
<file path=[Content_Types].xml><?xml version="1.0" encoding="utf-8"?>
<Types xmlns="http://schemas.openxmlformats.org/package/2006/content-types">
  <Default Extension="png" ContentType="image/png"/>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3.xml" ContentType="application/vnd.openxmlformats-officedocument.drawing+xml"/>
  <Override PartName="/xl/ctrlProps/ctrlProp1.xml" ContentType="application/vnd.ms-excel.controlproperties+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2.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32190" yWindow="225" windowWidth="12375" windowHeight="9900" tabRatio="648" activeTab="10"/>
  </bookViews>
  <sheets>
    <sheet name="Cover" sheetId="7944" r:id="rId1"/>
    <sheet name="Intro" sheetId="7941" r:id="rId2"/>
    <sheet name="Input" sheetId="1" r:id="rId3"/>
    <sheet name="WACC" sheetId="2" r:id="rId4"/>
    <sheet name="Assets" sheetId="18" r:id="rId5"/>
    <sheet name="Analysis" sheetId="24" r:id="rId6"/>
    <sheet name="X factor" sheetId="7943" r:id="rId7"/>
    <sheet name="Chart 1-revenues" sheetId="26" r:id="rId8"/>
    <sheet name="Chart 2-Price path" sheetId="7939" r:id="rId9"/>
    <sheet name="Chart 3-Building blocks" sheetId="7936" r:id="rId10"/>
    <sheet name="Equity Raising Cost" sheetId="7945" r:id="rId11"/>
  </sheets>
  <externalReferences>
    <externalReference r:id="rId12"/>
    <externalReference r:id="rId13"/>
    <externalReference r:id="rId14"/>
  </externalReferences>
  <definedNames>
    <definedName name="A10remlife" localSheetId="10">[1]Input!$L$16</definedName>
    <definedName name="A10remlife">Input!$L$16</definedName>
    <definedName name="A10stdlife" localSheetId="10">[1]Input!$M$16</definedName>
    <definedName name="A10stdlife">Input!$M$16</definedName>
    <definedName name="A10taxremlife" localSheetId="10">[1]Input!$O$16</definedName>
    <definedName name="A10taxremlife">Input!$O$16</definedName>
    <definedName name="A10taxstdlife" localSheetId="10">[1]Input!$P$16</definedName>
    <definedName name="A10taxstdlife">Input!$P$16</definedName>
    <definedName name="A10taxvalue" localSheetId="10">[1]Input!$N$16</definedName>
    <definedName name="A10taxvalue">Input!$N$16</definedName>
    <definedName name="A10value" localSheetId="10">[1]Input!$J$16</definedName>
    <definedName name="A10value">Input!$J$16</definedName>
    <definedName name="A10wipvalue">Input!$K$16</definedName>
    <definedName name="A11remlife" localSheetId="10">[1]Input!$L$17</definedName>
    <definedName name="A11remlife">Input!$L$17</definedName>
    <definedName name="A11stdlife" localSheetId="10">[1]Input!$M$17</definedName>
    <definedName name="A11stdlife">Input!$M$17</definedName>
    <definedName name="A11taxremlife" localSheetId="10">[1]Input!$O$17</definedName>
    <definedName name="A11taxremlife">Input!$O$17</definedName>
    <definedName name="A11taxstdlife" localSheetId="10">[1]Input!$P$17</definedName>
    <definedName name="A11taxstdlife">Input!$P$17</definedName>
    <definedName name="A11taxvalue" localSheetId="10">[1]Input!$N$17</definedName>
    <definedName name="A11taxvalue">Input!$N$17</definedName>
    <definedName name="A11value" localSheetId="10">[1]Input!$J$17</definedName>
    <definedName name="A11value">Input!$J$17</definedName>
    <definedName name="A11wipvalue">Input!$K$17</definedName>
    <definedName name="A12remlife" localSheetId="10">[1]Input!$L$18</definedName>
    <definedName name="A12remlife">Input!$L$18</definedName>
    <definedName name="A12stdlife" localSheetId="10">[1]Input!$M$18</definedName>
    <definedName name="A12stdlife">Input!$M$18</definedName>
    <definedName name="A12taxremlife" localSheetId="10">[1]Input!$O$18</definedName>
    <definedName name="A12taxremlife">Input!$O$18</definedName>
    <definedName name="A12taxstdlife" localSheetId="10">[1]Input!$P$18</definedName>
    <definedName name="A12taxstdlife">Input!$P$18</definedName>
    <definedName name="A12taxvalue" localSheetId="10">[1]Input!$N$18</definedName>
    <definedName name="A12taxvalue">Input!$N$18</definedName>
    <definedName name="A12value" localSheetId="10">[1]Input!$J$18</definedName>
    <definedName name="A12value">Input!$J$18</definedName>
    <definedName name="A12wipvalue">Input!$K$18</definedName>
    <definedName name="A13remlife" localSheetId="10">[1]Input!$L$19</definedName>
    <definedName name="A13remlife">Input!$L$19</definedName>
    <definedName name="A13stdlife" localSheetId="10">[1]Input!$M$19</definedName>
    <definedName name="A13stdlife">Input!$M$19</definedName>
    <definedName name="A13taxremlife" localSheetId="10">[1]Input!$O$19</definedName>
    <definedName name="A13taxremlife">Input!$O$19</definedName>
    <definedName name="A13taxstdlife" localSheetId="10">[1]Input!$P$19</definedName>
    <definedName name="A13taxstdlife">Input!$P$19</definedName>
    <definedName name="A13taxvalue" localSheetId="10">[1]Input!$N$19</definedName>
    <definedName name="A13taxvalue">Input!$N$19</definedName>
    <definedName name="A13value" localSheetId="10">[1]Input!$J$19</definedName>
    <definedName name="A13value">Input!$J$19</definedName>
    <definedName name="A13wipvalue">Input!$K$19</definedName>
    <definedName name="A14remlife" localSheetId="10">[1]Input!$L$20</definedName>
    <definedName name="A14remlife">Input!$L$20</definedName>
    <definedName name="A14stdlife" localSheetId="10">[1]Input!$M$20</definedName>
    <definedName name="A14stdlife">Input!$M$20</definedName>
    <definedName name="A14taxremlife" localSheetId="10">[1]Input!$O$20</definedName>
    <definedName name="A14taxremlife">Input!$O$20</definedName>
    <definedName name="A14taxstdlife" localSheetId="10">[1]Input!$P$20</definedName>
    <definedName name="A14taxstdlife">Input!$P$20</definedName>
    <definedName name="A14taxvalue" localSheetId="10">[1]Input!$N$20</definedName>
    <definedName name="A14taxvalue">Input!$N$20</definedName>
    <definedName name="A14value" localSheetId="10">[1]Input!$J$20</definedName>
    <definedName name="A14value">Input!$J$20</definedName>
    <definedName name="A14wipvalue">Input!$K$20</definedName>
    <definedName name="A15remlife" localSheetId="10">[1]Input!$L$21</definedName>
    <definedName name="A15remlife">Input!$L$21</definedName>
    <definedName name="A15stdlife" localSheetId="10">[1]Input!$M$21</definedName>
    <definedName name="A15stdlife">Input!$M$21</definedName>
    <definedName name="A15taxremlife" localSheetId="10">[1]Input!$O$21</definedName>
    <definedName name="A15taxremlife">Input!$O$21</definedName>
    <definedName name="A15taxstdlife" localSheetId="10">[1]Input!$P$21</definedName>
    <definedName name="A15taxstdlife">Input!$P$21</definedName>
    <definedName name="A15taxvalue" localSheetId="10">[1]Input!$N$21</definedName>
    <definedName name="A15taxvalue">Input!$N$21</definedName>
    <definedName name="A15value" localSheetId="10">[1]Input!$J$21</definedName>
    <definedName name="A15value">Input!$J$21</definedName>
    <definedName name="A15wipvalue">Input!$K$21</definedName>
    <definedName name="A16remlife" localSheetId="10">[1]Input!$L$22</definedName>
    <definedName name="A16remlife">Input!$L$22</definedName>
    <definedName name="A16stdlife" localSheetId="10">[1]Input!$M$22</definedName>
    <definedName name="A16stdlife">Input!$M$22</definedName>
    <definedName name="A16taxremlife" localSheetId="10">[1]Input!$O$22</definedName>
    <definedName name="A16taxremlife">Input!$O$22</definedName>
    <definedName name="A16taxstdlife" localSheetId="10">[1]Input!$P$22</definedName>
    <definedName name="A16taxstdlife">Input!$P$22</definedName>
    <definedName name="A16taxvalue" localSheetId="10">[1]Input!$N$22</definedName>
    <definedName name="A16taxvalue">Input!$N$22</definedName>
    <definedName name="A16value" localSheetId="10">[1]Input!$J$22</definedName>
    <definedName name="A16value">Input!$J$22</definedName>
    <definedName name="A16wipvalue">Input!$K$22</definedName>
    <definedName name="A17remlife" localSheetId="10">[1]Input!$L$23</definedName>
    <definedName name="A17remlife">Input!$L$23</definedName>
    <definedName name="A17stdlife" localSheetId="10">[1]Input!$M$23</definedName>
    <definedName name="A17stdlife">Input!$M$23</definedName>
    <definedName name="A17taxremlife" localSheetId="10">[1]Input!$O$23</definedName>
    <definedName name="A17taxremlife">Input!$O$23</definedName>
    <definedName name="A17taxstdlife" localSheetId="10">[1]Input!$P$23</definedName>
    <definedName name="A17taxstdlife">Input!$P$23</definedName>
    <definedName name="A17taxvalue" localSheetId="10">[1]Input!$N$23</definedName>
    <definedName name="A17taxvalue">Input!$N$23</definedName>
    <definedName name="A17value" localSheetId="10">[1]Input!$J$23</definedName>
    <definedName name="A17value">Input!$J$23</definedName>
    <definedName name="A17wipvalue">Input!$K$23</definedName>
    <definedName name="A18remlife" localSheetId="10">[1]Input!$L$24</definedName>
    <definedName name="A18remlife">Input!$L$24</definedName>
    <definedName name="A18stdlife" localSheetId="10">[1]Input!$M$24</definedName>
    <definedName name="A18stdlife">Input!$M$24</definedName>
    <definedName name="A18taxremlife" localSheetId="10">[1]Input!$O$24</definedName>
    <definedName name="A18taxremlife">Input!$O$24</definedName>
    <definedName name="A18taxstdlife" localSheetId="10">[1]Input!$P$24</definedName>
    <definedName name="A18taxstdlife">Input!$P$24</definedName>
    <definedName name="A18taxvalue" localSheetId="10">[1]Input!$N$24</definedName>
    <definedName name="A18taxvalue">Input!$N$24</definedName>
    <definedName name="A18value" localSheetId="10">[1]Input!$J$24</definedName>
    <definedName name="A18value">Input!$J$24</definedName>
    <definedName name="A18wipvalue">Input!$K$24</definedName>
    <definedName name="A19remlife" localSheetId="10">[1]Input!$L$25</definedName>
    <definedName name="A19remlife">Input!$L$25</definedName>
    <definedName name="A19stdlife" localSheetId="10">[1]Input!$M$25</definedName>
    <definedName name="A19stdlife">Input!$M$25</definedName>
    <definedName name="A19taxremlife" localSheetId="10">[1]Input!$O$25</definedName>
    <definedName name="A19taxremlife">Input!$O$25</definedName>
    <definedName name="A19taxstdlife" localSheetId="10">[1]Input!$P$25</definedName>
    <definedName name="A19taxstdlife">Input!$P$25</definedName>
    <definedName name="A19taxvalue" localSheetId="10">[1]Input!$N$25</definedName>
    <definedName name="A19taxvalue">Input!$N$25</definedName>
    <definedName name="A19value" localSheetId="10">[1]Input!$J$25</definedName>
    <definedName name="A19value">Input!$J$25</definedName>
    <definedName name="A19wipvalue">Input!$K$25</definedName>
    <definedName name="A1remlife" localSheetId="10">[1]Input!$L$7</definedName>
    <definedName name="A1remlife">Input!$L$7</definedName>
    <definedName name="A1stdlife" localSheetId="10">[1]Input!$M$7</definedName>
    <definedName name="A1stdlife">Input!$M$7</definedName>
    <definedName name="A1taxremlife" localSheetId="10">[1]Input!$O$7</definedName>
    <definedName name="A1taxremlife">Input!$O$7</definedName>
    <definedName name="A1taxstdlife" localSheetId="10">[1]Input!$P$7</definedName>
    <definedName name="A1taxstdlife">Input!$P$7</definedName>
    <definedName name="A1taxvalue" localSheetId="10">[1]Input!$N$7</definedName>
    <definedName name="A1taxvalue">Input!$N$7</definedName>
    <definedName name="A1value" localSheetId="10">[1]Input!$J$7</definedName>
    <definedName name="A1value">Input!$J$7</definedName>
    <definedName name="A1wipvalue">Input!$K$7</definedName>
    <definedName name="A20remlife" localSheetId="10">[1]Input!$L$26</definedName>
    <definedName name="A20remlife">Input!$L$26</definedName>
    <definedName name="A20stdlife" localSheetId="10">[1]Input!$M$26</definedName>
    <definedName name="A20stdlife">Input!$M$26</definedName>
    <definedName name="A20taxremlife" localSheetId="10">[1]Input!$O$26</definedName>
    <definedName name="A20taxremlife">Input!$O$26</definedName>
    <definedName name="A20taxstdlife" localSheetId="10">[1]Input!$P$26</definedName>
    <definedName name="A20taxstdlife">Input!$P$26</definedName>
    <definedName name="A20taxvalue" localSheetId="10">[1]Input!$N$26</definedName>
    <definedName name="A20taxvalue">Input!$N$26</definedName>
    <definedName name="A20value" localSheetId="10">[1]Input!$J$26</definedName>
    <definedName name="A20value">Input!$J$26</definedName>
    <definedName name="A20wipvalue">Input!$K$26</definedName>
    <definedName name="A21remlife" localSheetId="10">[1]Input!$L$27</definedName>
    <definedName name="A21remlife">Input!$L$27</definedName>
    <definedName name="A21stdlife" localSheetId="10">[1]Input!$M$27</definedName>
    <definedName name="A21stdlife">Input!$M$27</definedName>
    <definedName name="A21taxremlife" localSheetId="10">[1]Input!$O$27</definedName>
    <definedName name="A21taxremlife">Input!$O$27</definedName>
    <definedName name="A21taxstdlife" localSheetId="10">[1]Input!$P$27</definedName>
    <definedName name="A21taxstdlife">Input!$P$27</definedName>
    <definedName name="A21taxvalue" localSheetId="10">[1]Input!$N$27</definedName>
    <definedName name="A21taxvalue">Input!$N$27</definedName>
    <definedName name="A21value" localSheetId="10">[1]Input!$J$27</definedName>
    <definedName name="A21value">Input!$J$27</definedName>
    <definedName name="A21wipvalue">Input!$K$27</definedName>
    <definedName name="A22remlife" localSheetId="10">[1]Input!$L$28</definedName>
    <definedName name="A22remlife">Input!$L$28</definedName>
    <definedName name="A22stdlife" localSheetId="10">[1]Input!$M$28</definedName>
    <definedName name="A22stdlife">Input!$M$28</definedName>
    <definedName name="A22taxremlife" localSheetId="10">[1]Input!$O$28</definedName>
    <definedName name="A22taxremlife">Input!$O$28</definedName>
    <definedName name="A22taxstdlife" localSheetId="10">[1]Input!$P$28</definedName>
    <definedName name="A22taxstdlife">Input!$P$28</definedName>
    <definedName name="A22taxvalue" localSheetId="10">[1]Input!$N$28</definedName>
    <definedName name="A22taxvalue">Input!$N$28</definedName>
    <definedName name="A22value" localSheetId="10">[1]Input!$J$28</definedName>
    <definedName name="A22value">Input!$J$28</definedName>
    <definedName name="A22wipvalue">Input!$K$28</definedName>
    <definedName name="A23remlife" localSheetId="10">[1]Input!$L$29</definedName>
    <definedName name="A23remlife">Input!$L$29</definedName>
    <definedName name="A23stdlife" localSheetId="10">[1]Input!$M$29</definedName>
    <definedName name="A23stdlife">Input!$M$29</definedName>
    <definedName name="A23taxremlife" localSheetId="10">[1]Input!$O$29</definedName>
    <definedName name="A23taxremlife">Input!$O$29</definedName>
    <definedName name="A23taxstdlife" localSheetId="10">[1]Input!$P$29</definedName>
    <definedName name="A23taxstdlife">Input!$P$29</definedName>
    <definedName name="A23taxvalue" localSheetId="10">[1]Input!$N$29</definedName>
    <definedName name="A23taxvalue">Input!$N$29</definedName>
    <definedName name="A23value" localSheetId="10">[1]Input!$J$29</definedName>
    <definedName name="A23value">Input!$J$29</definedName>
    <definedName name="A23wipvalue">Input!$K$29</definedName>
    <definedName name="A24remlife" localSheetId="10">[1]Input!$L$30</definedName>
    <definedName name="A24remlife">Input!$L$30</definedName>
    <definedName name="A24stdlife" localSheetId="10">[1]Input!$M$30</definedName>
    <definedName name="A24stdlife">Input!$M$30</definedName>
    <definedName name="A24taxremlife" localSheetId="10">[1]Input!$O$30</definedName>
    <definedName name="A24taxremlife">Input!$O$30</definedName>
    <definedName name="A24taxstdlife" localSheetId="10">[1]Input!$P$30</definedName>
    <definedName name="A24taxstdlife">Input!$P$30</definedName>
    <definedName name="A24taxvalue" localSheetId="10">[1]Input!$N$30</definedName>
    <definedName name="A24taxvalue">Input!$N$30</definedName>
    <definedName name="A24value" localSheetId="10">[1]Input!$J$30</definedName>
    <definedName name="A24value">Input!$J$30</definedName>
    <definedName name="A24wipvalue">Input!$K$30</definedName>
    <definedName name="A25remlife" localSheetId="10">[1]Input!$L$31</definedName>
    <definedName name="A25remlife">Input!$L$31</definedName>
    <definedName name="A25stdlife" localSheetId="10">[1]Input!$M$31</definedName>
    <definedName name="A25stdlife">Input!$M$31</definedName>
    <definedName name="A25taxremlife" localSheetId="10">[1]Input!$O$31</definedName>
    <definedName name="A25taxremlife">Input!$O$31</definedName>
    <definedName name="A25taxstdlife" localSheetId="10">[1]Input!$P$31</definedName>
    <definedName name="A25taxstdlife">Input!$P$31</definedName>
    <definedName name="A25taxvalue" localSheetId="10">[1]Input!$N$31</definedName>
    <definedName name="A25taxvalue">Input!$N$31</definedName>
    <definedName name="A25value" localSheetId="10">[1]Input!$J$31</definedName>
    <definedName name="A25value">Input!$J$31</definedName>
    <definedName name="A25wipvalue">Input!$K$31</definedName>
    <definedName name="A26remlife" localSheetId="10">[1]Input!$L$32</definedName>
    <definedName name="A26remlife">Input!$L$32</definedName>
    <definedName name="A26stdlife" localSheetId="10">[1]Input!$M$32</definedName>
    <definedName name="A26stdlife">Input!$M$32</definedName>
    <definedName name="A26taxremlife" localSheetId="10">[1]Input!$O$32</definedName>
    <definedName name="A26taxremlife">Input!$O$32</definedName>
    <definedName name="A26taxstdlife" localSheetId="10">[1]Input!$P$32</definedName>
    <definedName name="A26taxstdlife">Input!$P$32</definedName>
    <definedName name="A26taxvalue" localSheetId="10">[1]Input!$N$32</definedName>
    <definedName name="A26taxvalue">Input!$N$32</definedName>
    <definedName name="A26value" localSheetId="10">[1]Input!$J$32</definedName>
    <definedName name="A26value">Input!$J$32</definedName>
    <definedName name="A26wipvalue">Input!$K$32</definedName>
    <definedName name="A27remlife" localSheetId="10">[1]Input!$L$33</definedName>
    <definedName name="A27remlife">Input!$L$33</definedName>
    <definedName name="A27stdlife" localSheetId="10">[1]Input!$M$33</definedName>
    <definedName name="A27stdlife">Input!$M$33</definedName>
    <definedName name="A27taxremlife" localSheetId="10">[1]Input!$O$33</definedName>
    <definedName name="A27taxremlife">Input!$O$33</definedName>
    <definedName name="A27taxstdlife" localSheetId="10">[1]Input!$P$33</definedName>
    <definedName name="A27taxstdlife">Input!$P$33</definedName>
    <definedName name="A27taxvalue" localSheetId="10">[1]Input!$N$33</definedName>
    <definedName name="A27taxvalue">Input!$N$33</definedName>
    <definedName name="A27value" localSheetId="10">[1]Input!$J$33</definedName>
    <definedName name="A27value">Input!$J$33</definedName>
    <definedName name="A27wipvalue">Input!$K$33</definedName>
    <definedName name="A28remlife" localSheetId="10">[1]Input!$L$34</definedName>
    <definedName name="A28remlife">Input!$L$34</definedName>
    <definedName name="A28stdlife" localSheetId="10">[1]Input!$M$34</definedName>
    <definedName name="A28stdlife">Input!$M$34</definedName>
    <definedName name="A28taxremlife" localSheetId="10">[1]Input!$O$34</definedName>
    <definedName name="A28taxremlife">Input!$O$34</definedName>
    <definedName name="A28taxstdlife" localSheetId="10">[1]Input!$P$34</definedName>
    <definedName name="A28taxstdlife">Input!$P$34</definedName>
    <definedName name="A28taxvalue" localSheetId="10">[1]Input!$N$34</definedName>
    <definedName name="A28taxvalue">Input!$N$34</definedName>
    <definedName name="A28value" localSheetId="10">[1]Input!$J$34</definedName>
    <definedName name="A28value">Input!$J$34</definedName>
    <definedName name="A28wipvalue">Input!$K$34</definedName>
    <definedName name="A29remlife" localSheetId="10">[1]Input!$L$35</definedName>
    <definedName name="A29remlife">Input!$L$35</definedName>
    <definedName name="A29stdlife" localSheetId="10">[1]Input!$M$35</definedName>
    <definedName name="A29stdlife">Input!$M$35</definedName>
    <definedName name="A29taxremlife" localSheetId="10">[1]Input!$O$35</definedName>
    <definedName name="A29taxremlife">Input!$O$35</definedName>
    <definedName name="A29taxstdlife" localSheetId="10">[1]Input!$P$35</definedName>
    <definedName name="A29taxstdlife">Input!$P$35</definedName>
    <definedName name="A29taxvalue" localSheetId="10">[1]Input!$N$35</definedName>
    <definedName name="A29taxvalue">Input!$N$35</definedName>
    <definedName name="A29value" localSheetId="10">[1]Input!$J$35</definedName>
    <definedName name="A29value">Input!$J$35</definedName>
    <definedName name="A29wipvalue">Input!$K$35</definedName>
    <definedName name="A2remlife" localSheetId="10">[1]Input!$L$8</definedName>
    <definedName name="A2remlife">Input!$L$8</definedName>
    <definedName name="A2stdlife" localSheetId="10">[1]Input!$M$8</definedName>
    <definedName name="A2stdlife">Input!$M$8</definedName>
    <definedName name="A2taxremlife" localSheetId="10">[1]Input!$O$8</definedName>
    <definedName name="A2taxremlife">Input!$O$8</definedName>
    <definedName name="A2taxstdlife" localSheetId="10">[1]Input!$P$8</definedName>
    <definedName name="A2taxstdlife">Input!$P$8</definedName>
    <definedName name="A2taxvalue" localSheetId="10">[1]Input!$N$8</definedName>
    <definedName name="A2taxvalue">Input!$N$8</definedName>
    <definedName name="A2value" localSheetId="10">[1]Input!$J$8</definedName>
    <definedName name="A2value">Input!$J$8</definedName>
    <definedName name="A2wipvalue">Input!$K$8</definedName>
    <definedName name="A30remlife" localSheetId="10">[1]Input!$L$36</definedName>
    <definedName name="A30remlife">Input!$L$36</definedName>
    <definedName name="A30stdlife" localSheetId="10">[1]Input!$M$36</definedName>
    <definedName name="A30stdlife">Input!$M$36</definedName>
    <definedName name="A30taxremlife" localSheetId="10">[1]Input!$O$36</definedName>
    <definedName name="A30taxremlife">Input!$O$36</definedName>
    <definedName name="A30taxstdlife" localSheetId="10">[1]Input!$P$36</definedName>
    <definedName name="A30taxstdlife">Input!$P$36</definedName>
    <definedName name="A30taxvalue" localSheetId="10">[1]Input!$N$36</definedName>
    <definedName name="A30taxvalue">Input!$N$36</definedName>
    <definedName name="A30value" localSheetId="10">[1]Input!$J$36</definedName>
    <definedName name="A30value">Input!$J$36</definedName>
    <definedName name="A30wipvalue">Input!$K$36</definedName>
    <definedName name="A3remlife" localSheetId="10">[1]Input!$L$9</definedName>
    <definedName name="A3remlife">Input!$L$9</definedName>
    <definedName name="A3stdlife" localSheetId="10">[1]Input!$M$9</definedName>
    <definedName name="A3stdlife">Input!$M$9</definedName>
    <definedName name="A3taxremlife" localSheetId="10">[1]Input!$O$9</definedName>
    <definedName name="A3taxremlife">Input!$O$9</definedName>
    <definedName name="A3taxstdlife" localSheetId="10">[1]Input!$P$9</definedName>
    <definedName name="A3taxstdlife">Input!$P$9</definedName>
    <definedName name="A3taxvalue" localSheetId="10">[1]Input!$N$9</definedName>
    <definedName name="A3taxvalue">Input!$N$9</definedName>
    <definedName name="A3value" localSheetId="10">[1]Input!$J$9</definedName>
    <definedName name="A3value">Input!$J$9</definedName>
    <definedName name="A3wipvalue">Input!$K$9</definedName>
    <definedName name="A4remlife" localSheetId="10">[1]Input!$L$10</definedName>
    <definedName name="A4remlife">Input!$L$10</definedName>
    <definedName name="A4stdlife" localSheetId="10">[1]Input!$M$10</definedName>
    <definedName name="A4stdlife">Input!$M$10</definedName>
    <definedName name="A4taxremlife" localSheetId="10">[1]Input!$O$10</definedName>
    <definedName name="A4taxremlife">Input!$O$10</definedName>
    <definedName name="A4taxstdlife" localSheetId="10">[1]Input!$P$10</definedName>
    <definedName name="A4taxstdlife">Input!$P$10</definedName>
    <definedName name="A4taxvalue" localSheetId="10">[1]Input!$N$10</definedName>
    <definedName name="A4taxvalue">Input!$N$10</definedName>
    <definedName name="A4value" localSheetId="10">[1]Input!$J$10</definedName>
    <definedName name="A4value">Input!$J$10</definedName>
    <definedName name="A4wipvalue">Input!$K$10</definedName>
    <definedName name="A5remlife" localSheetId="10">[1]Input!$L$11</definedName>
    <definedName name="A5remlife">Input!$L$11</definedName>
    <definedName name="A5stdlife" localSheetId="10">[1]Input!$M$11</definedName>
    <definedName name="A5stdlife">Input!$M$11</definedName>
    <definedName name="A5taxremlife" localSheetId="10">[1]Input!$O$11</definedName>
    <definedName name="A5taxremlife">Input!$O$11</definedName>
    <definedName name="A5taxstdlife" localSheetId="10">[1]Input!$P$11</definedName>
    <definedName name="A5taxstdlife">Input!$P$11</definedName>
    <definedName name="A5taxvalue" localSheetId="10">[1]Input!$N$11</definedName>
    <definedName name="A5taxvalue">Input!$N$11</definedName>
    <definedName name="A5value" localSheetId="10">[1]Input!$J$11</definedName>
    <definedName name="A5value">Input!$J$11</definedName>
    <definedName name="A5wipvalue">Input!$K$11</definedName>
    <definedName name="A6remlife" localSheetId="10">[1]Input!$L$12</definedName>
    <definedName name="A6remlife">Input!$L$12</definedName>
    <definedName name="A6stdlife" localSheetId="10">[1]Input!$M$12</definedName>
    <definedName name="A6stdlife">Input!$M$12</definedName>
    <definedName name="A6taxremlife" localSheetId="10">[1]Input!$O$12</definedName>
    <definedName name="A6taxremlife">Input!$O$12</definedName>
    <definedName name="A6taxstdlife" localSheetId="10">[1]Input!$P$12</definedName>
    <definedName name="A6taxstdlife">Input!$P$12</definedName>
    <definedName name="A6taxvalue" localSheetId="10">[1]Input!$N$12</definedName>
    <definedName name="A6taxvalue">Input!$N$12</definedName>
    <definedName name="A6value" localSheetId="10">[1]Input!$J$12</definedName>
    <definedName name="A6value">Input!$J$12</definedName>
    <definedName name="A6wipvalue">Input!$K$12</definedName>
    <definedName name="A7remlife" localSheetId="10">[1]Input!$L$13</definedName>
    <definedName name="A7remlife">Input!$L$13</definedName>
    <definedName name="A7stdlife" localSheetId="10">[1]Input!$M$13</definedName>
    <definedName name="A7stdlife">Input!$M$13</definedName>
    <definedName name="A7taxremlife" localSheetId="10">[1]Input!$O$13</definedName>
    <definedName name="A7taxremlife">Input!$O$13</definedName>
    <definedName name="A7taxstdlife" localSheetId="10">[1]Input!$P$13</definedName>
    <definedName name="A7taxstdlife">Input!$P$13</definedName>
    <definedName name="A7taxvalue" localSheetId="10">[1]Input!$N$13</definedName>
    <definedName name="A7taxvalue">Input!$N$13</definedName>
    <definedName name="A7value" localSheetId="10">[1]Input!$J$13</definedName>
    <definedName name="A7value">Input!$J$13</definedName>
    <definedName name="A7wipvalue">Input!$K$13</definedName>
    <definedName name="A8remlife" localSheetId="10">[1]Input!$L$14</definedName>
    <definedName name="A8remlife">Input!$L$14</definedName>
    <definedName name="A8stdlife" localSheetId="10">[1]Input!$M$14</definedName>
    <definedName name="A8stdlife">Input!$M$14</definedName>
    <definedName name="A8taxremlife" localSheetId="10">[1]Input!$O$14</definedName>
    <definedName name="A8taxremlife">Input!$O$14</definedName>
    <definedName name="A8taxstdlife" localSheetId="10">[1]Input!$P$14</definedName>
    <definedName name="A8taxstdlife">Input!$P$14</definedName>
    <definedName name="A8taxvalue" localSheetId="10">[1]Input!$N$14</definedName>
    <definedName name="A8taxvalue">Input!$N$14</definedName>
    <definedName name="A8value" localSheetId="10">[1]Input!$J$14</definedName>
    <definedName name="A8value">Input!$J$14</definedName>
    <definedName name="A8wipvalue">Input!$K$14</definedName>
    <definedName name="A9remlife" localSheetId="10">[1]Input!$L$15</definedName>
    <definedName name="A9remlife">Input!$L$15</definedName>
    <definedName name="A9stdlife" localSheetId="10">[1]Input!$M$15</definedName>
    <definedName name="A9stdlife">Input!$M$15</definedName>
    <definedName name="A9taxremlife" localSheetId="10">[1]Input!$O$15</definedName>
    <definedName name="A9taxremlife">Input!$O$15</definedName>
    <definedName name="A9taxstdlife" localSheetId="10">[1]Input!$P$15</definedName>
    <definedName name="A9taxstdlife">Input!$P$15</definedName>
    <definedName name="A9taxvalue" localSheetId="10">[1]Input!$N$15</definedName>
    <definedName name="A9taxvalue">Input!$N$15</definedName>
    <definedName name="A9value" localSheetId="10">[1]Input!$J$15</definedName>
    <definedName name="A9value">Input!$J$15</definedName>
    <definedName name="A9wipvalue">Input!$K$15</definedName>
    <definedName name="Asset1" localSheetId="10">[1]Input!$G$7</definedName>
    <definedName name="Asset1">Input!$G$7</definedName>
    <definedName name="Asset10" localSheetId="10">[1]Input!$G$16</definedName>
    <definedName name="Asset10">Input!$G$16</definedName>
    <definedName name="Asset11" localSheetId="10">[1]Input!$G$17</definedName>
    <definedName name="Asset11">Input!$G$17</definedName>
    <definedName name="Asset12" localSheetId="10">[1]Input!$G$18</definedName>
    <definedName name="Asset12">Input!$G$18</definedName>
    <definedName name="Asset13" localSheetId="10">[1]Input!$G$19</definedName>
    <definedName name="Asset13">Input!$G$19</definedName>
    <definedName name="Asset14" localSheetId="10">[1]Input!$G$20</definedName>
    <definedName name="Asset14">Input!$G$20</definedName>
    <definedName name="Asset15" localSheetId="10">[1]Input!$G$21</definedName>
    <definedName name="Asset15">Input!$G$21</definedName>
    <definedName name="Asset16" localSheetId="10">[1]Input!$G$22</definedName>
    <definedName name="Asset16">Input!$G$22</definedName>
    <definedName name="Asset17" localSheetId="10">[1]Input!$G$23</definedName>
    <definedName name="Asset17">Input!$G$23</definedName>
    <definedName name="Asset18" localSheetId="10">[1]Input!$G$24</definedName>
    <definedName name="Asset18">Input!$G$24</definedName>
    <definedName name="Asset19" localSheetId="10">[1]Input!$G$25</definedName>
    <definedName name="Asset19">Input!$G$25</definedName>
    <definedName name="Asset2" localSheetId="10">[1]Input!$G$8</definedName>
    <definedName name="Asset2">Input!$G$8</definedName>
    <definedName name="Asset20" localSheetId="10">[1]Input!$G$26</definedName>
    <definedName name="Asset20">Input!$G$26</definedName>
    <definedName name="Asset21" localSheetId="10">[1]Input!$G$27</definedName>
    <definedName name="Asset21">Input!$G$27</definedName>
    <definedName name="Asset22" localSheetId="10">[1]Input!$G$28</definedName>
    <definedName name="Asset22">Input!$G$28</definedName>
    <definedName name="Asset23" localSheetId="10">[1]Input!$G$29</definedName>
    <definedName name="Asset23">Input!$G$29</definedName>
    <definedName name="Asset24" localSheetId="10">[1]Input!$G$30</definedName>
    <definedName name="Asset24">Input!$G$30</definedName>
    <definedName name="Asset25" localSheetId="10">[1]Input!$G$31</definedName>
    <definedName name="Asset25">Input!$G$31</definedName>
    <definedName name="Asset26" localSheetId="10">[1]Input!$G$32</definedName>
    <definedName name="Asset26">Input!$G$32</definedName>
    <definedName name="Asset27" localSheetId="10">[1]Input!$G$33</definedName>
    <definedName name="Asset27">Input!$G$33</definedName>
    <definedName name="Asset28" localSheetId="10">[1]Input!$G$34</definedName>
    <definedName name="Asset28">Input!$G$34</definedName>
    <definedName name="Asset29" localSheetId="10">[1]Input!$G$35</definedName>
    <definedName name="Asset29">Input!$G$35</definedName>
    <definedName name="Asset3" localSheetId="10">[1]Input!$G$9</definedName>
    <definedName name="Asset3">Input!$G$9</definedName>
    <definedName name="Asset30" localSheetId="10">[1]Input!$G$36</definedName>
    <definedName name="Asset30">Input!$G$36</definedName>
    <definedName name="Asset4" localSheetId="10">[1]Input!$G$10</definedName>
    <definedName name="Asset4">Input!$G$10</definedName>
    <definedName name="Asset5" localSheetId="10">[1]Input!$G$11</definedName>
    <definedName name="Asset5">Input!$G$11</definedName>
    <definedName name="Asset6" localSheetId="10">[1]Input!$G$12</definedName>
    <definedName name="Asset6">Input!$G$12</definedName>
    <definedName name="Asset7" localSheetId="10">[1]Input!$G$13</definedName>
    <definedName name="Asset7">Input!$G$13</definedName>
    <definedName name="Asset8" localSheetId="10">[1]Input!$G$14</definedName>
    <definedName name="Asset8">Input!$G$14</definedName>
    <definedName name="Asset9" localSheetId="10">[1]Input!$G$15</definedName>
    <definedName name="Asset9">Input!$G$15</definedName>
    <definedName name="Be" localSheetId="10">[1]Input!$G$192</definedName>
    <definedName name="Be">Input!$G$192</definedName>
    <definedName name="CalculatedEffectiveTaxRateForEquity" localSheetId="10">[1]WACC!$G$15</definedName>
    <definedName name="CalculatedEffectiveTaxRateForEquity">WACC!$G$15</definedName>
    <definedName name="Dr" localSheetId="10">[1]Input!$G$193</definedName>
    <definedName name="Dr">Input!$G$193</definedName>
    <definedName name="Drp" localSheetId="10">[1]Input!$G$188</definedName>
    <definedName name="Drp">Input!$G$188</definedName>
    <definedName name="Drpc" localSheetId="10">[2]Input!$G$269</definedName>
    <definedName name="Drpc">#REF!</definedName>
    <definedName name="DRPcost" localSheetId="10">#REF!</definedName>
    <definedName name="DRPcost">#REF!</definedName>
    <definedName name="Drpt" localSheetId="10">[2]Input!$G$270</definedName>
    <definedName name="Drpt">#REF!</definedName>
    <definedName name="DRPTU" localSheetId="10">#REF!</definedName>
    <definedName name="DRPTU">#REF!</definedName>
    <definedName name="Dv" localSheetId="10">[1]Input!$G$191</definedName>
    <definedName name="Dv">Input!$G$191</definedName>
    <definedName name="EffectiveTaxRateForEquity">WACC!$F$15</definedName>
    <definedName name="f" localSheetId="10">[1]Input!$G$187</definedName>
    <definedName name="f">Input!$G$187</definedName>
    <definedName name="g">Input!$G$190</definedName>
    <definedName name="Mrp" localSheetId="10">[1]Input!$G$189</definedName>
    <definedName name="Mrp">Input!$G$189</definedName>
    <definedName name="NPV_Difference_PriceCap">'X factor'!#REF!</definedName>
    <definedName name="NPV_Difference_RevenueCap">'X factor'!$D$27</definedName>
    <definedName name="NPV_Difference_RevenueYield">'X factor'!#REF!</definedName>
    <definedName name="P_0" localSheetId="10">'[1]X factor'!$E$31</definedName>
    <definedName name="P_0">'X factor'!#REF!</definedName>
    <definedName name="P_0_RevenueCap">'X factor'!$E$31</definedName>
    <definedName name="P_0_RevenueYield">'X factor'!#REF!</definedName>
    <definedName name="Payout_ratio" localSheetId="10">#REF!</definedName>
    <definedName name="Payout_ratio">#REF!</definedName>
    <definedName name="Pr" localSheetId="10">[2]Input!$G$267</definedName>
    <definedName name="Pr">#REF!</definedName>
    <definedName name="RAB" localSheetId="10">[1]Input!$J$37</definedName>
    <definedName name="RAB">Input!$J$37</definedName>
    <definedName name="Rf" localSheetId="10">[1]Input!$G$186</definedName>
    <definedName name="Rf">Input!$G$186</definedName>
    <definedName name="rrf">Input!$G$187</definedName>
    <definedName name="rvanilla" localSheetId="10">[1]WACC!$F$28</definedName>
    <definedName name="rvanilla">WACC!$F$28</definedName>
    <definedName name="Seo" localSheetId="10">[2]Input!$G$268</definedName>
    <definedName name="Seo">#REF!</definedName>
    <definedName name="SEOcost" localSheetId="10">#REF!</definedName>
    <definedName name="SEOcost">#REF!</definedName>
    <definedName name="Td" localSheetId="10">[1]Analysis!$D$70</definedName>
    <definedName name="Td">Analysis!$D$70</definedName>
    <definedName name="Te">Analysis!$D$60</definedName>
    <definedName name="vanilla" localSheetId="10">[1]WACC!$F$27</definedName>
    <definedName name="vanilla">WACC!$F$27</definedName>
    <definedName name="x_1" localSheetId="10">'[1]X factor'!$F$31</definedName>
    <definedName name="x_1">'X factor'!#REF!</definedName>
    <definedName name="X_2" localSheetId="10">'[1]X factor'!$G$31</definedName>
    <definedName name="X_2">'X factor'!#REF!</definedName>
    <definedName name="X_3" localSheetId="10">'[1]X factor'!$H$31</definedName>
    <definedName name="X_3">'X factor'!#REF!</definedName>
    <definedName name="X_4" localSheetId="10">'[1]X factor'!$I$31</definedName>
    <definedName name="X_4">'X factor'!#REF!</definedName>
  </definedNames>
  <calcPr calcId="145621"/>
</workbook>
</file>

<file path=xl/calcChain.xml><?xml version="1.0" encoding="utf-8"?>
<calcChain xmlns="http://schemas.openxmlformats.org/spreadsheetml/2006/main">
  <c r="S5" i="7945" l="1"/>
  <c r="H5" i="7945"/>
  <c r="I5" i="7945"/>
  <c r="J5" i="7945"/>
  <c r="K5" i="7945"/>
  <c r="L5" i="7945"/>
  <c r="M5" i="7945"/>
  <c r="N5" i="7945"/>
  <c r="O5" i="7945"/>
  <c r="P5" i="7945"/>
  <c r="G5" i="7945"/>
  <c r="F5" i="7945"/>
  <c r="AC45" i="7945"/>
  <c r="AB45" i="7945"/>
  <c r="AA45" i="7945"/>
  <c r="Z45" i="7945"/>
  <c r="Y45" i="7945"/>
  <c r="X45" i="7945"/>
  <c r="W45" i="7945"/>
  <c r="V45" i="7945"/>
  <c r="U45" i="7945"/>
  <c r="T45" i="7945"/>
  <c r="H42" i="7945"/>
  <c r="I42" i="7945"/>
  <c r="J42" i="7945"/>
  <c r="K42" i="7945"/>
  <c r="G42" i="7945"/>
  <c r="H39" i="7945"/>
  <c r="I39" i="7945"/>
  <c r="J39" i="7945"/>
  <c r="K39" i="7945"/>
  <c r="G39" i="7945"/>
  <c r="H38" i="7945"/>
  <c r="I38" i="7945"/>
  <c r="J38" i="7945"/>
  <c r="K38" i="7945"/>
  <c r="G38" i="7945"/>
  <c r="H31" i="7945"/>
  <c r="I31" i="7945"/>
  <c r="J31" i="7945"/>
  <c r="K31" i="7945"/>
  <c r="G31" i="7945"/>
  <c r="H23" i="7945"/>
  <c r="I23" i="7945"/>
  <c r="J23" i="7945"/>
  <c r="K23" i="7945"/>
  <c r="G23" i="7945"/>
  <c r="H21" i="7945"/>
  <c r="I21" i="7945"/>
  <c r="J21" i="7945"/>
  <c r="K21" i="7945"/>
  <c r="H22" i="7945"/>
  <c r="I22" i="7945"/>
  <c r="J22" i="7945"/>
  <c r="K22" i="7945"/>
  <c r="G22" i="7945"/>
  <c r="G21" i="7945"/>
  <c r="H20" i="7945"/>
  <c r="I20" i="7945"/>
  <c r="J20" i="7945"/>
  <c r="K20" i="7945"/>
  <c r="G20" i="7945"/>
  <c r="H15" i="7945"/>
  <c r="I15" i="7945"/>
  <c r="J15" i="7945"/>
  <c r="K15" i="7945"/>
  <c r="G15" i="7945"/>
  <c r="H14" i="7945"/>
  <c r="I14" i="7945"/>
  <c r="J14" i="7945"/>
  <c r="K14" i="7945"/>
  <c r="G14" i="7945"/>
  <c r="M9" i="7945"/>
  <c r="N9" i="7945" s="1"/>
  <c r="L9" i="7945"/>
  <c r="H9" i="7945"/>
  <c r="I9" i="7945"/>
  <c r="J9" i="7945"/>
  <c r="K9" i="7945"/>
  <c r="G9" i="7945"/>
  <c r="M8" i="7945"/>
  <c r="N8" i="7945" s="1"/>
  <c r="L8" i="7945"/>
  <c r="H8" i="7945"/>
  <c r="I8" i="7945"/>
  <c r="J8" i="7945"/>
  <c r="K8" i="7945"/>
  <c r="G8" i="7945"/>
  <c r="O9" i="7945" l="1"/>
  <c r="P9" i="7945" s="1"/>
  <c r="O8" i="7945"/>
  <c r="P8" i="7945" s="1"/>
  <c r="Q52" i="7945" l="1"/>
  <c r="AC32" i="7945"/>
  <c r="AB32" i="7945"/>
  <c r="AA32" i="7945"/>
  <c r="Z32" i="7945"/>
  <c r="Y32" i="7945"/>
  <c r="X32" i="7945"/>
  <c r="W32" i="7945"/>
  <c r="U32" i="7945"/>
  <c r="T32" i="7945"/>
  <c r="V31" i="7945"/>
  <c r="V33" i="7945" s="1"/>
  <c r="V32" i="7945"/>
  <c r="K30" i="7945"/>
  <c r="K32" i="7945" s="1"/>
  <c r="J30" i="7945"/>
  <c r="J32" i="7945" s="1"/>
  <c r="I30" i="7945"/>
  <c r="I32" i="7945" s="1"/>
  <c r="H30" i="7945"/>
  <c r="H32" i="7945" s="1"/>
  <c r="G30" i="7945"/>
  <c r="G32" i="7945" s="1"/>
  <c r="AB26" i="7945"/>
  <c r="AB40" i="7945" s="1"/>
  <c r="AC25" i="7945"/>
  <c r="AB25" i="7945"/>
  <c r="AA25" i="7945"/>
  <c r="Y25" i="7945"/>
  <c r="I25" i="7945"/>
  <c r="AC24" i="7945"/>
  <c r="AC27" i="7945" s="1"/>
  <c r="AC34" i="7945" s="1"/>
  <c r="Z24" i="7945"/>
  <c r="Y24" i="7945"/>
  <c r="Y27" i="7945" s="1"/>
  <c r="Y34" i="7945" s="1"/>
  <c r="K24" i="7945"/>
  <c r="J24" i="7945"/>
  <c r="G24" i="7945"/>
  <c r="AC23" i="7945"/>
  <c r="AB23" i="7945"/>
  <c r="AA23" i="7945"/>
  <c r="Z23" i="7945"/>
  <c r="Y23" i="7945"/>
  <c r="X23" i="7945"/>
  <c r="W23" i="7945"/>
  <c r="V23" i="7945"/>
  <c r="U23" i="7945"/>
  <c r="T23" i="7945"/>
  <c r="Q23" i="7945"/>
  <c r="AC22" i="7945"/>
  <c r="AB22" i="7945"/>
  <c r="AA22" i="7945"/>
  <c r="Z22" i="7945"/>
  <c r="Y22" i="7945"/>
  <c r="X22" i="7945"/>
  <c r="W22" i="7945"/>
  <c r="V22" i="7945"/>
  <c r="U22" i="7945"/>
  <c r="T22" i="7945"/>
  <c r="Q22" i="7945"/>
  <c r="AC21" i="7945"/>
  <c r="AB21" i="7945"/>
  <c r="AA21" i="7945"/>
  <c r="AA24" i="7945" s="1"/>
  <c r="Z21" i="7945"/>
  <c r="Y21" i="7945"/>
  <c r="X21" i="7945"/>
  <c r="W21" i="7945"/>
  <c r="V21" i="7945"/>
  <c r="U21" i="7945"/>
  <c r="T21" i="7945"/>
  <c r="Q21" i="7945"/>
  <c r="AC20" i="7945"/>
  <c r="AB20" i="7945"/>
  <c r="AB24" i="7945" s="1"/>
  <c r="AB27" i="7945" s="1"/>
  <c r="AB34" i="7945" s="1"/>
  <c r="AA20" i="7945"/>
  <c r="Z20" i="7945"/>
  <c r="Y20" i="7945"/>
  <c r="X20" i="7945"/>
  <c r="W20" i="7945"/>
  <c r="V20" i="7945"/>
  <c r="U20" i="7945"/>
  <c r="T20" i="7945"/>
  <c r="T24" i="7945" s="1"/>
  <c r="I24" i="7945"/>
  <c r="AC16" i="7945"/>
  <c r="AC26" i="7945" s="1"/>
  <c r="AC40" i="7945" s="1"/>
  <c r="AB16" i="7945"/>
  <c r="AA16" i="7945"/>
  <c r="AA26" i="7945" s="1"/>
  <c r="AA40" i="7945" s="1"/>
  <c r="Z16" i="7945"/>
  <c r="Z26" i="7945" s="1"/>
  <c r="Z40" i="7945" s="1"/>
  <c r="Y16" i="7945"/>
  <c r="Y26" i="7945" s="1"/>
  <c r="Y40" i="7945" s="1"/>
  <c r="G16" i="7945"/>
  <c r="AC15" i="7945"/>
  <c r="AB15" i="7945"/>
  <c r="AA15" i="7945"/>
  <c r="Z15" i="7945"/>
  <c r="Z25" i="7945" s="1"/>
  <c r="Y15" i="7945"/>
  <c r="X15" i="7945"/>
  <c r="X16" i="7945" s="1"/>
  <c r="X26" i="7945" s="1"/>
  <c r="X40" i="7945" s="1"/>
  <c r="T15" i="7945"/>
  <c r="K25" i="7945"/>
  <c r="J25" i="7945"/>
  <c r="H16" i="7945"/>
  <c r="G25" i="7945"/>
  <c r="AC14" i="7945"/>
  <c r="AB14" i="7945"/>
  <c r="AA14" i="7945"/>
  <c r="Z14" i="7945"/>
  <c r="Y14" i="7945"/>
  <c r="X14" i="7945"/>
  <c r="W14" i="7945"/>
  <c r="V14" i="7945"/>
  <c r="U14" i="7945"/>
  <c r="T14" i="7945"/>
  <c r="Q14" i="7945"/>
  <c r="K10" i="7945"/>
  <c r="I10" i="7945"/>
  <c r="H10" i="7945"/>
  <c r="G10" i="7945"/>
  <c r="X9" i="7945"/>
  <c r="W9" i="7945"/>
  <c r="V9" i="7945"/>
  <c r="T9" i="7945"/>
  <c r="X8" i="7945"/>
  <c r="V8" i="7945"/>
  <c r="U8" i="7945"/>
  <c r="T8" i="7945"/>
  <c r="Y8" i="7945"/>
  <c r="J10" i="7945"/>
  <c r="AA5" i="7945"/>
  <c r="Z5" i="7945"/>
  <c r="W5" i="7945"/>
  <c r="V5" i="7945"/>
  <c r="AC5" i="7945"/>
  <c r="AB5" i="7945"/>
  <c r="Y5" i="7945"/>
  <c r="X5" i="7945"/>
  <c r="U5" i="7945"/>
  <c r="T5" i="7945"/>
  <c r="AD23" i="7945" l="1"/>
  <c r="U24" i="7945"/>
  <c r="V24" i="7945"/>
  <c r="W24" i="7945"/>
  <c r="AD21" i="7945"/>
  <c r="X24" i="7945"/>
  <c r="I26" i="7945"/>
  <c r="I33" i="7945" s="1"/>
  <c r="AD20" i="7945"/>
  <c r="J16" i="7945"/>
  <c r="W15" i="7945"/>
  <c r="W25" i="7945" s="1"/>
  <c r="K16" i="7945"/>
  <c r="J26" i="7945"/>
  <c r="J33" i="7945" s="1"/>
  <c r="V10" i="7945"/>
  <c r="Q32" i="7945"/>
  <c r="G26" i="7945"/>
  <c r="W31" i="7945"/>
  <c r="W33" i="7945" s="1"/>
  <c r="L10" i="7945"/>
  <c r="M10" i="7945" s="1"/>
  <c r="AD22" i="7945"/>
  <c r="X25" i="7945"/>
  <c r="Q30" i="7945"/>
  <c r="X31" i="7945"/>
  <c r="X33" i="7945" s="1"/>
  <c r="X10" i="7945"/>
  <c r="H25" i="7945"/>
  <c r="Q25" i="7945" s="1"/>
  <c r="U15" i="7945"/>
  <c r="Q15" i="7945"/>
  <c r="K26" i="7945"/>
  <c r="K33" i="7945" s="1"/>
  <c r="K40" i="7945" s="1"/>
  <c r="Z27" i="7945"/>
  <c r="Z34" i="7945" s="1"/>
  <c r="AA27" i="7945"/>
  <c r="AA34" i="7945" s="1"/>
  <c r="T31" i="7945"/>
  <c r="T10" i="7945"/>
  <c r="AD14" i="7945"/>
  <c r="V15" i="7945"/>
  <c r="I16" i="7945"/>
  <c r="T16" i="7945"/>
  <c r="T25" i="7945"/>
  <c r="AD32" i="7945"/>
  <c r="Z8" i="7945"/>
  <c r="W8" i="7945"/>
  <c r="U9" i="7945"/>
  <c r="Q20" i="7945"/>
  <c r="H24" i="7945"/>
  <c r="Q31" i="7945"/>
  <c r="G31" i="7943"/>
  <c r="H31" i="7943" s="1"/>
  <c r="I31" i="7943" s="1"/>
  <c r="E31" i="7943"/>
  <c r="E24" i="7943"/>
  <c r="D21" i="7943"/>
  <c r="AD24" i="7945" l="1"/>
  <c r="I34" i="7945"/>
  <c r="K34" i="7945"/>
  <c r="X27" i="7945"/>
  <c r="X34" i="7945" s="1"/>
  <c r="X35" i="7945" s="1"/>
  <c r="X39" i="7945" s="1"/>
  <c r="X41" i="7945" s="1"/>
  <c r="J34" i="7945"/>
  <c r="I40" i="7945"/>
  <c r="J40" i="7945"/>
  <c r="W16" i="7945"/>
  <c r="W26" i="7945" s="1"/>
  <c r="W40" i="7945" s="1"/>
  <c r="Q16" i="7945"/>
  <c r="H26" i="7945"/>
  <c r="H33" i="7945" s="1"/>
  <c r="H40" i="7945" s="1"/>
  <c r="Q42" i="7945"/>
  <c r="AA8" i="7945"/>
  <c r="AB8" i="7945"/>
  <c r="Y9" i="7945"/>
  <c r="Z9" i="7945"/>
  <c r="Z31" i="7945" s="1"/>
  <c r="Z33" i="7945" s="1"/>
  <c r="Z35" i="7945" s="1"/>
  <c r="Z39" i="7945" s="1"/>
  <c r="Z41" i="7945" s="1"/>
  <c r="V25" i="7945"/>
  <c r="V16" i="7945"/>
  <c r="V26" i="7945" s="1"/>
  <c r="V40" i="7945" s="1"/>
  <c r="H34" i="7945"/>
  <c r="Q24" i="7945"/>
  <c r="U31" i="7945"/>
  <c r="U33" i="7945" s="1"/>
  <c r="U10" i="7945"/>
  <c r="T26" i="7945"/>
  <c r="N10" i="7945"/>
  <c r="W10" i="7945"/>
  <c r="G33" i="7945"/>
  <c r="Q26" i="7945"/>
  <c r="AD15" i="7945"/>
  <c r="T33" i="7945"/>
  <c r="U16" i="7945"/>
  <c r="U26" i="7945" s="1"/>
  <c r="U40" i="7945" s="1"/>
  <c r="U25" i="7945"/>
  <c r="W27" i="7945"/>
  <c r="W34" i="7945" s="1"/>
  <c r="W35" i="7945" s="1"/>
  <c r="W39" i="7945" s="1"/>
  <c r="W41" i="7945" s="1"/>
  <c r="Q38" i="7945"/>
  <c r="P181" i="1"/>
  <c r="O181" i="1"/>
  <c r="N181" i="1"/>
  <c r="M181" i="1"/>
  <c r="L181" i="1"/>
  <c r="AD25" i="7945" l="1"/>
  <c r="U27" i="7945"/>
  <c r="U34" i="7945" s="1"/>
  <c r="U35" i="7945" s="1"/>
  <c r="U39" i="7945" s="1"/>
  <c r="U41" i="7945" s="1"/>
  <c r="AC8" i="7945"/>
  <c r="AD8" i="7945" s="1"/>
  <c r="O10" i="7945"/>
  <c r="AD26" i="7945"/>
  <c r="T40" i="7945"/>
  <c r="AD40" i="7945" s="1"/>
  <c r="V27" i="7945"/>
  <c r="V34" i="7945" s="1"/>
  <c r="V35" i="7945" s="1"/>
  <c r="V39" i="7945" s="1"/>
  <c r="V41" i="7945" s="1"/>
  <c r="Y31" i="7945"/>
  <c r="T27" i="7945"/>
  <c r="Q33" i="7945"/>
  <c r="G34" i="7945"/>
  <c r="Q34" i="7945" s="1"/>
  <c r="AD16" i="7945"/>
  <c r="G145" i="1"/>
  <c r="I158" i="1"/>
  <c r="K166" i="1"/>
  <c r="H166" i="1"/>
  <c r="G166" i="1"/>
  <c r="K165" i="1"/>
  <c r="I165" i="1"/>
  <c r="G158" i="1"/>
  <c r="H157" i="1"/>
  <c r="K150" i="1"/>
  <c r="H150" i="1"/>
  <c r="I166" i="1"/>
  <c r="G165" i="1"/>
  <c r="K158" i="1"/>
  <c r="G150" i="1"/>
  <c r="K145" i="1"/>
  <c r="H145" i="1"/>
  <c r="D45" i="7943"/>
  <c r="D50" i="7943" s="1"/>
  <c r="J150" i="1"/>
  <c r="I150" i="1"/>
  <c r="D6" i="18"/>
  <c r="F10" i="2"/>
  <c r="F13" i="2"/>
  <c r="F19" i="2"/>
  <c r="F20" i="2"/>
  <c r="F7" i="2"/>
  <c r="E93" i="1"/>
  <c r="E55" i="1"/>
  <c r="C114" i="18"/>
  <c r="B102" i="18" s="1"/>
  <c r="E5" i="1"/>
  <c r="E128" i="1"/>
  <c r="E125" i="1"/>
  <c r="C687" i="18"/>
  <c r="B675" i="18" s="1"/>
  <c r="E122" i="1"/>
  <c r="C54" i="18"/>
  <c r="C22" i="18"/>
  <c r="E84" i="1"/>
  <c r="E83" i="1"/>
  <c r="C88" i="18"/>
  <c r="B76" i="18" s="1"/>
  <c r="G40" i="1"/>
  <c r="E4" i="7943" s="1"/>
  <c r="D42" i="7943"/>
  <c r="E42" i="7943"/>
  <c r="D48" i="7943"/>
  <c r="B50" i="7943"/>
  <c r="B51" i="7943"/>
  <c r="D42" i="24"/>
  <c r="F56" i="24"/>
  <c r="F96" i="24"/>
  <c r="F97" i="24"/>
  <c r="F99" i="24"/>
  <c r="F100" i="24"/>
  <c r="G3" i="18"/>
  <c r="C31" i="18"/>
  <c r="C32" i="18"/>
  <c r="C33" i="18"/>
  <c r="C34" i="18"/>
  <c r="C35" i="18"/>
  <c r="C36" i="18"/>
  <c r="C37" i="18"/>
  <c r="C38" i="18"/>
  <c r="C39" i="18"/>
  <c r="C40" i="18"/>
  <c r="C62" i="18"/>
  <c r="C63" i="18"/>
  <c r="C64" i="18"/>
  <c r="C65" i="18"/>
  <c r="C66" i="18"/>
  <c r="C67" i="18"/>
  <c r="C68" i="18"/>
  <c r="C69" i="18"/>
  <c r="C70" i="18"/>
  <c r="C71" i="18"/>
  <c r="C348" i="18"/>
  <c r="B336" i="18" s="1"/>
  <c r="C361" i="18"/>
  <c r="B349" i="18" s="1"/>
  <c r="C374" i="18"/>
  <c r="B362" i="18" s="1"/>
  <c r="C387" i="18"/>
  <c r="B375" i="18" s="1"/>
  <c r="C400" i="18"/>
  <c r="B388" i="18" s="1"/>
  <c r="C413" i="18"/>
  <c r="B401" i="18" s="1"/>
  <c r="C426" i="18"/>
  <c r="B414" i="18" s="1"/>
  <c r="C439" i="18"/>
  <c r="B427" i="18" s="1"/>
  <c r="C452" i="18"/>
  <c r="B440" i="18" s="1"/>
  <c r="C465" i="18"/>
  <c r="B453" i="18" s="1"/>
  <c r="F475" i="18"/>
  <c r="C752" i="18"/>
  <c r="B740" i="18" s="1"/>
  <c r="C765" i="18"/>
  <c r="B753" i="18" s="1"/>
  <c r="C778" i="18"/>
  <c r="B766" i="18" s="1"/>
  <c r="C791" i="18"/>
  <c r="B779" i="18" s="1"/>
  <c r="C804" i="18"/>
  <c r="B792" i="18" s="1"/>
  <c r="C817" i="18"/>
  <c r="B805" i="18" s="1"/>
  <c r="C830" i="18"/>
  <c r="B818" i="18" s="1"/>
  <c r="C843" i="18"/>
  <c r="B831" i="18" s="1"/>
  <c r="C856" i="18"/>
  <c r="B844" i="18" s="1"/>
  <c r="C869" i="18"/>
  <c r="B857" i="18" s="1"/>
  <c r="E39" i="1"/>
  <c r="E61" i="1"/>
  <c r="E62" i="1"/>
  <c r="E63" i="1"/>
  <c r="E64" i="1"/>
  <c r="E65" i="1"/>
  <c r="E66" i="1"/>
  <c r="E67" i="1"/>
  <c r="E68" i="1"/>
  <c r="E69" i="1"/>
  <c r="E70" i="1"/>
  <c r="L71" i="1"/>
  <c r="M71" i="1"/>
  <c r="N71" i="1"/>
  <c r="O71" i="1"/>
  <c r="P71" i="1"/>
  <c r="E73" i="1"/>
  <c r="E95" i="1"/>
  <c r="E96" i="1"/>
  <c r="E97" i="1"/>
  <c r="E98" i="1"/>
  <c r="E99" i="1"/>
  <c r="E100" i="1"/>
  <c r="E101" i="1"/>
  <c r="E102" i="1"/>
  <c r="E103" i="1"/>
  <c r="E104" i="1"/>
  <c r="L105" i="1"/>
  <c r="M105" i="1"/>
  <c r="N105" i="1"/>
  <c r="O105" i="1"/>
  <c r="P105" i="1"/>
  <c r="E107" i="1"/>
  <c r="E129" i="1"/>
  <c r="E130" i="1"/>
  <c r="E131" i="1"/>
  <c r="E132" i="1"/>
  <c r="E133" i="1"/>
  <c r="E134" i="1"/>
  <c r="E135" i="1"/>
  <c r="E136" i="1"/>
  <c r="E137" i="1"/>
  <c r="E138" i="1"/>
  <c r="L139" i="1"/>
  <c r="M139" i="1"/>
  <c r="N139" i="1"/>
  <c r="O139" i="1"/>
  <c r="P139" i="1"/>
  <c r="E141" i="1"/>
  <c r="L143" i="1"/>
  <c r="M143" i="1"/>
  <c r="N143" i="1"/>
  <c r="N173" i="1" s="1"/>
  <c r="O143" i="1"/>
  <c r="P143" i="1"/>
  <c r="L144" i="1"/>
  <c r="M144" i="1"/>
  <c r="M173" i="1" s="1"/>
  <c r="N144" i="1"/>
  <c r="O144" i="1"/>
  <c r="P144" i="1"/>
  <c r="L145" i="1"/>
  <c r="M145" i="1"/>
  <c r="N145" i="1"/>
  <c r="O145" i="1"/>
  <c r="P145" i="1"/>
  <c r="L146" i="1"/>
  <c r="M146" i="1"/>
  <c r="N146" i="1"/>
  <c r="O146" i="1"/>
  <c r="O173" i="1" s="1"/>
  <c r="P146" i="1"/>
  <c r="L147" i="1"/>
  <c r="M147" i="1"/>
  <c r="N147" i="1"/>
  <c r="O147" i="1"/>
  <c r="P147" i="1"/>
  <c r="L148" i="1"/>
  <c r="M148" i="1"/>
  <c r="N148" i="1"/>
  <c r="O148" i="1"/>
  <c r="P148" i="1"/>
  <c r="L149" i="1"/>
  <c r="M149" i="1"/>
  <c r="N149" i="1"/>
  <c r="O149" i="1"/>
  <c r="P149" i="1"/>
  <c r="L150" i="1"/>
  <c r="M150" i="1"/>
  <c r="N150" i="1"/>
  <c r="O150" i="1"/>
  <c r="P150" i="1"/>
  <c r="L151" i="1"/>
  <c r="M151" i="1"/>
  <c r="N151" i="1"/>
  <c r="O151" i="1"/>
  <c r="P151" i="1"/>
  <c r="L152" i="1"/>
  <c r="M152" i="1"/>
  <c r="N152" i="1"/>
  <c r="O152" i="1"/>
  <c r="P152" i="1"/>
  <c r="L153" i="1"/>
  <c r="M153" i="1"/>
  <c r="N153" i="1"/>
  <c r="O153" i="1"/>
  <c r="P153" i="1"/>
  <c r="L154" i="1"/>
  <c r="M154" i="1"/>
  <c r="N154" i="1"/>
  <c r="O154" i="1"/>
  <c r="P154" i="1"/>
  <c r="L155" i="1"/>
  <c r="M155" i="1"/>
  <c r="N155" i="1"/>
  <c r="O155" i="1"/>
  <c r="P155" i="1"/>
  <c r="L156" i="1"/>
  <c r="M156" i="1"/>
  <c r="N156" i="1"/>
  <c r="O156" i="1"/>
  <c r="P156" i="1"/>
  <c r="L157" i="1"/>
  <c r="M157" i="1"/>
  <c r="N157" i="1"/>
  <c r="O157" i="1"/>
  <c r="P157" i="1"/>
  <c r="L158" i="1"/>
  <c r="M158" i="1"/>
  <c r="N158" i="1"/>
  <c r="O158" i="1"/>
  <c r="P158" i="1"/>
  <c r="L159" i="1"/>
  <c r="M159" i="1"/>
  <c r="N159" i="1"/>
  <c r="O159" i="1"/>
  <c r="P159" i="1"/>
  <c r="L160" i="1"/>
  <c r="M160" i="1"/>
  <c r="N160" i="1"/>
  <c r="O160" i="1"/>
  <c r="P160" i="1"/>
  <c r="L161" i="1"/>
  <c r="M161" i="1"/>
  <c r="N161" i="1"/>
  <c r="O161" i="1"/>
  <c r="P161" i="1"/>
  <c r="L162" i="1"/>
  <c r="M162" i="1"/>
  <c r="N162" i="1"/>
  <c r="O162" i="1"/>
  <c r="P162" i="1"/>
  <c r="E163" i="1"/>
  <c r="L163" i="1"/>
  <c r="M163" i="1"/>
  <c r="N163" i="1"/>
  <c r="O163" i="1"/>
  <c r="P163" i="1"/>
  <c r="E164" i="1"/>
  <c r="L164" i="1"/>
  <c r="M164" i="1"/>
  <c r="N164" i="1"/>
  <c r="O164" i="1"/>
  <c r="P164" i="1"/>
  <c r="E165" i="1"/>
  <c r="H165" i="1"/>
  <c r="L165" i="1"/>
  <c r="M165" i="1"/>
  <c r="N165" i="1"/>
  <c r="O165" i="1"/>
  <c r="P165" i="1"/>
  <c r="E166" i="1"/>
  <c r="J166" i="1"/>
  <c r="L166" i="1"/>
  <c r="M166" i="1"/>
  <c r="N166" i="1"/>
  <c r="O166" i="1"/>
  <c r="P166" i="1"/>
  <c r="E167" i="1"/>
  <c r="G167" i="1"/>
  <c r="H167" i="1"/>
  <c r="I167" i="1"/>
  <c r="J167" i="1"/>
  <c r="K167" i="1"/>
  <c r="L167" i="1"/>
  <c r="M167" i="1"/>
  <c r="N167" i="1"/>
  <c r="O167" i="1"/>
  <c r="P167" i="1"/>
  <c r="E168" i="1"/>
  <c r="G168" i="1"/>
  <c r="H168" i="1"/>
  <c r="I168" i="1"/>
  <c r="J168" i="1"/>
  <c r="K168" i="1"/>
  <c r="L168" i="1"/>
  <c r="M168" i="1"/>
  <c r="N168" i="1"/>
  <c r="O168" i="1"/>
  <c r="P168" i="1"/>
  <c r="E169" i="1"/>
  <c r="G169" i="1"/>
  <c r="H169" i="1"/>
  <c r="I169" i="1"/>
  <c r="J169" i="1"/>
  <c r="K169" i="1"/>
  <c r="L169" i="1"/>
  <c r="M169" i="1"/>
  <c r="N169" i="1"/>
  <c r="O169" i="1"/>
  <c r="P169" i="1"/>
  <c r="E170" i="1"/>
  <c r="G170" i="1"/>
  <c r="H170" i="1"/>
  <c r="I170" i="1"/>
  <c r="J170" i="1"/>
  <c r="K170" i="1"/>
  <c r="L170" i="1"/>
  <c r="M170" i="1"/>
  <c r="N170" i="1"/>
  <c r="O170" i="1"/>
  <c r="P170" i="1"/>
  <c r="E171" i="1"/>
  <c r="G171" i="1"/>
  <c r="H171" i="1"/>
  <c r="I171" i="1"/>
  <c r="J171" i="1"/>
  <c r="K171" i="1"/>
  <c r="L171" i="1"/>
  <c r="M171" i="1"/>
  <c r="N171" i="1"/>
  <c r="O171" i="1"/>
  <c r="P171" i="1"/>
  <c r="E172" i="1"/>
  <c r="G172" i="1"/>
  <c r="H172" i="1"/>
  <c r="I172" i="1"/>
  <c r="J172" i="1"/>
  <c r="K172" i="1"/>
  <c r="L172" i="1"/>
  <c r="M172" i="1"/>
  <c r="N172" i="1"/>
  <c r="O172" i="1"/>
  <c r="P172" i="1"/>
  <c r="E175" i="1"/>
  <c r="D25" i="24"/>
  <c r="D43" i="24"/>
  <c r="C44" i="18"/>
  <c r="E120" i="1"/>
  <c r="E143" i="1"/>
  <c r="E124" i="1"/>
  <c r="C231" i="18"/>
  <c r="B219" i="18" s="1"/>
  <c r="C53" i="18"/>
  <c r="C583" i="18"/>
  <c r="B571" i="18" s="1"/>
  <c r="E48" i="1"/>
  <c r="G440" i="18"/>
  <c r="G452" i="18" s="1"/>
  <c r="C18" i="18"/>
  <c r="E111" i="1"/>
  <c r="E145" i="1"/>
  <c r="E77" i="1"/>
  <c r="E161" i="1"/>
  <c r="C11" i="18"/>
  <c r="C492" i="18"/>
  <c r="B480" i="18" s="1"/>
  <c r="E41" i="1"/>
  <c r="E75" i="1"/>
  <c r="C42" i="18"/>
  <c r="C46" i="18"/>
  <c r="C15" i="18"/>
  <c r="C544" i="18"/>
  <c r="B532" i="18" s="1"/>
  <c r="E45" i="1"/>
  <c r="E113" i="1"/>
  <c r="C596" i="18"/>
  <c r="B584" i="18" s="1"/>
  <c r="E49" i="1"/>
  <c r="E151" i="1"/>
  <c r="E117" i="1"/>
  <c r="C192" i="18"/>
  <c r="B180" i="18" s="1"/>
  <c r="C50" i="18"/>
  <c r="C19" i="18"/>
  <c r="E121" i="1"/>
  <c r="E155" i="1"/>
  <c r="E87" i="1"/>
  <c r="C648" i="18"/>
  <c r="B636" i="18" s="1"/>
  <c r="C23" i="18"/>
  <c r="E53" i="1"/>
  <c r="C244" i="18"/>
  <c r="B232" i="18" s="1"/>
  <c r="C296" i="18"/>
  <c r="B284" i="18" s="1"/>
  <c r="E159" i="1"/>
  <c r="C700" i="18"/>
  <c r="B688" i="18" s="1"/>
  <c r="C27" i="18"/>
  <c r="E57" i="1"/>
  <c r="C58" i="18"/>
  <c r="E109" i="1"/>
  <c r="E79" i="1"/>
  <c r="E91" i="1"/>
  <c r="E110" i="1"/>
  <c r="E80" i="1"/>
  <c r="E148" i="1"/>
  <c r="C153" i="18"/>
  <c r="B141" i="18" s="1"/>
  <c r="C16" i="18"/>
  <c r="C557" i="18"/>
  <c r="B545" i="18" s="1"/>
  <c r="C47" i="18"/>
  <c r="E46" i="1"/>
  <c r="E114" i="1"/>
  <c r="C609" i="18"/>
  <c r="B597" i="18" s="1"/>
  <c r="E50" i="1"/>
  <c r="C51" i="18"/>
  <c r="E152" i="1"/>
  <c r="C205" i="18"/>
  <c r="B193" i="18" s="1"/>
  <c r="E88" i="1"/>
  <c r="C55" i="18"/>
  <c r="C257" i="18"/>
  <c r="B245" i="18" s="1"/>
  <c r="E54" i="1"/>
  <c r="E156" i="1"/>
  <c r="C24" i="18"/>
  <c r="C28" i="18"/>
  <c r="C713" i="18"/>
  <c r="B701" i="18" s="1"/>
  <c r="E58" i="1"/>
  <c r="E92" i="1"/>
  <c r="E126" i="1"/>
  <c r="E160" i="1"/>
  <c r="C59" i="18"/>
  <c r="C309" i="18"/>
  <c r="B297" i="18" s="1"/>
  <c r="C661" i="18"/>
  <c r="B649" i="18" s="1"/>
  <c r="C20" i="18"/>
  <c r="C518" i="18"/>
  <c r="B506" i="18" s="1"/>
  <c r="C13" i="18"/>
  <c r="E118" i="1"/>
  <c r="C26" i="18"/>
  <c r="C283" i="18"/>
  <c r="B271" i="18" s="1"/>
  <c r="E158" i="1"/>
  <c r="E56" i="1"/>
  <c r="C57" i="18"/>
  <c r="E90" i="1"/>
  <c r="E162" i="1"/>
  <c r="E60" i="1"/>
  <c r="C30" i="18"/>
  <c r="E94" i="1"/>
  <c r="C335" i="18"/>
  <c r="B323" i="18" s="1"/>
  <c r="C61" i="18"/>
  <c r="C739" i="18"/>
  <c r="B727" i="18" s="1"/>
  <c r="C21" i="18"/>
  <c r="C570" i="18"/>
  <c r="B558" i="18" s="1"/>
  <c r="E153" i="1"/>
  <c r="E47" i="1"/>
  <c r="C60" i="18"/>
  <c r="C726" i="18"/>
  <c r="B714" i="18" s="1"/>
  <c r="E85" i="1"/>
  <c r="E81" i="1"/>
  <c r="C52" i="18"/>
  <c r="C17" i="18"/>
  <c r="C218" i="18"/>
  <c r="B206" i="18" s="1"/>
  <c r="E149" i="1"/>
  <c r="C622" i="18"/>
  <c r="B610" i="18" s="1"/>
  <c r="C140" i="18"/>
  <c r="B128" i="18" s="1"/>
  <c r="E147" i="1"/>
  <c r="E116" i="1"/>
  <c r="E150" i="1"/>
  <c r="E82" i="1"/>
  <c r="C49" i="18"/>
  <c r="C179" i="18"/>
  <c r="B167" i="18" s="1"/>
  <c r="E89" i="1"/>
  <c r="E42" i="1"/>
  <c r="E76" i="1"/>
  <c r="E59" i="1"/>
  <c r="E127" i="1"/>
  <c r="C29" i="18"/>
  <c r="C322" i="18"/>
  <c r="B310" i="18" s="1"/>
  <c r="C270" i="18"/>
  <c r="B258" i="18" s="1"/>
  <c r="C25" i="18"/>
  <c r="E123" i="1"/>
  <c r="C674" i="18"/>
  <c r="B662" i="18" s="1"/>
  <c r="E157" i="1"/>
  <c r="C56" i="18"/>
  <c r="E43" i="1"/>
  <c r="G388" i="18"/>
  <c r="G400" i="18" s="1"/>
  <c r="C166" i="18"/>
  <c r="B154" i="18" s="1"/>
  <c r="E154" i="1"/>
  <c r="E86" i="1"/>
  <c r="C635" i="18"/>
  <c r="B623" i="18" s="1"/>
  <c r="G818" i="18"/>
  <c r="E78" i="1"/>
  <c r="C45" i="18"/>
  <c r="E52" i="1"/>
  <c r="E112" i="1"/>
  <c r="E44" i="1"/>
  <c r="C14" i="18"/>
  <c r="C127" i="18"/>
  <c r="B115" i="18" s="1"/>
  <c r="C531" i="18"/>
  <c r="B519" i="18" s="1"/>
  <c r="E146" i="1"/>
  <c r="C48" i="18"/>
  <c r="E115" i="1"/>
  <c r="E119" i="1"/>
  <c r="E51" i="1"/>
  <c r="E144" i="1"/>
  <c r="C505" i="18"/>
  <c r="B493" i="18" s="1"/>
  <c r="C43" i="18"/>
  <c r="C101" i="18"/>
  <c r="B89" i="18" s="1"/>
  <c r="C12" i="18"/>
  <c r="G805" i="18"/>
  <c r="G42" i="7943"/>
  <c r="F42" i="7943"/>
  <c r="D44" i="7943"/>
  <c r="G142" i="1"/>
  <c r="G74" i="1"/>
  <c r="G108" i="1" s="1"/>
  <c r="H40" i="1"/>
  <c r="H142" i="1" s="1"/>
  <c r="L182" i="1"/>
  <c r="M182" i="1"/>
  <c r="N182" i="1"/>
  <c r="O182" i="1"/>
  <c r="P182" i="1"/>
  <c r="BF55" i="24"/>
  <c r="BF83" i="24" s="1"/>
  <c r="BF51" i="24"/>
  <c r="BB55" i="24"/>
  <c r="BB83" i="24" s="1"/>
  <c r="BB51" i="24"/>
  <c r="AX55" i="24"/>
  <c r="AX83" i="24" s="1"/>
  <c r="AX51" i="24"/>
  <c r="AT55" i="24"/>
  <c r="AT83" i="24" s="1"/>
  <c r="AT51" i="24"/>
  <c r="AP55" i="24"/>
  <c r="AP83" i="24" s="1"/>
  <c r="AP51" i="24"/>
  <c r="AL55" i="24"/>
  <c r="AL83" i="24" s="1"/>
  <c r="AL51" i="24"/>
  <c r="AH55" i="24"/>
  <c r="AH83" i="24" s="1"/>
  <c r="AH51" i="24"/>
  <c r="AD55" i="24"/>
  <c r="AD83" i="24" s="1"/>
  <c r="AD51" i="24"/>
  <c r="Z55" i="24"/>
  <c r="Z83" i="24" s="1"/>
  <c r="Z51" i="24"/>
  <c r="V55" i="24"/>
  <c r="V83" i="24" s="1"/>
  <c r="V51" i="24"/>
  <c r="R55" i="24"/>
  <c r="R83" i="24" s="1"/>
  <c r="R51" i="24"/>
  <c r="BG51" i="24"/>
  <c r="BG55" i="24"/>
  <c r="BG83" i="24" s="1"/>
  <c r="BC51" i="24"/>
  <c r="BC55" i="24"/>
  <c r="BC83" i="24" s="1"/>
  <c r="AY51" i="24"/>
  <c r="AY55" i="24"/>
  <c r="AY83" i="24" s="1"/>
  <c r="AU51" i="24"/>
  <c r="AU55" i="24"/>
  <c r="AU83" i="24" s="1"/>
  <c r="AQ51" i="24"/>
  <c r="AQ55" i="24"/>
  <c r="AQ83" i="24" s="1"/>
  <c r="AM51" i="24"/>
  <c r="AM55" i="24"/>
  <c r="AM83" i="24" s="1"/>
  <c r="AI51" i="24"/>
  <c r="AI55" i="24"/>
  <c r="AI83" i="24" s="1"/>
  <c r="AE51" i="24"/>
  <c r="AE55" i="24"/>
  <c r="AE83" i="24" s="1"/>
  <c r="AA51" i="24"/>
  <c r="AA55" i="24"/>
  <c r="AA83" i="24" s="1"/>
  <c r="W51" i="24"/>
  <c r="W55" i="24"/>
  <c r="W83" i="24" s="1"/>
  <c r="S51" i="24"/>
  <c r="S55" i="24"/>
  <c r="S83" i="24" s="1"/>
  <c r="BI55" i="24"/>
  <c r="BI83" i="24" s="1"/>
  <c r="BI51" i="24"/>
  <c r="BE55" i="24"/>
  <c r="BE83" i="24" s="1"/>
  <c r="BE51" i="24"/>
  <c r="BA55" i="24"/>
  <c r="BA83" i="24" s="1"/>
  <c r="BA51" i="24"/>
  <c r="AW55" i="24"/>
  <c r="AW83" i="24" s="1"/>
  <c r="AW51" i="24"/>
  <c r="AS55" i="24"/>
  <c r="AS83" i="24" s="1"/>
  <c r="AS51" i="24"/>
  <c r="AO55" i="24"/>
  <c r="AO83" i="24" s="1"/>
  <c r="AO51" i="24"/>
  <c r="AK55" i="24"/>
  <c r="AK83" i="24" s="1"/>
  <c r="AK51" i="24"/>
  <c r="AG55" i="24"/>
  <c r="AG83" i="24" s="1"/>
  <c r="AG51" i="24"/>
  <c r="AC55" i="24"/>
  <c r="AC83" i="24" s="1"/>
  <c r="AC51" i="24"/>
  <c r="Y55" i="24"/>
  <c r="Y83" i="24" s="1"/>
  <c r="Y51" i="24"/>
  <c r="U55" i="24"/>
  <c r="U83" i="24" s="1"/>
  <c r="U51" i="24"/>
  <c r="Q55" i="24"/>
  <c r="Q83" i="24" s="1"/>
  <c r="Q51" i="24"/>
  <c r="BH55" i="24"/>
  <c r="BH83" i="24" s="1"/>
  <c r="BH51" i="24"/>
  <c r="BD55" i="24"/>
  <c r="BD83" i="24" s="1"/>
  <c r="BD51" i="24"/>
  <c r="AZ55" i="24"/>
  <c r="AZ83" i="24" s="1"/>
  <c r="AZ51" i="24"/>
  <c r="AV55" i="24"/>
  <c r="AV83" i="24" s="1"/>
  <c r="AV51" i="24"/>
  <c r="AR55" i="24"/>
  <c r="AR83" i="24" s="1"/>
  <c r="AR51" i="24"/>
  <c r="AN55" i="24"/>
  <c r="AN83" i="24" s="1"/>
  <c r="AN51" i="24"/>
  <c r="AJ55" i="24"/>
  <c r="AJ83" i="24" s="1"/>
  <c r="AJ51" i="24"/>
  <c r="AF55" i="24"/>
  <c r="AF83" i="24" s="1"/>
  <c r="AF51" i="24"/>
  <c r="AB55" i="24"/>
  <c r="AB83" i="24" s="1"/>
  <c r="AB51" i="24"/>
  <c r="X55" i="24"/>
  <c r="X83" i="24" s="1"/>
  <c r="X51" i="24"/>
  <c r="T55" i="24"/>
  <c r="T83" i="24" s="1"/>
  <c r="T51" i="24"/>
  <c r="K37" i="1"/>
  <c r="O358" i="18"/>
  <c r="Q360" i="18"/>
  <c r="N356" i="18"/>
  <c r="R359" i="18"/>
  <c r="I351" i="18"/>
  <c r="R360" i="18"/>
  <c r="K354" i="18"/>
  <c r="K353" i="18"/>
  <c r="I352" i="18"/>
  <c r="M355" i="18"/>
  <c r="P356" i="18"/>
  <c r="O355" i="18"/>
  <c r="J351" i="18"/>
  <c r="Q356" i="18"/>
  <c r="P355" i="18"/>
  <c r="R356" i="18"/>
  <c r="M352" i="18"/>
  <c r="L353" i="18"/>
  <c r="S356" i="18"/>
  <c r="T359" i="18"/>
  <c r="K351" i="18"/>
  <c r="Q355" i="18"/>
  <c r="N352" i="18"/>
  <c r="O352" i="18"/>
  <c r="U356" i="18"/>
  <c r="P357" i="18"/>
  <c r="R357" i="18"/>
  <c r="N354" i="18"/>
  <c r="P354" i="18"/>
  <c r="S355" i="18"/>
  <c r="V359" i="18"/>
  <c r="M351" i="18"/>
  <c r="V356" i="18"/>
  <c r="W356" i="18"/>
  <c r="S358" i="18"/>
  <c r="V360" i="18"/>
  <c r="Y356" i="18"/>
  <c r="P353" i="18"/>
  <c r="Q352" i="18"/>
  <c r="V354" i="18"/>
  <c r="W359" i="18"/>
  <c r="AA356" i="18"/>
  <c r="T357" i="18"/>
  <c r="O351" i="18"/>
  <c r="R352" i="18"/>
  <c r="W360" i="18"/>
  <c r="V355" i="18"/>
  <c r="R353" i="18"/>
  <c r="P351" i="18"/>
  <c r="X360" i="18"/>
  <c r="Z354" i="18"/>
  <c r="S352" i="18"/>
  <c r="W355" i="18"/>
  <c r="Y355" i="18"/>
  <c r="AC356" i="18"/>
  <c r="T760" i="18"/>
  <c r="AA354" i="18"/>
  <c r="Q351" i="18"/>
  <c r="Y360" i="18"/>
  <c r="AC354" i="18"/>
  <c r="AE354" i="18"/>
  <c r="AG354" i="18"/>
  <c r="AI354" i="18"/>
  <c r="T353" i="18"/>
  <c r="V357" i="18"/>
  <c r="X357" i="18"/>
  <c r="AA360" i="18"/>
  <c r="AA359" i="18"/>
  <c r="AC359" i="18"/>
  <c r="AE359" i="18"/>
  <c r="AG359" i="18"/>
  <c r="AI359" i="18"/>
  <c r="AK359" i="18"/>
  <c r="AM359" i="18"/>
  <c r="AO359" i="18"/>
  <c r="AQ359" i="18"/>
  <c r="AS359" i="18"/>
  <c r="AU359" i="18"/>
  <c r="AW359" i="18"/>
  <c r="AY359" i="18"/>
  <c r="BA359" i="18"/>
  <c r="BC359" i="18"/>
  <c r="BE359" i="18"/>
  <c r="BG359" i="18"/>
  <c r="AB360" i="18"/>
  <c r="AD360" i="18"/>
  <c r="AF360" i="18"/>
  <c r="AH360" i="18"/>
  <c r="AJ360" i="18"/>
  <c r="Y357" i="18"/>
  <c r="AA357" i="18"/>
  <c r="AJ354" i="18"/>
  <c r="AL354" i="18"/>
  <c r="AN354" i="18"/>
  <c r="AP354" i="18"/>
  <c r="AR354" i="18"/>
  <c r="U353" i="18"/>
  <c r="W353" i="18"/>
  <c r="R351" i="18"/>
  <c r="AC357" i="18"/>
  <c r="AL360" i="18"/>
  <c r="AN360" i="18"/>
  <c r="AT354" i="18"/>
  <c r="AE356" i="18"/>
  <c r="AA353" i="18"/>
  <c r="AE357" i="18"/>
  <c r="AU354" i="18"/>
  <c r="BI359" i="18"/>
  <c r="AQ360" i="18"/>
  <c r="AS360" i="18"/>
  <c r="X358" i="18"/>
  <c r="Z358" i="18"/>
  <c r="AG357" i="18"/>
  <c r="AB353" i="18"/>
  <c r="V352" i="18"/>
  <c r="AW354" i="18"/>
  <c r="AG356" i="18"/>
  <c r="AI356" i="18"/>
  <c r="AK356" i="18"/>
  <c r="AB358" i="18"/>
  <c r="AD358" i="18"/>
  <c r="AF358" i="18"/>
  <c r="AH358" i="18"/>
  <c r="AJ358" i="18"/>
  <c r="AL358" i="18"/>
  <c r="AN358" i="18"/>
  <c r="AP358" i="18"/>
  <c r="AR358" i="18"/>
  <c r="AT358" i="18"/>
  <c r="AJ357" i="18"/>
  <c r="W352" i="18"/>
  <c r="AK357" i="18"/>
  <c r="AC353" i="18"/>
  <c r="AY354" i="18"/>
  <c r="AM356" i="18"/>
  <c r="AO356" i="18"/>
  <c r="AU360" i="18"/>
  <c r="AW360" i="18"/>
  <c r="AY360" i="18"/>
  <c r="BA360" i="18"/>
  <c r="BC360" i="18"/>
  <c r="BE360" i="18"/>
  <c r="BG360" i="18"/>
  <c r="BI360" i="18"/>
  <c r="BB354" i="18"/>
  <c r="BD354" i="18"/>
  <c r="BF354" i="18"/>
  <c r="BH354" i="18"/>
  <c r="AM357" i="18"/>
  <c r="AU358" i="18"/>
  <c r="AW358" i="18"/>
  <c r="AY358" i="18"/>
  <c r="BA358" i="18"/>
  <c r="BC358" i="18"/>
  <c r="BE358" i="18"/>
  <c r="BG358" i="18"/>
  <c r="BI358" i="18"/>
  <c r="AN357" i="18"/>
  <c r="AP357" i="18"/>
  <c r="AR357" i="18"/>
  <c r="AT357" i="18"/>
  <c r="AV357" i="18"/>
  <c r="AX357" i="18"/>
  <c r="AZ357" i="18"/>
  <c r="BB357" i="18"/>
  <c r="BD357" i="18"/>
  <c r="BF357" i="18"/>
  <c r="BH357" i="18"/>
  <c r="AF353" i="18"/>
  <c r="AH353" i="18"/>
  <c r="AJ353" i="18"/>
  <c r="AL353" i="18"/>
  <c r="AN353" i="18"/>
  <c r="AP353" i="18"/>
  <c r="AR353" i="18"/>
  <c r="AT353" i="18"/>
  <c r="AV353" i="18"/>
  <c r="AX353" i="18"/>
  <c r="AZ353" i="18"/>
  <c r="BB353" i="18"/>
  <c r="BD353" i="18"/>
  <c r="BF353" i="18"/>
  <c r="BH353" i="18"/>
  <c r="U351" i="18"/>
  <c r="AD355" i="18"/>
  <c r="AR356" i="18"/>
  <c r="AT356" i="18"/>
  <c r="AV356" i="18"/>
  <c r="AX356" i="18"/>
  <c r="Y352" i="18"/>
  <c r="AY356" i="18"/>
  <c r="BA356" i="18"/>
  <c r="BC356" i="18"/>
  <c r="BE356" i="18"/>
  <c r="BG356" i="18"/>
  <c r="BI356" i="18"/>
  <c r="Z352" i="18"/>
  <c r="AA352" i="18"/>
  <c r="AG355" i="18"/>
  <c r="Y351" i="18"/>
  <c r="Z351" i="18"/>
  <c r="AI355" i="18"/>
  <c r="AE352" i="18"/>
  <c r="AG352" i="18"/>
  <c r="AA351" i="18"/>
  <c r="AB351" i="18"/>
  <c r="AK355" i="18"/>
  <c r="AJ352" i="18"/>
  <c r="AD351" i="18"/>
  <c r="AL352" i="18"/>
  <c r="AM352" i="18"/>
  <c r="AO352" i="18"/>
  <c r="AE351" i="18"/>
  <c r="AQ352" i="18"/>
  <c r="AR352" i="18"/>
  <c r="AO355" i="18"/>
  <c r="AS352" i="18"/>
  <c r="AT352" i="18"/>
  <c r="AU352" i="18"/>
  <c r="AR355" i="18"/>
  <c r="AV352" i="18"/>
  <c r="AS355" i="18"/>
  <c r="AK351" i="18"/>
  <c r="AT355" i="18"/>
  <c r="BA352" i="18"/>
  <c r="BB352" i="18"/>
  <c r="AM351" i="18"/>
  <c r="BC352" i="18"/>
  <c r="BD352" i="18"/>
  <c r="AO351" i="18"/>
  <c r="BE352" i="18"/>
  <c r="BF352" i="18"/>
  <c r="AQ351" i="18"/>
  <c r="BG352" i="18"/>
  <c r="BH352" i="18"/>
  <c r="BB355" i="18"/>
  <c r="AT351" i="18"/>
  <c r="AU351" i="18"/>
  <c r="AV351" i="18"/>
  <c r="AW351" i="18"/>
  <c r="AX351" i="18"/>
  <c r="AY351" i="18"/>
  <c r="AZ351" i="18"/>
  <c r="BA351" i="18"/>
  <c r="BC351" i="18"/>
  <c r="BE351" i="18"/>
  <c r="BG351" i="18"/>
  <c r="BI351" i="18"/>
  <c r="F5" i="24"/>
  <c r="L756" i="18"/>
  <c r="T758" i="18"/>
  <c r="AS757" i="18"/>
  <c r="BG759" i="18"/>
  <c r="AO760" i="18"/>
  <c r="AB763" i="18"/>
  <c r="AL758" i="18"/>
  <c r="P760" i="18"/>
  <c r="AH759" i="18"/>
  <c r="U763" i="18"/>
  <c r="AT761" i="18"/>
  <c r="AR764" i="18"/>
  <c r="AH758" i="18"/>
  <c r="P756" i="18"/>
  <c r="U760" i="18"/>
  <c r="AK759" i="18"/>
  <c r="BA759" i="18"/>
  <c r="BA761" i="18"/>
  <c r="AU764" i="18"/>
  <c r="AF755" i="18"/>
  <c r="T763" i="18"/>
  <c r="AP758" i="18"/>
  <c r="L757" i="18"/>
  <c r="AH760" i="18"/>
  <c r="AO755" i="18"/>
  <c r="M756" i="18"/>
  <c r="AP764" i="18"/>
  <c r="AV755" i="18"/>
  <c r="AK756" i="18"/>
  <c r="AJ761" i="18"/>
  <c r="Q87" i="18"/>
  <c r="K81" i="18"/>
  <c r="L82" i="18"/>
  <c r="J80" i="18"/>
  <c r="H78" i="18"/>
  <c r="I79" i="18"/>
  <c r="M82" i="18"/>
  <c r="P86" i="18"/>
  <c r="N82" i="18"/>
  <c r="N84" i="18"/>
  <c r="AR755" i="18"/>
  <c r="S755" i="18"/>
  <c r="AF757" i="18"/>
  <c r="Y758" i="18"/>
  <c r="AE761" i="18"/>
  <c r="AG764" i="18"/>
  <c r="BD763" i="18"/>
  <c r="S756" i="18"/>
  <c r="R764" i="18"/>
  <c r="AS759" i="18"/>
  <c r="AA760" i="18"/>
  <c r="AN760" i="18"/>
  <c r="AE763" i="18"/>
  <c r="AD762" i="18"/>
  <c r="N759" i="18"/>
  <c r="S761" i="18"/>
  <c r="U764" i="18"/>
  <c r="AD760" i="18"/>
  <c r="AU760" i="18"/>
  <c r="AL763" i="18"/>
  <c r="J757" i="18"/>
  <c r="AV761" i="18"/>
  <c r="AY758" i="18"/>
  <c r="AL757" i="18"/>
  <c r="AK763" i="18"/>
  <c r="AQ762" i="18"/>
  <c r="AB759" i="18"/>
  <c r="AK755" i="18"/>
  <c r="BB762" i="18"/>
  <c r="AY755" i="18"/>
  <c r="BH758" i="18"/>
  <c r="O755" i="18"/>
  <c r="X757" i="18"/>
  <c r="AT759" i="18"/>
  <c r="Y761" i="18"/>
  <c r="AW760" i="18"/>
  <c r="AJ763" i="18"/>
  <c r="I755" i="18"/>
  <c r="R760" i="18"/>
  <c r="AP759" i="18"/>
  <c r="AG756" i="18"/>
  <c r="BB761" i="18"/>
  <c r="AZ764" i="18"/>
  <c r="AD755" i="18"/>
  <c r="N755" i="18"/>
  <c r="W757" i="18"/>
  <c r="AE756" i="18"/>
  <c r="BI759" i="18"/>
  <c r="BI761" i="18"/>
  <c r="BC764" i="18"/>
  <c r="AK758" i="18"/>
  <c r="BG757" i="18"/>
  <c r="BC756" i="18"/>
  <c r="P758" i="18"/>
  <c r="AD764" i="18"/>
  <c r="AU758" i="18"/>
  <c r="O756" i="18"/>
  <c r="AG763" i="18"/>
  <c r="AV762" i="18"/>
  <c r="AB755" i="18"/>
  <c r="AF762" i="18"/>
  <c r="AK762" i="18"/>
  <c r="R757" i="18"/>
  <c r="AA759" i="18"/>
  <c r="BB757" i="18"/>
  <c r="AM761" i="18"/>
  <c r="AO764" i="18"/>
  <c r="AP756" i="18"/>
  <c r="P757" i="18"/>
  <c r="S763" i="18"/>
  <c r="S762" i="18"/>
  <c r="AE760" i="18"/>
  <c r="AV760" i="18"/>
  <c r="AM763" i="18"/>
  <c r="AI755" i="18"/>
  <c r="V757" i="18"/>
  <c r="Y759" i="18"/>
  <c r="BD757" i="18"/>
  <c r="AO761" i="18"/>
  <c r="AI764" i="18"/>
  <c r="AC755" i="18"/>
  <c r="AG757" i="18"/>
  <c r="AO763" i="18"/>
  <c r="BE755" i="18"/>
  <c r="AC760" i="18"/>
  <c r="AI762" i="18"/>
  <c r="BC755" i="18"/>
  <c r="BD761" i="18"/>
  <c r="AX758" i="18"/>
  <c r="BD759" i="18"/>
  <c r="AD756" i="18"/>
  <c r="BG755" i="18"/>
  <c r="G857" i="18"/>
  <c r="P173" i="1"/>
  <c r="L173" i="1"/>
  <c r="G157" i="1"/>
  <c r="K157" i="1"/>
  <c r="J158" i="1"/>
  <c r="H74" i="1"/>
  <c r="H108" i="1" s="1"/>
  <c r="F4" i="7943"/>
  <c r="F37" i="7943" s="1"/>
  <c r="F41" i="7943" s="1"/>
  <c r="G4" i="18"/>
  <c r="G5" i="24" s="1"/>
  <c r="AP487" i="18"/>
  <c r="G176" i="1"/>
  <c r="G427" i="18"/>
  <c r="G349" i="18"/>
  <c r="G361" i="18" s="1"/>
  <c r="G831" i="18"/>
  <c r="G453" i="18"/>
  <c r="G465" i="18" s="1"/>
  <c r="G792" i="18"/>
  <c r="G414" i="18"/>
  <c r="G426" i="18" s="1"/>
  <c r="G844" i="18"/>
  <c r="G401" i="18"/>
  <c r="G413" i="18" s="1"/>
  <c r="H3" i="18"/>
  <c r="I3" i="18" s="1"/>
  <c r="G76" i="18"/>
  <c r="G88" i="18" s="1"/>
  <c r="H349" i="18"/>
  <c r="H76" i="18"/>
  <c r="H42" i="7943"/>
  <c r="I42" i="7943"/>
  <c r="H482" i="18"/>
  <c r="X482" i="18"/>
  <c r="AN482" i="18"/>
  <c r="J483" i="18"/>
  <c r="Z483" i="18"/>
  <c r="AH483" i="18"/>
  <c r="AP483" i="18"/>
  <c r="AX483" i="18"/>
  <c r="M484" i="18"/>
  <c r="U484" i="18"/>
  <c r="AC484" i="18"/>
  <c r="AK484" i="18"/>
  <c r="AS484" i="18"/>
  <c r="BA484" i="18"/>
  <c r="R485" i="18"/>
  <c r="Z485" i="18"/>
  <c r="AH485" i="18"/>
  <c r="AP485" i="18"/>
  <c r="AX485" i="18"/>
  <c r="BE484" i="18"/>
  <c r="BH485" i="18"/>
  <c r="O486" i="18"/>
  <c r="W486" i="18"/>
  <c r="AE486" i="18"/>
  <c r="AM486" i="18"/>
  <c r="AU486" i="18"/>
  <c r="BC486" i="18"/>
  <c r="O487" i="18"/>
  <c r="W487" i="18"/>
  <c r="AE487" i="18"/>
  <c r="AM487" i="18"/>
  <c r="AU487" i="18"/>
  <c r="BC487" i="18"/>
  <c r="S488" i="18"/>
  <c r="AA488" i="18"/>
  <c r="AI488" i="18"/>
  <c r="AQ488" i="18"/>
  <c r="AY488" i="18"/>
  <c r="BG488" i="18"/>
  <c r="BH483" i="18"/>
  <c r="BI486" i="18"/>
  <c r="S489" i="18"/>
  <c r="AA489" i="18"/>
  <c r="AI489" i="18"/>
  <c r="AQ489" i="18"/>
  <c r="AY489" i="18"/>
  <c r="BG489" i="18"/>
  <c r="U490" i="18"/>
  <c r="AC490" i="18"/>
  <c r="AK490" i="18"/>
  <c r="AS490" i="18"/>
  <c r="BA490" i="18"/>
  <c r="BI490" i="18"/>
  <c r="R491" i="18"/>
  <c r="V491" i="18"/>
  <c r="Z491" i="18"/>
  <c r="AD491" i="18"/>
  <c r="AH491" i="18"/>
  <c r="AL491" i="18"/>
  <c r="AP491" i="18"/>
  <c r="AT491" i="18"/>
  <c r="AX491" i="18"/>
  <c r="BB491" i="18"/>
  <c r="BF491" i="18"/>
  <c r="AT490" i="18"/>
  <c r="AD490" i="18"/>
  <c r="BH489" i="18"/>
  <c r="AR489" i="18"/>
  <c r="AB489" i="18"/>
  <c r="BH488" i="18"/>
  <c r="AR488" i="18"/>
  <c r="AB488" i="18"/>
  <c r="BG483" i="18"/>
  <c r="AV487" i="18"/>
  <c r="AF487" i="18"/>
  <c r="P487" i="18"/>
  <c r="AV486" i="18"/>
  <c r="AF486" i="18"/>
  <c r="P486" i="18"/>
  <c r="BA485" i="18"/>
  <c r="AK485" i="18"/>
  <c r="U485" i="18"/>
  <c r="AP484" i="18"/>
  <c r="Z484" i="18"/>
  <c r="J484" i="18"/>
  <c r="AO483" i="18"/>
  <c r="Y483" i="18"/>
  <c r="I483" i="18"/>
  <c r="AQ482" i="18"/>
  <c r="AA482" i="18"/>
  <c r="K482" i="18"/>
  <c r="AZ490" i="18"/>
  <c r="AJ490" i="18"/>
  <c r="T490" i="18"/>
  <c r="AX489" i="18"/>
  <c r="AH489" i="18"/>
  <c r="R489" i="18"/>
  <c r="AX488" i="18"/>
  <c r="AH488" i="18"/>
  <c r="R488" i="18"/>
  <c r="BB487" i="18"/>
  <c r="AL487" i="18"/>
  <c r="V487" i="18"/>
  <c r="BB486" i="18"/>
  <c r="AL486" i="18"/>
  <c r="V486" i="18"/>
  <c r="BG485" i="18"/>
  <c r="AU485" i="18"/>
  <c r="AE485" i="18"/>
  <c r="O485" i="18"/>
  <c r="AR484" i="18"/>
  <c r="AB484" i="18"/>
  <c r="L484" i="18"/>
  <c r="AQ483" i="18"/>
  <c r="AA483" i="18"/>
  <c r="K483" i="18"/>
  <c r="AS482" i="18"/>
  <c r="AC482" i="18"/>
  <c r="M482" i="18"/>
  <c r="P483" i="18"/>
  <c r="AX482" i="18"/>
  <c r="AH482" i="18"/>
  <c r="R482" i="18"/>
  <c r="G480" i="18"/>
  <c r="G492" i="18" s="1"/>
  <c r="P482" i="18"/>
  <c r="AF482" i="18"/>
  <c r="AV482" i="18"/>
  <c r="R483" i="18"/>
  <c r="AD483" i="18"/>
  <c r="AL483" i="18"/>
  <c r="AT483" i="18"/>
  <c r="BB483" i="18"/>
  <c r="Q484" i="18"/>
  <c r="Y484" i="18"/>
  <c r="AG484" i="18"/>
  <c r="AO484" i="18"/>
  <c r="AW484" i="18"/>
  <c r="BH482" i="18"/>
  <c r="N485" i="18"/>
  <c r="V485" i="18"/>
  <c r="AD485" i="18"/>
  <c r="AL485" i="18"/>
  <c r="AT485" i="18"/>
  <c r="BB485" i="18"/>
  <c r="S486" i="18"/>
  <c r="AA486" i="18"/>
  <c r="AI486" i="18"/>
  <c r="AQ486" i="18"/>
  <c r="AY486" i="18"/>
  <c r="BI482" i="18"/>
  <c r="S487" i="18"/>
  <c r="AA487" i="18"/>
  <c r="AI487" i="18"/>
  <c r="AQ487" i="18"/>
  <c r="AY487" i="18"/>
  <c r="BG487" i="18"/>
  <c r="O488" i="18"/>
  <c r="W488" i="18"/>
  <c r="AE488" i="18"/>
  <c r="AM488" i="18"/>
  <c r="AU488" i="18"/>
  <c r="BC488" i="18"/>
  <c r="BI483" i="18"/>
  <c r="O489" i="18"/>
  <c r="W489" i="18"/>
  <c r="AE489" i="18"/>
  <c r="AM489" i="18"/>
  <c r="AU489" i="18"/>
  <c r="BC489" i="18"/>
  <c r="Q490" i="18"/>
  <c r="Y490" i="18"/>
  <c r="AG490" i="18"/>
  <c r="AO490" i="18"/>
  <c r="AW490" i="18"/>
  <c r="BE490" i="18"/>
  <c r="T491" i="18"/>
  <c r="X491" i="18"/>
  <c r="AB491" i="18"/>
  <c r="AF491" i="18"/>
  <c r="AJ491" i="18"/>
  <c r="AN491" i="18"/>
  <c r="AR491" i="18"/>
  <c r="AV491" i="18"/>
  <c r="AZ491" i="18"/>
  <c r="BD491" i="18"/>
  <c r="BH491" i="18"/>
  <c r="BB490" i="18"/>
  <c r="AL490" i="18"/>
  <c r="V490" i="18"/>
  <c r="AZ489" i="18"/>
  <c r="AJ489" i="18"/>
  <c r="T489" i="18"/>
  <c r="AZ488" i="18"/>
  <c r="AJ488" i="18"/>
  <c r="T488" i="18"/>
  <c r="BD487" i="18"/>
  <c r="AN487" i="18"/>
  <c r="X487" i="18"/>
  <c r="BD486" i="18"/>
  <c r="AN486" i="18"/>
  <c r="X486" i="18"/>
  <c r="BI485" i="18"/>
  <c r="AS485" i="18"/>
  <c r="AC485" i="18"/>
  <c r="M485" i="18"/>
  <c r="AX484" i="18"/>
  <c r="AH484" i="18"/>
  <c r="R484" i="18"/>
  <c r="AW483" i="18"/>
  <c r="AG483" i="18"/>
  <c r="Q483" i="18"/>
  <c r="AY482" i="18"/>
  <c r="AI482" i="18"/>
  <c r="S482" i="18"/>
  <c r="BH490" i="18"/>
  <c r="AR490" i="18"/>
  <c r="AB490" i="18"/>
  <c r="BF489" i="18"/>
  <c r="AP489" i="18"/>
  <c r="Z489" i="18"/>
  <c r="BF488" i="18"/>
  <c r="AP488" i="18"/>
  <c r="Z488" i="18"/>
  <c r="BG486" i="18"/>
  <c r="AT487" i="18"/>
  <c r="AD487" i="18"/>
  <c r="N487" i="18"/>
  <c r="AT486" i="18"/>
  <c r="AD486" i="18"/>
  <c r="N486" i="18"/>
  <c r="BC485" i="18"/>
  <c r="AM485" i="18"/>
  <c r="W485" i="18"/>
  <c r="BG482" i="18"/>
  <c r="AZ484" i="18"/>
  <c r="AJ484" i="18"/>
  <c r="T484" i="18"/>
  <c r="AY483" i="18"/>
  <c r="AI483" i="18"/>
  <c r="S483" i="18"/>
  <c r="BA482" i="18"/>
  <c r="AK482" i="18"/>
  <c r="U482" i="18"/>
  <c r="X483" i="18"/>
  <c r="BE482" i="18"/>
  <c r="AP482" i="18"/>
  <c r="Z482" i="18"/>
  <c r="J482" i="18"/>
  <c r="L482" i="18"/>
  <c r="AB482" i="18"/>
  <c r="AR482" i="18"/>
  <c r="N483" i="18"/>
  <c r="AB483" i="18"/>
  <c r="AJ483" i="18"/>
  <c r="AR483" i="18"/>
  <c r="AZ483" i="18"/>
  <c r="O484" i="18"/>
  <c r="W484" i="18"/>
  <c r="AE484" i="18"/>
  <c r="AM484" i="18"/>
  <c r="AU484" i="18"/>
  <c r="BC484" i="18"/>
  <c r="L485" i="18"/>
  <c r="T485" i="18"/>
  <c r="AB485" i="18"/>
  <c r="AJ485" i="18"/>
  <c r="AR485" i="18"/>
  <c r="AZ485" i="18"/>
  <c r="Q486" i="18"/>
  <c r="Y486" i="18"/>
  <c r="AG486" i="18"/>
  <c r="AO486" i="18"/>
  <c r="AW486" i="18"/>
  <c r="BE486" i="18"/>
  <c r="Q487" i="18"/>
  <c r="Y487" i="18"/>
  <c r="AG487" i="18"/>
  <c r="AO487" i="18"/>
  <c r="AW487" i="18"/>
  <c r="BE487" i="18"/>
  <c r="U488" i="18"/>
  <c r="AC488" i="18"/>
  <c r="AK488" i="18"/>
  <c r="AS488" i="18"/>
  <c r="BA488" i="18"/>
  <c r="BH487" i="18"/>
  <c r="U489" i="18"/>
  <c r="AC489" i="18"/>
  <c r="AK489" i="18"/>
  <c r="AS489" i="18"/>
  <c r="BA489" i="18"/>
  <c r="BI489" i="18"/>
  <c r="BI488" i="18"/>
  <c r="W490" i="18"/>
  <c r="AE490" i="18"/>
  <c r="AM490" i="18"/>
  <c r="AU490" i="18"/>
  <c r="BC490" i="18"/>
  <c r="S491" i="18"/>
  <c r="W491" i="18"/>
  <c r="AA491" i="18"/>
  <c r="AE491" i="18"/>
  <c r="AI491" i="18"/>
  <c r="AM491" i="18"/>
  <c r="AQ491" i="18"/>
  <c r="AU491" i="18"/>
  <c r="AY491" i="18"/>
  <c r="BC491" i="18"/>
  <c r="BG491" i="18"/>
  <c r="BF490" i="18"/>
  <c r="AP490" i="18"/>
  <c r="Z490" i="18"/>
  <c r="BD489" i="18"/>
  <c r="AN489" i="18"/>
  <c r="X489" i="18"/>
  <c r="BD488" i="18"/>
  <c r="AN488" i="18"/>
  <c r="X488" i="18"/>
  <c r="BH484" i="18"/>
  <c r="AR487" i="18"/>
  <c r="AB487" i="18"/>
  <c r="BF483" i="18"/>
  <c r="AR486" i="18"/>
  <c r="AB486" i="18"/>
  <c r="L486" i="18"/>
  <c r="AW485" i="18"/>
  <c r="AG485" i="18"/>
  <c r="Q485" i="18"/>
  <c r="BB484" i="18"/>
  <c r="AL484" i="18"/>
  <c r="V484" i="18"/>
  <c r="BA483" i="18"/>
  <c r="AK483" i="18"/>
  <c r="U483" i="18"/>
  <c r="BC482" i="18"/>
  <c r="AM482" i="18"/>
  <c r="W482" i="18"/>
  <c r="AV490" i="18"/>
  <c r="AF490" i="18"/>
  <c r="P490" i="18"/>
  <c r="AT489" i="18"/>
  <c r="AD489" i="18"/>
  <c r="BI487" i="18"/>
  <c r="AT488" i="18"/>
  <c r="AD488" i="18"/>
  <c r="N488" i="18"/>
  <c r="AX487" i="18"/>
  <c r="AH487" i="18"/>
  <c r="R487" i="18"/>
  <c r="AX486" i="18"/>
  <c r="AH486" i="18"/>
  <c r="R486" i="18"/>
  <c r="BF484" i="18"/>
  <c r="AQ485" i="18"/>
  <c r="AA485" i="18"/>
  <c r="K485" i="18"/>
  <c r="BD484" i="18"/>
  <c r="AN484" i="18"/>
  <c r="X484" i="18"/>
  <c r="BC483" i="18"/>
  <c r="AM483" i="18"/>
  <c r="W483" i="18"/>
  <c r="BD482" i="18"/>
  <c r="AO482" i="18"/>
  <c r="Y482" i="18"/>
  <c r="I482" i="18"/>
  <c r="L483" i="18"/>
  <c r="AT482" i="18"/>
  <c r="AD482" i="18"/>
  <c r="N482" i="18"/>
  <c r="AJ482" i="18"/>
  <c r="AN483" i="18"/>
  <c r="AA484" i="18"/>
  <c r="AF485" i="18"/>
  <c r="AK486" i="18"/>
  <c r="U487" i="18"/>
  <c r="BA487" i="18"/>
  <c r="Q488" i="18"/>
  <c r="AW488" i="18"/>
  <c r="Y489" i="18"/>
  <c r="BE489" i="18"/>
  <c r="S490" i="18"/>
  <c r="AY490" i="18"/>
  <c r="Q491" i="18"/>
  <c r="AG491" i="18"/>
  <c r="AW491" i="18"/>
  <c r="R490" i="18"/>
  <c r="AV488" i="18"/>
  <c r="AJ487" i="18"/>
  <c r="T486" i="18"/>
  <c r="N484" i="18"/>
  <c r="AU482" i="18"/>
  <c r="BB489" i="18"/>
  <c r="AL488" i="18"/>
  <c r="Z487" i="18"/>
  <c r="BG484" i="18"/>
  <c r="BF482" i="18"/>
  <c r="P484" i="18"/>
  <c r="AW482" i="18"/>
  <c r="T483" i="18"/>
  <c r="V483" i="18"/>
  <c r="K484" i="18"/>
  <c r="AQ484" i="18"/>
  <c r="P485" i="18"/>
  <c r="AV485" i="18"/>
  <c r="BF485" i="18"/>
  <c r="U486" i="18"/>
  <c r="BA486" i="18"/>
  <c r="AK487" i="18"/>
  <c r="AG488" i="18"/>
  <c r="AO489" i="18"/>
  <c r="AI490" i="18"/>
  <c r="Y491" i="18"/>
  <c r="AO491" i="18"/>
  <c r="BE491" i="18"/>
  <c r="AX490" i="18"/>
  <c r="AF489" i="18"/>
  <c r="P488" i="18"/>
  <c r="AZ486" i="18"/>
  <c r="AO485" i="18"/>
  <c r="AT484" i="18"/>
  <c r="AC483" i="18"/>
  <c r="O482" i="18"/>
  <c r="AN490" i="18"/>
  <c r="V489" i="18"/>
  <c r="BF487" i="18"/>
  <c r="AP486" i="18"/>
  <c r="AI485" i="18"/>
  <c r="AV484" i="18"/>
  <c r="AE483" i="18"/>
  <c r="Q482" i="18"/>
  <c r="AL482" i="18"/>
  <c r="AZ482" i="18"/>
  <c r="AV483" i="18"/>
  <c r="AI484" i="18"/>
  <c r="BD483" i="18"/>
  <c r="BE483" i="18"/>
  <c r="AN485" i="18"/>
  <c r="M486" i="18"/>
  <c r="AS486" i="18"/>
  <c r="AC487" i="18"/>
  <c r="BI484" i="18"/>
  <c r="BH486" i="18"/>
  <c r="Y488" i="18"/>
  <c r="BE488" i="18"/>
  <c r="AG489" i="18"/>
  <c r="AA490" i="18"/>
  <c r="BG490" i="18"/>
  <c r="U491" i="18"/>
  <c r="AK491" i="18"/>
  <c r="BA491" i="18"/>
  <c r="AV489" i="18"/>
  <c r="AF488" i="18"/>
  <c r="T487" i="18"/>
  <c r="BE485" i="18"/>
  <c r="AS483" i="18"/>
  <c r="AE482" i="18"/>
  <c r="BD490" i="18"/>
  <c r="AL489" i="18"/>
  <c r="V488" i="18"/>
  <c r="BF486" i="18"/>
  <c r="AY485" i="18"/>
  <c r="AU483" i="18"/>
  <c r="AG482" i="18"/>
  <c r="BB482" i="18"/>
  <c r="AF483" i="18"/>
  <c r="BD485" i="18"/>
  <c r="AW489" i="18"/>
  <c r="AQ490" i="18"/>
  <c r="AS491" i="18"/>
  <c r="AZ487" i="18"/>
  <c r="Z486" i="18"/>
  <c r="O483" i="18"/>
  <c r="AY484" i="18"/>
  <c r="M487" i="18"/>
  <c r="AH490" i="18"/>
  <c r="Y485" i="18"/>
  <c r="M483" i="18"/>
  <c r="BB488" i="18"/>
  <c r="S484" i="18"/>
  <c r="AC486" i="18"/>
  <c r="AO488" i="18"/>
  <c r="BI491" i="18"/>
  <c r="AJ486" i="18"/>
  <c r="AD484" i="18"/>
  <c r="X490" i="18"/>
  <c r="S485" i="18"/>
  <c r="Q489" i="18"/>
  <c r="X485" i="18"/>
  <c r="AC491" i="18"/>
  <c r="P489" i="18"/>
  <c r="AS487" i="18"/>
  <c r="V482" i="18"/>
  <c r="T482" i="18"/>
  <c r="AF484" i="18"/>
  <c r="J145" i="1"/>
  <c r="J157" i="1"/>
  <c r="J165" i="1"/>
  <c r="I139" i="1"/>
  <c r="H158" i="1"/>
  <c r="M356" i="18"/>
  <c r="H351" i="18"/>
  <c r="N357" i="18"/>
  <c r="P358" i="18"/>
  <c r="O356" i="18"/>
  <c r="K352" i="18"/>
  <c r="L354" i="18"/>
  <c r="L352" i="18"/>
  <c r="Q358" i="18"/>
  <c r="U359" i="18"/>
  <c r="R355" i="18"/>
  <c r="T356" i="18"/>
  <c r="Q357" i="18"/>
  <c r="O354" i="18"/>
  <c r="R354" i="18"/>
  <c r="O353" i="18"/>
  <c r="S354" i="18"/>
  <c r="X356" i="18"/>
  <c r="P352" i="18"/>
  <c r="T355" i="18"/>
  <c r="N351" i="18"/>
  <c r="Q353" i="18"/>
  <c r="U355" i="18"/>
  <c r="X354" i="18"/>
  <c r="Y354" i="18"/>
  <c r="U357" i="18"/>
  <c r="Y359" i="18"/>
  <c r="V358" i="18"/>
  <c r="AB354" i="18"/>
  <c r="AF354" i="18"/>
  <c r="S353" i="18"/>
  <c r="W357" i="18"/>
  <c r="Z355" i="18"/>
  <c r="AB359" i="18"/>
  <c r="AF359" i="18"/>
  <c r="AJ359" i="18"/>
  <c r="AN359" i="18"/>
  <c r="AR359" i="18"/>
  <c r="AV359" i="18"/>
  <c r="AZ359" i="18"/>
  <c r="BD359" i="18"/>
  <c r="BH359" i="18"/>
  <c r="AE360" i="18"/>
  <c r="AI360" i="18"/>
  <c r="Z357" i="18"/>
  <c r="AK354" i="18"/>
  <c r="AO354" i="18"/>
  <c r="AS354" i="18"/>
  <c r="X353" i="18"/>
  <c r="W358" i="18"/>
  <c r="AM360" i="18"/>
  <c r="AD356" i="18"/>
  <c r="AD357" i="18"/>
  <c r="AA355" i="18"/>
  <c r="AR360" i="18"/>
  <c r="Y358" i="18"/>
  <c r="AH357" i="18"/>
  <c r="AV354" i="18"/>
  <c r="AH356" i="18"/>
  <c r="AB355" i="18"/>
  <c r="AC358" i="18"/>
  <c r="AG358" i="18"/>
  <c r="AK358" i="18"/>
  <c r="AO358" i="18"/>
  <c r="AS358" i="18"/>
  <c r="AL356" i="18"/>
  <c r="AL357" i="18"/>
  <c r="AZ354" i="18"/>
  <c r="AC355" i="18"/>
  <c r="AX360" i="18"/>
  <c r="BB360" i="18"/>
  <c r="BF360" i="18"/>
  <c r="BA354" i="18"/>
  <c r="BE354" i="18"/>
  <c r="BI354" i="18"/>
  <c r="AV358" i="18"/>
  <c r="AZ358" i="18"/>
  <c r="BD358" i="18"/>
  <c r="BH358" i="18"/>
  <c r="AO357" i="18"/>
  <c r="AS357" i="18"/>
  <c r="AW357" i="18"/>
  <c r="BA357" i="18"/>
  <c r="BE357" i="18"/>
  <c r="BI357" i="18"/>
  <c r="AI353" i="18"/>
  <c r="AM353" i="18"/>
  <c r="AQ353" i="18"/>
  <c r="AU353" i="18"/>
  <c r="AY353" i="18"/>
  <c r="BC353" i="18"/>
  <c r="BG353" i="18"/>
  <c r="AP356" i="18"/>
  <c r="AS356" i="18"/>
  <c r="AW356" i="18"/>
  <c r="AE355" i="18"/>
  <c r="BB356" i="18"/>
  <c r="BF356" i="18"/>
  <c r="W351" i="18"/>
  <c r="X351" i="18"/>
  <c r="AH355" i="18"/>
  <c r="AD352" i="18"/>
  <c r="AH352" i="18"/>
  <c r="AI352" i="18"/>
  <c r="AL355" i="18"/>
  <c r="AM355" i="18"/>
  <c r="AP352" i="18"/>
  <c r="AG351" i="18"/>
  <c r="AH351" i="18"/>
  <c r="AI351" i="18"/>
  <c r="AW352" i="18"/>
  <c r="AY352" i="18"/>
  <c r="AL351" i="18"/>
  <c r="AV355" i="18"/>
  <c r="AW355" i="18"/>
  <c r="AP351" i="18"/>
  <c r="AZ355" i="18"/>
  <c r="BA355" i="18"/>
  <c r="BI352" i="18"/>
  <c r="BD355" i="18"/>
  <c r="BF355" i="18"/>
  <c r="BH355" i="18"/>
  <c r="BB351" i="18"/>
  <c r="BF351" i="18"/>
  <c r="P359" i="18"/>
  <c r="Q359" i="18"/>
  <c r="L355" i="18"/>
  <c r="J353" i="18"/>
  <c r="J352" i="18"/>
  <c r="N355" i="18"/>
  <c r="S359" i="18"/>
  <c r="S360" i="18"/>
  <c r="M354" i="18"/>
  <c r="O357" i="18"/>
  <c r="T360" i="18"/>
  <c r="M353" i="18"/>
  <c r="N353" i="18"/>
  <c r="R358" i="18"/>
  <c r="Q354" i="18"/>
  <c r="L351" i="18"/>
  <c r="S357" i="18"/>
  <c r="U360" i="18"/>
  <c r="T354" i="18"/>
  <c r="U354" i="18"/>
  <c r="Z356" i="18"/>
  <c r="W354" i="18"/>
  <c r="T358" i="18"/>
  <c r="X359" i="18"/>
  <c r="U358" i="18"/>
  <c r="AB356" i="18"/>
  <c r="X355" i="18"/>
  <c r="T352" i="18"/>
  <c r="AD354" i="18"/>
  <c r="AH354" i="18"/>
  <c r="Z360" i="18"/>
  <c r="Z359" i="18"/>
  <c r="AD359" i="18"/>
  <c r="AH359" i="18"/>
  <c r="AL359" i="18"/>
  <c r="AP359" i="18"/>
  <c r="AT359" i="18"/>
  <c r="AX359" i="18"/>
  <c r="BB359" i="18"/>
  <c r="BF359" i="18"/>
  <c r="AC360" i="18"/>
  <c r="AG360" i="18"/>
  <c r="AK360" i="18"/>
  <c r="AB357" i="18"/>
  <c r="AM354" i="18"/>
  <c r="AQ354" i="18"/>
  <c r="V353" i="18"/>
  <c r="U352" i="18"/>
  <c r="Y353" i="18"/>
  <c r="AO360" i="18"/>
  <c r="Z353" i="18"/>
  <c r="AF357" i="18"/>
  <c r="AP360" i="18"/>
  <c r="AF356" i="18"/>
  <c r="AA358" i="18"/>
  <c r="S351" i="18"/>
  <c r="AX354" i="18"/>
  <c r="AJ356" i="18"/>
  <c r="AT360" i="18"/>
  <c r="AE358" i="18"/>
  <c r="AI358" i="18"/>
  <c r="AM358" i="18"/>
  <c r="AQ358" i="18"/>
  <c r="AI357" i="18"/>
  <c r="T351" i="18"/>
  <c r="AD353" i="18"/>
  <c r="AN356" i="18"/>
  <c r="AV360" i="18"/>
  <c r="AZ360" i="18"/>
  <c r="BD360" i="18"/>
  <c r="BH360" i="18"/>
  <c r="BC354" i="18"/>
  <c r="BG354" i="18"/>
  <c r="AE353" i="18"/>
  <c r="AX358" i="18"/>
  <c r="BB358" i="18"/>
  <c r="BF358" i="18"/>
  <c r="X352" i="18"/>
  <c r="AQ357" i="18"/>
  <c r="AU357" i="18"/>
  <c r="AY357" i="18"/>
  <c r="BC357" i="18"/>
  <c r="BG357" i="18"/>
  <c r="AG353" i="18"/>
  <c r="AK353" i="18"/>
  <c r="AO353" i="18"/>
  <c r="AS353" i="18"/>
  <c r="AW353" i="18"/>
  <c r="BA353" i="18"/>
  <c r="BE353" i="18"/>
  <c r="BI353" i="18"/>
  <c r="AQ356" i="18"/>
  <c r="AU356" i="18"/>
  <c r="V351" i="18"/>
  <c r="AZ356" i="18"/>
  <c r="BD356" i="18"/>
  <c r="BH356" i="18"/>
  <c r="AF355" i="18"/>
  <c r="AB352" i="18"/>
  <c r="AC352" i="18"/>
  <c r="AF352" i="18"/>
  <c r="AJ355" i="18"/>
  <c r="AC351" i="18"/>
  <c r="AK352" i="18"/>
  <c r="AN352" i="18"/>
  <c r="AN355" i="18"/>
  <c r="AF351" i="18"/>
  <c r="AP355" i="18"/>
  <c r="AQ355" i="18"/>
  <c r="AJ351" i="18"/>
  <c r="AX352" i="18"/>
  <c r="AZ352" i="18"/>
  <c r="AU355" i="18"/>
  <c r="AN351" i="18"/>
  <c r="AX355" i="18"/>
  <c r="AY355" i="18"/>
  <c r="AR351" i="18"/>
  <c r="AS351" i="18"/>
  <c r="BC355" i="18"/>
  <c r="BE355" i="18"/>
  <c r="BG355" i="18"/>
  <c r="BI355" i="18"/>
  <c r="BD351" i="18"/>
  <c r="BH351" i="18"/>
  <c r="O85" i="18"/>
  <c r="L81" i="18"/>
  <c r="R87" i="18"/>
  <c r="M83" i="18"/>
  <c r="C8" i="7943"/>
  <c r="N37" i="1"/>
  <c r="F870" i="18" s="1"/>
  <c r="Q8" i="7945" l="1"/>
  <c r="Y33" i="7945"/>
  <c r="H440" i="18"/>
  <c r="AA9" i="7945"/>
  <c r="AB9" i="7945"/>
  <c r="AB31" i="7945" s="1"/>
  <c r="AB33" i="7945" s="1"/>
  <c r="AB35" i="7945" s="1"/>
  <c r="AB39" i="7945" s="1"/>
  <c r="AB41" i="7945" s="1"/>
  <c r="Q39" i="7945"/>
  <c r="G40" i="7945"/>
  <c r="Q40" i="7945" s="1"/>
  <c r="T34" i="7945"/>
  <c r="AD27" i="7945"/>
  <c r="P10" i="7945"/>
  <c r="H361" i="18"/>
  <c r="D24" i="7943"/>
  <c r="D46" i="7943" s="1"/>
  <c r="D51" i="7943" s="1"/>
  <c r="H414" i="18"/>
  <c r="E38" i="7943"/>
  <c r="N83" i="18"/>
  <c r="O82" i="18"/>
  <c r="Q86" i="18"/>
  <c r="S86" i="18"/>
  <c r="J79" i="18"/>
  <c r="K79" i="18"/>
  <c r="L79" i="18" s="1"/>
  <c r="R86" i="18"/>
  <c r="J78" i="18"/>
  <c r="I78" i="18"/>
  <c r="S87" i="18"/>
  <c r="O84" i="18"/>
  <c r="K80" i="18"/>
  <c r="M81" i="18"/>
  <c r="P85" i="18"/>
  <c r="H480" i="18"/>
  <c r="H492" i="18" s="1"/>
  <c r="H88" i="18"/>
  <c r="AK6" i="18"/>
  <c r="BB6" i="18"/>
  <c r="BH6" i="18"/>
  <c r="U6" i="18"/>
  <c r="H6" i="18"/>
  <c r="AG6" i="18"/>
  <c r="F9" i="2"/>
  <c r="G7" i="24" s="1"/>
  <c r="E44" i="7943"/>
  <c r="E37" i="7943"/>
  <c r="E41" i="7943" s="1"/>
  <c r="I76" i="18"/>
  <c r="J3" i="18"/>
  <c r="I480" i="18"/>
  <c r="I492" i="18" s="1"/>
  <c r="I349" i="18"/>
  <c r="I361" i="18" s="1"/>
  <c r="I40" i="1"/>
  <c r="AF6" i="18"/>
  <c r="AR6" i="18"/>
  <c r="AD6" i="18"/>
  <c r="H818" i="18"/>
  <c r="I818" i="18" s="1"/>
  <c r="H4" i="18"/>
  <c r="H5" i="24" s="1"/>
  <c r="L6" i="18"/>
  <c r="AL6" i="18"/>
  <c r="AP6" i="18"/>
  <c r="H176" i="1"/>
  <c r="G139" i="1"/>
  <c r="K139" i="1"/>
  <c r="H401" i="18"/>
  <c r="I401" i="18" s="1"/>
  <c r="H388" i="18"/>
  <c r="I388" i="18" s="1"/>
  <c r="J139" i="1"/>
  <c r="AY6" i="18"/>
  <c r="Q6" i="18"/>
  <c r="AI6" i="18"/>
  <c r="AE6" i="18"/>
  <c r="S6" i="18"/>
  <c r="AN6" i="18"/>
  <c r="R6" i="18"/>
  <c r="N6" i="18"/>
  <c r="X6" i="18"/>
  <c r="BF6" i="18"/>
  <c r="M6" i="18"/>
  <c r="O6" i="18"/>
  <c r="AT6" i="18"/>
  <c r="AS763" i="18"/>
  <c r="BI763" i="18"/>
  <c r="AX755" i="18"/>
  <c r="BF764" i="18"/>
  <c r="N756" i="18"/>
  <c r="BF756" i="18"/>
  <c r="AX760" i="18"/>
  <c r="O760" i="18"/>
  <c r="AL755" i="18"/>
  <c r="V764" i="18"/>
  <c r="AU756" i="18"/>
  <c r="AY764" i="18"/>
  <c r="BE761" i="18"/>
  <c r="BE759" i="18"/>
  <c r="AO759" i="18"/>
  <c r="R761" i="18"/>
  <c r="M757" i="18"/>
  <c r="BC763" i="18"/>
  <c r="AF764" i="18"/>
  <c r="AH761" i="18"/>
  <c r="BA757" i="18"/>
  <c r="AI757" i="18"/>
  <c r="O759" i="18"/>
  <c r="AC762" i="18"/>
  <c r="BE764" i="18"/>
  <c r="BC761" i="18"/>
  <c r="V763" i="18"/>
  <c r="AQ759" i="18"/>
  <c r="T757" i="18"/>
  <c r="BI758" i="18"/>
  <c r="BF758" i="18"/>
  <c r="BC758" i="18"/>
  <c r="BD755" i="18"/>
  <c r="BA756" i="18"/>
  <c r="Y757" i="18"/>
  <c r="AP762" i="18"/>
  <c r="X762" i="18"/>
  <c r="AF759" i="18"/>
  <c r="BI756" i="18"/>
  <c r="AF761" i="18"/>
  <c r="K755" i="18"/>
  <c r="AH763" i="18"/>
  <c r="AQ760" i="18"/>
  <c r="AD758" i="18"/>
  <c r="AY757" i="18"/>
  <c r="V755" i="18"/>
  <c r="M759" i="18"/>
  <c r="AW756" i="18"/>
  <c r="AA763" i="18"/>
  <c r="AJ760" i="18"/>
  <c r="BF759" i="18"/>
  <c r="AV757" i="18"/>
  <c r="U759" i="18"/>
  <c r="K758" i="18"/>
  <c r="AZ763" i="18"/>
  <c r="AC764" i="18"/>
  <c r="AB761" i="18"/>
  <c r="W755" i="18"/>
  <c r="AB757" i="18"/>
  <c r="N760" i="18"/>
  <c r="AC763" i="18"/>
  <c r="BI762" i="18"/>
  <c r="BH762" i="18"/>
  <c r="BG756" i="18"/>
  <c r="BH759" i="18"/>
  <c r="AU762" i="18"/>
  <c r="AQ758" i="18"/>
  <c r="X763" i="18"/>
  <c r="AX762" i="18"/>
  <c r="AH764" i="18"/>
  <c r="U757" i="18"/>
  <c r="BB763" i="18"/>
  <c r="AA755" i="18"/>
  <c r="AG761" i="18"/>
  <c r="AA758" i="18"/>
  <c r="AD757" i="18"/>
  <c r="S758" i="18"/>
  <c r="AO758" i="18"/>
  <c r="AU763" i="18"/>
  <c r="BD760" i="18"/>
  <c r="AB764" i="18"/>
  <c r="X764" i="18"/>
  <c r="AA757" i="18"/>
  <c r="V756" i="18"/>
  <c r="AE755" i="18"/>
  <c r="AW764" i="18"/>
  <c r="AU761" i="18"/>
  <c r="T762" i="18"/>
  <c r="AI759" i="18"/>
  <c r="O762" i="18"/>
  <c r="BH755" i="18"/>
  <c r="Y755" i="18"/>
  <c r="AS755" i="18"/>
  <c r="AW758" i="18"/>
  <c r="BB755" i="18"/>
  <c r="Y762" i="18"/>
  <c r="W756" i="18"/>
  <c r="AV758" i="18"/>
  <c r="AL756" i="18"/>
  <c r="S764" i="18"/>
  <c r="AP755" i="18"/>
  <c r="Z764" i="18"/>
  <c r="AN758" i="18"/>
  <c r="AM756" i="18"/>
  <c r="AI760" i="18"/>
  <c r="Z760" i="18"/>
  <c r="AQ757" i="18"/>
  <c r="Q764" i="18"/>
  <c r="O757" i="18"/>
  <c r="AS756" i="18"/>
  <c r="BH764" i="18"/>
  <c r="AJ756" i="18"/>
  <c r="AX759" i="18"/>
  <c r="AN757" i="18"/>
  <c r="U755" i="18"/>
  <c r="K756" i="18"/>
  <c r="AR763" i="18"/>
  <c r="BE760" i="18"/>
  <c r="AB760" i="18"/>
  <c r="AU759" i="18"/>
  <c r="R763" i="18"/>
  <c r="M758" i="18"/>
  <c r="BA758" i="18"/>
  <c r="V759" i="18"/>
  <c r="Q763" i="18"/>
  <c r="S759" i="18"/>
  <c r="K6" i="18"/>
  <c r="BA6" i="18"/>
  <c r="I6" i="18"/>
  <c r="BI6" i="18"/>
  <c r="J6" i="18"/>
  <c r="AW6" i="18"/>
  <c r="AX6" i="18"/>
  <c r="AA6" i="18"/>
  <c r="AO6" i="18"/>
  <c r="P6" i="18"/>
  <c r="BD6" i="18"/>
  <c r="AV6" i="18"/>
  <c r="AQ6" i="18"/>
  <c r="T6" i="18"/>
  <c r="BD758" i="18"/>
  <c r="AT755" i="18"/>
  <c r="BG758" i="18"/>
  <c r="AT756" i="18"/>
  <c r="Q761" i="18"/>
  <c r="AO762" i="18"/>
  <c r="AO756" i="18"/>
  <c r="AC757" i="18"/>
  <c r="AN762" i="18"/>
  <c r="AG760" i="18"/>
  <c r="AJ755" i="18"/>
  <c r="AD763" i="18"/>
  <c r="AM760" i="18"/>
  <c r="U762" i="18"/>
  <c r="AU757" i="18"/>
  <c r="T764" i="18"/>
  <c r="L759" i="18"/>
  <c r="AR756" i="18"/>
  <c r="AV764" i="18"/>
  <c r="AX761" i="18"/>
  <c r="X755" i="18"/>
  <c r="AL759" i="18"/>
  <c r="Q762" i="18"/>
  <c r="AE762" i="18"/>
  <c r="AF763" i="18"/>
  <c r="AS760" i="18"/>
  <c r="Y764" i="18"/>
  <c r="AW757" i="18"/>
  <c r="R759" i="18"/>
  <c r="K757" i="18"/>
  <c r="BB764" i="18"/>
  <c r="BA762" i="18"/>
  <c r="BF762" i="18"/>
  <c r="AL762" i="18"/>
  <c r="V758" i="18"/>
  <c r="AT762" i="18"/>
  <c r="AG762" i="18"/>
  <c r="W763" i="18"/>
  <c r="AZ755" i="18"/>
  <c r="Z763" i="18"/>
  <c r="R758" i="18"/>
  <c r="AX763" i="18"/>
  <c r="BG760" i="18"/>
  <c r="AC761" i="18"/>
  <c r="W764" i="18"/>
  <c r="Z757" i="18"/>
  <c r="S757" i="18"/>
  <c r="AZ756" i="18"/>
  <c r="AQ763" i="18"/>
  <c r="AZ760" i="18"/>
  <c r="AA761" i="18"/>
  <c r="AF756" i="18"/>
  <c r="V760" i="18"/>
  <c r="R755" i="18"/>
  <c r="Z762" i="18"/>
  <c r="AS764" i="18"/>
  <c r="AQ761" i="18"/>
  <c r="BF757" i="18"/>
  <c r="AE759" i="18"/>
  <c r="Q758" i="18"/>
  <c r="V762" i="18"/>
  <c r="AI756" i="18"/>
  <c r="AP760" i="18"/>
  <c r="AZ758" i="18"/>
  <c r="W762" i="18"/>
  <c r="BE762" i="18"/>
  <c r="AN755" i="18"/>
  <c r="BH761" i="18"/>
  <c r="L755" i="18"/>
  <c r="AH755" i="18"/>
  <c r="AP757" i="18"/>
  <c r="AJ758" i="18"/>
  <c r="AQ764" i="18"/>
  <c r="AW761" i="18"/>
  <c r="V761" i="18"/>
  <c r="AG759" i="18"/>
  <c r="Q760" i="18"/>
  <c r="J756" i="18"/>
  <c r="AG758" i="18"/>
  <c r="AN764" i="18"/>
  <c r="AP761" i="18"/>
  <c r="BI757" i="18"/>
  <c r="AD759" i="18"/>
  <c r="O761" i="18"/>
  <c r="AX756" i="18"/>
  <c r="AN756" i="18"/>
  <c r="AK760" i="18"/>
  <c r="BC759" i="18"/>
  <c r="AO757" i="18"/>
  <c r="S760" i="18"/>
  <c r="J755" i="18"/>
  <c r="BF760" i="18"/>
  <c r="BI755" i="18"/>
  <c r="BA755" i="18"/>
  <c r="BC762" i="18"/>
  <c r="BB756" i="18"/>
  <c r="AR759" i="18"/>
  <c r="AS762" i="18"/>
  <c r="BA763" i="18"/>
  <c r="AV759" i="18"/>
  <c r="AR762" i="18"/>
  <c r="AL760" i="18"/>
  <c r="Q756" i="18"/>
  <c r="AP763" i="18"/>
  <c r="AY760" i="18"/>
  <c r="Z761" i="18"/>
  <c r="AW759" i="18"/>
  <c r="AA756" i="18"/>
  <c r="N758" i="18"/>
  <c r="AM758" i="18"/>
  <c r="AI763" i="18"/>
  <c r="AR760" i="18"/>
  <c r="X761" i="18"/>
  <c r="W758" i="18"/>
  <c r="AB756" i="18"/>
  <c r="Q755" i="18"/>
  <c r="BH763" i="18"/>
  <c r="AK764" i="18"/>
  <c r="AI761" i="18"/>
  <c r="AC758" i="18"/>
  <c r="W759" i="18"/>
  <c r="O758" i="18"/>
  <c r="AH762" i="18"/>
  <c r="G6" i="18"/>
  <c r="G7" i="18" s="1"/>
  <c r="Z6" i="18"/>
  <c r="AS6" i="18"/>
  <c r="AM6" i="18"/>
  <c r="BG6" i="18"/>
  <c r="Y6" i="18"/>
  <c r="AU6" i="18"/>
  <c r="AZ6" i="18"/>
  <c r="V6" i="18"/>
  <c r="W6" i="18"/>
  <c r="AH6" i="18"/>
  <c r="AJ6" i="18"/>
  <c r="BE6" i="18"/>
  <c r="AC6" i="18"/>
  <c r="AT757" i="18"/>
  <c r="AY762" i="18"/>
  <c r="BD762" i="18"/>
  <c r="BD756" i="18"/>
  <c r="AX757" i="18"/>
  <c r="AW755" i="18"/>
  <c r="AY756" i="18"/>
  <c r="BC757" i="18"/>
  <c r="BB758" i="18"/>
  <c r="BB760" i="18"/>
  <c r="T756" i="18"/>
  <c r="AT763" i="18"/>
  <c r="BC760" i="18"/>
  <c r="Y763" i="18"/>
  <c r="X758" i="18"/>
  <c r="R762" i="18"/>
  <c r="N761" i="18"/>
  <c r="AA762" i="18"/>
  <c r="AF758" i="18"/>
  <c r="AE758" i="18"/>
  <c r="BB759" i="18"/>
  <c r="AR757" i="18"/>
  <c r="P763" i="18"/>
  <c r="R756" i="18"/>
  <c r="AV763" i="18"/>
  <c r="BI760" i="18"/>
  <c r="AF760" i="18"/>
  <c r="X760" i="18"/>
  <c r="W760" i="18"/>
  <c r="Q757" i="18"/>
  <c r="AN759" i="18"/>
  <c r="U758" i="18"/>
  <c r="AZ761" i="18"/>
  <c r="AU755" i="18"/>
  <c r="AT760" i="18"/>
  <c r="BF755" i="18"/>
  <c r="AR758" i="18"/>
  <c r="AR761" i="18"/>
  <c r="BG762" i="18"/>
  <c r="BE763" i="18"/>
  <c r="AJ759" i="18"/>
  <c r="AQ756" i="18"/>
  <c r="AM764" i="18"/>
  <c r="AS761" i="18"/>
  <c r="BH757" i="18"/>
  <c r="AC759" i="18"/>
  <c r="T755" i="18"/>
  <c r="M755" i="18"/>
  <c r="BG763" i="18"/>
  <c r="AJ764" i="18"/>
  <c r="AL761" i="18"/>
  <c r="BE757" i="18"/>
  <c r="Z759" i="18"/>
  <c r="P759" i="18"/>
  <c r="AG755" i="18"/>
  <c r="BI764" i="18"/>
  <c r="BG761" i="18"/>
  <c r="AY759" i="18"/>
  <c r="AK757" i="18"/>
  <c r="Q759" i="18"/>
  <c r="AL764" i="18"/>
  <c r="AS758" i="18"/>
  <c r="AT758" i="18"/>
  <c r="BE758" i="18"/>
  <c r="AW763" i="18"/>
  <c r="P755" i="18"/>
  <c r="AQ755" i="18"/>
  <c r="AT764" i="18"/>
  <c r="P762" i="18"/>
  <c r="BE756" i="18"/>
  <c r="AZ759" i="18"/>
  <c r="AV756" i="18"/>
  <c r="BG764" i="18"/>
  <c r="Z755" i="18"/>
  <c r="W761" i="18"/>
  <c r="AM757" i="18"/>
  <c r="T759" i="18"/>
  <c r="U756" i="18"/>
  <c r="AI758" i="18"/>
  <c r="BD764" i="18"/>
  <c r="BF761" i="18"/>
  <c r="Y760" i="18"/>
  <c r="AJ757" i="18"/>
  <c r="Y756" i="18"/>
  <c r="I756" i="18"/>
  <c r="AN763" i="18"/>
  <c r="BA760" i="18"/>
  <c r="AA764" i="18"/>
  <c r="T761" i="18"/>
  <c r="AC756" i="18"/>
  <c r="L758" i="18"/>
  <c r="AJ762" i="18"/>
  <c r="AM762" i="18"/>
  <c r="N757" i="18"/>
  <c r="X759" i="18"/>
  <c r="BH756" i="18"/>
  <c r="AN761" i="18"/>
  <c r="AW762" i="18"/>
  <c r="AM755" i="18"/>
  <c r="AH756" i="18"/>
  <c r="AZ762" i="18"/>
  <c r="AX764" i="18"/>
  <c r="Z756" i="18"/>
  <c r="BF763" i="18"/>
  <c r="AE764" i="18"/>
  <c r="AK761" i="18"/>
  <c r="AZ757" i="18"/>
  <c r="AH757" i="18"/>
  <c r="X756" i="18"/>
  <c r="H755" i="18"/>
  <c r="AY763" i="18"/>
  <c r="BH760" i="18"/>
  <c r="AD761" i="18"/>
  <c r="AB758" i="18"/>
  <c r="AE757" i="18"/>
  <c r="M760" i="18"/>
  <c r="AB762" i="18"/>
  <c r="BA764" i="18"/>
  <c r="AY761" i="18"/>
  <c r="U761" i="18"/>
  <c r="AM759" i="18"/>
  <c r="P761" i="18"/>
  <c r="Z758" i="18"/>
  <c r="F11" i="2"/>
  <c r="D18" i="24" s="1"/>
  <c r="F18" i="2"/>
  <c r="D11" i="24" s="1"/>
  <c r="D12" i="24"/>
  <c r="Q177" i="1"/>
  <c r="F25" i="2"/>
  <c r="F24" i="7943"/>
  <c r="F38" i="7943" s="1"/>
  <c r="H139" i="1"/>
  <c r="BC6" i="18"/>
  <c r="I440" i="18"/>
  <c r="AB6" i="18"/>
  <c r="H453" i="18"/>
  <c r="I453" i="18" s="1"/>
  <c r="H427" i="18"/>
  <c r="I427" i="18" s="1"/>
  <c r="J427" i="18" s="1"/>
  <c r="H805" i="18"/>
  <c r="I805" i="18" s="1"/>
  <c r="H831" i="18"/>
  <c r="I831" i="18" s="1"/>
  <c r="H857" i="18"/>
  <c r="H844" i="18"/>
  <c r="I844" i="18" s="1"/>
  <c r="H792" i="18"/>
  <c r="G856" i="18"/>
  <c r="G804" i="18"/>
  <c r="G843" i="18"/>
  <c r="G830" i="18"/>
  <c r="G817" i="18"/>
  <c r="J388" i="18"/>
  <c r="I414" i="18"/>
  <c r="I857" i="18"/>
  <c r="G439" i="18"/>
  <c r="F44" i="7943"/>
  <c r="G869" i="18"/>
  <c r="E46" i="7943"/>
  <c r="I145" i="1"/>
  <c r="I157" i="1"/>
  <c r="G753" i="18"/>
  <c r="G765" i="18" s="1"/>
  <c r="I753" i="18"/>
  <c r="H753" i="18"/>
  <c r="AD34" i="7945" l="1"/>
  <c r="T35" i="7945"/>
  <c r="J401" i="18"/>
  <c r="Y35" i="7945"/>
  <c r="Y39" i="7945" s="1"/>
  <c r="Y41" i="7945" s="1"/>
  <c r="Q47" i="7945"/>
  <c r="Q46" i="7945"/>
  <c r="AA31" i="7945"/>
  <c r="I88" i="18"/>
  <c r="T85" i="18"/>
  <c r="P84" i="18"/>
  <c r="Q84" i="18"/>
  <c r="S84" i="18" s="1"/>
  <c r="U87" i="18"/>
  <c r="T87" i="18"/>
  <c r="M79" i="18"/>
  <c r="S85" i="18"/>
  <c r="L80" i="18"/>
  <c r="M80" i="18" s="1"/>
  <c r="K78" i="18"/>
  <c r="O83" i="18"/>
  <c r="N81" i="18"/>
  <c r="Q85" i="18"/>
  <c r="R85" i="18"/>
  <c r="R84" i="18"/>
  <c r="L78" i="18"/>
  <c r="N79" i="18"/>
  <c r="T86" i="18"/>
  <c r="P82" i="18"/>
  <c r="Q140" i="1"/>
  <c r="H765" i="18"/>
  <c r="F8" i="2"/>
  <c r="F12" i="2"/>
  <c r="J818" i="18"/>
  <c r="J440" i="18"/>
  <c r="K440" i="18" s="1"/>
  <c r="J805" i="18"/>
  <c r="J453" i="18"/>
  <c r="J349" i="18"/>
  <c r="J361" i="18" s="1"/>
  <c r="H859" i="18"/>
  <c r="I859" i="18" s="1"/>
  <c r="K3" i="18"/>
  <c r="K677" i="18" s="1"/>
  <c r="J480" i="18"/>
  <c r="J492" i="18" s="1"/>
  <c r="J76" i="18"/>
  <c r="J88" i="18" s="1"/>
  <c r="J753" i="18"/>
  <c r="J765" i="18" s="1"/>
  <c r="J831" i="18"/>
  <c r="G4" i="7943"/>
  <c r="J40" i="1"/>
  <c r="I74" i="1"/>
  <c r="I108" i="1" s="1"/>
  <c r="I176" i="1"/>
  <c r="I142" i="1"/>
  <c r="I4" i="18"/>
  <c r="I5" i="24" s="1"/>
  <c r="I664" i="18"/>
  <c r="I765" i="18"/>
  <c r="F26" i="2"/>
  <c r="H820" i="18"/>
  <c r="H830" i="18" s="1"/>
  <c r="H677" i="18"/>
  <c r="H508" i="18"/>
  <c r="K768" i="18"/>
  <c r="I573" i="18"/>
  <c r="H846" i="18"/>
  <c r="J664" i="18"/>
  <c r="H781" i="18"/>
  <c r="K781" i="18"/>
  <c r="I781" i="18"/>
  <c r="D17" i="24"/>
  <c r="D15" i="24" s="1"/>
  <c r="E107" i="24"/>
  <c r="I508" i="18"/>
  <c r="I768" i="18"/>
  <c r="I677" i="18"/>
  <c r="H833" i="18"/>
  <c r="I833" i="18" s="1"/>
  <c r="J768" i="18"/>
  <c r="H7" i="18"/>
  <c r="H664" i="18"/>
  <c r="H794" i="18"/>
  <c r="I794" i="18" s="1"/>
  <c r="J794" i="18" s="1"/>
  <c r="K794" i="18" s="1"/>
  <c r="J573" i="18"/>
  <c r="H768" i="18"/>
  <c r="J677" i="18"/>
  <c r="H807" i="18"/>
  <c r="H817" i="18" s="1"/>
  <c r="H573" i="18"/>
  <c r="J781" i="18"/>
  <c r="J508" i="18"/>
  <c r="K508" i="18"/>
  <c r="G24" i="7943"/>
  <c r="H24" i="7943" s="1"/>
  <c r="J187" i="1"/>
  <c r="F27" i="2"/>
  <c r="H186" i="1" s="1"/>
  <c r="F46" i="7943"/>
  <c r="J186" i="1"/>
  <c r="K427" i="18"/>
  <c r="K831" i="18"/>
  <c r="J844" i="18"/>
  <c r="K844" i="18" s="1"/>
  <c r="I792" i="18"/>
  <c r="K818" i="18"/>
  <c r="J857" i="18"/>
  <c r="G8" i="24"/>
  <c r="H7" i="24"/>
  <c r="I7" i="24" s="1"/>
  <c r="J7" i="24" s="1"/>
  <c r="K7" i="24" s="1"/>
  <c r="L7" i="24" s="1"/>
  <c r="M7" i="24" s="1"/>
  <c r="N7" i="24" s="1"/>
  <c r="O7" i="24" s="1"/>
  <c r="P7" i="24" s="1"/>
  <c r="Q7" i="24" s="1"/>
  <c r="R7" i="24" s="1"/>
  <c r="S7" i="24" s="1"/>
  <c r="T7" i="24" s="1"/>
  <c r="U7" i="24" s="1"/>
  <c r="V7" i="24" s="1"/>
  <c r="W7" i="24" s="1"/>
  <c r="X7" i="24" s="1"/>
  <c r="Y7" i="24" s="1"/>
  <c r="Z7" i="24" s="1"/>
  <c r="AA7" i="24" s="1"/>
  <c r="AB7" i="24" s="1"/>
  <c r="AC7" i="24" s="1"/>
  <c r="AD7" i="24" s="1"/>
  <c r="AE7" i="24" s="1"/>
  <c r="AF7" i="24" s="1"/>
  <c r="AG7" i="24" s="1"/>
  <c r="AH7" i="24" s="1"/>
  <c r="AI7" i="24" s="1"/>
  <c r="AJ7" i="24" s="1"/>
  <c r="AK7" i="24" s="1"/>
  <c r="AL7" i="24" s="1"/>
  <c r="AM7" i="24" s="1"/>
  <c r="AN7" i="24" s="1"/>
  <c r="AO7" i="24" s="1"/>
  <c r="AP7" i="24" s="1"/>
  <c r="AQ7" i="24" s="1"/>
  <c r="AR7" i="24" s="1"/>
  <c r="AS7" i="24" s="1"/>
  <c r="AT7" i="24" s="1"/>
  <c r="AU7" i="24" s="1"/>
  <c r="AV7" i="24" s="1"/>
  <c r="AW7" i="24" s="1"/>
  <c r="AX7" i="24" s="1"/>
  <c r="AY7" i="24" s="1"/>
  <c r="AZ7" i="24" s="1"/>
  <c r="BA7" i="24" s="1"/>
  <c r="BB7" i="24" s="1"/>
  <c r="BC7" i="24" s="1"/>
  <c r="BD7" i="24" s="1"/>
  <c r="BE7" i="24" s="1"/>
  <c r="BF7" i="24" s="1"/>
  <c r="BG7" i="24" s="1"/>
  <c r="BH7" i="24" s="1"/>
  <c r="BI7" i="24" s="1"/>
  <c r="K805" i="18"/>
  <c r="J414" i="18"/>
  <c r="Q48" i="7945" l="1"/>
  <c r="AA33" i="7945"/>
  <c r="AC9" i="7945"/>
  <c r="Q9" i="7945"/>
  <c r="Q10" i="7945" s="1"/>
  <c r="T39" i="7945"/>
  <c r="H843" i="18"/>
  <c r="Q82" i="18"/>
  <c r="U84" i="18"/>
  <c r="U86" i="18"/>
  <c r="V87" i="18"/>
  <c r="O81" i="18"/>
  <c r="N78" i="18"/>
  <c r="M78" i="18"/>
  <c r="P80" i="18"/>
  <c r="P81" i="18"/>
  <c r="T84" i="18"/>
  <c r="V84" i="18"/>
  <c r="P83" i="18"/>
  <c r="N80" i="18"/>
  <c r="O79" i="18"/>
  <c r="O80" i="18"/>
  <c r="U85" i="18"/>
  <c r="V86" i="18"/>
  <c r="H869" i="18"/>
  <c r="F28" i="2"/>
  <c r="J365" i="18" s="1"/>
  <c r="I820" i="18"/>
  <c r="J820" i="18" s="1"/>
  <c r="K820" i="18" s="1"/>
  <c r="H4" i="7943"/>
  <c r="J74" i="1"/>
  <c r="J108" i="1" s="1"/>
  <c r="J4" i="18"/>
  <c r="J5" i="24" s="1"/>
  <c r="K40" i="1"/>
  <c r="J176" i="1"/>
  <c r="J142" i="1"/>
  <c r="G44" i="7943"/>
  <c r="G37" i="7943"/>
  <c r="G41" i="7943" s="1"/>
  <c r="L794" i="18"/>
  <c r="L427" i="18"/>
  <c r="K349" i="18"/>
  <c r="K361" i="18" s="1"/>
  <c r="L3" i="18"/>
  <c r="L818" i="18" s="1"/>
  <c r="K480" i="18"/>
  <c r="K492" i="18" s="1"/>
  <c r="K76" i="18"/>
  <c r="K88" i="18" s="1"/>
  <c r="K401" i="18"/>
  <c r="K753" i="18"/>
  <c r="K765" i="18" s="1"/>
  <c r="K453" i="18"/>
  <c r="K664" i="18"/>
  <c r="K573" i="18"/>
  <c r="K388" i="18"/>
  <c r="I807" i="18"/>
  <c r="J807" i="18" s="1"/>
  <c r="H804" i="18"/>
  <c r="I846" i="18"/>
  <c r="J846" i="18" s="1"/>
  <c r="H856" i="18"/>
  <c r="L574" i="18"/>
  <c r="L678" i="18"/>
  <c r="I678" i="18"/>
  <c r="I574" i="18"/>
  <c r="I808" i="18"/>
  <c r="J808" i="18" s="1"/>
  <c r="I821" i="18"/>
  <c r="J821" i="18" s="1"/>
  <c r="I834" i="18"/>
  <c r="I843" i="18" s="1"/>
  <c r="I847" i="18"/>
  <c r="J574" i="18"/>
  <c r="J665" i="18"/>
  <c r="J769" i="18"/>
  <c r="I795" i="18"/>
  <c r="J795" i="18" s="1"/>
  <c r="K665" i="18"/>
  <c r="K574" i="18"/>
  <c r="J509" i="18"/>
  <c r="I860" i="18"/>
  <c r="I869" i="18" s="1"/>
  <c r="J782" i="18"/>
  <c r="K509" i="18"/>
  <c r="I782" i="18"/>
  <c r="I509" i="18"/>
  <c r="J678" i="18"/>
  <c r="I7" i="18"/>
  <c r="I665" i="18"/>
  <c r="L782" i="18"/>
  <c r="L769" i="18"/>
  <c r="L665" i="18"/>
  <c r="I769" i="18"/>
  <c r="K678" i="18"/>
  <c r="K782" i="18"/>
  <c r="K769" i="18"/>
  <c r="L509" i="18"/>
  <c r="G46" i="7943"/>
  <c r="C7" i="7943"/>
  <c r="G38" i="7943"/>
  <c r="J859" i="18"/>
  <c r="J833" i="18"/>
  <c r="K833" i="18" s="1"/>
  <c r="L844" i="18"/>
  <c r="J792" i="18"/>
  <c r="K792" i="18" s="1"/>
  <c r="K857" i="18"/>
  <c r="L805" i="18"/>
  <c r="H8" i="24"/>
  <c r="G30" i="24"/>
  <c r="E48" i="7943"/>
  <c r="E51" i="7943" s="1"/>
  <c r="G112" i="24"/>
  <c r="E14" i="7943" s="1"/>
  <c r="K414" i="18"/>
  <c r="H38" i="7943"/>
  <c r="H46" i="7943"/>
  <c r="I24" i="7943"/>
  <c r="Y10" i="7945" l="1"/>
  <c r="Z10" i="7945" s="1"/>
  <c r="AA10" i="7945" s="1"/>
  <c r="AB10" i="7945" s="1"/>
  <c r="AC10" i="7945" s="1"/>
  <c r="AC31" i="7945"/>
  <c r="AD9" i="7945"/>
  <c r="AD10" i="7945" s="1"/>
  <c r="T41" i="7945"/>
  <c r="AA35" i="7945"/>
  <c r="J38" i="18"/>
  <c r="M26" i="18"/>
  <c r="P24" i="18"/>
  <c r="O40" i="18"/>
  <c r="I261" i="18"/>
  <c r="M36" i="18"/>
  <c r="P13" i="18"/>
  <c r="O22" i="18"/>
  <c r="P36" i="18"/>
  <c r="O34" i="18"/>
  <c r="L26" i="18"/>
  <c r="L18" i="18"/>
  <c r="J431" i="18"/>
  <c r="L23" i="18"/>
  <c r="G40" i="18"/>
  <c r="G71" i="18" s="1"/>
  <c r="J39" i="18"/>
  <c r="K364" i="18"/>
  <c r="M38" i="18"/>
  <c r="J169" i="18"/>
  <c r="K273" i="18"/>
  <c r="K38" i="18"/>
  <c r="K25" i="18"/>
  <c r="M24" i="18"/>
  <c r="H442" i="18"/>
  <c r="H452" i="18" s="1"/>
  <c r="I404" i="18"/>
  <c r="J35" i="18"/>
  <c r="J25" i="18"/>
  <c r="P37" i="18"/>
  <c r="K262" i="18"/>
  <c r="H18" i="18"/>
  <c r="H49" i="18" s="1"/>
  <c r="N21" i="18"/>
  <c r="M17" i="18"/>
  <c r="J444" i="18"/>
  <c r="K444" i="18" s="1"/>
  <c r="L444" i="18" s="1"/>
  <c r="M14" i="18"/>
  <c r="L28" i="18"/>
  <c r="O25" i="18"/>
  <c r="I36" i="18"/>
  <c r="I67" i="18" s="1"/>
  <c r="P35" i="18"/>
  <c r="L32" i="18"/>
  <c r="L20" i="18"/>
  <c r="L35" i="18"/>
  <c r="L16" i="18"/>
  <c r="I105" i="18"/>
  <c r="N20" i="18"/>
  <c r="N38" i="18"/>
  <c r="J260" i="18"/>
  <c r="J37" i="18"/>
  <c r="M23" i="18"/>
  <c r="L39" i="18"/>
  <c r="J274" i="18"/>
  <c r="O33" i="18"/>
  <c r="I18" i="18"/>
  <c r="I49" i="18" s="1"/>
  <c r="P38" i="18"/>
  <c r="H39" i="18"/>
  <c r="H70" i="18" s="1"/>
  <c r="N29" i="18"/>
  <c r="K380" i="18"/>
  <c r="O21" i="18"/>
  <c r="G33" i="18"/>
  <c r="G64" i="18" s="1"/>
  <c r="M35" i="18"/>
  <c r="P16" i="18"/>
  <c r="N28" i="18"/>
  <c r="H429" i="18"/>
  <c r="H439" i="18" s="1"/>
  <c r="K367" i="18"/>
  <c r="K39" i="18"/>
  <c r="L15" i="18"/>
  <c r="K406" i="18"/>
  <c r="L406" i="18" s="1"/>
  <c r="H403" i="18"/>
  <c r="H413" i="18" s="1"/>
  <c r="G18" i="18"/>
  <c r="G49" i="18" s="1"/>
  <c r="P31" i="18"/>
  <c r="K107" i="18"/>
  <c r="L21" i="18"/>
  <c r="L36" i="18"/>
  <c r="H38" i="18"/>
  <c r="H69" i="18" s="1"/>
  <c r="J13" i="18"/>
  <c r="K170" i="18"/>
  <c r="K393" i="18"/>
  <c r="L393" i="18" s="1"/>
  <c r="H416" i="18"/>
  <c r="H426" i="18" s="1"/>
  <c r="K445" i="18"/>
  <c r="L445" i="18" s="1"/>
  <c r="M445" i="18" s="1"/>
  <c r="O28" i="18"/>
  <c r="H273" i="18"/>
  <c r="K274" i="18"/>
  <c r="N11" i="18"/>
  <c r="P20" i="18"/>
  <c r="O16" i="18"/>
  <c r="H34" i="18"/>
  <c r="H65" i="18" s="1"/>
  <c r="K275" i="18"/>
  <c r="L31" i="18"/>
  <c r="P26" i="18"/>
  <c r="M29" i="18"/>
  <c r="K40" i="18"/>
  <c r="P12" i="18"/>
  <c r="N27" i="18"/>
  <c r="N25" i="18"/>
  <c r="O37" i="18"/>
  <c r="P27" i="18"/>
  <c r="L11" i="18"/>
  <c r="P23" i="18"/>
  <c r="K18" i="18"/>
  <c r="I170" i="18"/>
  <c r="H36" i="18"/>
  <c r="H67" i="18" s="1"/>
  <c r="O19" i="18"/>
  <c r="N26" i="18"/>
  <c r="K263" i="18"/>
  <c r="J273" i="18"/>
  <c r="K378" i="18"/>
  <c r="N33" i="18"/>
  <c r="P30" i="18"/>
  <c r="P21" i="18"/>
  <c r="I169" i="18"/>
  <c r="K377" i="18"/>
  <c r="H26" i="18"/>
  <c r="H57" i="18" s="1"/>
  <c r="N16" i="18"/>
  <c r="H104" i="18"/>
  <c r="N30" i="18"/>
  <c r="K432" i="18"/>
  <c r="L432" i="18" s="1"/>
  <c r="K34" i="18"/>
  <c r="N34" i="18"/>
  <c r="K35" i="18"/>
  <c r="G25" i="18"/>
  <c r="G56" i="18" s="1"/>
  <c r="H25" i="18"/>
  <c r="H56" i="18" s="1"/>
  <c r="M18" i="18"/>
  <c r="P29" i="18"/>
  <c r="G38" i="18"/>
  <c r="G69" i="18" s="1"/>
  <c r="N32" i="18"/>
  <c r="H40" i="18"/>
  <c r="H71" i="18" s="1"/>
  <c r="P18" i="18"/>
  <c r="I26" i="18"/>
  <c r="I57" i="18" s="1"/>
  <c r="K104" i="18"/>
  <c r="I37" i="18"/>
  <c r="I68" i="18" s="1"/>
  <c r="O26" i="18"/>
  <c r="M20" i="18"/>
  <c r="M13" i="18"/>
  <c r="O31" i="18"/>
  <c r="G13" i="18"/>
  <c r="G44" i="18" s="1"/>
  <c r="M32" i="18"/>
  <c r="L19" i="18"/>
  <c r="O18" i="18"/>
  <c r="K419" i="18"/>
  <c r="L419" i="18" s="1"/>
  <c r="N12" i="18"/>
  <c r="N37" i="18"/>
  <c r="N19" i="18"/>
  <c r="M16" i="18"/>
  <c r="I34" i="18"/>
  <c r="I65" i="18" s="1"/>
  <c r="O23" i="18"/>
  <c r="K276" i="18"/>
  <c r="P14" i="18"/>
  <c r="P15" i="18"/>
  <c r="K366" i="18"/>
  <c r="G34" i="18"/>
  <c r="G65" i="18" s="1"/>
  <c r="I378" i="18"/>
  <c r="L22" i="18"/>
  <c r="M40" i="18"/>
  <c r="M27" i="18"/>
  <c r="J366" i="18"/>
  <c r="I13" i="18"/>
  <c r="I44" i="18" s="1"/>
  <c r="K26" i="18"/>
  <c r="J170" i="18"/>
  <c r="L37" i="18"/>
  <c r="I391" i="18"/>
  <c r="J391" i="18" s="1"/>
  <c r="K391" i="18" s="1"/>
  <c r="J392" i="18"/>
  <c r="K392" i="18" s="1"/>
  <c r="J404" i="18"/>
  <c r="K404" i="18" s="1"/>
  <c r="M34" i="18"/>
  <c r="L17" i="18"/>
  <c r="K33" i="18"/>
  <c r="K261" i="18"/>
  <c r="P33" i="18"/>
  <c r="O20" i="18"/>
  <c r="J364" i="18"/>
  <c r="J418" i="18"/>
  <c r="K418" i="18" s="1"/>
  <c r="L418" i="18" s="1"/>
  <c r="I417" i="18"/>
  <c r="J417" i="18" s="1"/>
  <c r="K417" i="18" s="1"/>
  <c r="P22" i="18"/>
  <c r="L24" i="18"/>
  <c r="H37" i="18"/>
  <c r="H68" i="18" s="1"/>
  <c r="M22" i="18"/>
  <c r="O13" i="18"/>
  <c r="J405" i="18"/>
  <c r="K405" i="18" s="1"/>
  <c r="I104" i="18"/>
  <c r="J40" i="18"/>
  <c r="L40" i="18"/>
  <c r="L30" i="18"/>
  <c r="O15" i="18"/>
  <c r="L27" i="18"/>
  <c r="K365" i="18"/>
  <c r="N35" i="18"/>
  <c r="N22" i="18"/>
  <c r="G39" i="18"/>
  <c r="G70" i="18" s="1"/>
  <c r="H364" i="18"/>
  <c r="G37" i="18"/>
  <c r="G68" i="18" s="1"/>
  <c r="K171" i="18"/>
  <c r="G35" i="18"/>
  <c r="G66" i="18" s="1"/>
  <c r="N31" i="18"/>
  <c r="K379" i="18"/>
  <c r="J104" i="18"/>
  <c r="O12" i="18"/>
  <c r="V85" i="18"/>
  <c r="W85" i="18"/>
  <c r="W84" i="18"/>
  <c r="P78" i="18"/>
  <c r="W86" i="18"/>
  <c r="R82" i="18"/>
  <c r="Q80" i="18"/>
  <c r="P79" i="18"/>
  <c r="Y84" i="18"/>
  <c r="W87" i="18"/>
  <c r="O78" i="18"/>
  <c r="X86" i="18"/>
  <c r="Q83" i="18"/>
  <c r="X84" i="18"/>
  <c r="Y86" i="18"/>
  <c r="Q81" i="18"/>
  <c r="I403" i="18"/>
  <c r="N36" i="18"/>
  <c r="L34" i="18"/>
  <c r="M11" i="18"/>
  <c r="I365" i="18"/>
  <c r="H169" i="18"/>
  <c r="J26" i="18"/>
  <c r="O29" i="18"/>
  <c r="N18" i="18"/>
  <c r="L33" i="18"/>
  <c r="M15" i="18"/>
  <c r="I33" i="18"/>
  <c r="I64" i="18" s="1"/>
  <c r="I274" i="18"/>
  <c r="J262" i="18"/>
  <c r="I273" i="18"/>
  <c r="K169" i="18"/>
  <c r="G26" i="18"/>
  <c r="G57" i="18" s="1"/>
  <c r="J457" i="18"/>
  <c r="K457" i="18" s="1"/>
  <c r="O35" i="18"/>
  <c r="N39" i="18"/>
  <c r="P39" i="18"/>
  <c r="P32" i="18"/>
  <c r="N14" i="18"/>
  <c r="N24" i="18"/>
  <c r="K36" i="18"/>
  <c r="H13" i="18"/>
  <c r="H44" i="18" s="1"/>
  <c r="J261" i="18"/>
  <c r="H260" i="18"/>
  <c r="N23" i="18"/>
  <c r="O39" i="18"/>
  <c r="P17" i="18"/>
  <c r="P11" i="18"/>
  <c r="L38" i="18"/>
  <c r="L13" i="18"/>
  <c r="M25" i="18"/>
  <c r="M39" i="18"/>
  <c r="M28" i="18"/>
  <c r="J18" i="18"/>
  <c r="N15" i="18"/>
  <c r="J171" i="18"/>
  <c r="J34" i="18"/>
  <c r="L14" i="18"/>
  <c r="O17" i="18"/>
  <c r="K13" i="18"/>
  <c r="N40" i="18"/>
  <c r="K458" i="18"/>
  <c r="L458" i="18" s="1"/>
  <c r="M458" i="18" s="1"/>
  <c r="H455" i="18"/>
  <c r="I455" i="18" s="1"/>
  <c r="P40" i="18"/>
  <c r="I38" i="18"/>
  <c r="I69" i="18" s="1"/>
  <c r="N13" i="18"/>
  <c r="L29" i="18"/>
  <c r="J36" i="18"/>
  <c r="P28" i="18"/>
  <c r="I35" i="18"/>
  <c r="I66" i="18" s="1"/>
  <c r="H35" i="18"/>
  <c r="H66" i="18" s="1"/>
  <c r="O32" i="18"/>
  <c r="M31" i="18"/>
  <c r="P34" i="18"/>
  <c r="O24" i="18"/>
  <c r="M12" i="18"/>
  <c r="O36" i="18"/>
  <c r="K106" i="18"/>
  <c r="K260" i="18"/>
  <c r="K105" i="18"/>
  <c r="M21" i="18"/>
  <c r="J275" i="18"/>
  <c r="I443" i="18"/>
  <c r="J443" i="18" s="1"/>
  <c r="K443" i="18" s="1"/>
  <c r="L820" i="18"/>
  <c r="M820" i="18" s="1"/>
  <c r="K37" i="18"/>
  <c r="O14" i="18"/>
  <c r="O11" i="18"/>
  <c r="G36" i="18"/>
  <c r="G67" i="18" s="1"/>
  <c r="H33" i="18"/>
  <c r="H64" i="18" s="1"/>
  <c r="J33" i="18"/>
  <c r="H377" i="18"/>
  <c r="M37" i="18"/>
  <c r="H390" i="18"/>
  <c r="H400" i="18" s="1"/>
  <c r="I25" i="18"/>
  <c r="I56" i="18" s="1"/>
  <c r="O27" i="18"/>
  <c r="I364" i="18"/>
  <c r="J377" i="18"/>
  <c r="P25" i="18"/>
  <c r="K172" i="18"/>
  <c r="J378" i="18"/>
  <c r="O30" i="18"/>
  <c r="P19" i="18"/>
  <c r="N17" i="18"/>
  <c r="L12" i="18"/>
  <c r="M19" i="18"/>
  <c r="J379" i="18"/>
  <c r="O38" i="18"/>
  <c r="I456" i="18"/>
  <c r="J456" i="18" s="1"/>
  <c r="I377" i="18"/>
  <c r="M33" i="18"/>
  <c r="I260" i="18"/>
  <c r="I430" i="18"/>
  <c r="L25" i="18"/>
  <c r="I40" i="18"/>
  <c r="I71" i="18" s="1"/>
  <c r="J105" i="18"/>
  <c r="J106" i="18"/>
  <c r="M30" i="18"/>
  <c r="I39" i="18"/>
  <c r="I70" i="18" s="1"/>
  <c r="K807" i="18"/>
  <c r="L807" i="18" s="1"/>
  <c r="M807" i="18" s="1"/>
  <c r="I830" i="18"/>
  <c r="I817" i="18"/>
  <c r="I804" i="18"/>
  <c r="J860" i="18"/>
  <c r="K860" i="18" s="1"/>
  <c r="M794" i="18"/>
  <c r="H44" i="7943"/>
  <c r="H37" i="7943"/>
  <c r="H41" i="7943" s="1"/>
  <c r="K431" i="18"/>
  <c r="L431" i="18" s="1"/>
  <c r="M431" i="18" s="1"/>
  <c r="I4" i="7943"/>
  <c r="K74" i="1"/>
  <c r="K108" i="1" s="1"/>
  <c r="K142" i="1"/>
  <c r="K4" i="18"/>
  <c r="K5" i="24" s="1"/>
  <c r="K176" i="1"/>
  <c r="L40" i="1"/>
  <c r="L349" i="18"/>
  <c r="L361" i="18" s="1"/>
  <c r="L480" i="18"/>
  <c r="L492" i="18" s="1"/>
  <c r="L76" i="18"/>
  <c r="L88" i="18" s="1"/>
  <c r="M3" i="18"/>
  <c r="L573" i="18"/>
  <c r="L753" i="18"/>
  <c r="L765" i="18" s="1"/>
  <c r="L768" i="18"/>
  <c r="L420" i="18"/>
  <c r="L264" i="18"/>
  <c r="L171" i="18"/>
  <c r="L781" i="18"/>
  <c r="L664" i="18"/>
  <c r="L260" i="18"/>
  <c r="L275" i="18"/>
  <c r="L677" i="18"/>
  <c r="L364" i="18"/>
  <c r="L108" i="18"/>
  <c r="L104" i="18"/>
  <c r="L367" i="18"/>
  <c r="L366" i="18"/>
  <c r="L169" i="18"/>
  <c r="L261" i="18"/>
  <c r="L377" i="18"/>
  <c r="L508" i="18"/>
  <c r="L440" i="18"/>
  <c r="M440" i="18" s="1"/>
  <c r="L380" i="18"/>
  <c r="L172" i="18"/>
  <c r="L446" i="18"/>
  <c r="L394" i="18"/>
  <c r="M394" i="18" s="1"/>
  <c r="L433" i="18"/>
  <c r="M433" i="18" s="1"/>
  <c r="L368" i="18"/>
  <c r="L365" i="18"/>
  <c r="L277" i="18"/>
  <c r="L273" i="18"/>
  <c r="L107" i="18"/>
  <c r="L388" i="18"/>
  <c r="M388" i="18" s="1"/>
  <c r="L401" i="18"/>
  <c r="L106" i="18"/>
  <c r="L381" i="18"/>
  <c r="L459" i="18"/>
  <c r="M459" i="18" s="1"/>
  <c r="L263" i="18"/>
  <c r="L105" i="18"/>
  <c r="L170" i="18"/>
  <c r="L276" i="18"/>
  <c r="L407" i="18"/>
  <c r="M407" i="18" s="1"/>
  <c r="L378" i="18"/>
  <c r="L274" i="18"/>
  <c r="L453" i="18"/>
  <c r="L379" i="18"/>
  <c r="L262" i="18"/>
  <c r="L173" i="18"/>
  <c r="L831" i="18"/>
  <c r="K795" i="18"/>
  <c r="J834" i="18"/>
  <c r="K834" i="18" s="1"/>
  <c r="L834" i="18" s="1"/>
  <c r="K808" i="18"/>
  <c r="J848" i="18"/>
  <c r="K848" i="18" s="1"/>
  <c r="L770" i="18"/>
  <c r="J7" i="18"/>
  <c r="M679" i="18"/>
  <c r="L575" i="18"/>
  <c r="J835" i="18"/>
  <c r="K783" i="18"/>
  <c r="M575" i="18"/>
  <c r="M770" i="18"/>
  <c r="J783" i="18"/>
  <c r="J809" i="18"/>
  <c r="K809" i="18" s="1"/>
  <c r="L809" i="18" s="1"/>
  <c r="L783" i="18"/>
  <c r="J679" i="18"/>
  <c r="K575" i="18"/>
  <c r="L679" i="18"/>
  <c r="K770" i="18"/>
  <c r="J861" i="18"/>
  <c r="J510" i="18"/>
  <c r="K666" i="18"/>
  <c r="J796" i="18"/>
  <c r="J804" i="18" s="1"/>
  <c r="J575" i="18"/>
  <c r="K679" i="18"/>
  <c r="L666" i="18"/>
  <c r="M783" i="18"/>
  <c r="J822" i="18"/>
  <c r="L510" i="18"/>
  <c r="K510" i="18"/>
  <c r="M510" i="18"/>
  <c r="M666" i="18"/>
  <c r="J666" i="18"/>
  <c r="J770" i="18"/>
  <c r="I856" i="18"/>
  <c r="K821" i="18"/>
  <c r="J847" i="18"/>
  <c r="K846" i="18"/>
  <c r="L846" i="18" s="1"/>
  <c r="M846" i="18" s="1"/>
  <c r="K859" i="18"/>
  <c r="L833" i="18"/>
  <c r="M833" i="18" s="1"/>
  <c r="L792" i="18"/>
  <c r="L857" i="18"/>
  <c r="M857" i="18" s="1"/>
  <c r="H30" i="24"/>
  <c r="H112" i="24"/>
  <c r="F14" i="7943" s="1"/>
  <c r="F48" i="7943"/>
  <c r="F51" i="7943" s="1"/>
  <c r="I8" i="24"/>
  <c r="L414" i="18"/>
  <c r="M805" i="18"/>
  <c r="I38" i="7943"/>
  <c r="D38" i="7943" s="1"/>
  <c r="I46" i="7943"/>
  <c r="D25" i="7943"/>
  <c r="AC33" i="7945" l="1"/>
  <c r="AD31" i="7945"/>
  <c r="AA39" i="7945"/>
  <c r="I442" i="18"/>
  <c r="I452" i="18" s="1"/>
  <c r="L404" i="18"/>
  <c r="M404" i="18" s="1"/>
  <c r="I413" i="18"/>
  <c r="I416" i="18"/>
  <c r="I426" i="18" s="1"/>
  <c r="I429" i="18"/>
  <c r="J429" i="18" s="1"/>
  <c r="K429" i="18" s="1"/>
  <c r="L391" i="18"/>
  <c r="L392" i="18"/>
  <c r="M392" i="18" s="1"/>
  <c r="L405" i="18"/>
  <c r="M405" i="18" s="1"/>
  <c r="N10" i="18"/>
  <c r="L417" i="18"/>
  <c r="M417" i="18" s="1"/>
  <c r="J403" i="18"/>
  <c r="J413" i="18" s="1"/>
  <c r="O10" i="18"/>
  <c r="I465" i="18"/>
  <c r="P10" i="18"/>
  <c r="M10" i="18"/>
  <c r="R81" i="18"/>
  <c r="X85" i="18"/>
  <c r="T81" i="18"/>
  <c r="R83" i="18"/>
  <c r="X87" i="18"/>
  <c r="R78" i="18"/>
  <c r="AA84" i="18"/>
  <c r="S82" i="18"/>
  <c r="S81" i="18"/>
  <c r="Q79" i="18"/>
  <c r="R80" i="18"/>
  <c r="Z84" i="18"/>
  <c r="Q78" i="18"/>
  <c r="T82" i="18"/>
  <c r="Z86" i="18"/>
  <c r="J455" i="18"/>
  <c r="J465" i="18" s="1"/>
  <c r="L10" i="18"/>
  <c r="H465" i="18"/>
  <c r="L443" i="18"/>
  <c r="M443" i="18" s="1"/>
  <c r="L457" i="18"/>
  <c r="M457" i="18" s="1"/>
  <c r="K456" i="18"/>
  <c r="L456" i="18" s="1"/>
  <c r="I390" i="18"/>
  <c r="I400" i="18" s="1"/>
  <c r="J430" i="18"/>
  <c r="K430" i="18" s="1"/>
  <c r="L430" i="18" s="1"/>
  <c r="J869" i="18"/>
  <c r="J843" i="18"/>
  <c r="M834" i="18"/>
  <c r="N834" i="18" s="1"/>
  <c r="L860" i="18"/>
  <c r="M860" i="18" s="1"/>
  <c r="K835" i="18"/>
  <c r="L835" i="18" s="1"/>
  <c r="L176" i="1"/>
  <c r="L4" i="18"/>
  <c r="L5" i="24" s="1"/>
  <c r="L74" i="1"/>
  <c r="L108" i="1" s="1"/>
  <c r="M40" i="1"/>
  <c r="L142" i="1"/>
  <c r="M349" i="18"/>
  <c r="M361" i="18" s="1"/>
  <c r="M480" i="18"/>
  <c r="M492" i="18" s="1"/>
  <c r="N3" i="18"/>
  <c r="M508" i="18"/>
  <c r="M753" i="18"/>
  <c r="M765" i="18" s="1"/>
  <c r="M76" i="18"/>
  <c r="M88" i="18" s="1"/>
  <c r="M573" i="18"/>
  <c r="M768" i="18"/>
  <c r="M276" i="18"/>
  <c r="M369" i="18"/>
  <c r="M264" i="18"/>
  <c r="M395" i="18"/>
  <c r="N395" i="18" s="1"/>
  <c r="M781" i="18"/>
  <c r="M135" i="18"/>
  <c r="M381" i="18"/>
  <c r="M677" i="18"/>
  <c r="M171" i="18"/>
  <c r="M104" i="18"/>
  <c r="M172" i="18"/>
  <c r="M380" i="18"/>
  <c r="M447" i="18"/>
  <c r="M200" i="18"/>
  <c r="M265" i="18"/>
  <c r="M460" i="18"/>
  <c r="N460" i="18" s="1"/>
  <c r="M275" i="18"/>
  <c r="M317" i="18"/>
  <c r="M330" i="18"/>
  <c r="M107" i="18"/>
  <c r="M408" i="18"/>
  <c r="M122" i="18"/>
  <c r="M382" i="18"/>
  <c r="M367" i="18"/>
  <c r="M434" i="18"/>
  <c r="N434" i="18" s="1"/>
  <c r="M260" i="18"/>
  <c r="M446" i="18"/>
  <c r="N446" i="18" s="1"/>
  <c r="M261" i="18"/>
  <c r="M378" i="18"/>
  <c r="M421" i="18"/>
  <c r="M263" i="18"/>
  <c r="M379" i="18"/>
  <c r="M226" i="18"/>
  <c r="M377" i="18"/>
  <c r="M273" i="18"/>
  <c r="M173" i="18"/>
  <c r="M368" i="18"/>
  <c r="M213" i="18"/>
  <c r="M278" i="18"/>
  <c r="M174" i="18"/>
  <c r="M187" i="18"/>
  <c r="M148" i="18"/>
  <c r="M364" i="18"/>
  <c r="M365" i="18"/>
  <c r="M105" i="18"/>
  <c r="M277" i="18"/>
  <c r="M274" i="18"/>
  <c r="M106" i="18"/>
  <c r="M291" i="18"/>
  <c r="M262" i="18"/>
  <c r="M96" i="18"/>
  <c r="M108" i="18"/>
  <c r="M304" i="18"/>
  <c r="M109" i="18"/>
  <c r="M161" i="18"/>
  <c r="M252" i="18"/>
  <c r="M169" i="18"/>
  <c r="M170" i="18"/>
  <c r="M427" i="18"/>
  <c r="M366" i="18"/>
  <c r="M664" i="18"/>
  <c r="M239" i="18"/>
  <c r="M343" i="18"/>
  <c r="M574" i="18"/>
  <c r="M509" i="18"/>
  <c r="M406" i="18"/>
  <c r="N406" i="18" s="1"/>
  <c r="M393" i="18"/>
  <c r="M418" i="18"/>
  <c r="M665" i="18"/>
  <c r="M769" i="18"/>
  <c r="M453" i="18"/>
  <c r="M678" i="18"/>
  <c r="M432" i="18"/>
  <c r="N432" i="18" s="1"/>
  <c r="M419" i="18"/>
  <c r="M818" i="18"/>
  <c r="N818" i="18" s="1"/>
  <c r="M782" i="18"/>
  <c r="M401" i="18"/>
  <c r="N401" i="18" s="1"/>
  <c r="M420" i="18"/>
  <c r="N420" i="18" s="1"/>
  <c r="M831" i="18"/>
  <c r="I37" i="7943"/>
  <c r="I41" i="7943" s="1"/>
  <c r="I44" i="7943"/>
  <c r="M844" i="18"/>
  <c r="N844" i="18" s="1"/>
  <c r="M444" i="18"/>
  <c r="L795" i="18"/>
  <c r="M795" i="18" s="1"/>
  <c r="N795" i="18" s="1"/>
  <c r="K847" i="18"/>
  <c r="K796" i="18"/>
  <c r="M809" i="18"/>
  <c r="N809" i="18" s="1"/>
  <c r="L848" i="18"/>
  <c r="J817" i="18"/>
  <c r="L808" i="18"/>
  <c r="N846" i="18"/>
  <c r="L821" i="18"/>
  <c r="K861" i="18"/>
  <c r="K823" i="18"/>
  <c r="L823" i="18" s="1"/>
  <c r="N576" i="18"/>
  <c r="N511" i="18"/>
  <c r="L771" i="18"/>
  <c r="K849" i="18"/>
  <c r="L849" i="18" s="1"/>
  <c r="M849" i="18" s="1"/>
  <c r="K7" i="18"/>
  <c r="K810" i="18"/>
  <c r="K817" i="18" s="1"/>
  <c r="M511" i="18"/>
  <c r="M784" i="18"/>
  <c r="K771" i="18"/>
  <c r="M771" i="18"/>
  <c r="N784" i="18"/>
  <c r="K836" i="18"/>
  <c r="M680" i="18"/>
  <c r="K680" i="18"/>
  <c r="M576" i="18"/>
  <c r="N667" i="18"/>
  <c r="L667" i="18"/>
  <c r="L784" i="18"/>
  <c r="K511" i="18"/>
  <c r="K576" i="18"/>
  <c r="K667" i="18"/>
  <c r="L511" i="18"/>
  <c r="L576" i="18"/>
  <c r="K797" i="18"/>
  <c r="N771" i="18"/>
  <c r="L680" i="18"/>
  <c r="M667" i="18"/>
  <c r="K862" i="18"/>
  <c r="N680" i="18"/>
  <c r="K784" i="18"/>
  <c r="J66" i="18"/>
  <c r="L797" i="18"/>
  <c r="J49" i="18"/>
  <c r="J65" i="18"/>
  <c r="J68" i="18"/>
  <c r="J67" i="18"/>
  <c r="J44" i="18"/>
  <c r="J64" i="18"/>
  <c r="J70" i="18"/>
  <c r="J56" i="18"/>
  <c r="J57" i="18"/>
  <c r="J69" i="18"/>
  <c r="J71" i="18"/>
  <c r="K822" i="18"/>
  <c r="L822" i="18" s="1"/>
  <c r="M822" i="18" s="1"/>
  <c r="J830" i="18"/>
  <c r="J856" i="18"/>
  <c r="L859" i="18"/>
  <c r="N833" i="18"/>
  <c r="N807" i="18"/>
  <c r="M792" i="18"/>
  <c r="N857" i="18"/>
  <c r="M391" i="18"/>
  <c r="N805" i="18"/>
  <c r="I112" i="24"/>
  <c r="G14" i="7943" s="1"/>
  <c r="I30" i="24"/>
  <c r="J8" i="24"/>
  <c r="G48" i="7943"/>
  <c r="G51" i="7943" s="1"/>
  <c r="M414" i="18"/>
  <c r="AA41" i="7945" l="1"/>
  <c r="J442" i="18"/>
  <c r="J452" i="18" s="1"/>
  <c r="AC35" i="7945"/>
  <c r="AD33" i="7945"/>
  <c r="I439" i="18"/>
  <c r="J416" i="18"/>
  <c r="J426" i="18" s="1"/>
  <c r="N417" i="18"/>
  <c r="O417" i="18" s="1"/>
  <c r="N457" i="18"/>
  <c r="O457" i="18" s="1"/>
  <c r="K455" i="18"/>
  <c r="K465" i="18" s="1"/>
  <c r="K403" i="18"/>
  <c r="K413" i="18" s="1"/>
  <c r="M456" i="18"/>
  <c r="N456" i="18" s="1"/>
  <c r="AA86" i="18"/>
  <c r="R79" i="18"/>
  <c r="Y85" i="18"/>
  <c r="U82" i="18"/>
  <c r="Y87" i="18"/>
  <c r="S80" i="18"/>
  <c r="T83" i="18"/>
  <c r="U83" i="18" s="1"/>
  <c r="U81" i="18"/>
  <c r="V81" i="18" s="1"/>
  <c r="AB84" i="18"/>
  <c r="S78" i="18"/>
  <c r="V82" i="18"/>
  <c r="W82" i="18"/>
  <c r="S83" i="18"/>
  <c r="K442" i="18"/>
  <c r="K452" i="18" s="1"/>
  <c r="J390" i="18"/>
  <c r="J400" i="18" s="1"/>
  <c r="K439" i="18"/>
  <c r="M430" i="18"/>
  <c r="N430" i="18" s="1"/>
  <c r="J439" i="18"/>
  <c r="L429" i="18"/>
  <c r="L439" i="18" s="1"/>
  <c r="M835" i="18"/>
  <c r="N835" i="18" s="1"/>
  <c r="K856" i="18"/>
  <c r="K416" i="18"/>
  <c r="K426" i="18" s="1"/>
  <c r="O857" i="18"/>
  <c r="M823" i="18"/>
  <c r="N823" i="18" s="1"/>
  <c r="L455" i="18"/>
  <c r="L465" i="18" s="1"/>
  <c r="O818" i="18"/>
  <c r="O446" i="18"/>
  <c r="N349" i="18"/>
  <c r="N361" i="18" s="1"/>
  <c r="O3" i="18"/>
  <c r="N480" i="18"/>
  <c r="N492" i="18" s="1"/>
  <c r="N573" i="18"/>
  <c r="N508" i="18"/>
  <c r="N753" i="18"/>
  <c r="N765" i="18" s="1"/>
  <c r="N76" i="18"/>
  <c r="N88" i="18" s="1"/>
  <c r="N768" i="18"/>
  <c r="N226" i="18"/>
  <c r="N266" i="18"/>
  <c r="N172" i="18"/>
  <c r="N304" i="18"/>
  <c r="N435" i="18"/>
  <c r="O435" i="18" s="1"/>
  <c r="N174" i="18"/>
  <c r="N664" i="18"/>
  <c r="N187" i="18"/>
  <c r="N109" i="18"/>
  <c r="N171" i="18"/>
  <c r="N331" i="18"/>
  <c r="N381" i="18"/>
  <c r="N263" i="18"/>
  <c r="N279" i="18"/>
  <c r="N396" i="18"/>
  <c r="O396" i="18" s="1"/>
  <c r="N213" i="18"/>
  <c r="N136" i="18"/>
  <c r="N409" i="18"/>
  <c r="O409" i="18" s="1"/>
  <c r="N380" i="18"/>
  <c r="N305" i="18"/>
  <c r="N260" i="18"/>
  <c r="N214" i="18"/>
  <c r="N364" i="18"/>
  <c r="N122" i="18"/>
  <c r="N104" i="18"/>
  <c r="N252" i="18"/>
  <c r="N123" i="18"/>
  <c r="N422" i="18"/>
  <c r="O422" i="18" s="1"/>
  <c r="N188" i="18"/>
  <c r="N317" i="18"/>
  <c r="N264" i="18"/>
  <c r="N377" i="18"/>
  <c r="N273" i="18"/>
  <c r="N343" i="18"/>
  <c r="N110" i="18"/>
  <c r="N367" i="18"/>
  <c r="N108" i="18"/>
  <c r="N161" i="18"/>
  <c r="N107" i="18"/>
  <c r="N369" i="18"/>
  <c r="N382" i="18"/>
  <c r="N447" i="18"/>
  <c r="N96" i="18"/>
  <c r="N261" i="18"/>
  <c r="N276" i="18"/>
  <c r="N175" i="18"/>
  <c r="N379" i="18"/>
  <c r="N408" i="18"/>
  <c r="N105" i="18"/>
  <c r="N262" i="18"/>
  <c r="N344" i="18"/>
  <c r="N330" i="18"/>
  <c r="N365" i="18"/>
  <c r="N227" i="18"/>
  <c r="N200" i="18"/>
  <c r="N370" i="18"/>
  <c r="N275" i="18"/>
  <c r="N149" i="18"/>
  <c r="N169" i="18"/>
  <c r="N170" i="18"/>
  <c r="N106" i="18"/>
  <c r="N253" i="18"/>
  <c r="N201" i="18"/>
  <c r="N240" i="18"/>
  <c r="N378" i="18"/>
  <c r="N677" i="18"/>
  <c r="N278" i="18"/>
  <c r="N148" i="18"/>
  <c r="N448" i="18"/>
  <c r="N265" i="18"/>
  <c r="N318" i="18"/>
  <c r="N162" i="18"/>
  <c r="N292" i="18"/>
  <c r="N421" i="18"/>
  <c r="O421" i="18" s="1"/>
  <c r="N274" i="18"/>
  <c r="N173" i="18"/>
  <c r="N781" i="18"/>
  <c r="N461" i="18"/>
  <c r="N383" i="18"/>
  <c r="N366" i="18"/>
  <c r="N368" i="18"/>
  <c r="N135" i="18"/>
  <c r="N291" i="18"/>
  <c r="N239" i="18"/>
  <c r="N97" i="18"/>
  <c r="N277" i="18"/>
  <c r="N394" i="18"/>
  <c r="O394" i="18" s="1"/>
  <c r="N769" i="18"/>
  <c r="N388" i="18"/>
  <c r="O388" i="18" s="1"/>
  <c r="N407" i="18"/>
  <c r="O407" i="18" s="1"/>
  <c r="N445" i="18"/>
  <c r="N433" i="18"/>
  <c r="O433" i="18" s="1"/>
  <c r="N794" i="18"/>
  <c r="N678" i="18"/>
  <c r="N458" i="18"/>
  <c r="O458" i="18" s="1"/>
  <c r="N509" i="18"/>
  <c r="N782" i="18"/>
  <c r="N820" i="18"/>
  <c r="N665" i="18"/>
  <c r="N574" i="18"/>
  <c r="N459" i="18"/>
  <c r="N440" i="18"/>
  <c r="O440" i="18" s="1"/>
  <c r="N431" i="18"/>
  <c r="O431" i="18" s="1"/>
  <c r="N427" i="18"/>
  <c r="O427" i="18" s="1"/>
  <c r="N419" i="18"/>
  <c r="N679" i="18"/>
  <c r="N860" i="18"/>
  <c r="O860" i="18" s="1"/>
  <c r="N443" i="18"/>
  <c r="O443" i="18" s="1"/>
  <c r="N444" i="18"/>
  <c r="N831" i="18"/>
  <c r="O831" i="18" s="1"/>
  <c r="N510" i="18"/>
  <c r="N453" i="18"/>
  <c r="N666" i="18"/>
  <c r="N575" i="18"/>
  <c r="N770" i="18"/>
  <c r="N392" i="18"/>
  <c r="O392" i="18" s="1"/>
  <c r="N783" i="18"/>
  <c r="N405" i="18"/>
  <c r="N418" i="18"/>
  <c r="O418" i="18" s="1"/>
  <c r="N393" i="18"/>
  <c r="O393" i="18" s="1"/>
  <c r="O460" i="18"/>
  <c r="O834" i="18"/>
  <c r="O807" i="18"/>
  <c r="O833" i="18"/>
  <c r="O406" i="18"/>
  <c r="N40" i="1"/>
  <c r="M4" i="18"/>
  <c r="M5" i="24" s="1"/>
  <c r="M74" i="1"/>
  <c r="M108" i="1" s="1"/>
  <c r="M176" i="1"/>
  <c r="M142" i="1"/>
  <c r="N404" i="18"/>
  <c r="L810" i="18"/>
  <c r="M810" i="18" s="1"/>
  <c r="N810" i="18" s="1"/>
  <c r="O795" i="18"/>
  <c r="K869" i="18"/>
  <c r="M821" i="18"/>
  <c r="N821" i="18" s="1"/>
  <c r="M808" i="18"/>
  <c r="K804" i="18"/>
  <c r="O809" i="18"/>
  <c r="L577" i="18"/>
  <c r="M577" i="18"/>
  <c r="L772" i="18"/>
  <c r="N785" i="18"/>
  <c r="O577" i="18"/>
  <c r="L811" i="18"/>
  <c r="M772" i="18"/>
  <c r="K57" i="18"/>
  <c r="K70" i="18"/>
  <c r="K68" i="18"/>
  <c r="L7" i="18"/>
  <c r="O512" i="18"/>
  <c r="L785" i="18"/>
  <c r="L824" i="18"/>
  <c r="L837" i="18"/>
  <c r="M668" i="18"/>
  <c r="N577" i="18"/>
  <c r="L850" i="18"/>
  <c r="N772" i="18"/>
  <c r="L681" i="18"/>
  <c r="K66" i="18"/>
  <c r="K65" i="18"/>
  <c r="K44" i="18"/>
  <c r="K71" i="18"/>
  <c r="K67" i="18"/>
  <c r="M785" i="18"/>
  <c r="L668" i="18"/>
  <c r="L863" i="18"/>
  <c r="L512" i="18"/>
  <c r="L798" i="18"/>
  <c r="N681" i="18"/>
  <c r="O668" i="18"/>
  <c r="K64" i="18"/>
  <c r="K56" i="18"/>
  <c r="O785" i="18"/>
  <c r="M512" i="18"/>
  <c r="O681" i="18"/>
  <c r="N512" i="18"/>
  <c r="N668" i="18"/>
  <c r="M681" i="18"/>
  <c r="O772" i="18"/>
  <c r="K49" i="18"/>
  <c r="K69" i="18"/>
  <c r="N822" i="18"/>
  <c r="M797" i="18"/>
  <c r="N797" i="18" s="1"/>
  <c r="O797" i="18" s="1"/>
  <c r="K830" i="18"/>
  <c r="L796" i="18"/>
  <c r="M848" i="18"/>
  <c r="N848" i="18" s="1"/>
  <c r="L847" i="18"/>
  <c r="M847" i="18" s="1"/>
  <c r="N847" i="18" s="1"/>
  <c r="L862" i="18"/>
  <c r="L836" i="18"/>
  <c r="K843" i="18"/>
  <c r="L861" i="18"/>
  <c r="N849" i="18"/>
  <c r="O849" i="18" s="1"/>
  <c r="M859" i="18"/>
  <c r="N859" i="18" s="1"/>
  <c r="N792" i="18"/>
  <c r="O792" i="18" s="1"/>
  <c r="O456" i="18"/>
  <c r="J30" i="24"/>
  <c r="J112" i="24"/>
  <c r="H14" i="7943" s="1"/>
  <c r="K8" i="24"/>
  <c r="H48" i="7943"/>
  <c r="H51" i="7943" s="1"/>
  <c r="N391" i="18"/>
  <c r="N414" i="18"/>
  <c r="O414" i="18" s="1"/>
  <c r="O805" i="18"/>
  <c r="M429" i="18"/>
  <c r="AC39" i="7945" l="1"/>
  <c r="AD35" i="7945"/>
  <c r="L403" i="18"/>
  <c r="L413" i="18" s="1"/>
  <c r="O823" i="18"/>
  <c r="P823" i="18" s="1"/>
  <c r="L442" i="18"/>
  <c r="L452" i="18" s="1"/>
  <c r="T78" i="18"/>
  <c r="AA87" i="18"/>
  <c r="AB87" i="18" s="1"/>
  <c r="Z87" i="18"/>
  <c r="AC87" i="18"/>
  <c r="AD87" i="18" s="1"/>
  <c r="AE87" i="18" s="1"/>
  <c r="AF87" i="18" s="1"/>
  <c r="S79" i="18"/>
  <c r="W81" i="18"/>
  <c r="X81" i="18" s="1"/>
  <c r="Y81" i="18" s="1"/>
  <c r="Z81" i="18" s="1"/>
  <c r="AA81" i="18" s="1"/>
  <c r="AB81" i="18" s="1"/>
  <c r="AC81" i="18" s="1"/>
  <c r="AD81" i="18" s="1"/>
  <c r="AE81" i="18" s="1"/>
  <c r="AF81" i="18" s="1"/>
  <c r="AG81" i="18" s="1"/>
  <c r="AH81" i="18" s="1"/>
  <c r="AI81" i="18" s="1"/>
  <c r="AJ81" i="18" s="1"/>
  <c r="AK81" i="18" s="1"/>
  <c r="AL81" i="18" s="1"/>
  <c r="AM81" i="18" s="1"/>
  <c r="AN81" i="18" s="1"/>
  <c r="AO81" i="18" s="1"/>
  <c r="AP81" i="18" s="1"/>
  <c r="AQ81" i="18" s="1"/>
  <c r="AR81" i="18" s="1"/>
  <c r="AS81" i="18" s="1"/>
  <c r="AT81" i="18" s="1"/>
  <c r="AU81" i="18" s="1"/>
  <c r="AV81" i="18" s="1"/>
  <c r="AW81" i="18" s="1"/>
  <c r="AX81" i="18" s="1"/>
  <c r="AY81" i="18" s="1"/>
  <c r="AZ81" i="18" s="1"/>
  <c r="BA81" i="18" s="1"/>
  <c r="BB81" i="18" s="1"/>
  <c r="BC81" i="18" s="1"/>
  <c r="BD81" i="18" s="1"/>
  <c r="BE81" i="18" s="1"/>
  <c r="BF81" i="18" s="1"/>
  <c r="BG81" i="18" s="1"/>
  <c r="BH81" i="18" s="1"/>
  <c r="BI81" i="18" s="1"/>
  <c r="AB86" i="18"/>
  <c r="AC84" i="18"/>
  <c r="V83" i="18"/>
  <c r="AA85" i="18"/>
  <c r="AB85" i="18" s="1"/>
  <c r="AD84" i="18"/>
  <c r="T80" i="18"/>
  <c r="X82" i="18"/>
  <c r="Z85" i="18"/>
  <c r="K390" i="18"/>
  <c r="K400" i="18" s="1"/>
  <c r="M455" i="18"/>
  <c r="M465" i="18" s="1"/>
  <c r="L416" i="18"/>
  <c r="L426" i="18" s="1"/>
  <c r="O810" i="18"/>
  <c r="P810" i="18" s="1"/>
  <c r="L817" i="18"/>
  <c r="O40" i="1"/>
  <c r="N176" i="1"/>
  <c r="N4" i="18"/>
  <c r="N5" i="24" s="1"/>
  <c r="N142" i="1"/>
  <c r="N74" i="1"/>
  <c r="N108" i="1" s="1"/>
  <c r="P3" i="18"/>
  <c r="O349" i="18"/>
  <c r="O361" i="18" s="1"/>
  <c r="O76" i="18"/>
  <c r="O88" i="18" s="1"/>
  <c r="O480" i="18"/>
  <c r="O492" i="18" s="1"/>
  <c r="O753" i="18"/>
  <c r="O765" i="18" s="1"/>
  <c r="O781" i="18"/>
  <c r="O508" i="18"/>
  <c r="O252" i="18"/>
  <c r="O107" i="18"/>
  <c r="O367" i="18"/>
  <c r="O462" i="18"/>
  <c r="O172" i="18"/>
  <c r="O664" i="18"/>
  <c r="O292" i="18"/>
  <c r="O319" i="18"/>
  <c r="O379" i="18"/>
  <c r="O383" i="18"/>
  <c r="O267" i="18"/>
  <c r="O263" i="18"/>
  <c r="O436" i="18"/>
  <c r="O265" i="18"/>
  <c r="O573" i="18"/>
  <c r="O200" i="18"/>
  <c r="O135" i="18"/>
  <c r="O189" i="18"/>
  <c r="O148" i="18"/>
  <c r="O226" i="18"/>
  <c r="O280" i="18"/>
  <c r="O104" i="18"/>
  <c r="O343" i="18"/>
  <c r="O380" i="18"/>
  <c r="O768" i="18"/>
  <c r="O109" i="18"/>
  <c r="O364" i="18"/>
  <c r="O96" i="18"/>
  <c r="O136" i="18"/>
  <c r="O260" i="18"/>
  <c r="O122" i="18"/>
  <c r="O677" i="18"/>
  <c r="O368" i="18"/>
  <c r="O202" i="18"/>
  <c r="O124" i="18"/>
  <c r="O150" i="18"/>
  <c r="O330" i="18"/>
  <c r="O423" i="18"/>
  <c r="P423" i="18" s="1"/>
  <c r="O253" i="18"/>
  <c r="O188" i="18"/>
  <c r="O365" i="18"/>
  <c r="O241" i="18"/>
  <c r="O410" i="18"/>
  <c r="P410" i="18" s="1"/>
  <c r="O291" i="18"/>
  <c r="O381" i="18"/>
  <c r="O331" i="18"/>
  <c r="O201" i="18"/>
  <c r="O332" i="18"/>
  <c r="O382" i="18"/>
  <c r="O240" i="18"/>
  <c r="O277" i="18"/>
  <c r="O169" i="18"/>
  <c r="O447" i="18"/>
  <c r="O461" i="18"/>
  <c r="O384" i="18"/>
  <c r="O110" i="18"/>
  <c r="O449" i="18"/>
  <c r="O317" i="18"/>
  <c r="O174" i="18"/>
  <c r="O175" i="18"/>
  <c r="O161" i="18"/>
  <c r="O371" i="18"/>
  <c r="O228" i="18"/>
  <c r="O149" i="18"/>
  <c r="O108" i="18"/>
  <c r="O264" i="18"/>
  <c r="O273" i="18"/>
  <c r="O105" i="18"/>
  <c r="O170" i="18"/>
  <c r="O369" i="18"/>
  <c r="O239" i="18"/>
  <c r="O345" i="18"/>
  <c r="O254" i="18"/>
  <c r="O275" i="18"/>
  <c r="O397" i="18"/>
  <c r="P397" i="18" s="1"/>
  <c r="O318" i="18"/>
  <c r="O97" i="18"/>
  <c r="O176" i="18"/>
  <c r="O106" i="18"/>
  <c r="O278" i="18"/>
  <c r="O266" i="18"/>
  <c r="O448" i="18"/>
  <c r="O366" i="18"/>
  <c r="O370" i="18"/>
  <c r="O227" i="18"/>
  <c r="O213" i="18"/>
  <c r="O98" i="18"/>
  <c r="O306" i="18"/>
  <c r="O305" i="18"/>
  <c r="O187" i="18"/>
  <c r="O215" i="18"/>
  <c r="O162" i="18"/>
  <c r="O137" i="18"/>
  <c r="O111" i="18"/>
  <c r="O261" i="18"/>
  <c r="O377" i="18"/>
  <c r="O274" i="18"/>
  <c r="O276" i="18"/>
  <c r="O123" i="18"/>
  <c r="O344" i="18"/>
  <c r="O293" i="18"/>
  <c r="O304" i="18"/>
  <c r="O378" i="18"/>
  <c r="O173" i="18"/>
  <c r="O171" i="18"/>
  <c r="O214" i="18"/>
  <c r="O279" i="18"/>
  <c r="O163" i="18"/>
  <c r="O262" i="18"/>
  <c r="O782" i="18"/>
  <c r="O408" i="18"/>
  <c r="O574" i="18"/>
  <c r="O509" i="18"/>
  <c r="O434" i="18"/>
  <c r="O395" i="18"/>
  <c r="O432" i="18"/>
  <c r="O678" i="18"/>
  <c r="O769" i="18"/>
  <c r="O665" i="18"/>
  <c r="O510" i="18"/>
  <c r="O459" i="18"/>
  <c r="O794" i="18"/>
  <c r="P794" i="18" s="1"/>
  <c r="O820" i="18"/>
  <c r="P820" i="18" s="1"/>
  <c r="O844" i="18"/>
  <c r="O419" i="18"/>
  <c r="O666" i="18"/>
  <c r="O575" i="18"/>
  <c r="O770" i="18"/>
  <c r="O445" i="18"/>
  <c r="O783" i="18"/>
  <c r="O679" i="18"/>
  <c r="O667" i="18"/>
  <c r="O576" i="18"/>
  <c r="O784" i="18"/>
  <c r="O405" i="18"/>
  <c r="O404" i="18"/>
  <c r="O771" i="18"/>
  <c r="O835" i="18"/>
  <c r="O511" i="18"/>
  <c r="O680" i="18"/>
  <c r="O430" i="18"/>
  <c r="O444" i="18"/>
  <c r="O453" i="18"/>
  <c r="O420" i="18"/>
  <c r="O401" i="18"/>
  <c r="P388" i="18"/>
  <c r="O846" i="18"/>
  <c r="P795" i="18"/>
  <c r="O847" i="18"/>
  <c r="L869" i="18"/>
  <c r="L53" i="18"/>
  <c r="L68" i="18"/>
  <c r="L54" i="18"/>
  <c r="L61" i="18"/>
  <c r="L63" i="18"/>
  <c r="L70" i="18"/>
  <c r="L44" i="18"/>
  <c r="L58" i="18"/>
  <c r="L56" i="18"/>
  <c r="L49" i="18"/>
  <c r="L50" i="18"/>
  <c r="L59" i="18"/>
  <c r="L47" i="18"/>
  <c r="L66" i="18"/>
  <c r="L69" i="18"/>
  <c r="L48" i="18"/>
  <c r="L52" i="18"/>
  <c r="L62" i="18"/>
  <c r="L65" i="18"/>
  <c r="L55" i="18"/>
  <c r="L42" i="18"/>
  <c r="L64" i="18"/>
  <c r="L51" i="18"/>
  <c r="M526" i="18"/>
  <c r="M747" i="18"/>
  <c r="P604" i="18"/>
  <c r="M851" i="18"/>
  <c r="N851" i="18" s="1"/>
  <c r="O851" i="18" s="1"/>
  <c r="P851" i="18" s="1"/>
  <c r="N500" i="18"/>
  <c r="N786" i="18"/>
  <c r="O552" i="18"/>
  <c r="P565" i="18"/>
  <c r="O539" i="18"/>
  <c r="N669" i="18"/>
  <c r="O682" i="18"/>
  <c r="O721" i="18"/>
  <c r="M7" i="18"/>
  <c r="O513" i="18"/>
  <c r="O500" i="18"/>
  <c r="M552" i="18"/>
  <c r="L60" i="18"/>
  <c r="P539" i="18"/>
  <c r="O617" i="18"/>
  <c r="O630" i="18"/>
  <c r="N747" i="18"/>
  <c r="N604" i="18"/>
  <c r="M721" i="18"/>
  <c r="M682" i="18"/>
  <c r="N695" i="18"/>
  <c r="N630" i="18"/>
  <c r="O695" i="18"/>
  <c r="M708" i="18"/>
  <c r="P578" i="18"/>
  <c r="N617" i="18"/>
  <c r="M565" i="18"/>
  <c r="M578" i="18"/>
  <c r="N526" i="18"/>
  <c r="M734" i="18"/>
  <c r="O591" i="18"/>
  <c r="P643" i="18"/>
  <c r="O734" i="18"/>
  <c r="M591" i="18"/>
  <c r="O565" i="18"/>
  <c r="L43" i="18"/>
  <c r="M786" i="18"/>
  <c r="N708" i="18"/>
  <c r="O578" i="18"/>
  <c r="M617" i="18"/>
  <c r="O773" i="18"/>
  <c r="N565" i="18"/>
  <c r="N682" i="18"/>
  <c r="M539" i="18"/>
  <c r="M799" i="18"/>
  <c r="N721" i="18"/>
  <c r="N552" i="18"/>
  <c r="P773" i="18"/>
  <c r="N578" i="18"/>
  <c r="M513" i="18"/>
  <c r="O604" i="18"/>
  <c r="M864" i="18"/>
  <c r="M669" i="18"/>
  <c r="N513" i="18"/>
  <c r="N734" i="18"/>
  <c r="O747" i="18"/>
  <c r="O669" i="18"/>
  <c r="P721" i="18"/>
  <c r="P513" i="18"/>
  <c r="N643" i="18"/>
  <c r="M630" i="18"/>
  <c r="M812" i="18"/>
  <c r="M643" i="18"/>
  <c r="O643" i="18"/>
  <c r="L46" i="18"/>
  <c r="L57" i="18"/>
  <c r="L67" i="18"/>
  <c r="O656" i="18"/>
  <c r="N591" i="18"/>
  <c r="O708" i="18"/>
  <c r="P630" i="18"/>
  <c r="P656" i="18"/>
  <c r="N773" i="18"/>
  <c r="O526" i="18"/>
  <c r="N656" i="18"/>
  <c r="M825" i="18"/>
  <c r="N825" i="18" s="1"/>
  <c r="O825" i="18" s="1"/>
  <c r="M838" i="18"/>
  <c r="N838" i="18" s="1"/>
  <c r="P669" i="18"/>
  <c r="M656" i="18"/>
  <c r="M500" i="18"/>
  <c r="P695" i="18"/>
  <c r="P591" i="18"/>
  <c r="O786" i="18"/>
  <c r="M773" i="18"/>
  <c r="M695" i="18"/>
  <c r="M604" i="18"/>
  <c r="N539" i="18"/>
  <c r="L71" i="18"/>
  <c r="L45" i="18"/>
  <c r="O848" i="18"/>
  <c r="M836" i="18"/>
  <c r="L843" i="18"/>
  <c r="M863" i="18"/>
  <c r="M850" i="18"/>
  <c r="M824" i="18"/>
  <c r="M811" i="18"/>
  <c r="N808" i="18"/>
  <c r="M796" i="18"/>
  <c r="N796" i="18" s="1"/>
  <c r="L804" i="18"/>
  <c r="M837" i="18"/>
  <c r="M861" i="18"/>
  <c r="O821" i="18"/>
  <c r="M862" i="18"/>
  <c r="L856" i="18"/>
  <c r="O822" i="18"/>
  <c r="M798" i="18"/>
  <c r="L830" i="18"/>
  <c r="O859" i="18"/>
  <c r="P859" i="18" s="1"/>
  <c r="P792" i="18"/>
  <c r="K112" i="24"/>
  <c r="I14" i="7943" s="1"/>
  <c r="K30" i="24"/>
  <c r="L8" i="24"/>
  <c r="I48" i="7943"/>
  <c r="I51" i="7943" s="1"/>
  <c r="O391" i="18"/>
  <c r="P391" i="18" s="1"/>
  <c r="P805" i="18"/>
  <c r="M439" i="18"/>
  <c r="N429" i="18"/>
  <c r="P414" i="18"/>
  <c r="AC41" i="7945" l="1"/>
  <c r="AD39" i="7945"/>
  <c r="M403" i="18"/>
  <c r="N403" i="18" s="1"/>
  <c r="N413" i="18" s="1"/>
  <c r="N455" i="18"/>
  <c r="N465" i="18" s="1"/>
  <c r="M442" i="18"/>
  <c r="M452" i="18" s="1"/>
  <c r="L390" i="18"/>
  <c r="L400" i="18" s="1"/>
  <c r="BF82" i="18"/>
  <c r="BG82" i="18" s="1"/>
  <c r="BH82" i="18" s="1"/>
  <c r="BI82" i="18" s="1"/>
  <c r="Y82" i="18"/>
  <c r="AE84" i="18"/>
  <c r="AF84" i="18" s="1"/>
  <c r="AG84" i="18" s="1"/>
  <c r="AH84" i="18" s="1"/>
  <c r="AI84" i="18" s="1"/>
  <c r="AJ84" i="18" s="1"/>
  <c r="AK84" i="18" s="1"/>
  <c r="AL84" i="18" s="1"/>
  <c r="AM84" i="18" s="1"/>
  <c r="AN84" i="18" s="1"/>
  <c r="AO84" i="18" s="1"/>
  <c r="AP84" i="18" s="1"/>
  <c r="AQ84" i="18" s="1"/>
  <c r="AR84" i="18" s="1"/>
  <c r="AS84" i="18" s="1"/>
  <c r="AT84" i="18" s="1"/>
  <c r="AU84" i="18" s="1"/>
  <c r="AV84" i="18" s="1"/>
  <c r="AW84" i="18" s="1"/>
  <c r="AX84" i="18" s="1"/>
  <c r="AY84" i="18" s="1"/>
  <c r="AZ84" i="18" s="1"/>
  <c r="BA84" i="18" s="1"/>
  <c r="BB84" i="18" s="1"/>
  <c r="BC84" i="18" s="1"/>
  <c r="BD84" i="18" s="1"/>
  <c r="BE84" i="18" s="1"/>
  <c r="BF84" i="18" s="1"/>
  <c r="BG84" i="18" s="1"/>
  <c r="BH84" i="18" s="1"/>
  <c r="BI84" i="18" s="1"/>
  <c r="U78" i="18"/>
  <c r="Z82" i="18"/>
  <c r="AA82" i="18" s="1"/>
  <c r="AB82" i="18" s="1"/>
  <c r="AC82" i="18" s="1"/>
  <c r="AD82" i="18" s="1"/>
  <c r="AE82" i="18" s="1"/>
  <c r="AF82" i="18" s="1"/>
  <c r="AG82" i="18" s="1"/>
  <c r="AH82" i="18" s="1"/>
  <c r="AI82" i="18" s="1"/>
  <c r="AJ82" i="18" s="1"/>
  <c r="AK82" i="18" s="1"/>
  <c r="AL82" i="18" s="1"/>
  <c r="AM82" i="18" s="1"/>
  <c r="AN82" i="18" s="1"/>
  <c r="AO82" i="18" s="1"/>
  <c r="AP82" i="18" s="1"/>
  <c r="AQ82" i="18" s="1"/>
  <c r="AR82" i="18" s="1"/>
  <c r="AS82" i="18" s="1"/>
  <c r="AT82" i="18" s="1"/>
  <c r="AU82" i="18" s="1"/>
  <c r="AV82" i="18" s="1"/>
  <c r="AW82" i="18" s="1"/>
  <c r="AX82" i="18" s="1"/>
  <c r="AY82" i="18" s="1"/>
  <c r="AZ82" i="18" s="1"/>
  <c r="BA82" i="18" s="1"/>
  <c r="BB82" i="18" s="1"/>
  <c r="BC82" i="18" s="1"/>
  <c r="BD82" i="18" s="1"/>
  <c r="BE82" i="18" s="1"/>
  <c r="AC86" i="18"/>
  <c r="AD86" i="18" s="1"/>
  <c r="AE86" i="18" s="1"/>
  <c r="AF86" i="18" s="1"/>
  <c r="AG86" i="18" s="1"/>
  <c r="AH86" i="18" s="1"/>
  <c r="AI86" i="18" s="1"/>
  <c r="AJ86" i="18" s="1"/>
  <c r="T79" i="18"/>
  <c r="U79" i="18" s="1"/>
  <c r="V79" i="18" s="1"/>
  <c r="W79" i="18" s="1"/>
  <c r="X79" i="18" s="1"/>
  <c r="Y79" i="18" s="1"/>
  <c r="Z79" i="18" s="1"/>
  <c r="AA79" i="18" s="1"/>
  <c r="AB79" i="18" s="1"/>
  <c r="AC79" i="18" s="1"/>
  <c r="AD79" i="18" s="1"/>
  <c r="AE79" i="18" s="1"/>
  <c r="AF79" i="18" s="1"/>
  <c r="AG79" i="18" s="1"/>
  <c r="AH79" i="18" s="1"/>
  <c r="AI79" i="18" s="1"/>
  <c r="AJ79" i="18" s="1"/>
  <c r="AK79" i="18" s="1"/>
  <c r="AL79" i="18" s="1"/>
  <c r="AM79" i="18" s="1"/>
  <c r="AN79" i="18" s="1"/>
  <c r="AO79" i="18" s="1"/>
  <c r="AP79" i="18" s="1"/>
  <c r="AQ79" i="18" s="1"/>
  <c r="AR79" i="18" s="1"/>
  <c r="AS79" i="18" s="1"/>
  <c r="AT79" i="18" s="1"/>
  <c r="AU79" i="18" s="1"/>
  <c r="AV79" i="18" s="1"/>
  <c r="AW79" i="18" s="1"/>
  <c r="AX79" i="18" s="1"/>
  <c r="AY79" i="18" s="1"/>
  <c r="AZ79" i="18" s="1"/>
  <c r="BA79" i="18" s="1"/>
  <c r="BB79" i="18" s="1"/>
  <c r="BC79" i="18" s="1"/>
  <c r="BD79" i="18" s="1"/>
  <c r="BE79" i="18" s="1"/>
  <c r="BF79" i="18"/>
  <c r="BG79" i="18" s="1"/>
  <c r="BH79" i="18" s="1"/>
  <c r="BI79" i="18" s="1"/>
  <c r="AG87" i="18"/>
  <c r="AH87" i="18" s="1"/>
  <c r="AI87" i="18" s="1"/>
  <c r="AJ87" i="18" s="1"/>
  <c r="AN87" i="18"/>
  <c r="AO87" i="18" s="1"/>
  <c r="AK87" i="18"/>
  <c r="AL87" i="18" s="1"/>
  <c r="AM87" i="18" s="1"/>
  <c r="U80" i="18"/>
  <c r="AC85" i="18"/>
  <c r="W83" i="18"/>
  <c r="AP87" i="18"/>
  <c r="AQ87" i="18" s="1"/>
  <c r="AR87" i="18" s="1"/>
  <c r="AS87" i="18" s="1"/>
  <c r="AT87" i="18" s="1"/>
  <c r="AU87" i="18" s="1"/>
  <c r="AV87" i="18" s="1"/>
  <c r="AW87" i="18" s="1"/>
  <c r="AX87" i="18" s="1"/>
  <c r="AY87" i="18" s="1"/>
  <c r="AZ87" i="18" s="1"/>
  <c r="BA87" i="18" s="1"/>
  <c r="BB87" i="18" s="1"/>
  <c r="BC87" i="18" s="1"/>
  <c r="BD87" i="18" s="1"/>
  <c r="BE87" i="18" s="1"/>
  <c r="BF87" i="18" s="1"/>
  <c r="BG87" i="18" s="1"/>
  <c r="BH87" i="18" s="1"/>
  <c r="BI87" i="18" s="1"/>
  <c r="M416" i="18"/>
  <c r="M426" i="18" s="1"/>
  <c r="M869" i="18"/>
  <c r="M817" i="18"/>
  <c r="P349" i="18"/>
  <c r="P361" i="18" s="1"/>
  <c r="P753" i="18"/>
  <c r="P765" i="18" s="1"/>
  <c r="P480" i="18"/>
  <c r="P492" i="18" s="1"/>
  <c r="P677" i="18"/>
  <c r="Q3" i="18"/>
  <c r="Q397" i="18" s="1"/>
  <c r="P76" i="18"/>
  <c r="P88" i="18" s="1"/>
  <c r="P781" i="18"/>
  <c r="P213" i="18"/>
  <c r="P385" i="18"/>
  <c r="P371" i="18"/>
  <c r="P161" i="18"/>
  <c r="P437" i="18"/>
  <c r="P176" i="18"/>
  <c r="P111" i="18"/>
  <c r="P268" i="18"/>
  <c r="P346" i="18"/>
  <c r="P768" i="18"/>
  <c r="P278" i="18"/>
  <c r="P162" i="18"/>
  <c r="P383" i="18"/>
  <c r="P214" i="18"/>
  <c r="P281" i="18"/>
  <c r="P333" i="18"/>
  <c r="P275" i="18"/>
  <c r="P664" i="18"/>
  <c r="P508" i="18"/>
  <c r="P216" i="18"/>
  <c r="P124" i="18"/>
  <c r="P150" i="18"/>
  <c r="P306" i="18"/>
  <c r="P293" i="18"/>
  <c r="P267" i="18"/>
  <c r="P200" i="18"/>
  <c r="P151" i="18"/>
  <c r="P345" i="18"/>
  <c r="P265" i="18"/>
  <c r="P254" i="18"/>
  <c r="P138" i="18"/>
  <c r="P253" i="18"/>
  <c r="P330" i="18"/>
  <c r="P226" i="18"/>
  <c r="P320" i="18"/>
  <c r="P318" i="18"/>
  <c r="P241" i="18"/>
  <c r="P149" i="18"/>
  <c r="P372" i="18"/>
  <c r="P573" i="18"/>
  <c r="P108" i="18"/>
  <c r="P96" i="18"/>
  <c r="P380" i="18"/>
  <c r="P240" i="18"/>
  <c r="P304" i="18"/>
  <c r="P331" i="18"/>
  <c r="P319" i="18"/>
  <c r="P171" i="18"/>
  <c r="P190" i="18"/>
  <c r="P307" i="18"/>
  <c r="P175" i="18"/>
  <c r="P137" i="18"/>
  <c r="P136" i="18"/>
  <c r="P264" i="18"/>
  <c r="P135" i="18"/>
  <c r="P112" i="18"/>
  <c r="P170" i="18"/>
  <c r="P411" i="18"/>
  <c r="P332" i="18"/>
  <c r="P252" i="18"/>
  <c r="P382" i="18"/>
  <c r="P463" i="18"/>
  <c r="P125" i="18"/>
  <c r="P109" i="18"/>
  <c r="P110" i="18"/>
  <c r="P367" i="18"/>
  <c r="P104" i="18"/>
  <c r="P201" i="18"/>
  <c r="P164" i="18"/>
  <c r="P436" i="18"/>
  <c r="Q436" i="18" s="1"/>
  <c r="P172" i="18"/>
  <c r="P203" i="18"/>
  <c r="P97" i="18"/>
  <c r="P260" i="18"/>
  <c r="P292" i="18"/>
  <c r="P369" i="18"/>
  <c r="P294" i="18"/>
  <c r="P255" i="18"/>
  <c r="P189" i="18"/>
  <c r="P277" i="18"/>
  <c r="P447" i="18"/>
  <c r="P378" i="18"/>
  <c r="P276" i="18"/>
  <c r="P364" i="18"/>
  <c r="P187" i="18"/>
  <c r="P239" i="18"/>
  <c r="P123" i="18"/>
  <c r="P384" i="18"/>
  <c r="P305" i="18"/>
  <c r="P280" i="18"/>
  <c r="P228" i="18"/>
  <c r="P273" i="18"/>
  <c r="P105" i="18"/>
  <c r="P274" i="18"/>
  <c r="P227" i="18"/>
  <c r="P177" i="18"/>
  <c r="P174" i="18"/>
  <c r="P169" i="18"/>
  <c r="P398" i="18"/>
  <c r="P279" i="18"/>
  <c r="P448" i="18"/>
  <c r="P202" i="18"/>
  <c r="P381" i="18"/>
  <c r="P263" i="18"/>
  <c r="P163" i="18"/>
  <c r="P370" i="18"/>
  <c r="P107" i="18"/>
  <c r="P173" i="18"/>
  <c r="P106" i="18"/>
  <c r="P344" i="18"/>
  <c r="P242" i="18"/>
  <c r="P99" i="18"/>
  <c r="P148" i="18"/>
  <c r="P229" i="18"/>
  <c r="P188" i="18"/>
  <c r="P261" i="18"/>
  <c r="P368" i="18"/>
  <c r="P98" i="18"/>
  <c r="P215" i="18"/>
  <c r="P291" i="18"/>
  <c r="P343" i="18"/>
  <c r="P379" i="18"/>
  <c r="P365" i="18"/>
  <c r="P317" i="18"/>
  <c r="P424" i="18"/>
  <c r="P122" i="18"/>
  <c r="P450" i="18"/>
  <c r="Q450" i="18" s="1"/>
  <c r="P266" i="18"/>
  <c r="P377" i="18"/>
  <c r="P366" i="18"/>
  <c r="P262" i="18"/>
  <c r="P665" i="18"/>
  <c r="P421" i="18"/>
  <c r="P460" i="18"/>
  <c r="P395" i="18"/>
  <c r="P446" i="18"/>
  <c r="P394" i="18"/>
  <c r="P509" i="18"/>
  <c r="P678" i="18"/>
  <c r="P409" i="18"/>
  <c r="P461" i="18"/>
  <c r="P782" i="18"/>
  <c r="P769" i="18"/>
  <c r="P422" i="18"/>
  <c r="P449" i="18"/>
  <c r="P574" i="18"/>
  <c r="P408" i="18"/>
  <c r="P575" i="18"/>
  <c r="P510" i="18"/>
  <c r="P432" i="18"/>
  <c r="P427" i="18"/>
  <c r="P433" i="18"/>
  <c r="P666" i="18"/>
  <c r="P431" i="18"/>
  <c r="P770" i="18"/>
  <c r="P406" i="18"/>
  <c r="P401" i="18"/>
  <c r="P434" i="18"/>
  <c r="Q434" i="18" s="1"/>
  <c r="P679" i="18"/>
  <c r="P783" i="18"/>
  <c r="P818" i="18"/>
  <c r="P458" i="18"/>
  <c r="Q458" i="18" s="1"/>
  <c r="P420" i="18"/>
  <c r="Q420" i="18" s="1"/>
  <c r="P511" i="18"/>
  <c r="P576" i="18"/>
  <c r="P667" i="18"/>
  <c r="P392" i="18"/>
  <c r="Q392" i="18" s="1"/>
  <c r="P860" i="18"/>
  <c r="P445" i="18"/>
  <c r="P459" i="18"/>
  <c r="Q459" i="18" s="1"/>
  <c r="P844" i="18"/>
  <c r="P771" i="18"/>
  <c r="P831" i="18"/>
  <c r="P419" i="18"/>
  <c r="Q419" i="18" s="1"/>
  <c r="P430" i="18"/>
  <c r="P443" i="18"/>
  <c r="P418" i="18"/>
  <c r="P680" i="18"/>
  <c r="P784" i="18"/>
  <c r="P393" i="18"/>
  <c r="P457" i="18"/>
  <c r="P453" i="18"/>
  <c r="P577" i="18"/>
  <c r="P809" i="18"/>
  <c r="P807" i="18"/>
  <c r="Q807" i="18" s="1"/>
  <c r="P417" i="18"/>
  <c r="Q417" i="18" s="1"/>
  <c r="P835" i="18"/>
  <c r="P668" i="18"/>
  <c r="P512" i="18"/>
  <c r="P834" i="18"/>
  <c r="P849" i="18"/>
  <c r="P681" i="18"/>
  <c r="P772" i="18"/>
  <c r="P797" i="18"/>
  <c r="P785" i="18"/>
  <c r="P857" i="18"/>
  <c r="Q857" i="18" s="1"/>
  <c r="P404" i="18"/>
  <c r="P822" i="18"/>
  <c r="P552" i="18"/>
  <c r="P617" i="18"/>
  <c r="P682" i="18"/>
  <c r="P747" i="18"/>
  <c r="P846" i="18"/>
  <c r="P407" i="18"/>
  <c r="P396" i="18"/>
  <c r="O142" i="1"/>
  <c r="P40" i="1"/>
  <c r="O4" i="18"/>
  <c r="O5" i="24" s="1"/>
  <c r="O74" i="1"/>
  <c r="O108" i="1" s="1"/>
  <c r="O176" i="1"/>
  <c r="P456" i="18"/>
  <c r="P847" i="18"/>
  <c r="P848" i="18"/>
  <c r="P708" i="18"/>
  <c r="P500" i="18"/>
  <c r="P786" i="18"/>
  <c r="P526" i="18"/>
  <c r="P734" i="18"/>
  <c r="P435" i="18"/>
  <c r="P444" i="18"/>
  <c r="P405" i="18"/>
  <c r="P462" i="18"/>
  <c r="P440" i="18"/>
  <c r="P833" i="18"/>
  <c r="Q833" i="18" s="1"/>
  <c r="O796" i="18"/>
  <c r="P796" i="18" s="1"/>
  <c r="O838" i="18"/>
  <c r="P838" i="18" s="1"/>
  <c r="Q838" i="18" s="1"/>
  <c r="N798" i="18"/>
  <c r="O808" i="18"/>
  <c r="N836" i="18"/>
  <c r="M843" i="18"/>
  <c r="L41" i="18"/>
  <c r="N861" i="18"/>
  <c r="O861" i="18" s="1"/>
  <c r="N811" i="18"/>
  <c r="N850" i="18"/>
  <c r="N683" i="18"/>
  <c r="N748" i="18"/>
  <c r="P657" i="18"/>
  <c r="Q579" i="18"/>
  <c r="N696" i="18"/>
  <c r="P696" i="18"/>
  <c r="N514" i="18"/>
  <c r="N787" i="18"/>
  <c r="P501" i="18"/>
  <c r="N644" i="18"/>
  <c r="O683" i="18"/>
  <c r="Q540" i="18"/>
  <c r="O579" i="18"/>
  <c r="Q514" i="18"/>
  <c r="N813" i="18"/>
  <c r="Q605" i="18"/>
  <c r="P774" i="18"/>
  <c r="P527" i="18"/>
  <c r="Q592" i="18"/>
  <c r="Q631" i="18"/>
  <c r="P670" i="18"/>
  <c r="M60" i="18"/>
  <c r="M51" i="18"/>
  <c r="M49" i="18"/>
  <c r="M70" i="18"/>
  <c r="M42" i="18"/>
  <c r="M44" i="18"/>
  <c r="M64" i="18"/>
  <c r="M65" i="18"/>
  <c r="O709" i="18"/>
  <c r="N722" i="18"/>
  <c r="O514" i="18"/>
  <c r="P748" i="18"/>
  <c r="P514" i="18"/>
  <c r="N631" i="18"/>
  <c r="N839" i="18"/>
  <c r="N826" i="18"/>
  <c r="Q774" i="18"/>
  <c r="P540" i="18"/>
  <c r="N774" i="18"/>
  <c r="M46" i="18"/>
  <c r="O657" i="18"/>
  <c r="O748" i="18"/>
  <c r="P787" i="18"/>
  <c r="O696" i="18"/>
  <c r="N553" i="18"/>
  <c r="N501" i="18"/>
  <c r="O774" i="18"/>
  <c r="N605" i="18"/>
  <c r="P644" i="18"/>
  <c r="N579" i="18"/>
  <c r="P735" i="18"/>
  <c r="Q618" i="18"/>
  <c r="N800" i="18"/>
  <c r="O800" i="18" s="1"/>
  <c r="P800" i="18" s="1"/>
  <c r="Q553" i="18"/>
  <c r="N527" i="18"/>
  <c r="N670" i="18"/>
  <c r="P722" i="18"/>
  <c r="O553" i="18"/>
  <c r="O618" i="18"/>
  <c r="P605" i="18"/>
  <c r="O527" i="18"/>
  <c r="N540" i="18"/>
  <c r="P592" i="18"/>
  <c r="O670" i="18"/>
  <c r="M67" i="18"/>
  <c r="M52" i="18"/>
  <c r="M66" i="18"/>
  <c r="M71" i="18"/>
  <c r="M59" i="18"/>
  <c r="M63" i="18"/>
  <c r="M69" i="18"/>
  <c r="P631" i="18"/>
  <c r="P683" i="18"/>
  <c r="O501" i="18"/>
  <c r="N709" i="18"/>
  <c r="O722" i="18"/>
  <c r="N618" i="18"/>
  <c r="M57" i="18"/>
  <c r="M61" i="18"/>
  <c r="M53" i="18"/>
  <c r="M68" i="18"/>
  <c r="M48" i="18"/>
  <c r="Q683" i="18"/>
  <c r="O592" i="18"/>
  <c r="Q735" i="18"/>
  <c r="O644" i="18"/>
  <c r="M56" i="18"/>
  <c r="M55" i="18"/>
  <c r="M62" i="18"/>
  <c r="M54" i="18"/>
  <c r="N566" i="18"/>
  <c r="O605" i="18"/>
  <c r="P618" i="18"/>
  <c r="Q696" i="18"/>
  <c r="P553" i="18"/>
  <c r="O631" i="18"/>
  <c r="O566" i="18"/>
  <c r="N7" i="18"/>
  <c r="O787" i="18"/>
  <c r="Q722" i="18"/>
  <c r="N592" i="18"/>
  <c r="O540" i="18"/>
  <c r="O735" i="18"/>
  <c r="P709" i="18"/>
  <c r="M43" i="18"/>
  <c r="M47" i="18"/>
  <c r="M50" i="18"/>
  <c r="N865" i="18"/>
  <c r="N735" i="18"/>
  <c r="P579" i="18"/>
  <c r="N852" i="18"/>
  <c r="O852" i="18" s="1"/>
  <c r="P852" i="18" s="1"/>
  <c r="N657" i="18"/>
  <c r="P566" i="18"/>
  <c r="M58" i="18"/>
  <c r="M45" i="18"/>
  <c r="M856" i="18"/>
  <c r="N837" i="18"/>
  <c r="M830" i="18"/>
  <c r="P825" i="18"/>
  <c r="N812" i="18"/>
  <c r="N864" i="18"/>
  <c r="N862" i="18"/>
  <c r="P821" i="18"/>
  <c r="N799" i="18"/>
  <c r="M804" i="18"/>
  <c r="N824" i="18"/>
  <c r="N863" i="18"/>
  <c r="Q414" i="18"/>
  <c r="Q792" i="18"/>
  <c r="Q391" i="18"/>
  <c r="O429" i="18"/>
  <c r="Q810" i="18"/>
  <c r="N439" i="18"/>
  <c r="M8" i="24"/>
  <c r="L30" i="24"/>
  <c r="L112" i="24"/>
  <c r="L22" i="24"/>
  <c r="L33" i="24" s="1"/>
  <c r="AD45" i="7945" l="1"/>
  <c r="AD41" i="7945"/>
  <c r="O403" i="18"/>
  <c r="P403" i="18" s="1"/>
  <c r="M390" i="18"/>
  <c r="N390" i="18" s="1"/>
  <c r="M413" i="18"/>
  <c r="O455" i="18"/>
  <c r="N442" i="18"/>
  <c r="N452" i="18" s="1"/>
  <c r="N416" i="18"/>
  <c r="N426" i="18" s="1"/>
  <c r="AD85" i="18"/>
  <c r="X83" i="18"/>
  <c r="Y83" i="18" s="1"/>
  <c r="Z83" i="18" s="1"/>
  <c r="AA83" i="18" s="1"/>
  <c r="AB83" i="18" s="1"/>
  <c r="AC83" i="18" s="1"/>
  <c r="AD83" i="18" s="1"/>
  <c r="AE83" i="18" s="1"/>
  <c r="AF83" i="18" s="1"/>
  <c r="AG83" i="18" s="1"/>
  <c r="AH83" i="18" s="1"/>
  <c r="AI83" i="18" s="1"/>
  <c r="AJ83" i="18" s="1"/>
  <c r="AK83" i="18" s="1"/>
  <c r="AL83" i="18" s="1"/>
  <c r="AM83" i="18" s="1"/>
  <c r="AN83" i="18" s="1"/>
  <c r="AO83" i="18" s="1"/>
  <c r="AP83" i="18" s="1"/>
  <c r="AQ83" i="18" s="1"/>
  <c r="AR83" i="18" s="1"/>
  <c r="AS83" i="18" s="1"/>
  <c r="AT83" i="18" s="1"/>
  <c r="AU83" i="18" s="1"/>
  <c r="AV83" i="18" s="1"/>
  <c r="AW83" i="18" s="1"/>
  <c r="AX83" i="18" s="1"/>
  <c r="AY83" i="18" s="1"/>
  <c r="AZ83" i="18" s="1"/>
  <c r="BA83" i="18" s="1"/>
  <c r="BB83" i="18" s="1"/>
  <c r="BC83" i="18" s="1"/>
  <c r="BD83" i="18" s="1"/>
  <c r="BE83" i="18" s="1"/>
  <c r="BF83" i="18" s="1"/>
  <c r="BG83" i="18" s="1"/>
  <c r="BH83" i="18" s="1"/>
  <c r="BI83" i="18" s="1"/>
  <c r="V78" i="18"/>
  <c r="V80" i="18"/>
  <c r="W80" i="18" s="1"/>
  <c r="X80" i="18" s="1"/>
  <c r="Y80" i="18" s="1"/>
  <c r="Z80" i="18" s="1"/>
  <c r="AA80" i="18" s="1"/>
  <c r="AB80" i="18" s="1"/>
  <c r="AC80" i="18" s="1"/>
  <c r="AD80" i="18" s="1"/>
  <c r="AE80" i="18" s="1"/>
  <c r="AF80" i="18" s="1"/>
  <c r="AG80" i="18" s="1"/>
  <c r="AH80" i="18" s="1"/>
  <c r="AI80" i="18" s="1"/>
  <c r="AJ80" i="18" s="1"/>
  <c r="AK80" i="18" s="1"/>
  <c r="AL80" i="18" s="1"/>
  <c r="AM80" i="18" s="1"/>
  <c r="AN80" i="18" s="1"/>
  <c r="AO80" i="18" s="1"/>
  <c r="AP80" i="18" s="1"/>
  <c r="AQ80" i="18" s="1"/>
  <c r="AR80" i="18" s="1"/>
  <c r="AS80" i="18" s="1"/>
  <c r="AT80" i="18" s="1"/>
  <c r="AU80" i="18" s="1"/>
  <c r="AV80" i="18" s="1"/>
  <c r="AW80" i="18" s="1"/>
  <c r="AX80" i="18" s="1"/>
  <c r="AY80" i="18" s="1"/>
  <c r="AZ80" i="18" s="1"/>
  <c r="BA80" i="18" s="1"/>
  <c r="BB80" i="18" s="1"/>
  <c r="BC80" i="18" s="1"/>
  <c r="BD80" i="18" s="1"/>
  <c r="BE80" i="18" s="1"/>
  <c r="BF80" i="18" s="1"/>
  <c r="BG80" i="18" s="1"/>
  <c r="BH80" i="18" s="1"/>
  <c r="BI80" i="18" s="1"/>
  <c r="AK86" i="18"/>
  <c r="AL86" i="18" s="1"/>
  <c r="AM86" i="18" s="1"/>
  <c r="AN86" i="18" s="1"/>
  <c r="AO86" i="18" s="1"/>
  <c r="AP86" i="18" s="1"/>
  <c r="AQ86" i="18" s="1"/>
  <c r="AR86" i="18" s="1"/>
  <c r="AS86" i="18" s="1"/>
  <c r="AT86" i="18" s="1"/>
  <c r="AU86" i="18" s="1"/>
  <c r="AV86" i="18" s="1"/>
  <c r="AW86" i="18" s="1"/>
  <c r="AX86" i="18" s="1"/>
  <c r="AY86" i="18" s="1"/>
  <c r="AZ86" i="18" s="1"/>
  <c r="BA86" i="18" s="1"/>
  <c r="BB86" i="18" s="1"/>
  <c r="BC86" i="18" s="1"/>
  <c r="BD86" i="18" s="1"/>
  <c r="BE86" i="18" s="1"/>
  <c r="BF86" i="18" s="1"/>
  <c r="BG86" i="18" s="1"/>
  <c r="BH86" i="18" s="1"/>
  <c r="BI86" i="18" s="1"/>
  <c r="R391" i="18"/>
  <c r="Q805" i="18"/>
  <c r="Q456" i="18"/>
  <c r="R456" i="18" s="1"/>
  <c r="Q825" i="18"/>
  <c r="Q796" i="18"/>
  <c r="Q852" i="18"/>
  <c r="R852" i="18" s="1"/>
  <c r="Q748" i="18"/>
  <c r="Q787" i="18"/>
  <c r="Q709" i="18"/>
  <c r="R709" i="18" s="1"/>
  <c r="Q527" i="18"/>
  <c r="Q501" i="18"/>
  <c r="Q670" i="18"/>
  <c r="Q462" i="18"/>
  <c r="Q849" i="18"/>
  <c r="Q393" i="18"/>
  <c r="R393" i="18" s="1"/>
  <c r="Q449" i="18"/>
  <c r="Q447" i="18"/>
  <c r="Q437" i="18"/>
  <c r="P74" i="1"/>
  <c r="P108" i="1" s="1"/>
  <c r="P176" i="1"/>
  <c r="P4" i="18"/>
  <c r="P142" i="1"/>
  <c r="R792" i="18"/>
  <c r="Q753" i="18"/>
  <c r="Q765" i="18" s="1"/>
  <c r="Q768" i="18"/>
  <c r="Q665" i="18"/>
  <c r="Q239" i="18"/>
  <c r="Q241" i="18"/>
  <c r="Q276" i="18"/>
  <c r="Q263" i="18"/>
  <c r="Q175" i="18"/>
  <c r="Q112" i="18"/>
  <c r="Q107" i="18"/>
  <c r="Q227" i="18"/>
  <c r="Q480" i="18"/>
  <c r="Q492" i="18" s="1"/>
  <c r="Q508" i="18"/>
  <c r="Q349" i="18"/>
  <c r="Q361" i="18" s="1"/>
  <c r="Q364" i="18"/>
  <c r="Q365" i="18"/>
  <c r="Q125" i="18"/>
  <c r="Q343" i="18"/>
  <c r="Q150" i="18"/>
  <c r="Q215" i="18"/>
  <c r="Q254" i="18"/>
  <c r="Q384" i="18"/>
  <c r="Q242" i="18"/>
  <c r="Q664" i="18"/>
  <c r="Q781" i="18"/>
  <c r="Q291" i="18"/>
  <c r="Q306" i="18"/>
  <c r="Q383" i="18"/>
  <c r="Q189" i="18"/>
  <c r="Q187" i="18"/>
  <c r="Q109" i="18"/>
  <c r="Q226" i="18"/>
  <c r="Q369" i="18"/>
  <c r="Q172" i="18"/>
  <c r="Q214" i="18"/>
  <c r="Q161" i="18"/>
  <c r="Q135" i="18"/>
  <c r="Q253" i="18"/>
  <c r="Q279" i="18"/>
  <c r="Q203" i="18"/>
  <c r="Q76" i="18"/>
  <c r="Q88" i="18" s="1"/>
  <c r="R3" i="18"/>
  <c r="Q334" i="18"/>
  <c r="Q344" i="18"/>
  <c r="Q266" i="18"/>
  <c r="Q412" i="18"/>
  <c r="R412" i="18" s="1"/>
  <c r="Q99" i="18"/>
  <c r="Q320" i="18"/>
  <c r="Q190" i="18"/>
  <c r="Q97" i="18"/>
  <c r="Q122" i="18"/>
  <c r="Q411" i="18"/>
  <c r="R411" i="18" s="1"/>
  <c r="Q139" i="18"/>
  <c r="Q332" i="18"/>
  <c r="Q188" i="18"/>
  <c r="Q281" i="18"/>
  <c r="Q201" i="18"/>
  <c r="Q136" i="18"/>
  <c r="Q372" i="18"/>
  <c r="Q371" i="18"/>
  <c r="Q240" i="18"/>
  <c r="Q96" i="18"/>
  <c r="Q451" i="18"/>
  <c r="R451" i="18" s="1"/>
  <c r="Q295" i="18"/>
  <c r="Q345" i="18"/>
  <c r="Q98" i="18"/>
  <c r="Q126" i="18"/>
  <c r="Q278" i="18"/>
  <c r="Q304" i="18"/>
  <c r="Q268" i="18"/>
  <c r="Q264" i="18"/>
  <c r="Q379" i="18"/>
  <c r="Q367" i="18"/>
  <c r="Q381" i="18"/>
  <c r="Q377" i="18"/>
  <c r="Q398" i="18"/>
  <c r="Q366" i="18"/>
  <c r="Q378" i="18"/>
  <c r="Q274" i="18"/>
  <c r="Q318" i="18"/>
  <c r="Q399" i="18"/>
  <c r="R399" i="18" s="1"/>
  <c r="Q113" i="18"/>
  <c r="Q305" i="18"/>
  <c r="Q293" i="18"/>
  <c r="Q176" i="18"/>
  <c r="Q252" i="18"/>
  <c r="Q152" i="18"/>
  <c r="Q464" i="18"/>
  <c r="R464" i="18" s="1"/>
  <c r="Q162" i="18"/>
  <c r="Q386" i="18"/>
  <c r="Q347" i="18"/>
  <c r="Q111" i="18"/>
  <c r="Q256" i="18"/>
  <c r="Q307" i="18"/>
  <c r="Q204" i="18"/>
  <c r="Q230" i="18"/>
  <c r="Q373" i="18"/>
  <c r="Q380" i="18"/>
  <c r="Q382" i="18"/>
  <c r="Q124" i="18"/>
  <c r="Q169" i="18"/>
  <c r="Q308" i="18"/>
  <c r="Q174" i="18"/>
  <c r="Q108" i="18"/>
  <c r="Q171" i="18"/>
  <c r="Q138" i="18"/>
  <c r="Q110" i="18"/>
  <c r="Q177" i="18"/>
  <c r="Q148" i="18"/>
  <c r="Q346" i="18"/>
  <c r="Q317" i="18"/>
  <c r="Q243" i="18"/>
  <c r="Q321" i="18"/>
  <c r="Q255" i="18"/>
  <c r="Q123" i="18"/>
  <c r="Q229" i="18"/>
  <c r="Q260" i="18"/>
  <c r="Q424" i="18"/>
  <c r="Q170" i="18"/>
  <c r="Q267" i="18"/>
  <c r="Q330" i="18"/>
  <c r="Q370" i="18"/>
  <c r="Q165" i="18"/>
  <c r="Q463" i="18"/>
  <c r="Q104" i="18"/>
  <c r="Q331" i="18"/>
  <c r="Q213" i="18"/>
  <c r="Q273" i="18"/>
  <c r="Q137" i="18"/>
  <c r="Q149" i="18"/>
  <c r="Q217" i="18"/>
  <c r="Q173" i="18"/>
  <c r="Q262" i="18"/>
  <c r="Q677" i="18"/>
  <c r="Q163" i="18"/>
  <c r="Q425" i="18"/>
  <c r="Q294" i="18"/>
  <c r="Q269" i="18"/>
  <c r="Q191" i="18"/>
  <c r="Q292" i="18"/>
  <c r="Q280" i="18"/>
  <c r="Q319" i="18"/>
  <c r="Q164" i="18"/>
  <c r="Q105" i="18"/>
  <c r="Q573" i="18"/>
  <c r="Q265" i="18"/>
  <c r="Q275" i="18"/>
  <c r="Q333" i="18"/>
  <c r="Q200" i="18"/>
  <c r="Q100" i="18"/>
  <c r="Q178" i="18"/>
  <c r="Q277" i="18"/>
  <c r="Q261" i="18"/>
  <c r="Q106" i="18"/>
  <c r="Q282" i="18"/>
  <c r="Q151" i="18"/>
  <c r="Q202" i="18"/>
  <c r="Q385" i="18"/>
  <c r="Q438" i="18"/>
  <c r="R438" i="18" s="1"/>
  <c r="Q216" i="18"/>
  <c r="Q228" i="18"/>
  <c r="Q368" i="18"/>
  <c r="Q678" i="18"/>
  <c r="Q769" i="18"/>
  <c r="Q574" i="18"/>
  <c r="Q410" i="18"/>
  <c r="Q509" i="18"/>
  <c r="Q782" i="18"/>
  <c r="Q423" i="18"/>
  <c r="Q421" i="18"/>
  <c r="R421" i="18" s="1"/>
  <c r="Q461" i="18"/>
  <c r="Q440" i="18"/>
  <c r="Q448" i="18"/>
  <c r="Q435" i="18"/>
  <c r="R435" i="18" s="1"/>
  <c r="Q770" i="18"/>
  <c r="Q679" i="18"/>
  <c r="Q575" i="18"/>
  <c r="Q388" i="18"/>
  <c r="Q408" i="18"/>
  <c r="Q460" i="18"/>
  <c r="Q510" i="18"/>
  <c r="Q783" i="18"/>
  <c r="Q666" i="18"/>
  <c r="Q407" i="18"/>
  <c r="Q431" i="18"/>
  <c r="Q394" i="18"/>
  <c r="R394" i="18" s="1"/>
  <c r="Q406" i="18"/>
  <c r="Q395" i="18"/>
  <c r="Q784" i="18"/>
  <c r="Q818" i="18"/>
  <c r="Q430" i="18"/>
  <c r="Q667" i="18"/>
  <c r="Q680" i="18"/>
  <c r="Q846" i="18"/>
  <c r="Q433" i="18"/>
  <c r="Q820" i="18"/>
  <c r="Q401" i="18"/>
  <c r="R401" i="18" s="1"/>
  <c r="Q432" i="18"/>
  <c r="Q576" i="18"/>
  <c r="Q511" i="18"/>
  <c r="Q794" i="18"/>
  <c r="R794" i="18" s="1"/>
  <c r="Q771" i="18"/>
  <c r="Q427" i="18"/>
  <c r="Q785" i="18"/>
  <c r="Q831" i="18"/>
  <c r="Q418" i="18"/>
  <c r="R418" i="18" s="1"/>
  <c r="Q445" i="18"/>
  <c r="R445" i="18" s="1"/>
  <c r="Q668" i="18"/>
  <c r="Q860" i="18"/>
  <c r="Q512" i="18"/>
  <c r="Q577" i="18"/>
  <c r="Q405" i="18"/>
  <c r="Q844" i="18"/>
  <c r="Q772" i="18"/>
  <c r="Q681" i="18"/>
  <c r="Q444" i="18"/>
  <c r="Q443" i="18"/>
  <c r="Q823" i="18"/>
  <c r="Q513" i="18"/>
  <c r="Q552" i="18"/>
  <c r="Q669" i="18"/>
  <c r="Q604" i="18"/>
  <c r="Q848" i="18"/>
  <c r="R848" i="18" s="1"/>
  <c r="Q457" i="18"/>
  <c r="Q773" i="18"/>
  <c r="Q656" i="18"/>
  <c r="Q708" i="18"/>
  <c r="R708" i="18" s="1"/>
  <c r="Q682" i="18"/>
  <c r="Q734" i="18"/>
  <c r="Q809" i="18"/>
  <c r="R809" i="18" s="1"/>
  <c r="Q643" i="18"/>
  <c r="Q526" i="18"/>
  <c r="Q617" i="18"/>
  <c r="Q630" i="18"/>
  <c r="Q500" i="18"/>
  <c r="Q578" i="18"/>
  <c r="Q721" i="18"/>
  <c r="Q851" i="18"/>
  <c r="Q404" i="18"/>
  <c r="Q835" i="18"/>
  <c r="Q786" i="18"/>
  <c r="Q539" i="18"/>
  <c r="Q695" i="18"/>
  <c r="Q747" i="18"/>
  <c r="Q795" i="18"/>
  <c r="R795" i="18" s="1"/>
  <c r="Q591" i="18"/>
  <c r="Q565" i="18"/>
  <c r="Q453" i="18"/>
  <c r="P413" i="18"/>
  <c r="Q822" i="18"/>
  <c r="R822" i="18" s="1"/>
  <c r="Q644" i="18"/>
  <c r="Q566" i="18"/>
  <c r="Q657" i="18"/>
  <c r="Q847" i="18"/>
  <c r="R847" i="18" s="1"/>
  <c r="Q396" i="18"/>
  <c r="Q797" i="18"/>
  <c r="Q834" i="18"/>
  <c r="Q422" i="18"/>
  <c r="Q409" i="18"/>
  <c r="Q446" i="18"/>
  <c r="Q859" i="18"/>
  <c r="R859" i="18" s="1"/>
  <c r="P861" i="18"/>
  <c r="Q861" i="18" s="1"/>
  <c r="R861" i="18" s="1"/>
  <c r="R838" i="18"/>
  <c r="N830" i="18"/>
  <c r="O813" i="18"/>
  <c r="L51" i="24"/>
  <c r="L55" i="24"/>
  <c r="N843" i="18"/>
  <c r="O836" i="18"/>
  <c r="N804" i="18"/>
  <c r="Q821" i="18"/>
  <c r="O864" i="18"/>
  <c r="O554" i="18"/>
  <c r="O606" i="18"/>
  <c r="Q593" i="18"/>
  <c r="O632" i="18"/>
  <c r="R541" i="18"/>
  <c r="Q632" i="18"/>
  <c r="R788" i="18"/>
  <c r="P645" i="18"/>
  <c r="O580" i="18"/>
  <c r="P593" i="18"/>
  <c r="P515" i="18"/>
  <c r="O593" i="18"/>
  <c r="O866" i="18"/>
  <c r="R502" i="18"/>
  <c r="O710" i="18"/>
  <c r="Q619" i="18"/>
  <c r="O671" i="18"/>
  <c r="Q528" i="18"/>
  <c r="O801" i="18"/>
  <c r="O697" i="18"/>
  <c r="P684" i="18"/>
  <c r="P671" i="18"/>
  <c r="P528" i="18"/>
  <c r="N42" i="18"/>
  <c r="N44" i="18"/>
  <c r="N69" i="18"/>
  <c r="N53" i="18"/>
  <c r="N51" i="18"/>
  <c r="N68" i="18"/>
  <c r="N46" i="18"/>
  <c r="N61" i="18"/>
  <c r="R619" i="18"/>
  <c r="Q736" i="18"/>
  <c r="O814" i="18"/>
  <c r="P814" i="18" s="1"/>
  <c r="Q814" i="18" s="1"/>
  <c r="O528" i="18"/>
  <c r="Q749" i="18"/>
  <c r="R593" i="18"/>
  <c r="R684" i="18"/>
  <c r="P723" i="18"/>
  <c r="R723" i="18"/>
  <c r="R606" i="18"/>
  <c r="Q502" i="18"/>
  <c r="O775" i="18"/>
  <c r="P580" i="18"/>
  <c r="O840" i="18"/>
  <c r="P840" i="18" s="1"/>
  <c r="Q840" i="18" s="1"/>
  <c r="O723" i="18"/>
  <c r="Q606" i="18"/>
  <c r="Q697" i="18"/>
  <c r="R671" i="18"/>
  <c r="O658" i="18"/>
  <c r="Q723" i="18"/>
  <c r="N63" i="18"/>
  <c r="N60" i="18"/>
  <c r="N49" i="18"/>
  <c r="N47" i="18"/>
  <c r="N43" i="18"/>
  <c r="N59" i="18"/>
  <c r="N64" i="18"/>
  <c r="P736" i="18"/>
  <c r="R658" i="18"/>
  <c r="O515" i="18"/>
  <c r="P788" i="18"/>
  <c r="O619" i="18"/>
  <c r="O827" i="18"/>
  <c r="P827" i="18" s="1"/>
  <c r="Q827" i="18" s="1"/>
  <c r="P502" i="18"/>
  <c r="R645" i="18"/>
  <c r="R554" i="18"/>
  <c r="O541" i="18"/>
  <c r="P775" i="18"/>
  <c r="Q710" i="18"/>
  <c r="P541" i="18"/>
  <c r="R528" i="18"/>
  <c r="Q541" i="18"/>
  <c r="P632" i="18"/>
  <c r="R710" i="18"/>
  <c r="P606" i="18"/>
  <c r="P619" i="18"/>
  <c r="R632" i="18"/>
  <c r="R515" i="18"/>
  <c r="O645" i="18"/>
  <c r="Q515" i="18"/>
  <c r="R580" i="18"/>
  <c r="O502" i="18"/>
  <c r="R749" i="18"/>
  <c r="P697" i="18"/>
  <c r="N62" i="18"/>
  <c r="N70" i="18"/>
  <c r="N48" i="18"/>
  <c r="N65" i="18"/>
  <c r="N56" i="18"/>
  <c r="N55" i="18"/>
  <c r="N54" i="18"/>
  <c r="P554" i="18"/>
  <c r="R775" i="18"/>
  <c r="Q580" i="18"/>
  <c r="R697" i="18"/>
  <c r="Q567" i="18"/>
  <c r="P658" i="18"/>
  <c r="P710" i="18"/>
  <c r="R567" i="18"/>
  <c r="O788" i="18"/>
  <c r="Q645" i="18"/>
  <c r="P749" i="18"/>
  <c r="O736" i="18"/>
  <c r="Q684" i="18"/>
  <c r="O684" i="18"/>
  <c r="R736" i="18"/>
  <c r="Q671" i="18"/>
  <c r="O7" i="18"/>
  <c r="Q775" i="18"/>
  <c r="Q658" i="18"/>
  <c r="O853" i="18"/>
  <c r="P853" i="18" s="1"/>
  <c r="O567" i="18"/>
  <c r="P567" i="18"/>
  <c r="Q788" i="18"/>
  <c r="Q554" i="18"/>
  <c r="O749" i="18"/>
  <c r="N52" i="18"/>
  <c r="N58" i="18"/>
  <c r="N57" i="18"/>
  <c r="N45" i="18"/>
  <c r="N71" i="18"/>
  <c r="N66" i="18"/>
  <c r="N67" i="18"/>
  <c r="N50" i="18"/>
  <c r="O863" i="18"/>
  <c r="P863" i="18" s="1"/>
  <c r="R821" i="18"/>
  <c r="O824" i="18"/>
  <c r="N856" i="18"/>
  <c r="O865" i="18"/>
  <c r="O839" i="18"/>
  <c r="O811" i="18"/>
  <c r="Q800" i="18"/>
  <c r="M41" i="18"/>
  <c r="O862" i="18"/>
  <c r="N817" i="18"/>
  <c r="O798" i="18"/>
  <c r="P798" i="18" s="1"/>
  <c r="O812" i="18"/>
  <c r="P812" i="18" s="1"/>
  <c r="Q812" i="18" s="1"/>
  <c r="O837" i="18"/>
  <c r="P837" i="18" s="1"/>
  <c r="O826" i="18"/>
  <c r="N869" i="18"/>
  <c r="O850" i="18"/>
  <c r="O799" i="18"/>
  <c r="P808" i="18"/>
  <c r="L111" i="24"/>
  <c r="L97" i="24"/>
  <c r="L104" i="24" s="1"/>
  <c r="N8" i="24"/>
  <c r="M30" i="24"/>
  <c r="M22" i="24"/>
  <c r="M33" i="24" s="1"/>
  <c r="M112" i="24"/>
  <c r="R810" i="18"/>
  <c r="O439" i="18"/>
  <c r="P429" i="18"/>
  <c r="Q403" i="18"/>
  <c r="R805" i="18"/>
  <c r="M400" i="18" l="1"/>
  <c r="O413" i="18"/>
  <c r="P455" i="18"/>
  <c r="O465" i="18"/>
  <c r="O442" i="18"/>
  <c r="O452" i="18" s="1"/>
  <c r="O416" i="18"/>
  <c r="O426" i="18" s="1"/>
  <c r="W78" i="18"/>
  <c r="X78" i="18" s="1"/>
  <c r="Y78" i="18" s="1"/>
  <c r="Z78" i="18" s="1"/>
  <c r="AA78" i="18" s="1"/>
  <c r="AB78" i="18" s="1"/>
  <c r="AC78" i="18" s="1"/>
  <c r="AD78" i="18" s="1"/>
  <c r="AE78" i="18" s="1"/>
  <c r="AF78" i="18" s="1"/>
  <c r="AG78" i="18" s="1"/>
  <c r="AH78" i="18"/>
  <c r="AI78" i="18" s="1"/>
  <c r="AJ78" i="18" s="1"/>
  <c r="AK78" i="18" s="1"/>
  <c r="AL78" i="18" s="1"/>
  <c r="AM78" i="18" s="1"/>
  <c r="AN78" i="18" s="1"/>
  <c r="AO78" i="18" s="1"/>
  <c r="AP78" i="18" s="1"/>
  <c r="AQ78" i="18" s="1"/>
  <c r="AR78" i="18" s="1"/>
  <c r="AS78" i="18" s="1"/>
  <c r="AT78" i="18" s="1"/>
  <c r="AU78" i="18" s="1"/>
  <c r="AV78" i="18" s="1"/>
  <c r="AW78" i="18" s="1"/>
  <c r="AX78" i="18" s="1"/>
  <c r="AY78" i="18" s="1"/>
  <c r="AZ78" i="18" s="1"/>
  <c r="BA78" i="18" s="1"/>
  <c r="BB78" i="18" s="1"/>
  <c r="BC78" i="18" s="1"/>
  <c r="BD78" i="18" s="1"/>
  <c r="BE78" i="18" s="1"/>
  <c r="BF78" i="18" s="1"/>
  <c r="BG78" i="18" s="1"/>
  <c r="BH78" i="18" s="1"/>
  <c r="BI78" i="18" s="1"/>
  <c r="AE85" i="18"/>
  <c r="AF85" i="18" s="1"/>
  <c r="AG85" i="18" s="1"/>
  <c r="AH85" i="18" s="1"/>
  <c r="AI85" i="18" s="1"/>
  <c r="AJ85" i="18" s="1"/>
  <c r="AK85" i="18" s="1"/>
  <c r="AL85" i="18" s="1"/>
  <c r="AM85" i="18" s="1"/>
  <c r="AN85" i="18" s="1"/>
  <c r="AO85" i="18" s="1"/>
  <c r="AP85" i="18" s="1"/>
  <c r="AQ85" i="18" s="1"/>
  <c r="AR85" i="18" s="1"/>
  <c r="AS85" i="18" s="1"/>
  <c r="AT85" i="18" s="1"/>
  <c r="AU85" i="18" s="1"/>
  <c r="AV85" i="18" s="1"/>
  <c r="AW85" i="18" s="1"/>
  <c r="AX85" i="18" s="1"/>
  <c r="AY85" i="18" s="1"/>
  <c r="AZ85" i="18" s="1"/>
  <c r="BA85" i="18" s="1"/>
  <c r="BB85" i="18" s="1"/>
  <c r="BC85" i="18" s="1"/>
  <c r="BD85" i="18" s="1"/>
  <c r="BE85" i="18" s="1"/>
  <c r="BF85" i="18" s="1"/>
  <c r="BG85" i="18" s="1"/>
  <c r="BH85" i="18" s="1"/>
  <c r="BI85" i="18" s="1"/>
  <c r="O390" i="18"/>
  <c r="N400" i="18"/>
  <c r="R814" i="18"/>
  <c r="P866" i="18"/>
  <c r="Q866" i="18" s="1"/>
  <c r="R440" i="18"/>
  <c r="R99" i="18"/>
  <c r="R333" i="18"/>
  <c r="R383" i="18"/>
  <c r="R319" i="18"/>
  <c r="R150" i="18"/>
  <c r="R148" i="18"/>
  <c r="R124" i="18"/>
  <c r="R379" i="18"/>
  <c r="R243" i="18"/>
  <c r="R215" i="18"/>
  <c r="R213" i="18"/>
  <c r="R371" i="18"/>
  <c r="R149" i="18"/>
  <c r="R280" i="18"/>
  <c r="R109" i="18"/>
  <c r="R152" i="18"/>
  <c r="R332" i="18"/>
  <c r="R104" i="18"/>
  <c r="R164" i="18"/>
  <c r="R239" i="18"/>
  <c r="R151" i="18"/>
  <c r="R240" i="18"/>
  <c r="R188" i="18"/>
  <c r="R331" i="18"/>
  <c r="R122" i="18"/>
  <c r="R242" i="18"/>
  <c r="R369" i="18"/>
  <c r="R318" i="18"/>
  <c r="R189" i="18"/>
  <c r="R291" i="18"/>
  <c r="R305" i="18"/>
  <c r="R201" i="18"/>
  <c r="R108" i="18"/>
  <c r="R126" i="18"/>
  <c r="R279" i="18"/>
  <c r="R380" i="18"/>
  <c r="R217" i="18"/>
  <c r="R174" i="18"/>
  <c r="R385" i="18"/>
  <c r="R177" i="18"/>
  <c r="R345" i="18"/>
  <c r="R306" i="18"/>
  <c r="R175" i="18"/>
  <c r="R171" i="18"/>
  <c r="R228" i="18"/>
  <c r="R320" i="18"/>
  <c r="R254" i="18"/>
  <c r="R343" i="18"/>
  <c r="R267" i="18"/>
  <c r="R370" i="18"/>
  <c r="R216" i="18"/>
  <c r="R214" i="18"/>
  <c r="R346" i="18"/>
  <c r="R269" i="18"/>
  <c r="R295" i="18"/>
  <c r="R172" i="18"/>
  <c r="R381" i="18"/>
  <c r="R204" i="18"/>
  <c r="R386" i="18"/>
  <c r="R107" i="18"/>
  <c r="R384" i="18"/>
  <c r="R227" i="18"/>
  <c r="R169" i="18"/>
  <c r="R378" i="18"/>
  <c r="R266" i="18"/>
  <c r="R278" i="18"/>
  <c r="R364" i="18"/>
  <c r="R382" i="18"/>
  <c r="R97" i="18"/>
  <c r="R321" i="18"/>
  <c r="R275" i="18"/>
  <c r="R137" i="18"/>
  <c r="R136" i="18"/>
  <c r="R265" i="18"/>
  <c r="R256" i="18"/>
  <c r="R123" i="18"/>
  <c r="R96" i="18"/>
  <c r="R111" i="18"/>
  <c r="R202" i="18"/>
  <c r="R98" i="18"/>
  <c r="R252" i="18"/>
  <c r="R135" i="18"/>
  <c r="R294" i="18"/>
  <c r="R229" i="18"/>
  <c r="R347" i="18"/>
  <c r="R230" i="18"/>
  <c r="R110" i="18"/>
  <c r="R367" i="18"/>
  <c r="R277" i="18"/>
  <c r="R463" i="18"/>
  <c r="R424" i="18"/>
  <c r="R170" i="18"/>
  <c r="R162" i="18"/>
  <c r="R176" i="18"/>
  <c r="R260" i="18"/>
  <c r="R139" i="18"/>
  <c r="R365" i="18"/>
  <c r="R292" i="18"/>
  <c r="R368" i="18"/>
  <c r="R274" i="18"/>
  <c r="R112" i="18"/>
  <c r="R293" i="18"/>
  <c r="R268" i="18"/>
  <c r="R373" i="18"/>
  <c r="R178" i="18"/>
  <c r="R261" i="18"/>
  <c r="R173" i="18"/>
  <c r="R262" i="18"/>
  <c r="R263" i="18"/>
  <c r="R255" i="18"/>
  <c r="R165" i="18"/>
  <c r="R113" i="18"/>
  <c r="R344" i="18"/>
  <c r="R372" i="18"/>
  <c r="R241" i="18"/>
  <c r="R161" i="18"/>
  <c r="R330" i="18"/>
  <c r="R200" i="18"/>
  <c r="R191" i="18"/>
  <c r="R317" i="18"/>
  <c r="R138" i="18"/>
  <c r="R203" i="18"/>
  <c r="R187" i="18"/>
  <c r="R190" i="18"/>
  <c r="R282" i="18"/>
  <c r="R105" i="18"/>
  <c r="R276" i="18"/>
  <c r="R106" i="18"/>
  <c r="R163" i="18"/>
  <c r="R125" i="18"/>
  <c r="R226" i="18"/>
  <c r="R253" i="18"/>
  <c r="R334" i="18"/>
  <c r="R308" i="18"/>
  <c r="R425" i="18"/>
  <c r="R264" i="18"/>
  <c r="R281" i="18"/>
  <c r="R307" i="18"/>
  <c r="R100" i="18"/>
  <c r="R377" i="18"/>
  <c r="R304" i="18"/>
  <c r="R366" i="18"/>
  <c r="R436" i="18"/>
  <c r="R573" i="18"/>
  <c r="R664" i="18"/>
  <c r="R508" i="18"/>
  <c r="R781" i="18"/>
  <c r="R770" i="18"/>
  <c r="R769" i="18"/>
  <c r="R783" i="18"/>
  <c r="R76" i="18"/>
  <c r="R88" i="18" s="1"/>
  <c r="R679" i="18"/>
  <c r="R575" i="18"/>
  <c r="R665" i="18"/>
  <c r="R753" i="18"/>
  <c r="R765" i="18" s="1"/>
  <c r="R397" i="18"/>
  <c r="R574" i="18"/>
  <c r="R678" i="18"/>
  <c r="R509" i="18"/>
  <c r="R782" i="18"/>
  <c r="R677" i="18"/>
  <c r="R462" i="18"/>
  <c r="R450" i="18"/>
  <c r="R398" i="18"/>
  <c r="S398" i="18" s="1"/>
  <c r="R437" i="18"/>
  <c r="R273" i="18"/>
  <c r="R396" i="18"/>
  <c r="S3" i="18"/>
  <c r="R349" i="18"/>
  <c r="R361" i="18" s="1"/>
  <c r="R480" i="18"/>
  <c r="R492" i="18" s="1"/>
  <c r="R768" i="18"/>
  <c r="R510" i="18"/>
  <c r="R422" i="18"/>
  <c r="R448" i="18"/>
  <c r="R423" i="18"/>
  <c r="R446" i="18"/>
  <c r="R409" i="18"/>
  <c r="R449" i="18"/>
  <c r="R410" i="18"/>
  <c r="R431" i="18"/>
  <c r="R666" i="18"/>
  <c r="R461" i="18"/>
  <c r="R680" i="18"/>
  <c r="R784" i="18"/>
  <c r="R388" i="18"/>
  <c r="R407" i="18"/>
  <c r="R395" i="18"/>
  <c r="R460" i="18"/>
  <c r="R434" i="18"/>
  <c r="R458" i="18"/>
  <c r="R511" i="18"/>
  <c r="R576" i="18"/>
  <c r="R667" i="18"/>
  <c r="R408" i="18"/>
  <c r="R771" i="18"/>
  <c r="R406" i="18"/>
  <c r="S406" i="18" s="1"/>
  <c r="R427" i="18"/>
  <c r="R820" i="18"/>
  <c r="R420" i="18"/>
  <c r="R846" i="18"/>
  <c r="R512" i="18"/>
  <c r="R772" i="18"/>
  <c r="R419" i="18"/>
  <c r="R405" i="18"/>
  <c r="R433" i="18"/>
  <c r="R668" i="18"/>
  <c r="R577" i="18"/>
  <c r="R681" i="18"/>
  <c r="R844" i="18"/>
  <c r="R430" i="18"/>
  <c r="R818" i="18"/>
  <c r="S818" i="18" s="1"/>
  <c r="R432" i="18"/>
  <c r="R785" i="18"/>
  <c r="R833" i="18"/>
  <c r="R459" i="18"/>
  <c r="R591" i="18"/>
  <c r="R539" i="18"/>
  <c r="R669" i="18"/>
  <c r="R565" i="18"/>
  <c r="R617" i="18"/>
  <c r="R721" i="18"/>
  <c r="R643" i="18"/>
  <c r="R500" i="18"/>
  <c r="R526" i="18"/>
  <c r="R807" i="18"/>
  <c r="R834" i="18"/>
  <c r="S834" i="18" s="1"/>
  <c r="R797" i="18"/>
  <c r="R849" i="18"/>
  <c r="R695" i="18"/>
  <c r="R578" i="18"/>
  <c r="R747" i="18"/>
  <c r="R513" i="18"/>
  <c r="R552" i="18"/>
  <c r="R786" i="18"/>
  <c r="R656" i="18"/>
  <c r="R682" i="18"/>
  <c r="R860" i="18"/>
  <c r="S860" i="18" s="1"/>
  <c r="R857" i="18"/>
  <c r="R630" i="18"/>
  <c r="R831" i="18"/>
  <c r="R443" i="18"/>
  <c r="R773" i="18"/>
  <c r="R444" i="18"/>
  <c r="R417" i="18"/>
  <c r="R604" i="18"/>
  <c r="R734" i="18"/>
  <c r="R823" i="18"/>
  <c r="R540" i="18"/>
  <c r="R501" i="18"/>
  <c r="R644" i="18"/>
  <c r="R722" i="18"/>
  <c r="R579" i="18"/>
  <c r="R735" i="18"/>
  <c r="R851" i="18"/>
  <c r="R404" i="18"/>
  <c r="R657" i="18"/>
  <c r="R774" i="18"/>
  <c r="R787" i="18"/>
  <c r="R566" i="18"/>
  <c r="R514" i="18"/>
  <c r="R527" i="18"/>
  <c r="R553" i="18"/>
  <c r="R696" i="18"/>
  <c r="R618" i="18"/>
  <c r="R670" i="18"/>
  <c r="R683" i="18"/>
  <c r="R748" i="18"/>
  <c r="R631" i="18"/>
  <c r="R592" i="18"/>
  <c r="R414" i="18"/>
  <c r="R825" i="18"/>
  <c r="R605" i="18"/>
  <c r="R457" i="18"/>
  <c r="R453" i="18"/>
  <c r="R835" i="18"/>
  <c r="R392" i="18"/>
  <c r="S810" i="18"/>
  <c r="S848" i="18"/>
  <c r="P5" i="24"/>
  <c r="Q4" i="18"/>
  <c r="R447" i="18"/>
  <c r="R796" i="18"/>
  <c r="Q837" i="18"/>
  <c r="R837" i="18" s="1"/>
  <c r="Q853" i="18"/>
  <c r="R853" i="18" s="1"/>
  <c r="Q808" i="18"/>
  <c r="R808" i="18" s="1"/>
  <c r="S808" i="18" s="1"/>
  <c r="P826" i="18"/>
  <c r="M51" i="24"/>
  <c r="M55" i="24"/>
  <c r="P839" i="18"/>
  <c r="P801" i="18"/>
  <c r="P864" i="18"/>
  <c r="P799" i="18"/>
  <c r="P850" i="18"/>
  <c r="Q850" i="18" s="1"/>
  <c r="R850" i="18" s="1"/>
  <c r="L101" i="24"/>
  <c r="L83" i="24"/>
  <c r="P813" i="18"/>
  <c r="O817" i="18"/>
  <c r="O804" i="18"/>
  <c r="Q798" i="18"/>
  <c r="R798" i="18" s="1"/>
  <c r="P811" i="18"/>
  <c r="P865" i="18"/>
  <c r="Q711" i="18"/>
  <c r="R542" i="18"/>
  <c r="R516" i="18"/>
  <c r="P711" i="18"/>
  <c r="P633" i="18"/>
  <c r="R581" i="18"/>
  <c r="P750" i="18"/>
  <c r="Q542" i="18"/>
  <c r="Q568" i="18"/>
  <c r="P620" i="18"/>
  <c r="R620" i="18"/>
  <c r="P542" i="18"/>
  <c r="P737" i="18"/>
  <c r="R633" i="18"/>
  <c r="Q646" i="18"/>
  <c r="O68" i="18"/>
  <c r="O69" i="18"/>
  <c r="O45" i="18"/>
  <c r="O54" i="18"/>
  <c r="O48" i="18"/>
  <c r="O62" i="18"/>
  <c r="O44" i="18"/>
  <c r="P789" i="18"/>
  <c r="P698" i="18"/>
  <c r="R685" i="18"/>
  <c r="P594" i="18"/>
  <c r="Q607" i="18"/>
  <c r="P802" i="18"/>
  <c r="Q802" i="18" s="1"/>
  <c r="R802" i="18" s="1"/>
  <c r="Q672" i="18"/>
  <c r="R711" i="18"/>
  <c r="Q776" i="18"/>
  <c r="P581" i="18"/>
  <c r="Q620" i="18"/>
  <c r="R503" i="18"/>
  <c r="P776" i="18"/>
  <c r="Q659" i="18"/>
  <c r="R750" i="18"/>
  <c r="P607" i="18"/>
  <c r="P672" i="18"/>
  <c r="R555" i="18"/>
  <c r="P841" i="18"/>
  <c r="P568" i="18"/>
  <c r="O71" i="18"/>
  <c r="O60" i="18"/>
  <c r="O46" i="18"/>
  <c r="O55" i="18"/>
  <c r="O52" i="18"/>
  <c r="O58" i="18"/>
  <c r="O50" i="18"/>
  <c r="O57" i="18"/>
  <c r="P854" i="18"/>
  <c r="Q854" i="18" s="1"/>
  <c r="R854" i="18" s="1"/>
  <c r="Q581" i="18"/>
  <c r="P7" i="18"/>
  <c r="R594" i="18"/>
  <c r="Q555" i="18"/>
  <c r="P503" i="18"/>
  <c r="R607" i="18"/>
  <c r="Q594" i="18"/>
  <c r="Q529" i="18"/>
  <c r="Q503" i="18"/>
  <c r="R724" i="18"/>
  <c r="P555" i="18"/>
  <c r="P685" i="18"/>
  <c r="S594" i="18"/>
  <c r="R529" i="18"/>
  <c r="Q724" i="18"/>
  <c r="S503" i="18"/>
  <c r="P867" i="18"/>
  <c r="Q685" i="18"/>
  <c r="R646" i="18"/>
  <c r="R776" i="18"/>
  <c r="Q750" i="18"/>
  <c r="O42" i="18"/>
  <c r="O66" i="18"/>
  <c r="O61" i="18"/>
  <c r="O67" i="18"/>
  <c r="O53" i="18"/>
  <c r="O43" i="18"/>
  <c r="O64" i="18"/>
  <c r="O51" i="18"/>
  <c r="P516" i="18"/>
  <c r="R789" i="18"/>
  <c r="S555" i="18"/>
  <c r="R698" i="18"/>
  <c r="P529" i="18"/>
  <c r="P646" i="18"/>
  <c r="R659" i="18"/>
  <c r="Q737" i="18"/>
  <c r="P724" i="18"/>
  <c r="R737" i="18"/>
  <c r="R568" i="18"/>
  <c r="Q633" i="18"/>
  <c r="Q516" i="18"/>
  <c r="Q698" i="18"/>
  <c r="P828" i="18"/>
  <c r="Q828" i="18" s="1"/>
  <c r="S724" i="18"/>
  <c r="P659" i="18"/>
  <c r="P815" i="18"/>
  <c r="Q815" i="18" s="1"/>
  <c r="Q789" i="18"/>
  <c r="R672" i="18"/>
  <c r="O70" i="18"/>
  <c r="O63" i="18"/>
  <c r="O47" i="18"/>
  <c r="O65" i="18"/>
  <c r="O59" i="18"/>
  <c r="O49" i="18"/>
  <c r="O56" i="18"/>
  <c r="Q867" i="18"/>
  <c r="Q841" i="18"/>
  <c r="P862" i="18"/>
  <c r="Q862" i="18" s="1"/>
  <c r="O869" i="18"/>
  <c r="R800" i="18"/>
  <c r="S800" i="18" s="1"/>
  <c r="P824" i="18"/>
  <c r="O856" i="18"/>
  <c r="O830" i="18"/>
  <c r="R827" i="18"/>
  <c r="S827" i="18" s="1"/>
  <c r="O843" i="18"/>
  <c r="R840" i="18"/>
  <c r="P836" i="18"/>
  <c r="Q836" i="18" s="1"/>
  <c r="N41" i="18"/>
  <c r="Q863" i="18"/>
  <c r="R863" i="18" s="1"/>
  <c r="R812" i="18"/>
  <c r="Q413" i="18"/>
  <c r="R403" i="18"/>
  <c r="M97" i="24"/>
  <c r="M111" i="24"/>
  <c r="P439" i="18"/>
  <c r="Q429" i="18"/>
  <c r="N112" i="24"/>
  <c r="O8" i="24"/>
  <c r="N22" i="24"/>
  <c r="N33" i="24" s="1"/>
  <c r="N30" i="24"/>
  <c r="P416" i="18" l="1"/>
  <c r="P426" i="18" s="1"/>
  <c r="P442" i="18"/>
  <c r="P452" i="18" s="1"/>
  <c r="Q455" i="18"/>
  <c r="P465" i="18"/>
  <c r="Q416" i="18"/>
  <c r="R416" i="18" s="1"/>
  <c r="S416" i="18" s="1"/>
  <c r="O400" i="18"/>
  <c r="P390" i="18"/>
  <c r="P400" i="18" s="1"/>
  <c r="R866" i="18"/>
  <c r="S866" i="18" s="1"/>
  <c r="S672" i="18"/>
  <c r="S852" i="18"/>
  <c r="S861" i="18"/>
  <c r="S807" i="18"/>
  <c r="S821" i="18"/>
  <c r="S840" i="18"/>
  <c r="S646" i="18"/>
  <c r="S633" i="18"/>
  <c r="S789" i="18"/>
  <c r="S737" i="18"/>
  <c r="S685" i="18"/>
  <c r="S659" i="18"/>
  <c r="S750" i="18"/>
  <c r="S776" i="18"/>
  <c r="Q5" i="24"/>
  <c r="R4" i="18"/>
  <c r="S825" i="18"/>
  <c r="S404" i="18"/>
  <c r="S823" i="18"/>
  <c r="S820" i="18"/>
  <c r="S448" i="18"/>
  <c r="S462" i="18"/>
  <c r="T800" i="18"/>
  <c r="S447" i="18"/>
  <c r="S451" i="18"/>
  <c r="S412" i="18"/>
  <c r="S464" i="18"/>
  <c r="S437" i="18"/>
  <c r="S399" i="18"/>
  <c r="S463" i="18"/>
  <c r="S677" i="18"/>
  <c r="S349" i="18"/>
  <c r="S361" i="18" s="1"/>
  <c r="S76" i="18"/>
  <c r="S88" i="18" s="1"/>
  <c r="S573" i="18"/>
  <c r="S678" i="18"/>
  <c r="S768" i="18"/>
  <c r="S243" i="18"/>
  <c r="S293" i="18"/>
  <c r="S317" i="18"/>
  <c r="S345" i="18"/>
  <c r="S175" i="18"/>
  <c r="S107" i="18"/>
  <c r="S203" i="18"/>
  <c r="S254" i="18"/>
  <c r="S344" i="18"/>
  <c r="S371" i="18"/>
  <c r="S135" i="18"/>
  <c r="S372" i="18"/>
  <c r="S187" i="18"/>
  <c r="S149" i="18"/>
  <c r="S98" i="18"/>
  <c r="S172" i="18"/>
  <c r="S265" i="18"/>
  <c r="S255" i="18"/>
  <c r="S268" i="18"/>
  <c r="S164" i="18"/>
  <c r="S229" i="18"/>
  <c r="S190" i="18"/>
  <c r="S294" i="18"/>
  <c r="S99" i="18"/>
  <c r="S369" i="18"/>
  <c r="S100" i="18"/>
  <c r="S108" i="18"/>
  <c r="S136" i="18"/>
  <c r="S334" i="18"/>
  <c r="S239" i="18"/>
  <c r="S214" i="18"/>
  <c r="S173" i="18"/>
  <c r="S368" i="18"/>
  <c r="S771" i="18"/>
  <c r="S105" i="18"/>
  <c r="S667" i="18"/>
  <c r="S377" i="18"/>
  <c r="S276" i="18"/>
  <c r="S424" i="18"/>
  <c r="S422" i="18"/>
  <c r="S435" i="18"/>
  <c r="S438" i="18"/>
  <c r="S574" i="18"/>
  <c r="S664" i="18"/>
  <c r="S770" i="18"/>
  <c r="S346" i="18"/>
  <c r="S112" i="18"/>
  <c r="S367" i="18"/>
  <c r="S241" i="18"/>
  <c r="S332" i="18"/>
  <c r="S282" i="18"/>
  <c r="S177" i="18"/>
  <c r="S384" i="18"/>
  <c r="S280" i="18"/>
  <c r="S228" i="18"/>
  <c r="S163" i="18"/>
  <c r="S226" i="18"/>
  <c r="S126" i="18"/>
  <c r="S266" i="18"/>
  <c r="S113" i="18"/>
  <c r="S109" i="18"/>
  <c r="S680" i="18"/>
  <c r="S261" i="18"/>
  <c r="S436" i="18"/>
  <c r="S421" i="18"/>
  <c r="S508" i="18"/>
  <c r="S575" i="18"/>
  <c r="S150" i="18"/>
  <c r="S292" i="18"/>
  <c r="S281" i="18"/>
  <c r="S138" i="18"/>
  <c r="S343" i="18"/>
  <c r="S365" i="18"/>
  <c r="S161" i="18"/>
  <c r="S269" i="18"/>
  <c r="S373" i="18"/>
  <c r="S96" i="18"/>
  <c r="S165" i="18"/>
  <c r="S278" i="18"/>
  <c r="S333" i="18"/>
  <c r="S256" i="18"/>
  <c r="S277" i="18"/>
  <c r="S511" i="18"/>
  <c r="S378" i="18"/>
  <c r="S170" i="18"/>
  <c r="S273" i="18"/>
  <c r="S397" i="18"/>
  <c r="S782" i="18"/>
  <c r="S480" i="18"/>
  <c r="S492" i="18" s="1"/>
  <c r="S509" i="18"/>
  <c r="S679" i="18"/>
  <c r="S753" i="18"/>
  <c r="S765" i="18" s="1"/>
  <c r="S275" i="18"/>
  <c r="S204" i="18"/>
  <c r="S200" i="18"/>
  <c r="S122" i="18"/>
  <c r="S111" i="18"/>
  <c r="S308" i="18"/>
  <c r="S137" i="18"/>
  <c r="S151" i="18"/>
  <c r="S319" i="18"/>
  <c r="S385" i="18"/>
  <c r="S320" i="18"/>
  <c r="S307" i="18"/>
  <c r="S295" i="18"/>
  <c r="S306" i="18"/>
  <c r="S291" i="18"/>
  <c r="S347" i="18"/>
  <c r="S148" i="18"/>
  <c r="S263" i="18"/>
  <c r="S242" i="18"/>
  <c r="S188" i="18"/>
  <c r="S264" i="18"/>
  <c r="S279" i="18"/>
  <c r="S217" i="18"/>
  <c r="S379" i="18"/>
  <c r="S125" i="18"/>
  <c r="S386" i="18"/>
  <c r="S230" i="18"/>
  <c r="S202" i="18"/>
  <c r="S370" i="18"/>
  <c r="S227" i="18"/>
  <c r="S330" i="18"/>
  <c r="S576" i="18"/>
  <c r="S366" i="18"/>
  <c r="S106" i="18"/>
  <c r="S411" i="18"/>
  <c r="S784" i="18"/>
  <c r="S305" i="18"/>
  <c r="S440" i="18"/>
  <c r="T3" i="18"/>
  <c r="T810" i="18" s="1"/>
  <c r="S769" i="18"/>
  <c r="T769" i="18" s="1"/>
  <c r="S215" i="18"/>
  <c r="S191" i="18"/>
  <c r="S124" i="18"/>
  <c r="S331" i="18"/>
  <c r="S123" i="18"/>
  <c r="S260" i="18"/>
  <c r="S171" i="18"/>
  <c r="S253" i="18"/>
  <c r="S318" i="18"/>
  <c r="S162" i="18"/>
  <c r="S381" i="18"/>
  <c r="S252" i="18"/>
  <c r="S97" i="18"/>
  <c r="S364" i="18"/>
  <c r="S201" i="18"/>
  <c r="S666" i="18"/>
  <c r="S510" i="18"/>
  <c r="S262" i="18"/>
  <c r="S396" i="18"/>
  <c r="S665" i="18"/>
  <c r="S781" i="18"/>
  <c r="S783" i="18"/>
  <c r="S176" i="18"/>
  <c r="S240" i="18"/>
  <c r="S174" i="18"/>
  <c r="S321" i="18"/>
  <c r="S380" i="18"/>
  <c r="S382" i="18"/>
  <c r="S104" i="18"/>
  <c r="S383" i="18"/>
  <c r="S110" i="18"/>
  <c r="S216" i="18"/>
  <c r="S189" i="18"/>
  <c r="S139" i="18"/>
  <c r="S152" i="18"/>
  <c r="S178" i="18"/>
  <c r="S267" i="18"/>
  <c r="S213" i="18"/>
  <c r="S169" i="18"/>
  <c r="S274" i="18"/>
  <c r="S425" i="18"/>
  <c r="S304" i="18"/>
  <c r="S446" i="18"/>
  <c r="S410" i="18"/>
  <c r="S461" i="18"/>
  <c r="S460" i="18"/>
  <c r="S394" i="18"/>
  <c r="T394" i="18" s="1"/>
  <c r="S794" i="18"/>
  <c r="S423" i="18"/>
  <c r="S449" i="18"/>
  <c r="S431" i="18"/>
  <c r="T431" i="18" s="1"/>
  <c r="S772" i="18"/>
  <c r="S668" i="18"/>
  <c r="S393" i="18"/>
  <c r="S458" i="18"/>
  <c r="T458" i="18" s="1"/>
  <c r="S395" i="18"/>
  <c r="S846" i="18"/>
  <c r="S392" i="18"/>
  <c r="S408" i="18"/>
  <c r="S512" i="18"/>
  <c r="S577" i="18"/>
  <c r="S388" i="18"/>
  <c r="S681" i="18"/>
  <c r="S427" i="18"/>
  <c r="S785" i="18"/>
  <c r="S407" i="18"/>
  <c r="S401" i="18"/>
  <c r="T401" i="18" s="1"/>
  <c r="S669" i="18"/>
  <c r="S578" i="18"/>
  <c r="S773" i="18"/>
  <c r="S656" i="18"/>
  <c r="S418" i="18"/>
  <c r="S844" i="18"/>
  <c r="S747" i="18"/>
  <c r="S526" i="18"/>
  <c r="S734" i="18"/>
  <c r="S405" i="18"/>
  <c r="S809" i="18"/>
  <c r="S445" i="18"/>
  <c r="T445" i="18" s="1"/>
  <c r="S419" i="18"/>
  <c r="S682" i="18"/>
  <c r="S721" i="18"/>
  <c r="S617" i="18"/>
  <c r="S552" i="18"/>
  <c r="S695" i="18"/>
  <c r="S513" i="18"/>
  <c r="S430" i="18"/>
  <c r="S833" i="18"/>
  <c r="S539" i="18"/>
  <c r="S630" i="18"/>
  <c r="S565" i="18"/>
  <c r="S786" i="18"/>
  <c r="S643" i="18"/>
  <c r="S604" i="18"/>
  <c r="S433" i="18"/>
  <c r="S797" i="18"/>
  <c r="S591" i="18"/>
  <c r="S459" i="18"/>
  <c r="T459" i="18" s="1"/>
  <c r="S500" i="18"/>
  <c r="S795" i="18"/>
  <c r="S670" i="18"/>
  <c r="S553" i="18"/>
  <c r="S644" i="18"/>
  <c r="S514" i="18"/>
  <c r="S787" i="18"/>
  <c r="S443" i="18"/>
  <c r="S566" i="18"/>
  <c r="S579" i="18"/>
  <c r="S735" i="18"/>
  <c r="S631" i="18"/>
  <c r="S444" i="18"/>
  <c r="S618" i="18"/>
  <c r="S540" i="18"/>
  <c r="S683" i="18"/>
  <c r="S605" i="18"/>
  <c r="S501" i="18"/>
  <c r="S748" i="18"/>
  <c r="S847" i="18"/>
  <c r="T847" i="18" s="1"/>
  <c r="S849" i="18"/>
  <c r="S657" i="18"/>
  <c r="S722" i="18"/>
  <c r="S696" i="18"/>
  <c r="S774" i="18"/>
  <c r="S527" i="18"/>
  <c r="S417" i="18"/>
  <c r="T417" i="18" s="1"/>
  <c r="S592" i="18"/>
  <c r="S708" i="18"/>
  <c r="S709" i="18"/>
  <c r="S645" i="18"/>
  <c r="S632" i="18"/>
  <c r="S554" i="18"/>
  <c r="S788" i="18"/>
  <c r="S606" i="18"/>
  <c r="S684" i="18"/>
  <c r="S710" i="18"/>
  <c r="S457" i="18"/>
  <c r="T457" i="18" s="1"/>
  <c r="S453" i="18"/>
  <c r="S835" i="18"/>
  <c r="S723" i="18"/>
  <c r="S567" i="18"/>
  <c r="S580" i="18"/>
  <c r="S391" i="18"/>
  <c r="S796" i="18"/>
  <c r="S775" i="18"/>
  <c r="S736" i="18"/>
  <c r="S593" i="18"/>
  <c r="S528" i="18"/>
  <c r="S671" i="18"/>
  <c r="S515" i="18"/>
  <c r="S749" i="18"/>
  <c r="S502" i="18"/>
  <c r="S414" i="18"/>
  <c r="S541" i="18"/>
  <c r="S658" i="18"/>
  <c r="S619" i="18"/>
  <c r="S697" i="18"/>
  <c r="S792" i="18"/>
  <c r="T792" i="18" s="1"/>
  <c r="S859" i="18"/>
  <c r="S805" i="18"/>
  <c r="S711" i="18"/>
  <c r="S529" i="18"/>
  <c r="S607" i="18"/>
  <c r="S698" i="18"/>
  <c r="S838" i="18"/>
  <c r="T838" i="18" s="1"/>
  <c r="S831" i="18"/>
  <c r="S420" i="18"/>
  <c r="S450" i="18"/>
  <c r="S581" i="18"/>
  <c r="S620" i="18"/>
  <c r="S542" i="18"/>
  <c r="S516" i="18"/>
  <c r="S568" i="18"/>
  <c r="S456" i="18"/>
  <c r="S851" i="18"/>
  <c r="S857" i="18"/>
  <c r="S432" i="18"/>
  <c r="S434" i="18"/>
  <c r="S409" i="18"/>
  <c r="S814" i="18"/>
  <c r="S822" i="18"/>
  <c r="R828" i="18"/>
  <c r="S828" i="18" s="1"/>
  <c r="T828" i="18" s="1"/>
  <c r="S853" i="18"/>
  <c r="P817" i="18"/>
  <c r="S802" i="18"/>
  <c r="S850" i="18"/>
  <c r="S863" i="18"/>
  <c r="T808" i="18"/>
  <c r="R836" i="18"/>
  <c r="S836" i="18" s="1"/>
  <c r="Q799" i="18"/>
  <c r="Q801" i="18"/>
  <c r="M83" i="24"/>
  <c r="M101" i="24"/>
  <c r="R815" i="18"/>
  <c r="Q826" i="18"/>
  <c r="N55" i="24"/>
  <c r="N51" i="24"/>
  <c r="P869" i="18"/>
  <c r="P830" i="18"/>
  <c r="P804" i="18"/>
  <c r="T802" i="18"/>
  <c r="Q865" i="18"/>
  <c r="Q813" i="18"/>
  <c r="P856" i="18"/>
  <c r="Q864" i="18"/>
  <c r="R864" i="18" s="1"/>
  <c r="S837" i="18"/>
  <c r="R867" i="18"/>
  <c r="S867" i="18" s="1"/>
  <c r="S854" i="18"/>
  <c r="R862" i="18"/>
  <c r="S582" i="18"/>
  <c r="S790" i="18"/>
  <c r="S530" i="18"/>
  <c r="R699" i="18"/>
  <c r="R790" i="18"/>
  <c r="Q517" i="18"/>
  <c r="Q647" i="18"/>
  <c r="S699" i="18"/>
  <c r="S686" i="18"/>
  <c r="Q7" i="18"/>
  <c r="R7" i="18" s="1"/>
  <c r="S7" i="18" s="1"/>
  <c r="T7" i="18" s="1"/>
  <c r="U7" i="18" s="1"/>
  <c r="V7" i="18" s="1"/>
  <c r="W7" i="18" s="1"/>
  <c r="X7" i="18" s="1"/>
  <c r="Y7" i="18" s="1"/>
  <c r="Z7" i="18" s="1"/>
  <c r="AA7" i="18" s="1"/>
  <c r="AB7" i="18" s="1"/>
  <c r="AC7" i="18" s="1"/>
  <c r="AD7" i="18" s="1"/>
  <c r="AE7" i="18" s="1"/>
  <c r="AF7" i="18" s="1"/>
  <c r="AG7" i="18" s="1"/>
  <c r="AH7" i="18" s="1"/>
  <c r="AI7" i="18" s="1"/>
  <c r="AJ7" i="18" s="1"/>
  <c r="AK7" i="18" s="1"/>
  <c r="AL7" i="18" s="1"/>
  <c r="AM7" i="18" s="1"/>
  <c r="AN7" i="18" s="1"/>
  <c r="AO7" i="18" s="1"/>
  <c r="AP7" i="18" s="1"/>
  <c r="AQ7" i="18" s="1"/>
  <c r="AR7" i="18" s="1"/>
  <c r="AS7" i="18" s="1"/>
  <c r="AT7" i="18" s="1"/>
  <c r="AU7" i="18" s="1"/>
  <c r="AV7" i="18" s="1"/>
  <c r="AW7" i="18" s="1"/>
  <c r="AX7" i="18" s="1"/>
  <c r="AY7" i="18" s="1"/>
  <c r="AZ7" i="18" s="1"/>
  <c r="BA7" i="18" s="1"/>
  <c r="BB7" i="18" s="1"/>
  <c r="BC7" i="18" s="1"/>
  <c r="BD7" i="18" s="1"/>
  <c r="BE7" i="18" s="1"/>
  <c r="BF7" i="18" s="1"/>
  <c r="BG7" i="18" s="1"/>
  <c r="BH7" i="18" s="1"/>
  <c r="BI7" i="18" s="1"/>
  <c r="S569" i="18"/>
  <c r="R595" i="18"/>
  <c r="S517" i="18"/>
  <c r="Q673" i="18"/>
  <c r="R660" i="18"/>
  <c r="S725" i="18"/>
  <c r="S751" i="18"/>
  <c r="Q608" i="18"/>
  <c r="R556" i="18"/>
  <c r="P44" i="18"/>
  <c r="P67" i="18"/>
  <c r="P42" i="18"/>
  <c r="P49" i="18"/>
  <c r="P62" i="18"/>
  <c r="P63" i="18"/>
  <c r="P58" i="18"/>
  <c r="S543" i="18"/>
  <c r="Q868" i="18"/>
  <c r="R868" i="18" s="1"/>
  <c r="Q699" i="18"/>
  <c r="Q660" i="18"/>
  <c r="R530" i="18"/>
  <c r="T686" i="18"/>
  <c r="Q569" i="18"/>
  <c r="Q543" i="18"/>
  <c r="Q842" i="18"/>
  <c r="Q790" i="18"/>
  <c r="R777" i="18"/>
  <c r="R712" i="18"/>
  <c r="Q725" i="18"/>
  <c r="R673" i="18"/>
  <c r="R569" i="18"/>
  <c r="T556" i="18"/>
  <c r="S673" i="18"/>
  <c r="Q738" i="18"/>
  <c r="R647" i="18"/>
  <c r="P69" i="18"/>
  <c r="P57" i="18"/>
  <c r="P54" i="18"/>
  <c r="P46" i="18"/>
  <c r="P71" i="18"/>
  <c r="P53" i="18"/>
  <c r="P59" i="18"/>
  <c r="P66" i="18"/>
  <c r="R686" i="18"/>
  <c r="R751" i="18"/>
  <c r="S504" i="18"/>
  <c r="S738" i="18"/>
  <c r="T725" i="18"/>
  <c r="Q816" i="18"/>
  <c r="Q595" i="18"/>
  <c r="Q634" i="18"/>
  <c r="R738" i="18"/>
  <c r="Q712" i="18"/>
  <c r="T608" i="18"/>
  <c r="T738" i="18"/>
  <c r="Q777" i="18"/>
  <c r="Q556" i="18"/>
  <c r="S621" i="18"/>
  <c r="Q803" i="18"/>
  <c r="S712" i="18"/>
  <c r="Q582" i="18"/>
  <c r="R517" i="18"/>
  <c r="S660" i="18"/>
  <c r="Q504" i="18"/>
  <c r="T660" i="18"/>
  <c r="Q751" i="18"/>
  <c r="P50" i="18"/>
  <c r="P55" i="18"/>
  <c r="P43" i="18"/>
  <c r="P68" i="18"/>
  <c r="P65" i="18"/>
  <c r="P51" i="18"/>
  <c r="P70" i="18"/>
  <c r="P48" i="18"/>
  <c r="Q530" i="18"/>
  <c r="R582" i="18"/>
  <c r="Q621" i="18"/>
  <c r="S634" i="18"/>
  <c r="S595" i="18"/>
  <c r="S777" i="18"/>
  <c r="R543" i="18"/>
  <c r="Q829" i="18"/>
  <c r="R829" i="18" s="1"/>
  <c r="S829" i="18" s="1"/>
  <c r="T751" i="18"/>
  <c r="Q686" i="18"/>
  <c r="S556" i="18"/>
  <c r="R504" i="18"/>
  <c r="R621" i="18"/>
  <c r="R725" i="18"/>
  <c r="Q855" i="18"/>
  <c r="R855" i="18" s="1"/>
  <c r="R856" i="18" s="1"/>
  <c r="T673" i="18"/>
  <c r="S608" i="18"/>
  <c r="S647" i="18"/>
  <c r="T712" i="18"/>
  <c r="R608" i="18"/>
  <c r="R634" i="18"/>
  <c r="T790" i="18"/>
  <c r="P47" i="18"/>
  <c r="P61" i="18"/>
  <c r="P56" i="18"/>
  <c r="P52" i="18"/>
  <c r="P60" i="18"/>
  <c r="P45" i="18"/>
  <c r="P64" i="18"/>
  <c r="P843" i="18"/>
  <c r="R841" i="18"/>
  <c r="S841" i="18" s="1"/>
  <c r="Q811" i="18"/>
  <c r="S812" i="18"/>
  <c r="O41" i="18"/>
  <c r="S798" i="18"/>
  <c r="Q839" i="18"/>
  <c r="Q824" i="18"/>
  <c r="N111" i="24"/>
  <c r="N97" i="24"/>
  <c r="R413" i="18"/>
  <c r="S403" i="18"/>
  <c r="Q439" i="18"/>
  <c r="R429" i="18"/>
  <c r="L103" i="24"/>
  <c r="M104" i="24"/>
  <c r="P8" i="24"/>
  <c r="O112" i="24"/>
  <c r="O22" i="24"/>
  <c r="O33" i="24" s="1"/>
  <c r="O30" i="24"/>
  <c r="Q442" i="18" l="1"/>
  <c r="Q452" i="18" s="1"/>
  <c r="T841" i="18"/>
  <c r="R442" i="18"/>
  <c r="Q465" i="18"/>
  <c r="R455" i="18"/>
  <c r="R465" i="18" s="1"/>
  <c r="Q426" i="18"/>
  <c r="R426" i="18"/>
  <c r="Q804" i="18"/>
  <c r="Q390" i="18"/>
  <c r="R803" i="18"/>
  <c r="S803" i="18" s="1"/>
  <c r="T803" i="18" s="1"/>
  <c r="Q817" i="18"/>
  <c r="S426" i="18"/>
  <c r="T406" i="18"/>
  <c r="S4" i="18"/>
  <c r="R5" i="24"/>
  <c r="T807" i="18"/>
  <c r="T860" i="18"/>
  <c r="T867" i="18"/>
  <c r="T805" i="18"/>
  <c r="T850" i="18"/>
  <c r="S868" i="18"/>
  <c r="T868" i="18" s="1"/>
  <c r="T647" i="18"/>
  <c r="T517" i="18"/>
  <c r="R816" i="18"/>
  <c r="S816" i="18" s="1"/>
  <c r="T777" i="18"/>
  <c r="T504" i="18"/>
  <c r="T569" i="18"/>
  <c r="T582" i="18"/>
  <c r="T863" i="18"/>
  <c r="T796" i="18"/>
  <c r="T710" i="18"/>
  <c r="T795" i="18"/>
  <c r="T405" i="18"/>
  <c r="T273" i="18"/>
  <c r="T818" i="18"/>
  <c r="T416" i="18"/>
  <c r="T823" i="18"/>
  <c r="T861" i="18"/>
  <c r="T398" i="18"/>
  <c r="T422" i="18"/>
  <c r="T462" i="18"/>
  <c r="T450" i="18"/>
  <c r="T438" i="18"/>
  <c r="T399" i="18"/>
  <c r="T447" i="18"/>
  <c r="T463" i="18"/>
  <c r="T412" i="18"/>
  <c r="T451" i="18"/>
  <c r="T76" i="18"/>
  <c r="T88" i="18" s="1"/>
  <c r="T508" i="18"/>
  <c r="T782" i="18"/>
  <c r="T753" i="18"/>
  <c r="T765" i="18" s="1"/>
  <c r="T239" i="18"/>
  <c r="T161" i="18"/>
  <c r="T148" i="18"/>
  <c r="T135" i="18"/>
  <c r="T150" i="18"/>
  <c r="T292" i="18"/>
  <c r="T96" i="18"/>
  <c r="T171" i="18"/>
  <c r="T187" i="18"/>
  <c r="T104" i="18"/>
  <c r="T136" i="18"/>
  <c r="T152" i="18"/>
  <c r="T256" i="18"/>
  <c r="T386" i="18"/>
  <c r="T265" i="18"/>
  <c r="T228" i="18"/>
  <c r="T108" i="18"/>
  <c r="T178" i="18"/>
  <c r="T213" i="18"/>
  <c r="T330" i="18"/>
  <c r="T164" i="18"/>
  <c r="T307" i="18"/>
  <c r="T230" i="18"/>
  <c r="T123" i="18"/>
  <c r="T243" i="18"/>
  <c r="T372" i="18"/>
  <c r="T100" i="18"/>
  <c r="T110" i="18"/>
  <c r="T269" i="18"/>
  <c r="T295" i="18"/>
  <c r="T279" i="18"/>
  <c r="T378" i="18"/>
  <c r="T411" i="18"/>
  <c r="T277" i="18"/>
  <c r="T666" i="18"/>
  <c r="T306" i="18"/>
  <c r="T771" i="18"/>
  <c r="T768" i="18"/>
  <c r="T512" i="18"/>
  <c r="T668" i="18"/>
  <c r="T397" i="18"/>
  <c r="T440" i="18"/>
  <c r="T421" i="18"/>
  <c r="T435" i="18"/>
  <c r="T781" i="18"/>
  <c r="T263" i="18"/>
  <c r="T111" i="18"/>
  <c r="T344" i="18"/>
  <c r="T371" i="18"/>
  <c r="T267" i="18"/>
  <c r="T264" i="18"/>
  <c r="T202" i="18"/>
  <c r="T383" i="18"/>
  <c r="T203" i="18"/>
  <c r="T191" i="18"/>
  <c r="T177" i="18"/>
  <c r="T216" i="18"/>
  <c r="T252" i="18"/>
  <c r="T343" i="18"/>
  <c r="T320" i="18"/>
  <c r="T137" i="18"/>
  <c r="T576" i="18"/>
  <c r="T261" i="18"/>
  <c r="T511" i="18"/>
  <c r="T396" i="18"/>
  <c r="T574" i="18"/>
  <c r="T573" i="18"/>
  <c r="T783" i="18"/>
  <c r="T332" i="18"/>
  <c r="T229" i="18"/>
  <c r="T189" i="18"/>
  <c r="T253" i="18"/>
  <c r="T367" i="18"/>
  <c r="T280" i="18"/>
  <c r="T369" i="18"/>
  <c r="T278" i="18"/>
  <c r="T188" i="18"/>
  <c r="T318" i="18"/>
  <c r="T126" i="18"/>
  <c r="T255" i="18"/>
  <c r="T276" i="18"/>
  <c r="T174" i="18"/>
  <c r="T107" i="18"/>
  <c r="T366" i="18"/>
  <c r="T106" i="18"/>
  <c r="T377" i="18"/>
  <c r="T785" i="18"/>
  <c r="T772" i="18"/>
  <c r="T448" i="18"/>
  <c r="T409" i="18"/>
  <c r="T349" i="18"/>
  <c r="T361" i="18" s="1"/>
  <c r="T664" i="18"/>
  <c r="T665" i="18"/>
  <c r="T679" i="18"/>
  <c r="T254" i="18"/>
  <c r="T331" i="18"/>
  <c r="T214" i="18"/>
  <c r="T215" i="18"/>
  <c r="T149" i="18"/>
  <c r="T190" i="18"/>
  <c r="T282" i="18"/>
  <c r="T384" i="18"/>
  <c r="T97" i="18"/>
  <c r="T294" i="18"/>
  <c r="T226" i="18"/>
  <c r="T176" i="18"/>
  <c r="T385" i="18"/>
  <c r="T678" i="18"/>
  <c r="T200" i="18"/>
  <c r="T162" i="18"/>
  <c r="T99" i="18"/>
  <c r="T242" i="18"/>
  <c r="T172" i="18"/>
  <c r="T138" i="18"/>
  <c r="T677" i="18"/>
  <c r="T165" i="18"/>
  <c r="T293" i="18"/>
  <c r="T268" i="18"/>
  <c r="T382" i="18"/>
  <c r="T124" i="18"/>
  <c r="T217" i="18"/>
  <c r="T317" i="18"/>
  <c r="T365" i="18"/>
  <c r="T260" i="18"/>
  <c r="T436" i="18"/>
  <c r="T368" i="18"/>
  <c r="T425" i="18"/>
  <c r="T169" i="18"/>
  <c r="T105" i="18"/>
  <c r="T291" i="18"/>
  <c r="T784" i="18"/>
  <c r="T274" i="18"/>
  <c r="T437" i="18"/>
  <c r="T681" i="18"/>
  <c r="U3" i="18"/>
  <c r="U810" i="18" s="1"/>
  <c r="T480" i="18"/>
  <c r="T492" i="18" s="1"/>
  <c r="T575" i="18"/>
  <c r="T241" i="18"/>
  <c r="T139" i="18"/>
  <c r="T266" i="18"/>
  <c r="T334" i="18"/>
  <c r="T308" i="18"/>
  <c r="T347" i="18"/>
  <c r="T122" i="18"/>
  <c r="T240" i="18"/>
  <c r="T333" i="18"/>
  <c r="T109" i="18"/>
  <c r="T370" i="18"/>
  <c r="T163" i="18"/>
  <c r="T125" i="18"/>
  <c r="T345" i="18"/>
  <c r="T151" i="18"/>
  <c r="T173" i="18"/>
  <c r="T680" i="18"/>
  <c r="T770" i="18"/>
  <c r="T275" i="18"/>
  <c r="T304" i="18"/>
  <c r="T424" i="18"/>
  <c r="T509" i="18"/>
  <c r="T204" i="18"/>
  <c r="T380" i="18"/>
  <c r="T227" i="18"/>
  <c r="T112" i="18"/>
  <c r="T373" i="18"/>
  <c r="T175" i="18"/>
  <c r="T346" i="18"/>
  <c r="T281" i="18"/>
  <c r="T364" i="18"/>
  <c r="T98" i="18"/>
  <c r="T321" i="18"/>
  <c r="T381" i="18"/>
  <c r="T319" i="18"/>
  <c r="T379" i="18"/>
  <c r="T201" i="18"/>
  <c r="T113" i="18"/>
  <c r="T667" i="18"/>
  <c r="T262" i="18"/>
  <c r="T170" i="18"/>
  <c r="T510" i="18"/>
  <c r="T577" i="18"/>
  <c r="T464" i="18"/>
  <c r="T794" i="18"/>
  <c r="T449" i="18"/>
  <c r="T393" i="18"/>
  <c r="T446" i="18"/>
  <c r="T461" i="18"/>
  <c r="T820" i="18"/>
  <c r="T434" i="18"/>
  <c r="T410" i="18"/>
  <c r="T460" i="18"/>
  <c r="T604" i="18"/>
  <c r="T643" i="18"/>
  <c r="T565" i="18"/>
  <c r="T786" i="18"/>
  <c r="T656" i="18"/>
  <c r="T747" i="18"/>
  <c r="T407" i="18"/>
  <c r="T809" i="18"/>
  <c r="T408" i="18"/>
  <c r="T734" i="18"/>
  <c r="T617" i="18"/>
  <c r="T669" i="18"/>
  <c r="T721" i="18"/>
  <c r="T630" i="18"/>
  <c r="T682" i="18"/>
  <c r="T500" i="18"/>
  <c r="T552" i="18"/>
  <c r="T591" i="18"/>
  <c r="T513" i="18"/>
  <c r="T773" i="18"/>
  <c r="T388" i="18"/>
  <c r="T392" i="18"/>
  <c r="T432" i="18"/>
  <c r="T526" i="18"/>
  <c r="T539" i="18"/>
  <c r="T395" i="18"/>
  <c r="T846" i="18"/>
  <c r="T427" i="18"/>
  <c r="T578" i="18"/>
  <c r="T540" i="18"/>
  <c r="T657" i="18"/>
  <c r="T834" i="18"/>
  <c r="T831" i="18"/>
  <c r="T833" i="18"/>
  <c r="T797" i="18"/>
  <c r="T418" i="18"/>
  <c r="T695" i="18"/>
  <c r="T787" i="18"/>
  <c r="T774" i="18"/>
  <c r="T618" i="18"/>
  <c r="T605" i="18"/>
  <c r="T430" i="18"/>
  <c r="T851" i="18"/>
  <c r="T514" i="18"/>
  <c r="T553" i="18"/>
  <c r="T501" i="18"/>
  <c r="T748" i="18"/>
  <c r="T822" i="18"/>
  <c r="T844" i="18"/>
  <c r="T419" i="18"/>
  <c r="T735" i="18"/>
  <c r="T631" i="18"/>
  <c r="T592" i="18"/>
  <c r="T527" i="18"/>
  <c r="T670" i="18"/>
  <c r="T696" i="18"/>
  <c r="T579" i="18"/>
  <c r="T859" i="18"/>
  <c r="T644" i="18"/>
  <c r="T683" i="18"/>
  <c r="T722" i="18"/>
  <c r="T566" i="18"/>
  <c r="T749" i="18"/>
  <c r="T502" i="18"/>
  <c r="T645" i="18"/>
  <c r="T736" i="18"/>
  <c r="T567" i="18"/>
  <c r="T775" i="18"/>
  <c r="T541" i="18"/>
  <c r="T515" i="18"/>
  <c r="T684" i="18"/>
  <c r="T528" i="18"/>
  <c r="T849" i="18"/>
  <c r="T580" i="18"/>
  <c r="T671" i="18"/>
  <c r="T632" i="18"/>
  <c r="T788" i="18"/>
  <c r="T619" i="18"/>
  <c r="T708" i="18"/>
  <c r="U708" i="18" s="1"/>
  <c r="T444" i="18"/>
  <c r="T404" i="18"/>
  <c r="T443" i="18"/>
  <c r="T606" i="18"/>
  <c r="T723" i="18"/>
  <c r="T554" i="18"/>
  <c r="T593" i="18"/>
  <c r="T658" i="18"/>
  <c r="T697" i="18"/>
  <c r="T825" i="18"/>
  <c r="T607" i="18"/>
  <c r="T750" i="18"/>
  <c r="T516" i="18"/>
  <c r="T698" i="18"/>
  <c r="T685" i="18"/>
  <c r="T814" i="18"/>
  <c r="U814" i="18" s="1"/>
  <c r="T709" i="18"/>
  <c r="T581" i="18"/>
  <c r="T711" i="18"/>
  <c r="T821" i="18"/>
  <c r="U821" i="18" s="1"/>
  <c r="T529" i="18"/>
  <c r="T568" i="18"/>
  <c r="T659" i="18"/>
  <c r="T453" i="18"/>
  <c r="T391" i="18"/>
  <c r="T633" i="18"/>
  <c r="T555" i="18"/>
  <c r="T594" i="18"/>
  <c r="T620" i="18"/>
  <c r="T503" i="18"/>
  <c r="T414" i="18"/>
  <c r="T789" i="18"/>
  <c r="T724" i="18"/>
  <c r="T835" i="18"/>
  <c r="T776" i="18"/>
  <c r="T646" i="18"/>
  <c r="T542" i="18"/>
  <c r="T737" i="18"/>
  <c r="T672" i="18"/>
  <c r="T827" i="18"/>
  <c r="U827" i="18" s="1"/>
  <c r="T634" i="18"/>
  <c r="T530" i="18"/>
  <c r="T699" i="18"/>
  <c r="T543" i="18"/>
  <c r="T621" i="18"/>
  <c r="T595" i="18"/>
  <c r="T836" i="18"/>
  <c r="U836" i="18" s="1"/>
  <c r="T853" i="18"/>
  <c r="T857" i="18"/>
  <c r="T456" i="18"/>
  <c r="T420" i="18"/>
  <c r="T433" i="18"/>
  <c r="T423" i="18"/>
  <c r="T305" i="18"/>
  <c r="T848" i="18"/>
  <c r="T840" i="18"/>
  <c r="T852" i="18"/>
  <c r="T866" i="18"/>
  <c r="T798" i="18"/>
  <c r="Q856" i="18"/>
  <c r="S855" i="18"/>
  <c r="R842" i="18"/>
  <c r="T837" i="18"/>
  <c r="R813" i="18"/>
  <c r="R826" i="18"/>
  <c r="S815" i="18"/>
  <c r="T815" i="18" s="1"/>
  <c r="R799" i="18"/>
  <c r="P41" i="18"/>
  <c r="Q843" i="18"/>
  <c r="S862" i="18"/>
  <c r="R865" i="18"/>
  <c r="S865" i="18" s="1"/>
  <c r="T865" i="18" s="1"/>
  <c r="T812" i="18"/>
  <c r="R824" i="18"/>
  <c r="O55" i="24"/>
  <c r="O51" i="24"/>
  <c r="R811" i="18"/>
  <c r="S811" i="18" s="1"/>
  <c r="T854" i="18"/>
  <c r="S864" i="18"/>
  <c r="T864" i="18" s="1"/>
  <c r="N101" i="24"/>
  <c r="N83" i="24"/>
  <c r="R801" i="18"/>
  <c r="Q869" i="18"/>
  <c r="R839" i="18"/>
  <c r="Q830" i="18"/>
  <c r="T829" i="18"/>
  <c r="O97" i="24"/>
  <c r="O111" i="24"/>
  <c r="N104" i="24"/>
  <c r="M103" i="24"/>
  <c r="P30" i="24"/>
  <c r="P112" i="24"/>
  <c r="Q8" i="24"/>
  <c r="P22" i="24"/>
  <c r="P33" i="24" s="1"/>
  <c r="R439" i="18"/>
  <c r="S429" i="18"/>
  <c r="S413" i="18"/>
  <c r="T403" i="18"/>
  <c r="S442" i="18" l="1"/>
  <c r="R452" i="18"/>
  <c r="S455" i="18"/>
  <c r="Q400" i="18"/>
  <c r="R390" i="18"/>
  <c r="R843" i="18"/>
  <c r="U416" i="18"/>
  <c r="V416" i="18" s="1"/>
  <c r="U863" i="18"/>
  <c r="V863" i="18" s="1"/>
  <c r="U712" i="18"/>
  <c r="T426" i="18"/>
  <c r="U834" i="18"/>
  <c r="U768" i="18"/>
  <c r="U457" i="18"/>
  <c r="U808" i="18"/>
  <c r="U850" i="18"/>
  <c r="U807" i="18"/>
  <c r="U394" i="18"/>
  <c r="U417" i="18"/>
  <c r="U805" i="18"/>
  <c r="V805" i="18" s="1"/>
  <c r="U854" i="18"/>
  <c r="V854" i="18" s="1"/>
  <c r="U433" i="18"/>
  <c r="U825" i="18"/>
  <c r="U404" i="18"/>
  <c r="V404" i="18" s="1"/>
  <c r="U849" i="18"/>
  <c r="V849" i="18" s="1"/>
  <c r="U859" i="18"/>
  <c r="U797" i="18"/>
  <c r="U407" i="18"/>
  <c r="V407" i="18" s="1"/>
  <c r="U838" i="18"/>
  <c r="U861" i="18"/>
  <c r="U710" i="18"/>
  <c r="V821" i="18"/>
  <c r="U399" i="18"/>
  <c r="U398" i="18"/>
  <c r="U438" i="18"/>
  <c r="U436" i="18"/>
  <c r="U450" i="18"/>
  <c r="U463" i="18"/>
  <c r="U412" i="18"/>
  <c r="U422" i="18"/>
  <c r="U448" i="18"/>
  <c r="U409" i="18"/>
  <c r="U574" i="18"/>
  <c r="U508" i="18"/>
  <c r="U782" i="18"/>
  <c r="U753" i="18"/>
  <c r="U765" i="18" s="1"/>
  <c r="U769" i="18"/>
  <c r="U317" i="18"/>
  <c r="U202" i="18"/>
  <c r="U152" i="18"/>
  <c r="U278" i="18"/>
  <c r="U187" i="18"/>
  <c r="U138" i="18"/>
  <c r="U369" i="18"/>
  <c r="U189" i="18"/>
  <c r="U109" i="18"/>
  <c r="U370" i="18"/>
  <c r="U382" i="18"/>
  <c r="U332" i="18"/>
  <c r="U239" i="18"/>
  <c r="U98" i="18"/>
  <c r="U364" i="18"/>
  <c r="U191" i="18"/>
  <c r="U122" i="18"/>
  <c r="U256" i="18"/>
  <c r="U113" i="18"/>
  <c r="U149" i="18"/>
  <c r="U200" i="18"/>
  <c r="U331" i="18"/>
  <c r="U215" i="18"/>
  <c r="U281" i="18"/>
  <c r="U139" i="18"/>
  <c r="U175" i="18"/>
  <c r="U162" i="18"/>
  <c r="U178" i="18"/>
  <c r="U176" i="18"/>
  <c r="U334" i="18"/>
  <c r="U784" i="18"/>
  <c r="U261" i="18"/>
  <c r="U170" i="18"/>
  <c r="U666" i="18"/>
  <c r="U576" i="18"/>
  <c r="U512" i="18"/>
  <c r="U273" i="18"/>
  <c r="U772" i="18"/>
  <c r="U668" i="18"/>
  <c r="U565" i="18"/>
  <c r="U591" i="18"/>
  <c r="U786" i="18"/>
  <c r="U669" i="18"/>
  <c r="U656" i="18"/>
  <c r="U643" i="18"/>
  <c r="U437" i="18"/>
  <c r="V3" i="18"/>
  <c r="U349" i="18"/>
  <c r="U361" i="18" s="1"/>
  <c r="U783" i="18"/>
  <c r="U151" i="18"/>
  <c r="U230" i="18"/>
  <c r="U266" i="18"/>
  <c r="U99" i="18"/>
  <c r="U308" i="18"/>
  <c r="U201" i="18"/>
  <c r="U110" i="18"/>
  <c r="U226" i="18"/>
  <c r="U345" i="18"/>
  <c r="U100" i="18"/>
  <c r="U163" i="18"/>
  <c r="U190" i="18"/>
  <c r="U216" i="18"/>
  <c r="U318" i="18"/>
  <c r="U213" i="18"/>
  <c r="U307" i="18"/>
  <c r="U667" i="18"/>
  <c r="U262" i="18"/>
  <c r="U577" i="18"/>
  <c r="U291" i="18"/>
  <c r="U617" i="18"/>
  <c r="U451" i="18"/>
  <c r="U396" i="18"/>
  <c r="U440" i="18"/>
  <c r="U241" i="18"/>
  <c r="U137" i="18"/>
  <c r="U330" i="18"/>
  <c r="U111" i="18"/>
  <c r="U104" i="18"/>
  <c r="U321" i="18"/>
  <c r="U135" i="18"/>
  <c r="U126" i="18"/>
  <c r="U260" i="18"/>
  <c r="U282" i="18"/>
  <c r="U344" i="18"/>
  <c r="U373" i="18"/>
  <c r="U188" i="18"/>
  <c r="U365" i="18"/>
  <c r="U96" i="18"/>
  <c r="U277" i="18"/>
  <c r="U106" i="18"/>
  <c r="U366" i="18"/>
  <c r="U680" i="18"/>
  <c r="U306" i="18"/>
  <c r="U604" i="18"/>
  <c r="U513" i="18"/>
  <c r="U630" i="18"/>
  <c r="U431" i="18"/>
  <c r="U665" i="18"/>
  <c r="U509" i="18"/>
  <c r="U76" i="18"/>
  <c r="U88" i="18" s="1"/>
  <c r="U575" i="18"/>
  <c r="U320" i="18"/>
  <c r="U165" i="18"/>
  <c r="U269" i="18"/>
  <c r="U124" i="18"/>
  <c r="U267" i="18"/>
  <c r="U214" i="18"/>
  <c r="U171" i="18"/>
  <c r="U384" i="18"/>
  <c r="U136" i="18"/>
  <c r="U333" i="18"/>
  <c r="U161" i="18"/>
  <c r="U255" i="18"/>
  <c r="U372" i="18"/>
  <c r="U164" i="18"/>
  <c r="U112" i="18"/>
  <c r="U346" i="18"/>
  <c r="U268" i="18"/>
  <c r="U177" i="18"/>
  <c r="U123" i="18"/>
  <c r="U386" i="18"/>
  <c r="U203" i="18"/>
  <c r="U125" i="18"/>
  <c r="U280" i="18"/>
  <c r="U368" i="18"/>
  <c r="U148" i="18"/>
  <c r="U107" i="18"/>
  <c r="U227" i="18"/>
  <c r="U264" i="18"/>
  <c r="U385" i="18"/>
  <c r="U217" i="18"/>
  <c r="U105" i="18"/>
  <c r="U276" i="18"/>
  <c r="U378" i="18"/>
  <c r="U679" i="18"/>
  <c r="U292" i="18"/>
  <c r="U511" i="18"/>
  <c r="U681" i="18"/>
  <c r="U305" i="18"/>
  <c r="U770" i="18"/>
  <c r="U771" i="18"/>
  <c r="U578" i="18"/>
  <c r="U552" i="18"/>
  <c r="U721" i="18"/>
  <c r="U447" i="18"/>
  <c r="U539" i="18"/>
  <c r="U734" i="18"/>
  <c r="U462" i="18"/>
  <c r="U406" i="18"/>
  <c r="U781" i="18"/>
  <c r="U319" i="18"/>
  <c r="U381" i="18"/>
  <c r="U229" i="18"/>
  <c r="U173" i="18"/>
  <c r="U150" i="18"/>
  <c r="U383" i="18"/>
  <c r="U174" i="18"/>
  <c r="U172" i="18"/>
  <c r="U379" i="18"/>
  <c r="U343" i="18"/>
  <c r="U295" i="18"/>
  <c r="U294" i="18"/>
  <c r="U367" i="18"/>
  <c r="U242" i="18"/>
  <c r="U254" i="18"/>
  <c r="U169" i="18"/>
  <c r="U510" i="18"/>
  <c r="U425" i="18"/>
  <c r="U424" i="18"/>
  <c r="U397" i="18"/>
  <c r="U773" i="18"/>
  <c r="U500" i="18"/>
  <c r="U747" i="18"/>
  <c r="U480" i="18"/>
  <c r="U492" i="18" s="1"/>
  <c r="U664" i="18"/>
  <c r="U573" i="18"/>
  <c r="U678" i="18"/>
  <c r="U243" i="18"/>
  <c r="U97" i="18"/>
  <c r="U380" i="18"/>
  <c r="U263" i="18"/>
  <c r="U347" i="18"/>
  <c r="U371" i="18"/>
  <c r="U204" i="18"/>
  <c r="U108" i="18"/>
  <c r="U293" i="18"/>
  <c r="U265" i="18"/>
  <c r="U252" i="18"/>
  <c r="U228" i="18"/>
  <c r="U253" i="18"/>
  <c r="U279" i="18"/>
  <c r="U240" i="18"/>
  <c r="U377" i="18"/>
  <c r="U411" i="18"/>
  <c r="U304" i="18"/>
  <c r="U785" i="18"/>
  <c r="U464" i="18"/>
  <c r="V464" i="18" s="1"/>
  <c r="U526" i="18"/>
  <c r="U682" i="18"/>
  <c r="U420" i="18"/>
  <c r="U423" i="18"/>
  <c r="U435" i="18"/>
  <c r="U820" i="18"/>
  <c r="U794" i="18"/>
  <c r="U410" i="18"/>
  <c r="U458" i="18"/>
  <c r="U449" i="18"/>
  <c r="U401" i="18"/>
  <c r="U393" i="18"/>
  <c r="U434" i="18"/>
  <c r="U446" i="18"/>
  <c r="U460" i="18"/>
  <c r="U461" i="18"/>
  <c r="U857" i="18"/>
  <c r="V857" i="18" s="1"/>
  <c r="U818" i="18"/>
  <c r="U735" i="18"/>
  <c r="U579" i="18"/>
  <c r="U501" i="18"/>
  <c r="U657" i="18"/>
  <c r="U695" i="18"/>
  <c r="V695" i="18" s="1"/>
  <c r="U388" i="18"/>
  <c r="U748" i="18"/>
  <c r="U787" i="18"/>
  <c r="U566" i="18"/>
  <c r="U696" i="18"/>
  <c r="U592" i="18"/>
  <c r="U605" i="18"/>
  <c r="U618" i="18"/>
  <c r="U670" i="18"/>
  <c r="U553" i="18"/>
  <c r="U445" i="18"/>
  <c r="V445" i="18" s="1"/>
  <c r="U795" i="18"/>
  <c r="V795" i="18" s="1"/>
  <c r="U860" i="18"/>
  <c r="V860" i="18" s="1"/>
  <c r="U408" i="18"/>
  <c r="V408" i="18" s="1"/>
  <c r="U427" i="18"/>
  <c r="U644" i="18"/>
  <c r="U683" i="18"/>
  <c r="U631" i="18"/>
  <c r="U722" i="18"/>
  <c r="U540" i="18"/>
  <c r="U395" i="18"/>
  <c r="V395" i="18" s="1"/>
  <c r="U527" i="18"/>
  <c r="U774" i="18"/>
  <c r="U514" i="18"/>
  <c r="U432" i="18"/>
  <c r="U846" i="18"/>
  <c r="U723" i="18"/>
  <c r="U515" i="18"/>
  <c r="U554" i="18"/>
  <c r="U541" i="18"/>
  <c r="U844" i="18"/>
  <c r="U851" i="18"/>
  <c r="U658" i="18"/>
  <c r="U502" i="18"/>
  <c r="U645" i="18"/>
  <c r="U632" i="18"/>
  <c r="U697" i="18"/>
  <c r="U684" i="18"/>
  <c r="U831" i="18"/>
  <c r="U619" i="18"/>
  <c r="U606" i="18"/>
  <c r="U788" i="18"/>
  <c r="U593" i="18"/>
  <c r="U580" i="18"/>
  <c r="U749" i="18"/>
  <c r="U796" i="18"/>
  <c r="V796" i="18" s="1"/>
  <c r="U528" i="18"/>
  <c r="U567" i="18"/>
  <c r="U833" i="18"/>
  <c r="U775" i="18"/>
  <c r="U671" i="18"/>
  <c r="U736" i="18"/>
  <c r="U418" i="18"/>
  <c r="V418" i="18" s="1"/>
  <c r="U750" i="18"/>
  <c r="U542" i="18"/>
  <c r="U607" i="18"/>
  <c r="U724" i="18"/>
  <c r="U789" i="18"/>
  <c r="U646" i="18"/>
  <c r="U840" i="18"/>
  <c r="U516" i="18"/>
  <c r="U776" i="18"/>
  <c r="U443" i="18"/>
  <c r="U633" i="18"/>
  <c r="U685" i="18"/>
  <c r="U594" i="18"/>
  <c r="U672" i="18"/>
  <c r="U529" i="18"/>
  <c r="U737" i="18"/>
  <c r="U581" i="18"/>
  <c r="U792" i="18"/>
  <c r="V792" i="18" s="1"/>
  <c r="U866" i="18"/>
  <c r="U620" i="18"/>
  <c r="U568" i="18"/>
  <c r="U659" i="18"/>
  <c r="U503" i="18"/>
  <c r="U698" i="18"/>
  <c r="U555" i="18"/>
  <c r="U828" i="18"/>
  <c r="V828" i="18" s="1"/>
  <c r="U517" i="18"/>
  <c r="U738" i="18"/>
  <c r="U595" i="18"/>
  <c r="U582" i="18"/>
  <c r="U725" i="18"/>
  <c r="U660" i="18"/>
  <c r="U790" i="18"/>
  <c r="U453" i="18"/>
  <c r="U414" i="18"/>
  <c r="U800" i="18"/>
  <c r="V800" i="18" s="1"/>
  <c r="U634" i="18"/>
  <c r="U647" i="18"/>
  <c r="U543" i="18"/>
  <c r="U530" i="18"/>
  <c r="U569" i="18"/>
  <c r="U608" i="18"/>
  <c r="U556" i="18"/>
  <c r="U777" i="18"/>
  <c r="U504" i="18"/>
  <c r="U686" i="18"/>
  <c r="U699" i="18"/>
  <c r="U835" i="18"/>
  <c r="U711" i="18"/>
  <c r="U673" i="18"/>
  <c r="U751" i="18"/>
  <c r="U621" i="18"/>
  <c r="U677" i="18"/>
  <c r="U421" i="18"/>
  <c r="U847" i="18"/>
  <c r="V847" i="18" s="1"/>
  <c r="U405" i="18"/>
  <c r="V405" i="18" s="1"/>
  <c r="U803" i="18"/>
  <c r="V803" i="18" s="1"/>
  <c r="U867" i="18"/>
  <c r="V867" i="18" s="1"/>
  <c r="U852" i="18"/>
  <c r="V852" i="18" s="1"/>
  <c r="U456" i="18"/>
  <c r="V456" i="18" s="1"/>
  <c r="U822" i="18"/>
  <c r="U809" i="18"/>
  <c r="U841" i="18"/>
  <c r="V841" i="18" s="1"/>
  <c r="U868" i="18"/>
  <c r="V868" i="18" s="1"/>
  <c r="U812" i="18"/>
  <c r="V812" i="18" s="1"/>
  <c r="U848" i="18"/>
  <c r="V848" i="18" s="1"/>
  <c r="U853" i="18"/>
  <c r="V853" i="18" s="1"/>
  <c r="T816" i="18"/>
  <c r="U816" i="18" s="1"/>
  <c r="V816" i="18" s="1"/>
  <c r="U391" i="18"/>
  <c r="V391" i="18" s="1"/>
  <c r="U709" i="18"/>
  <c r="U444" i="18"/>
  <c r="V444" i="18" s="1"/>
  <c r="U419" i="18"/>
  <c r="V419" i="18" s="1"/>
  <c r="U430" i="18"/>
  <c r="V430" i="18" s="1"/>
  <c r="U392" i="18"/>
  <c r="V392" i="18" s="1"/>
  <c r="U275" i="18"/>
  <c r="U274" i="18"/>
  <c r="U459" i="18"/>
  <c r="V459" i="18" s="1"/>
  <c r="U823" i="18"/>
  <c r="S5" i="24"/>
  <c r="T4" i="18"/>
  <c r="U802" i="18"/>
  <c r="T855" i="18"/>
  <c r="U855" i="18" s="1"/>
  <c r="U864" i="18"/>
  <c r="V864" i="18" s="1"/>
  <c r="T811" i="18"/>
  <c r="U865" i="18"/>
  <c r="V865" i="18" s="1"/>
  <c r="U798" i="18"/>
  <c r="U829" i="18"/>
  <c r="V829" i="18" s="1"/>
  <c r="O101" i="24"/>
  <c r="O83" i="24"/>
  <c r="S869" i="18"/>
  <c r="T862" i="18"/>
  <c r="U862" i="18" s="1"/>
  <c r="S842" i="18"/>
  <c r="S826" i="18"/>
  <c r="R869" i="18"/>
  <c r="U815" i="18"/>
  <c r="V815" i="18" s="1"/>
  <c r="S813" i="18"/>
  <c r="S839" i="18"/>
  <c r="T856" i="18"/>
  <c r="R817" i="18"/>
  <c r="U811" i="18"/>
  <c r="V811" i="18" s="1"/>
  <c r="S824" i="18"/>
  <c r="R830" i="18"/>
  <c r="P55" i="24"/>
  <c r="P51" i="24"/>
  <c r="S799" i="18"/>
  <c r="R804" i="18"/>
  <c r="U837" i="18"/>
  <c r="S801" i="18"/>
  <c r="S856" i="18"/>
  <c r="O104" i="24"/>
  <c r="N103" i="24"/>
  <c r="T413" i="18"/>
  <c r="U403" i="18"/>
  <c r="S439" i="18"/>
  <c r="T429" i="18"/>
  <c r="Q22" i="24"/>
  <c r="Q33" i="24" s="1"/>
  <c r="R8" i="24"/>
  <c r="P97" i="24"/>
  <c r="P111" i="24"/>
  <c r="T442" i="18" l="1"/>
  <c r="S452" i="18"/>
  <c r="S465" i="18"/>
  <c r="T455" i="18"/>
  <c r="R400" i="18"/>
  <c r="S390" i="18"/>
  <c r="W803" i="18"/>
  <c r="W430" i="18"/>
  <c r="W849" i="18"/>
  <c r="W841" i="18"/>
  <c r="W404" i="18"/>
  <c r="W815" i="18"/>
  <c r="W800" i="18"/>
  <c r="W445" i="18"/>
  <c r="V769" i="18"/>
  <c r="V797" i="18"/>
  <c r="V417" i="18"/>
  <c r="W417" i="18" s="1"/>
  <c r="W459" i="18"/>
  <c r="W860" i="18"/>
  <c r="W863" i="18"/>
  <c r="U4" i="18"/>
  <c r="T5" i="24"/>
  <c r="W795" i="18"/>
  <c r="V440" i="18"/>
  <c r="W416" i="18"/>
  <c r="W392" i="18"/>
  <c r="W847" i="18"/>
  <c r="U426" i="18"/>
  <c r="V423" i="18"/>
  <c r="V394" i="18"/>
  <c r="V463" i="18"/>
  <c r="V448" i="18"/>
  <c r="V421" i="18"/>
  <c r="V422" i="18"/>
  <c r="V450" i="18"/>
  <c r="V438" i="18"/>
  <c r="V399" i="18"/>
  <c r="V398" i="18"/>
  <c r="V573" i="18"/>
  <c r="V508" i="18"/>
  <c r="V349" i="18"/>
  <c r="V361" i="18" s="1"/>
  <c r="V783" i="18"/>
  <c r="V122" i="18"/>
  <c r="V267" i="18"/>
  <c r="V385" i="18"/>
  <c r="V346" i="18"/>
  <c r="V107" i="18"/>
  <c r="V280" i="18"/>
  <c r="V112" i="18"/>
  <c r="V215" i="18"/>
  <c r="V282" i="18"/>
  <c r="V110" i="18"/>
  <c r="V99" i="18"/>
  <c r="V123" i="18"/>
  <c r="V254" i="18"/>
  <c r="V100" i="18"/>
  <c r="V229" i="18"/>
  <c r="V278" i="18"/>
  <c r="V96" i="18"/>
  <c r="V228" i="18"/>
  <c r="V165" i="18"/>
  <c r="V227" i="18"/>
  <c r="V203" i="18"/>
  <c r="V319" i="18"/>
  <c r="V226" i="18"/>
  <c r="V382" i="18"/>
  <c r="V172" i="18"/>
  <c r="V104" i="18"/>
  <c r="V332" i="18"/>
  <c r="V333" i="18"/>
  <c r="V386" i="18"/>
  <c r="V784" i="18"/>
  <c r="V377" i="18"/>
  <c r="V667" i="18"/>
  <c r="V293" i="18"/>
  <c r="V576" i="18"/>
  <c r="V666" i="18"/>
  <c r="V512" i="18"/>
  <c r="V678" i="18"/>
  <c r="V277" i="18"/>
  <c r="V539" i="18"/>
  <c r="V396" i="18"/>
  <c r="V500" i="18"/>
  <c r="V397" i="18"/>
  <c r="V274" i="18"/>
  <c r="V656" i="18"/>
  <c r="V451" i="18"/>
  <c r="V526" i="18"/>
  <c r="V306" i="18"/>
  <c r="V657" i="18"/>
  <c r="V514" i="18"/>
  <c r="V774" i="18"/>
  <c r="V735" i="18"/>
  <c r="V540" i="18"/>
  <c r="V412" i="18"/>
  <c r="V406" i="18"/>
  <c r="V435" i="18"/>
  <c r="V401" i="18"/>
  <c r="V480" i="18"/>
  <c r="V492" i="18" s="1"/>
  <c r="V574" i="18"/>
  <c r="V189" i="18"/>
  <c r="V124" i="18"/>
  <c r="V176" i="18"/>
  <c r="V384" i="18"/>
  <c r="V239" i="18"/>
  <c r="V242" i="18"/>
  <c r="V265" i="18"/>
  <c r="V202" i="18"/>
  <c r="V243" i="18"/>
  <c r="V171" i="18"/>
  <c r="V214" i="18"/>
  <c r="V188" i="18"/>
  <c r="V139" i="18"/>
  <c r="V381" i="18"/>
  <c r="V105" i="18"/>
  <c r="V366" i="18"/>
  <c r="V307" i="18"/>
  <c r="V577" i="18"/>
  <c r="V668" i="18"/>
  <c r="V669" i="18"/>
  <c r="V591" i="18"/>
  <c r="V786" i="18"/>
  <c r="V578" i="18"/>
  <c r="V553" i="18"/>
  <c r="V605" i="18"/>
  <c r="V462" i="18"/>
  <c r="V781" i="18"/>
  <c r="W3" i="18"/>
  <c r="V782" i="18"/>
  <c r="V753" i="18"/>
  <c r="V765" i="18" s="1"/>
  <c r="V163" i="18"/>
  <c r="V317" i="18"/>
  <c r="V253" i="18"/>
  <c r="V371" i="18"/>
  <c r="V260" i="18"/>
  <c r="V175" i="18"/>
  <c r="V217" i="18"/>
  <c r="V200" i="18"/>
  <c r="V241" i="18"/>
  <c r="V364" i="18"/>
  <c r="V177" i="18"/>
  <c r="V256" i="18"/>
  <c r="V370" i="18"/>
  <c r="V149" i="18"/>
  <c r="V281" i="18"/>
  <c r="V126" i="18"/>
  <c r="V365" i="18"/>
  <c r="V343" i="18"/>
  <c r="V125" i="18"/>
  <c r="V369" i="18"/>
  <c r="V321" i="18"/>
  <c r="V252" i="18"/>
  <c r="V161" i="18"/>
  <c r="V201" i="18"/>
  <c r="V344" i="18"/>
  <c r="V334" i="18"/>
  <c r="V111" i="18"/>
  <c r="V137" i="18"/>
  <c r="V151" i="18"/>
  <c r="V308" i="18"/>
  <c r="V173" i="18"/>
  <c r="V510" i="18"/>
  <c r="V170" i="18"/>
  <c r="V106" i="18"/>
  <c r="V677" i="18"/>
  <c r="W677" i="18" s="1"/>
  <c r="V785" i="18"/>
  <c r="V275" i="18"/>
  <c r="W275" i="18" s="1"/>
  <c r="V304" i="18"/>
  <c r="W304" i="18" s="1"/>
  <c r="V617" i="18"/>
  <c r="V682" i="18"/>
  <c r="V513" i="18"/>
  <c r="V681" i="18"/>
  <c r="V772" i="18"/>
  <c r="V565" i="18"/>
  <c r="V630" i="18"/>
  <c r="V424" i="18"/>
  <c r="V683" i="18"/>
  <c r="V670" i="18"/>
  <c r="V527" i="18"/>
  <c r="V420" i="18"/>
  <c r="V501" i="18"/>
  <c r="V644" i="18"/>
  <c r="V409" i="18"/>
  <c r="V431" i="18"/>
  <c r="W431" i="18" s="1"/>
  <c r="V509" i="18"/>
  <c r="V213" i="18"/>
  <c r="V255" i="18"/>
  <c r="V190" i="18"/>
  <c r="V97" i="18"/>
  <c r="V330" i="18"/>
  <c r="V191" i="18"/>
  <c r="V263" i="18"/>
  <c r="V331" i="18"/>
  <c r="V216" i="18"/>
  <c r="V135" i="18"/>
  <c r="V269" i="18"/>
  <c r="V174" i="18"/>
  <c r="V178" i="18"/>
  <c r="V373" i="18"/>
  <c r="V108" i="18"/>
  <c r="V292" i="18"/>
  <c r="V262" i="18"/>
  <c r="V368" i="18"/>
  <c r="V436" i="18"/>
  <c r="V276" i="18"/>
  <c r="V734" i="18"/>
  <c r="V770" i="18"/>
  <c r="W770" i="18" s="1"/>
  <c r="V604" i="18"/>
  <c r="V680" i="18"/>
  <c r="V631" i="18"/>
  <c r="V437" i="18"/>
  <c r="V722" i="18"/>
  <c r="V575" i="18"/>
  <c r="V109" i="18"/>
  <c r="V266" i="18"/>
  <c r="V113" i="18"/>
  <c r="V152" i="18"/>
  <c r="V347" i="18"/>
  <c r="V367" i="18"/>
  <c r="V320" i="18"/>
  <c r="V679" i="18"/>
  <c r="V305" i="18"/>
  <c r="V291" i="18"/>
  <c r="V747" i="18"/>
  <c r="V592" i="18"/>
  <c r="V618" i="18"/>
  <c r="V268" i="18"/>
  <c r="V279" i="18"/>
  <c r="V511" i="18"/>
  <c r="V643" i="18"/>
  <c r="V566" i="18"/>
  <c r="V98" i="18"/>
  <c r="V169" i="18"/>
  <c r="V768" i="18"/>
  <c r="W768" i="18" s="1"/>
  <c r="V771" i="18"/>
  <c r="W771" i="18" s="1"/>
  <c r="V787" i="18"/>
  <c r="V76" i="18"/>
  <c r="V88" i="18" s="1"/>
  <c r="V379" i="18"/>
  <c r="V383" i="18"/>
  <c r="V295" i="18"/>
  <c r="V148" i="18"/>
  <c r="V187" i="18"/>
  <c r="V138" i="18"/>
  <c r="V345" i="18"/>
  <c r="V380" i="18"/>
  <c r="V261" i="18"/>
  <c r="V425" i="18"/>
  <c r="V552" i="18"/>
  <c r="V721" i="18"/>
  <c r="V579" i="18"/>
  <c r="V748" i="18"/>
  <c r="V664" i="18"/>
  <c r="V294" i="18"/>
  <c r="V164" i="18"/>
  <c r="V372" i="18"/>
  <c r="V318" i="18"/>
  <c r="V264" i="18"/>
  <c r="V411" i="18"/>
  <c r="W411" i="18" s="1"/>
  <c r="V273" i="18"/>
  <c r="V773" i="18"/>
  <c r="V665" i="18"/>
  <c r="V230" i="18"/>
  <c r="V136" i="18"/>
  <c r="V240" i="18"/>
  <c r="V162" i="18"/>
  <c r="V150" i="18"/>
  <c r="V204" i="18"/>
  <c r="V378" i="18"/>
  <c r="V447" i="18"/>
  <c r="V823" i="18"/>
  <c r="W823" i="18" s="1"/>
  <c r="V434" i="18"/>
  <c r="V393" i="18"/>
  <c r="V820" i="18"/>
  <c r="V460" i="18"/>
  <c r="W460" i="18" s="1"/>
  <c r="V794" i="18"/>
  <c r="V410" i="18"/>
  <c r="V446" i="18"/>
  <c r="W446" i="18" s="1"/>
  <c r="V461" i="18"/>
  <c r="W461" i="18" s="1"/>
  <c r="V449" i="18"/>
  <c r="V807" i="18"/>
  <c r="W807" i="18" s="1"/>
  <c r="V809" i="18"/>
  <c r="W809" i="18" s="1"/>
  <c r="V458" i="18"/>
  <c r="W458" i="18" s="1"/>
  <c r="V818" i="18"/>
  <c r="W818" i="18" s="1"/>
  <c r="V567" i="18"/>
  <c r="V528" i="18"/>
  <c r="V541" i="18"/>
  <c r="V684" i="18"/>
  <c r="V775" i="18"/>
  <c r="V606" i="18"/>
  <c r="V749" i="18"/>
  <c r="V834" i="18"/>
  <c r="W834" i="18" s="1"/>
  <c r="V645" i="18"/>
  <c r="V822" i="18"/>
  <c r="W822" i="18" s="1"/>
  <c r="V736" i="18"/>
  <c r="V593" i="18"/>
  <c r="V671" i="18"/>
  <c r="V515" i="18"/>
  <c r="V619" i="18"/>
  <c r="V723" i="18"/>
  <c r="V427" i="18"/>
  <c r="V788" i="18"/>
  <c r="V580" i="18"/>
  <c r="V502" i="18"/>
  <c r="V696" i="18"/>
  <c r="W696" i="18" s="1"/>
  <c r="V432" i="18"/>
  <c r="W432" i="18" s="1"/>
  <c r="V846" i="18"/>
  <c r="W846" i="18" s="1"/>
  <c r="V388" i="18"/>
  <c r="V632" i="18"/>
  <c r="V658" i="18"/>
  <c r="V554" i="18"/>
  <c r="V697" i="18"/>
  <c r="V724" i="18"/>
  <c r="V633" i="18"/>
  <c r="V594" i="18"/>
  <c r="V568" i="18"/>
  <c r="V710" i="18"/>
  <c r="V814" i="18"/>
  <c r="V851" i="18"/>
  <c r="W851" i="18" s="1"/>
  <c r="V542" i="18"/>
  <c r="V672" i="18"/>
  <c r="V776" i="18"/>
  <c r="V750" i="18"/>
  <c r="V737" i="18"/>
  <c r="V685" i="18"/>
  <c r="V529" i="18"/>
  <c r="V555" i="18"/>
  <c r="V833" i="18"/>
  <c r="V838" i="18"/>
  <c r="W838" i="18" s="1"/>
  <c r="V659" i="18"/>
  <c r="V503" i="18"/>
  <c r="V516" i="18"/>
  <c r="V646" i="18"/>
  <c r="V581" i="18"/>
  <c r="V831" i="18"/>
  <c r="V825" i="18"/>
  <c r="W825" i="18" s="1"/>
  <c r="V620" i="18"/>
  <c r="V789" i="18"/>
  <c r="V607" i="18"/>
  <c r="V698" i="18"/>
  <c r="V844" i="18"/>
  <c r="V708" i="18"/>
  <c r="W708" i="18" s="1"/>
  <c r="V709" i="18"/>
  <c r="W709" i="18" s="1"/>
  <c r="V621" i="18"/>
  <c r="V751" i="18"/>
  <c r="V738" i="18"/>
  <c r="V595" i="18"/>
  <c r="V861" i="18"/>
  <c r="V443" i="18"/>
  <c r="V840" i="18"/>
  <c r="V673" i="18"/>
  <c r="V504" i="18"/>
  <c r="V660" i="18"/>
  <c r="V517" i="18"/>
  <c r="V866" i="18"/>
  <c r="W866" i="18" s="1"/>
  <c r="V699" i="18"/>
  <c r="V725" i="18"/>
  <c r="V686" i="18"/>
  <c r="V836" i="18"/>
  <c r="V802" i="18"/>
  <c r="W802" i="18" s="1"/>
  <c r="V777" i="18"/>
  <c r="V582" i="18"/>
  <c r="V530" i="18"/>
  <c r="V608" i="18"/>
  <c r="V556" i="18"/>
  <c r="V647" i="18"/>
  <c r="V543" i="18"/>
  <c r="V790" i="18"/>
  <c r="V569" i="18"/>
  <c r="V634" i="18"/>
  <c r="V808" i="18"/>
  <c r="W808" i="18" s="1"/>
  <c r="V414" i="18"/>
  <c r="V453" i="18"/>
  <c r="V711" i="18"/>
  <c r="W711" i="18" s="1"/>
  <c r="V827" i="18"/>
  <c r="W827" i="18" s="1"/>
  <c r="V835" i="18"/>
  <c r="V850" i="18"/>
  <c r="W850" i="18" s="1"/>
  <c r="V859" i="18"/>
  <c r="W859" i="18" s="1"/>
  <c r="V433" i="18"/>
  <c r="W433" i="18" s="1"/>
  <c r="V457" i="18"/>
  <c r="W457" i="18" s="1"/>
  <c r="V712" i="18"/>
  <c r="V810" i="18"/>
  <c r="V855" i="18"/>
  <c r="W855" i="18" s="1"/>
  <c r="U856" i="18"/>
  <c r="W864" i="18"/>
  <c r="W811" i="18"/>
  <c r="U869" i="18"/>
  <c r="T801" i="18"/>
  <c r="U801" i="18" s="1"/>
  <c r="T813" i="18"/>
  <c r="T817" i="18" s="1"/>
  <c r="S817" i="18"/>
  <c r="P83" i="24"/>
  <c r="P101" i="24"/>
  <c r="T869" i="18"/>
  <c r="W829" i="18"/>
  <c r="V798" i="18"/>
  <c r="V837" i="18"/>
  <c r="W837" i="18" s="1"/>
  <c r="S830" i="18"/>
  <c r="T824" i="18"/>
  <c r="T839" i="18"/>
  <c r="U839" i="18" s="1"/>
  <c r="V839" i="18" s="1"/>
  <c r="S843" i="18"/>
  <c r="T826" i="18"/>
  <c r="U826" i="18" s="1"/>
  <c r="V826" i="18" s="1"/>
  <c r="W826" i="18" s="1"/>
  <c r="V862" i="18"/>
  <c r="W862" i="18" s="1"/>
  <c r="T799" i="18"/>
  <c r="S804" i="18"/>
  <c r="T842" i="18"/>
  <c r="U429" i="18"/>
  <c r="T439" i="18"/>
  <c r="O103" i="24"/>
  <c r="P103" i="24"/>
  <c r="P104" i="24"/>
  <c r="S8" i="24"/>
  <c r="R22" i="24"/>
  <c r="R33" i="24" s="1"/>
  <c r="W805" i="18"/>
  <c r="U413" i="18"/>
  <c r="V403" i="18"/>
  <c r="U442" i="18" l="1"/>
  <c r="T452" i="18"/>
  <c r="T465" i="18"/>
  <c r="U455" i="18"/>
  <c r="U465" i="18" s="1"/>
  <c r="S400" i="18"/>
  <c r="T390" i="18"/>
  <c r="T400" i="18" s="1"/>
  <c r="V869" i="18"/>
  <c r="V426" i="18"/>
  <c r="X841" i="18"/>
  <c r="X809" i="18"/>
  <c r="X417" i="18"/>
  <c r="X859" i="18"/>
  <c r="X866" i="18"/>
  <c r="W438" i="18"/>
  <c r="W448" i="18"/>
  <c r="W399" i="18"/>
  <c r="W440" i="18"/>
  <c r="W394" i="18"/>
  <c r="W398" i="18"/>
  <c r="W463" i="18"/>
  <c r="W508" i="18"/>
  <c r="W575" i="18"/>
  <c r="W664" i="18"/>
  <c r="W753" i="18"/>
  <c r="W765" i="18" s="1"/>
  <c r="W138" i="18"/>
  <c r="W189" i="18"/>
  <c r="W280" i="18"/>
  <c r="W96" i="18"/>
  <c r="W346" i="18"/>
  <c r="W98" i="18"/>
  <c r="W215" i="18"/>
  <c r="W97" i="18"/>
  <c r="W137" i="18"/>
  <c r="W367" i="18"/>
  <c r="W281" i="18"/>
  <c r="W164" i="18"/>
  <c r="W100" i="18"/>
  <c r="W213" i="18"/>
  <c r="W203" i="18"/>
  <c r="W191" i="18"/>
  <c r="W384" i="18"/>
  <c r="W370" i="18"/>
  <c r="W135" i="18"/>
  <c r="W230" i="18"/>
  <c r="W267" i="18"/>
  <c r="W172" i="18"/>
  <c r="W371" i="18"/>
  <c r="W364" i="18"/>
  <c r="W162" i="18"/>
  <c r="W365" i="18"/>
  <c r="W318" i="18"/>
  <c r="W239" i="18"/>
  <c r="W666" i="18"/>
  <c r="W308" i="18"/>
  <c r="W576" i="18"/>
  <c r="W170" i="18"/>
  <c r="W378" i="18"/>
  <c r="W277" i="18"/>
  <c r="X277" i="18" s="1"/>
  <c r="W436" i="18"/>
  <c r="W668" i="18"/>
  <c r="W513" i="18"/>
  <c r="W578" i="18"/>
  <c r="W305" i="18"/>
  <c r="W669" i="18"/>
  <c r="W397" i="18"/>
  <c r="W734" i="18"/>
  <c r="W539" i="18"/>
  <c r="W579" i="18"/>
  <c r="W605" i="18"/>
  <c r="W631" i="18"/>
  <c r="W683" i="18"/>
  <c r="W592" i="18"/>
  <c r="W773" i="18"/>
  <c r="W787" i="18"/>
  <c r="W412" i="18"/>
  <c r="W606" i="18"/>
  <c r="W658" i="18"/>
  <c r="W405" i="18"/>
  <c r="W450" i="18"/>
  <c r="X450" i="18" s="1"/>
  <c r="W567" i="18"/>
  <c r="W422" i="18"/>
  <c r="W723" i="18"/>
  <c r="W435" i="18"/>
  <c r="X435" i="18" s="1"/>
  <c r="W401" i="18"/>
  <c r="X3" i="18"/>
  <c r="W349" i="18"/>
  <c r="W361" i="18" s="1"/>
  <c r="W574" i="18"/>
  <c r="W319" i="18"/>
  <c r="W216" i="18"/>
  <c r="W373" i="18"/>
  <c r="W126" i="18"/>
  <c r="W268" i="18"/>
  <c r="W229" i="18"/>
  <c r="W151" i="18"/>
  <c r="W161" i="18"/>
  <c r="W204" i="18"/>
  <c r="W255" i="18"/>
  <c r="W148" i="18"/>
  <c r="W260" i="18"/>
  <c r="W152" i="18"/>
  <c r="W380" i="18"/>
  <c r="W366" i="18"/>
  <c r="W173" i="18"/>
  <c r="W667" i="18"/>
  <c r="W307" i="18"/>
  <c r="W512" i="18"/>
  <c r="W425" i="18"/>
  <c r="W772" i="18"/>
  <c r="X772" i="18" s="1"/>
  <c r="W565" i="18"/>
  <c r="W451" i="18"/>
  <c r="W447" i="18"/>
  <c r="W657" i="18"/>
  <c r="W420" i="18"/>
  <c r="W684" i="18"/>
  <c r="W462" i="18"/>
  <c r="W749" i="18"/>
  <c r="W480" i="18"/>
  <c r="W492" i="18" s="1"/>
  <c r="W76" i="18"/>
  <c r="W88" i="18" s="1"/>
  <c r="W783" i="18"/>
  <c r="W122" i="18"/>
  <c r="W263" i="18"/>
  <c r="W190" i="18"/>
  <c r="W108" i="18"/>
  <c r="W226" i="18"/>
  <c r="W201" i="18"/>
  <c r="W104" i="18"/>
  <c r="W321" i="18"/>
  <c r="W214" i="18"/>
  <c r="W109" i="18"/>
  <c r="W125" i="18"/>
  <c r="W332" i="18"/>
  <c r="W227" i="18"/>
  <c r="W106" i="18"/>
  <c r="W368" i="18"/>
  <c r="W278" i="18"/>
  <c r="X278" i="18" s="1"/>
  <c r="W785" i="18"/>
  <c r="W604" i="18"/>
  <c r="W552" i="18"/>
  <c r="W424" i="18"/>
  <c r="W526" i="18"/>
  <c r="W501" i="18"/>
  <c r="W735" i="18"/>
  <c r="W748" i="18"/>
  <c r="W632" i="18"/>
  <c r="W593" i="18"/>
  <c r="W515" i="18"/>
  <c r="W528" i="18"/>
  <c r="W509" i="18"/>
  <c r="W781" i="18"/>
  <c r="W782" i="18"/>
  <c r="W383" i="18"/>
  <c r="W240" i="18"/>
  <c r="W150" i="18"/>
  <c r="W386" i="18"/>
  <c r="W107" i="18"/>
  <c r="W282" i="18"/>
  <c r="W385" i="18"/>
  <c r="W202" i="18"/>
  <c r="W111" i="18"/>
  <c r="W200" i="18"/>
  <c r="W99" i="18"/>
  <c r="W243" i="18"/>
  <c r="W269" i="18"/>
  <c r="W320" i="18"/>
  <c r="W331" i="18"/>
  <c r="W347" i="18"/>
  <c r="W369" i="18"/>
  <c r="W177" i="18"/>
  <c r="W317" i="18"/>
  <c r="W253" i="18"/>
  <c r="W112" i="18"/>
  <c r="W266" i="18"/>
  <c r="W372" i="18"/>
  <c r="W139" i="18"/>
  <c r="W334" i="18"/>
  <c r="W149" i="18"/>
  <c r="W124" i="18"/>
  <c r="W123" i="18"/>
  <c r="W176" i="18"/>
  <c r="W330" i="18"/>
  <c r="X330" i="18" s="1"/>
  <c r="W294" i="18"/>
  <c r="W511" i="18"/>
  <c r="W784" i="18"/>
  <c r="W510" i="18"/>
  <c r="W679" i="18"/>
  <c r="W678" i="18"/>
  <c r="W577" i="18"/>
  <c r="W630" i="18"/>
  <c r="W617" i="18"/>
  <c r="W291" i="18"/>
  <c r="W656" i="18"/>
  <c r="W274" i="18"/>
  <c r="X274" i="18" s="1"/>
  <c r="W786" i="18"/>
  <c r="W721" i="18"/>
  <c r="W644" i="18"/>
  <c r="W514" i="18"/>
  <c r="W681" i="18"/>
  <c r="X681" i="18" s="1"/>
  <c r="W553" i="18"/>
  <c r="W566" i="18"/>
  <c r="W464" i="18"/>
  <c r="W670" i="18"/>
  <c r="W421" i="18"/>
  <c r="W671" i="18"/>
  <c r="W736" i="18"/>
  <c r="W423" i="18"/>
  <c r="W409" i="18"/>
  <c r="W645" i="18"/>
  <c r="W580" i="18"/>
  <c r="W695" i="18"/>
  <c r="W857" i="18"/>
  <c r="W665" i="18"/>
  <c r="W174" i="18"/>
  <c r="W242" i="18"/>
  <c r="W344" i="18"/>
  <c r="W228" i="18"/>
  <c r="W188" i="18"/>
  <c r="W333" i="18"/>
  <c r="W217" i="18"/>
  <c r="W256" i="18"/>
  <c r="W343" i="18"/>
  <c r="W113" i="18"/>
  <c r="W382" i="18"/>
  <c r="W178" i="18"/>
  <c r="W345" i="18"/>
  <c r="W279" i="18"/>
  <c r="W261" i="18"/>
  <c r="W169" i="18"/>
  <c r="W262" i="18"/>
  <c r="W292" i="18"/>
  <c r="W591" i="18"/>
  <c r="W643" i="18"/>
  <c r="W276" i="18"/>
  <c r="W306" i="18"/>
  <c r="W774" i="18"/>
  <c r="W540" i="18"/>
  <c r="W682" i="18"/>
  <c r="W527" i="18"/>
  <c r="W541" i="18"/>
  <c r="W502" i="18"/>
  <c r="W619" i="18"/>
  <c r="W573" i="18"/>
  <c r="W265" i="18"/>
  <c r="W171" i="18"/>
  <c r="W110" i="18"/>
  <c r="W175" i="18"/>
  <c r="W165" i="18"/>
  <c r="W136" i="18"/>
  <c r="W379" i="18"/>
  <c r="W264" i="18"/>
  <c r="W254" i="18"/>
  <c r="W163" i="18"/>
  <c r="W381" i="18"/>
  <c r="W241" i="18"/>
  <c r="W187" i="18"/>
  <c r="W252" i="18"/>
  <c r="W295" i="18"/>
  <c r="W105" i="18"/>
  <c r="W377" i="18"/>
  <c r="W769" i="18"/>
  <c r="X769" i="18" s="1"/>
  <c r="W293" i="18"/>
  <c r="X293" i="18" s="1"/>
  <c r="W500" i="18"/>
  <c r="W747" i="18"/>
  <c r="W273" i="18"/>
  <c r="W396" i="18"/>
  <c r="W618" i="18"/>
  <c r="W680" i="18"/>
  <c r="X680" i="18" s="1"/>
  <c r="W437" i="18"/>
  <c r="W722" i="18"/>
  <c r="W775" i="18"/>
  <c r="W554" i="18"/>
  <c r="W788" i="18"/>
  <c r="W393" i="18"/>
  <c r="X393" i="18" s="1"/>
  <c r="W449" i="18"/>
  <c r="W820" i="18"/>
  <c r="W697" i="18"/>
  <c r="W794" i="18"/>
  <c r="W434" i="18"/>
  <c r="X434" i="18" s="1"/>
  <c r="W410" i="18"/>
  <c r="X410" i="18" s="1"/>
  <c r="W529" i="18"/>
  <c r="W568" i="18"/>
  <c r="W581" i="18"/>
  <c r="W810" i="18"/>
  <c r="X810" i="18" s="1"/>
  <c r="W388" i="18"/>
  <c r="W814" i="18"/>
  <c r="W503" i="18"/>
  <c r="W555" i="18"/>
  <c r="W542" i="18"/>
  <c r="W516" i="18"/>
  <c r="W796" i="18"/>
  <c r="X796" i="18" s="1"/>
  <c r="W789" i="18"/>
  <c r="W633" i="18"/>
  <c r="W620" i="18"/>
  <c r="W831" i="18"/>
  <c r="W607" i="18"/>
  <c r="W737" i="18"/>
  <c r="W685" i="18"/>
  <c r="W698" i="18"/>
  <c r="W750" i="18"/>
  <c r="W659" i="18"/>
  <c r="W594" i="18"/>
  <c r="W427" i="18"/>
  <c r="W792" i="18"/>
  <c r="W776" i="18"/>
  <c r="W646" i="18"/>
  <c r="W672" i="18"/>
  <c r="W724" i="18"/>
  <c r="W751" i="18"/>
  <c r="W790" i="18"/>
  <c r="W608" i="18"/>
  <c r="W686" i="18"/>
  <c r="W595" i="18"/>
  <c r="W738" i="18"/>
  <c r="W647" i="18"/>
  <c r="W621" i="18"/>
  <c r="W582" i="18"/>
  <c r="W710" i="18"/>
  <c r="X710" i="18" s="1"/>
  <c r="W634" i="18"/>
  <c r="W821" i="18"/>
  <c r="W569" i="18"/>
  <c r="W517" i="18"/>
  <c r="W844" i="18"/>
  <c r="W833" i="18"/>
  <c r="W699" i="18"/>
  <c r="W543" i="18"/>
  <c r="W660" i="18"/>
  <c r="W725" i="18"/>
  <c r="W504" i="18"/>
  <c r="W530" i="18"/>
  <c r="W556" i="18"/>
  <c r="W777" i="18"/>
  <c r="W673" i="18"/>
  <c r="W861" i="18"/>
  <c r="X861" i="18" s="1"/>
  <c r="W712" i="18"/>
  <c r="W853" i="18"/>
  <c r="X853" i="18" s="1"/>
  <c r="W836" i="18"/>
  <c r="X836" i="18" s="1"/>
  <c r="W840" i="18"/>
  <c r="X840" i="18" s="1"/>
  <c r="W443" i="18"/>
  <c r="W854" i="18"/>
  <c r="X854" i="18" s="1"/>
  <c r="W414" i="18"/>
  <c r="W868" i="18"/>
  <c r="W812" i="18"/>
  <c r="X812" i="18" s="1"/>
  <c r="W865" i="18"/>
  <c r="X865" i="18" s="1"/>
  <c r="W453" i="18"/>
  <c r="W835" i="18"/>
  <c r="W406" i="18"/>
  <c r="W408" i="18"/>
  <c r="X408" i="18" s="1"/>
  <c r="W852" i="18"/>
  <c r="W407" i="18"/>
  <c r="W797" i="18"/>
  <c r="X797" i="18" s="1"/>
  <c r="W456" i="18"/>
  <c r="X456" i="18" s="1"/>
  <c r="W395" i="18"/>
  <c r="X395" i="18" s="1"/>
  <c r="W816" i="18"/>
  <c r="X816" i="18" s="1"/>
  <c r="X457" i="18"/>
  <c r="X838" i="18"/>
  <c r="X458" i="18"/>
  <c r="X460" i="18"/>
  <c r="X863" i="18"/>
  <c r="X815" i="18"/>
  <c r="X430" i="18"/>
  <c r="X862" i="18"/>
  <c r="V856" i="18"/>
  <c r="X827" i="18"/>
  <c r="X795" i="18"/>
  <c r="X860" i="18"/>
  <c r="X849" i="18"/>
  <c r="X829" i="18"/>
  <c r="X864" i="18"/>
  <c r="X850" i="18"/>
  <c r="X851" i="18"/>
  <c r="X846" i="18"/>
  <c r="X834" i="18"/>
  <c r="X818" i="18"/>
  <c r="W418" i="18"/>
  <c r="X418" i="18" s="1"/>
  <c r="W848" i="18"/>
  <c r="V4" i="18"/>
  <c r="U5" i="24"/>
  <c r="W391" i="18"/>
  <c r="X391" i="18" s="1"/>
  <c r="W444" i="18"/>
  <c r="X444" i="18" s="1"/>
  <c r="W419" i="18"/>
  <c r="X419" i="18" s="1"/>
  <c r="W828" i="18"/>
  <c r="W867" i="18"/>
  <c r="V801" i="18"/>
  <c r="W801" i="18" s="1"/>
  <c r="X837" i="18"/>
  <c r="X855" i="18"/>
  <c r="W798" i="18"/>
  <c r="X798" i="18" s="1"/>
  <c r="W839" i="18"/>
  <c r="T843" i="18"/>
  <c r="X826" i="18"/>
  <c r="T830" i="18"/>
  <c r="U813" i="18"/>
  <c r="U842" i="18"/>
  <c r="V842" i="18" s="1"/>
  <c r="W842" i="18" s="1"/>
  <c r="U799" i="18"/>
  <c r="T804" i="18"/>
  <c r="U824" i="18"/>
  <c r="W403" i="18"/>
  <c r="V413" i="18"/>
  <c r="X805" i="18"/>
  <c r="S22" i="24"/>
  <c r="S33" i="24" s="1"/>
  <c r="T8" i="24"/>
  <c r="V429" i="18"/>
  <c r="U439" i="18"/>
  <c r="V455" i="18" l="1"/>
  <c r="U452" i="18"/>
  <c r="V442" i="18"/>
  <c r="U390" i="18"/>
  <c r="W856" i="18"/>
  <c r="W426" i="18"/>
  <c r="X407" i="18"/>
  <c r="X398" i="18"/>
  <c r="X848" i="18"/>
  <c r="X304" i="18"/>
  <c r="X459" i="18"/>
  <c r="X406" i="18"/>
  <c r="X431" i="18"/>
  <c r="X392" i="18"/>
  <c r="X438" i="18"/>
  <c r="X440" i="18"/>
  <c r="X416" i="18"/>
  <c r="X394" i="18"/>
  <c r="X399" i="18"/>
  <c r="X433" i="18"/>
  <c r="X448" i="18"/>
  <c r="Y3" i="18"/>
  <c r="X664" i="18"/>
  <c r="X573" i="18"/>
  <c r="X665" i="18"/>
  <c r="X371" i="18"/>
  <c r="X384" i="18"/>
  <c r="X227" i="18"/>
  <c r="X137" i="18"/>
  <c r="X98" i="18"/>
  <c r="X202" i="18"/>
  <c r="X178" i="18"/>
  <c r="X214" i="18"/>
  <c r="X174" i="18"/>
  <c r="X383" i="18"/>
  <c r="X365" i="18"/>
  <c r="X171" i="18"/>
  <c r="X99" i="18"/>
  <c r="X381" i="18"/>
  <c r="X200" i="18"/>
  <c r="X317" i="18"/>
  <c r="X204" i="18"/>
  <c r="X109" i="18"/>
  <c r="X201" i="18"/>
  <c r="X139" i="18"/>
  <c r="X256" i="18"/>
  <c r="X113" i="18"/>
  <c r="X162" i="18"/>
  <c r="X230" i="18"/>
  <c r="X126" i="18"/>
  <c r="X263" i="18"/>
  <c r="X281" i="18"/>
  <c r="X151" i="18"/>
  <c r="X105" i="18"/>
  <c r="X511" i="18"/>
  <c r="X173" i="18"/>
  <c r="X262" i="18"/>
  <c r="X510" i="18"/>
  <c r="X512" i="18"/>
  <c r="X677" i="18"/>
  <c r="X552" i="18"/>
  <c r="X604" i="18"/>
  <c r="X591" i="18"/>
  <c r="X305" i="18"/>
  <c r="X539" i="18"/>
  <c r="X630" i="18"/>
  <c r="X773" i="18"/>
  <c r="X670" i="18"/>
  <c r="X657" i="18"/>
  <c r="X618" i="18"/>
  <c r="X424" i="18"/>
  <c r="X396" i="18"/>
  <c r="X514" i="18"/>
  <c r="X397" i="18"/>
  <c r="X567" i="18"/>
  <c r="X736" i="18"/>
  <c r="X723" i="18"/>
  <c r="X421" i="18"/>
  <c r="X541" i="18"/>
  <c r="X464" i="18"/>
  <c r="X749" i="18"/>
  <c r="X542" i="18"/>
  <c r="X503" i="18"/>
  <c r="X594" i="18"/>
  <c r="X750" i="18"/>
  <c r="X620" i="18"/>
  <c r="X463" i="18"/>
  <c r="X409" i="18"/>
  <c r="X574" i="18"/>
  <c r="X243" i="18"/>
  <c r="X386" i="18"/>
  <c r="X264" i="18"/>
  <c r="X164" i="18"/>
  <c r="X370" i="18"/>
  <c r="X265" i="18"/>
  <c r="X97" i="18"/>
  <c r="X124" i="18"/>
  <c r="X373" i="18"/>
  <c r="X280" i="18"/>
  <c r="X213" i="18"/>
  <c r="X148" i="18"/>
  <c r="X172" i="18"/>
  <c r="X170" i="18"/>
  <c r="X366" i="18"/>
  <c r="X294" i="18"/>
  <c r="X436" i="18"/>
  <c r="X656" i="18"/>
  <c r="X292" i="18"/>
  <c r="X768" i="18"/>
  <c r="X683" i="18"/>
  <c r="X605" i="18"/>
  <c r="X566" i="18"/>
  <c r="X696" i="18"/>
  <c r="X451" i="18"/>
  <c r="X671" i="18"/>
  <c r="X775" i="18"/>
  <c r="X659" i="18"/>
  <c r="X672" i="18"/>
  <c r="X646" i="18"/>
  <c r="X446" i="18"/>
  <c r="X847" i="18"/>
  <c r="X823" i="18"/>
  <c r="X76" i="18"/>
  <c r="X88" i="18" s="1"/>
  <c r="X508" i="18"/>
  <c r="X161" i="18"/>
  <c r="X254" i="18"/>
  <c r="X268" i="18"/>
  <c r="X108" i="18"/>
  <c r="X152" i="18"/>
  <c r="X318" i="18"/>
  <c r="X241" i="18"/>
  <c r="X239" i="18"/>
  <c r="X123" i="18"/>
  <c r="X229" i="18"/>
  <c r="X372" i="18"/>
  <c r="X345" i="18"/>
  <c r="X347" i="18"/>
  <c r="X332" i="18"/>
  <c r="X378" i="18"/>
  <c r="X279" i="18"/>
  <c r="X784" i="18"/>
  <c r="X678" i="18"/>
  <c r="X513" i="18"/>
  <c r="X747" i="18"/>
  <c r="X734" i="18"/>
  <c r="X276" i="18"/>
  <c r="X291" i="18"/>
  <c r="X787" i="18"/>
  <c r="X684" i="18"/>
  <c r="X774" i="18"/>
  <c r="Y774" i="18" s="1"/>
  <c r="X722" i="18"/>
  <c r="X658" i="18"/>
  <c r="X607" i="18"/>
  <c r="X529" i="18"/>
  <c r="X516" i="18"/>
  <c r="X724" i="18"/>
  <c r="X480" i="18"/>
  <c r="X492" i="18" s="1"/>
  <c r="X509" i="18"/>
  <c r="X782" i="18"/>
  <c r="X783" i="18"/>
  <c r="X191" i="18"/>
  <c r="X217" i="18"/>
  <c r="X242" i="18"/>
  <c r="X175" i="18"/>
  <c r="X267" i="18"/>
  <c r="X96" i="18"/>
  <c r="X110" i="18"/>
  <c r="X266" i="18"/>
  <c r="X215" i="18"/>
  <c r="X260" i="18"/>
  <c r="X149" i="18"/>
  <c r="X369" i="18"/>
  <c r="X343" i="18"/>
  <c r="X334" i="18"/>
  <c r="X333" i="18"/>
  <c r="X282" i="18"/>
  <c r="X252" i="18"/>
  <c r="X165" i="18"/>
  <c r="X189" i="18"/>
  <c r="X150" i="18"/>
  <c r="X379" i="18"/>
  <c r="X269" i="18"/>
  <c r="X240" i="18"/>
  <c r="X203" i="18"/>
  <c r="X253" i="18"/>
  <c r="X163" i="18"/>
  <c r="X346" i="18"/>
  <c r="X331" i="18"/>
  <c r="X169" i="18"/>
  <c r="X576" i="18"/>
  <c r="X368" i="18"/>
  <c r="X377" i="18"/>
  <c r="X577" i="18"/>
  <c r="X785" i="18"/>
  <c r="X411" i="18"/>
  <c r="X565" i="18"/>
  <c r="X643" i="18"/>
  <c r="X617" i="18"/>
  <c r="X307" i="18"/>
  <c r="X500" i="18"/>
  <c r="X273" i="18"/>
  <c r="X592" i="18"/>
  <c r="X540" i="18"/>
  <c r="X447" i="18"/>
  <c r="X579" i="18"/>
  <c r="X306" i="18"/>
  <c r="X735" i="18"/>
  <c r="X501" i="18"/>
  <c r="X770" i="18"/>
  <c r="X554" i="18"/>
  <c r="X515" i="18"/>
  <c r="X502" i="18"/>
  <c r="X606" i="18"/>
  <c r="X788" i="18"/>
  <c r="X619" i="18"/>
  <c r="X632" i="18"/>
  <c r="X789" i="18"/>
  <c r="X405" i="18"/>
  <c r="X581" i="18"/>
  <c r="X420" i="18"/>
  <c r="X776" i="18"/>
  <c r="X462" i="18"/>
  <c r="X423" i="18"/>
  <c r="X401" i="18"/>
  <c r="X781" i="18"/>
  <c r="X349" i="18"/>
  <c r="X361" i="18" s="1"/>
  <c r="X753" i="18"/>
  <c r="X765" i="18" s="1"/>
  <c r="X228" i="18"/>
  <c r="X136" i="18"/>
  <c r="X112" i="18"/>
  <c r="X364" i="18"/>
  <c r="X380" i="18"/>
  <c r="X125" i="18"/>
  <c r="X100" i="18"/>
  <c r="X111" i="18"/>
  <c r="X320" i="18"/>
  <c r="X226" i="18"/>
  <c r="X107" i="18"/>
  <c r="X382" i="18"/>
  <c r="X190" i="18"/>
  <c r="X255" i="18"/>
  <c r="X295" i="18"/>
  <c r="Y295" i="18" s="1"/>
  <c r="X666" i="18"/>
  <c r="X261" i="18"/>
  <c r="X668" i="18"/>
  <c r="X669" i="18"/>
  <c r="X578" i="18"/>
  <c r="X526" i="18"/>
  <c r="X631" i="18"/>
  <c r="X425" i="18"/>
  <c r="X682" i="18"/>
  <c r="X748" i="18"/>
  <c r="X593" i="18"/>
  <c r="X422" i="18"/>
  <c r="X580" i="18"/>
  <c r="X685" i="18"/>
  <c r="X445" i="18"/>
  <c r="X568" i="18"/>
  <c r="X633" i="18"/>
  <c r="X695" i="18"/>
  <c r="X575" i="18"/>
  <c r="X216" i="18"/>
  <c r="X187" i="18"/>
  <c r="X319" i="18"/>
  <c r="X122" i="18"/>
  <c r="X176" i="18"/>
  <c r="X104" i="18"/>
  <c r="X321" i="18"/>
  <c r="X344" i="18"/>
  <c r="X135" i="18"/>
  <c r="X177" i="18"/>
  <c r="X138" i="18"/>
  <c r="X367" i="18"/>
  <c r="X188" i="18"/>
  <c r="X385" i="18"/>
  <c r="X667" i="18"/>
  <c r="X106" i="18"/>
  <c r="X679" i="18"/>
  <c r="X308" i="18"/>
  <c r="X786" i="18"/>
  <c r="X275" i="18"/>
  <c r="X721" i="18"/>
  <c r="X644" i="18"/>
  <c r="X527" i="18"/>
  <c r="X771" i="18"/>
  <c r="X553" i="18"/>
  <c r="X437" i="18"/>
  <c r="X645" i="18"/>
  <c r="X528" i="18"/>
  <c r="X737" i="18"/>
  <c r="X555" i="18"/>
  <c r="X412" i="18"/>
  <c r="X857" i="18"/>
  <c r="X697" i="18"/>
  <c r="X794" i="18"/>
  <c r="X822" i="18"/>
  <c r="X449" i="18"/>
  <c r="X820" i="18"/>
  <c r="X660" i="18"/>
  <c r="X647" i="18"/>
  <c r="X504" i="18"/>
  <c r="X831" i="18"/>
  <c r="X814" i="18"/>
  <c r="X709" i="18"/>
  <c r="X388" i="18"/>
  <c r="X569" i="18"/>
  <c r="X530" i="18"/>
  <c r="X852" i="18"/>
  <c r="X708" i="18"/>
  <c r="X517" i="18"/>
  <c r="X543" i="18"/>
  <c r="X698" i="18"/>
  <c r="X621" i="18"/>
  <c r="X725" i="18"/>
  <c r="X751" i="18"/>
  <c r="X582" i="18"/>
  <c r="X790" i="18"/>
  <c r="X608" i="18"/>
  <c r="X595" i="18"/>
  <c r="X800" i="18"/>
  <c r="X556" i="18"/>
  <c r="X634" i="18"/>
  <c r="X699" i="18"/>
  <c r="X792" i="18"/>
  <c r="X427" i="18"/>
  <c r="X673" i="18"/>
  <c r="X738" i="18"/>
  <c r="X777" i="18"/>
  <c r="X686" i="18"/>
  <c r="X833" i="18"/>
  <c r="X802" i="18"/>
  <c r="X821" i="18"/>
  <c r="X828" i="18"/>
  <c r="Y828" i="18" s="1"/>
  <c r="X844" i="18"/>
  <c r="X712" i="18"/>
  <c r="X711" i="18"/>
  <c r="X443" i="18"/>
  <c r="X867" i="18"/>
  <c r="X414" i="18"/>
  <c r="X835" i="18"/>
  <c r="X803" i="18"/>
  <c r="X453" i="18"/>
  <c r="X868" i="18"/>
  <c r="X807" i="18"/>
  <c r="X811" i="18"/>
  <c r="X825" i="18"/>
  <c r="X461" i="18"/>
  <c r="X801" i="18"/>
  <c r="Y829" i="18"/>
  <c r="W869" i="18"/>
  <c r="V5" i="24"/>
  <c r="W4" i="18"/>
  <c r="Y834" i="18"/>
  <c r="X404" i="18"/>
  <c r="Y404" i="18" s="1"/>
  <c r="X808" i="18"/>
  <c r="X432" i="18"/>
  <c r="U843" i="18"/>
  <c r="X839" i="18"/>
  <c r="W843" i="18"/>
  <c r="V799" i="18"/>
  <c r="U804" i="18"/>
  <c r="V843" i="18"/>
  <c r="X842" i="18"/>
  <c r="V824" i="18"/>
  <c r="U830" i="18"/>
  <c r="U817" i="18"/>
  <c r="V813" i="18"/>
  <c r="X403" i="18"/>
  <c r="W413" i="18"/>
  <c r="W429" i="18"/>
  <c r="V439" i="18"/>
  <c r="T22" i="24"/>
  <c r="T33" i="24" s="1"/>
  <c r="U8" i="24"/>
  <c r="W442" i="18" l="1"/>
  <c r="V452" i="18"/>
  <c r="X856" i="18"/>
  <c r="W455" i="18"/>
  <c r="W465" i="18" s="1"/>
  <c r="V465" i="18"/>
  <c r="U400" i="18"/>
  <c r="V390" i="18"/>
  <c r="W390" i="18" s="1"/>
  <c r="W400" i="18" s="1"/>
  <c r="Y860" i="18"/>
  <c r="Y438" i="18"/>
  <c r="Y458" i="18"/>
  <c r="Y433" i="18"/>
  <c r="Y461" i="18"/>
  <c r="Y393" i="18"/>
  <c r="Y818" i="18"/>
  <c r="Y456" i="18"/>
  <c r="Y448" i="18"/>
  <c r="Y430" i="18"/>
  <c r="Y809" i="18"/>
  <c r="Y823" i="18"/>
  <c r="Y416" i="18"/>
  <c r="Y417" i="18"/>
  <c r="Y797" i="18"/>
  <c r="Y392" i="18"/>
  <c r="Y408" i="18"/>
  <c r="Y431" i="18"/>
  <c r="Y419" i="18"/>
  <c r="Y460" i="18"/>
  <c r="Y407" i="18"/>
  <c r="Y394" i="18"/>
  <c r="Y435" i="18"/>
  <c r="Y781" i="18"/>
  <c r="Y664" i="18"/>
  <c r="Y480" i="18"/>
  <c r="Y492" i="18" s="1"/>
  <c r="Y753" i="18"/>
  <c r="Y765" i="18" s="1"/>
  <c r="Y175" i="18"/>
  <c r="Y124" i="18"/>
  <c r="Y98" i="18"/>
  <c r="Y165" i="18"/>
  <c r="Y266" i="18"/>
  <c r="Y383" i="18"/>
  <c r="Y281" i="18"/>
  <c r="Y202" i="18"/>
  <c r="Y265" i="18"/>
  <c r="Y213" i="18"/>
  <c r="Y216" i="18"/>
  <c r="Y254" i="18"/>
  <c r="Y260" i="18"/>
  <c r="Y162" i="18"/>
  <c r="Y269" i="18"/>
  <c r="Y255" i="18"/>
  <c r="Y113" i="18"/>
  <c r="Y240" i="18"/>
  <c r="Y320" i="18"/>
  <c r="Y188" i="18"/>
  <c r="Y226" i="18"/>
  <c r="Y256" i="18"/>
  <c r="Y268" i="18"/>
  <c r="Y252" i="18"/>
  <c r="Y318" i="18"/>
  <c r="Y385" i="18"/>
  <c r="Y107" i="18"/>
  <c r="Y330" i="18"/>
  <c r="Y377" i="18"/>
  <c r="Y173" i="18"/>
  <c r="Y169" i="18"/>
  <c r="Y576" i="18"/>
  <c r="Y668" i="18"/>
  <c r="Y679" i="18"/>
  <c r="Y734" i="18"/>
  <c r="Y277" i="18"/>
  <c r="Y526" i="18"/>
  <c r="Y500" i="18"/>
  <c r="Y786" i="18"/>
  <c r="Y630" i="18"/>
  <c r="Y721" i="18"/>
  <c r="Y748" i="18"/>
  <c r="Y592" i="18"/>
  <c r="Y527" i="18"/>
  <c r="Y396" i="18"/>
  <c r="Y553" i="18"/>
  <c r="Y305" i="18"/>
  <c r="Y424" i="18"/>
  <c r="Y593" i="18"/>
  <c r="Y606" i="18"/>
  <c r="Y632" i="18"/>
  <c r="Y683" i="18"/>
  <c r="Y671" i="18"/>
  <c r="Y658" i="18"/>
  <c r="Y567" i="18"/>
  <c r="Y776" i="18"/>
  <c r="Y568" i="18"/>
  <c r="Y646" i="18"/>
  <c r="Y789" i="18"/>
  <c r="Y405" i="18"/>
  <c r="Z405" i="18" s="1"/>
  <c r="Y542" i="18"/>
  <c r="Y620" i="18"/>
  <c r="Y421" i="18"/>
  <c r="Y543" i="18"/>
  <c r="Y409" i="18"/>
  <c r="Z409" i="18" s="1"/>
  <c r="Y582" i="18"/>
  <c r="Y697" i="18"/>
  <c r="Y569" i="18"/>
  <c r="Y462" i="18"/>
  <c r="Z462" i="18" s="1"/>
  <c r="Y595" i="18"/>
  <c r="Y695" i="18"/>
  <c r="Y508" i="18"/>
  <c r="Y575" i="18"/>
  <c r="Y386" i="18"/>
  <c r="Y228" i="18"/>
  <c r="Y372" i="18"/>
  <c r="Y229" i="18"/>
  <c r="Y123" i="18"/>
  <c r="Y227" i="18"/>
  <c r="Y215" i="18"/>
  <c r="Y343" i="18"/>
  <c r="Y380" i="18"/>
  <c r="Y200" i="18"/>
  <c r="Y239" i="18"/>
  <c r="Y345" i="18"/>
  <c r="Y126" i="18"/>
  <c r="Y163" i="18"/>
  <c r="Y262" i="18"/>
  <c r="Y510" i="18"/>
  <c r="Y106" i="18"/>
  <c r="Y275" i="18"/>
  <c r="Y578" i="18"/>
  <c r="Y591" i="18"/>
  <c r="Y436" i="18"/>
  <c r="Y644" i="18"/>
  <c r="Y514" i="18"/>
  <c r="Y540" i="18"/>
  <c r="Y619" i="18"/>
  <c r="Y680" i="18"/>
  <c r="Y447" i="18"/>
  <c r="Z447" i="18" s="1"/>
  <c r="Y528" i="18"/>
  <c r="Y451" i="18"/>
  <c r="Y795" i="18"/>
  <c r="Y685" i="18"/>
  <c r="Y459" i="18"/>
  <c r="Z459" i="18" s="1"/>
  <c r="Y504" i="18"/>
  <c r="Y406" i="18"/>
  <c r="Y530" i="18"/>
  <c r="Y381" i="18"/>
  <c r="Y104" i="18"/>
  <c r="Y190" i="18"/>
  <c r="Y136" i="18"/>
  <c r="Y109" i="18"/>
  <c r="Y201" i="18"/>
  <c r="Y176" i="18"/>
  <c r="Y177" i="18"/>
  <c r="Y214" i="18"/>
  <c r="Y333" i="18"/>
  <c r="Y365" i="18"/>
  <c r="Y382" i="18"/>
  <c r="Y122" i="18"/>
  <c r="Y367" i="18"/>
  <c r="Y170" i="18"/>
  <c r="Y378" i="18"/>
  <c r="Y366" i="18"/>
  <c r="Y785" i="18"/>
  <c r="Y678" i="18"/>
  <c r="Y539" i="18"/>
  <c r="Y513" i="18"/>
  <c r="Y605" i="18"/>
  <c r="Y501" i="18"/>
  <c r="Y772" i="18"/>
  <c r="Y274" i="18"/>
  <c r="Y515" i="18"/>
  <c r="Y541" i="18"/>
  <c r="Y397" i="18"/>
  <c r="Y529" i="18"/>
  <c r="Y503" i="18"/>
  <c r="Y437" i="18"/>
  <c r="Y724" i="18"/>
  <c r="Y412" i="18"/>
  <c r="Y440" i="18"/>
  <c r="Y621" i="18"/>
  <c r="Y738" i="18"/>
  <c r="Y398" i="18"/>
  <c r="Y846" i="18"/>
  <c r="Y401" i="18"/>
  <c r="Y509" i="18"/>
  <c r="Y782" i="18"/>
  <c r="Y573" i="18"/>
  <c r="Y171" i="18"/>
  <c r="Y138" i="18"/>
  <c r="Y111" i="18"/>
  <c r="Y321" i="18"/>
  <c r="Y110" i="18"/>
  <c r="Y174" i="18"/>
  <c r="Y178" i="18"/>
  <c r="Y253" i="18"/>
  <c r="Y164" i="18"/>
  <c r="Y148" i="18"/>
  <c r="Y264" i="18"/>
  <c r="Y334" i="18"/>
  <c r="Y187" i="18"/>
  <c r="Y189" i="18"/>
  <c r="Y203" i="18"/>
  <c r="Y149" i="18"/>
  <c r="Y317" i="18"/>
  <c r="Y97" i="18"/>
  <c r="Y151" i="18"/>
  <c r="Y230" i="18"/>
  <c r="Y172" i="18"/>
  <c r="Y100" i="18"/>
  <c r="Y139" i="18"/>
  <c r="Y243" i="18"/>
  <c r="Y137" i="18"/>
  <c r="Y217" i="18"/>
  <c r="Y267" i="18"/>
  <c r="Y331" i="18"/>
  <c r="Y784" i="18"/>
  <c r="Y279" i="18"/>
  <c r="Z279" i="18" s="1"/>
  <c r="Y511" i="18"/>
  <c r="Y368" i="18"/>
  <c r="Y667" i="18"/>
  <c r="Y294" i="18"/>
  <c r="Y512" i="18"/>
  <c r="Y293" i="18"/>
  <c r="Y747" i="18"/>
  <c r="Y656" i="18"/>
  <c r="Y643" i="18"/>
  <c r="Y669" i="18"/>
  <c r="Y308" i="18"/>
  <c r="Y307" i="18"/>
  <c r="Y657" i="18"/>
  <c r="Y631" i="18"/>
  <c r="Y618" i="18"/>
  <c r="Y273" i="18"/>
  <c r="Y566" i="18"/>
  <c r="Y579" i="18"/>
  <c r="Y291" i="18"/>
  <c r="Y645" i="18"/>
  <c r="Y722" i="18"/>
  <c r="Y749" i="18"/>
  <c r="Y682" i="18"/>
  <c r="Y276" i="18"/>
  <c r="Y580" i="18"/>
  <c r="Y684" i="18"/>
  <c r="Y463" i="18"/>
  <c r="Y737" i="18"/>
  <c r="Y555" i="18"/>
  <c r="Y450" i="18"/>
  <c r="Y775" i="18"/>
  <c r="Y672" i="18"/>
  <c r="Y659" i="18"/>
  <c r="Y464" i="18"/>
  <c r="Y686" i="18"/>
  <c r="Y608" i="18"/>
  <c r="Y725" i="18"/>
  <c r="Y423" i="18"/>
  <c r="Y556" i="18"/>
  <c r="Y807" i="18"/>
  <c r="Z807" i="18" s="1"/>
  <c r="Y751" i="18"/>
  <c r="Y848" i="18"/>
  <c r="Y857" i="18"/>
  <c r="Y418" i="18"/>
  <c r="Y574" i="18"/>
  <c r="Y665" i="18"/>
  <c r="Y135" i="18"/>
  <c r="Y96" i="18"/>
  <c r="Y241" i="18"/>
  <c r="Y152" i="18"/>
  <c r="Y347" i="18"/>
  <c r="Y125" i="18"/>
  <c r="Y370" i="18"/>
  <c r="Y150" i="18"/>
  <c r="Y204" i="18"/>
  <c r="Y384" i="18"/>
  <c r="Y369" i="18"/>
  <c r="Y263" i="18"/>
  <c r="Y282" i="18"/>
  <c r="Y280" i="18"/>
  <c r="Y261" i="18"/>
  <c r="Y105" i="18"/>
  <c r="Y278" i="18"/>
  <c r="Y769" i="18"/>
  <c r="Y411" i="18"/>
  <c r="Y617" i="18"/>
  <c r="Y670" i="18"/>
  <c r="Y292" i="18"/>
  <c r="Y773" i="18"/>
  <c r="Y787" i="18"/>
  <c r="Y788" i="18"/>
  <c r="Y736" i="18"/>
  <c r="Y681" i="18"/>
  <c r="Z681" i="18" s="1"/>
  <c r="Y516" i="18"/>
  <c r="Y607" i="18"/>
  <c r="Y750" i="18"/>
  <c r="Y723" i="18"/>
  <c r="Y594" i="18"/>
  <c r="Y420" i="18"/>
  <c r="Y777" i="18"/>
  <c r="Y660" i="18"/>
  <c r="Y634" i="18"/>
  <c r="Y395" i="18"/>
  <c r="Y399" i="18"/>
  <c r="Z399" i="18" s="1"/>
  <c r="Y76" i="18"/>
  <c r="Y88" i="18" s="1"/>
  <c r="Z3" i="18"/>
  <c r="Y349" i="18"/>
  <c r="Y361" i="18" s="1"/>
  <c r="Y783" i="18"/>
  <c r="Y364" i="18"/>
  <c r="Y346" i="18"/>
  <c r="Y112" i="18"/>
  <c r="Y99" i="18"/>
  <c r="Y161" i="18"/>
  <c r="Y371" i="18"/>
  <c r="Y373" i="18"/>
  <c r="Y344" i="18"/>
  <c r="Y319" i="18"/>
  <c r="Y108" i="18"/>
  <c r="Y242" i="18"/>
  <c r="Y379" i="18"/>
  <c r="Y191" i="18"/>
  <c r="Y332" i="18"/>
  <c r="Y666" i="18"/>
  <c r="Y577" i="18"/>
  <c r="Y604" i="18"/>
  <c r="Y565" i="18"/>
  <c r="Y552" i="18"/>
  <c r="Y304" i="18"/>
  <c r="Y735" i="18"/>
  <c r="Y306" i="18"/>
  <c r="Y768" i="18"/>
  <c r="Y502" i="18"/>
  <c r="Y425" i="18"/>
  <c r="Y554" i="18"/>
  <c r="Y422" i="18"/>
  <c r="Z422" i="18" s="1"/>
  <c r="Y859" i="18"/>
  <c r="Y633" i="18"/>
  <c r="Y581" i="18"/>
  <c r="Y790" i="18"/>
  <c r="Y673" i="18"/>
  <c r="Y647" i="18"/>
  <c r="Y517" i="18"/>
  <c r="Y838" i="18"/>
  <c r="Z838" i="18" s="1"/>
  <c r="Y698" i="18"/>
  <c r="Z698" i="18" s="1"/>
  <c r="Y825" i="18"/>
  <c r="Z825" i="18" s="1"/>
  <c r="Y820" i="18"/>
  <c r="Y794" i="18"/>
  <c r="Z794" i="18" s="1"/>
  <c r="Y831" i="18"/>
  <c r="Z831" i="18" s="1"/>
  <c r="Y808" i="18"/>
  <c r="Z808" i="18" s="1"/>
  <c r="Y863" i="18"/>
  <c r="Y388" i="18"/>
  <c r="Y792" i="18"/>
  <c r="Y710" i="18"/>
  <c r="Z710" i="18" s="1"/>
  <c r="Y427" i="18"/>
  <c r="Y709" i="18"/>
  <c r="Y850" i="18"/>
  <c r="Y844" i="18"/>
  <c r="Y836" i="18"/>
  <c r="Z836" i="18" s="1"/>
  <c r="Y821" i="18"/>
  <c r="Y833" i="18"/>
  <c r="Y827" i="18"/>
  <c r="Z827" i="18" s="1"/>
  <c r="Y711" i="18"/>
  <c r="Y812" i="18"/>
  <c r="Z812" i="18" s="1"/>
  <c r="Y841" i="18"/>
  <c r="Z841" i="18" s="1"/>
  <c r="Y443" i="18"/>
  <c r="Y865" i="18"/>
  <c r="Z865" i="18" s="1"/>
  <c r="Y868" i="18"/>
  <c r="Y414" i="18"/>
  <c r="Y835" i="18"/>
  <c r="Y867" i="18"/>
  <c r="Y803" i="18"/>
  <c r="Y453" i="18"/>
  <c r="Y816" i="18"/>
  <c r="Z816" i="18" s="1"/>
  <c r="X4" i="18"/>
  <c r="W5" i="24"/>
  <c r="Y810" i="18"/>
  <c r="Z810" i="18" s="1"/>
  <c r="X426" i="18"/>
  <c r="Y449" i="18"/>
  <c r="Z449" i="18" s="1"/>
  <c r="Y770" i="18"/>
  <c r="Y847" i="18"/>
  <c r="Y696" i="18"/>
  <c r="Y861" i="18"/>
  <c r="Y837" i="18"/>
  <c r="Y866" i="18"/>
  <c r="Y805" i="18"/>
  <c r="Z805" i="18" s="1"/>
  <c r="Y855" i="18"/>
  <c r="Z855" i="18" s="1"/>
  <c r="Y432" i="18"/>
  <c r="Y854" i="18"/>
  <c r="Z854" i="18" s="1"/>
  <c r="Y840" i="18"/>
  <c r="Z840" i="18" s="1"/>
  <c r="Y457" i="18"/>
  <c r="Y811" i="18"/>
  <c r="Y712" i="18"/>
  <c r="Z712" i="18" s="1"/>
  <c r="Y802" i="18"/>
  <c r="Z802" i="18" s="1"/>
  <c r="Y699" i="18"/>
  <c r="Y800" i="18"/>
  <c r="Y852" i="18"/>
  <c r="Y822" i="18"/>
  <c r="Y446" i="18"/>
  <c r="Y677" i="18"/>
  <c r="Y410" i="18"/>
  <c r="Y851" i="18"/>
  <c r="Z851" i="18" s="1"/>
  <c r="Z828" i="18"/>
  <c r="Y434" i="18"/>
  <c r="Y849" i="18"/>
  <c r="Y826" i="18"/>
  <c r="Z826" i="18" s="1"/>
  <c r="Y801" i="18"/>
  <c r="Z801" i="18" s="1"/>
  <c r="Y853" i="18"/>
  <c r="Y708" i="18"/>
  <c r="X869" i="18"/>
  <c r="Y771" i="18"/>
  <c r="Y445" i="18"/>
  <c r="Y815" i="18"/>
  <c r="Z815" i="18" s="1"/>
  <c r="Y798" i="18"/>
  <c r="Z798" i="18" s="1"/>
  <c r="Y862" i="18"/>
  <c r="Y864" i="18"/>
  <c r="Y814" i="18"/>
  <c r="Z814" i="18" s="1"/>
  <c r="Y796" i="18"/>
  <c r="Y391" i="18"/>
  <c r="Z391" i="18" s="1"/>
  <c r="Y444" i="18"/>
  <c r="V817" i="18"/>
  <c r="V804" i="18"/>
  <c r="W824" i="18"/>
  <c r="V830" i="18"/>
  <c r="Y839" i="18"/>
  <c r="X843" i="18"/>
  <c r="W813" i="18"/>
  <c r="W817" i="18" s="1"/>
  <c r="W799" i="18"/>
  <c r="W804" i="18" s="1"/>
  <c r="Y842" i="18"/>
  <c r="Y403" i="18"/>
  <c r="X413" i="18"/>
  <c r="V8" i="24"/>
  <c r="U22" i="24"/>
  <c r="U33" i="24" s="1"/>
  <c r="X429" i="18"/>
  <c r="W439" i="18"/>
  <c r="X455" i="18" l="1"/>
  <c r="X465" i="18" s="1"/>
  <c r="X442" i="18"/>
  <c r="W452" i="18"/>
  <c r="V400" i="18"/>
  <c r="X390" i="18"/>
  <c r="X400" i="18" s="1"/>
  <c r="Y856" i="18"/>
  <c r="Z420" i="18"/>
  <c r="Z682" i="18"/>
  <c r="Z437" i="18"/>
  <c r="Z406" i="18"/>
  <c r="Z697" i="18"/>
  <c r="Z421" i="18"/>
  <c r="X5" i="24"/>
  <c r="Y4" i="18"/>
  <c r="Y869" i="18"/>
  <c r="Y426" i="18"/>
  <c r="Z860" i="18"/>
  <c r="Z410" i="18"/>
  <c r="Z823" i="18"/>
  <c r="Z847" i="18"/>
  <c r="Z446" i="18"/>
  <c r="Z404" i="18"/>
  <c r="Z407" i="18"/>
  <c r="Z458" i="18"/>
  <c r="Z417" i="18"/>
  <c r="Z418" i="18"/>
  <c r="Z461" i="18"/>
  <c r="Z434" i="18"/>
  <c r="Z393" i="18"/>
  <c r="Z438" i="18"/>
  <c r="Z456" i="18"/>
  <c r="Z432" i="18"/>
  <c r="Z448" i="18"/>
  <c r="Z797" i="18"/>
  <c r="Z460" i="18"/>
  <c r="Z394" i="18"/>
  <c r="Z408" i="18"/>
  <c r="Z430" i="18"/>
  <c r="Z445" i="18"/>
  <c r="Z781" i="18"/>
  <c r="Z665" i="18"/>
  <c r="Z664" i="18"/>
  <c r="Z575" i="18"/>
  <c r="Z214" i="18"/>
  <c r="Z264" i="18"/>
  <c r="Z217" i="18"/>
  <c r="Z187" i="18"/>
  <c r="Z265" i="18"/>
  <c r="Z213" i="18"/>
  <c r="Z113" i="18"/>
  <c r="Z98" i="18"/>
  <c r="Z178" i="18"/>
  <c r="Z172" i="18"/>
  <c r="Z162" i="18"/>
  <c r="Z320" i="18"/>
  <c r="Z164" i="18"/>
  <c r="Z175" i="18"/>
  <c r="Z318" i="18"/>
  <c r="Z255" i="18"/>
  <c r="Z240" i="18"/>
  <c r="Z241" i="18"/>
  <c r="Z124" i="18"/>
  <c r="Z177" i="18"/>
  <c r="Z110" i="18"/>
  <c r="Z99" i="18"/>
  <c r="Z385" i="18"/>
  <c r="Z347" i="18"/>
  <c r="Z261" i="18"/>
  <c r="Z368" i="18"/>
  <c r="Z366" i="18"/>
  <c r="Z666" i="18"/>
  <c r="Z332" i="18"/>
  <c r="Z281" i="18"/>
  <c r="Z380" i="18"/>
  <c r="Z295" i="18"/>
  <c r="Z785" i="18"/>
  <c r="Z277" i="18"/>
  <c r="Z539" i="18"/>
  <c r="Z591" i="18"/>
  <c r="Z278" i="18"/>
  <c r="Z294" i="18"/>
  <c r="Z552" i="18"/>
  <c r="Z748" i="18"/>
  <c r="Z618" i="18"/>
  <c r="Z605" i="18"/>
  <c r="Z308" i="18"/>
  <c r="Z631" i="18"/>
  <c r="Z657" i="18"/>
  <c r="Z304" i="18"/>
  <c r="Z683" i="18"/>
  <c r="Z528" i="18"/>
  <c r="Z554" i="18"/>
  <c r="Z541" i="18"/>
  <c r="Z580" i="18"/>
  <c r="Z424" i="18"/>
  <c r="Z502" i="18"/>
  <c r="Z620" i="18"/>
  <c r="Z581" i="18"/>
  <c r="Z659" i="18"/>
  <c r="Z555" i="18"/>
  <c r="Z789" i="18"/>
  <c r="Z737" i="18"/>
  <c r="Z425" i="18"/>
  <c r="Z621" i="18"/>
  <c r="Z673" i="18"/>
  <c r="Z795" i="18"/>
  <c r="Z595" i="18"/>
  <c r="Z859" i="18"/>
  <c r="Z738" i="18"/>
  <c r="Z543" i="18"/>
  <c r="Z463" i="18"/>
  <c r="Z395" i="18"/>
  <c r="Z431" i="18"/>
  <c r="Z444" i="18"/>
  <c r="Z796" i="18"/>
  <c r="Z857" i="18"/>
  <c r="Z416" i="18"/>
  <c r="Z480" i="18"/>
  <c r="Z492" i="18" s="1"/>
  <c r="Z344" i="18"/>
  <c r="Z252" i="18"/>
  <c r="Z379" i="18"/>
  <c r="Z123" i="18"/>
  <c r="Z109" i="18"/>
  <c r="Z125" i="18"/>
  <c r="Z135" i="18"/>
  <c r="Z227" i="18"/>
  <c r="Z149" i="18"/>
  <c r="Z282" i="18"/>
  <c r="Z151" i="18"/>
  <c r="Z345" i="18"/>
  <c r="Z317" i="18"/>
  <c r="Z372" i="18"/>
  <c r="Z784" i="18"/>
  <c r="Z667" i="18"/>
  <c r="Z262" i="18"/>
  <c r="Z577" i="18"/>
  <c r="Z526" i="18"/>
  <c r="Z275" i="18"/>
  <c r="Z679" i="18"/>
  <c r="Z411" i="18"/>
  <c r="Z787" i="18"/>
  <c r="Z771" i="18"/>
  <c r="Z773" i="18"/>
  <c r="Z273" i="18"/>
  <c r="Z396" i="18"/>
  <c r="Z772" i="18"/>
  <c r="Z503" i="18"/>
  <c r="Z276" i="18"/>
  <c r="Z722" i="18"/>
  <c r="Z777" i="18"/>
  <c r="Z686" i="18"/>
  <c r="Z775" i="18"/>
  <c r="Z724" i="18"/>
  <c r="Z504" i="18"/>
  <c r="Z435" i="18"/>
  <c r="Z834" i="18"/>
  <c r="Z349" i="18"/>
  <c r="Z361" i="18" s="1"/>
  <c r="Z783" i="18"/>
  <c r="Z104" i="18"/>
  <c r="Z189" i="18"/>
  <c r="Z269" i="18"/>
  <c r="Z165" i="18"/>
  <c r="Z370" i="18"/>
  <c r="Z139" i="18"/>
  <c r="Z268" i="18"/>
  <c r="Z343" i="18"/>
  <c r="Z230" i="18"/>
  <c r="Z100" i="18"/>
  <c r="Z371" i="18"/>
  <c r="Z369" i="18"/>
  <c r="Z384" i="18"/>
  <c r="Z105" i="18"/>
  <c r="Z386" i="18"/>
  <c r="Z239" i="18"/>
  <c r="Z769" i="18"/>
  <c r="Z786" i="18"/>
  <c r="Z500" i="18"/>
  <c r="Z293" i="18"/>
  <c r="Z678" i="18"/>
  <c r="Z553" i="18"/>
  <c r="Z770" i="18"/>
  <c r="Z671" i="18"/>
  <c r="Z736" i="18"/>
  <c r="Z721" i="18"/>
  <c r="Z291" i="18"/>
  <c r="Z607" i="18"/>
  <c r="Z696" i="18"/>
  <c r="Z392" i="18"/>
  <c r="Z634" i="18"/>
  <c r="Z517" i="18"/>
  <c r="Z530" i="18"/>
  <c r="Z464" i="18"/>
  <c r="Z809" i="18"/>
  <c r="Z419" i="18"/>
  <c r="Z849" i="18"/>
  <c r="Z782" i="18"/>
  <c r="Z76" i="18"/>
  <c r="Z88" i="18" s="1"/>
  <c r="Z574" i="18"/>
  <c r="Z136" i="18"/>
  <c r="Z381" i="18"/>
  <c r="Z215" i="18"/>
  <c r="Z171" i="18"/>
  <c r="Z364" i="18"/>
  <c r="Z229" i="18"/>
  <c r="Z267" i="18"/>
  <c r="Z108" i="18"/>
  <c r="Z112" i="18"/>
  <c r="Z365" i="18"/>
  <c r="Z253" i="18"/>
  <c r="Z256" i="18"/>
  <c r="Z111" i="18"/>
  <c r="Z150" i="18"/>
  <c r="Z191" i="18"/>
  <c r="Z319" i="18"/>
  <c r="Z176" i="18"/>
  <c r="Z202" i="18"/>
  <c r="Z367" i="18"/>
  <c r="Z174" i="18"/>
  <c r="Z216" i="18"/>
  <c r="Z148" i="18"/>
  <c r="Z373" i="18"/>
  <c r="Z161" i="18"/>
  <c r="Z126" i="18"/>
  <c r="Z201" i="18"/>
  <c r="Z243" i="18"/>
  <c r="Z170" i="18"/>
  <c r="Z510" i="18"/>
  <c r="Z333" i="18"/>
  <c r="Z346" i="18"/>
  <c r="Z378" i="18"/>
  <c r="Z677" i="18"/>
  <c r="Z512" i="18"/>
  <c r="Z643" i="18"/>
  <c r="Z734" i="18"/>
  <c r="Z617" i="18"/>
  <c r="Z436" i="18"/>
  <c r="Z604" i="18"/>
  <c r="Z630" i="18"/>
  <c r="Z527" i="18"/>
  <c r="Z514" i="18"/>
  <c r="Z566" i="18"/>
  <c r="Z592" i="18"/>
  <c r="Z501" i="18"/>
  <c r="Z670" i="18"/>
  <c r="Z680" i="18"/>
  <c r="Z292" i="18"/>
  <c r="Z619" i="18"/>
  <c r="Z788" i="18"/>
  <c r="Z307" i="18"/>
  <c r="Z658" i="18"/>
  <c r="Z305" i="18"/>
  <c r="Z515" i="18"/>
  <c r="Z750" i="18"/>
  <c r="Z723" i="18"/>
  <c r="Z684" i="18"/>
  <c r="Z516" i="18"/>
  <c r="Z774" i="18"/>
  <c r="Z568" i="18"/>
  <c r="Z647" i="18"/>
  <c r="Z450" i="18"/>
  <c r="Z608" i="18"/>
  <c r="Z822" i="18"/>
  <c r="Z790" i="18"/>
  <c r="Z685" i="18"/>
  <c r="Z569" i="18"/>
  <c r="Z751" i="18"/>
  <c r="Z398" i="18"/>
  <c r="Z440" i="18"/>
  <c r="Z457" i="18"/>
  <c r="AA3" i="18"/>
  <c r="Z509" i="18"/>
  <c r="Z753" i="18"/>
  <c r="Z765" i="18" s="1"/>
  <c r="Z200" i="18"/>
  <c r="Z266" i="18"/>
  <c r="Z204" i="18"/>
  <c r="Z163" i="18"/>
  <c r="Z152" i="18"/>
  <c r="Z107" i="18"/>
  <c r="Z321" i="18"/>
  <c r="Z190" i="18"/>
  <c r="Z260" i="18"/>
  <c r="Z137" i="18"/>
  <c r="Z138" i="18"/>
  <c r="Z173" i="18"/>
  <c r="Z169" i="18"/>
  <c r="Z382" i="18"/>
  <c r="Z377" i="18"/>
  <c r="Z280" i="18"/>
  <c r="Z565" i="18"/>
  <c r="Z513" i="18"/>
  <c r="Z669" i="18"/>
  <c r="Z735" i="18"/>
  <c r="Z540" i="18"/>
  <c r="Z644" i="18"/>
  <c r="Z749" i="18"/>
  <c r="Z593" i="18"/>
  <c r="Z645" i="18"/>
  <c r="Z606" i="18"/>
  <c r="Z672" i="18"/>
  <c r="Z646" i="18"/>
  <c r="Z633" i="18"/>
  <c r="Z451" i="18"/>
  <c r="Z412" i="18"/>
  <c r="Z556" i="18"/>
  <c r="Z818" i="18"/>
  <c r="Z401" i="18"/>
  <c r="Z573" i="18"/>
  <c r="Z508" i="18"/>
  <c r="Z263" i="18"/>
  <c r="Z226" i="18"/>
  <c r="Z334" i="18"/>
  <c r="Z228" i="18"/>
  <c r="Z97" i="18"/>
  <c r="Z203" i="18"/>
  <c r="Z242" i="18"/>
  <c r="Z96" i="18"/>
  <c r="Z254" i="18"/>
  <c r="Z188" i="18"/>
  <c r="Z383" i="18"/>
  <c r="Z122" i="18"/>
  <c r="Z576" i="18"/>
  <c r="Z511" i="18"/>
  <c r="Z106" i="18"/>
  <c r="Z330" i="18"/>
  <c r="Z668" i="18"/>
  <c r="Z656" i="18"/>
  <c r="Z747" i="18"/>
  <c r="Z578" i="18"/>
  <c r="Z306" i="18"/>
  <c r="Z274" i="18"/>
  <c r="Z579" i="18"/>
  <c r="Z397" i="18"/>
  <c r="Z632" i="18"/>
  <c r="Z768" i="18"/>
  <c r="Z567" i="18"/>
  <c r="Z542" i="18"/>
  <c r="Z529" i="18"/>
  <c r="Z594" i="18"/>
  <c r="Z725" i="18"/>
  <c r="Z660" i="18"/>
  <c r="Z776" i="18"/>
  <c r="Z582" i="18"/>
  <c r="Z852" i="18"/>
  <c r="Z433" i="18"/>
  <c r="Z695" i="18"/>
  <c r="Z800" i="18"/>
  <c r="AA800" i="18" s="1"/>
  <c r="Z866" i="18"/>
  <c r="Z708" i="18"/>
  <c r="Z820" i="18"/>
  <c r="Z699" i="18"/>
  <c r="Z861" i="18"/>
  <c r="Z427" i="18"/>
  <c r="Z388" i="18"/>
  <c r="Z709" i="18"/>
  <c r="Z792" i="18"/>
  <c r="Z850" i="18"/>
  <c r="Z853" i="18"/>
  <c r="AA853" i="18" s="1"/>
  <c r="Z863" i="18"/>
  <c r="Z833" i="18"/>
  <c r="Z844" i="18"/>
  <c r="Z821" i="18"/>
  <c r="Z811" i="18"/>
  <c r="Z829" i="18"/>
  <c r="Z867" i="18"/>
  <c r="Z711" i="18"/>
  <c r="Z862" i="18"/>
  <c r="Z443" i="18"/>
  <c r="Z864" i="18"/>
  <c r="AA864" i="18" s="1"/>
  <c r="Z414" i="18"/>
  <c r="Z837" i="18"/>
  <c r="Z868" i="18"/>
  <c r="Z803" i="18"/>
  <c r="Z453" i="18"/>
  <c r="Z835" i="18"/>
  <c r="Z848" i="18"/>
  <c r="Z423" i="18"/>
  <c r="Z331" i="18"/>
  <c r="Z846" i="18"/>
  <c r="AA855" i="18"/>
  <c r="Z839" i="18"/>
  <c r="AA839" i="18" s="1"/>
  <c r="Y843" i="18"/>
  <c r="X813" i="18"/>
  <c r="Z842" i="18"/>
  <c r="X799" i="18"/>
  <c r="X824" i="18"/>
  <c r="Y824" i="18" s="1"/>
  <c r="W830" i="18"/>
  <c r="AA805" i="18"/>
  <c r="Y429" i="18"/>
  <c r="X439" i="18"/>
  <c r="V22" i="24"/>
  <c r="V33" i="24" s="1"/>
  <c r="W8" i="24"/>
  <c r="Z403" i="18"/>
  <c r="Y413" i="18"/>
  <c r="Y455" i="18" l="1"/>
  <c r="Y390" i="18"/>
  <c r="Y400" i="18" s="1"/>
  <c r="Y442" i="18"/>
  <c r="X452" i="18"/>
  <c r="Z856" i="18"/>
  <c r="AA449" i="18"/>
  <c r="AA407" i="18"/>
  <c r="AA423" i="18"/>
  <c r="AA418" i="18"/>
  <c r="AA438" i="18"/>
  <c r="AA408" i="18"/>
  <c r="AA446" i="18"/>
  <c r="AA448" i="18"/>
  <c r="AA458" i="18"/>
  <c r="AA432" i="18"/>
  <c r="AA725" i="18"/>
  <c r="AA434" i="18"/>
  <c r="AA461" i="18"/>
  <c r="AA422" i="18"/>
  <c r="AA391" i="18"/>
  <c r="AA847" i="18"/>
  <c r="AA406" i="18"/>
  <c r="AA447" i="18"/>
  <c r="AA810" i="18"/>
  <c r="AA417" i="18"/>
  <c r="AA410" i="18"/>
  <c r="AA419" i="18"/>
  <c r="AA76" i="18"/>
  <c r="AA88" i="18" s="1"/>
  <c r="AA573" i="18"/>
  <c r="AA782" i="18"/>
  <c r="AA753" i="18"/>
  <c r="AA765" i="18" s="1"/>
  <c r="AA201" i="18"/>
  <c r="AA253" i="18"/>
  <c r="AA136" i="18"/>
  <c r="AA215" i="18"/>
  <c r="AA175" i="18"/>
  <c r="AA138" i="18"/>
  <c r="AA189" i="18"/>
  <c r="AA107" i="18"/>
  <c r="AA126" i="18"/>
  <c r="AA148" i="18"/>
  <c r="AA256" i="18"/>
  <c r="AA123" i="18"/>
  <c r="AA345" i="18"/>
  <c r="AA242" i="18"/>
  <c r="AA149" i="18"/>
  <c r="AA151" i="18"/>
  <c r="AA162" i="18"/>
  <c r="AA268" i="18"/>
  <c r="AA321" i="18"/>
  <c r="AA319" i="18"/>
  <c r="AA110" i="18"/>
  <c r="AA178" i="18"/>
  <c r="AA137" i="18"/>
  <c r="AA188" i="18"/>
  <c r="AA169" i="18"/>
  <c r="AA170" i="18"/>
  <c r="AA510" i="18"/>
  <c r="AA176" i="18"/>
  <c r="AA200" i="18"/>
  <c r="AA331" i="18"/>
  <c r="AA108" i="18"/>
  <c r="AA666" i="18"/>
  <c r="AA785" i="18"/>
  <c r="AA669" i="18"/>
  <c r="AA617" i="18"/>
  <c r="AA630" i="18"/>
  <c r="AA786" i="18"/>
  <c r="AA604" i="18"/>
  <c r="AA748" i="18"/>
  <c r="AA540" i="18"/>
  <c r="AA670" i="18"/>
  <c r="AA275" i="18"/>
  <c r="AA678" i="18"/>
  <c r="AA436" i="18"/>
  <c r="AA541" i="18"/>
  <c r="AA567" i="18"/>
  <c r="AA632" i="18"/>
  <c r="AA619" i="18"/>
  <c r="AA721" i="18"/>
  <c r="AB721" i="18" s="1"/>
  <c r="AA274" i="18"/>
  <c r="AA672" i="18"/>
  <c r="AA307" i="18"/>
  <c r="AA681" i="18"/>
  <c r="AB681" i="18" s="1"/>
  <c r="AA542" i="18"/>
  <c r="AA273" i="18"/>
  <c r="AA568" i="18"/>
  <c r="AA392" i="18"/>
  <c r="AA646" i="18"/>
  <c r="AA530" i="18"/>
  <c r="AA459" i="18"/>
  <c r="AB459" i="18" s="1"/>
  <c r="AA556" i="18"/>
  <c r="AA437" i="18"/>
  <c r="AB437" i="18" s="1"/>
  <c r="AA504" i="18"/>
  <c r="AA582" i="18"/>
  <c r="AA724" i="18"/>
  <c r="AB724" i="18" s="1"/>
  <c r="AA697" i="18"/>
  <c r="AA412" i="18"/>
  <c r="AA686" i="18"/>
  <c r="AA416" i="18"/>
  <c r="AB416" i="18" s="1"/>
  <c r="AA349" i="18"/>
  <c r="AA361" i="18" s="1"/>
  <c r="AA664" i="18"/>
  <c r="AA203" i="18"/>
  <c r="AA385" i="18"/>
  <c r="AA172" i="18"/>
  <c r="AA230" i="18"/>
  <c r="AA343" i="18"/>
  <c r="AA384" i="18"/>
  <c r="AA265" i="18"/>
  <c r="AA135" i="18"/>
  <c r="AA263" i="18"/>
  <c r="AA241" i="18"/>
  <c r="AA165" i="18"/>
  <c r="AA334" i="18"/>
  <c r="AA381" i="18"/>
  <c r="AA318" i="18"/>
  <c r="AA282" i="18"/>
  <c r="AA190" i="18"/>
  <c r="AA668" i="18"/>
  <c r="AA280" i="18"/>
  <c r="AA769" i="18"/>
  <c r="AA278" i="18"/>
  <c r="AA501" i="18"/>
  <c r="AA579" i="18"/>
  <c r="AA606" i="18"/>
  <c r="AA593" i="18"/>
  <c r="AA306" i="18"/>
  <c r="AA645" i="18"/>
  <c r="AA425" i="18"/>
  <c r="AA503" i="18"/>
  <c r="AA292" i="18"/>
  <c r="AA405" i="18"/>
  <c r="AA543" i="18"/>
  <c r="AA660" i="18"/>
  <c r="AA608" i="18"/>
  <c r="AA685" i="18"/>
  <c r="AA699" i="18"/>
  <c r="AA695" i="18"/>
  <c r="AA399" i="18"/>
  <c r="AA848" i="18"/>
  <c r="AA460" i="18"/>
  <c r="AA509" i="18"/>
  <c r="AA781" i="18"/>
  <c r="AA317" i="18"/>
  <c r="AA217" i="18"/>
  <c r="AA174" i="18"/>
  <c r="AA204" i="18"/>
  <c r="AA214" i="18"/>
  <c r="AA266" i="18"/>
  <c r="AA96" i="18"/>
  <c r="AA124" i="18"/>
  <c r="AA367" i="18"/>
  <c r="AA161" i="18"/>
  <c r="AA164" i="18"/>
  <c r="AA372" i="18"/>
  <c r="AA279" i="18"/>
  <c r="AA150" i="18"/>
  <c r="AA173" i="18"/>
  <c r="AA511" i="18"/>
  <c r="AA500" i="18"/>
  <c r="AA526" i="18"/>
  <c r="AA591" i="18"/>
  <c r="AA644" i="18"/>
  <c r="AA293" i="18"/>
  <c r="AA566" i="18"/>
  <c r="AA411" i="18"/>
  <c r="AA749" i="18"/>
  <c r="AA528" i="18"/>
  <c r="AA620" i="18"/>
  <c r="AA659" i="18"/>
  <c r="AA737" i="18"/>
  <c r="AA516" i="18"/>
  <c r="AA421" i="18"/>
  <c r="AB421" i="18" s="1"/>
  <c r="AA445" i="18"/>
  <c r="AA647" i="18"/>
  <c r="AA450" i="18"/>
  <c r="AA852" i="18"/>
  <c r="AB852" i="18" s="1"/>
  <c r="AA849" i="18"/>
  <c r="AA401" i="18"/>
  <c r="AA860" i="18"/>
  <c r="AA851" i="18"/>
  <c r="AA797" i="18"/>
  <c r="AA430" i="18"/>
  <c r="AA574" i="18"/>
  <c r="AB3" i="18"/>
  <c r="AA665" i="18"/>
  <c r="AA320" i="18"/>
  <c r="AA239" i="18"/>
  <c r="AA240" i="18"/>
  <c r="AA347" i="18"/>
  <c r="AA373" i="18"/>
  <c r="AA98" i="18"/>
  <c r="AA369" i="18"/>
  <c r="AA252" i="18"/>
  <c r="AA383" i="18"/>
  <c r="AA112" i="18"/>
  <c r="AA213" i="18"/>
  <c r="AA100" i="18"/>
  <c r="AA379" i="18"/>
  <c r="AA344" i="18"/>
  <c r="AA177" i="18"/>
  <c r="AA187" i="18"/>
  <c r="AA122" i="18"/>
  <c r="AA269" i="18"/>
  <c r="AA254" i="18"/>
  <c r="AA386" i="18"/>
  <c r="AA264" i="18"/>
  <c r="AA229" i="18"/>
  <c r="AA97" i="18"/>
  <c r="AA202" i="18"/>
  <c r="AA105" i="18"/>
  <c r="AA125" i="18"/>
  <c r="AA366" i="18"/>
  <c r="AA262" i="18"/>
  <c r="AA261" i="18"/>
  <c r="AA333" i="18"/>
  <c r="AA281" i="18"/>
  <c r="AA378" i="18"/>
  <c r="AA295" i="18"/>
  <c r="AB295" i="18" s="1"/>
  <c r="AA512" i="18"/>
  <c r="AA578" i="18"/>
  <c r="AA552" i="18"/>
  <c r="AA643" i="18"/>
  <c r="AA747" i="18"/>
  <c r="AA656" i="18"/>
  <c r="AA527" i="18"/>
  <c r="AA294" i="18"/>
  <c r="AA514" i="18"/>
  <c r="AA618" i="18"/>
  <c r="AA657" i="18"/>
  <c r="AA396" i="18"/>
  <c r="AA770" i="18"/>
  <c r="AA554" i="18"/>
  <c r="AA515" i="18"/>
  <c r="AA788" i="18"/>
  <c r="AA502" i="18"/>
  <c r="AA304" i="18"/>
  <c r="AA607" i="18"/>
  <c r="AA682" i="18"/>
  <c r="AA696" i="18"/>
  <c r="AB696" i="18" s="1"/>
  <c r="AA750" i="18"/>
  <c r="AA789" i="18"/>
  <c r="AA291" i="18"/>
  <c r="AA581" i="18"/>
  <c r="AA529" i="18"/>
  <c r="AA569" i="18"/>
  <c r="AA517" i="18"/>
  <c r="AA595" i="18"/>
  <c r="AA621" i="18"/>
  <c r="AA634" i="18"/>
  <c r="AA790" i="18"/>
  <c r="AA276" i="18"/>
  <c r="AA777" i="18"/>
  <c r="AA807" i="18"/>
  <c r="AB807" i="18" s="1"/>
  <c r="AA818" i="18"/>
  <c r="AB818" i="18" s="1"/>
  <c r="AA404" i="18"/>
  <c r="AB404" i="18" s="1"/>
  <c r="AA814" i="18"/>
  <c r="AB814" i="18" s="1"/>
  <c r="AA828" i="18"/>
  <c r="AB828" i="18" s="1"/>
  <c r="AA834" i="18"/>
  <c r="AA393" i="18"/>
  <c r="AA456" i="18"/>
  <c r="AA462" i="18"/>
  <c r="AA480" i="18"/>
  <c r="AA492" i="18" s="1"/>
  <c r="AA783" i="18"/>
  <c r="AA228" i="18"/>
  <c r="AA227" i="18"/>
  <c r="AA365" i="18"/>
  <c r="AA346" i="18"/>
  <c r="AA191" i="18"/>
  <c r="AA243" i="18"/>
  <c r="AA370" i="18"/>
  <c r="AA104" i="18"/>
  <c r="AA260" i="18"/>
  <c r="AA371" i="18"/>
  <c r="AA226" i="18"/>
  <c r="AA163" i="18"/>
  <c r="AA667" i="18"/>
  <c r="AA784" i="18"/>
  <c r="AA368" i="18"/>
  <c r="AA576" i="18"/>
  <c r="AA330" i="18"/>
  <c r="AA565" i="18"/>
  <c r="AA539" i="18"/>
  <c r="AA735" i="18"/>
  <c r="AA553" i="18"/>
  <c r="AA787" i="18"/>
  <c r="AA773" i="18"/>
  <c r="AA736" i="18"/>
  <c r="AA658" i="18"/>
  <c r="AA555" i="18"/>
  <c r="AA722" i="18"/>
  <c r="AA633" i="18"/>
  <c r="AA594" i="18"/>
  <c r="AA751" i="18"/>
  <c r="AA451" i="18"/>
  <c r="AA684" i="18"/>
  <c r="AA398" i="18"/>
  <c r="AA776" i="18"/>
  <c r="AA409" i="18"/>
  <c r="AB409" i="18" s="1"/>
  <c r="AA857" i="18"/>
  <c r="AA823" i="18"/>
  <c r="AA846" i="18"/>
  <c r="AA508" i="18"/>
  <c r="AA575" i="18"/>
  <c r="AA364" i="18"/>
  <c r="AA380" i="18"/>
  <c r="AA216" i="18"/>
  <c r="AA267" i="18"/>
  <c r="AA139" i="18"/>
  <c r="AA255" i="18"/>
  <c r="AA111" i="18"/>
  <c r="AA113" i="18"/>
  <c r="AA382" i="18"/>
  <c r="AA171" i="18"/>
  <c r="AA109" i="18"/>
  <c r="AA99" i="18"/>
  <c r="AA377" i="18"/>
  <c r="AA106" i="18"/>
  <c r="AA152" i="18"/>
  <c r="AA332" i="18"/>
  <c r="AA577" i="18"/>
  <c r="AA513" i="18"/>
  <c r="AA734" i="18"/>
  <c r="AA592" i="18"/>
  <c r="AA631" i="18"/>
  <c r="AA605" i="18"/>
  <c r="AA671" i="18"/>
  <c r="AA580" i="18"/>
  <c r="AA308" i="18"/>
  <c r="AA397" i="18"/>
  <c r="AA768" i="18"/>
  <c r="AA424" i="18"/>
  <c r="AA772" i="18"/>
  <c r="AB772" i="18" s="1"/>
  <c r="AA305" i="18"/>
  <c r="AA673" i="18"/>
  <c r="AA738" i="18"/>
  <c r="AA420" i="18"/>
  <c r="AB420" i="18" s="1"/>
  <c r="AA394" i="18"/>
  <c r="AB394" i="18" s="1"/>
  <c r="AA440" i="18"/>
  <c r="AA794" i="18"/>
  <c r="AA815" i="18"/>
  <c r="AB815" i="18" s="1"/>
  <c r="AA820" i="18"/>
  <c r="AA866" i="18"/>
  <c r="AB866" i="18" s="1"/>
  <c r="AA802" i="18"/>
  <c r="AA816" i="18"/>
  <c r="AB816" i="18" s="1"/>
  <c r="AA836" i="18"/>
  <c r="AB836" i="18" s="1"/>
  <c r="AA388" i="18"/>
  <c r="AA427" i="18"/>
  <c r="AA792" i="18"/>
  <c r="AA833" i="18"/>
  <c r="AA821" i="18"/>
  <c r="AA812" i="18"/>
  <c r="AB812" i="18" s="1"/>
  <c r="AA844" i="18"/>
  <c r="AA862" i="18"/>
  <c r="AA443" i="18"/>
  <c r="AA711" i="18"/>
  <c r="AB711" i="18" s="1"/>
  <c r="AA798" i="18"/>
  <c r="AA867" i="18"/>
  <c r="AA835" i="18"/>
  <c r="AA414" i="18"/>
  <c r="AA868" i="18"/>
  <c r="AB868" i="18" s="1"/>
  <c r="AA803" i="18"/>
  <c r="AA453" i="18"/>
  <c r="AA723" i="18"/>
  <c r="AA444" i="18"/>
  <c r="AA841" i="18"/>
  <c r="AB841" i="18" s="1"/>
  <c r="AA831" i="18"/>
  <c r="AA712" i="18"/>
  <c r="AA838" i="18"/>
  <c r="AA457" i="18"/>
  <c r="AA431" i="18"/>
  <c r="AA277" i="18"/>
  <c r="AA825" i="18"/>
  <c r="AA840" i="18"/>
  <c r="AB840" i="18" s="1"/>
  <c r="AA837" i="18"/>
  <c r="AB837" i="18" s="1"/>
  <c r="AA829" i="18"/>
  <c r="AA708" i="18"/>
  <c r="AB708" i="18" s="1"/>
  <c r="AA433" i="18"/>
  <c r="AA464" i="18"/>
  <c r="AA775" i="18"/>
  <c r="Z869" i="18"/>
  <c r="AA395" i="18"/>
  <c r="AA859" i="18"/>
  <c r="AA710" i="18"/>
  <c r="Z4" i="18"/>
  <c r="Y5" i="24"/>
  <c r="AA698" i="18"/>
  <c r="AA808" i="18"/>
  <c r="AB808" i="18" s="1"/>
  <c r="AA822" i="18"/>
  <c r="AA771" i="18"/>
  <c r="AA795" i="18"/>
  <c r="AA683" i="18"/>
  <c r="AA865" i="18"/>
  <c r="AA850" i="18"/>
  <c r="AA774" i="18"/>
  <c r="AA680" i="18"/>
  <c r="AA809" i="18"/>
  <c r="AA854" i="18"/>
  <c r="AB854" i="18" s="1"/>
  <c r="Z426" i="18"/>
  <c r="AA811" i="18"/>
  <c r="AA863" i="18"/>
  <c r="AB863" i="18" s="1"/>
  <c r="AA709" i="18"/>
  <c r="AB709" i="18" s="1"/>
  <c r="AA861" i="18"/>
  <c r="AA677" i="18"/>
  <c r="AA435" i="18"/>
  <c r="AA679" i="18"/>
  <c r="AA796" i="18"/>
  <c r="AA463" i="18"/>
  <c r="AA827" i="18"/>
  <c r="AB827" i="18" s="1"/>
  <c r="AA826" i="18"/>
  <c r="AA801" i="18"/>
  <c r="AB801" i="18" s="1"/>
  <c r="AB855" i="18"/>
  <c r="Y799" i="18"/>
  <c r="X804" i="18"/>
  <c r="Y813" i="18"/>
  <c r="X817" i="18"/>
  <c r="Z824" i="18"/>
  <c r="Y830" i="18"/>
  <c r="X830" i="18"/>
  <c r="Z843" i="18"/>
  <c r="AA842" i="18"/>
  <c r="AA403" i="18"/>
  <c r="Z413" i="18"/>
  <c r="Z429" i="18"/>
  <c r="Y439" i="18"/>
  <c r="AB805" i="18"/>
  <c r="W22" i="24"/>
  <c r="W33" i="24" s="1"/>
  <c r="X8" i="24"/>
  <c r="Z390" i="18" l="1"/>
  <c r="Z455" i="18"/>
  <c r="Y465" i="18"/>
  <c r="Z442" i="18"/>
  <c r="Y452" i="18"/>
  <c r="AA856" i="18"/>
  <c r="AA4" i="18"/>
  <c r="Z5" i="24"/>
  <c r="AB458" i="18"/>
  <c r="AB448" i="18"/>
  <c r="AB432" i="18"/>
  <c r="AB822" i="18"/>
  <c r="AB463" i="18"/>
  <c r="AB423" i="18"/>
  <c r="AB444" i="18"/>
  <c r="AB395" i="18"/>
  <c r="AB771" i="18"/>
  <c r="AB831" i="18"/>
  <c r="AB431" i="18"/>
  <c r="AB859" i="18"/>
  <c r="AB838" i="18"/>
  <c r="AB434" i="18"/>
  <c r="AB449" i="18"/>
  <c r="AB433" i="18"/>
  <c r="AB457" i="18"/>
  <c r="AB795" i="18"/>
  <c r="AB393" i="18"/>
  <c r="AB399" i="18"/>
  <c r="AB782" i="18"/>
  <c r="AB573" i="18"/>
  <c r="AB665" i="18"/>
  <c r="AB347" i="18"/>
  <c r="AB174" i="18"/>
  <c r="AB191" i="18"/>
  <c r="AB213" i="18"/>
  <c r="AB200" i="18"/>
  <c r="AB123" i="18"/>
  <c r="AB269" i="18"/>
  <c r="AB175" i="18"/>
  <c r="AB243" i="18"/>
  <c r="AB372" i="18"/>
  <c r="AB150" i="18"/>
  <c r="AB112" i="18"/>
  <c r="AB97" i="18"/>
  <c r="AB126" i="18"/>
  <c r="AB321" i="18"/>
  <c r="AB343" i="18"/>
  <c r="AB319" i="18"/>
  <c r="AB176" i="18"/>
  <c r="AB100" i="18"/>
  <c r="AB204" i="18"/>
  <c r="AB138" i="18"/>
  <c r="AB137" i="18"/>
  <c r="AB226" i="18"/>
  <c r="AB228" i="18"/>
  <c r="AB377" i="18"/>
  <c r="AB510" i="18"/>
  <c r="AB384" i="18"/>
  <c r="AB378" i="18"/>
  <c r="AB331" i="18"/>
  <c r="AB511" i="18"/>
  <c r="AB366" i="18"/>
  <c r="AB576" i="18"/>
  <c r="AB512" i="18"/>
  <c r="AB630" i="18"/>
  <c r="AB578" i="18"/>
  <c r="AB677" i="18"/>
  <c r="AB539" i="18"/>
  <c r="AB527" i="18"/>
  <c r="AB787" i="18"/>
  <c r="AB670" i="18"/>
  <c r="AB280" i="18"/>
  <c r="AB514" i="18"/>
  <c r="AB644" i="18"/>
  <c r="AB632" i="18"/>
  <c r="AB619" i="18"/>
  <c r="AB294" i="18"/>
  <c r="AB736" i="18"/>
  <c r="AB502" i="18"/>
  <c r="AB275" i="18"/>
  <c r="AB770" i="18"/>
  <c r="AB737" i="18"/>
  <c r="AB581" i="18"/>
  <c r="AB594" i="18"/>
  <c r="AB304" i="18"/>
  <c r="AB620" i="18"/>
  <c r="AB308" i="18"/>
  <c r="AB673" i="18"/>
  <c r="AB556" i="18"/>
  <c r="AB768" i="18"/>
  <c r="AB504" i="18"/>
  <c r="AB634" i="18"/>
  <c r="AB273" i="18"/>
  <c r="AB569" i="18"/>
  <c r="AB710" i="18"/>
  <c r="AB725" i="18"/>
  <c r="AB777" i="18"/>
  <c r="AB698" i="18"/>
  <c r="AB430" i="18"/>
  <c r="AB446" i="18"/>
  <c r="AB422" i="18"/>
  <c r="AB825" i="18"/>
  <c r="AB401" i="18"/>
  <c r="AB853" i="18"/>
  <c r="AB857" i="18"/>
  <c r="AB424" i="18"/>
  <c r="AB738" i="18"/>
  <c r="AB392" i="18"/>
  <c r="AB405" i="18"/>
  <c r="AB686" i="18"/>
  <c r="AB685" i="18"/>
  <c r="AB460" i="18"/>
  <c r="AB438" i="18"/>
  <c r="AB850" i="18"/>
  <c r="AB860" i="18"/>
  <c r="AB461" i="18"/>
  <c r="AB480" i="18"/>
  <c r="AB492" i="18" s="1"/>
  <c r="AB509" i="18"/>
  <c r="AB148" i="18"/>
  <c r="AB344" i="18"/>
  <c r="AB346" i="18"/>
  <c r="AB190" i="18"/>
  <c r="AB113" i="18"/>
  <c r="AB318" i="18"/>
  <c r="AB125" i="18"/>
  <c r="AB255" i="18"/>
  <c r="AB370" i="18"/>
  <c r="AB172" i="18"/>
  <c r="AB124" i="18"/>
  <c r="AB371" i="18"/>
  <c r="AB364" i="18"/>
  <c r="AB187" i="18"/>
  <c r="AB152" i="18"/>
  <c r="AB577" i="18"/>
  <c r="AB513" i="18"/>
  <c r="AB643" i="18"/>
  <c r="AB592" i="18"/>
  <c r="AB566" i="18"/>
  <c r="AB540" i="18"/>
  <c r="AB396" i="18"/>
  <c r="AB580" i="18"/>
  <c r="AB593" i="18"/>
  <c r="AB607" i="18"/>
  <c r="AB659" i="18"/>
  <c r="AB789" i="18"/>
  <c r="AB274" i="18"/>
  <c r="AB291" i="18"/>
  <c r="AB292" i="18"/>
  <c r="AB307" i="18"/>
  <c r="AB398" i="18"/>
  <c r="AB697" i="18"/>
  <c r="AB823" i="18"/>
  <c r="AB408" i="18"/>
  <c r="AB464" i="18"/>
  <c r="AB410" i="18"/>
  <c r="AB834" i="18"/>
  <c r="AB349" i="18"/>
  <c r="AB361" i="18" s="1"/>
  <c r="AB781" i="18"/>
  <c r="AB264" i="18"/>
  <c r="AB202" i="18"/>
  <c r="AB320" i="18"/>
  <c r="AB267" i="18"/>
  <c r="AB188" i="18"/>
  <c r="AB162" i="18"/>
  <c r="AB230" i="18"/>
  <c r="AB216" i="18"/>
  <c r="AB214" i="18"/>
  <c r="AB385" i="18"/>
  <c r="AB386" i="18"/>
  <c r="AB379" i="18"/>
  <c r="AB252" i="18"/>
  <c r="AB279" i="18"/>
  <c r="AB227" i="18"/>
  <c r="AB668" i="18"/>
  <c r="AB604" i="18"/>
  <c r="AB617" i="18"/>
  <c r="AB679" i="18"/>
  <c r="AB657" i="18"/>
  <c r="AB553" i="18"/>
  <c r="AB567" i="18"/>
  <c r="AB658" i="18"/>
  <c r="AB645" i="18"/>
  <c r="AB555" i="18"/>
  <c r="AB568" i="18"/>
  <c r="AB646" i="18"/>
  <c r="AB425" i="18"/>
  <c r="AB305" i="18"/>
  <c r="AB621" i="18"/>
  <c r="AB530" i="18"/>
  <c r="AB276" i="18"/>
  <c r="AB440" i="18"/>
  <c r="AB847" i="18"/>
  <c r="AB447" i="18"/>
  <c r="AB462" i="18"/>
  <c r="AB417" i="18"/>
  <c r="AB810" i="18"/>
  <c r="AB846" i="18"/>
  <c r="AB851" i="18"/>
  <c r="AB800" i="18"/>
  <c r="AB809" i="18"/>
  <c r="AB435" i="18"/>
  <c r="AB76" i="18"/>
  <c r="AB88" i="18" s="1"/>
  <c r="AB575" i="18"/>
  <c r="AB664" i="18"/>
  <c r="AB574" i="18"/>
  <c r="AB189" i="18"/>
  <c r="AB136" i="18"/>
  <c r="AB99" i="18"/>
  <c r="AB203" i="18"/>
  <c r="AB367" i="18"/>
  <c r="AB365" i="18"/>
  <c r="AB265" i="18"/>
  <c r="AB177" i="18"/>
  <c r="AB373" i="18"/>
  <c r="AB164" i="18"/>
  <c r="AB240" i="18"/>
  <c r="AB165" i="18"/>
  <c r="AB108" i="18"/>
  <c r="AB254" i="18"/>
  <c r="AB109" i="18"/>
  <c r="AB104" i="18"/>
  <c r="AB178" i="18"/>
  <c r="AB163" i="18"/>
  <c r="AB260" i="18"/>
  <c r="AB242" i="18"/>
  <c r="AB149" i="18"/>
  <c r="AB382" i="18"/>
  <c r="AB161" i="18"/>
  <c r="AB105" i="18"/>
  <c r="AB215" i="18"/>
  <c r="AB262" i="18"/>
  <c r="AB282" i="18"/>
  <c r="AB173" i="18"/>
  <c r="AB169" i="18"/>
  <c r="AB122" i="18"/>
  <c r="AB170" i="18"/>
  <c r="AB666" i="18"/>
  <c r="AB785" i="18"/>
  <c r="AB526" i="18"/>
  <c r="AB656" i="18"/>
  <c r="AB500" i="18"/>
  <c r="AB747" i="18"/>
  <c r="AB605" i="18"/>
  <c r="AB735" i="18"/>
  <c r="AB748" i="18"/>
  <c r="AB769" i="18"/>
  <c r="AB579" i="18"/>
  <c r="AB678" i="18"/>
  <c r="AB606" i="18"/>
  <c r="AB278" i="18"/>
  <c r="AB788" i="18"/>
  <c r="AB293" i="18"/>
  <c r="AB541" i="18"/>
  <c r="AB680" i="18"/>
  <c r="AB306" i="18"/>
  <c r="AB773" i="18"/>
  <c r="AB750" i="18"/>
  <c r="AB503" i="18"/>
  <c r="AB722" i="18"/>
  <c r="AB633" i="18"/>
  <c r="AB582" i="18"/>
  <c r="AB684" i="18"/>
  <c r="AB608" i="18"/>
  <c r="AB751" i="18"/>
  <c r="AB776" i="18"/>
  <c r="AB797" i="18"/>
  <c r="AB406" i="18"/>
  <c r="AB407" i="18"/>
  <c r="AB277" i="18"/>
  <c r="AB333" i="18"/>
  <c r="AB419" i="18"/>
  <c r="AB796" i="18"/>
  <c r="AC3" i="18"/>
  <c r="AC711" i="18" s="1"/>
  <c r="AB783" i="18"/>
  <c r="AB317" i="18"/>
  <c r="AB381" i="18"/>
  <c r="AB380" i="18"/>
  <c r="AB217" i="18"/>
  <c r="AB369" i="18"/>
  <c r="AB111" i="18"/>
  <c r="AB107" i="18"/>
  <c r="AB345" i="18"/>
  <c r="AB268" i="18"/>
  <c r="AB201" i="18"/>
  <c r="AB253" i="18"/>
  <c r="AB151" i="18"/>
  <c r="AB261" i="18"/>
  <c r="AB106" i="18"/>
  <c r="AB281" i="18"/>
  <c r="AC281" i="18" s="1"/>
  <c r="AB368" i="18"/>
  <c r="AB734" i="18"/>
  <c r="AB565" i="18"/>
  <c r="AB330" i="18"/>
  <c r="AB631" i="18"/>
  <c r="AB591" i="18"/>
  <c r="AB515" i="18"/>
  <c r="AB436" i="18"/>
  <c r="AB554" i="18"/>
  <c r="AB529" i="18"/>
  <c r="AB397" i="18"/>
  <c r="AB682" i="18"/>
  <c r="AB516" i="18"/>
  <c r="AB660" i="18"/>
  <c r="AB790" i="18"/>
  <c r="AB647" i="18"/>
  <c r="AB595" i="18"/>
  <c r="AB450" i="18"/>
  <c r="AB723" i="18"/>
  <c r="AB848" i="18"/>
  <c r="AC848" i="18" s="1"/>
  <c r="AB391" i="18"/>
  <c r="AB418" i="18"/>
  <c r="AB456" i="18"/>
  <c r="AB508" i="18"/>
  <c r="AB753" i="18"/>
  <c r="AB765" i="18" s="1"/>
  <c r="AB241" i="18"/>
  <c r="AB229" i="18"/>
  <c r="AB171" i="18"/>
  <c r="AB239" i="18"/>
  <c r="AB96" i="18"/>
  <c r="AB256" i="18"/>
  <c r="AB110" i="18"/>
  <c r="AB263" i="18"/>
  <c r="AB98" i="18"/>
  <c r="AB135" i="18"/>
  <c r="AB266" i="18"/>
  <c r="AB383" i="18"/>
  <c r="AB667" i="18"/>
  <c r="AB332" i="18"/>
  <c r="AB139" i="18"/>
  <c r="AB784" i="18"/>
  <c r="AB669" i="18"/>
  <c r="AB552" i="18"/>
  <c r="AB786" i="18"/>
  <c r="AB618" i="18"/>
  <c r="AB501" i="18"/>
  <c r="AB749" i="18"/>
  <c r="AB528" i="18"/>
  <c r="AB671" i="18"/>
  <c r="AB542" i="18"/>
  <c r="AB672" i="18"/>
  <c r="AB683" i="18"/>
  <c r="AB411" i="18"/>
  <c r="AB517" i="18"/>
  <c r="AB543" i="18"/>
  <c r="AB774" i="18"/>
  <c r="AB451" i="18"/>
  <c r="AB699" i="18"/>
  <c r="AB775" i="18"/>
  <c r="AB794" i="18"/>
  <c r="AB712" i="18"/>
  <c r="AB802" i="18"/>
  <c r="AB820" i="18"/>
  <c r="AB861" i="18"/>
  <c r="AB829" i="18"/>
  <c r="AB792" i="18"/>
  <c r="AB427" i="18"/>
  <c r="AB865" i="18"/>
  <c r="AB811" i="18"/>
  <c r="AB388" i="18"/>
  <c r="AB821" i="18"/>
  <c r="AB833" i="18"/>
  <c r="AB864" i="18"/>
  <c r="AB826" i="18"/>
  <c r="AC826" i="18" s="1"/>
  <c r="AB844" i="18"/>
  <c r="AB798" i="18"/>
  <c r="AB862" i="18"/>
  <c r="AB443" i="18"/>
  <c r="AB867" i="18"/>
  <c r="AB453" i="18"/>
  <c r="AB803" i="18"/>
  <c r="AB414" i="18"/>
  <c r="AB835" i="18"/>
  <c r="AB849" i="18"/>
  <c r="AB445" i="18"/>
  <c r="AB695" i="18"/>
  <c r="AB334" i="18"/>
  <c r="AB412" i="18"/>
  <c r="AC709" i="18"/>
  <c r="AA426" i="18"/>
  <c r="AA869" i="18"/>
  <c r="AB839" i="18"/>
  <c r="AC855" i="18"/>
  <c r="Z799" i="18"/>
  <c r="Y804" i="18"/>
  <c r="Z813" i="18"/>
  <c r="Y817" i="18"/>
  <c r="AA824" i="18"/>
  <c r="Z830" i="18"/>
  <c r="AB842" i="18"/>
  <c r="AA843" i="18"/>
  <c r="AA429" i="18"/>
  <c r="Z439" i="18"/>
  <c r="X22" i="24"/>
  <c r="X33" i="24" s="1"/>
  <c r="Y8" i="24"/>
  <c r="AB403" i="18"/>
  <c r="AA413" i="18"/>
  <c r="AA455" i="18" l="1"/>
  <c r="Z465" i="18"/>
  <c r="Z400" i="18"/>
  <c r="AA390" i="18"/>
  <c r="AA442" i="18"/>
  <c r="Z452" i="18"/>
  <c r="AB856" i="18"/>
  <c r="AC447" i="18"/>
  <c r="AC405" i="18"/>
  <c r="AC422" i="18"/>
  <c r="AC863" i="18"/>
  <c r="AC802" i="18"/>
  <c r="AC460" i="18"/>
  <c r="AC853" i="18"/>
  <c r="AC725" i="18"/>
  <c r="AC815" i="18"/>
  <c r="AC811" i="18"/>
  <c r="AC829" i="18"/>
  <c r="AD829" i="18" s="1"/>
  <c r="AC451" i="18"/>
  <c r="AC450" i="18"/>
  <c r="AC406" i="18"/>
  <c r="AC722" i="18"/>
  <c r="AC305" i="18"/>
  <c r="AC685" i="18"/>
  <c r="AC430" i="18"/>
  <c r="AC677" i="18"/>
  <c r="AC816" i="18"/>
  <c r="AC458" i="18"/>
  <c r="AC404" i="18"/>
  <c r="AC695" i="18"/>
  <c r="AC409" i="18"/>
  <c r="AC708" i="18"/>
  <c r="AC444" i="18"/>
  <c r="AC854" i="18"/>
  <c r="AC831" i="18"/>
  <c r="AC827" i="18"/>
  <c r="AC840" i="18"/>
  <c r="AC412" i="18"/>
  <c r="AC410" i="18"/>
  <c r="AC445" i="18"/>
  <c r="AC836" i="18"/>
  <c r="AC783" i="18"/>
  <c r="AC574" i="18"/>
  <c r="AC76" i="18"/>
  <c r="AC88" i="18" s="1"/>
  <c r="AC265" i="18"/>
  <c r="AC229" i="18"/>
  <c r="AC242" i="18"/>
  <c r="AC174" i="18"/>
  <c r="AC382" i="18"/>
  <c r="AC216" i="18"/>
  <c r="AC175" i="18"/>
  <c r="AC381" i="18"/>
  <c r="AC214" i="18"/>
  <c r="AC367" i="18"/>
  <c r="AC269" i="18"/>
  <c r="AC98" i="18"/>
  <c r="AC204" i="18"/>
  <c r="AC202" i="18"/>
  <c r="AC384" i="18"/>
  <c r="AC176" i="18"/>
  <c r="AC152" i="18"/>
  <c r="AC227" i="18"/>
  <c r="AC345" i="18"/>
  <c r="AC138" i="18"/>
  <c r="AC108" i="18"/>
  <c r="AC139" i="18"/>
  <c r="AC107" i="18"/>
  <c r="AC173" i="18"/>
  <c r="AC666" i="18"/>
  <c r="AC261" i="18"/>
  <c r="AC510" i="18"/>
  <c r="AC149" i="18"/>
  <c r="AC100" i="18"/>
  <c r="AC217" i="18"/>
  <c r="AC511" i="18"/>
  <c r="AC333" i="18"/>
  <c r="AC785" i="18"/>
  <c r="AC786" i="18"/>
  <c r="AC295" i="18"/>
  <c r="AC747" i="18"/>
  <c r="AC604" i="18"/>
  <c r="AC330" i="18"/>
  <c r="AC591" i="18"/>
  <c r="AC748" i="18"/>
  <c r="AC553" i="18"/>
  <c r="AC735" i="18"/>
  <c r="AC541" i="18"/>
  <c r="AC280" i="18"/>
  <c r="AC671" i="18"/>
  <c r="AC771" i="18"/>
  <c r="AC749" i="18"/>
  <c r="AC436" i="18"/>
  <c r="AC555" i="18"/>
  <c r="AC516" i="18"/>
  <c r="AC678" i="18"/>
  <c r="AC594" i="18"/>
  <c r="AC721" i="18"/>
  <c r="AC278" i="18"/>
  <c r="AC424" i="18"/>
  <c r="AC556" i="18"/>
  <c r="AC411" i="18"/>
  <c r="AD411" i="18" s="1"/>
  <c r="AC517" i="18"/>
  <c r="AC774" i="18"/>
  <c r="AC660" i="18"/>
  <c r="AC822" i="18"/>
  <c r="AD822" i="18" s="1"/>
  <c r="AC582" i="18"/>
  <c r="AC292" i="18"/>
  <c r="AC434" i="18"/>
  <c r="AC808" i="18"/>
  <c r="AC776" i="18"/>
  <c r="AC712" i="18"/>
  <c r="AC834" i="18"/>
  <c r="AC432" i="18"/>
  <c r="AD432" i="18" s="1"/>
  <c r="AC423" i="18"/>
  <c r="AD423" i="18" s="1"/>
  <c r="AC463" i="18"/>
  <c r="AC809" i="18"/>
  <c r="AC860" i="18"/>
  <c r="AD860" i="18" s="1"/>
  <c r="AC431" i="18"/>
  <c r="AD431" i="18" s="1"/>
  <c r="AC461" i="18"/>
  <c r="AC810" i="18"/>
  <c r="AC457" i="18"/>
  <c r="AC480" i="18"/>
  <c r="AC492" i="18" s="1"/>
  <c r="AC508" i="18"/>
  <c r="AC136" i="18"/>
  <c r="AC104" i="18"/>
  <c r="AC372" i="18"/>
  <c r="AC150" i="18"/>
  <c r="AC171" i="18"/>
  <c r="AC226" i="18"/>
  <c r="AC369" i="18"/>
  <c r="AC365" i="18"/>
  <c r="AC266" i="18"/>
  <c r="AC201" i="18"/>
  <c r="AC385" i="18"/>
  <c r="AC109" i="18"/>
  <c r="AC343" i="18"/>
  <c r="AC99" i="18"/>
  <c r="AC377" i="18"/>
  <c r="AC187" i="18"/>
  <c r="AC279" i="18"/>
  <c r="AC656" i="18"/>
  <c r="AC565" i="18"/>
  <c r="AC670" i="18"/>
  <c r="AC566" i="18"/>
  <c r="AC658" i="18"/>
  <c r="AC632" i="18"/>
  <c r="AC645" i="18"/>
  <c r="AC607" i="18"/>
  <c r="AC659" i="18"/>
  <c r="AC789" i="18"/>
  <c r="AC569" i="18"/>
  <c r="AC723" i="18"/>
  <c r="AC504" i="18"/>
  <c r="AC790" i="18"/>
  <c r="AC807" i="18"/>
  <c r="AC699" i="18"/>
  <c r="AC795" i="18"/>
  <c r="AD795" i="18" s="1"/>
  <c r="AC408" i="18"/>
  <c r="AC448" i="18"/>
  <c r="AC420" i="18"/>
  <c r="AD420" i="18" s="1"/>
  <c r="AC753" i="18"/>
  <c r="AC765" i="18" s="1"/>
  <c r="AC379" i="18"/>
  <c r="AC122" i="18"/>
  <c r="AC135" i="18"/>
  <c r="AC320" i="18"/>
  <c r="AC243" i="18"/>
  <c r="AC241" i="18"/>
  <c r="AC386" i="18"/>
  <c r="AC346" i="18"/>
  <c r="AC162" i="18"/>
  <c r="AC240" i="18"/>
  <c r="AC378" i="18"/>
  <c r="AC256" i="18"/>
  <c r="AC191" i="18"/>
  <c r="AC126" i="18"/>
  <c r="AC282" i="18"/>
  <c r="AC513" i="18"/>
  <c r="AC669" i="18"/>
  <c r="AC552" i="18"/>
  <c r="AC787" i="18"/>
  <c r="AC592" i="18"/>
  <c r="AC515" i="18"/>
  <c r="AC769" i="18"/>
  <c r="AC606" i="18"/>
  <c r="AC529" i="18"/>
  <c r="AC646" i="18"/>
  <c r="AC620" i="18"/>
  <c r="AC595" i="18"/>
  <c r="AC682" i="18"/>
  <c r="AD682" i="18" s="1"/>
  <c r="AC306" i="18"/>
  <c r="AC684" i="18"/>
  <c r="AC276" i="18"/>
  <c r="AC697" i="18"/>
  <c r="AC421" i="18"/>
  <c r="AC399" i="18"/>
  <c r="AC838" i="18"/>
  <c r="AD838" i="18" s="1"/>
  <c r="AC416" i="18"/>
  <c r="AD416" i="18" s="1"/>
  <c r="AC866" i="18"/>
  <c r="AD866" i="18" s="1"/>
  <c r="AC437" i="18"/>
  <c r="AC859" i="18"/>
  <c r="AC573" i="18"/>
  <c r="AC349" i="18"/>
  <c r="AC361" i="18" s="1"/>
  <c r="AD3" i="18"/>
  <c r="AC782" i="18"/>
  <c r="AC364" i="18"/>
  <c r="AC321" i="18"/>
  <c r="AC113" i="18"/>
  <c r="AC177" i="18"/>
  <c r="AC373" i="18"/>
  <c r="AC148" i="18"/>
  <c r="AC230" i="18"/>
  <c r="AC200" i="18"/>
  <c r="AC213" i="18"/>
  <c r="AC371" i="18"/>
  <c r="AC172" i="18"/>
  <c r="AC164" i="18"/>
  <c r="AC203" i="18"/>
  <c r="AC228" i="18"/>
  <c r="AC125" i="18"/>
  <c r="AC264" i="18"/>
  <c r="AC380" i="18"/>
  <c r="AC268" i="18"/>
  <c r="AC97" i="18"/>
  <c r="AC318" i="18"/>
  <c r="AC253" i="18"/>
  <c r="AC165" i="18"/>
  <c r="AC189" i="18"/>
  <c r="AC784" i="18"/>
  <c r="AC347" i="18"/>
  <c r="AC188" i="18"/>
  <c r="AD188" i="18" s="1"/>
  <c r="AC178" i="18"/>
  <c r="AC170" i="18"/>
  <c r="AC254" i="18"/>
  <c r="AC368" i="18"/>
  <c r="AC577" i="18"/>
  <c r="AC332" i="18"/>
  <c r="AC331" i="18"/>
  <c r="AC539" i="18"/>
  <c r="AC617" i="18"/>
  <c r="AC526" i="18"/>
  <c r="AC630" i="18"/>
  <c r="AC605" i="18"/>
  <c r="AC579" i="18"/>
  <c r="AC618" i="18"/>
  <c r="AC277" i="18"/>
  <c r="AD277" i="18" s="1"/>
  <c r="AC657" i="18"/>
  <c r="AC788" i="18"/>
  <c r="AC619" i="18"/>
  <c r="AC567" i="18"/>
  <c r="AC293" i="18"/>
  <c r="AD293" i="18" s="1"/>
  <c r="AC593" i="18"/>
  <c r="AC554" i="18"/>
  <c r="AC568" i="18"/>
  <c r="AC581" i="18"/>
  <c r="AC672" i="18"/>
  <c r="AC633" i="18"/>
  <c r="AC737" i="18"/>
  <c r="AC396" i="18"/>
  <c r="AD396" i="18" s="1"/>
  <c r="AC307" i="18"/>
  <c r="AD307" i="18" s="1"/>
  <c r="AC530" i="18"/>
  <c r="AC772" i="18"/>
  <c r="AC751" i="18"/>
  <c r="AC274" i="18"/>
  <c r="AC647" i="18"/>
  <c r="AC308" i="18"/>
  <c r="AC291" i="18"/>
  <c r="AC775" i="18"/>
  <c r="AC425" i="18"/>
  <c r="AD425" i="18" s="1"/>
  <c r="AC818" i="18"/>
  <c r="AC777" i="18"/>
  <c r="AD777" i="18" s="1"/>
  <c r="AC440" i="18"/>
  <c r="AC393" i="18"/>
  <c r="AD393" i="18" s="1"/>
  <c r="AC800" i="18"/>
  <c r="AD800" i="18" s="1"/>
  <c r="AC418" i="18"/>
  <c r="AD418" i="18" s="1"/>
  <c r="AC828" i="18"/>
  <c r="AD828" i="18" s="1"/>
  <c r="AC681" i="18"/>
  <c r="AC846" i="18"/>
  <c r="AD846" i="18" s="1"/>
  <c r="AC419" i="18"/>
  <c r="AD419" i="18" s="1"/>
  <c r="AC851" i="18"/>
  <c r="AD851" i="18" s="1"/>
  <c r="AC417" i="18"/>
  <c r="AD417" i="18" s="1"/>
  <c r="AC794" i="18"/>
  <c r="AD794" i="18" s="1"/>
  <c r="AC857" i="18"/>
  <c r="AC796" i="18"/>
  <c r="AC850" i="18"/>
  <c r="AC665" i="18"/>
  <c r="AC575" i="18"/>
  <c r="AC110" i="18"/>
  <c r="AC267" i="18"/>
  <c r="AC215" i="18"/>
  <c r="AC190" i="18"/>
  <c r="AC263" i="18"/>
  <c r="AC137" i="18"/>
  <c r="AC319" i="18"/>
  <c r="AC111" i="18"/>
  <c r="AC260" i="18"/>
  <c r="AC123" i="18"/>
  <c r="AC96" i="18"/>
  <c r="AC106" i="18"/>
  <c r="AC576" i="18"/>
  <c r="AC169" i="18"/>
  <c r="AC334" i="18"/>
  <c r="AC668" i="18"/>
  <c r="AC734" i="18"/>
  <c r="AC500" i="18"/>
  <c r="AC631" i="18"/>
  <c r="AC514" i="18"/>
  <c r="AC644" i="18"/>
  <c r="AC502" i="18"/>
  <c r="AC528" i="18"/>
  <c r="AC503" i="18"/>
  <c r="AC542" i="18"/>
  <c r="AC294" i="18"/>
  <c r="AC304" i="18"/>
  <c r="AD304" i="18" s="1"/>
  <c r="AC738" i="18"/>
  <c r="AC673" i="18"/>
  <c r="AC773" i="18"/>
  <c r="AC770" i="18"/>
  <c r="AD770" i="18" s="1"/>
  <c r="AC395" i="18"/>
  <c r="AD395" i="18" s="1"/>
  <c r="AC710" i="18"/>
  <c r="AC698" i="18"/>
  <c r="AD698" i="18" s="1"/>
  <c r="AC433" i="18"/>
  <c r="AD433" i="18" s="1"/>
  <c r="AC449" i="18"/>
  <c r="AD449" i="18" s="1"/>
  <c r="AC394" i="18"/>
  <c r="AD394" i="18" s="1"/>
  <c r="AC462" i="18"/>
  <c r="AD462" i="18" s="1"/>
  <c r="AC401" i="18"/>
  <c r="AC456" i="18"/>
  <c r="AC464" i="18"/>
  <c r="AC407" i="18"/>
  <c r="AC509" i="18"/>
  <c r="AC664" i="18"/>
  <c r="AC781" i="18"/>
  <c r="AC161" i="18"/>
  <c r="AC124" i="18"/>
  <c r="AC112" i="18"/>
  <c r="AC151" i="18"/>
  <c r="AC255" i="18"/>
  <c r="AC370" i="18"/>
  <c r="AC163" i="18"/>
  <c r="AC317" i="18"/>
  <c r="AC383" i="18"/>
  <c r="AC239" i="18"/>
  <c r="AC344" i="18"/>
  <c r="AC252" i="18"/>
  <c r="AC262" i="18"/>
  <c r="AC667" i="18"/>
  <c r="AC105" i="18"/>
  <c r="AC366" i="18"/>
  <c r="AC512" i="18"/>
  <c r="AC643" i="18"/>
  <c r="AC578" i="18"/>
  <c r="AC540" i="18"/>
  <c r="AC501" i="18"/>
  <c r="AC527" i="18"/>
  <c r="AC736" i="18"/>
  <c r="AC580" i="18"/>
  <c r="AC750" i="18"/>
  <c r="AC275" i="18"/>
  <c r="AD275" i="18" s="1"/>
  <c r="AC683" i="18"/>
  <c r="AD683" i="18" s="1"/>
  <c r="AC696" i="18"/>
  <c r="AC634" i="18"/>
  <c r="AC608" i="18"/>
  <c r="AC543" i="18"/>
  <c r="AC621" i="18"/>
  <c r="AC724" i="18"/>
  <c r="AD724" i="18" s="1"/>
  <c r="AC852" i="18"/>
  <c r="AC459" i="18"/>
  <c r="AD459" i="18" s="1"/>
  <c r="AC391" i="18"/>
  <c r="AD391" i="18" s="1"/>
  <c r="AC814" i="18"/>
  <c r="AD814" i="18" s="1"/>
  <c r="AC435" i="18"/>
  <c r="AD435" i="18" s="1"/>
  <c r="AC849" i="18"/>
  <c r="AD849" i="18" s="1"/>
  <c r="AC820" i="18"/>
  <c r="AC792" i="18"/>
  <c r="AC812" i="18"/>
  <c r="AC388" i="18"/>
  <c r="AC865" i="18"/>
  <c r="AC427" i="18"/>
  <c r="AC798" i="18"/>
  <c r="AC844" i="18"/>
  <c r="AC821" i="18"/>
  <c r="AC833" i="18"/>
  <c r="AC801" i="18"/>
  <c r="AD801" i="18" s="1"/>
  <c r="AC862" i="18"/>
  <c r="AC443" i="18"/>
  <c r="AC868" i="18"/>
  <c r="AC867" i="18"/>
  <c r="AC453" i="18"/>
  <c r="AC803" i="18"/>
  <c r="AC835" i="18"/>
  <c r="AC839" i="18"/>
  <c r="AD839" i="18" s="1"/>
  <c r="AC414" i="18"/>
  <c r="AC679" i="18"/>
  <c r="AC438" i="18"/>
  <c r="AB869" i="18"/>
  <c r="AC273" i="18"/>
  <c r="AC805" i="18"/>
  <c r="AD805" i="18" s="1"/>
  <c r="AC864" i="18"/>
  <c r="AD864" i="18" s="1"/>
  <c r="AC397" i="18"/>
  <c r="AC847" i="18"/>
  <c r="AC823" i="18"/>
  <c r="AC392" i="18"/>
  <c r="AC446" i="18"/>
  <c r="AA5" i="24"/>
  <c r="AB4" i="18"/>
  <c r="AC841" i="18"/>
  <c r="AD841" i="18" s="1"/>
  <c r="AB426" i="18"/>
  <c r="AC861" i="18"/>
  <c r="AD861" i="18" s="1"/>
  <c r="AC797" i="18"/>
  <c r="AC680" i="18"/>
  <c r="AC398" i="18"/>
  <c r="AC686" i="18"/>
  <c r="AC825" i="18"/>
  <c r="AC768" i="18"/>
  <c r="AC837" i="18"/>
  <c r="AD855" i="18"/>
  <c r="Z817" i="18"/>
  <c r="AA813" i="18"/>
  <c r="AA799" i="18"/>
  <c r="Z804" i="18"/>
  <c r="AA830" i="18"/>
  <c r="AB824" i="18"/>
  <c r="AC842" i="18"/>
  <c r="AB843" i="18"/>
  <c r="AB429" i="18"/>
  <c r="AA439" i="18"/>
  <c r="Y22" i="24"/>
  <c r="Y33" i="24" s="1"/>
  <c r="Z8" i="24"/>
  <c r="AC403" i="18"/>
  <c r="AB413" i="18"/>
  <c r="AB390" i="18" l="1"/>
  <c r="AA400" i="18"/>
  <c r="AA465" i="18"/>
  <c r="AB455" i="18"/>
  <c r="AA452" i="18"/>
  <c r="AB442" i="18"/>
  <c r="AC426" i="18"/>
  <c r="AD458" i="18"/>
  <c r="AD430" i="18"/>
  <c r="AD406" i="18"/>
  <c r="AD444" i="18"/>
  <c r="AD273" i="18"/>
  <c r="AD854" i="18"/>
  <c r="AD853" i="18"/>
  <c r="AD768" i="18"/>
  <c r="AD725" i="18"/>
  <c r="AD405" i="18"/>
  <c r="AD848" i="18"/>
  <c r="AD446" i="18"/>
  <c r="AD863" i="18"/>
  <c r="AD695" i="18"/>
  <c r="AD825" i="18"/>
  <c r="AD397" i="18"/>
  <c r="AD409" i="18"/>
  <c r="AD404" i="18"/>
  <c r="AD827" i="18"/>
  <c r="AD438" i="18"/>
  <c r="AD840" i="18"/>
  <c r="AD709" i="18"/>
  <c r="AD450" i="18"/>
  <c r="AD708" i="18"/>
  <c r="AD447" i="18"/>
  <c r="AD677" i="18"/>
  <c r="AD460" i="18"/>
  <c r="AD422" i="18"/>
  <c r="AD398" i="18"/>
  <c r="AD847" i="18"/>
  <c r="AD831" i="18"/>
  <c r="AD392" i="18"/>
  <c r="AD797" i="18"/>
  <c r="AD823" i="18"/>
  <c r="AD815" i="18"/>
  <c r="AD407" i="18"/>
  <c r="AD445" i="18"/>
  <c r="AD665" i="18"/>
  <c r="AD76" i="18"/>
  <c r="AD88" i="18" s="1"/>
  <c r="AD480" i="18"/>
  <c r="AD492" i="18" s="1"/>
  <c r="AD783" i="18"/>
  <c r="AD204" i="18"/>
  <c r="AD226" i="18"/>
  <c r="AD241" i="18"/>
  <c r="AD385" i="18"/>
  <c r="AD111" i="18"/>
  <c r="AD200" i="18"/>
  <c r="AD372" i="18"/>
  <c r="AD124" i="18"/>
  <c r="AD164" i="18"/>
  <c r="AD252" i="18"/>
  <c r="AD112" i="18"/>
  <c r="AD125" i="18"/>
  <c r="AD364" i="18"/>
  <c r="AD240" i="18"/>
  <c r="AD264" i="18"/>
  <c r="AD213" i="18"/>
  <c r="AD365" i="18"/>
  <c r="AD239" i="18"/>
  <c r="AD104" i="18"/>
  <c r="AD113" i="18"/>
  <c r="AD320" i="18"/>
  <c r="AD321" i="18"/>
  <c r="AD384" i="18"/>
  <c r="AD784" i="18"/>
  <c r="AD105" i="18"/>
  <c r="AD377" i="18"/>
  <c r="AD262" i="18"/>
  <c r="AD169" i="18"/>
  <c r="AD378" i="18"/>
  <c r="AD666" i="18"/>
  <c r="AD577" i="18"/>
  <c r="AD604" i="18"/>
  <c r="AD526" i="18"/>
  <c r="AD656" i="18"/>
  <c r="AD187" i="18"/>
  <c r="AD539" i="18"/>
  <c r="AD748" i="18"/>
  <c r="AD501" i="18"/>
  <c r="AD670" i="18"/>
  <c r="AD527" i="18"/>
  <c r="AD566" i="18"/>
  <c r="AD645" i="18"/>
  <c r="AD580" i="18"/>
  <c r="AD606" i="18"/>
  <c r="AD528" i="18"/>
  <c r="AD681" i="18"/>
  <c r="AD737" i="18"/>
  <c r="AD646" i="18"/>
  <c r="AD771" i="18"/>
  <c r="AD620" i="18"/>
  <c r="AD568" i="18"/>
  <c r="AD696" i="18"/>
  <c r="AD723" i="18"/>
  <c r="AD621" i="18"/>
  <c r="AD608" i="18"/>
  <c r="AD790" i="18"/>
  <c r="AD660" i="18"/>
  <c r="AD410" i="18"/>
  <c r="AD305" i="18"/>
  <c r="AE305" i="18" s="1"/>
  <c r="AD775" i="18"/>
  <c r="AD810" i="18"/>
  <c r="AD776" i="18"/>
  <c r="AD276" i="18"/>
  <c r="AD712" i="18"/>
  <c r="AD859" i="18"/>
  <c r="AD850" i="18"/>
  <c r="AD401" i="18"/>
  <c r="AD437" i="18"/>
  <c r="AD349" i="18"/>
  <c r="AD361" i="18" s="1"/>
  <c r="AD781" i="18"/>
  <c r="AD575" i="18"/>
  <c r="AD122" i="18"/>
  <c r="AD100" i="18"/>
  <c r="AD370" i="18"/>
  <c r="AD151" i="18"/>
  <c r="AD343" i="18"/>
  <c r="AD230" i="18"/>
  <c r="AD227" i="18"/>
  <c r="AD171" i="18"/>
  <c r="AD99" i="18"/>
  <c r="AD97" i="18"/>
  <c r="AD174" i="18"/>
  <c r="AD189" i="18"/>
  <c r="AE189" i="18" s="1"/>
  <c r="AD162" i="18"/>
  <c r="AD178" i="18"/>
  <c r="AD512" i="18"/>
  <c r="AD565" i="18"/>
  <c r="AD578" i="18"/>
  <c r="AD331" i="18"/>
  <c r="AD605" i="18"/>
  <c r="AD514" i="18"/>
  <c r="AD541" i="18"/>
  <c r="AD749" i="18"/>
  <c r="AD503" i="18"/>
  <c r="AD672" i="18"/>
  <c r="AD769" i="18"/>
  <c r="AD634" i="18"/>
  <c r="AD294" i="18"/>
  <c r="AD673" i="18"/>
  <c r="AD291" i="18"/>
  <c r="AD772" i="18"/>
  <c r="AD292" i="18"/>
  <c r="AD699" i="18"/>
  <c r="AD456" i="18"/>
  <c r="AD782" i="18"/>
  <c r="AE3" i="18"/>
  <c r="AE829" i="18" s="1"/>
  <c r="AD753" i="18"/>
  <c r="AD765" i="18" s="1"/>
  <c r="AD383" i="18"/>
  <c r="AD344" i="18"/>
  <c r="AD255" i="18"/>
  <c r="AD201" i="18"/>
  <c r="AD123" i="18"/>
  <c r="AD381" i="18"/>
  <c r="AD109" i="18"/>
  <c r="AD149" i="18"/>
  <c r="AD386" i="18"/>
  <c r="AD345" i="18"/>
  <c r="AD346" i="18"/>
  <c r="AD334" i="18"/>
  <c r="AE334" i="18" s="1"/>
  <c r="AD135" i="18"/>
  <c r="AD667" i="18"/>
  <c r="AD510" i="18"/>
  <c r="AD500" i="18"/>
  <c r="AD669" i="18"/>
  <c r="AD617" i="18"/>
  <c r="AD644" i="18"/>
  <c r="AD579" i="18"/>
  <c r="AD788" i="18"/>
  <c r="AD554" i="18"/>
  <c r="AD280" i="18"/>
  <c r="AD593" i="18"/>
  <c r="AE593" i="18" s="1"/>
  <c r="AD659" i="18"/>
  <c r="AD555" i="18"/>
  <c r="AD751" i="18"/>
  <c r="AD504" i="18"/>
  <c r="AD647" i="18"/>
  <c r="AD274" i="18"/>
  <c r="AD684" i="18"/>
  <c r="AD710" i="18"/>
  <c r="AE710" i="18" s="1"/>
  <c r="AD464" i="18"/>
  <c r="AD796" i="18"/>
  <c r="AD509" i="18"/>
  <c r="AD508" i="18"/>
  <c r="AD664" i="18"/>
  <c r="AD254" i="18"/>
  <c r="AD228" i="18"/>
  <c r="AD256" i="18"/>
  <c r="AD163" i="18"/>
  <c r="AD126" i="18"/>
  <c r="AD268" i="18"/>
  <c r="AD265" i="18"/>
  <c r="AD148" i="18"/>
  <c r="AD373" i="18"/>
  <c r="AD243" i="18"/>
  <c r="AD229" i="18"/>
  <c r="AD191" i="18"/>
  <c r="AD172" i="18"/>
  <c r="AD177" i="18"/>
  <c r="AD263" i="18"/>
  <c r="AD216" i="18"/>
  <c r="AD253" i="18"/>
  <c r="AD136" i="18"/>
  <c r="AD190" i="18"/>
  <c r="AD96" i="18"/>
  <c r="AD107" i="18"/>
  <c r="AD203" i="18"/>
  <c r="AD165" i="18"/>
  <c r="AD176" i="18"/>
  <c r="AD266" i="18"/>
  <c r="AD317" i="18"/>
  <c r="AE317" i="18" s="1"/>
  <c r="AD366" i="18"/>
  <c r="AD202" i="18"/>
  <c r="AD318" i="18"/>
  <c r="AD511" i="18"/>
  <c r="AD281" i="18"/>
  <c r="AD785" i="18"/>
  <c r="AD282" i="18"/>
  <c r="AD734" i="18"/>
  <c r="AD630" i="18"/>
  <c r="AD786" i="18"/>
  <c r="AD279" i="18"/>
  <c r="AD631" i="18"/>
  <c r="AD330" i="18"/>
  <c r="AE330" i="18" s="1"/>
  <c r="AD735" i="18"/>
  <c r="AD591" i="18"/>
  <c r="AD679" i="18"/>
  <c r="AD632" i="18"/>
  <c r="AD592" i="18"/>
  <c r="AD736" i="18"/>
  <c r="AD515" i="18"/>
  <c r="AD678" i="18"/>
  <c r="AD529" i="18"/>
  <c r="AD750" i="18"/>
  <c r="AD722" i="18"/>
  <c r="AD789" i="18"/>
  <c r="AD516" i="18"/>
  <c r="AD556" i="18"/>
  <c r="AD278" i="18"/>
  <c r="AD582" i="18"/>
  <c r="AD530" i="18"/>
  <c r="AD738" i="18"/>
  <c r="AD569" i="18"/>
  <c r="AD412" i="18"/>
  <c r="AE412" i="18" s="1"/>
  <c r="AD308" i="18"/>
  <c r="AD448" i="18"/>
  <c r="AD685" i="18"/>
  <c r="AE685" i="18" s="1"/>
  <c r="AD852" i="18"/>
  <c r="AE852" i="18" s="1"/>
  <c r="AD818" i="18"/>
  <c r="AD440" i="18"/>
  <c r="AD457" i="18"/>
  <c r="AE457" i="18" s="1"/>
  <c r="AD857" i="18"/>
  <c r="AD573" i="18"/>
  <c r="AD108" i="18"/>
  <c r="AD347" i="18"/>
  <c r="AD260" i="18"/>
  <c r="AD267" i="18"/>
  <c r="AD242" i="18"/>
  <c r="AD152" i="18"/>
  <c r="AD371" i="18"/>
  <c r="AD175" i="18"/>
  <c r="AD367" i="18"/>
  <c r="AD382" i="18"/>
  <c r="AD369" i="18"/>
  <c r="AD137" i="18"/>
  <c r="AD319" i="18"/>
  <c r="AD170" i="18"/>
  <c r="AD214" i="18"/>
  <c r="AD106" i="18"/>
  <c r="AD513" i="18"/>
  <c r="AD747" i="18"/>
  <c r="AD643" i="18"/>
  <c r="AD657" i="18"/>
  <c r="AD618" i="18"/>
  <c r="AD502" i="18"/>
  <c r="AD619" i="18"/>
  <c r="AD567" i="18"/>
  <c r="AD721" i="18"/>
  <c r="AD542" i="18"/>
  <c r="AD594" i="18"/>
  <c r="AD680" i="18"/>
  <c r="AD543" i="18"/>
  <c r="AD306" i="18"/>
  <c r="AD421" i="18"/>
  <c r="AE421" i="18" s="1"/>
  <c r="AD808" i="18"/>
  <c r="AD836" i="18"/>
  <c r="AD574" i="18"/>
  <c r="AD98" i="18"/>
  <c r="AD161" i="18"/>
  <c r="AD368" i="18"/>
  <c r="AD379" i="18"/>
  <c r="AD380" i="18"/>
  <c r="AD139" i="18"/>
  <c r="AD110" i="18"/>
  <c r="AD150" i="18"/>
  <c r="AD215" i="18"/>
  <c r="AD138" i="18"/>
  <c r="AD173" i="18"/>
  <c r="AD217" i="18"/>
  <c r="AD269" i="18"/>
  <c r="AD576" i="18"/>
  <c r="AD261" i="18"/>
  <c r="AD668" i="18"/>
  <c r="AD552" i="18"/>
  <c r="AD332" i="18"/>
  <c r="AD553" i="18"/>
  <c r="AD787" i="18"/>
  <c r="AD540" i="18"/>
  <c r="AD671" i="18"/>
  <c r="AD658" i="18"/>
  <c r="AD581" i="18"/>
  <c r="AD633" i="18"/>
  <c r="AD607" i="18"/>
  <c r="AD595" i="18"/>
  <c r="AD517" i="18"/>
  <c r="AD773" i="18"/>
  <c r="AD451" i="18"/>
  <c r="AD686" i="18"/>
  <c r="AD697" i="18"/>
  <c r="AD820" i="18"/>
  <c r="AD837" i="18"/>
  <c r="AD826" i="18"/>
  <c r="AD711" i="18"/>
  <c r="AE711" i="18" s="1"/>
  <c r="AD388" i="18"/>
  <c r="AD427" i="18"/>
  <c r="AD792" i="18"/>
  <c r="AD812" i="18"/>
  <c r="AE812" i="18" s="1"/>
  <c r="AD865" i="18"/>
  <c r="AD844" i="18"/>
  <c r="AD821" i="18"/>
  <c r="AD798" i="18"/>
  <c r="AD833" i="18"/>
  <c r="AD443" i="18"/>
  <c r="AD868" i="18"/>
  <c r="AE868" i="18" s="1"/>
  <c r="AD862" i="18"/>
  <c r="AD867" i="18"/>
  <c r="AD453" i="18"/>
  <c r="AD414" i="18"/>
  <c r="AD803" i="18"/>
  <c r="AD835" i="18"/>
  <c r="AD399" i="18"/>
  <c r="AD807" i="18"/>
  <c r="AD809" i="18"/>
  <c r="AD834" i="18"/>
  <c r="AD434" i="18"/>
  <c r="AD436" i="18"/>
  <c r="AD333" i="18"/>
  <c r="AD811" i="18"/>
  <c r="AC856" i="18"/>
  <c r="AB5" i="24"/>
  <c r="AC4" i="18"/>
  <c r="AC869" i="18"/>
  <c r="AD408" i="18"/>
  <c r="AD461" i="18"/>
  <c r="AD463" i="18"/>
  <c r="AD774" i="18"/>
  <c r="AD424" i="18"/>
  <c r="AD295" i="18"/>
  <c r="AD816" i="18"/>
  <c r="AD802" i="18"/>
  <c r="AD842" i="18"/>
  <c r="AC843" i="18"/>
  <c r="AB830" i="18"/>
  <c r="AA804" i="18"/>
  <c r="AB799" i="18"/>
  <c r="AC824" i="18"/>
  <c r="AB813" i="18"/>
  <c r="AA817" i="18"/>
  <c r="AC429" i="18"/>
  <c r="AB439" i="18"/>
  <c r="AD403" i="18"/>
  <c r="AC413" i="18"/>
  <c r="Z22" i="24"/>
  <c r="Z33" i="24" s="1"/>
  <c r="AA8" i="24"/>
  <c r="AC455" i="18" l="1"/>
  <c r="AB465" i="18"/>
  <c r="AB400" i="18"/>
  <c r="AC390" i="18"/>
  <c r="AC442" i="18"/>
  <c r="AB452" i="18"/>
  <c r="AD856" i="18"/>
  <c r="AD426" i="18"/>
  <c r="AD4" i="18"/>
  <c r="AC5" i="24"/>
  <c r="AE850" i="18"/>
  <c r="AE681" i="18"/>
  <c r="AE855" i="18"/>
  <c r="AE826" i="18"/>
  <c r="AE686" i="18"/>
  <c r="AE721" i="18"/>
  <c r="AE448" i="18"/>
  <c r="AE591" i="18"/>
  <c r="AE282" i="18"/>
  <c r="AE318" i="18"/>
  <c r="AE274" i="18"/>
  <c r="AE331" i="18"/>
  <c r="AE859" i="18"/>
  <c r="AE810" i="18"/>
  <c r="AD869" i="18"/>
  <c r="AE841" i="18"/>
  <c r="AE394" i="18"/>
  <c r="AE846" i="18"/>
  <c r="AE828" i="18"/>
  <c r="AE406" i="18"/>
  <c r="AE849" i="18"/>
  <c r="AE815" i="18"/>
  <c r="AE422" i="18"/>
  <c r="AE397" i="18"/>
  <c r="AE847" i="18"/>
  <c r="AE795" i="18"/>
  <c r="AE450" i="18"/>
  <c r="AE698" i="18"/>
  <c r="AE462" i="18"/>
  <c r="AE709" i="18"/>
  <c r="AE396" i="18"/>
  <c r="AE404" i="18"/>
  <c r="AE459" i="18"/>
  <c r="AE863" i="18"/>
  <c r="AE399" i="18"/>
  <c r="AE418" i="18"/>
  <c r="AE430" i="18"/>
  <c r="AE416" i="18"/>
  <c r="AE814" i="18"/>
  <c r="AE408" i="18"/>
  <c r="AE840" i="18"/>
  <c r="AE695" i="18"/>
  <c r="AE816" i="18"/>
  <c r="AE854" i="18"/>
  <c r="AE425" i="18"/>
  <c r="AE435" i="18"/>
  <c r="AE433" i="18"/>
  <c r="AE431" i="18"/>
  <c r="AE444" i="18"/>
  <c r="AE794" i="18"/>
  <c r="AE848" i="18"/>
  <c r="AE395" i="18"/>
  <c r="AE831" i="18"/>
  <c r="AE822" i="18"/>
  <c r="AE417" i="18"/>
  <c r="AE708" i="18"/>
  <c r="AE836" i="18"/>
  <c r="AE838" i="18"/>
  <c r="AE449" i="18"/>
  <c r="AE664" i="18"/>
  <c r="AE574" i="18"/>
  <c r="AE508" i="18"/>
  <c r="AE783" i="18"/>
  <c r="AE164" i="18"/>
  <c r="AE98" i="18"/>
  <c r="AE364" i="18"/>
  <c r="AE371" i="18"/>
  <c r="AE200" i="18"/>
  <c r="AE370" i="18"/>
  <c r="AE381" i="18"/>
  <c r="AE229" i="18"/>
  <c r="AE386" i="18"/>
  <c r="AE226" i="18"/>
  <c r="AE124" i="18"/>
  <c r="AE242" i="18"/>
  <c r="AE227" i="18"/>
  <c r="AE97" i="18"/>
  <c r="AE230" i="18"/>
  <c r="AE347" i="18"/>
  <c r="AE239" i="18"/>
  <c r="AE255" i="18"/>
  <c r="AE202" i="18"/>
  <c r="AE373" i="18"/>
  <c r="AE177" i="18"/>
  <c r="AE261" i="18"/>
  <c r="AE666" i="18"/>
  <c r="AE111" i="18"/>
  <c r="AE262" i="18"/>
  <c r="AE667" i="18"/>
  <c r="AE213" i="18"/>
  <c r="AE378" i="18"/>
  <c r="AE510" i="18"/>
  <c r="AE577" i="18"/>
  <c r="AE643" i="18"/>
  <c r="AE786" i="18"/>
  <c r="AE513" i="18"/>
  <c r="AE630" i="18"/>
  <c r="AE656" i="18"/>
  <c r="AE657" i="18"/>
  <c r="AE553" i="18"/>
  <c r="AE514" i="18"/>
  <c r="AE187" i="18"/>
  <c r="AE787" i="18"/>
  <c r="AE645" i="18"/>
  <c r="AE515" i="18"/>
  <c r="AE736" i="18"/>
  <c r="AE528" i="18"/>
  <c r="AE771" i="18"/>
  <c r="AE555" i="18"/>
  <c r="AE607" i="18"/>
  <c r="AE620" i="18"/>
  <c r="AE672" i="18"/>
  <c r="AE543" i="18"/>
  <c r="AE751" i="18"/>
  <c r="AE275" i="18"/>
  <c r="AE660" i="18"/>
  <c r="AE595" i="18"/>
  <c r="AE834" i="18"/>
  <c r="AE405" i="18"/>
  <c r="AE307" i="18"/>
  <c r="AE278" i="18"/>
  <c r="AE684" i="18"/>
  <c r="AE291" i="18"/>
  <c r="AE808" i="18"/>
  <c r="AE776" i="18"/>
  <c r="AE697" i="18"/>
  <c r="AE423" i="18"/>
  <c r="AE409" i="18"/>
  <c r="AF409" i="18" s="1"/>
  <c r="AE800" i="18"/>
  <c r="AE391" i="18"/>
  <c r="AE796" i="18"/>
  <c r="AE273" i="18"/>
  <c r="AE458" i="18"/>
  <c r="AE392" i="18"/>
  <c r="AF3" i="18"/>
  <c r="AE76" i="18"/>
  <c r="AE88" i="18" s="1"/>
  <c r="AE665" i="18"/>
  <c r="AE346" i="18"/>
  <c r="AE243" i="18"/>
  <c r="AE268" i="18"/>
  <c r="AE96" i="18"/>
  <c r="AE228" i="18"/>
  <c r="AE108" i="18"/>
  <c r="AE112" i="18"/>
  <c r="AE163" i="18"/>
  <c r="AE215" i="18"/>
  <c r="AE204" i="18"/>
  <c r="AE269" i="18"/>
  <c r="AE173" i="18"/>
  <c r="AE170" i="18"/>
  <c r="AE240" i="18"/>
  <c r="AE576" i="18"/>
  <c r="AE668" i="18"/>
  <c r="AE333" i="18"/>
  <c r="AE552" i="18"/>
  <c r="AE735" i="18"/>
  <c r="AE677" i="18"/>
  <c r="AE671" i="18"/>
  <c r="AE788" i="18"/>
  <c r="AE749" i="18"/>
  <c r="AE750" i="18"/>
  <c r="AE293" i="18"/>
  <c r="AE738" i="18"/>
  <c r="AE504" i="18"/>
  <c r="AE420" i="18"/>
  <c r="AE774" i="18"/>
  <c r="AE797" i="18"/>
  <c r="AF797" i="18" s="1"/>
  <c r="AE772" i="18"/>
  <c r="AE699" i="18"/>
  <c r="AE437" i="18"/>
  <c r="AE436" i="18"/>
  <c r="AE853" i="18"/>
  <c r="AF853" i="18" s="1"/>
  <c r="AE401" i="18"/>
  <c r="AE295" i="18"/>
  <c r="AE398" i="18"/>
  <c r="AF398" i="18" s="1"/>
  <c r="AE463" i="18"/>
  <c r="AE480" i="18"/>
  <c r="AE492" i="18" s="1"/>
  <c r="AE509" i="18"/>
  <c r="AE135" i="18"/>
  <c r="AE379" i="18"/>
  <c r="AE138" i="18"/>
  <c r="AE256" i="18"/>
  <c r="AE152" i="18"/>
  <c r="AE149" i="18"/>
  <c r="AE126" i="18"/>
  <c r="AE171" i="18"/>
  <c r="AE241" i="18"/>
  <c r="AE162" i="18"/>
  <c r="AE265" i="18"/>
  <c r="AE366" i="18"/>
  <c r="AE784" i="18"/>
  <c r="AE377" i="18"/>
  <c r="AE106" i="18"/>
  <c r="AE578" i="18"/>
  <c r="AE500" i="18"/>
  <c r="AE604" i="18"/>
  <c r="AE277" i="18"/>
  <c r="AE279" i="18"/>
  <c r="AE567" i="18"/>
  <c r="AE658" i="18"/>
  <c r="AE789" i="18"/>
  <c r="AE542" i="18"/>
  <c r="AE679" i="18"/>
  <c r="AF679" i="18" s="1"/>
  <c r="AE683" i="18"/>
  <c r="AE634" i="18"/>
  <c r="AE790" i="18"/>
  <c r="AE682" i="18"/>
  <c r="AF682" i="18" s="1"/>
  <c r="AE724" i="18"/>
  <c r="AE818" i="18"/>
  <c r="AE777" i="18"/>
  <c r="AE460" i="18"/>
  <c r="AF460" i="18" s="1"/>
  <c r="AE434" i="18"/>
  <c r="AF434" i="18" s="1"/>
  <c r="AE802" i="18"/>
  <c r="AE857" i="18"/>
  <c r="AE393" i="18"/>
  <c r="AE407" i="18"/>
  <c r="AE411" i="18"/>
  <c r="AE851" i="18"/>
  <c r="AF851" i="18" s="1"/>
  <c r="AE461" i="18"/>
  <c r="AF461" i="18" s="1"/>
  <c r="AE573" i="18"/>
  <c r="AE782" i="18"/>
  <c r="AE781" i="18"/>
  <c r="AE385" i="18"/>
  <c r="AE264" i="18"/>
  <c r="AE203" i="18"/>
  <c r="AE104" i="18"/>
  <c r="AE320" i="18"/>
  <c r="AE266" i="18"/>
  <c r="AE384" i="18"/>
  <c r="AE319" i="18"/>
  <c r="AE174" i="18"/>
  <c r="AE253" i="18"/>
  <c r="AE109" i="18"/>
  <c r="AE161" i="18"/>
  <c r="AE217" i="18"/>
  <c r="AE345" i="18"/>
  <c r="AE123" i="18"/>
  <c r="AE136" i="18"/>
  <c r="AE148" i="18"/>
  <c r="AE382" i="18"/>
  <c r="AE139" i="18"/>
  <c r="AE165" i="18"/>
  <c r="AE150" i="18"/>
  <c r="AE99" i="18"/>
  <c r="AE169" i="18"/>
  <c r="AE380" i="18"/>
  <c r="AE321" i="18"/>
  <c r="AE343" i="18"/>
  <c r="AE100" i="18"/>
  <c r="AE383" i="18"/>
  <c r="AE368" i="18"/>
  <c r="AE512" i="18"/>
  <c r="AE785" i="18"/>
  <c r="AE526" i="18"/>
  <c r="AE747" i="18"/>
  <c r="AE669" i="18"/>
  <c r="AE565" i="18"/>
  <c r="AE748" i="18"/>
  <c r="AE618" i="18"/>
  <c r="AE631" i="18"/>
  <c r="AE605" i="18"/>
  <c r="AE501" i="18"/>
  <c r="AE619" i="18"/>
  <c r="AE541" i="18"/>
  <c r="AE580" i="18"/>
  <c r="AE554" i="18"/>
  <c r="AE632" i="18"/>
  <c r="AE722" i="18"/>
  <c r="AE516" i="18"/>
  <c r="AE568" i="18"/>
  <c r="AE529" i="18"/>
  <c r="AE581" i="18"/>
  <c r="AE673" i="18"/>
  <c r="AE582" i="18"/>
  <c r="AE530" i="18"/>
  <c r="AE304" i="18"/>
  <c r="AE569" i="18"/>
  <c r="AE647" i="18"/>
  <c r="AE723" i="18"/>
  <c r="AE773" i="18"/>
  <c r="AE770" i="18"/>
  <c r="AE775" i="18"/>
  <c r="AE306" i="18"/>
  <c r="AE807" i="18"/>
  <c r="AE276" i="18"/>
  <c r="AE440" i="18"/>
  <c r="AE445" i="18"/>
  <c r="AF445" i="18" s="1"/>
  <c r="AE419" i="18"/>
  <c r="AE860" i="18"/>
  <c r="AE811" i="18"/>
  <c r="AF811" i="18" s="1"/>
  <c r="AE861" i="18"/>
  <c r="AF861" i="18" s="1"/>
  <c r="AE809" i="18"/>
  <c r="AE432" i="18"/>
  <c r="AE464" i="18"/>
  <c r="AE575" i="18"/>
  <c r="AE178" i="18"/>
  <c r="AE214" i="18"/>
  <c r="AE365" i="18"/>
  <c r="AE110" i="18"/>
  <c r="AE172" i="18"/>
  <c r="AE122" i="18"/>
  <c r="AE107" i="18"/>
  <c r="AE267" i="18"/>
  <c r="AE216" i="18"/>
  <c r="AE201" i="18"/>
  <c r="AE372" i="18"/>
  <c r="AE105" i="18"/>
  <c r="AE175" i="18"/>
  <c r="AE367" i="18"/>
  <c r="AE190" i="18"/>
  <c r="AE734" i="18"/>
  <c r="AE539" i="18"/>
  <c r="AE644" i="18"/>
  <c r="AE527" i="18"/>
  <c r="AE540" i="18"/>
  <c r="AE280" i="18"/>
  <c r="AE592" i="18"/>
  <c r="AE503" i="18"/>
  <c r="AE646" i="18"/>
  <c r="AE633" i="18"/>
  <c r="AE438" i="18"/>
  <c r="AE517" i="18"/>
  <c r="AE608" i="18"/>
  <c r="AE410" i="18"/>
  <c r="AE725" i="18"/>
  <c r="AE292" i="18"/>
  <c r="AE424" i="18"/>
  <c r="AF424" i="18" s="1"/>
  <c r="AE768" i="18"/>
  <c r="AE447" i="18"/>
  <c r="AE446" i="18"/>
  <c r="AF446" i="18" s="1"/>
  <c r="AE823" i="18"/>
  <c r="AF823" i="18" s="1"/>
  <c r="AE349" i="18"/>
  <c r="AE361" i="18" s="1"/>
  <c r="AE753" i="18"/>
  <c r="AE765" i="18" s="1"/>
  <c r="AE263" i="18"/>
  <c r="AE254" i="18"/>
  <c r="AE151" i="18"/>
  <c r="AE369" i="18"/>
  <c r="AE113" i="18"/>
  <c r="AE252" i="18"/>
  <c r="AE137" i="18"/>
  <c r="AE344" i="18"/>
  <c r="AE191" i="18"/>
  <c r="AE176" i="18"/>
  <c r="AE260" i="18"/>
  <c r="AE125" i="18"/>
  <c r="AE511" i="18"/>
  <c r="AE188" i="18"/>
  <c r="AF188" i="18" s="1"/>
  <c r="AE281" i="18"/>
  <c r="AE617" i="18"/>
  <c r="AE332" i="18"/>
  <c r="AE566" i="18"/>
  <c r="AE579" i="18"/>
  <c r="AE670" i="18"/>
  <c r="AE502" i="18"/>
  <c r="AE606" i="18"/>
  <c r="AE659" i="18"/>
  <c r="AE737" i="18"/>
  <c r="AE678" i="18"/>
  <c r="AF678" i="18" s="1"/>
  <c r="AE556" i="18"/>
  <c r="AE621" i="18"/>
  <c r="AE594" i="18"/>
  <c r="AE294" i="18"/>
  <c r="AE308" i="18"/>
  <c r="AE827" i="18"/>
  <c r="AE825" i="18"/>
  <c r="AE866" i="18"/>
  <c r="AF866" i="18" s="1"/>
  <c r="AE820" i="18"/>
  <c r="AE864" i="18"/>
  <c r="AE792" i="18"/>
  <c r="AE865" i="18"/>
  <c r="AE388" i="18"/>
  <c r="AE427" i="18"/>
  <c r="AE798" i="18"/>
  <c r="AE821" i="18"/>
  <c r="AE844" i="18"/>
  <c r="AE833" i="18"/>
  <c r="AE839" i="18"/>
  <c r="AE801" i="18"/>
  <c r="AE862" i="18"/>
  <c r="AE867" i="18"/>
  <c r="AE443" i="18"/>
  <c r="AE835" i="18"/>
  <c r="AE803" i="18"/>
  <c r="AE453" i="18"/>
  <c r="AE414" i="18"/>
  <c r="AE805" i="18"/>
  <c r="AE837" i="18"/>
  <c r="AE451" i="18"/>
  <c r="AE680" i="18"/>
  <c r="AE456" i="18"/>
  <c r="AE769" i="18"/>
  <c r="AE712" i="18"/>
  <c r="AE696" i="18"/>
  <c r="AB817" i="18"/>
  <c r="AC813" i="18"/>
  <c r="AD824" i="18"/>
  <c r="AE824" i="18" s="1"/>
  <c r="AC830" i="18"/>
  <c r="AC799" i="18"/>
  <c r="AB804" i="18"/>
  <c r="AE842" i="18"/>
  <c r="AD843" i="18"/>
  <c r="AD429" i="18"/>
  <c r="AC439" i="18"/>
  <c r="AB8" i="24"/>
  <c r="AA22" i="24"/>
  <c r="AA33" i="24" s="1"/>
  <c r="AE403" i="18"/>
  <c r="AD413" i="18"/>
  <c r="AD390" i="18" l="1"/>
  <c r="AC400" i="18"/>
  <c r="AC465" i="18"/>
  <c r="AD455" i="18"/>
  <c r="AC452" i="18"/>
  <c r="AD442" i="18"/>
  <c r="AE856" i="18"/>
  <c r="AE426" i="18"/>
  <c r="AF275" i="18"/>
  <c r="AF449" i="18"/>
  <c r="AF825" i="18"/>
  <c r="AF447" i="18"/>
  <c r="AF725" i="18"/>
  <c r="AF438" i="18"/>
  <c r="AF592" i="18"/>
  <c r="AF860" i="18"/>
  <c r="AF770" i="18"/>
  <c r="AF411" i="18"/>
  <c r="AE869" i="18"/>
  <c r="AF437" i="18"/>
  <c r="AF391" i="18"/>
  <c r="AF684" i="18"/>
  <c r="AF834" i="18"/>
  <c r="AF838" i="18"/>
  <c r="AF822" i="18"/>
  <c r="AF841" i="18"/>
  <c r="AF695" i="18"/>
  <c r="AF431" i="18"/>
  <c r="AF422" i="18"/>
  <c r="AF425" i="18"/>
  <c r="AF816" i="18"/>
  <c r="AF274" i="18"/>
  <c r="AF408" i="18"/>
  <c r="AF444" i="18"/>
  <c r="AF810" i="18"/>
  <c r="AF457" i="18"/>
  <c r="AF404" i="18"/>
  <c r="AF686" i="18"/>
  <c r="AF849" i="18"/>
  <c r="AF831" i="18"/>
  <c r="AF430" i="18"/>
  <c r="AF397" i="18"/>
  <c r="AF451" i="18"/>
  <c r="AF396" i="18"/>
  <c r="AF848" i="18"/>
  <c r="AF394" i="18"/>
  <c r="AF814" i="18"/>
  <c r="AF828" i="18"/>
  <c r="AF710" i="18"/>
  <c r="AF815" i="18"/>
  <c r="AF418" i="18"/>
  <c r="AF721" i="18"/>
  <c r="AF850" i="18"/>
  <c r="AF846" i="18"/>
  <c r="AF399" i="18"/>
  <c r="AF829" i="18"/>
  <c r="AF331" i="18"/>
  <c r="AF456" i="18"/>
  <c r="AF863" i="18"/>
  <c r="AF840" i="18"/>
  <c r="AF847" i="18"/>
  <c r="AF392" i="18"/>
  <c r="AF395" i="18"/>
  <c r="AF412" i="18"/>
  <c r="AF349" i="18"/>
  <c r="AF361" i="18" s="1"/>
  <c r="AF508" i="18"/>
  <c r="AF781" i="18"/>
  <c r="AF575" i="18"/>
  <c r="AF373" i="18"/>
  <c r="AF125" i="18"/>
  <c r="AF177" i="18"/>
  <c r="AF260" i="18"/>
  <c r="AF321" i="18"/>
  <c r="AF122" i="18"/>
  <c r="AF110" i="18"/>
  <c r="AF344" i="18"/>
  <c r="AF201" i="18"/>
  <c r="AF97" i="18"/>
  <c r="AF202" i="18"/>
  <c r="AF367" i="18"/>
  <c r="AF386" i="18"/>
  <c r="AF226" i="18"/>
  <c r="AF216" i="18"/>
  <c r="AF215" i="18"/>
  <c r="AF320" i="18"/>
  <c r="AF227" i="18"/>
  <c r="AF377" i="18"/>
  <c r="AF96" i="18"/>
  <c r="AF173" i="18"/>
  <c r="AF262" i="18"/>
  <c r="AF370" i="18"/>
  <c r="AF106" i="18"/>
  <c r="AF265" i="18"/>
  <c r="AF170" i="18"/>
  <c r="AF365" i="18"/>
  <c r="AF261" i="18"/>
  <c r="AF334" i="18"/>
  <c r="AF318" i="18"/>
  <c r="AF577" i="18"/>
  <c r="AF786" i="18"/>
  <c r="AF643" i="18"/>
  <c r="AF539" i="18"/>
  <c r="AF669" i="18"/>
  <c r="AF501" i="18"/>
  <c r="AF605" i="18"/>
  <c r="AF748" i="18"/>
  <c r="AF735" i="18"/>
  <c r="AF618" i="18"/>
  <c r="AF788" i="18"/>
  <c r="AF580" i="18"/>
  <c r="AF502" i="18"/>
  <c r="AF528" i="18"/>
  <c r="AF279" i="18"/>
  <c r="AF737" i="18"/>
  <c r="AF529" i="18"/>
  <c r="AF568" i="18"/>
  <c r="AF436" i="18"/>
  <c r="AF555" i="18"/>
  <c r="AF738" i="18"/>
  <c r="AF722" i="18"/>
  <c r="AF569" i="18"/>
  <c r="AF771" i="18"/>
  <c r="AF543" i="18"/>
  <c r="AF696" i="18"/>
  <c r="AF683" i="18"/>
  <c r="AF305" i="18"/>
  <c r="AF775" i="18"/>
  <c r="AF291" i="18"/>
  <c r="AF776" i="18"/>
  <c r="AF697" i="18"/>
  <c r="AF709" i="18"/>
  <c r="AF432" i="18"/>
  <c r="AF698" i="18"/>
  <c r="AF852" i="18"/>
  <c r="AF859" i="18"/>
  <c r="AF795" i="18"/>
  <c r="AF406" i="18"/>
  <c r="AF782" i="18"/>
  <c r="AF161" i="18"/>
  <c r="AF345" i="18"/>
  <c r="AF253" i="18"/>
  <c r="AF200" i="18"/>
  <c r="AF242" i="18"/>
  <c r="AF174" i="18"/>
  <c r="AF241" i="18"/>
  <c r="AF151" i="18"/>
  <c r="AF203" i="18"/>
  <c r="AF267" i="18"/>
  <c r="AF230" i="18"/>
  <c r="AF123" i="18"/>
  <c r="AF150" i="18"/>
  <c r="AF268" i="18"/>
  <c r="AF189" i="18"/>
  <c r="AF333" i="18"/>
  <c r="AF617" i="18"/>
  <c r="AF747" i="18"/>
  <c r="AF657" i="18"/>
  <c r="AF540" i="18"/>
  <c r="AF187" i="18"/>
  <c r="AF619" i="18"/>
  <c r="AF645" i="18"/>
  <c r="AF581" i="18"/>
  <c r="AF503" i="18"/>
  <c r="AF790" i="18"/>
  <c r="AF608" i="18"/>
  <c r="AF660" i="18"/>
  <c r="AF773" i="18"/>
  <c r="AF308" i="18"/>
  <c r="AF777" i="18"/>
  <c r="AF463" i="18"/>
  <c r="AG463" i="18" s="1"/>
  <c r="AF712" i="18"/>
  <c r="AF281" i="18"/>
  <c r="AF435" i="18"/>
  <c r="AG3" i="18"/>
  <c r="AF76" i="18"/>
  <c r="AF88" i="18" s="1"/>
  <c r="AF574" i="18"/>
  <c r="AF379" i="18"/>
  <c r="AF239" i="18"/>
  <c r="AF111" i="18"/>
  <c r="AF148" i="18"/>
  <c r="AF204" i="18"/>
  <c r="AF228" i="18"/>
  <c r="AF171" i="18"/>
  <c r="AF108" i="18"/>
  <c r="AF109" i="18"/>
  <c r="AF217" i="18"/>
  <c r="AF381" i="18"/>
  <c r="AF319" i="18"/>
  <c r="AF104" i="18"/>
  <c r="AF576" i="18"/>
  <c r="AF511" i="18"/>
  <c r="AF785" i="18"/>
  <c r="AF578" i="18"/>
  <c r="AF513" i="18"/>
  <c r="AF631" i="18"/>
  <c r="AF566" i="18"/>
  <c r="AF515" i="18"/>
  <c r="AF541" i="18"/>
  <c r="AF632" i="18"/>
  <c r="AF659" i="18"/>
  <c r="AF620" i="18"/>
  <c r="AF647" i="18"/>
  <c r="AF504" i="18"/>
  <c r="AF751" i="18"/>
  <c r="AF723" i="18"/>
  <c r="AF724" i="18"/>
  <c r="AF292" i="18"/>
  <c r="AF458" i="18"/>
  <c r="AF421" i="18"/>
  <c r="AF462" i="18"/>
  <c r="AF480" i="18"/>
  <c r="AF492" i="18" s="1"/>
  <c r="AF664" i="18"/>
  <c r="AF509" i="18"/>
  <c r="AF783" i="18"/>
  <c r="AF255" i="18"/>
  <c r="AF243" i="18"/>
  <c r="AF266" i="18"/>
  <c r="AF229" i="18"/>
  <c r="AF98" i="18"/>
  <c r="AF162" i="18"/>
  <c r="AF113" i="18"/>
  <c r="AF138" i="18"/>
  <c r="AF178" i="18"/>
  <c r="AF175" i="18"/>
  <c r="AF252" i="18"/>
  <c r="AF372" i="18"/>
  <c r="AF384" i="18"/>
  <c r="AF149" i="18"/>
  <c r="AF214" i="18"/>
  <c r="AF213" i="18"/>
  <c r="AF137" i="18"/>
  <c r="AF139" i="18"/>
  <c r="AF240" i="18"/>
  <c r="AF371" i="18"/>
  <c r="AF366" i="18"/>
  <c r="AF254" i="18"/>
  <c r="AF263" i="18"/>
  <c r="AF510" i="18"/>
  <c r="AF364" i="18"/>
  <c r="AF317" i="18"/>
  <c r="AF164" i="18"/>
  <c r="AF176" i="18"/>
  <c r="AF666" i="18"/>
  <c r="AF668" i="18"/>
  <c r="AF565" i="18"/>
  <c r="AF526" i="18"/>
  <c r="AF190" i="18"/>
  <c r="AF552" i="18"/>
  <c r="AF604" i="18"/>
  <c r="AF644" i="18"/>
  <c r="AF514" i="18"/>
  <c r="AF332" i="18"/>
  <c r="AF553" i="18"/>
  <c r="AF579" i="18"/>
  <c r="AF554" i="18"/>
  <c r="AF567" i="18"/>
  <c r="AF671" i="18"/>
  <c r="AF658" i="18"/>
  <c r="AF736" i="18"/>
  <c r="AF607" i="18"/>
  <c r="AF293" i="18"/>
  <c r="AG293" i="18" s="1"/>
  <c r="AF672" i="18"/>
  <c r="AF681" i="18"/>
  <c r="AF594" i="18"/>
  <c r="AF634" i="18"/>
  <c r="AF593" i="18"/>
  <c r="AF556" i="18"/>
  <c r="AF530" i="18"/>
  <c r="AF595" i="18"/>
  <c r="AF307" i="18"/>
  <c r="AF294" i="18"/>
  <c r="AF685" i="18"/>
  <c r="AF306" i="18"/>
  <c r="AF818" i="18"/>
  <c r="AF708" i="18"/>
  <c r="AF440" i="18"/>
  <c r="AF837" i="18"/>
  <c r="AG837" i="18" s="1"/>
  <c r="AF794" i="18"/>
  <c r="AF796" i="18"/>
  <c r="AF854" i="18"/>
  <c r="AF450" i="18"/>
  <c r="AG450" i="18" s="1"/>
  <c r="AF407" i="18"/>
  <c r="AF573" i="18"/>
  <c r="AF665" i="18"/>
  <c r="AF107" i="18"/>
  <c r="AF264" i="18"/>
  <c r="AF380" i="18"/>
  <c r="AF369" i="18"/>
  <c r="AF382" i="18"/>
  <c r="AF126" i="18"/>
  <c r="AF346" i="18"/>
  <c r="AF165" i="18"/>
  <c r="AF383" i="18"/>
  <c r="AF100" i="18"/>
  <c r="AF378" i="18"/>
  <c r="AF347" i="18"/>
  <c r="AF385" i="18"/>
  <c r="AF368" i="18"/>
  <c r="AF105" i="18"/>
  <c r="AF512" i="18"/>
  <c r="AF734" i="18"/>
  <c r="AF500" i="18"/>
  <c r="AF787" i="18"/>
  <c r="AF282" i="18"/>
  <c r="AF749" i="18"/>
  <c r="AF330" i="18"/>
  <c r="AF750" i="18"/>
  <c r="AF789" i="18"/>
  <c r="AF516" i="18"/>
  <c r="AF621" i="18"/>
  <c r="AF582" i="18"/>
  <c r="AF680" i="18"/>
  <c r="AF774" i="18"/>
  <c r="AF807" i="18"/>
  <c r="AF808" i="18"/>
  <c r="AF459" i="18"/>
  <c r="AF433" i="18"/>
  <c r="AG433" i="18" s="1"/>
  <c r="AF464" i="18"/>
  <c r="AF393" i="18"/>
  <c r="AF753" i="18"/>
  <c r="AF765" i="18" s="1"/>
  <c r="AF269" i="18"/>
  <c r="AF135" i="18"/>
  <c r="AF124" i="18"/>
  <c r="AF343" i="18"/>
  <c r="AF256" i="18"/>
  <c r="AF112" i="18"/>
  <c r="AF163" i="18"/>
  <c r="AF99" i="18"/>
  <c r="AF136" i="18"/>
  <c r="AF169" i="18"/>
  <c r="AF667" i="18"/>
  <c r="AF784" i="18"/>
  <c r="AF172" i="18"/>
  <c r="AF152" i="18"/>
  <c r="AF191" i="18"/>
  <c r="AF630" i="18"/>
  <c r="AF656" i="18"/>
  <c r="AF670" i="18"/>
  <c r="AF527" i="18"/>
  <c r="AF295" i="18"/>
  <c r="AF606" i="18"/>
  <c r="AF277" i="18"/>
  <c r="AF633" i="18"/>
  <c r="AF646" i="18"/>
  <c r="AF542" i="18"/>
  <c r="AF673" i="18"/>
  <c r="AF517" i="18"/>
  <c r="AF273" i="18"/>
  <c r="AF278" i="18"/>
  <c r="AF772" i="18"/>
  <c r="AF276" i="18"/>
  <c r="AF769" i="18"/>
  <c r="AF416" i="18"/>
  <c r="AG416" i="18" s="1"/>
  <c r="AF591" i="18"/>
  <c r="AF448" i="18"/>
  <c r="AF857" i="18"/>
  <c r="AF401" i="18"/>
  <c r="AF820" i="18"/>
  <c r="AF826" i="18"/>
  <c r="AF711" i="18"/>
  <c r="AF812" i="18"/>
  <c r="AG812" i="18" s="1"/>
  <c r="AF388" i="18"/>
  <c r="AF798" i="18"/>
  <c r="AF427" i="18"/>
  <c r="AF839" i="18"/>
  <c r="AF792" i="18"/>
  <c r="AF865" i="18"/>
  <c r="AF833" i="18"/>
  <c r="AF844" i="18"/>
  <c r="AF821" i="18"/>
  <c r="AF801" i="18"/>
  <c r="AF862" i="18"/>
  <c r="AF868" i="18"/>
  <c r="AF867" i="18"/>
  <c r="AF443" i="18"/>
  <c r="AF835" i="18"/>
  <c r="AF414" i="18"/>
  <c r="AF803" i="18"/>
  <c r="AF453" i="18"/>
  <c r="AF423" i="18"/>
  <c r="AF405" i="18"/>
  <c r="AF417" i="18"/>
  <c r="AF805" i="18"/>
  <c r="AF855" i="18"/>
  <c r="AF864" i="18"/>
  <c r="AF827" i="18"/>
  <c r="AF768" i="18"/>
  <c r="AF410" i="18"/>
  <c r="AF280" i="18"/>
  <c r="AF809" i="18"/>
  <c r="AF419" i="18"/>
  <c r="AF304" i="18"/>
  <c r="AF802" i="18"/>
  <c r="AF699" i="18"/>
  <c r="AF420" i="18"/>
  <c r="AF677" i="18"/>
  <c r="AF800" i="18"/>
  <c r="AF836" i="18"/>
  <c r="AE4" i="18"/>
  <c r="AD5" i="24"/>
  <c r="AE830" i="18"/>
  <c r="AF824" i="18"/>
  <c r="AF842" i="18"/>
  <c r="AC804" i="18"/>
  <c r="AD830" i="18"/>
  <c r="AD813" i="18"/>
  <c r="AC817" i="18"/>
  <c r="AD799" i="18"/>
  <c r="AE843" i="18"/>
  <c r="AF403" i="18"/>
  <c r="AE413" i="18"/>
  <c r="AE429" i="18"/>
  <c r="AD439" i="18"/>
  <c r="AB22" i="24"/>
  <c r="AB33" i="24" s="1"/>
  <c r="AC8" i="24"/>
  <c r="AE455" i="18" l="1"/>
  <c r="AD465" i="18"/>
  <c r="AD400" i="18"/>
  <c r="AE390" i="18"/>
  <c r="AD452" i="18"/>
  <c r="AE442" i="18"/>
  <c r="AF856" i="18"/>
  <c r="AE5" i="24"/>
  <c r="AF4" i="18"/>
  <c r="AG852" i="18"/>
  <c r="AG305" i="18"/>
  <c r="AF869" i="18"/>
  <c r="AG685" i="18"/>
  <c r="AG435" i="18"/>
  <c r="AG406" i="18"/>
  <c r="AG279" i="18"/>
  <c r="AF426" i="18"/>
  <c r="AG448" i="18"/>
  <c r="AG276" i="18"/>
  <c r="AG393" i="18"/>
  <c r="AG796" i="18"/>
  <c r="AG708" i="18"/>
  <c r="AG458" i="18"/>
  <c r="AG795" i="18"/>
  <c r="AG432" i="18"/>
  <c r="AG696" i="18"/>
  <c r="AG434" i="18"/>
  <c r="AG863" i="18"/>
  <c r="AG810" i="18"/>
  <c r="AG437" i="18"/>
  <c r="AG404" i="18"/>
  <c r="AG797" i="18"/>
  <c r="AG677" i="18"/>
  <c r="AG396" i="18"/>
  <c r="AG397" i="18"/>
  <c r="AG188" i="18"/>
  <c r="AG721" i="18"/>
  <c r="AG829" i="18"/>
  <c r="AG864" i="18"/>
  <c r="AG846" i="18"/>
  <c r="AG834" i="18"/>
  <c r="AG411" i="18"/>
  <c r="AG417" i="18"/>
  <c r="AG831" i="18"/>
  <c r="AG408" i="18"/>
  <c r="AG699" i="18"/>
  <c r="AG423" i="18"/>
  <c r="AG838" i="18"/>
  <c r="AG446" i="18"/>
  <c r="AG409" i="18"/>
  <c r="AG449" i="18"/>
  <c r="AG444" i="18"/>
  <c r="AG451" i="18"/>
  <c r="AG800" i="18"/>
  <c r="AG816" i="18"/>
  <c r="AG438" i="18"/>
  <c r="AG847" i="18"/>
  <c r="AG679" i="18"/>
  <c r="AG848" i="18"/>
  <c r="AG447" i="18"/>
  <c r="AG405" i="18"/>
  <c r="AG695" i="18"/>
  <c r="AG840" i="18"/>
  <c r="AG304" i="18"/>
  <c r="AG399" i="18"/>
  <c r="AG825" i="18"/>
  <c r="AG850" i="18"/>
  <c r="AG410" i="18"/>
  <c r="AG861" i="18"/>
  <c r="AG460" i="18"/>
  <c r="AG827" i="18"/>
  <c r="AG823" i="18"/>
  <c r="AG431" i="18"/>
  <c r="AG398" i="18"/>
  <c r="AG815" i="18"/>
  <c r="AG456" i="18"/>
  <c r="AG275" i="18"/>
  <c r="AG394" i="18"/>
  <c r="AG822" i="18"/>
  <c r="AG860" i="18"/>
  <c r="AG461" i="18"/>
  <c r="AG391" i="18"/>
  <c r="AG274" i="18"/>
  <c r="AG420" i="18"/>
  <c r="AG811" i="18"/>
  <c r="AG682" i="18"/>
  <c r="AG457" i="18"/>
  <c r="AG684" i="18"/>
  <c r="AG430" i="18"/>
  <c r="AG768" i="18"/>
  <c r="AG725" i="18"/>
  <c r="AG828" i="18"/>
  <c r="AG836" i="18"/>
  <c r="AG445" i="18"/>
  <c r="AG851" i="18"/>
  <c r="AG665" i="18"/>
  <c r="AG574" i="18"/>
  <c r="AG782" i="18"/>
  <c r="AG753" i="18"/>
  <c r="AG765" i="18" s="1"/>
  <c r="AG174" i="18"/>
  <c r="AG264" i="18"/>
  <c r="AG123" i="18"/>
  <c r="AG386" i="18"/>
  <c r="AG343" i="18"/>
  <c r="AG321" i="18"/>
  <c r="AG109" i="18"/>
  <c r="AG126" i="18"/>
  <c r="AG384" i="18"/>
  <c r="AG175" i="18"/>
  <c r="AG239" i="18"/>
  <c r="AG372" i="18"/>
  <c r="AG344" i="18"/>
  <c r="AG364" i="18"/>
  <c r="AG176" i="18"/>
  <c r="AG139" i="18"/>
  <c r="AG385" i="18"/>
  <c r="AG228" i="18"/>
  <c r="AG377" i="18"/>
  <c r="AG347" i="18"/>
  <c r="AG106" i="18"/>
  <c r="AG261" i="18"/>
  <c r="AG510" i="18"/>
  <c r="AG229" i="18"/>
  <c r="AG242" i="18"/>
  <c r="AG170" i="18"/>
  <c r="AG165" i="18"/>
  <c r="AG110" i="18"/>
  <c r="AG785" i="18"/>
  <c r="AG747" i="18"/>
  <c r="AG539" i="18"/>
  <c r="AG578" i="18"/>
  <c r="AG565" i="18"/>
  <c r="AG656" i="18"/>
  <c r="AG190" i="18"/>
  <c r="AG527" i="18"/>
  <c r="AG514" i="18"/>
  <c r="AG657" i="18"/>
  <c r="AG579" i="18"/>
  <c r="AG619" i="18"/>
  <c r="AG295" i="18"/>
  <c r="AG515" i="18"/>
  <c r="AG591" i="18"/>
  <c r="AG502" i="18"/>
  <c r="AG516" i="18"/>
  <c r="AG555" i="18"/>
  <c r="AG581" i="18"/>
  <c r="AG503" i="18"/>
  <c r="AG330" i="18"/>
  <c r="AG738" i="18"/>
  <c r="AG660" i="18"/>
  <c r="AG621" i="18"/>
  <c r="AG582" i="18"/>
  <c r="AG595" i="18"/>
  <c r="AG683" i="18"/>
  <c r="AG273" i="18"/>
  <c r="AG686" i="18"/>
  <c r="AG306" i="18"/>
  <c r="AG772" i="18"/>
  <c r="AG776" i="18"/>
  <c r="AG425" i="18"/>
  <c r="AG841" i="18"/>
  <c r="AH841" i="18" s="1"/>
  <c r="AG424" i="18"/>
  <c r="AH424" i="18" s="1"/>
  <c r="AG480" i="18"/>
  <c r="AG492" i="18" s="1"/>
  <c r="AG781" i="18"/>
  <c r="AG98" i="18"/>
  <c r="AG125" i="18"/>
  <c r="AG162" i="18"/>
  <c r="AG252" i="18"/>
  <c r="AG204" i="18"/>
  <c r="AG382" i="18"/>
  <c r="AG381" i="18"/>
  <c r="AG253" i="18"/>
  <c r="AG112" i="18"/>
  <c r="AG254" i="18"/>
  <c r="AG256" i="18"/>
  <c r="AG666" i="18"/>
  <c r="AG136" i="18"/>
  <c r="AG368" i="18"/>
  <c r="AG512" i="18"/>
  <c r="AG281" i="18"/>
  <c r="AG552" i="18"/>
  <c r="AG618" i="18"/>
  <c r="AG553" i="18"/>
  <c r="AG671" i="18"/>
  <c r="AG788" i="18"/>
  <c r="AG528" i="18"/>
  <c r="AG620" i="18"/>
  <c r="AG422" i="18"/>
  <c r="AG517" i="18"/>
  <c r="AG530" i="18"/>
  <c r="AG673" i="18"/>
  <c r="AG307" i="18"/>
  <c r="AG775" i="18"/>
  <c r="AH775" i="18" s="1"/>
  <c r="AG724" i="18"/>
  <c r="AH724" i="18" s="1"/>
  <c r="AG418" i="18"/>
  <c r="AG866" i="18"/>
  <c r="AG857" i="18"/>
  <c r="AG76" i="18"/>
  <c r="AG88" i="18" s="1"/>
  <c r="AG573" i="18"/>
  <c r="AG575" i="18"/>
  <c r="AG135" i="18"/>
  <c r="AG255" i="18"/>
  <c r="AG373" i="18"/>
  <c r="AG178" i="18"/>
  <c r="AG152" i="18"/>
  <c r="AG241" i="18"/>
  <c r="AG365" i="18"/>
  <c r="AG215" i="18"/>
  <c r="AG213" i="18"/>
  <c r="AG216" i="18"/>
  <c r="AG173" i="18"/>
  <c r="AG667" i="18"/>
  <c r="AG367" i="18"/>
  <c r="AG784" i="18"/>
  <c r="AG334" i="18"/>
  <c r="AG500" i="18"/>
  <c r="AG604" i="18"/>
  <c r="AG748" i="18"/>
  <c r="AG644" i="18"/>
  <c r="AG735" i="18"/>
  <c r="AG580" i="18"/>
  <c r="AG749" i="18"/>
  <c r="AG750" i="18"/>
  <c r="AG568" i="18"/>
  <c r="AG592" i="18"/>
  <c r="AG543" i="18"/>
  <c r="AG769" i="18"/>
  <c r="AG723" i="18"/>
  <c r="AG770" i="18"/>
  <c r="AH770" i="18" s="1"/>
  <c r="AG808" i="18"/>
  <c r="AH808" i="18" s="1"/>
  <c r="AG777" i="18"/>
  <c r="AG392" i="18"/>
  <c r="AG814" i="18"/>
  <c r="AH814" i="18" s="1"/>
  <c r="AG349" i="18"/>
  <c r="AG361" i="18" s="1"/>
  <c r="AH3" i="18"/>
  <c r="AG509" i="18"/>
  <c r="AG380" i="18"/>
  <c r="AG240" i="18"/>
  <c r="AG266" i="18"/>
  <c r="AG369" i="18"/>
  <c r="AG379" i="18"/>
  <c r="AG226" i="18"/>
  <c r="AG107" i="18"/>
  <c r="AG227" i="18"/>
  <c r="AG201" i="18"/>
  <c r="AG267" i="18"/>
  <c r="AG104" i="18"/>
  <c r="AG265" i="18"/>
  <c r="AG164" i="18"/>
  <c r="AG122" i="18"/>
  <c r="AG124" i="18"/>
  <c r="AG149" i="18"/>
  <c r="AG97" i="18"/>
  <c r="AG96" i="18"/>
  <c r="AG269" i="18"/>
  <c r="AG345" i="18"/>
  <c r="AG317" i="18"/>
  <c r="AH317" i="18" s="1"/>
  <c r="AG371" i="18"/>
  <c r="AG163" i="18"/>
  <c r="AG262" i="18"/>
  <c r="AG203" i="18"/>
  <c r="AG200" i="18"/>
  <c r="AG511" i="18"/>
  <c r="AG169" i="18"/>
  <c r="AG383" i="18"/>
  <c r="AG668" i="18"/>
  <c r="AG786" i="18"/>
  <c r="AG189" i="18"/>
  <c r="AG526" i="18"/>
  <c r="AG191" i="18"/>
  <c r="AG513" i="18"/>
  <c r="AG331" i="18"/>
  <c r="AH331" i="18" s="1"/>
  <c r="AG605" i="18"/>
  <c r="AG670" i="18"/>
  <c r="AG540" i="18"/>
  <c r="AG282" i="18"/>
  <c r="AH282" i="18" s="1"/>
  <c r="AG554" i="18"/>
  <c r="AG632" i="18"/>
  <c r="AG645" i="18"/>
  <c r="AG567" i="18"/>
  <c r="AG542" i="18"/>
  <c r="AG633" i="18"/>
  <c r="AG529" i="18"/>
  <c r="AG280" i="18"/>
  <c r="AG659" i="18"/>
  <c r="AG681" i="18"/>
  <c r="AG790" i="18"/>
  <c r="AG608" i="18"/>
  <c r="AG751" i="18"/>
  <c r="AG569" i="18"/>
  <c r="AG771" i="18"/>
  <c r="AG774" i="18"/>
  <c r="AG278" i="18"/>
  <c r="AG710" i="18"/>
  <c r="AG734" i="18"/>
  <c r="AG853" i="18"/>
  <c r="AH853" i="18" s="1"/>
  <c r="AG678" i="18"/>
  <c r="AG412" i="18"/>
  <c r="AH412" i="18" s="1"/>
  <c r="AG419" i="18"/>
  <c r="AH419" i="18" s="1"/>
  <c r="AG849" i="18"/>
  <c r="AH849" i="18" s="1"/>
  <c r="AG401" i="18"/>
  <c r="AG664" i="18"/>
  <c r="AG783" i="18"/>
  <c r="AG230" i="18"/>
  <c r="AG217" i="18"/>
  <c r="AG100" i="18"/>
  <c r="AG148" i="18"/>
  <c r="AG171" i="18"/>
  <c r="AG243" i="18"/>
  <c r="AG346" i="18"/>
  <c r="AG108" i="18"/>
  <c r="AG161" i="18"/>
  <c r="AG138" i="18"/>
  <c r="AG378" i="18"/>
  <c r="AG366" i="18"/>
  <c r="AG105" i="18"/>
  <c r="AG576" i="18"/>
  <c r="AG172" i="18"/>
  <c r="AG669" i="18"/>
  <c r="AG630" i="18"/>
  <c r="AG787" i="18"/>
  <c r="AG631" i="18"/>
  <c r="AG332" i="18"/>
  <c r="AH332" i="18" s="1"/>
  <c r="AG541" i="18"/>
  <c r="AG606" i="18"/>
  <c r="AG607" i="18"/>
  <c r="AG672" i="18"/>
  <c r="AG737" i="18"/>
  <c r="AG647" i="18"/>
  <c r="AG634" i="18"/>
  <c r="AG680" i="18"/>
  <c r="AG294" i="18"/>
  <c r="AG818" i="18"/>
  <c r="AH818" i="18" s="1"/>
  <c r="AG319" i="18"/>
  <c r="AG395" i="18"/>
  <c r="AH395" i="18" s="1"/>
  <c r="AG421" i="18"/>
  <c r="AH421" i="18" s="1"/>
  <c r="AG826" i="18"/>
  <c r="AG508" i="18"/>
  <c r="AG111" i="18"/>
  <c r="AG177" i="18"/>
  <c r="AG263" i="18"/>
  <c r="AG99" i="18"/>
  <c r="AG370" i="18"/>
  <c r="AG150" i="18"/>
  <c r="AG113" i="18"/>
  <c r="AG260" i="18"/>
  <c r="AG137" i="18"/>
  <c r="AG151" i="18"/>
  <c r="AG214" i="18"/>
  <c r="AG202" i="18"/>
  <c r="AG320" i="18"/>
  <c r="AG268" i="18"/>
  <c r="AG577" i="18"/>
  <c r="AG617" i="18"/>
  <c r="AG643" i="18"/>
  <c r="AG501" i="18"/>
  <c r="AG566" i="18"/>
  <c r="AG736" i="18"/>
  <c r="AG187" i="18"/>
  <c r="AG658" i="18"/>
  <c r="AG646" i="18"/>
  <c r="AG789" i="18"/>
  <c r="AG504" i="18"/>
  <c r="AG556" i="18"/>
  <c r="AG722" i="18"/>
  <c r="AG308" i="18"/>
  <c r="AH308" i="18" s="1"/>
  <c r="AG291" i="18"/>
  <c r="AG440" i="18"/>
  <c r="AG802" i="18"/>
  <c r="AH802" i="18" s="1"/>
  <c r="AG809" i="18"/>
  <c r="AH809" i="18" s="1"/>
  <c r="AG820" i="18"/>
  <c r="AG388" i="18"/>
  <c r="AG798" i="18"/>
  <c r="AG865" i="18"/>
  <c r="AG792" i="18"/>
  <c r="AG427" i="18"/>
  <c r="AG801" i="18"/>
  <c r="AG821" i="18"/>
  <c r="AG844" i="18"/>
  <c r="AG868" i="18"/>
  <c r="AG833" i="18"/>
  <c r="AG862" i="18"/>
  <c r="AH862" i="18" s="1"/>
  <c r="AG443" i="18"/>
  <c r="AG867" i="18"/>
  <c r="AG453" i="18"/>
  <c r="AG414" i="18"/>
  <c r="AG835" i="18"/>
  <c r="AG803" i="18"/>
  <c r="AG855" i="18"/>
  <c r="AG333" i="18"/>
  <c r="AG697" i="18"/>
  <c r="AG318" i="18"/>
  <c r="AG711" i="18"/>
  <c r="AG459" i="18"/>
  <c r="AG854" i="18"/>
  <c r="AG594" i="18"/>
  <c r="AG698" i="18"/>
  <c r="AG436" i="18"/>
  <c r="AG805" i="18"/>
  <c r="AH805" i="18" s="1"/>
  <c r="AF830" i="18"/>
  <c r="AG839" i="18"/>
  <c r="AG277" i="18"/>
  <c r="AG464" i="18"/>
  <c r="AG807" i="18"/>
  <c r="AG407" i="18"/>
  <c r="AG794" i="18"/>
  <c r="AG593" i="18"/>
  <c r="AG462" i="18"/>
  <c r="AG292" i="18"/>
  <c r="AG712" i="18"/>
  <c r="AG773" i="18"/>
  <c r="AG859" i="18"/>
  <c r="AG709" i="18"/>
  <c r="AG824" i="18"/>
  <c r="AD804" i="18"/>
  <c r="AE799" i="18"/>
  <c r="AF799" i="18" s="1"/>
  <c r="AD817" i="18"/>
  <c r="AE813" i="18"/>
  <c r="AF813" i="18" s="1"/>
  <c r="AG842" i="18"/>
  <c r="AF843" i="18"/>
  <c r="AF429" i="18"/>
  <c r="AE439" i="18"/>
  <c r="AG403" i="18"/>
  <c r="AF413" i="18"/>
  <c r="AD8" i="24"/>
  <c r="AC22" i="24"/>
  <c r="AC33" i="24" s="1"/>
  <c r="AF390" i="18" l="1"/>
  <c r="AE400" i="18"/>
  <c r="AE465" i="18"/>
  <c r="AF455" i="18"/>
  <c r="AF442" i="18"/>
  <c r="AE452" i="18"/>
  <c r="AG426" i="18"/>
  <c r="AG869" i="18"/>
  <c r="AG856" i="18"/>
  <c r="AH392" i="18"/>
  <c r="AH866" i="18"/>
  <c r="AH307" i="18"/>
  <c r="AH422" i="18"/>
  <c r="AH281" i="18"/>
  <c r="AH425" i="18"/>
  <c r="AH330" i="18"/>
  <c r="AG4" i="18"/>
  <c r="AF5" i="24"/>
  <c r="AH405" i="18"/>
  <c r="AH417" i="18"/>
  <c r="AH409" i="18"/>
  <c r="AH811" i="18"/>
  <c r="AH274" i="18"/>
  <c r="AH277" i="18"/>
  <c r="AH430" i="18"/>
  <c r="AH447" i="18"/>
  <c r="AH460" i="18"/>
  <c r="AH709" i="18"/>
  <c r="AH768" i="18"/>
  <c r="AH462" i="18"/>
  <c r="AH450" i="18"/>
  <c r="AH431" i="18"/>
  <c r="AH396" i="18"/>
  <c r="AH837" i="18"/>
  <c r="AH708" i="18"/>
  <c r="AH406" i="18"/>
  <c r="AH451" i="18"/>
  <c r="AH448" i="18"/>
  <c r="AH812" i="18"/>
  <c r="AH463" i="18"/>
  <c r="AH391" i="18"/>
  <c r="AH464" i="18"/>
  <c r="AH711" i="18"/>
  <c r="AH815" i="18"/>
  <c r="AH848" i="18"/>
  <c r="AH800" i="18"/>
  <c r="AH684" i="18"/>
  <c r="AH416" i="18"/>
  <c r="AH697" i="18"/>
  <c r="AH827" i="18"/>
  <c r="AH437" i="18"/>
  <c r="AH795" i="18"/>
  <c r="AH457" i="18"/>
  <c r="AH712" i="18"/>
  <c r="AH393" i="18"/>
  <c r="AH456" i="18"/>
  <c r="AH850" i="18"/>
  <c r="AH822" i="18"/>
  <c r="AH397" i="18"/>
  <c r="AH816" i="18"/>
  <c r="AH398" i="18"/>
  <c r="AH794" i="18"/>
  <c r="AH293" i="18"/>
  <c r="AH444" i="18"/>
  <c r="AH459" i="18"/>
  <c r="AH435" i="18"/>
  <c r="AH411" i="18"/>
  <c r="AH394" i="18"/>
  <c r="AH433" i="18"/>
  <c r="AH458" i="18"/>
  <c r="AH408" i="18"/>
  <c r="AH846" i="18"/>
  <c r="AH449" i="18"/>
  <c r="AH852" i="18"/>
  <c r="AH847" i="18"/>
  <c r="AH420" i="18"/>
  <c r="AH810" i="18"/>
  <c r="AH851" i="18"/>
  <c r="AH823" i="18"/>
  <c r="AH698" i="18"/>
  <c r="AH438" i="18"/>
  <c r="AH685" i="18"/>
  <c r="AH407" i="18"/>
  <c r="AH840" i="18"/>
  <c r="AH834" i="18"/>
  <c r="AH861" i="18"/>
  <c r="AH797" i="18"/>
  <c r="AH773" i="18"/>
  <c r="AH304" i="18"/>
  <c r="AH831" i="18"/>
  <c r="AH275" i="18"/>
  <c r="AH410" i="18"/>
  <c r="AH859" i="18"/>
  <c r="AH829" i="18"/>
  <c r="AH699" i="18"/>
  <c r="AH854" i="18"/>
  <c r="AH796" i="18"/>
  <c r="AH593" i="18"/>
  <c r="AH434" i="18"/>
  <c r="AH404" i="18"/>
  <c r="AH863" i="18"/>
  <c r="AH446" i="18"/>
  <c r="AH836" i="18"/>
  <c r="AH276" i="18"/>
  <c r="AH826" i="18"/>
  <c r="AH432" i="18"/>
  <c r="AH436" i="18"/>
  <c r="AH423" i="18"/>
  <c r="AH399" i="18"/>
  <c r="AH461" i="18"/>
  <c r="AH828" i="18"/>
  <c r="AH825" i="18"/>
  <c r="AH860" i="18"/>
  <c r="AH508" i="18"/>
  <c r="AH665" i="18"/>
  <c r="AH509" i="18"/>
  <c r="AH783" i="18"/>
  <c r="AH367" i="18"/>
  <c r="AH112" i="18"/>
  <c r="AH371" i="18"/>
  <c r="AH149" i="18"/>
  <c r="AH176" i="18"/>
  <c r="AH345" i="18"/>
  <c r="AH213" i="18"/>
  <c r="AH202" i="18"/>
  <c r="AH229" i="18"/>
  <c r="AH162" i="18"/>
  <c r="AH347" i="18"/>
  <c r="AH372" i="18"/>
  <c r="AH151" i="18"/>
  <c r="AH266" i="18"/>
  <c r="AH214" i="18"/>
  <c r="AH263" i="18"/>
  <c r="AH171" i="18"/>
  <c r="AH256" i="18"/>
  <c r="AH122" i="18"/>
  <c r="AH321" i="18"/>
  <c r="AH227" i="18"/>
  <c r="AH255" i="18"/>
  <c r="AH170" i="18"/>
  <c r="AH510" i="18"/>
  <c r="AH136" i="18"/>
  <c r="AH784" i="18"/>
  <c r="AH267" i="18"/>
  <c r="AH169" i="18"/>
  <c r="AH668" i="18"/>
  <c r="AH334" i="18"/>
  <c r="AH578" i="18"/>
  <c r="AH747" i="18"/>
  <c r="AH500" i="18"/>
  <c r="AH513" i="18"/>
  <c r="AH631" i="18"/>
  <c r="AH514" i="18"/>
  <c r="AH540" i="18"/>
  <c r="AH527" i="18"/>
  <c r="AH190" i="18"/>
  <c r="AH554" i="18"/>
  <c r="AH541" i="18"/>
  <c r="AH736" i="18"/>
  <c r="AH502" i="18"/>
  <c r="AH633" i="18"/>
  <c r="AH789" i="18"/>
  <c r="AH607" i="18"/>
  <c r="AH659" i="18"/>
  <c r="AH529" i="18"/>
  <c r="AH504" i="18"/>
  <c r="AH679" i="18"/>
  <c r="AH582" i="18"/>
  <c r="AH738" i="18"/>
  <c r="AH721" i="18"/>
  <c r="AH594" i="18"/>
  <c r="AH774" i="18"/>
  <c r="AH680" i="18"/>
  <c r="AH686" i="18"/>
  <c r="AH710" i="18"/>
  <c r="AH291" i="18"/>
  <c r="AI291" i="18" s="1"/>
  <c r="AH776" i="18"/>
  <c r="AI3" i="18"/>
  <c r="AH781" i="18"/>
  <c r="AH123" i="18"/>
  <c r="AH125" i="18"/>
  <c r="AH243" i="18"/>
  <c r="AH201" i="18"/>
  <c r="AH268" i="18"/>
  <c r="AH265" i="18"/>
  <c r="AH242" i="18"/>
  <c r="AH203" i="18"/>
  <c r="AH172" i="18"/>
  <c r="AH110" i="18"/>
  <c r="AH377" i="18"/>
  <c r="AH124" i="18"/>
  <c r="AH106" i="18"/>
  <c r="AH173" i="18"/>
  <c r="AH364" i="18"/>
  <c r="AH188" i="18"/>
  <c r="AH526" i="18"/>
  <c r="AH656" i="18"/>
  <c r="AH189" i="18"/>
  <c r="AH191" i="18"/>
  <c r="AH645" i="18"/>
  <c r="AH591" i="18"/>
  <c r="AH619" i="18"/>
  <c r="AH555" i="18"/>
  <c r="AH295" i="18"/>
  <c r="AI295" i="18" s="1"/>
  <c r="AH280" i="18"/>
  <c r="AH543" i="18"/>
  <c r="AH530" i="18"/>
  <c r="AH725" i="18"/>
  <c r="AH723" i="18"/>
  <c r="AI723" i="18" s="1"/>
  <c r="AH777" i="18"/>
  <c r="AH664" i="18"/>
  <c r="AH108" i="18"/>
  <c r="AH264" i="18"/>
  <c r="AH104" i="18"/>
  <c r="AH98" i="18"/>
  <c r="AH343" i="18"/>
  <c r="AH239" i="18"/>
  <c r="AH369" i="18"/>
  <c r="AH107" i="18"/>
  <c r="AH253" i="18"/>
  <c r="AH215" i="18"/>
  <c r="AH261" i="18"/>
  <c r="AH262" i="18"/>
  <c r="AH366" i="18"/>
  <c r="AH105" i="18"/>
  <c r="AH512" i="18"/>
  <c r="AH786" i="18"/>
  <c r="AH604" i="18"/>
  <c r="AH657" i="18"/>
  <c r="AH553" i="18"/>
  <c r="AH580" i="18"/>
  <c r="AH567" i="18"/>
  <c r="AH632" i="18"/>
  <c r="AH737" i="18"/>
  <c r="AH516" i="18"/>
  <c r="AH592" i="18"/>
  <c r="AH647" i="18"/>
  <c r="AH634" i="18"/>
  <c r="AH683" i="18"/>
  <c r="AI683" i="18" s="1"/>
  <c r="AH278" i="18"/>
  <c r="AH864" i="18"/>
  <c r="AI864" i="18" s="1"/>
  <c r="AH857" i="18"/>
  <c r="AH573" i="18"/>
  <c r="AH349" i="18"/>
  <c r="AH361" i="18" s="1"/>
  <c r="AH574" i="18"/>
  <c r="AH346" i="18"/>
  <c r="AH269" i="18"/>
  <c r="AH382" i="18"/>
  <c r="AH177" i="18"/>
  <c r="AH113" i="18"/>
  <c r="AH230" i="18"/>
  <c r="AH135" i="18"/>
  <c r="AH368" i="18"/>
  <c r="AH164" i="18"/>
  <c r="AH385" i="18"/>
  <c r="AH379" i="18"/>
  <c r="AH137" i="18"/>
  <c r="AH228" i="18"/>
  <c r="AH126" i="18"/>
  <c r="AH260" i="18"/>
  <c r="AH254" i="18"/>
  <c r="AH384" i="18"/>
  <c r="AH178" i="18"/>
  <c r="AH383" i="18"/>
  <c r="AH111" i="18"/>
  <c r="AH320" i="18"/>
  <c r="AI320" i="18" s="1"/>
  <c r="AH174" i="18"/>
  <c r="AH217" i="18"/>
  <c r="AH511" i="18"/>
  <c r="AH365" i="18"/>
  <c r="AH138" i="18"/>
  <c r="AH667" i="18"/>
  <c r="AH216" i="18"/>
  <c r="AH100" i="18"/>
  <c r="AH785" i="18"/>
  <c r="AH318" i="18"/>
  <c r="AI318" i="18" s="1"/>
  <c r="AH552" i="18"/>
  <c r="AH669" i="18"/>
  <c r="AH539" i="18"/>
  <c r="AH734" i="18"/>
  <c r="AI734" i="18" s="1"/>
  <c r="AH566" i="18"/>
  <c r="AH579" i="18"/>
  <c r="AH787" i="18"/>
  <c r="AH605" i="18"/>
  <c r="AH528" i="18"/>
  <c r="AH671" i="18"/>
  <c r="AH606" i="18"/>
  <c r="AH677" i="18"/>
  <c r="AH658" i="18"/>
  <c r="AH568" i="18"/>
  <c r="AH581" i="18"/>
  <c r="AH542" i="18"/>
  <c r="AH279" i="18"/>
  <c r="AH750" i="18"/>
  <c r="AH660" i="18"/>
  <c r="AH608" i="18"/>
  <c r="AH678" i="18"/>
  <c r="AH569" i="18"/>
  <c r="AH790" i="18"/>
  <c r="AH595" i="18"/>
  <c r="AH696" i="18"/>
  <c r="AI696" i="18" s="1"/>
  <c r="AH771" i="18"/>
  <c r="AI771" i="18" s="1"/>
  <c r="AH305" i="18"/>
  <c r="AI305" i="18" s="1"/>
  <c r="AH294" i="18"/>
  <c r="AH772" i="18"/>
  <c r="AI772" i="18" s="1"/>
  <c r="AH695" i="18"/>
  <c r="AI695" i="18" s="1"/>
  <c r="AH807" i="18"/>
  <c r="AI807" i="18" s="1"/>
  <c r="AH401" i="18"/>
  <c r="AH76" i="18"/>
  <c r="AH88" i="18" s="1"/>
  <c r="AH575" i="18"/>
  <c r="AH163" i="18"/>
  <c r="AH161" i="18"/>
  <c r="AH226" i="18"/>
  <c r="AH381" i="18"/>
  <c r="AH252" i="18"/>
  <c r="AH200" i="18"/>
  <c r="AH97" i="18"/>
  <c r="AH240" i="18"/>
  <c r="AH380" i="18"/>
  <c r="AH378" i="18"/>
  <c r="AH344" i="18"/>
  <c r="AH165" i="18"/>
  <c r="AH666" i="18"/>
  <c r="AH319" i="18"/>
  <c r="AH643" i="18"/>
  <c r="AH565" i="18"/>
  <c r="AH501" i="18"/>
  <c r="AH618" i="18"/>
  <c r="AH644" i="18"/>
  <c r="AH187" i="18"/>
  <c r="AH515" i="18"/>
  <c r="AH620" i="18"/>
  <c r="AH503" i="18"/>
  <c r="AH621" i="18"/>
  <c r="AH517" i="18"/>
  <c r="AH556" i="18"/>
  <c r="AH682" i="18"/>
  <c r="AI682" i="18" s="1"/>
  <c r="AH722" i="18"/>
  <c r="AH306" i="18"/>
  <c r="AI306" i="18" s="1"/>
  <c r="AH440" i="18"/>
  <c r="AH480" i="18"/>
  <c r="AH492" i="18" s="1"/>
  <c r="AH782" i="18"/>
  <c r="AH753" i="18"/>
  <c r="AH765" i="18" s="1"/>
  <c r="AH139" i="18"/>
  <c r="AH150" i="18"/>
  <c r="AH370" i="18"/>
  <c r="AH152" i="18"/>
  <c r="AH175" i="18"/>
  <c r="AH204" i="18"/>
  <c r="AH386" i="18"/>
  <c r="AH241" i="18"/>
  <c r="AH99" i="18"/>
  <c r="AH148" i="18"/>
  <c r="AH576" i="18"/>
  <c r="AH109" i="18"/>
  <c r="AH373" i="18"/>
  <c r="AH96" i="18"/>
  <c r="AH577" i="18"/>
  <c r="AH630" i="18"/>
  <c r="AH617" i="18"/>
  <c r="AH670" i="18"/>
  <c r="AH735" i="18"/>
  <c r="AH748" i="18"/>
  <c r="AH788" i="18"/>
  <c r="AH749" i="18"/>
  <c r="AH646" i="18"/>
  <c r="AH672" i="18"/>
  <c r="AH751" i="18"/>
  <c r="AH673" i="18"/>
  <c r="AH445" i="18"/>
  <c r="AI445" i="18" s="1"/>
  <c r="AH681" i="18"/>
  <c r="AH838" i="18"/>
  <c r="AI838" i="18" s="1"/>
  <c r="AH292" i="18"/>
  <c r="AI292" i="18" s="1"/>
  <c r="AH333" i="18"/>
  <c r="AI333" i="18" s="1"/>
  <c r="AH839" i="18"/>
  <c r="AI839" i="18" s="1"/>
  <c r="AH820" i="18"/>
  <c r="AH388" i="18"/>
  <c r="AH798" i="18"/>
  <c r="AH868" i="18"/>
  <c r="AH792" i="18"/>
  <c r="AH865" i="18"/>
  <c r="AH427" i="18"/>
  <c r="AH801" i="18"/>
  <c r="AH833" i="18"/>
  <c r="AH821" i="18"/>
  <c r="AH844" i="18"/>
  <c r="AH443" i="18"/>
  <c r="AH867" i="18"/>
  <c r="AH835" i="18"/>
  <c r="AH855" i="18"/>
  <c r="AI855" i="18" s="1"/>
  <c r="AH803" i="18"/>
  <c r="AH453" i="18"/>
  <c r="AH414" i="18"/>
  <c r="AH769" i="18"/>
  <c r="AH418" i="18"/>
  <c r="AH273" i="18"/>
  <c r="AG830" i="18"/>
  <c r="AH824" i="18"/>
  <c r="AH842" i="18"/>
  <c r="AG843" i="18"/>
  <c r="AE817" i="18"/>
  <c r="AG799" i="18"/>
  <c r="AF804" i="18"/>
  <c r="AG813" i="18"/>
  <c r="AF817" i="18"/>
  <c r="AE804" i="18"/>
  <c r="AE8" i="24"/>
  <c r="AD22" i="24"/>
  <c r="AD33" i="24" s="1"/>
  <c r="AG429" i="18"/>
  <c r="AF439" i="18"/>
  <c r="AH403" i="18"/>
  <c r="AG413" i="18"/>
  <c r="AI805" i="18"/>
  <c r="AG455" i="18" l="1"/>
  <c r="AF465" i="18"/>
  <c r="AG390" i="18"/>
  <c r="AF400" i="18"/>
  <c r="AF452" i="18"/>
  <c r="AG442" i="18"/>
  <c r="AH4" i="18"/>
  <c r="AG5" i="24"/>
  <c r="AH426" i="18"/>
  <c r="AH856" i="18"/>
  <c r="AH869" i="18"/>
  <c r="AI304" i="18"/>
  <c r="AI448" i="18"/>
  <c r="AI438" i="18"/>
  <c r="AI849" i="18"/>
  <c r="AI416" i="18"/>
  <c r="AI395" i="18"/>
  <c r="AI417" i="18"/>
  <c r="AI317" i="18"/>
  <c r="AI812" i="18"/>
  <c r="AI685" i="18"/>
  <c r="AI866" i="18"/>
  <c r="AI432" i="18"/>
  <c r="AI802" i="18"/>
  <c r="AI433" i="18"/>
  <c r="AI775" i="18"/>
  <c r="AI860" i="18"/>
  <c r="AI861" i="18"/>
  <c r="AI794" i="18"/>
  <c r="AI768" i="18"/>
  <c r="AI841" i="18"/>
  <c r="AI848" i="18"/>
  <c r="AI769" i="18"/>
  <c r="AI404" i="18"/>
  <c r="AI406" i="18"/>
  <c r="AI450" i="18"/>
  <c r="AI847" i="18"/>
  <c r="AI419" i="18"/>
  <c r="AI836" i="18"/>
  <c r="AI459" i="18"/>
  <c r="AI823" i="18"/>
  <c r="AI859" i="18"/>
  <c r="AI853" i="18"/>
  <c r="AI434" i="18"/>
  <c r="AI436" i="18"/>
  <c r="AI276" i="18"/>
  <c r="AI422" i="18"/>
  <c r="AI461" i="18"/>
  <c r="AI447" i="18"/>
  <c r="AI446" i="18"/>
  <c r="AI457" i="18"/>
  <c r="AI462" i="18"/>
  <c r="AI408" i="18"/>
  <c r="AI405" i="18"/>
  <c r="AI828" i="18"/>
  <c r="AI851" i="18"/>
  <c r="AI699" i="18"/>
  <c r="AI409" i="18"/>
  <c r="AI393" i="18"/>
  <c r="AI854" i="18"/>
  <c r="AI822" i="18"/>
  <c r="AI332" i="18"/>
  <c r="AI437" i="18"/>
  <c r="AI430" i="18"/>
  <c r="AI808" i="18"/>
  <c r="AI451" i="18"/>
  <c r="AI420" i="18"/>
  <c r="AI458" i="18"/>
  <c r="AI825" i="18"/>
  <c r="AI840" i="18"/>
  <c r="AI698" i="18"/>
  <c r="AI829" i="18"/>
  <c r="AI800" i="18"/>
  <c r="AI411" i="18"/>
  <c r="AI834" i="18"/>
  <c r="AI796" i="18"/>
  <c r="AI421" i="18"/>
  <c r="AI397" i="18"/>
  <c r="AI392" i="18"/>
  <c r="AI394" i="18"/>
  <c r="AI307" i="18"/>
  <c r="AI435" i="18"/>
  <c r="AI444" i="18"/>
  <c r="AI423" i="18"/>
  <c r="AI460" i="18"/>
  <c r="AI425" i="18"/>
  <c r="AI275" i="18"/>
  <c r="AI711" i="18"/>
  <c r="AI712" i="18"/>
  <c r="AI399" i="18"/>
  <c r="AI424" i="18"/>
  <c r="AI852" i="18"/>
  <c r="AI412" i="18"/>
  <c r="AI456" i="18"/>
  <c r="AI407" i="18"/>
  <c r="AI697" i="18"/>
  <c r="AI410" i="18"/>
  <c r="AI863" i="18"/>
  <c r="AI827" i="18"/>
  <c r="AI826" i="18"/>
  <c r="AI815" i="18"/>
  <c r="AI391" i="18"/>
  <c r="AI809" i="18"/>
  <c r="AI277" i="18"/>
  <c r="AI464" i="18"/>
  <c r="AI396" i="18"/>
  <c r="AI449" i="18"/>
  <c r="AI831" i="18"/>
  <c r="AI708" i="18"/>
  <c r="AI418" i="18"/>
  <c r="AI331" i="18"/>
  <c r="AI795" i="18"/>
  <c r="AI816" i="18"/>
  <c r="AI850" i="18"/>
  <c r="AI724" i="18"/>
  <c r="AI797" i="18"/>
  <c r="AI814" i="18"/>
  <c r="AI811" i="18"/>
  <c r="AI773" i="18"/>
  <c r="AI431" i="18"/>
  <c r="AI846" i="18"/>
  <c r="AI273" i="18"/>
  <c r="AI574" i="18"/>
  <c r="AI664" i="18"/>
  <c r="AI509" i="18"/>
  <c r="AI123" i="18"/>
  <c r="AI346" i="18"/>
  <c r="AI99" i="18"/>
  <c r="AI380" i="18"/>
  <c r="AI370" i="18"/>
  <c r="AI371" i="18"/>
  <c r="AI344" i="18"/>
  <c r="AI381" i="18"/>
  <c r="AI368" i="18"/>
  <c r="AI176" i="18"/>
  <c r="AI100" i="18"/>
  <c r="AI161" i="18"/>
  <c r="AI164" i="18"/>
  <c r="AI347" i="18"/>
  <c r="AI135" i="18"/>
  <c r="AI241" i="18"/>
  <c r="AI382" i="18"/>
  <c r="AI108" i="18"/>
  <c r="AI124" i="18"/>
  <c r="AI109" i="18"/>
  <c r="AI152" i="18"/>
  <c r="AI264" i="18"/>
  <c r="AI385" i="18"/>
  <c r="AI666" i="18"/>
  <c r="AI261" i="18"/>
  <c r="AI173" i="18"/>
  <c r="AI106" i="18"/>
  <c r="AI107" i="18"/>
  <c r="AI785" i="18"/>
  <c r="AI513" i="18"/>
  <c r="AI747" i="18"/>
  <c r="AI552" i="18"/>
  <c r="AI500" i="18"/>
  <c r="AI334" i="18"/>
  <c r="AI631" i="18"/>
  <c r="AI527" i="18"/>
  <c r="AI657" i="18"/>
  <c r="AI618" i="18"/>
  <c r="AI658" i="18"/>
  <c r="AI619" i="18"/>
  <c r="AI580" i="18"/>
  <c r="AI645" i="18"/>
  <c r="AI672" i="18"/>
  <c r="AI542" i="18"/>
  <c r="AI187" i="18"/>
  <c r="AI503" i="18"/>
  <c r="AI736" i="18"/>
  <c r="AI591" i="18"/>
  <c r="AI517" i="18"/>
  <c r="AI569" i="18"/>
  <c r="AI678" i="18"/>
  <c r="AI738" i="18"/>
  <c r="AI582" i="18"/>
  <c r="AI721" i="18"/>
  <c r="AI595" i="18"/>
  <c r="AI681" i="18"/>
  <c r="AI722" i="18"/>
  <c r="AI686" i="18"/>
  <c r="AI710" i="18"/>
  <c r="AI776" i="18"/>
  <c r="AI401" i="18"/>
  <c r="AI480" i="18"/>
  <c r="AI492" i="18" s="1"/>
  <c r="AI665" i="18"/>
  <c r="AI256" i="18"/>
  <c r="AI213" i="18"/>
  <c r="AI138" i="18"/>
  <c r="AI136" i="18"/>
  <c r="AI126" i="18"/>
  <c r="AI226" i="18"/>
  <c r="AI148" i="18"/>
  <c r="AI111" i="18"/>
  <c r="AI151" i="18"/>
  <c r="AI217" i="18"/>
  <c r="AI97" i="18"/>
  <c r="AI227" i="18"/>
  <c r="AI576" i="18"/>
  <c r="AI262" i="18"/>
  <c r="AI656" i="18"/>
  <c r="AI643" i="18"/>
  <c r="AI748" i="18"/>
  <c r="AI514" i="18"/>
  <c r="AI632" i="18"/>
  <c r="AI190" i="18"/>
  <c r="AI502" i="18"/>
  <c r="AI607" i="18"/>
  <c r="AI516" i="18"/>
  <c r="AI543" i="18"/>
  <c r="AI293" i="18"/>
  <c r="AI790" i="18"/>
  <c r="AI463" i="18"/>
  <c r="AI684" i="18"/>
  <c r="AI278" i="18"/>
  <c r="AI76" i="18"/>
  <c r="AI88" i="18" s="1"/>
  <c r="AI753" i="18"/>
  <c r="AI765" i="18" s="1"/>
  <c r="AI373" i="18"/>
  <c r="AI171" i="18"/>
  <c r="AI268" i="18"/>
  <c r="AI98" i="18"/>
  <c r="AI175" i="18"/>
  <c r="AI215" i="18"/>
  <c r="AI343" i="18"/>
  <c r="AI149" i="18"/>
  <c r="AI367" i="18"/>
  <c r="AI345" i="18"/>
  <c r="AI240" i="18"/>
  <c r="AI169" i="18"/>
  <c r="AI511" i="18"/>
  <c r="AI577" i="18"/>
  <c r="AI526" i="18"/>
  <c r="AI188" i="18"/>
  <c r="AI644" i="18"/>
  <c r="AI540" i="18"/>
  <c r="AI541" i="18"/>
  <c r="AI749" i="18"/>
  <c r="AI554" i="18"/>
  <c r="AI581" i="18"/>
  <c r="AI677" i="18"/>
  <c r="AI608" i="18"/>
  <c r="AI279" i="18"/>
  <c r="AI621" i="18"/>
  <c r="AI398" i="18"/>
  <c r="AI725" i="18"/>
  <c r="AI308" i="18"/>
  <c r="AJ3" i="18"/>
  <c r="AJ805" i="18" s="1"/>
  <c r="AI349" i="18"/>
  <c r="AI361" i="18" s="1"/>
  <c r="AI782" i="18"/>
  <c r="AI575" i="18"/>
  <c r="AI122" i="18"/>
  <c r="AI96" i="18"/>
  <c r="AI243" i="18"/>
  <c r="AI255" i="18"/>
  <c r="AI379" i="18"/>
  <c r="AI165" i="18"/>
  <c r="AI384" i="18"/>
  <c r="AI230" i="18"/>
  <c r="AI113" i="18"/>
  <c r="AI200" i="18"/>
  <c r="AI139" i="18"/>
  <c r="AI104" i="18"/>
  <c r="AI214" i="18"/>
  <c r="AI125" i="18"/>
  <c r="AI365" i="18"/>
  <c r="AI263" i="18"/>
  <c r="AI372" i="18"/>
  <c r="AI150" i="18"/>
  <c r="AI216" i="18"/>
  <c r="AI254" i="18"/>
  <c r="AI784" i="18"/>
  <c r="AI177" i="18"/>
  <c r="AI170" i="18"/>
  <c r="AI229" i="18"/>
  <c r="AI137" i="18"/>
  <c r="AI366" i="18"/>
  <c r="AI266" i="18"/>
  <c r="AI265" i="18"/>
  <c r="AI319" i="18"/>
  <c r="AI578" i="18"/>
  <c r="AI604" i="18"/>
  <c r="AI617" i="18"/>
  <c r="AI630" i="18"/>
  <c r="AI281" i="18"/>
  <c r="AI670" i="18"/>
  <c r="AI553" i="18"/>
  <c r="AI566" i="18"/>
  <c r="AI606" i="18"/>
  <c r="AI515" i="18"/>
  <c r="AI671" i="18"/>
  <c r="AI788" i="18"/>
  <c r="AI189" i="18"/>
  <c r="AI646" i="18"/>
  <c r="AI555" i="18"/>
  <c r="AI529" i="18"/>
  <c r="AI659" i="18"/>
  <c r="AI282" i="18"/>
  <c r="AI556" i="18"/>
  <c r="AI660" i="18"/>
  <c r="AI280" i="18"/>
  <c r="AI530" i="18"/>
  <c r="AI330" i="18"/>
  <c r="AI647" i="18"/>
  <c r="AI592" i="18"/>
  <c r="AI593" i="18"/>
  <c r="AI274" i="18"/>
  <c r="AI774" i="18"/>
  <c r="AJ774" i="18" s="1"/>
  <c r="AI294" i="18"/>
  <c r="AI709" i="18"/>
  <c r="AI321" i="18"/>
  <c r="AI508" i="18"/>
  <c r="AI783" i="18"/>
  <c r="AI172" i="18"/>
  <c r="AI242" i="18"/>
  <c r="AI269" i="18"/>
  <c r="AI178" i="18"/>
  <c r="AI203" i="18"/>
  <c r="AI162" i="18"/>
  <c r="AI228" i="18"/>
  <c r="AI364" i="18"/>
  <c r="AI267" i="18"/>
  <c r="AI201" i="18"/>
  <c r="AI510" i="18"/>
  <c r="AI378" i="18"/>
  <c r="AI377" i="18"/>
  <c r="AI105" i="18"/>
  <c r="AI668" i="18"/>
  <c r="AI565" i="18"/>
  <c r="AI786" i="18"/>
  <c r="AI605" i="18"/>
  <c r="AI579" i="18"/>
  <c r="AI735" i="18"/>
  <c r="AI567" i="18"/>
  <c r="AI633" i="18"/>
  <c r="AI737" i="18"/>
  <c r="AI750" i="18"/>
  <c r="AI504" i="18"/>
  <c r="AI634" i="18"/>
  <c r="AI679" i="18"/>
  <c r="AI837" i="18"/>
  <c r="AI770" i="18"/>
  <c r="AI818" i="18"/>
  <c r="AI440" i="18"/>
  <c r="AI857" i="18"/>
  <c r="AI781" i="18"/>
  <c r="AI573" i="18"/>
  <c r="AI112" i="18"/>
  <c r="AI202" i="18"/>
  <c r="AI386" i="18"/>
  <c r="AI239" i="18"/>
  <c r="AI252" i="18"/>
  <c r="AI253" i="18"/>
  <c r="AI369" i="18"/>
  <c r="AI383" i="18"/>
  <c r="AI163" i="18"/>
  <c r="AI174" i="18"/>
  <c r="AI260" i="18"/>
  <c r="AI667" i="18"/>
  <c r="AI204" i="18"/>
  <c r="AI110" i="18"/>
  <c r="AI512" i="18"/>
  <c r="AI539" i="18"/>
  <c r="AI669" i="18"/>
  <c r="AI787" i="18"/>
  <c r="AI501" i="18"/>
  <c r="AI191" i="18"/>
  <c r="AI528" i="18"/>
  <c r="AI620" i="18"/>
  <c r="AI568" i="18"/>
  <c r="AI789" i="18"/>
  <c r="AI673" i="18"/>
  <c r="AI751" i="18"/>
  <c r="AI594" i="18"/>
  <c r="AI810" i="18"/>
  <c r="AI680" i="18"/>
  <c r="AJ680" i="18" s="1"/>
  <c r="AI777" i="18"/>
  <c r="AI820" i="18"/>
  <c r="AI868" i="18"/>
  <c r="AI388" i="18"/>
  <c r="AI862" i="18"/>
  <c r="AI792" i="18"/>
  <c r="AI798" i="18"/>
  <c r="AJ798" i="18" s="1"/>
  <c r="AI865" i="18"/>
  <c r="AI427" i="18"/>
  <c r="AI821" i="18"/>
  <c r="AI844" i="18"/>
  <c r="AI801" i="18"/>
  <c r="AI833" i="18"/>
  <c r="AI867" i="18"/>
  <c r="AI443" i="18"/>
  <c r="AI803" i="18"/>
  <c r="AI414" i="18"/>
  <c r="AI835" i="18"/>
  <c r="AI453" i="18"/>
  <c r="AH830" i="18"/>
  <c r="AI824" i="18"/>
  <c r="AG804" i="18"/>
  <c r="AH799" i="18"/>
  <c r="AI842" i="18"/>
  <c r="AH843" i="18"/>
  <c r="AH813" i="18"/>
  <c r="AG817" i="18"/>
  <c r="AH429" i="18"/>
  <c r="AG439" i="18"/>
  <c r="AE22" i="24"/>
  <c r="AE33" i="24" s="1"/>
  <c r="AF8" i="24"/>
  <c r="AI403" i="18"/>
  <c r="AH413" i="18"/>
  <c r="AG400" i="18" l="1"/>
  <c r="AH390" i="18"/>
  <c r="AH400" i="18" s="1"/>
  <c r="AH455" i="18"/>
  <c r="AG465" i="18"/>
  <c r="AG452" i="18"/>
  <c r="AH442" i="18"/>
  <c r="AI856" i="18"/>
  <c r="AI426" i="18"/>
  <c r="AJ810" i="18"/>
  <c r="AJ330" i="18"/>
  <c r="AJ710" i="18"/>
  <c r="AI4" i="18"/>
  <c r="AH5" i="24"/>
  <c r="AJ770" i="18"/>
  <c r="AJ709" i="18"/>
  <c r="AJ725" i="18"/>
  <c r="AJ188" i="18"/>
  <c r="AJ463" i="18"/>
  <c r="AJ686" i="18"/>
  <c r="AJ836" i="18"/>
  <c r="AJ406" i="18"/>
  <c r="AJ447" i="18"/>
  <c r="AJ724" i="18"/>
  <c r="AJ863" i="18"/>
  <c r="AJ851" i="18"/>
  <c r="AJ695" i="18"/>
  <c r="AJ412" i="18"/>
  <c r="AJ457" i="18"/>
  <c r="AJ430" i="18"/>
  <c r="AJ860" i="18"/>
  <c r="AJ421" i="18"/>
  <c r="AJ409" i="18"/>
  <c r="AJ438" i="18"/>
  <c r="AJ445" i="18"/>
  <c r="AJ396" i="18"/>
  <c r="AJ841" i="18"/>
  <c r="AJ394" i="18"/>
  <c r="AJ417" i="18"/>
  <c r="AJ698" i="18"/>
  <c r="AJ864" i="18"/>
  <c r="AJ420" i="18"/>
  <c r="AJ275" i="18"/>
  <c r="AJ444" i="18"/>
  <c r="AJ850" i="18"/>
  <c r="AJ812" i="18"/>
  <c r="AJ859" i="18"/>
  <c r="AJ459" i="18"/>
  <c r="AJ711" i="18"/>
  <c r="AJ432" i="18"/>
  <c r="AJ828" i="18"/>
  <c r="AJ424" i="18"/>
  <c r="AJ437" i="18"/>
  <c r="AJ434" i="18"/>
  <c r="AJ306" i="18"/>
  <c r="AJ769" i="18"/>
  <c r="AJ436" i="18"/>
  <c r="AJ825" i="18"/>
  <c r="AJ451" i="18"/>
  <c r="AJ422" i="18"/>
  <c r="AJ411" i="18"/>
  <c r="AJ305" i="18"/>
  <c r="AJ273" i="18"/>
  <c r="AJ450" i="18"/>
  <c r="AJ797" i="18"/>
  <c r="AJ304" i="18"/>
  <c r="AJ399" i="18"/>
  <c r="AJ861" i="18"/>
  <c r="AJ393" i="18"/>
  <c r="AJ849" i="18"/>
  <c r="AJ462" i="18"/>
  <c r="AJ435" i="18"/>
  <c r="AJ846" i="18"/>
  <c r="AJ423" i="18"/>
  <c r="AJ854" i="18"/>
  <c r="AJ407" i="18"/>
  <c r="AJ419" i="18"/>
  <c r="AJ712" i="18"/>
  <c r="AJ809" i="18"/>
  <c r="AJ802" i="18"/>
  <c r="AJ853" i="18"/>
  <c r="AJ708" i="18"/>
  <c r="AJ772" i="18"/>
  <c r="AJ852" i="18"/>
  <c r="AJ464" i="18"/>
  <c r="AJ814" i="18"/>
  <c r="AJ433" i="18"/>
  <c r="AJ796" i="18"/>
  <c r="AJ395" i="18"/>
  <c r="AJ448" i="18"/>
  <c r="AJ408" i="18"/>
  <c r="AJ773" i="18"/>
  <c r="AJ768" i="18"/>
  <c r="AJ826" i="18"/>
  <c r="AJ800" i="18"/>
  <c r="AJ840" i="18"/>
  <c r="AJ405" i="18"/>
  <c r="AJ431" i="18"/>
  <c r="AJ425" i="18"/>
  <c r="AJ391" i="18"/>
  <c r="AJ822" i="18"/>
  <c r="AJ807" i="18"/>
  <c r="AJ697" i="18"/>
  <c r="AJ291" i="18"/>
  <c r="AJ847" i="18"/>
  <c r="AJ461" i="18"/>
  <c r="AJ418" i="18"/>
  <c r="AJ295" i="18"/>
  <c r="AJ808" i="18"/>
  <c r="AJ392" i="18"/>
  <c r="AJ416" i="18"/>
  <c r="AJ449" i="18"/>
  <c r="AJ794" i="18"/>
  <c r="AJ829" i="18"/>
  <c r="AJ458" i="18"/>
  <c r="AJ460" i="18"/>
  <c r="AJ816" i="18"/>
  <c r="AJ823" i="18"/>
  <c r="AJ446" i="18"/>
  <c r="AJ866" i="18"/>
  <c r="AJ699" i="18"/>
  <c r="AJ456" i="18"/>
  <c r="AJ811" i="18"/>
  <c r="AJ397" i="18"/>
  <c r="AJ838" i="18"/>
  <c r="AJ848" i="18"/>
  <c r="AJ827" i="18"/>
  <c r="AJ333" i="18"/>
  <c r="AJ404" i="18"/>
  <c r="AJ815" i="18"/>
  <c r="AJ410" i="18"/>
  <c r="AJ831" i="18"/>
  <c r="AK3" i="18"/>
  <c r="AJ349" i="18"/>
  <c r="AJ361" i="18" s="1"/>
  <c r="AJ574" i="18"/>
  <c r="AJ665" i="18"/>
  <c r="AJ172" i="18"/>
  <c r="AJ260" i="18"/>
  <c r="AJ109" i="18"/>
  <c r="AJ99" i="18"/>
  <c r="AJ98" i="18"/>
  <c r="AJ365" i="18"/>
  <c r="AJ112" i="18"/>
  <c r="AJ107" i="18"/>
  <c r="AJ203" i="18"/>
  <c r="AJ124" i="18"/>
  <c r="AJ380" i="18"/>
  <c r="AJ384" i="18"/>
  <c r="AJ110" i="18"/>
  <c r="AJ126" i="18"/>
  <c r="AJ242" i="18"/>
  <c r="AJ267" i="18"/>
  <c r="AJ177" i="18"/>
  <c r="AJ213" i="18"/>
  <c r="AJ96" i="18"/>
  <c r="AJ268" i="18"/>
  <c r="AJ368" i="18"/>
  <c r="AJ150" i="18"/>
  <c r="AJ228" i="18"/>
  <c r="AJ262" i="18"/>
  <c r="AJ100" i="18"/>
  <c r="AJ171" i="18"/>
  <c r="AJ373" i="18"/>
  <c r="AJ511" i="18"/>
  <c r="AJ785" i="18"/>
  <c r="AJ317" i="18"/>
  <c r="AJ630" i="18"/>
  <c r="AJ565" i="18"/>
  <c r="AJ747" i="18"/>
  <c r="AJ786" i="18"/>
  <c r="AJ566" i="18"/>
  <c r="AJ787" i="18"/>
  <c r="AJ579" i="18"/>
  <c r="AJ631" i="18"/>
  <c r="AJ332" i="18"/>
  <c r="AJ658" i="18"/>
  <c r="AJ645" i="18"/>
  <c r="AJ528" i="18"/>
  <c r="AJ541" i="18"/>
  <c r="AJ187" i="18"/>
  <c r="AJ542" i="18"/>
  <c r="AJ736" i="18"/>
  <c r="AJ191" i="18"/>
  <c r="AJ581" i="18"/>
  <c r="AJ608" i="18"/>
  <c r="AJ678" i="18"/>
  <c r="AK678" i="18" s="1"/>
  <c r="AJ556" i="18"/>
  <c r="AJ517" i="18"/>
  <c r="AJ582" i="18"/>
  <c r="AJ293" i="18"/>
  <c r="AJ594" i="18"/>
  <c r="AJ592" i="18"/>
  <c r="AK592" i="18" s="1"/>
  <c r="AJ722" i="18"/>
  <c r="AJ685" i="18"/>
  <c r="AK685" i="18" s="1"/>
  <c r="AJ292" i="18"/>
  <c r="AJ440" i="18"/>
  <c r="AJ573" i="18"/>
  <c r="AJ372" i="18"/>
  <c r="AJ364" i="18"/>
  <c r="AJ215" i="18"/>
  <c r="AJ125" i="18"/>
  <c r="AJ229" i="18"/>
  <c r="AJ200" i="18"/>
  <c r="AJ254" i="18"/>
  <c r="AJ379" i="18"/>
  <c r="AJ202" i="18"/>
  <c r="AJ136" i="18"/>
  <c r="AJ169" i="18"/>
  <c r="AJ667" i="18"/>
  <c r="AJ106" i="18"/>
  <c r="AJ576" i="18"/>
  <c r="AJ510" i="18"/>
  <c r="AJ578" i="18"/>
  <c r="AJ604" i="18"/>
  <c r="AJ657" i="18"/>
  <c r="AJ527" i="18"/>
  <c r="AJ671" i="18"/>
  <c r="AJ554" i="18"/>
  <c r="AJ619" i="18"/>
  <c r="AJ672" i="18"/>
  <c r="AJ516" i="18"/>
  <c r="AJ282" i="18"/>
  <c r="AJ569" i="18"/>
  <c r="AJ737" i="18"/>
  <c r="AJ280" i="18"/>
  <c r="AJ721" i="18"/>
  <c r="AJ723" i="18"/>
  <c r="AK723" i="18" s="1"/>
  <c r="AJ783" i="18"/>
  <c r="AJ508" i="18"/>
  <c r="AJ111" i="18"/>
  <c r="AJ263" i="18"/>
  <c r="AJ104" i="18"/>
  <c r="AJ148" i="18"/>
  <c r="AJ386" i="18"/>
  <c r="AJ163" i="18"/>
  <c r="AJ138" i="18"/>
  <c r="AJ165" i="18"/>
  <c r="AJ241" i="18"/>
  <c r="AJ261" i="18"/>
  <c r="AJ252" i="18"/>
  <c r="AJ320" i="18"/>
  <c r="AJ149" i="18"/>
  <c r="AJ784" i="18"/>
  <c r="AJ668" i="18"/>
  <c r="AJ552" i="18"/>
  <c r="AJ643" i="18"/>
  <c r="AJ514" i="18"/>
  <c r="AJ748" i="18"/>
  <c r="AJ734" i="18"/>
  <c r="AJ580" i="18"/>
  <c r="AJ750" i="18"/>
  <c r="AJ189" i="18"/>
  <c r="AJ789" i="18"/>
  <c r="AJ591" i="18"/>
  <c r="AJ660" i="18"/>
  <c r="AJ530" i="18"/>
  <c r="AJ274" i="18"/>
  <c r="AJ775" i="18"/>
  <c r="AJ595" i="18"/>
  <c r="AJ664" i="18"/>
  <c r="AJ480" i="18"/>
  <c r="AJ492" i="18" s="1"/>
  <c r="AJ76" i="18"/>
  <c r="AJ88" i="18" s="1"/>
  <c r="AJ753" i="18"/>
  <c r="AJ765" i="18" s="1"/>
  <c r="AJ226" i="18"/>
  <c r="AJ151" i="18"/>
  <c r="AJ367" i="18"/>
  <c r="AJ108" i="18"/>
  <c r="AJ369" i="18"/>
  <c r="AJ265" i="18"/>
  <c r="AJ164" i="18"/>
  <c r="AJ264" i="18"/>
  <c r="AJ217" i="18"/>
  <c r="AJ178" i="18"/>
  <c r="AJ152" i="18"/>
  <c r="AJ137" i="18"/>
  <c r="AJ343" i="18"/>
  <c r="AJ113" i="18"/>
  <c r="AJ381" i="18"/>
  <c r="AJ255" i="18"/>
  <c r="AJ174" i="18"/>
  <c r="AJ383" i="18"/>
  <c r="AJ382" i="18"/>
  <c r="AJ227" i="18"/>
  <c r="AJ173" i="18"/>
  <c r="AJ105" i="18"/>
  <c r="AJ216" i="18"/>
  <c r="AJ345" i="18"/>
  <c r="AJ170" i="18"/>
  <c r="AJ176" i="18"/>
  <c r="AJ366" i="18"/>
  <c r="AJ666" i="18"/>
  <c r="AJ321" i="18"/>
  <c r="AK321" i="18" s="1"/>
  <c r="AJ512" i="18"/>
  <c r="AJ500" i="18"/>
  <c r="AJ617" i="18"/>
  <c r="AJ539" i="18"/>
  <c r="AJ318" i="18"/>
  <c r="AJ605" i="18"/>
  <c r="AJ553" i="18"/>
  <c r="AJ540" i="18"/>
  <c r="AJ334" i="18"/>
  <c r="AJ331" i="18"/>
  <c r="AJ749" i="18"/>
  <c r="AJ567" i="18"/>
  <c r="AJ515" i="18"/>
  <c r="AJ735" i="18"/>
  <c r="AK735" i="18" s="1"/>
  <c r="AJ277" i="18"/>
  <c r="AJ529" i="18"/>
  <c r="AJ607" i="18"/>
  <c r="AJ620" i="18"/>
  <c r="AJ503" i="18"/>
  <c r="AJ634" i="18"/>
  <c r="AJ790" i="18"/>
  <c r="AJ647" i="18"/>
  <c r="AJ543" i="18"/>
  <c r="AJ504" i="18"/>
  <c r="AJ593" i="18"/>
  <c r="AJ681" i="18"/>
  <c r="AJ307" i="18"/>
  <c r="AJ683" i="18"/>
  <c r="AJ278" i="18"/>
  <c r="AJ818" i="18"/>
  <c r="AJ509" i="18"/>
  <c r="AJ781" i="18"/>
  <c r="AJ575" i="18"/>
  <c r="AJ139" i="18"/>
  <c r="AJ161" i="18"/>
  <c r="AJ253" i="18"/>
  <c r="AJ370" i="18"/>
  <c r="AJ175" i="18"/>
  <c r="AJ230" i="18"/>
  <c r="AJ243" i="18"/>
  <c r="AJ266" i="18"/>
  <c r="AJ371" i="18"/>
  <c r="AJ97" i="18"/>
  <c r="AJ377" i="18"/>
  <c r="AJ347" i="18"/>
  <c r="AJ269" i="18"/>
  <c r="AJ577" i="18"/>
  <c r="AJ669" i="18"/>
  <c r="AJ656" i="18"/>
  <c r="AJ501" i="18"/>
  <c r="AJ618" i="18"/>
  <c r="AJ788" i="18"/>
  <c r="AJ190" i="18"/>
  <c r="AJ646" i="18"/>
  <c r="AJ633" i="18"/>
  <c r="AJ659" i="18"/>
  <c r="AJ679" i="18"/>
  <c r="AJ834" i="18"/>
  <c r="AK834" i="18" s="1"/>
  <c r="AJ738" i="18"/>
  <c r="AJ682" i="18"/>
  <c r="AJ771" i="18"/>
  <c r="AK771" i="18" s="1"/>
  <c r="AJ276" i="18"/>
  <c r="AK276" i="18" s="1"/>
  <c r="AJ401" i="18"/>
  <c r="AJ782" i="18"/>
  <c r="AJ240" i="18"/>
  <c r="AJ256" i="18"/>
  <c r="AJ346" i="18"/>
  <c r="AJ123" i="18"/>
  <c r="AJ162" i="18"/>
  <c r="AJ214" i="18"/>
  <c r="AJ135" i="18"/>
  <c r="AJ201" i="18"/>
  <c r="AJ204" i="18"/>
  <c r="AJ344" i="18"/>
  <c r="AJ378" i="18"/>
  <c r="AJ239" i="18"/>
  <c r="AJ122" i="18"/>
  <c r="AJ385" i="18"/>
  <c r="AJ319" i="18"/>
  <c r="AK319" i="18" s="1"/>
  <c r="AJ513" i="18"/>
  <c r="AJ526" i="18"/>
  <c r="AJ644" i="18"/>
  <c r="AJ670" i="18"/>
  <c r="AJ502" i="18"/>
  <c r="AJ632" i="18"/>
  <c r="AJ606" i="18"/>
  <c r="AJ555" i="18"/>
  <c r="AJ568" i="18"/>
  <c r="AJ621" i="18"/>
  <c r="AJ673" i="18"/>
  <c r="AJ751" i="18"/>
  <c r="AJ795" i="18"/>
  <c r="AK795" i="18" s="1"/>
  <c r="AJ696" i="18"/>
  <c r="AK696" i="18" s="1"/>
  <c r="AJ308" i="18"/>
  <c r="AJ857" i="18"/>
  <c r="AJ868" i="18"/>
  <c r="AK868" i="18" s="1"/>
  <c r="AJ862" i="18"/>
  <c r="AK862" i="18" s="1"/>
  <c r="AJ820" i="18"/>
  <c r="AJ388" i="18"/>
  <c r="AJ427" i="18"/>
  <c r="AJ792" i="18"/>
  <c r="AJ865" i="18"/>
  <c r="AJ801" i="18"/>
  <c r="AK801" i="18" s="1"/>
  <c r="AJ844" i="18"/>
  <c r="AJ821" i="18"/>
  <c r="AJ833" i="18"/>
  <c r="AJ443" i="18"/>
  <c r="AJ867" i="18"/>
  <c r="AJ855" i="18"/>
  <c r="AJ803" i="18"/>
  <c r="AJ835" i="18"/>
  <c r="AJ414" i="18"/>
  <c r="AJ453" i="18"/>
  <c r="AJ776" i="18"/>
  <c r="AJ279" i="18"/>
  <c r="AJ684" i="18"/>
  <c r="AJ839" i="18"/>
  <c r="AJ777" i="18"/>
  <c r="AI869" i="18"/>
  <c r="AJ837" i="18"/>
  <c r="AJ294" i="18"/>
  <c r="AJ281" i="18"/>
  <c r="AJ398" i="18"/>
  <c r="AJ677" i="18"/>
  <c r="AI830" i="18"/>
  <c r="AJ824" i="18"/>
  <c r="AJ842" i="18"/>
  <c r="AK842" i="18" s="1"/>
  <c r="AI843" i="18"/>
  <c r="AI813" i="18"/>
  <c r="AH817" i="18"/>
  <c r="AH804" i="18"/>
  <c r="AI799" i="18"/>
  <c r="AJ799" i="18" s="1"/>
  <c r="AK805" i="18"/>
  <c r="AF22" i="24"/>
  <c r="AF33" i="24" s="1"/>
  <c r="AG8" i="24"/>
  <c r="AJ403" i="18"/>
  <c r="AI413" i="18"/>
  <c r="AI429" i="18"/>
  <c r="AH439" i="18"/>
  <c r="AJ390" i="18" l="1"/>
  <c r="AK390" i="18" s="1"/>
  <c r="AI390" i="18"/>
  <c r="AI400" i="18" s="1"/>
  <c r="AI455" i="18"/>
  <c r="AH465" i="18"/>
  <c r="AH452" i="18"/>
  <c r="AI442" i="18"/>
  <c r="AJ804" i="18"/>
  <c r="AJ856" i="18"/>
  <c r="AL862" i="18"/>
  <c r="AK859" i="18"/>
  <c r="AK275" i="18"/>
  <c r="AK417" i="18"/>
  <c r="AK462" i="18"/>
  <c r="AK392" i="18"/>
  <c r="AK828" i="18"/>
  <c r="AK419" i="18"/>
  <c r="AK305" i="18"/>
  <c r="AK822" i="18"/>
  <c r="AK405" i="18"/>
  <c r="AK848" i="18"/>
  <c r="AK393" i="18"/>
  <c r="AK399" i="18"/>
  <c r="AK802" i="18"/>
  <c r="AK684" i="18"/>
  <c r="AK422" i="18"/>
  <c r="AK825" i="18"/>
  <c r="AK841" i="18"/>
  <c r="AK421" i="18"/>
  <c r="AK412" i="18"/>
  <c r="AK432" i="18"/>
  <c r="AK273" i="18"/>
  <c r="AK279" i="18"/>
  <c r="AK423" i="18"/>
  <c r="AK394" i="18"/>
  <c r="AK838" i="18"/>
  <c r="AK433" i="18"/>
  <c r="AK708" i="18"/>
  <c r="AK406" i="18"/>
  <c r="AK686" i="18"/>
  <c r="AK410" i="18"/>
  <c r="AK864" i="18"/>
  <c r="AK794" i="18"/>
  <c r="AK808" i="18"/>
  <c r="AK330" i="18"/>
  <c r="AK425" i="18"/>
  <c r="AK306" i="18"/>
  <c r="AK304" i="18"/>
  <c r="AK463" i="18"/>
  <c r="AK827" i="18"/>
  <c r="AK430" i="18"/>
  <c r="AK446" i="18"/>
  <c r="AK823" i="18"/>
  <c r="AK773" i="18"/>
  <c r="AK464" i="18"/>
  <c r="AK776" i="18"/>
  <c r="AK444" i="18"/>
  <c r="AK769" i="18"/>
  <c r="AK424" i="18"/>
  <c r="AK816" i="18"/>
  <c r="AK431" i="18"/>
  <c r="AK849" i="18"/>
  <c r="AK863" i="18"/>
  <c r="AK291" i="18"/>
  <c r="AK435" i="18"/>
  <c r="AK457" i="18"/>
  <c r="AK450" i="18"/>
  <c r="AK815" i="18"/>
  <c r="AK449" i="18"/>
  <c r="AK852" i="18"/>
  <c r="AK710" i="18"/>
  <c r="AK411" i="18"/>
  <c r="AK812" i="18"/>
  <c r="AK420" i="18"/>
  <c r="AK826" i="18"/>
  <c r="AK445" i="18"/>
  <c r="AK437" i="18"/>
  <c r="AK418" i="18"/>
  <c r="AK294" i="18"/>
  <c r="AK854" i="18"/>
  <c r="AK391" i="18"/>
  <c r="AK840" i="18"/>
  <c r="AK396" i="18"/>
  <c r="AK397" i="18"/>
  <c r="AK456" i="18"/>
  <c r="AK461" i="18"/>
  <c r="AK837" i="18"/>
  <c r="AK460" i="18"/>
  <c r="AK829" i="18"/>
  <c r="AK408" i="18"/>
  <c r="AK860" i="18"/>
  <c r="AK695" i="18"/>
  <c r="AK797" i="18"/>
  <c r="AK680" i="18"/>
  <c r="AK677" i="18"/>
  <c r="AK404" i="18"/>
  <c r="AK768" i="18"/>
  <c r="AK448" i="18"/>
  <c r="AK814" i="18"/>
  <c r="AK839" i="18"/>
  <c r="AK836" i="18"/>
  <c r="AK722" i="18"/>
  <c r="AK850" i="18"/>
  <c r="AK416" i="18"/>
  <c r="AK809" i="18"/>
  <c r="AK697" i="18"/>
  <c r="AK800" i="18"/>
  <c r="AK861" i="18"/>
  <c r="AK847" i="18"/>
  <c r="AK451" i="18"/>
  <c r="AK438" i="18"/>
  <c r="AK851" i="18"/>
  <c r="AK810" i="18"/>
  <c r="AK846" i="18"/>
  <c r="AK395" i="18"/>
  <c r="AK866" i="18"/>
  <c r="AK459" i="18"/>
  <c r="AK698" i="18"/>
  <c r="AK434" i="18"/>
  <c r="AK712" i="18"/>
  <c r="AK807" i="18"/>
  <c r="AK436" i="18"/>
  <c r="AK811" i="18"/>
  <c r="AK770" i="18"/>
  <c r="AK458" i="18"/>
  <c r="AK409" i="18"/>
  <c r="AK853" i="18"/>
  <c r="AK398" i="18"/>
  <c r="AK796" i="18"/>
  <c r="AK447" i="18"/>
  <c r="AK831" i="18"/>
  <c r="AK76" i="18"/>
  <c r="AK88" i="18" s="1"/>
  <c r="AK508" i="18"/>
  <c r="AK509" i="18"/>
  <c r="AK753" i="18"/>
  <c r="AK765" i="18" s="1"/>
  <c r="AK253" i="18"/>
  <c r="AK99" i="18"/>
  <c r="AK217" i="18"/>
  <c r="AK107" i="18"/>
  <c r="AK112" i="18"/>
  <c r="AK269" i="18"/>
  <c r="AK152" i="18"/>
  <c r="AK344" i="18"/>
  <c r="AK200" i="18"/>
  <c r="AK162" i="18"/>
  <c r="AK384" i="18"/>
  <c r="AK263" i="18"/>
  <c r="AK137" i="18"/>
  <c r="AK346" i="18"/>
  <c r="AK125" i="18"/>
  <c r="AK383" i="18"/>
  <c r="AK381" i="18"/>
  <c r="AK124" i="18"/>
  <c r="AK202" i="18"/>
  <c r="AK382" i="18"/>
  <c r="AK106" i="18"/>
  <c r="AK227" i="18"/>
  <c r="AK666" i="18"/>
  <c r="AK175" i="18"/>
  <c r="AK215" i="18"/>
  <c r="AK377" i="18"/>
  <c r="AK109" i="18"/>
  <c r="AK364" i="18"/>
  <c r="AK512" i="18"/>
  <c r="AK526" i="18"/>
  <c r="AK630" i="18"/>
  <c r="AK786" i="18"/>
  <c r="AK578" i="18"/>
  <c r="AK657" i="18"/>
  <c r="AK644" i="18"/>
  <c r="AK318" i="18"/>
  <c r="AK566" i="18"/>
  <c r="AK580" i="18"/>
  <c r="AK567" i="18"/>
  <c r="AK606" i="18"/>
  <c r="AK332" i="18"/>
  <c r="AK749" i="18"/>
  <c r="AK789" i="18"/>
  <c r="AK672" i="18"/>
  <c r="AK659" i="18"/>
  <c r="AK620" i="18"/>
  <c r="AK529" i="18"/>
  <c r="AK634" i="18"/>
  <c r="AK543" i="18"/>
  <c r="AK187" i="18"/>
  <c r="AK517" i="18"/>
  <c r="AK504" i="18"/>
  <c r="AK738" i="18"/>
  <c r="AK593" i="18"/>
  <c r="AK683" i="18"/>
  <c r="AK774" i="18"/>
  <c r="AK775" i="18"/>
  <c r="AK292" i="18"/>
  <c r="AL292" i="18" s="1"/>
  <c r="AK772" i="18"/>
  <c r="AL772" i="18" s="1"/>
  <c r="AK401" i="18"/>
  <c r="AK573" i="18"/>
  <c r="AK783" i="18"/>
  <c r="AK260" i="18"/>
  <c r="AK98" i="18"/>
  <c r="AK228" i="18"/>
  <c r="AK171" i="18"/>
  <c r="AK365" i="18"/>
  <c r="AK178" i="18"/>
  <c r="AK136" i="18"/>
  <c r="AK164" i="18"/>
  <c r="AK369" i="18"/>
  <c r="AK213" i="18"/>
  <c r="AK170" i="18"/>
  <c r="AK378" i="18"/>
  <c r="AK203" i="18"/>
  <c r="AK135" i="18"/>
  <c r="AK785" i="18"/>
  <c r="AK317" i="18"/>
  <c r="AK539" i="18"/>
  <c r="AK514" i="18"/>
  <c r="AK553" i="18"/>
  <c r="AK619" i="18"/>
  <c r="AK658" i="18"/>
  <c r="AK334" i="18"/>
  <c r="AK516" i="18"/>
  <c r="AK555" i="18"/>
  <c r="AK530" i="18"/>
  <c r="AK569" i="18"/>
  <c r="AK751" i="18"/>
  <c r="AK595" i="18"/>
  <c r="AK274" i="18"/>
  <c r="AK699" i="18"/>
  <c r="AK440" i="18"/>
  <c r="AK782" i="18"/>
  <c r="AK575" i="18"/>
  <c r="AK150" i="18"/>
  <c r="AK380" i="18"/>
  <c r="AK110" i="18"/>
  <c r="AK123" i="18"/>
  <c r="AK367" i="18"/>
  <c r="AK265" i="18"/>
  <c r="AK252" i="18"/>
  <c r="AK172" i="18"/>
  <c r="AK126" i="18"/>
  <c r="AK372" i="18"/>
  <c r="AK174" i="18"/>
  <c r="AK100" i="18"/>
  <c r="AK230" i="18"/>
  <c r="AK577" i="18"/>
  <c r="AK500" i="18"/>
  <c r="AK643" i="18"/>
  <c r="AK656" i="18"/>
  <c r="AK540" i="18"/>
  <c r="AK333" i="18"/>
  <c r="AK632" i="18"/>
  <c r="AK528" i="18"/>
  <c r="AK503" i="18"/>
  <c r="AK581" i="18"/>
  <c r="AK750" i="18"/>
  <c r="AK790" i="18"/>
  <c r="AK621" i="18"/>
  <c r="AK737" i="18"/>
  <c r="AK594" i="18"/>
  <c r="AL594" i="18" s="1"/>
  <c r="AK711" i="18"/>
  <c r="AK709" i="18"/>
  <c r="AK781" i="18"/>
  <c r="AK665" i="18"/>
  <c r="AK574" i="18"/>
  <c r="AK201" i="18"/>
  <c r="AK122" i="18"/>
  <c r="AK266" i="18"/>
  <c r="AK151" i="18"/>
  <c r="AK343" i="18"/>
  <c r="AK254" i="18"/>
  <c r="AK204" i="18"/>
  <c r="AK264" i="18"/>
  <c r="AK243" i="18"/>
  <c r="AK345" i="18"/>
  <c r="AK255" i="18"/>
  <c r="AK256" i="18"/>
  <c r="AK216" i="18"/>
  <c r="AK347" i="18"/>
  <c r="AK226" i="18"/>
  <c r="AK177" i="18"/>
  <c r="AK97" i="18"/>
  <c r="AK165" i="18"/>
  <c r="AK368" i="18"/>
  <c r="AK261" i="18"/>
  <c r="AK385" i="18"/>
  <c r="AK510" i="18"/>
  <c r="AK173" i="18"/>
  <c r="AK240" i="18"/>
  <c r="AK111" i="18"/>
  <c r="AK576" i="18"/>
  <c r="AK239" i="18"/>
  <c r="AK366" i="18"/>
  <c r="AK668" i="18"/>
  <c r="AK747" i="18"/>
  <c r="AK513" i="18"/>
  <c r="AK669" i="18"/>
  <c r="AK617" i="18"/>
  <c r="AK618" i="18"/>
  <c r="AK605" i="18"/>
  <c r="AK527" i="18"/>
  <c r="AK501" i="18"/>
  <c r="AK670" i="18"/>
  <c r="AK554" i="18"/>
  <c r="AK788" i="18"/>
  <c r="AK502" i="18"/>
  <c r="AK541" i="18"/>
  <c r="AK515" i="18"/>
  <c r="AK190" i="18"/>
  <c r="AK282" i="18"/>
  <c r="AK568" i="18"/>
  <c r="AK542" i="18"/>
  <c r="AK277" i="18"/>
  <c r="AK679" i="18"/>
  <c r="AK608" i="18"/>
  <c r="AK407" i="18"/>
  <c r="AL407" i="18" s="1"/>
  <c r="AK647" i="18"/>
  <c r="AK556" i="18"/>
  <c r="AK591" i="18"/>
  <c r="AK682" i="18"/>
  <c r="AK721" i="18"/>
  <c r="AK307" i="18"/>
  <c r="AK724" i="18"/>
  <c r="AL724" i="18" s="1"/>
  <c r="AK818" i="18"/>
  <c r="AK777" i="18"/>
  <c r="AK480" i="18"/>
  <c r="AK492" i="18" s="1"/>
  <c r="AK349" i="18"/>
  <c r="AK361" i="18" s="1"/>
  <c r="AK104" i="18"/>
  <c r="AK242" i="18"/>
  <c r="AK268" i="18"/>
  <c r="AK96" i="18"/>
  <c r="AK370" i="18"/>
  <c r="AK241" i="18"/>
  <c r="AK386" i="18"/>
  <c r="AK379" i="18"/>
  <c r="AK138" i="18"/>
  <c r="AK148" i="18"/>
  <c r="AK229" i="18"/>
  <c r="AK105" i="18"/>
  <c r="AK667" i="18"/>
  <c r="AK511" i="18"/>
  <c r="AK565" i="18"/>
  <c r="AK604" i="18"/>
  <c r="AK748" i="18"/>
  <c r="AK787" i="18"/>
  <c r="AK631" i="18"/>
  <c r="AK331" i="18"/>
  <c r="AL331" i="18" s="1"/>
  <c r="AK645" i="18"/>
  <c r="AK736" i="18"/>
  <c r="AK633" i="18"/>
  <c r="AK295" i="18"/>
  <c r="AL295" i="18" s="1"/>
  <c r="AK191" i="18"/>
  <c r="AK582" i="18"/>
  <c r="AK280" i="18"/>
  <c r="AK725" i="18"/>
  <c r="AL725" i="18" s="1"/>
  <c r="AK308" i="18"/>
  <c r="AL3" i="18"/>
  <c r="AK664" i="18"/>
  <c r="AK163" i="18"/>
  <c r="AK214" i="18"/>
  <c r="AK373" i="18"/>
  <c r="AK267" i="18"/>
  <c r="AK371" i="18"/>
  <c r="AK176" i="18"/>
  <c r="AK113" i="18"/>
  <c r="AK139" i="18"/>
  <c r="AK149" i="18"/>
  <c r="AK169" i="18"/>
  <c r="AK784" i="18"/>
  <c r="AK262" i="18"/>
  <c r="AK108" i="18"/>
  <c r="AK161" i="18"/>
  <c r="AK320" i="18"/>
  <c r="AK552" i="18"/>
  <c r="AK579" i="18"/>
  <c r="AK188" i="18"/>
  <c r="AL188" i="18" s="1"/>
  <c r="AK734" i="18"/>
  <c r="AL734" i="18" s="1"/>
  <c r="AK281" i="18"/>
  <c r="AL281" i="18" s="1"/>
  <c r="AK671" i="18"/>
  <c r="AK646" i="18"/>
  <c r="AK607" i="18"/>
  <c r="AK673" i="18"/>
  <c r="AK660" i="18"/>
  <c r="AK189" i="18"/>
  <c r="AK293" i="18"/>
  <c r="AL293" i="18" s="1"/>
  <c r="AK681" i="18"/>
  <c r="AK278" i="18"/>
  <c r="AK857" i="18"/>
  <c r="AK798" i="18"/>
  <c r="AL798" i="18" s="1"/>
  <c r="AK820" i="18"/>
  <c r="AK388" i="18"/>
  <c r="AK865" i="18"/>
  <c r="AK792" i="18"/>
  <c r="AK427" i="18"/>
  <c r="AK833" i="18"/>
  <c r="AK844" i="18"/>
  <c r="AK821" i="18"/>
  <c r="AK855" i="18"/>
  <c r="AL855" i="18" s="1"/>
  <c r="AK867" i="18"/>
  <c r="AK443" i="18"/>
  <c r="AK803" i="18"/>
  <c r="AK453" i="18"/>
  <c r="AK835" i="18"/>
  <c r="AK414" i="18"/>
  <c r="AJ869" i="18"/>
  <c r="AL842" i="18"/>
  <c r="AJ426" i="18"/>
  <c r="AL868" i="18"/>
  <c r="AJ4" i="18"/>
  <c r="AI5" i="24"/>
  <c r="AJ830" i="18"/>
  <c r="AK824" i="18"/>
  <c r="AJ843" i="18"/>
  <c r="AI804" i="18"/>
  <c r="AK799" i="18"/>
  <c r="AI817" i="18"/>
  <c r="AJ813" i="18"/>
  <c r="AK813" i="18" s="1"/>
  <c r="AK403" i="18"/>
  <c r="AJ413" i="18"/>
  <c r="AJ429" i="18"/>
  <c r="AI439" i="18"/>
  <c r="AL805" i="18"/>
  <c r="AH8" i="24"/>
  <c r="AG22" i="24"/>
  <c r="AG33" i="24" s="1"/>
  <c r="AJ400" i="18" l="1"/>
  <c r="AJ455" i="18"/>
  <c r="AI465" i="18"/>
  <c r="AI452" i="18"/>
  <c r="AJ442" i="18"/>
  <c r="AK817" i="18"/>
  <c r="AK400" i="18"/>
  <c r="AK426" i="18"/>
  <c r="AL709" i="18"/>
  <c r="AK869" i="18"/>
  <c r="AJ5" i="24"/>
  <c r="AK4" i="18"/>
  <c r="AK856" i="18"/>
  <c r="AL447" i="18"/>
  <c r="AL423" i="18"/>
  <c r="AL412" i="18"/>
  <c r="AL451" i="18"/>
  <c r="AL861" i="18"/>
  <c r="AL854" i="18"/>
  <c r="AL462" i="18"/>
  <c r="AL592" i="18"/>
  <c r="AL838" i="18"/>
  <c r="AL680" i="18"/>
  <c r="AL435" i="18"/>
  <c r="AL863" i="18"/>
  <c r="AL840" i="18"/>
  <c r="AL828" i="18"/>
  <c r="AL420" i="18"/>
  <c r="AL836" i="18"/>
  <c r="AL768" i="18"/>
  <c r="AL446" i="18"/>
  <c r="AL841" i="18"/>
  <c r="AL802" i="18"/>
  <c r="AL800" i="18"/>
  <c r="AL712" i="18"/>
  <c r="AL864" i="18"/>
  <c r="AL771" i="18"/>
  <c r="AL464" i="18"/>
  <c r="AL815" i="18"/>
  <c r="AL457" i="18"/>
  <c r="AL837" i="18"/>
  <c r="AL436" i="18"/>
  <c r="AL419" i="18"/>
  <c r="AL698" i="18"/>
  <c r="AL795" i="18"/>
  <c r="AL273" i="18"/>
  <c r="AL847" i="18"/>
  <c r="AL424" i="18"/>
  <c r="AL708" i="18"/>
  <c r="AL695" i="18"/>
  <c r="AL849" i="18"/>
  <c r="AL330" i="18"/>
  <c r="AL411" i="18"/>
  <c r="AL823" i="18"/>
  <c r="AL422" i="18"/>
  <c r="AL697" i="18"/>
  <c r="AL410" i="18"/>
  <c r="AL773" i="18"/>
  <c r="AL829" i="18"/>
  <c r="AL807" i="18"/>
  <c r="AL459" i="18"/>
  <c r="AL831" i="18"/>
  <c r="AL449" i="18"/>
  <c r="AL827" i="18"/>
  <c r="AL822" i="18"/>
  <c r="AL685" i="18"/>
  <c r="AL677" i="18"/>
  <c r="AL770" i="18"/>
  <c r="AL809" i="18"/>
  <c r="AL722" i="18"/>
  <c r="AL810" i="18"/>
  <c r="AL684" i="18"/>
  <c r="AL816" i="18"/>
  <c r="AL276" i="18"/>
  <c r="AL397" i="18"/>
  <c r="AL305" i="18"/>
  <c r="AL696" i="18"/>
  <c r="AL852" i="18"/>
  <c r="AL279" i="18"/>
  <c r="AL421" i="18"/>
  <c r="AL463" i="18"/>
  <c r="AL306" i="18"/>
  <c r="AL294" i="18"/>
  <c r="AL417" i="18"/>
  <c r="AL406" i="18"/>
  <c r="AL394" i="18"/>
  <c r="AL797" i="18"/>
  <c r="AL458" i="18"/>
  <c r="AL811" i="18"/>
  <c r="AL391" i="18"/>
  <c r="AL392" i="18"/>
  <c r="AL812" i="18"/>
  <c r="AL839" i="18"/>
  <c r="AL846" i="18"/>
  <c r="AL851" i="18"/>
  <c r="AL825" i="18"/>
  <c r="AL399" i="18"/>
  <c r="AL425" i="18"/>
  <c r="AL418" i="18"/>
  <c r="AL850" i="18"/>
  <c r="AL834" i="18"/>
  <c r="AL395" i="18"/>
  <c r="AL398" i="18"/>
  <c r="AL409" i="18"/>
  <c r="AL461" i="18"/>
  <c r="AL431" i="18"/>
  <c r="AL808" i="18"/>
  <c r="AL444" i="18"/>
  <c r="AL319" i="18"/>
  <c r="AL796" i="18"/>
  <c r="AL408" i="18"/>
  <c r="AL405" i="18"/>
  <c r="AL859" i="18"/>
  <c r="AL404" i="18"/>
  <c r="AL291" i="18"/>
  <c r="AL445" i="18"/>
  <c r="AL814" i="18"/>
  <c r="AL430" i="18"/>
  <c r="AL393" i="18"/>
  <c r="AL437" i="18"/>
  <c r="AL776" i="18"/>
  <c r="AL450" i="18"/>
  <c r="AL456" i="18"/>
  <c r="AL416" i="18"/>
  <c r="AL710" i="18"/>
  <c r="AL432" i="18"/>
  <c r="AL304" i="18"/>
  <c r="AL434" i="18"/>
  <c r="AL433" i="18"/>
  <c r="AL860" i="18"/>
  <c r="AL848" i="18"/>
  <c r="AL826" i="18"/>
  <c r="AL448" i="18"/>
  <c r="AL438" i="18"/>
  <c r="AL396" i="18"/>
  <c r="AL794" i="18"/>
  <c r="AL866" i="18"/>
  <c r="AL853" i="18"/>
  <c r="AL460" i="18"/>
  <c r="AL769" i="18"/>
  <c r="AL574" i="18"/>
  <c r="AL782" i="18"/>
  <c r="AL76" i="18"/>
  <c r="AL88" i="18" s="1"/>
  <c r="AL753" i="18"/>
  <c r="AL765" i="18" s="1"/>
  <c r="AL239" i="18"/>
  <c r="AL266" i="18"/>
  <c r="AL243" i="18"/>
  <c r="AL172" i="18"/>
  <c r="AL346" i="18"/>
  <c r="AL215" i="18"/>
  <c r="AL98" i="18"/>
  <c r="AL214" i="18"/>
  <c r="AL268" i="18"/>
  <c r="AL372" i="18"/>
  <c r="AL242" i="18"/>
  <c r="AL162" i="18"/>
  <c r="AL107" i="18"/>
  <c r="AL150" i="18"/>
  <c r="AL383" i="18"/>
  <c r="AL201" i="18"/>
  <c r="AL240" i="18"/>
  <c r="AL343" i="18"/>
  <c r="AL104" i="18"/>
  <c r="AL106" i="18"/>
  <c r="AL371" i="18"/>
  <c r="AL226" i="18"/>
  <c r="AL262" i="18"/>
  <c r="AL170" i="18"/>
  <c r="AL511" i="18"/>
  <c r="AL213" i="18"/>
  <c r="AL173" i="18"/>
  <c r="AL668" i="18"/>
  <c r="AL578" i="18"/>
  <c r="AL604" i="18"/>
  <c r="AL321" i="18"/>
  <c r="AL617" i="18"/>
  <c r="AL364" i="18"/>
  <c r="AL527" i="18"/>
  <c r="AL670" i="18"/>
  <c r="AL553" i="18"/>
  <c r="AL501" i="18"/>
  <c r="AL606" i="18"/>
  <c r="AL645" i="18"/>
  <c r="AL502" i="18"/>
  <c r="AL567" i="18"/>
  <c r="AL646" i="18"/>
  <c r="AL633" i="18"/>
  <c r="AL607" i="18"/>
  <c r="AL750" i="18"/>
  <c r="AL735" i="18"/>
  <c r="AL660" i="18"/>
  <c r="AL790" i="18"/>
  <c r="AL736" i="18"/>
  <c r="AL569" i="18"/>
  <c r="AL621" i="18"/>
  <c r="AL191" i="18"/>
  <c r="AL737" i="18"/>
  <c r="AL682" i="18"/>
  <c r="AL723" i="18"/>
  <c r="AL686" i="18"/>
  <c r="AL440" i="18"/>
  <c r="AL857" i="18"/>
  <c r="AL664" i="18"/>
  <c r="AL575" i="18"/>
  <c r="AL200" i="18"/>
  <c r="AL165" i="18"/>
  <c r="AL367" i="18"/>
  <c r="AL99" i="18"/>
  <c r="AL202" i="18"/>
  <c r="AL203" i="18"/>
  <c r="AL252" i="18"/>
  <c r="AL347" i="18"/>
  <c r="AL373" i="18"/>
  <c r="AL148" i="18"/>
  <c r="AL255" i="18"/>
  <c r="AL256" i="18"/>
  <c r="AL253" i="18"/>
  <c r="AL666" i="18"/>
  <c r="AL552" i="18"/>
  <c r="AL643" i="18"/>
  <c r="AL644" i="18"/>
  <c r="AL605" i="18"/>
  <c r="AL658" i="18"/>
  <c r="AL671" i="18"/>
  <c r="AL516" i="18"/>
  <c r="AL789" i="18"/>
  <c r="AL673" i="18"/>
  <c r="AL608" i="18"/>
  <c r="AL634" i="18"/>
  <c r="AL591" i="18"/>
  <c r="AL774" i="18"/>
  <c r="AL308" i="18"/>
  <c r="AL480" i="18"/>
  <c r="AL492" i="18" s="1"/>
  <c r="AL781" i="18"/>
  <c r="AL508" i="18"/>
  <c r="AL783" i="18"/>
  <c r="AL108" i="18"/>
  <c r="AL369" i="18"/>
  <c r="AL174" i="18"/>
  <c r="AL135" i="18"/>
  <c r="AL161" i="18"/>
  <c r="AL138" i="18"/>
  <c r="AL111" i="18"/>
  <c r="AL381" i="18"/>
  <c r="AL228" i="18"/>
  <c r="AL382" i="18"/>
  <c r="AL229" i="18"/>
  <c r="AL152" i="18"/>
  <c r="AL265" i="18"/>
  <c r="AL385" i="18"/>
  <c r="AL109" i="18"/>
  <c r="AL263" i="18"/>
  <c r="AL345" i="18"/>
  <c r="AL370" i="18"/>
  <c r="AL365" i="18"/>
  <c r="AL112" i="18"/>
  <c r="AL122" i="18"/>
  <c r="AL267" i="18"/>
  <c r="AL667" i="18"/>
  <c r="AL384" i="18"/>
  <c r="AL368" i="18"/>
  <c r="AL96" i="18"/>
  <c r="AL344" i="18"/>
  <c r="AL577" i="18"/>
  <c r="AL320" i="18"/>
  <c r="AL669" i="18"/>
  <c r="AL656" i="18"/>
  <c r="AL513" i="18"/>
  <c r="AL747" i="18"/>
  <c r="AL787" i="18"/>
  <c r="AL631" i="18"/>
  <c r="AL618" i="18"/>
  <c r="AL748" i="18"/>
  <c r="AL541" i="18"/>
  <c r="AL580" i="18"/>
  <c r="AL632" i="18"/>
  <c r="AL528" i="18"/>
  <c r="AL542" i="18"/>
  <c r="AL332" i="18"/>
  <c r="AL672" i="18"/>
  <c r="AL659" i="18"/>
  <c r="AL334" i="18"/>
  <c r="AL582" i="18"/>
  <c r="AL647" i="18"/>
  <c r="AL275" i="18"/>
  <c r="AL543" i="18"/>
  <c r="AL187" i="18"/>
  <c r="AL280" i="18"/>
  <c r="AL593" i="18"/>
  <c r="AL721" i="18"/>
  <c r="AL775" i="18"/>
  <c r="AL818" i="18"/>
  <c r="AL665" i="18"/>
  <c r="AM3" i="18"/>
  <c r="AL509" i="18"/>
  <c r="AL151" i="18"/>
  <c r="AL126" i="18"/>
  <c r="AL163" i="18"/>
  <c r="AL379" i="18"/>
  <c r="AL204" i="18"/>
  <c r="AL386" i="18"/>
  <c r="AL139" i="18"/>
  <c r="AL149" i="18"/>
  <c r="AL269" i="18"/>
  <c r="AL123" i="18"/>
  <c r="AL97" i="18"/>
  <c r="AL124" i="18"/>
  <c r="AL241" i="18"/>
  <c r="AL380" i="18"/>
  <c r="AL125" i="18"/>
  <c r="AL217" i="18"/>
  <c r="AL176" i="18"/>
  <c r="AL175" i="18"/>
  <c r="AL113" i="18"/>
  <c r="AL169" i="18"/>
  <c r="AL510" i="18"/>
  <c r="AL377" i="18"/>
  <c r="AL264" i="18"/>
  <c r="AL178" i="18"/>
  <c r="AL366" i="18"/>
  <c r="AL784" i="18"/>
  <c r="AL261" i="18"/>
  <c r="AL576" i="18"/>
  <c r="AL785" i="18"/>
  <c r="AL539" i="18"/>
  <c r="AL630" i="18"/>
  <c r="AL500" i="18"/>
  <c r="AL786" i="18"/>
  <c r="AL318" i="18"/>
  <c r="AL540" i="18"/>
  <c r="AL566" i="18"/>
  <c r="AL579" i="18"/>
  <c r="AL514" i="18"/>
  <c r="AL515" i="18"/>
  <c r="AL554" i="18"/>
  <c r="AL333" i="18"/>
  <c r="AL788" i="18"/>
  <c r="AL581" i="18"/>
  <c r="AL555" i="18"/>
  <c r="AL620" i="18"/>
  <c r="AL568" i="18"/>
  <c r="AL530" i="18"/>
  <c r="AL751" i="18"/>
  <c r="AL517" i="18"/>
  <c r="AL679" i="18"/>
  <c r="AL556" i="18"/>
  <c r="AL678" i="18"/>
  <c r="AL738" i="18"/>
  <c r="AL595" i="18"/>
  <c r="AL681" i="18"/>
  <c r="AL307" i="18"/>
  <c r="AL278" i="18"/>
  <c r="AL349" i="18"/>
  <c r="AL361" i="18" s="1"/>
  <c r="AL573" i="18"/>
  <c r="AL216" i="18"/>
  <c r="AL100" i="18"/>
  <c r="AL177" i="18"/>
  <c r="AL164" i="18"/>
  <c r="AL110" i="18"/>
  <c r="AL136" i="18"/>
  <c r="AL227" i="18"/>
  <c r="AL230" i="18"/>
  <c r="AL260" i="18"/>
  <c r="AL137" i="18"/>
  <c r="AL171" i="18"/>
  <c r="AL105" i="18"/>
  <c r="AL378" i="18"/>
  <c r="AL254" i="18"/>
  <c r="AL512" i="18"/>
  <c r="AL526" i="18"/>
  <c r="AL565" i="18"/>
  <c r="AL317" i="18"/>
  <c r="AL657" i="18"/>
  <c r="AL619" i="18"/>
  <c r="AL749" i="18"/>
  <c r="AL503" i="18"/>
  <c r="AL529" i="18"/>
  <c r="AL190" i="18"/>
  <c r="AM190" i="18" s="1"/>
  <c r="AL277" i="18"/>
  <c r="AL282" i="18"/>
  <c r="AL189" i="18"/>
  <c r="AL683" i="18"/>
  <c r="AM683" i="18" s="1"/>
  <c r="AL274" i="18"/>
  <c r="AL504" i="18"/>
  <c r="AL401" i="18"/>
  <c r="AL820" i="18"/>
  <c r="AL801" i="18"/>
  <c r="AL792" i="18"/>
  <c r="AL427" i="18"/>
  <c r="AL865" i="18"/>
  <c r="AL388" i="18"/>
  <c r="AL821" i="18"/>
  <c r="AL844" i="18"/>
  <c r="AL833" i="18"/>
  <c r="AL443" i="18"/>
  <c r="AL390" i="18"/>
  <c r="AL867" i="18"/>
  <c r="AL453" i="18"/>
  <c r="AL835" i="18"/>
  <c r="AL803" i="18"/>
  <c r="AL414" i="18"/>
  <c r="AL777" i="18"/>
  <c r="AL711" i="18"/>
  <c r="AL699" i="18"/>
  <c r="AK843" i="18"/>
  <c r="AK830" i="18"/>
  <c r="AL813" i="18"/>
  <c r="AL824" i="18"/>
  <c r="AJ817" i="18"/>
  <c r="AL799" i="18"/>
  <c r="AK804" i="18"/>
  <c r="AL403" i="18"/>
  <c r="AK413" i="18"/>
  <c r="AH22" i="24"/>
  <c r="AH33" i="24" s="1"/>
  <c r="AI8" i="24"/>
  <c r="AK429" i="18"/>
  <c r="AJ439" i="18"/>
  <c r="AJ465" i="18" l="1"/>
  <c r="AK455" i="18"/>
  <c r="AK442" i="18"/>
  <c r="AJ452" i="18"/>
  <c r="AL817" i="18"/>
  <c r="AL426" i="18"/>
  <c r="AL856" i="18"/>
  <c r="AM459" i="18"/>
  <c r="AM398" i="18"/>
  <c r="AM448" i="18"/>
  <c r="AM394" i="18"/>
  <c r="AM279" i="18"/>
  <c r="AM436" i="18"/>
  <c r="AM776" i="18"/>
  <c r="AM800" i="18"/>
  <c r="AM768" i="18"/>
  <c r="AM391" i="18"/>
  <c r="AM404" i="18"/>
  <c r="AM847" i="18"/>
  <c r="AM710" i="18"/>
  <c r="AM795" i="18"/>
  <c r="AM456" i="18"/>
  <c r="AM866" i="18"/>
  <c r="AM399" i="18"/>
  <c r="AM839" i="18"/>
  <c r="AM291" i="18"/>
  <c r="AM417" i="18"/>
  <c r="AM432" i="18"/>
  <c r="AM292" i="18"/>
  <c r="AM397" i="18"/>
  <c r="AM464" i="18"/>
  <c r="AM697" i="18"/>
  <c r="AM823" i="18"/>
  <c r="AM330" i="18"/>
  <c r="AM838" i="18"/>
  <c r="AM861" i="18"/>
  <c r="AM852" i="18"/>
  <c r="AM816" i="18"/>
  <c r="AM854" i="18"/>
  <c r="AM450" i="18"/>
  <c r="AM841" i="18"/>
  <c r="AM458" i="18"/>
  <c r="AM273" i="18"/>
  <c r="AM862" i="18"/>
  <c r="AM418" i="18"/>
  <c r="AM392" i="18"/>
  <c r="AM304" i="18"/>
  <c r="AM808" i="18"/>
  <c r="AM850" i="18"/>
  <c r="AM411" i="18"/>
  <c r="AM424" i="18"/>
  <c r="AM724" i="18"/>
  <c r="AM305" i="18"/>
  <c r="AM396" i="18"/>
  <c r="AM863" i="18"/>
  <c r="AM306" i="18"/>
  <c r="AM419" i="18"/>
  <c r="AM773" i="18"/>
  <c r="AM712" i="18"/>
  <c r="AM446" i="18"/>
  <c r="AM828" i="18"/>
  <c r="AM695" i="18"/>
  <c r="AM462" i="18"/>
  <c r="AM449" i="18"/>
  <c r="AM431" i="18"/>
  <c r="AM846" i="18"/>
  <c r="AM849" i="18"/>
  <c r="AM827" i="18"/>
  <c r="AM807" i="18"/>
  <c r="AM437" i="18"/>
  <c r="AM430" i="18"/>
  <c r="AM680" i="18"/>
  <c r="AM423" i="18"/>
  <c r="AM395" i="18"/>
  <c r="AM722" i="18"/>
  <c r="AM406" i="18"/>
  <c r="AM796" i="18"/>
  <c r="AM696" i="18"/>
  <c r="AM461" i="18"/>
  <c r="AM276" i="18"/>
  <c r="AM802" i="18"/>
  <c r="AM836" i="18"/>
  <c r="AM811" i="18"/>
  <c r="AM708" i="18"/>
  <c r="AM408" i="18"/>
  <c r="AM711" i="18"/>
  <c r="AM698" i="18"/>
  <c r="AM829" i="18"/>
  <c r="AM864" i="18"/>
  <c r="AM825" i="18"/>
  <c r="AM812" i="18"/>
  <c r="AM860" i="18"/>
  <c r="AM405" i="18"/>
  <c r="AM868" i="18"/>
  <c r="AM444" i="18"/>
  <c r="AM460" i="18"/>
  <c r="AM834" i="18"/>
  <c r="AM393" i="18"/>
  <c r="AM814" i="18"/>
  <c r="AM848" i="18"/>
  <c r="AM859" i="18"/>
  <c r="AM451" i="18"/>
  <c r="AM777" i="18"/>
  <c r="AM840" i="18"/>
  <c r="AM769" i="18"/>
  <c r="AM794" i="18"/>
  <c r="AM420" i="18"/>
  <c r="AM592" i="18"/>
  <c r="AM293" i="18"/>
  <c r="AM853" i="18"/>
  <c r="AM851" i="18"/>
  <c r="AM677" i="18"/>
  <c r="AM447" i="18"/>
  <c r="AM457" i="18"/>
  <c r="AM422" i="18"/>
  <c r="AM770" i="18"/>
  <c r="AM412" i="18"/>
  <c r="AM734" i="18"/>
  <c r="AM425" i="18"/>
  <c r="AM433" i="18"/>
  <c r="AM772" i="18"/>
  <c r="AM815" i="18"/>
  <c r="AM445" i="18"/>
  <c r="AM822" i="18"/>
  <c r="AM831" i="18"/>
  <c r="AM463" i="18"/>
  <c r="AM438" i="18"/>
  <c r="AM574" i="18"/>
  <c r="AM509" i="18"/>
  <c r="AM480" i="18"/>
  <c r="AM492" i="18" s="1"/>
  <c r="AM753" i="18"/>
  <c r="AM765" i="18" s="1"/>
  <c r="AM123" i="18"/>
  <c r="AM113" i="18"/>
  <c r="AM268" i="18"/>
  <c r="AM239" i="18"/>
  <c r="AM112" i="18"/>
  <c r="AM254" i="18"/>
  <c r="AM138" i="18"/>
  <c r="AM162" i="18"/>
  <c r="AM215" i="18"/>
  <c r="AM136" i="18"/>
  <c r="AM165" i="18"/>
  <c r="AM124" i="18"/>
  <c r="AM171" i="18"/>
  <c r="AM386" i="18"/>
  <c r="AM125" i="18"/>
  <c r="AM253" i="18"/>
  <c r="AM266" i="18"/>
  <c r="AM107" i="18"/>
  <c r="AM228" i="18"/>
  <c r="AM243" i="18"/>
  <c r="AM378" i="18"/>
  <c r="AM261" i="18"/>
  <c r="AM262" i="18"/>
  <c r="AM126" i="18"/>
  <c r="AM511" i="18"/>
  <c r="AM97" i="18"/>
  <c r="AM510" i="18"/>
  <c r="AM512" i="18"/>
  <c r="AM565" i="18"/>
  <c r="AM643" i="18"/>
  <c r="AM630" i="18"/>
  <c r="AM513" i="18"/>
  <c r="AM320" i="18"/>
  <c r="AM605" i="18"/>
  <c r="AM553" i="18"/>
  <c r="AM657" i="18"/>
  <c r="AM514" i="18"/>
  <c r="AM632" i="18"/>
  <c r="AM541" i="18"/>
  <c r="AM188" i="18"/>
  <c r="AM606" i="18"/>
  <c r="AM516" i="18"/>
  <c r="AM555" i="18"/>
  <c r="AM607" i="18"/>
  <c r="AM750" i="18"/>
  <c r="AM621" i="18"/>
  <c r="AM569" i="18"/>
  <c r="AM608" i="18"/>
  <c r="AM332" i="18"/>
  <c r="AM634" i="18"/>
  <c r="AM295" i="18"/>
  <c r="AM737" i="18"/>
  <c r="AM725" i="18"/>
  <c r="AM294" i="18"/>
  <c r="AM440" i="18"/>
  <c r="AM434" i="18"/>
  <c r="AM409" i="18"/>
  <c r="AM781" i="18"/>
  <c r="AM176" i="18"/>
  <c r="AM177" i="18"/>
  <c r="AM161" i="18"/>
  <c r="AM152" i="18"/>
  <c r="AM379" i="18"/>
  <c r="AM367" i="18"/>
  <c r="AM269" i="18"/>
  <c r="AM149" i="18"/>
  <c r="AM255" i="18"/>
  <c r="AM151" i="18"/>
  <c r="AM377" i="18"/>
  <c r="AM784" i="18"/>
  <c r="AM216" i="18"/>
  <c r="AM111" i="18"/>
  <c r="AM366" i="18"/>
  <c r="AM539" i="18"/>
  <c r="AM786" i="18"/>
  <c r="AM618" i="18"/>
  <c r="AM631" i="18"/>
  <c r="AM788" i="18"/>
  <c r="AM645" i="18"/>
  <c r="AM749" i="18"/>
  <c r="AM659" i="18"/>
  <c r="AM633" i="18"/>
  <c r="AM660" i="18"/>
  <c r="AM530" i="18"/>
  <c r="AM738" i="18"/>
  <c r="AM308" i="18"/>
  <c r="AN308" i="18" s="1"/>
  <c r="AM809" i="18"/>
  <c r="AN809" i="18" s="1"/>
  <c r="AM699" i="18"/>
  <c r="AM826" i="18"/>
  <c r="AM76" i="18"/>
  <c r="AM88" i="18" s="1"/>
  <c r="AM782" i="18"/>
  <c r="AM349" i="18"/>
  <c r="AM361" i="18" s="1"/>
  <c r="AM783" i="18"/>
  <c r="AM369" i="18"/>
  <c r="AM203" i="18"/>
  <c r="AM256" i="18"/>
  <c r="AM201" i="18"/>
  <c r="AM227" i="18"/>
  <c r="AM204" i="18"/>
  <c r="AM346" i="18"/>
  <c r="AM213" i="18"/>
  <c r="AM164" i="18"/>
  <c r="AM135" i="18"/>
  <c r="AM382" i="18"/>
  <c r="AM347" i="18"/>
  <c r="AM345" i="18"/>
  <c r="AM576" i="18"/>
  <c r="AM384" i="18"/>
  <c r="AM100" i="18"/>
  <c r="AM577" i="18"/>
  <c r="AM604" i="18"/>
  <c r="AM669" i="18"/>
  <c r="AM579" i="18"/>
  <c r="AM566" i="18"/>
  <c r="AM554" i="18"/>
  <c r="AM317" i="18"/>
  <c r="AM581" i="18"/>
  <c r="AM646" i="18"/>
  <c r="AM333" i="18"/>
  <c r="AM736" i="18"/>
  <c r="AM556" i="18"/>
  <c r="AM679" i="18"/>
  <c r="AM684" i="18"/>
  <c r="AN684" i="18" s="1"/>
  <c r="AM681" i="18"/>
  <c r="AM810" i="18"/>
  <c r="AM685" i="18"/>
  <c r="AM410" i="18"/>
  <c r="AN3" i="18"/>
  <c r="AM665" i="18"/>
  <c r="AM664" i="18"/>
  <c r="AM575" i="18"/>
  <c r="AM242" i="18"/>
  <c r="AM385" i="18"/>
  <c r="AM260" i="18"/>
  <c r="AM104" i="18"/>
  <c r="AM200" i="18"/>
  <c r="AM178" i="18"/>
  <c r="AM175" i="18"/>
  <c r="AM137" i="18"/>
  <c r="AM373" i="18"/>
  <c r="AM163" i="18"/>
  <c r="AM267" i="18"/>
  <c r="AM98" i="18"/>
  <c r="AM265" i="18"/>
  <c r="AM109" i="18"/>
  <c r="AM229" i="18"/>
  <c r="AM380" i="18"/>
  <c r="AM148" i="18"/>
  <c r="AM150" i="18"/>
  <c r="AM169" i="18"/>
  <c r="AM108" i="18"/>
  <c r="AM368" i="18"/>
  <c r="AM381" i="18"/>
  <c r="AM214" i="18"/>
  <c r="AM370" i="18"/>
  <c r="AM344" i="18"/>
  <c r="AM343" i="18"/>
  <c r="AM666" i="18"/>
  <c r="AM785" i="18"/>
  <c r="AM656" i="18"/>
  <c r="AM552" i="18"/>
  <c r="AM321" i="18"/>
  <c r="AM526" i="18"/>
  <c r="AM644" i="18"/>
  <c r="AM364" i="18"/>
  <c r="AM748" i="18"/>
  <c r="AM540" i="18"/>
  <c r="AM318" i="18"/>
  <c r="AM567" i="18"/>
  <c r="AM658" i="18"/>
  <c r="AM528" i="18"/>
  <c r="AM619" i="18"/>
  <c r="AM529" i="18"/>
  <c r="AM620" i="18"/>
  <c r="AM568" i="18"/>
  <c r="AM503" i="18"/>
  <c r="AM543" i="18"/>
  <c r="AM790" i="18"/>
  <c r="AM517" i="18"/>
  <c r="AM407" i="18"/>
  <c r="AN407" i="18" s="1"/>
  <c r="AM673" i="18"/>
  <c r="AM189" i="18"/>
  <c r="AM591" i="18"/>
  <c r="AM771" i="18"/>
  <c r="AM709" i="18"/>
  <c r="AN709" i="18" s="1"/>
  <c r="AM797" i="18"/>
  <c r="AN797" i="18" s="1"/>
  <c r="AM416" i="18"/>
  <c r="AN416" i="18" s="1"/>
  <c r="AM435" i="18"/>
  <c r="AM837" i="18"/>
  <c r="AN837" i="18" s="1"/>
  <c r="AM508" i="18"/>
  <c r="AM573" i="18"/>
  <c r="AM230" i="18"/>
  <c r="AM240" i="18"/>
  <c r="AM372" i="18"/>
  <c r="AM122" i="18"/>
  <c r="AM172" i="18"/>
  <c r="AM110" i="18"/>
  <c r="AM371" i="18"/>
  <c r="AM241" i="18"/>
  <c r="AM99" i="18"/>
  <c r="AM264" i="18"/>
  <c r="AM217" i="18"/>
  <c r="AM202" i="18"/>
  <c r="AM667" i="18"/>
  <c r="AM668" i="18"/>
  <c r="AM578" i="18"/>
  <c r="AM500" i="18"/>
  <c r="AM501" i="18"/>
  <c r="AM787" i="18"/>
  <c r="AM502" i="18"/>
  <c r="AM580" i="18"/>
  <c r="AM789" i="18"/>
  <c r="AM672" i="18"/>
  <c r="AM751" i="18"/>
  <c r="AM582" i="18"/>
  <c r="AM735" i="18"/>
  <c r="AN735" i="18" s="1"/>
  <c r="AM191" i="18"/>
  <c r="AN191" i="18" s="1"/>
  <c r="AM721" i="18"/>
  <c r="AN721" i="18" s="1"/>
  <c r="AM331" i="18"/>
  <c r="AN331" i="18" s="1"/>
  <c r="AM857" i="18"/>
  <c r="AM226" i="18"/>
  <c r="AM263" i="18"/>
  <c r="AM96" i="18"/>
  <c r="AM383" i="18"/>
  <c r="AM174" i="18"/>
  <c r="AM139" i="18"/>
  <c r="AM170" i="18"/>
  <c r="AM252" i="18"/>
  <c r="AM173" i="18"/>
  <c r="AM105" i="18"/>
  <c r="AM106" i="18"/>
  <c r="AM747" i="18"/>
  <c r="AM617" i="18"/>
  <c r="AM319" i="18"/>
  <c r="AM527" i="18"/>
  <c r="AM670" i="18"/>
  <c r="AM515" i="18"/>
  <c r="AM671" i="18"/>
  <c r="AM542" i="18"/>
  <c r="AM281" i="18"/>
  <c r="AN281" i="18" s="1"/>
  <c r="AM647" i="18"/>
  <c r="AM504" i="18"/>
  <c r="AM594" i="18"/>
  <c r="AN594" i="18" s="1"/>
  <c r="AM818" i="18"/>
  <c r="AM421" i="18"/>
  <c r="AN421" i="18" s="1"/>
  <c r="AM401" i="18"/>
  <c r="AM820" i="18"/>
  <c r="AM427" i="18"/>
  <c r="AM388" i="18"/>
  <c r="AM865" i="18"/>
  <c r="AM792" i="18"/>
  <c r="AM855" i="18"/>
  <c r="AM844" i="18"/>
  <c r="AM821" i="18"/>
  <c r="AM833" i="18"/>
  <c r="AM390" i="18"/>
  <c r="AM443" i="18"/>
  <c r="AM867" i="18"/>
  <c r="AM803" i="18"/>
  <c r="AM842" i="18"/>
  <c r="AM414" i="18"/>
  <c r="AM453" i="18"/>
  <c r="AM835" i="18"/>
  <c r="AM682" i="18"/>
  <c r="AK5" i="24"/>
  <c r="AL4" i="18"/>
  <c r="AM593" i="18"/>
  <c r="AM805" i="18"/>
  <c r="AM813" i="18"/>
  <c r="AN813" i="18" s="1"/>
  <c r="AM282" i="18"/>
  <c r="AM278" i="18"/>
  <c r="AM280" i="18"/>
  <c r="AM686" i="18"/>
  <c r="AM798" i="18"/>
  <c r="AM334" i="18"/>
  <c r="AL869" i="18"/>
  <c r="AM595" i="18"/>
  <c r="AM275" i="18"/>
  <c r="AL843" i="18"/>
  <c r="AL400" i="18"/>
  <c r="AM801" i="18"/>
  <c r="AM274" i="18"/>
  <c r="AM277" i="18"/>
  <c r="AM307" i="18"/>
  <c r="AM678" i="18"/>
  <c r="AM775" i="18"/>
  <c r="AM187" i="18"/>
  <c r="AM365" i="18"/>
  <c r="AM774" i="18"/>
  <c r="AM723" i="18"/>
  <c r="AM824" i="18"/>
  <c r="AL830" i="18"/>
  <c r="AM799" i="18"/>
  <c r="AL804" i="18"/>
  <c r="AL429" i="18"/>
  <c r="AK439" i="18"/>
  <c r="AM403" i="18"/>
  <c r="AL413" i="18"/>
  <c r="AN805" i="18"/>
  <c r="AJ8" i="24"/>
  <c r="AI22" i="24"/>
  <c r="AI33" i="24" s="1"/>
  <c r="AK465" i="18" l="1"/>
  <c r="AL455" i="18"/>
  <c r="AK452" i="18"/>
  <c r="AL442" i="18"/>
  <c r="AM817" i="18"/>
  <c r="AM4" i="18"/>
  <c r="AL5" i="24"/>
  <c r="AM426" i="18"/>
  <c r="AM856" i="18"/>
  <c r="AN810" i="18"/>
  <c r="AN826" i="18"/>
  <c r="AN366" i="18"/>
  <c r="AN409" i="18"/>
  <c r="AM400" i="18"/>
  <c r="AM843" i="18"/>
  <c r="AM869" i="18"/>
  <c r="AN459" i="18"/>
  <c r="AN815" i="18"/>
  <c r="AN838" i="18"/>
  <c r="AN834" i="18"/>
  <c r="AN405" i="18"/>
  <c r="AN425" i="18"/>
  <c r="AN404" i="18"/>
  <c r="AN776" i="18"/>
  <c r="AN595" i="18"/>
  <c r="AN422" i="18"/>
  <c r="AN447" i="18"/>
  <c r="AN839" i="18"/>
  <c r="AN795" i="18"/>
  <c r="AN811" i="18"/>
  <c r="AN769" i="18"/>
  <c r="AN854" i="18"/>
  <c r="AN816" i="18"/>
  <c r="AN424" i="18"/>
  <c r="AN291" i="18"/>
  <c r="AN829" i="18"/>
  <c r="AN458" i="18"/>
  <c r="AN419" i="18"/>
  <c r="AN187" i="18"/>
  <c r="AN406" i="18"/>
  <c r="AN395" i="18"/>
  <c r="AN710" i="18"/>
  <c r="AN394" i="18"/>
  <c r="AN430" i="18"/>
  <c r="AN812" i="18"/>
  <c r="AN420" i="18"/>
  <c r="AN275" i="18"/>
  <c r="AN852" i="18"/>
  <c r="AN444" i="18"/>
  <c r="AN431" i="18"/>
  <c r="AN696" i="18"/>
  <c r="AN457" i="18"/>
  <c r="AN866" i="18"/>
  <c r="AN802" i="18"/>
  <c r="AN840" i="18"/>
  <c r="AN807" i="18"/>
  <c r="AN825" i="18"/>
  <c r="AN841" i="18"/>
  <c r="AN365" i="18"/>
  <c r="AN445" i="18"/>
  <c r="AN393" i="18"/>
  <c r="AN449" i="18"/>
  <c r="AN307" i="18"/>
  <c r="AN808" i="18"/>
  <c r="AN456" i="18"/>
  <c r="AN276" i="18"/>
  <c r="AN448" i="18"/>
  <c r="AN827" i="18"/>
  <c r="AN408" i="18"/>
  <c r="AN280" i="18"/>
  <c r="AN396" i="18"/>
  <c r="AN411" i="18"/>
  <c r="AN417" i="18"/>
  <c r="AN848" i="18"/>
  <c r="AN460" i="18"/>
  <c r="AN677" i="18"/>
  <c r="AN391" i="18"/>
  <c r="AN461" i="18"/>
  <c r="AN678" i="18"/>
  <c r="AN850" i="18"/>
  <c r="AN304" i="18"/>
  <c r="AN399" i="18"/>
  <c r="AN836" i="18"/>
  <c r="AN774" i="18"/>
  <c r="AN398" i="18"/>
  <c r="AN698" i="18"/>
  <c r="AN775" i="18"/>
  <c r="AN863" i="18"/>
  <c r="AN831" i="18"/>
  <c r="AN412" i="18"/>
  <c r="AN814" i="18"/>
  <c r="AN798" i="18"/>
  <c r="AN768" i="18"/>
  <c r="AN777" i="18"/>
  <c r="AN433" i="18"/>
  <c r="AN847" i="18"/>
  <c r="AN277" i="18"/>
  <c r="AN305" i="18"/>
  <c r="AN711" i="18"/>
  <c r="AN593" i="18"/>
  <c r="AN722" i="18"/>
  <c r="AN861" i="18"/>
  <c r="AN868" i="18"/>
  <c r="AN846" i="18"/>
  <c r="AN800" i="18"/>
  <c r="AN770" i="18"/>
  <c r="AN849" i="18"/>
  <c r="AN708" i="18"/>
  <c r="AN279" i="18"/>
  <c r="AN859" i="18"/>
  <c r="AN864" i="18"/>
  <c r="AN450" i="18"/>
  <c r="AN796" i="18"/>
  <c r="AN438" i="18"/>
  <c r="AN853" i="18"/>
  <c r="AN437" i="18"/>
  <c r="AO437" i="18" s="1"/>
  <c r="AN349" i="18"/>
  <c r="AN361" i="18" s="1"/>
  <c r="AN781" i="18"/>
  <c r="AN574" i="18"/>
  <c r="AN112" i="18"/>
  <c r="AN164" i="18"/>
  <c r="AN243" i="18"/>
  <c r="AN228" i="18"/>
  <c r="AN230" i="18"/>
  <c r="AN347" i="18"/>
  <c r="AN384" i="18"/>
  <c r="AN165" i="18"/>
  <c r="AN150" i="18"/>
  <c r="AN200" i="18"/>
  <c r="AN269" i="18"/>
  <c r="AN161" i="18"/>
  <c r="AN96" i="18"/>
  <c r="AN124" i="18"/>
  <c r="AN137" i="18"/>
  <c r="AN215" i="18"/>
  <c r="AN139" i="18"/>
  <c r="AN216" i="18"/>
  <c r="AN370" i="18"/>
  <c r="AN170" i="18"/>
  <c r="AN109" i="18"/>
  <c r="AN377" i="18"/>
  <c r="AN125" i="18"/>
  <c r="AN367" i="18"/>
  <c r="AN511" i="18"/>
  <c r="AN176" i="18"/>
  <c r="AN379" i="18"/>
  <c r="AN668" i="18"/>
  <c r="AN643" i="18"/>
  <c r="AN578" i="18"/>
  <c r="AN500" i="18"/>
  <c r="AN321" i="18"/>
  <c r="AN319" i="18"/>
  <c r="AN579" i="18"/>
  <c r="AN748" i="18"/>
  <c r="AN618" i="18"/>
  <c r="AN553" i="18"/>
  <c r="AN788" i="18"/>
  <c r="AN749" i="18"/>
  <c r="AN502" i="18"/>
  <c r="AN580" i="18"/>
  <c r="AN555" i="18"/>
  <c r="AN789" i="18"/>
  <c r="AN503" i="18"/>
  <c r="AN516" i="18"/>
  <c r="AN673" i="18"/>
  <c r="AN333" i="18"/>
  <c r="AN582" i="18"/>
  <c r="AN517" i="18"/>
  <c r="AN556" i="18"/>
  <c r="AN679" i="18"/>
  <c r="AN592" i="18"/>
  <c r="AN591" i="18"/>
  <c r="AO591" i="18" s="1"/>
  <c r="AN306" i="18"/>
  <c r="AN278" i="18"/>
  <c r="AN828" i="18"/>
  <c r="AN330" i="18"/>
  <c r="AO330" i="18" s="1"/>
  <c r="AN686" i="18"/>
  <c r="AN432" i="18"/>
  <c r="AN712" i="18"/>
  <c r="AN822" i="18"/>
  <c r="AO822" i="18" s="1"/>
  <c r="AN462" i="18"/>
  <c r="AN397" i="18"/>
  <c r="AN664" i="18"/>
  <c r="AN575" i="18"/>
  <c r="AN385" i="18"/>
  <c r="AN108" i="18"/>
  <c r="AN110" i="18"/>
  <c r="AN122" i="18"/>
  <c r="AN113" i="18"/>
  <c r="AN138" i="18"/>
  <c r="AN344" i="18"/>
  <c r="AN148" i="18"/>
  <c r="AN256" i="18"/>
  <c r="AN106" i="18"/>
  <c r="AN105" i="18"/>
  <c r="AN378" i="18"/>
  <c r="AN169" i="18"/>
  <c r="AN512" i="18"/>
  <c r="AN786" i="18"/>
  <c r="AN539" i="18"/>
  <c r="AN644" i="18"/>
  <c r="AN514" i="18"/>
  <c r="AN606" i="18"/>
  <c r="AN619" i="18"/>
  <c r="AN529" i="18"/>
  <c r="AN633" i="18"/>
  <c r="AN608" i="18"/>
  <c r="AN569" i="18"/>
  <c r="AN634" i="18"/>
  <c r="AN189" i="18"/>
  <c r="AN274" i="18"/>
  <c r="AN410" i="18"/>
  <c r="AO410" i="18" s="1"/>
  <c r="AN451" i="18"/>
  <c r="AN423" i="18"/>
  <c r="AN418" i="18"/>
  <c r="AN401" i="18"/>
  <c r="AN857" i="18"/>
  <c r="AN680" i="18"/>
  <c r="AO3" i="18"/>
  <c r="AN480" i="18"/>
  <c r="AN492" i="18" s="1"/>
  <c r="AN260" i="18"/>
  <c r="AN111" i="18"/>
  <c r="AN171" i="18"/>
  <c r="AN381" i="18"/>
  <c r="AN268" i="18"/>
  <c r="AN264" i="18"/>
  <c r="AN162" i="18"/>
  <c r="AN267" i="18"/>
  <c r="AN202" i="18"/>
  <c r="AN177" i="18"/>
  <c r="AN152" i="18"/>
  <c r="AN784" i="18"/>
  <c r="AN226" i="18"/>
  <c r="AN577" i="18"/>
  <c r="AN526" i="18"/>
  <c r="AN604" i="18"/>
  <c r="AN631" i="18"/>
  <c r="AN670" i="18"/>
  <c r="AN645" i="18"/>
  <c r="AN567" i="18"/>
  <c r="AN317" i="18"/>
  <c r="AN750" i="18"/>
  <c r="AN504" i="18"/>
  <c r="AN660" i="18"/>
  <c r="AN751" i="18"/>
  <c r="AN293" i="18"/>
  <c r="AN685" i="18"/>
  <c r="AO685" i="18" s="1"/>
  <c r="AN440" i="18"/>
  <c r="AN436" i="18"/>
  <c r="AN851" i="18"/>
  <c r="AN682" i="18"/>
  <c r="AO682" i="18" s="1"/>
  <c r="AN860" i="18"/>
  <c r="AO860" i="18" s="1"/>
  <c r="AN76" i="18"/>
  <c r="AN88" i="18" s="1"/>
  <c r="AN508" i="18"/>
  <c r="AN573" i="18"/>
  <c r="AN753" i="18"/>
  <c r="AN765" i="18" s="1"/>
  <c r="AN174" i="18"/>
  <c r="AN343" i="18"/>
  <c r="AN172" i="18"/>
  <c r="AN151" i="18"/>
  <c r="AN242" i="18"/>
  <c r="AN178" i="18"/>
  <c r="AN123" i="18"/>
  <c r="AN229" i="18"/>
  <c r="AN203" i="18"/>
  <c r="AN201" i="18"/>
  <c r="AN383" i="18"/>
  <c r="AN252" i="18"/>
  <c r="AN368" i="18"/>
  <c r="AN99" i="18"/>
  <c r="AN255" i="18"/>
  <c r="AN373" i="18"/>
  <c r="AN163" i="18"/>
  <c r="AN386" i="18"/>
  <c r="AN240" i="18"/>
  <c r="AN667" i="18"/>
  <c r="AN372" i="18"/>
  <c r="AN97" i="18"/>
  <c r="AN204" i="18"/>
  <c r="AN173" i="18"/>
  <c r="AN510" i="18"/>
  <c r="AN261" i="18"/>
  <c r="AN576" i="18"/>
  <c r="AN785" i="18"/>
  <c r="AN565" i="18"/>
  <c r="AN747" i="18"/>
  <c r="AN513" i="18"/>
  <c r="AN656" i="18"/>
  <c r="AN320" i="18"/>
  <c r="AN501" i="18"/>
  <c r="AN787" i="18"/>
  <c r="AN527" i="18"/>
  <c r="AN734" i="18"/>
  <c r="AN658" i="18"/>
  <c r="AN541" i="18"/>
  <c r="AN318" i="18"/>
  <c r="AN528" i="18"/>
  <c r="AN672" i="18"/>
  <c r="AN620" i="18"/>
  <c r="AN659" i="18"/>
  <c r="AN568" i="18"/>
  <c r="AN621" i="18"/>
  <c r="AN530" i="18"/>
  <c r="AN464" i="18"/>
  <c r="AO464" i="18" s="1"/>
  <c r="AN543" i="18"/>
  <c r="AN790" i="18"/>
  <c r="AN463" i="18"/>
  <c r="AO463" i="18" s="1"/>
  <c r="AN683" i="18"/>
  <c r="AO683" i="18" s="1"/>
  <c r="AN738" i="18"/>
  <c r="AN725" i="18"/>
  <c r="AN794" i="18"/>
  <c r="AO794" i="18" s="1"/>
  <c r="AN862" i="18"/>
  <c r="AO862" i="18" s="1"/>
  <c r="AN772" i="18"/>
  <c r="AN446" i="18"/>
  <c r="AN823" i="18"/>
  <c r="AO823" i="18" s="1"/>
  <c r="AN773" i="18"/>
  <c r="AO773" i="18" s="1"/>
  <c r="AN782" i="18"/>
  <c r="AN665" i="18"/>
  <c r="AN107" i="18"/>
  <c r="AN149" i="18"/>
  <c r="AN241" i="18"/>
  <c r="AN371" i="18"/>
  <c r="AN98" i="18"/>
  <c r="AN217" i="18"/>
  <c r="AN214" i="18"/>
  <c r="AN254" i="18"/>
  <c r="AN175" i="18"/>
  <c r="AN126" i="18"/>
  <c r="AN265" i="18"/>
  <c r="AN369" i="18"/>
  <c r="AN104" i="18"/>
  <c r="AN262" i="18"/>
  <c r="AN552" i="18"/>
  <c r="AN630" i="18"/>
  <c r="AN566" i="18"/>
  <c r="AN657" i="18"/>
  <c r="AN671" i="18"/>
  <c r="AN515" i="18"/>
  <c r="AN364" i="18"/>
  <c r="AN542" i="18"/>
  <c r="AN607" i="18"/>
  <c r="AN334" i="18"/>
  <c r="AN332" i="18"/>
  <c r="AO332" i="18" s="1"/>
  <c r="AN282" i="18"/>
  <c r="AN771" i="18"/>
  <c r="AN818" i="18"/>
  <c r="AN392" i="18"/>
  <c r="AO392" i="18" s="1"/>
  <c r="AN273" i="18"/>
  <c r="AO273" i="18" s="1"/>
  <c r="AN699" i="18"/>
  <c r="AN695" i="18"/>
  <c r="AN509" i="18"/>
  <c r="AN783" i="18"/>
  <c r="AN227" i="18"/>
  <c r="AN345" i="18"/>
  <c r="AN100" i="18"/>
  <c r="AN239" i="18"/>
  <c r="AN380" i="18"/>
  <c r="AN266" i="18"/>
  <c r="AN263" i="18"/>
  <c r="AN253" i="18"/>
  <c r="AN135" i="18"/>
  <c r="AN136" i="18"/>
  <c r="AN213" i="18"/>
  <c r="AN346" i="18"/>
  <c r="AN382" i="18"/>
  <c r="AN666" i="18"/>
  <c r="AN669" i="18"/>
  <c r="AN617" i="18"/>
  <c r="AN540" i="18"/>
  <c r="AN605" i="18"/>
  <c r="AN632" i="18"/>
  <c r="AN554" i="18"/>
  <c r="AN581" i="18"/>
  <c r="AN646" i="18"/>
  <c r="AN190" i="18"/>
  <c r="AN647" i="18"/>
  <c r="AN295" i="18"/>
  <c r="AN737" i="18"/>
  <c r="AN294" i="18"/>
  <c r="AN292" i="18"/>
  <c r="AO292" i="18" s="1"/>
  <c r="AN435" i="18"/>
  <c r="AN724" i="18"/>
  <c r="AN723" i="18"/>
  <c r="AO723" i="18" s="1"/>
  <c r="AN697" i="18"/>
  <c r="AO697" i="18" s="1"/>
  <c r="AN820" i="18"/>
  <c r="AN801" i="18"/>
  <c r="AN792" i="18"/>
  <c r="AN388" i="18"/>
  <c r="AN865" i="18"/>
  <c r="AN427" i="18"/>
  <c r="AN821" i="18"/>
  <c r="AN833" i="18"/>
  <c r="AN844" i="18"/>
  <c r="AN855" i="18"/>
  <c r="AN390" i="18"/>
  <c r="AN867" i="18"/>
  <c r="AN443" i="18"/>
  <c r="AN453" i="18"/>
  <c r="AN414" i="18"/>
  <c r="AN835" i="18"/>
  <c r="AN842" i="18"/>
  <c r="AN803" i="18"/>
  <c r="AN681" i="18"/>
  <c r="AN736" i="18"/>
  <c r="AN434" i="18"/>
  <c r="AN188" i="18"/>
  <c r="AM830" i="18"/>
  <c r="AN824" i="18"/>
  <c r="AM804" i="18"/>
  <c r="AN799" i="18"/>
  <c r="AJ22" i="24"/>
  <c r="AJ33" i="24" s="1"/>
  <c r="AK8" i="24"/>
  <c r="AN403" i="18"/>
  <c r="AM413" i="18"/>
  <c r="AO805" i="18"/>
  <c r="AM429" i="18"/>
  <c r="AL439" i="18"/>
  <c r="AL465" i="18" l="1"/>
  <c r="AM455" i="18"/>
  <c r="AL452" i="18"/>
  <c r="AM442" i="18"/>
  <c r="AN426" i="18"/>
  <c r="AN817" i="18"/>
  <c r="AO418" i="18"/>
  <c r="AO828" i="18"/>
  <c r="AO799" i="18"/>
  <c r="AP799" i="18" s="1"/>
  <c r="AO824" i="18"/>
  <c r="AN856" i="18"/>
  <c r="AO801" i="18"/>
  <c r="AO724" i="18"/>
  <c r="AO446" i="18"/>
  <c r="AO851" i="18"/>
  <c r="AO293" i="18"/>
  <c r="AO423" i="18"/>
  <c r="AO189" i="18"/>
  <c r="AO397" i="18"/>
  <c r="AO432" i="18"/>
  <c r="AO278" i="18"/>
  <c r="AO679" i="18"/>
  <c r="AO333" i="18"/>
  <c r="AO395" i="18"/>
  <c r="AO398" i="18"/>
  <c r="AO777" i="18"/>
  <c r="AO863" i="18"/>
  <c r="AO825" i="18"/>
  <c r="AO276" i="18"/>
  <c r="AO808" i="18"/>
  <c r="AO776" i="18"/>
  <c r="AO460" i="18"/>
  <c r="AO709" i="18"/>
  <c r="AO280" i="18"/>
  <c r="AO827" i="18"/>
  <c r="AO811" i="18"/>
  <c r="AO409" i="18"/>
  <c r="AO391" i="18"/>
  <c r="AO814" i="18"/>
  <c r="AO721" i="18"/>
  <c r="AO396" i="18"/>
  <c r="AO424" i="18"/>
  <c r="AO836" i="18"/>
  <c r="AO850" i="18"/>
  <c r="AO696" i="18"/>
  <c r="AO868" i="18"/>
  <c r="AO681" i="18"/>
  <c r="AO281" i="18"/>
  <c r="AO684" i="18"/>
  <c r="AO841" i="18"/>
  <c r="AO456" i="18"/>
  <c r="AO448" i="18"/>
  <c r="AO678" i="18"/>
  <c r="AO412" i="18"/>
  <c r="AO854" i="18"/>
  <c r="AO399" i="18"/>
  <c r="AO449" i="18"/>
  <c r="AO594" i="18"/>
  <c r="AO419" i="18"/>
  <c r="AO430" i="18"/>
  <c r="AO838" i="18"/>
  <c r="AO711" i="18"/>
  <c r="AO849" i="18"/>
  <c r="AO677" i="18"/>
  <c r="AO722" i="18"/>
  <c r="AO279" i="18"/>
  <c r="AO461" i="18"/>
  <c r="AO308" i="18"/>
  <c r="AO829" i="18"/>
  <c r="AO304" i="18"/>
  <c r="AO846" i="18"/>
  <c r="AO736" i="18"/>
  <c r="AO831" i="18"/>
  <c r="AO775" i="18"/>
  <c r="AO802" i="18"/>
  <c r="AO800" i="18"/>
  <c r="AO593" i="18"/>
  <c r="AO807" i="18"/>
  <c r="AO708" i="18"/>
  <c r="AO770" i="18"/>
  <c r="AO404" i="18"/>
  <c r="AO848" i="18"/>
  <c r="AO407" i="18"/>
  <c r="AO450" i="18"/>
  <c r="AO859" i="18"/>
  <c r="AO795" i="18"/>
  <c r="AO797" i="18"/>
  <c r="AO431" i="18"/>
  <c r="AO852" i="18"/>
  <c r="AO191" i="18"/>
  <c r="AO187" i="18"/>
  <c r="AO816" i="18"/>
  <c r="AO710" i="18"/>
  <c r="AO416" i="18"/>
  <c r="AO768" i="18"/>
  <c r="AO393" i="18"/>
  <c r="AO826" i="18"/>
  <c r="AO420" i="18"/>
  <c r="AO847" i="18"/>
  <c r="AO834" i="18"/>
  <c r="AO305" i="18"/>
  <c r="AO434" i="18"/>
  <c r="AO417" i="18"/>
  <c r="AO408" i="18"/>
  <c r="AO839" i="18"/>
  <c r="AO798" i="18"/>
  <c r="AO837" i="18"/>
  <c r="AO458" i="18"/>
  <c r="AO809" i="18"/>
  <c r="AO861" i="18"/>
  <c r="AO457" i="18"/>
  <c r="AO277" i="18"/>
  <c r="AO595" i="18"/>
  <c r="AO411" i="18"/>
  <c r="AO864" i="18"/>
  <c r="AO447" i="18"/>
  <c r="AO444" i="18"/>
  <c r="AO769" i="18"/>
  <c r="AO331" i="18"/>
  <c r="AO445" i="18"/>
  <c r="AP3" i="18"/>
  <c r="AO781" i="18"/>
  <c r="AO349" i="18"/>
  <c r="AO361" i="18" s="1"/>
  <c r="AO753" i="18"/>
  <c r="AO765" i="18" s="1"/>
  <c r="AO379" i="18"/>
  <c r="AO100" i="18"/>
  <c r="AO269" i="18"/>
  <c r="AO371" i="18"/>
  <c r="AO216" i="18"/>
  <c r="AO125" i="18"/>
  <c r="AO226" i="18"/>
  <c r="AO255" i="18"/>
  <c r="AO138" i="18"/>
  <c r="AO254" i="18"/>
  <c r="AO243" i="18"/>
  <c r="AO204" i="18"/>
  <c r="AO177" i="18"/>
  <c r="AO171" i="18"/>
  <c r="AO98" i="18"/>
  <c r="AO215" i="18"/>
  <c r="AO372" i="18"/>
  <c r="AO123" i="18"/>
  <c r="AO380" i="18"/>
  <c r="AO122" i="18"/>
  <c r="AO200" i="18"/>
  <c r="AO666" i="18"/>
  <c r="AO112" i="18"/>
  <c r="AO365" i="18"/>
  <c r="AO106" i="18"/>
  <c r="AO202" i="18"/>
  <c r="AO139" i="18"/>
  <c r="AO785" i="18"/>
  <c r="AO366" i="18"/>
  <c r="AO786" i="18"/>
  <c r="AO630" i="18"/>
  <c r="AO526" i="18"/>
  <c r="AO643" i="18"/>
  <c r="AO540" i="18"/>
  <c r="AO644" i="18"/>
  <c r="AO748" i="18"/>
  <c r="AO321" i="18"/>
  <c r="AO645" i="18"/>
  <c r="AO658" i="18"/>
  <c r="AO671" i="18"/>
  <c r="AO567" i="18"/>
  <c r="AO364" i="18"/>
  <c r="AO516" i="18"/>
  <c r="AO646" i="18"/>
  <c r="AO529" i="18"/>
  <c r="AO569" i="18"/>
  <c r="AO543" i="18"/>
  <c r="AO751" i="18"/>
  <c r="AO422" i="18"/>
  <c r="AP422" i="18" s="1"/>
  <c r="AO582" i="18"/>
  <c r="AO291" i="18"/>
  <c r="AP291" i="18" s="1"/>
  <c r="AO294" i="18"/>
  <c r="AP294" i="18" s="1"/>
  <c r="AO425" i="18"/>
  <c r="AP425" i="18" s="1"/>
  <c r="AO698" i="18"/>
  <c r="AP698" i="18" s="1"/>
  <c r="AO853" i="18"/>
  <c r="AP853" i="18" s="1"/>
  <c r="AO433" i="18"/>
  <c r="AP433" i="18" s="1"/>
  <c r="AO796" i="18"/>
  <c r="AP796" i="18" s="1"/>
  <c r="AO509" i="18"/>
  <c r="AO783" i="18"/>
  <c r="AO148" i="18"/>
  <c r="AO266" i="18"/>
  <c r="AO214" i="18"/>
  <c r="AO381" i="18"/>
  <c r="AO227" i="18"/>
  <c r="AO97" i="18"/>
  <c r="AO239" i="18"/>
  <c r="AO113" i="18"/>
  <c r="AO170" i="18"/>
  <c r="AO169" i="18"/>
  <c r="AO105" i="18"/>
  <c r="AO265" i="18"/>
  <c r="AO784" i="18"/>
  <c r="AO747" i="18"/>
  <c r="AO617" i="18"/>
  <c r="AO631" i="18"/>
  <c r="AO527" i="18"/>
  <c r="AO749" i="18"/>
  <c r="AO554" i="18"/>
  <c r="AO633" i="18"/>
  <c r="AO568" i="18"/>
  <c r="AO555" i="18"/>
  <c r="AO530" i="18"/>
  <c r="AO634" i="18"/>
  <c r="AO737" i="18"/>
  <c r="AO866" i="18"/>
  <c r="AP866" i="18" s="1"/>
  <c r="AO405" i="18"/>
  <c r="AP405" i="18" s="1"/>
  <c r="AO213" i="18"/>
  <c r="AO136" i="18"/>
  <c r="AO164" i="18"/>
  <c r="AO346" i="18"/>
  <c r="AO173" i="18"/>
  <c r="AO152" i="18"/>
  <c r="AO151" i="18"/>
  <c r="AO345" i="18"/>
  <c r="AO382" i="18"/>
  <c r="AO261" i="18"/>
  <c r="AO99" i="18"/>
  <c r="AO377" i="18"/>
  <c r="AO511" i="18"/>
  <c r="AO264" i="18"/>
  <c r="AO577" i="18"/>
  <c r="AO604" i="18"/>
  <c r="AO578" i="18"/>
  <c r="AO566" i="18"/>
  <c r="AO670" i="18"/>
  <c r="AO619" i="18"/>
  <c r="AO606" i="18"/>
  <c r="AO789" i="18"/>
  <c r="AO607" i="18"/>
  <c r="AO660" i="18"/>
  <c r="AO673" i="18"/>
  <c r="AO725" i="18"/>
  <c r="AP725" i="18" s="1"/>
  <c r="AO421" i="18"/>
  <c r="AP421" i="18" s="1"/>
  <c r="AO401" i="18"/>
  <c r="AO508" i="18"/>
  <c r="AO664" i="18"/>
  <c r="AO573" i="18"/>
  <c r="AO575" i="18"/>
  <c r="AO109" i="18"/>
  <c r="AO104" i="18"/>
  <c r="AO162" i="18"/>
  <c r="AO228" i="18"/>
  <c r="AO253" i="18"/>
  <c r="AO176" i="18"/>
  <c r="AO96" i="18"/>
  <c r="AO263" i="18"/>
  <c r="AO240" i="18"/>
  <c r="AO256" i="18"/>
  <c r="AO260" i="18"/>
  <c r="AO135" i="18"/>
  <c r="AO268" i="18"/>
  <c r="AO384" i="18"/>
  <c r="AO370" i="18"/>
  <c r="AO242" i="18"/>
  <c r="AO150" i="18"/>
  <c r="AO241" i="18"/>
  <c r="AO373" i="18"/>
  <c r="AO230" i="18"/>
  <c r="AO347" i="18"/>
  <c r="AO368" i="18"/>
  <c r="AO343" i="18"/>
  <c r="AO367" i="18"/>
  <c r="AP367" i="18" s="1"/>
  <c r="AO510" i="18"/>
  <c r="AO165" i="18"/>
  <c r="AO378" i="18"/>
  <c r="AO668" i="18"/>
  <c r="AO656" i="18"/>
  <c r="AO319" i="18"/>
  <c r="AP319" i="18" s="1"/>
  <c r="AO669" i="18"/>
  <c r="AO500" i="18"/>
  <c r="AO605" i="18"/>
  <c r="AO787" i="18"/>
  <c r="AO553" i="18"/>
  <c r="AO618" i="18"/>
  <c r="AO632" i="18"/>
  <c r="AO502" i="18"/>
  <c r="AO541" i="18"/>
  <c r="AO515" i="18"/>
  <c r="AO320" i="18"/>
  <c r="AO317" i="18"/>
  <c r="AO503" i="18"/>
  <c r="AO659" i="18"/>
  <c r="AO620" i="18"/>
  <c r="AO517" i="18"/>
  <c r="AO621" i="18"/>
  <c r="AO608" i="18"/>
  <c r="AO556" i="18"/>
  <c r="AO190" i="18"/>
  <c r="AO307" i="18"/>
  <c r="AP307" i="18" s="1"/>
  <c r="AO818" i="18"/>
  <c r="AO680" i="18"/>
  <c r="AP680" i="18" s="1"/>
  <c r="AO810" i="18"/>
  <c r="AP810" i="18" s="1"/>
  <c r="AO406" i="18"/>
  <c r="AP406" i="18" s="1"/>
  <c r="AO438" i="18"/>
  <c r="AP438" i="18" s="1"/>
  <c r="AO774" i="18"/>
  <c r="AP774" i="18" s="1"/>
  <c r="AO857" i="18"/>
  <c r="AO76" i="18"/>
  <c r="AO88" i="18" s="1"/>
  <c r="AO782" i="18"/>
  <c r="AO110" i="18"/>
  <c r="AO267" i="18"/>
  <c r="AO175" i="18"/>
  <c r="AO229" i="18"/>
  <c r="AO137" i="18"/>
  <c r="AO386" i="18"/>
  <c r="AO252" i="18"/>
  <c r="AO124" i="18"/>
  <c r="AO217" i="18"/>
  <c r="AO108" i="18"/>
  <c r="AO172" i="18"/>
  <c r="AO126" i="18"/>
  <c r="AO667" i="18"/>
  <c r="AO344" i="18"/>
  <c r="AO512" i="18"/>
  <c r="AO539" i="18"/>
  <c r="AO513" i="18"/>
  <c r="AO579" i="18"/>
  <c r="AO514" i="18"/>
  <c r="AO188" i="18"/>
  <c r="AO788" i="18"/>
  <c r="AO672" i="18"/>
  <c r="AO318" i="18"/>
  <c r="AO504" i="18"/>
  <c r="AO647" i="18"/>
  <c r="AO282" i="18"/>
  <c r="AO735" i="18"/>
  <c r="AO695" i="18"/>
  <c r="AP695" i="18" s="1"/>
  <c r="AO459" i="18"/>
  <c r="AP459" i="18" s="1"/>
  <c r="AO812" i="18"/>
  <c r="AP812" i="18" s="1"/>
  <c r="AO480" i="18"/>
  <c r="AO492" i="18" s="1"/>
  <c r="AO665" i="18"/>
  <c r="AO574" i="18"/>
  <c r="AO369" i="18"/>
  <c r="AO174" i="18"/>
  <c r="AO201" i="18"/>
  <c r="AO163" i="18"/>
  <c r="AO385" i="18"/>
  <c r="AO178" i="18"/>
  <c r="AO161" i="18"/>
  <c r="AO107" i="18"/>
  <c r="AO383" i="18"/>
  <c r="AO149" i="18"/>
  <c r="AO576" i="18"/>
  <c r="AO111" i="18"/>
  <c r="AO203" i="18"/>
  <c r="AO262" i="18"/>
  <c r="AO565" i="18"/>
  <c r="AO552" i="18"/>
  <c r="AO501" i="18"/>
  <c r="AO657" i="18"/>
  <c r="AO580" i="18"/>
  <c r="AO528" i="18"/>
  <c r="AO542" i="18"/>
  <c r="AO581" i="18"/>
  <c r="AO750" i="18"/>
  <c r="AO790" i="18"/>
  <c r="AO334" i="18"/>
  <c r="AP334" i="18" s="1"/>
  <c r="AO840" i="18"/>
  <c r="AP840" i="18" s="1"/>
  <c r="AO440" i="18"/>
  <c r="AO815" i="18"/>
  <c r="AP815" i="18" s="1"/>
  <c r="AO394" i="18"/>
  <c r="AP394" i="18" s="1"/>
  <c r="AO275" i="18"/>
  <c r="AP275" i="18" s="1"/>
  <c r="AO820" i="18"/>
  <c r="AO865" i="18"/>
  <c r="AO792" i="18"/>
  <c r="AO427" i="18"/>
  <c r="AO388" i="18"/>
  <c r="AO833" i="18"/>
  <c r="AO855" i="18"/>
  <c r="AP855" i="18" s="1"/>
  <c r="AO821" i="18"/>
  <c r="AO844" i="18"/>
  <c r="AO867" i="18"/>
  <c r="AO443" i="18"/>
  <c r="AO390" i="18"/>
  <c r="AO453" i="18"/>
  <c r="AO835" i="18"/>
  <c r="AO813" i="18"/>
  <c r="AP813" i="18" s="1"/>
  <c r="AO414" i="18"/>
  <c r="AO842" i="18"/>
  <c r="AP842" i="18" s="1"/>
  <c r="AO803" i="18"/>
  <c r="AO274" i="18"/>
  <c r="AO712" i="18"/>
  <c r="AO592" i="18"/>
  <c r="AN400" i="18"/>
  <c r="AO435" i="18"/>
  <c r="AO295" i="18"/>
  <c r="AO699" i="18"/>
  <c r="AO771" i="18"/>
  <c r="AO772" i="18"/>
  <c r="AO738" i="18"/>
  <c r="AO734" i="18"/>
  <c r="AO436" i="18"/>
  <c r="AN869" i="18"/>
  <c r="AO451" i="18"/>
  <c r="AO462" i="18"/>
  <c r="AO686" i="18"/>
  <c r="AO306" i="18"/>
  <c r="AN843" i="18"/>
  <c r="AN4" i="18"/>
  <c r="AM5" i="24"/>
  <c r="AN830" i="18"/>
  <c r="AN804" i="18"/>
  <c r="AO403" i="18"/>
  <c r="AN413" i="18"/>
  <c r="AP805" i="18"/>
  <c r="AN429" i="18"/>
  <c r="AM439" i="18"/>
  <c r="AK22" i="24"/>
  <c r="AK33" i="24" s="1"/>
  <c r="AL8" i="24"/>
  <c r="AM465" i="18" l="1"/>
  <c r="AN455" i="18"/>
  <c r="AM452" i="18"/>
  <c r="AN442" i="18"/>
  <c r="AO804" i="18"/>
  <c r="AO830" i="18"/>
  <c r="AO856" i="18"/>
  <c r="AN5" i="24"/>
  <c r="AO4" i="18"/>
  <c r="AO426" i="18"/>
  <c r="AO400" i="18"/>
  <c r="AP801" i="18"/>
  <c r="AO869" i="18"/>
  <c r="AO817" i="18"/>
  <c r="AP824" i="18"/>
  <c r="AP594" i="18"/>
  <c r="AP723" i="18"/>
  <c r="AP836" i="18"/>
  <c r="AP686" i="18"/>
  <c r="AP811" i="18"/>
  <c r="AP862" i="18"/>
  <c r="AP456" i="18"/>
  <c r="AP295" i="18"/>
  <c r="AP418" i="18"/>
  <c r="AP768" i="18"/>
  <c r="AP187" i="18"/>
  <c r="AP852" i="18"/>
  <c r="AP448" i="18"/>
  <c r="AP410" i="18"/>
  <c r="AP849" i="18"/>
  <c r="AP592" i="18"/>
  <c r="AP809" i="18"/>
  <c r="AP423" i="18"/>
  <c r="AP798" i="18"/>
  <c r="AP864" i="18"/>
  <c r="AP411" i="18"/>
  <c r="AP825" i="18"/>
  <c r="AP463" i="18"/>
  <c r="AP834" i="18"/>
  <c r="AP430" i="18"/>
  <c r="AP846" i="18"/>
  <c r="AP851" i="18"/>
  <c r="AP461" i="18"/>
  <c r="AP828" i="18"/>
  <c r="AP770" i="18"/>
  <c r="AP397" i="18"/>
  <c r="AP847" i="18"/>
  <c r="AP331" i="18"/>
  <c r="AP396" i="18"/>
  <c r="AP450" i="18"/>
  <c r="AP841" i="18"/>
  <c r="AP712" i="18"/>
  <c r="AP446" i="18"/>
  <c r="AP451" i="18"/>
  <c r="AP711" i="18"/>
  <c r="AP861" i="18"/>
  <c r="AP837" i="18"/>
  <c r="AP839" i="18"/>
  <c r="AP808" i="18"/>
  <c r="AP860" i="18"/>
  <c r="AP419" i="18"/>
  <c r="AP308" i="18"/>
  <c r="AP460" i="18"/>
  <c r="AP838" i="18"/>
  <c r="AP769" i="18"/>
  <c r="AP432" i="18"/>
  <c r="AP772" i="18"/>
  <c r="AP685" i="18"/>
  <c r="AP826" i="18"/>
  <c r="AP816" i="18"/>
  <c r="AP191" i="18"/>
  <c r="AP392" i="18"/>
  <c r="AP278" i="18"/>
  <c r="AP449" i="18"/>
  <c r="AP412" i="18"/>
  <c r="AP436" i="18"/>
  <c r="AP683" i="18"/>
  <c r="AP802" i="18"/>
  <c r="AP724" i="18"/>
  <c r="AP330" i="18"/>
  <c r="AP593" i="18"/>
  <c r="AP395" i="18"/>
  <c r="AP445" i="18"/>
  <c r="AP868" i="18"/>
  <c r="AP424" i="18"/>
  <c r="AP814" i="18"/>
  <c r="AP859" i="18"/>
  <c r="AP407" i="18"/>
  <c r="AP305" i="18"/>
  <c r="AP697" i="18"/>
  <c r="AP416" i="18"/>
  <c r="AP823" i="18"/>
  <c r="AP431" i="18"/>
  <c r="AP408" i="18"/>
  <c r="AP417" i="18"/>
  <c r="AP277" i="18"/>
  <c r="AP679" i="18"/>
  <c r="AP822" i="18"/>
  <c r="AP399" i="18"/>
  <c r="AP273" i="18"/>
  <c r="AP678" i="18"/>
  <c r="AP722" i="18"/>
  <c r="AP677" i="18"/>
  <c r="AP863" i="18"/>
  <c r="AP464" i="18"/>
  <c r="AP800" i="18"/>
  <c r="AP775" i="18"/>
  <c r="AP304" i="18"/>
  <c r="AP435" i="18"/>
  <c r="AP447" i="18"/>
  <c r="AP709" i="18"/>
  <c r="AP708" i="18"/>
  <c r="AP773" i="18"/>
  <c r="AP398" i="18"/>
  <c r="AP696" i="18"/>
  <c r="AP391" i="18"/>
  <c r="AP848" i="18"/>
  <c r="AP710" i="18"/>
  <c r="AP797" i="18"/>
  <c r="AP333" i="18"/>
  <c r="AP854" i="18"/>
  <c r="AP292" i="18"/>
  <c r="AP794" i="18"/>
  <c r="AP457" i="18"/>
  <c r="AP829" i="18"/>
  <c r="AP827" i="18"/>
  <c r="AP807" i="18"/>
  <c r="AP420" i="18"/>
  <c r="AP831" i="18"/>
  <c r="AP850" i="18"/>
  <c r="AP409" i="18"/>
  <c r="AP404" i="18"/>
  <c r="AP393" i="18"/>
  <c r="AP795" i="18"/>
  <c r="AP434" i="18"/>
  <c r="AP437" i="18"/>
  <c r="AP458" i="18"/>
  <c r="AP279" i="18"/>
  <c r="AP276" i="18"/>
  <c r="AP682" i="18"/>
  <c r="AP462" i="18"/>
  <c r="AP444" i="18"/>
  <c r="AP776" i="18"/>
  <c r="AP777" i="18"/>
  <c r="AP573" i="18"/>
  <c r="AP781" i="18"/>
  <c r="AP349" i="18"/>
  <c r="AP361" i="18" s="1"/>
  <c r="AP229" i="18"/>
  <c r="AP386" i="18"/>
  <c r="AP98" i="18"/>
  <c r="AP139" i="18"/>
  <c r="AP343" i="18"/>
  <c r="AP171" i="18"/>
  <c r="AP256" i="18"/>
  <c r="AP110" i="18"/>
  <c r="AP230" i="18"/>
  <c r="AP200" i="18"/>
  <c r="AP373" i="18"/>
  <c r="AP137" i="18"/>
  <c r="AP164" i="18"/>
  <c r="AP99" i="18"/>
  <c r="AP172" i="18"/>
  <c r="AP163" i="18"/>
  <c r="AP173" i="18"/>
  <c r="AP268" i="18"/>
  <c r="AP383" i="18"/>
  <c r="AP105" i="18"/>
  <c r="AP666" i="18"/>
  <c r="AP227" i="18"/>
  <c r="AP262" i="18"/>
  <c r="AP165" i="18"/>
  <c r="AP111" i="18"/>
  <c r="AP240" i="18"/>
  <c r="AP510" i="18"/>
  <c r="AP369" i="18"/>
  <c r="AQ369" i="18" s="1"/>
  <c r="AP747" i="18"/>
  <c r="AP513" i="18"/>
  <c r="AP565" i="18"/>
  <c r="AP617" i="18"/>
  <c r="AP657" i="18"/>
  <c r="AP514" i="18"/>
  <c r="AP787" i="18"/>
  <c r="AP566" i="18"/>
  <c r="AP541" i="18"/>
  <c r="AP580" i="18"/>
  <c r="AP188" i="18"/>
  <c r="AP632" i="18"/>
  <c r="AP659" i="18"/>
  <c r="AP320" i="18"/>
  <c r="AP607" i="18"/>
  <c r="AP789" i="18"/>
  <c r="AP646" i="18"/>
  <c r="AP634" i="18"/>
  <c r="AP647" i="18"/>
  <c r="AP556" i="18"/>
  <c r="AP660" i="18"/>
  <c r="AP190" i="18"/>
  <c r="AP293" i="18"/>
  <c r="AP189" i="18"/>
  <c r="AP699" i="18"/>
  <c r="AQ699" i="18" s="1"/>
  <c r="AP306" i="18"/>
  <c r="AP440" i="18"/>
  <c r="AP508" i="18"/>
  <c r="AP574" i="18"/>
  <c r="AP267" i="18"/>
  <c r="AP112" i="18"/>
  <c r="AP178" i="18"/>
  <c r="AP217" i="18"/>
  <c r="AP213" i="18"/>
  <c r="AP104" i="18"/>
  <c r="AP242" i="18"/>
  <c r="AP113" i="18"/>
  <c r="AP174" i="18"/>
  <c r="AP384" i="18"/>
  <c r="AP169" i="18"/>
  <c r="AP576" i="18"/>
  <c r="AP378" i="18"/>
  <c r="AP511" i="18"/>
  <c r="AP577" i="18"/>
  <c r="AP526" i="18"/>
  <c r="AP552" i="18"/>
  <c r="AP501" i="18"/>
  <c r="AP619" i="18"/>
  <c r="AP502" i="18"/>
  <c r="AP620" i="18"/>
  <c r="AP568" i="18"/>
  <c r="AP673" i="18"/>
  <c r="AP318" i="18"/>
  <c r="AP790" i="18"/>
  <c r="AP280" i="18"/>
  <c r="AP771" i="18"/>
  <c r="AQ771" i="18" s="1"/>
  <c r="AP401" i="18"/>
  <c r="AP509" i="18"/>
  <c r="AP753" i="18"/>
  <c r="AP765" i="18" s="1"/>
  <c r="AP124" i="18"/>
  <c r="AP162" i="18"/>
  <c r="AP345" i="18"/>
  <c r="AP148" i="18"/>
  <c r="AP347" i="18"/>
  <c r="AP263" i="18"/>
  <c r="AP255" i="18"/>
  <c r="AP243" i="18"/>
  <c r="AP381" i="18"/>
  <c r="AP214" i="18"/>
  <c r="AP385" i="18"/>
  <c r="AP784" i="18"/>
  <c r="AP150" i="18"/>
  <c r="AP106" i="18"/>
  <c r="AP368" i="18"/>
  <c r="AP669" i="18"/>
  <c r="AP748" i="18"/>
  <c r="AP618" i="18"/>
  <c r="AP567" i="18"/>
  <c r="AP671" i="18"/>
  <c r="AP515" i="18"/>
  <c r="AP750" i="18"/>
  <c r="AP543" i="18"/>
  <c r="AP317" i="18"/>
  <c r="AP364" i="18"/>
  <c r="AP684" i="18"/>
  <c r="AP738" i="18"/>
  <c r="AP857" i="18"/>
  <c r="AP76" i="18"/>
  <c r="AP88" i="18" s="1"/>
  <c r="AP782" i="18"/>
  <c r="AP664" i="18"/>
  <c r="AP480" i="18"/>
  <c r="AP492" i="18" s="1"/>
  <c r="AP100" i="18"/>
  <c r="AP96" i="18"/>
  <c r="AP266" i="18"/>
  <c r="AP346" i="18"/>
  <c r="AP202" i="18"/>
  <c r="AP260" i="18"/>
  <c r="AP269" i="18"/>
  <c r="AP264" i="18"/>
  <c r="AP215" i="18"/>
  <c r="AP175" i="18"/>
  <c r="AP370" i="18"/>
  <c r="AP126" i="18"/>
  <c r="AP201" i="18"/>
  <c r="AP161" i="18"/>
  <c r="AP265" i="18"/>
  <c r="AP382" i="18"/>
  <c r="AP344" i="18"/>
  <c r="AP252" i="18"/>
  <c r="AP152" i="18"/>
  <c r="AP125" i="18"/>
  <c r="AP377" i="18"/>
  <c r="AP667" i="18"/>
  <c r="AP107" i="18"/>
  <c r="AP380" i="18"/>
  <c r="AP372" i="18"/>
  <c r="AP170" i="18"/>
  <c r="AP512" i="18"/>
  <c r="AP365" i="18"/>
  <c r="AP656" i="18"/>
  <c r="AP539" i="18"/>
  <c r="AP643" i="18"/>
  <c r="AP630" i="18"/>
  <c r="AP605" i="18"/>
  <c r="AP631" i="18"/>
  <c r="AP644" i="18"/>
  <c r="AP527" i="18"/>
  <c r="AP606" i="18"/>
  <c r="AP658" i="18"/>
  <c r="AP321" i="18"/>
  <c r="AP645" i="18"/>
  <c r="AP555" i="18"/>
  <c r="AP734" i="18"/>
  <c r="AQ734" i="18" s="1"/>
  <c r="AP529" i="18"/>
  <c r="AP542" i="18"/>
  <c r="AP582" i="18"/>
  <c r="AP621" i="18"/>
  <c r="AP530" i="18"/>
  <c r="AP751" i="18"/>
  <c r="AP517" i="18"/>
  <c r="AP735" i="18"/>
  <c r="AQ735" i="18" s="1"/>
  <c r="AP282" i="18"/>
  <c r="AP595" i="18"/>
  <c r="AP591" i="18"/>
  <c r="AQ591" i="18" s="1"/>
  <c r="AP737" i="18"/>
  <c r="AP783" i="18"/>
  <c r="AP575" i="18"/>
  <c r="AP177" i="18"/>
  <c r="AP253" i="18"/>
  <c r="AP216" i="18"/>
  <c r="AP239" i="18"/>
  <c r="AP123" i="18"/>
  <c r="AP204" i="18"/>
  <c r="AP109" i="18"/>
  <c r="AP149" i="18"/>
  <c r="AP136" i="18"/>
  <c r="AP97" i="18"/>
  <c r="AP241" i="18"/>
  <c r="AP254" i="18"/>
  <c r="AP785" i="18"/>
  <c r="AP500" i="18"/>
  <c r="AP578" i="18"/>
  <c r="AP553" i="18"/>
  <c r="AP540" i="18"/>
  <c r="AP670" i="18"/>
  <c r="AP528" i="18"/>
  <c r="AP788" i="18"/>
  <c r="AP581" i="18"/>
  <c r="AP672" i="18"/>
  <c r="AP504" i="18"/>
  <c r="AP608" i="18"/>
  <c r="AP736" i="18"/>
  <c r="AP681" i="18"/>
  <c r="AQ681" i="18" s="1"/>
  <c r="AP274" i="18"/>
  <c r="AQ3" i="18"/>
  <c r="AP665" i="18"/>
  <c r="AP176" i="18"/>
  <c r="AP138" i="18"/>
  <c r="AP151" i="18"/>
  <c r="AP203" i="18"/>
  <c r="AP135" i="18"/>
  <c r="AP122" i="18"/>
  <c r="AP379" i="18"/>
  <c r="AP226" i="18"/>
  <c r="AP108" i="18"/>
  <c r="AP261" i="18"/>
  <c r="AP371" i="18"/>
  <c r="AP228" i="18"/>
  <c r="AP668" i="18"/>
  <c r="AP786" i="18"/>
  <c r="AP604" i="18"/>
  <c r="AP366" i="18"/>
  <c r="AP579" i="18"/>
  <c r="AP554" i="18"/>
  <c r="AP749" i="18"/>
  <c r="AP633" i="18"/>
  <c r="AP503" i="18"/>
  <c r="AP516" i="18"/>
  <c r="AP281" i="18"/>
  <c r="AP569" i="18"/>
  <c r="AP332" i="18"/>
  <c r="AQ332" i="18" s="1"/>
  <c r="AP721" i="18"/>
  <c r="AP818" i="18"/>
  <c r="AP820" i="18"/>
  <c r="AP388" i="18"/>
  <c r="AP427" i="18"/>
  <c r="AP792" i="18"/>
  <c r="AP865" i="18"/>
  <c r="AP844" i="18"/>
  <c r="AP833" i="18"/>
  <c r="AP821" i="18"/>
  <c r="AP390" i="18"/>
  <c r="AP443" i="18"/>
  <c r="AP867" i="18"/>
  <c r="AP835" i="18"/>
  <c r="AP803" i="18"/>
  <c r="AP453" i="18"/>
  <c r="AP414" i="18"/>
  <c r="AO843" i="18"/>
  <c r="AO429" i="18"/>
  <c r="AN439" i="18"/>
  <c r="AP403" i="18"/>
  <c r="AO413" i="18"/>
  <c r="AQ805" i="18"/>
  <c r="AL22" i="24"/>
  <c r="AL33" i="24" s="1"/>
  <c r="AM8" i="24"/>
  <c r="AO455" i="18" l="1"/>
  <c r="AN465" i="18"/>
  <c r="AN452" i="18"/>
  <c r="AO442" i="18"/>
  <c r="AP817" i="18"/>
  <c r="AP804" i="18"/>
  <c r="AP426" i="18"/>
  <c r="AQ773" i="18"/>
  <c r="AQ829" i="18"/>
  <c r="AQ794" i="18"/>
  <c r="AQ837" i="18"/>
  <c r="AQ405" i="18"/>
  <c r="AQ448" i="18"/>
  <c r="AQ418" i="18"/>
  <c r="AQ848" i="18"/>
  <c r="AQ696" i="18"/>
  <c r="AQ422" i="18"/>
  <c r="AQ807" i="18"/>
  <c r="AQ724" i="18"/>
  <c r="AQ276" i="18"/>
  <c r="AQ458" i="18"/>
  <c r="AQ437" i="18"/>
  <c r="AQ408" i="18"/>
  <c r="AQ697" i="18"/>
  <c r="AQ841" i="18"/>
  <c r="AQ432" i="18"/>
  <c r="AQ420" i="18"/>
  <c r="AQ461" i="18"/>
  <c r="AQ463" i="18"/>
  <c r="AQ798" i="18"/>
  <c r="AQ433" i="18"/>
  <c r="AQ710" i="18"/>
  <c r="AQ695" i="18"/>
  <c r="AQ811" i="18"/>
  <c r="AQ445" i="18"/>
  <c r="AQ435" i="18"/>
  <c r="AQ464" i="18"/>
  <c r="AQ678" i="18"/>
  <c r="AQ774" i="18"/>
  <c r="AQ392" i="18"/>
  <c r="AQ393" i="18"/>
  <c r="AQ295" i="18"/>
  <c r="AQ814" i="18"/>
  <c r="AQ725" i="18"/>
  <c r="AQ828" i="18"/>
  <c r="AQ457" i="18"/>
  <c r="AQ292" i="18"/>
  <c r="AQ849" i="18"/>
  <c r="AQ425" i="18"/>
  <c r="AQ594" i="18"/>
  <c r="AQ827" i="18"/>
  <c r="AQ279" i="18"/>
  <c r="AQ277" i="18"/>
  <c r="AQ810" i="18"/>
  <c r="AQ307" i="18"/>
  <c r="AQ846" i="18"/>
  <c r="AQ809" i="18"/>
  <c r="AQ679" i="18"/>
  <c r="AQ459" i="18"/>
  <c r="AQ836" i="18"/>
  <c r="AQ775" i="18"/>
  <c r="AQ399" i="18"/>
  <c r="AQ191" i="18"/>
  <c r="AQ407" i="18"/>
  <c r="AQ334" i="18"/>
  <c r="AQ847" i="18"/>
  <c r="AQ860" i="18"/>
  <c r="AQ812" i="18"/>
  <c r="AQ768" i="18"/>
  <c r="AQ396" i="18"/>
  <c r="AQ838" i="18"/>
  <c r="AQ683" i="18"/>
  <c r="AQ421" i="18"/>
  <c r="AQ680" i="18"/>
  <c r="AQ367" i="18"/>
  <c r="AQ430" i="18"/>
  <c r="AQ796" i="18"/>
  <c r="AQ446" i="18"/>
  <c r="AQ862" i="18"/>
  <c r="AQ447" i="18"/>
  <c r="AQ722" i="18"/>
  <c r="AQ434" i="18"/>
  <c r="AQ815" i="18"/>
  <c r="AQ331" i="18"/>
  <c r="AQ395" i="18"/>
  <c r="AQ708" i="18"/>
  <c r="AQ419" i="18"/>
  <c r="AQ808" i="18"/>
  <c r="AQ854" i="18"/>
  <c r="AQ278" i="18"/>
  <c r="AQ852" i="18"/>
  <c r="AQ698" i="18"/>
  <c r="AQ450" i="18"/>
  <c r="AQ769" i="18"/>
  <c r="AQ397" i="18"/>
  <c r="AQ460" i="18"/>
  <c r="AQ462" i="18"/>
  <c r="AQ436" i="18"/>
  <c r="AQ449" i="18"/>
  <c r="AQ592" i="18"/>
  <c r="AQ431" i="18"/>
  <c r="AQ406" i="18"/>
  <c r="AQ404" i="18"/>
  <c r="AQ850" i="18"/>
  <c r="AQ593" i="18"/>
  <c r="AQ851" i="18"/>
  <c r="AQ825" i="18"/>
  <c r="AQ423" i="18"/>
  <c r="AQ853" i="18"/>
  <c r="AQ451" i="18"/>
  <c r="AQ712" i="18"/>
  <c r="AQ685" i="18"/>
  <c r="AQ686" i="18"/>
  <c r="AQ777" i="18"/>
  <c r="AQ304" i="18"/>
  <c r="AQ863" i="18"/>
  <c r="AQ273" i="18"/>
  <c r="AQ438" i="18"/>
  <c r="AQ795" i="18"/>
  <c r="AQ826" i="18"/>
  <c r="AQ456" i="18"/>
  <c r="AQ424" i="18"/>
  <c r="AQ840" i="18"/>
  <c r="AQ709" i="18"/>
  <c r="AQ861" i="18"/>
  <c r="AQ187" i="18"/>
  <c r="AQ391" i="18"/>
  <c r="AQ398" i="18"/>
  <c r="AQ682" i="18"/>
  <c r="AQ275" i="18"/>
  <c r="AQ823" i="18"/>
  <c r="AQ772" i="18"/>
  <c r="AQ776" i="18"/>
  <c r="AQ411" i="18"/>
  <c r="AQ797" i="18"/>
  <c r="AQ801" i="18"/>
  <c r="AQ770" i="18"/>
  <c r="AQ677" i="18"/>
  <c r="AQ333" i="18"/>
  <c r="AQ394" i="18"/>
  <c r="AQ868" i="18"/>
  <c r="AQ308" i="18"/>
  <c r="AQ839" i="18"/>
  <c r="AQ410" i="18"/>
  <c r="AQ305" i="18"/>
  <c r="AQ291" i="18"/>
  <c r="AQ444" i="18"/>
  <c r="AQ412" i="18"/>
  <c r="AQ417" i="18"/>
  <c r="AQ416" i="18"/>
  <c r="AQ409" i="18"/>
  <c r="AQ330" i="18"/>
  <c r="AQ864" i="18"/>
  <c r="AQ711" i="18"/>
  <c r="AQ866" i="18"/>
  <c r="AQ723" i="18"/>
  <c r="AQ800" i="18"/>
  <c r="AQ822" i="18"/>
  <c r="AQ816" i="18"/>
  <c r="AQ859" i="18"/>
  <c r="AQ831" i="18"/>
  <c r="AR3" i="18"/>
  <c r="AQ509" i="18"/>
  <c r="AQ480" i="18"/>
  <c r="AQ492" i="18" s="1"/>
  <c r="AQ176" i="18"/>
  <c r="AQ100" i="18"/>
  <c r="AQ343" i="18"/>
  <c r="AQ217" i="18"/>
  <c r="AQ265" i="18"/>
  <c r="AQ104" i="18"/>
  <c r="AQ371" i="18"/>
  <c r="AQ379" i="18"/>
  <c r="AQ255" i="18"/>
  <c r="AQ269" i="18"/>
  <c r="AQ243" i="18"/>
  <c r="AQ266" i="18"/>
  <c r="AQ346" i="18"/>
  <c r="AQ151" i="18"/>
  <c r="AQ347" i="18"/>
  <c r="AQ110" i="18"/>
  <c r="AQ214" i="18"/>
  <c r="AQ268" i="18"/>
  <c r="AQ125" i="18"/>
  <c r="AQ378" i="18"/>
  <c r="AQ98" i="18"/>
  <c r="AQ511" i="18"/>
  <c r="AQ204" i="18"/>
  <c r="AQ152" i="18"/>
  <c r="AQ227" i="18"/>
  <c r="AQ106" i="18"/>
  <c r="AQ785" i="18"/>
  <c r="AQ512" i="18"/>
  <c r="AQ526" i="18"/>
  <c r="AQ630" i="18"/>
  <c r="AQ669" i="18"/>
  <c r="AQ747" i="18"/>
  <c r="AQ787" i="18"/>
  <c r="AQ366" i="18"/>
  <c r="AQ644" i="18"/>
  <c r="AQ527" i="18"/>
  <c r="AQ606" i="18"/>
  <c r="AQ321" i="18"/>
  <c r="AR321" i="18" s="1"/>
  <c r="AQ619" i="18"/>
  <c r="AQ658" i="18"/>
  <c r="AQ789" i="18"/>
  <c r="AQ750" i="18"/>
  <c r="AQ581" i="18"/>
  <c r="AQ672" i="18"/>
  <c r="AQ569" i="18"/>
  <c r="AQ621" i="18"/>
  <c r="AQ751" i="18"/>
  <c r="AQ634" i="18"/>
  <c r="AQ834" i="18"/>
  <c r="AR834" i="18" s="1"/>
  <c r="AQ736" i="18"/>
  <c r="AQ595" i="18"/>
  <c r="AR595" i="18" s="1"/>
  <c r="AQ294" i="18"/>
  <c r="AR294" i="18" s="1"/>
  <c r="AQ401" i="18"/>
  <c r="AQ573" i="18"/>
  <c r="AQ781" i="18"/>
  <c r="AQ783" i="18"/>
  <c r="AQ753" i="18"/>
  <c r="AQ765" i="18" s="1"/>
  <c r="AQ381" i="18"/>
  <c r="AQ165" i="18"/>
  <c r="AQ109" i="18"/>
  <c r="AQ252" i="18"/>
  <c r="AQ382" i="18"/>
  <c r="AQ384" i="18"/>
  <c r="AQ174" i="18"/>
  <c r="AQ137" i="18"/>
  <c r="AQ163" i="18"/>
  <c r="AQ178" i="18"/>
  <c r="AQ239" i="18"/>
  <c r="AQ241" i="18"/>
  <c r="AQ201" i="18"/>
  <c r="AQ164" i="18"/>
  <c r="AQ148" i="18"/>
  <c r="AQ230" i="18"/>
  <c r="AQ377" i="18"/>
  <c r="AQ344" i="18"/>
  <c r="AQ253" i="18"/>
  <c r="AQ228" i="18"/>
  <c r="AQ261" i="18"/>
  <c r="AQ107" i="18"/>
  <c r="AQ784" i="18"/>
  <c r="AQ173" i="18"/>
  <c r="AQ262" i="18"/>
  <c r="AQ577" i="18"/>
  <c r="AQ786" i="18"/>
  <c r="AQ604" i="18"/>
  <c r="AQ617" i="18"/>
  <c r="AQ540" i="18"/>
  <c r="AQ618" i="18"/>
  <c r="AQ514" i="18"/>
  <c r="AQ645" i="18"/>
  <c r="AQ528" i="18"/>
  <c r="AQ503" i="18"/>
  <c r="AQ542" i="18"/>
  <c r="AQ790" i="18"/>
  <c r="AQ530" i="18"/>
  <c r="AQ684" i="18"/>
  <c r="AR684" i="18" s="1"/>
  <c r="AQ818" i="18"/>
  <c r="AQ857" i="18"/>
  <c r="AQ664" i="18"/>
  <c r="AQ349" i="18"/>
  <c r="AQ361" i="18" s="1"/>
  <c r="AQ96" i="18"/>
  <c r="AQ373" i="18"/>
  <c r="AQ242" i="18"/>
  <c r="AQ175" i="18"/>
  <c r="AQ149" i="18"/>
  <c r="AQ99" i="18"/>
  <c r="AQ124" i="18"/>
  <c r="AQ383" i="18"/>
  <c r="AQ161" i="18"/>
  <c r="AQ264" i="18"/>
  <c r="AQ162" i="18"/>
  <c r="AQ200" i="18"/>
  <c r="AQ576" i="18"/>
  <c r="AQ668" i="18"/>
  <c r="AQ643" i="18"/>
  <c r="AQ565" i="18"/>
  <c r="AQ319" i="18"/>
  <c r="AQ670" i="18"/>
  <c r="AQ188" i="18"/>
  <c r="AQ580" i="18"/>
  <c r="AQ529" i="18"/>
  <c r="AQ555" i="18"/>
  <c r="AQ608" i="18"/>
  <c r="AQ660" i="18"/>
  <c r="AQ190" i="18"/>
  <c r="AQ721" i="18"/>
  <c r="AR721" i="18" s="1"/>
  <c r="AQ76" i="18"/>
  <c r="AQ88" i="18" s="1"/>
  <c r="AQ508" i="18"/>
  <c r="AQ665" i="18"/>
  <c r="AQ574" i="18"/>
  <c r="AQ126" i="18"/>
  <c r="AQ122" i="18"/>
  <c r="AQ380" i="18"/>
  <c r="AQ345" i="18"/>
  <c r="AQ267" i="18"/>
  <c r="AQ385" i="18"/>
  <c r="AQ138" i="18"/>
  <c r="AQ150" i="18"/>
  <c r="AQ97" i="18"/>
  <c r="AQ108" i="18"/>
  <c r="AQ172" i="18"/>
  <c r="AQ123" i="18"/>
  <c r="AQ386" i="18"/>
  <c r="AQ226" i="18"/>
  <c r="AQ213" i="18"/>
  <c r="AQ263" i="18"/>
  <c r="AQ139" i="18"/>
  <c r="AQ215" i="18"/>
  <c r="AQ171" i="18"/>
  <c r="AQ667" i="18"/>
  <c r="AQ216" i="18"/>
  <c r="AQ135" i="18"/>
  <c r="AQ112" i="18"/>
  <c r="AQ170" i="18"/>
  <c r="AQ169" i="18"/>
  <c r="AQ510" i="18"/>
  <c r="AQ370" i="18"/>
  <c r="AQ368" i="18"/>
  <c r="AR368" i="18" s="1"/>
  <c r="AQ578" i="18"/>
  <c r="AQ500" i="18"/>
  <c r="AQ365" i="18"/>
  <c r="AQ656" i="18"/>
  <c r="AQ553" i="18"/>
  <c r="AQ566" i="18"/>
  <c r="AQ579" i="18"/>
  <c r="AQ657" i="18"/>
  <c r="AQ671" i="18"/>
  <c r="AQ502" i="18"/>
  <c r="AQ788" i="18"/>
  <c r="AQ632" i="18"/>
  <c r="AQ516" i="18"/>
  <c r="AQ646" i="18"/>
  <c r="AQ568" i="18"/>
  <c r="AQ633" i="18"/>
  <c r="AQ281" i="18"/>
  <c r="AR281" i="18" s="1"/>
  <c r="AQ556" i="18"/>
  <c r="AQ582" i="18"/>
  <c r="AQ543" i="18"/>
  <c r="AQ364" i="18"/>
  <c r="AQ280" i="18"/>
  <c r="AR280" i="18" s="1"/>
  <c r="AQ802" i="18"/>
  <c r="AR802" i="18" s="1"/>
  <c r="AQ737" i="18"/>
  <c r="AQ372" i="18"/>
  <c r="AQ513" i="18"/>
  <c r="AQ748" i="18"/>
  <c r="AQ631" i="18"/>
  <c r="AQ541" i="18"/>
  <c r="AQ749" i="18"/>
  <c r="AQ659" i="18"/>
  <c r="AQ620" i="18"/>
  <c r="AQ504" i="18"/>
  <c r="AQ673" i="18"/>
  <c r="AQ318" i="18"/>
  <c r="AQ306" i="18"/>
  <c r="AR306" i="18" s="1"/>
  <c r="AQ782" i="18"/>
  <c r="AQ575" i="18"/>
  <c r="AQ256" i="18"/>
  <c r="AQ111" i="18"/>
  <c r="AQ136" i="18"/>
  <c r="AQ240" i="18"/>
  <c r="AQ113" i="18"/>
  <c r="AQ203" i="18"/>
  <c r="AQ202" i="18"/>
  <c r="AQ177" i="18"/>
  <c r="AQ105" i="18"/>
  <c r="AQ260" i="18"/>
  <c r="AQ254" i="18"/>
  <c r="AQ229" i="18"/>
  <c r="AQ666" i="18"/>
  <c r="AQ552" i="18"/>
  <c r="AQ539" i="18"/>
  <c r="AQ605" i="18"/>
  <c r="AQ501" i="18"/>
  <c r="AQ554" i="18"/>
  <c r="AQ515" i="18"/>
  <c r="AQ567" i="18"/>
  <c r="AQ607" i="18"/>
  <c r="AQ647" i="18"/>
  <c r="AQ517" i="18"/>
  <c r="AQ320" i="18"/>
  <c r="AQ189" i="18"/>
  <c r="AR189" i="18" s="1"/>
  <c r="AQ440" i="18"/>
  <c r="AQ820" i="18"/>
  <c r="AQ388" i="18"/>
  <c r="AQ865" i="18"/>
  <c r="AQ792" i="18"/>
  <c r="AQ427" i="18"/>
  <c r="AQ855" i="18"/>
  <c r="AR855" i="18" s="1"/>
  <c r="AQ821" i="18"/>
  <c r="AQ844" i="18"/>
  <c r="AQ833" i="18"/>
  <c r="AQ390" i="18"/>
  <c r="AQ813" i="18"/>
  <c r="AR813" i="18" s="1"/>
  <c r="AQ867" i="18"/>
  <c r="AQ842" i="18"/>
  <c r="AQ443" i="18"/>
  <c r="AQ824" i="18"/>
  <c r="AQ414" i="18"/>
  <c r="AQ835" i="18"/>
  <c r="AQ803" i="18"/>
  <c r="AQ799" i="18"/>
  <c r="AR799" i="18" s="1"/>
  <c r="AQ453" i="18"/>
  <c r="AP869" i="18"/>
  <c r="AQ317" i="18"/>
  <c r="AQ293" i="18"/>
  <c r="AP830" i="18"/>
  <c r="AO5" i="24"/>
  <c r="AP4" i="18"/>
  <c r="AP400" i="18"/>
  <c r="AP856" i="18"/>
  <c r="AQ274" i="18"/>
  <c r="AQ282" i="18"/>
  <c r="AQ738" i="18"/>
  <c r="AP843" i="18"/>
  <c r="AP429" i="18"/>
  <c r="AO439" i="18"/>
  <c r="AQ403" i="18"/>
  <c r="AP413" i="18"/>
  <c r="AN8" i="24"/>
  <c r="AM22" i="24"/>
  <c r="AM33" i="24" s="1"/>
  <c r="AR805" i="18"/>
  <c r="AP455" i="18" l="1"/>
  <c r="AO465" i="18"/>
  <c r="AP442" i="18"/>
  <c r="AO452" i="18"/>
  <c r="AQ400" i="18"/>
  <c r="AQ817" i="18"/>
  <c r="AQ426" i="18"/>
  <c r="AQ856" i="18"/>
  <c r="AQ4" i="18"/>
  <c r="AP5" i="24"/>
  <c r="AQ804" i="18"/>
  <c r="AQ869" i="18"/>
  <c r="AR816" i="18"/>
  <c r="AR424" i="18"/>
  <c r="AR677" i="18"/>
  <c r="AR862" i="18"/>
  <c r="AR796" i="18"/>
  <c r="AR420" i="18"/>
  <c r="AR275" i="18"/>
  <c r="AR398" i="18"/>
  <c r="AR187" i="18"/>
  <c r="AR457" i="18"/>
  <c r="AR317" i="18"/>
  <c r="AR334" i="18"/>
  <c r="AR822" i="18"/>
  <c r="AR445" i="18"/>
  <c r="AR433" i="18"/>
  <c r="AR409" i="18"/>
  <c r="AR421" i="18"/>
  <c r="AR838" i="18"/>
  <c r="AR768" i="18"/>
  <c r="AR860" i="18"/>
  <c r="AR333" i="18"/>
  <c r="AR446" i="18"/>
  <c r="AR823" i="18"/>
  <c r="AR391" i="18"/>
  <c r="AR738" i="18"/>
  <c r="AR407" i="18"/>
  <c r="AR695" i="18"/>
  <c r="AR416" i="18"/>
  <c r="AR396" i="18"/>
  <c r="AR773" i="18"/>
  <c r="AR831" i="18"/>
  <c r="AR723" i="18"/>
  <c r="AR330" i="18"/>
  <c r="AR827" i="18"/>
  <c r="AR292" i="18"/>
  <c r="AR795" i="18"/>
  <c r="AR447" i="18"/>
  <c r="AR461" i="18"/>
  <c r="AR444" i="18"/>
  <c r="AR839" i="18"/>
  <c r="AR826" i="18"/>
  <c r="AR775" i="18"/>
  <c r="AR866" i="18"/>
  <c r="AR864" i="18"/>
  <c r="AR810" i="18"/>
  <c r="AR279" i="18"/>
  <c r="AR594" i="18"/>
  <c r="AR849" i="18"/>
  <c r="AR847" i="18"/>
  <c r="AR840" i="18"/>
  <c r="AR868" i="18"/>
  <c r="AR722" i="18"/>
  <c r="AR811" i="18"/>
  <c r="AR798" i="18"/>
  <c r="AR680" i="18"/>
  <c r="AR412" i="18"/>
  <c r="AR291" i="18"/>
  <c r="AR410" i="18"/>
  <c r="AR308" i="18"/>
  <c r="AR770" i="18"/>
  <c r="AR430" i="18"/>
  <c r="AR682" i="18"/>
  <c r="AR861" i="18"/>
  <c r="AR456" i="18"/>
  <c r="AR800" i="18"/>
  <c r="AR463" i="18"/>
  <c r="AR683" i="18"/>
  <c r="AR812" i="18"/>
  <c r="AR399" i="18"/>
  <c r="AR711" i="18"/>
  <c r="AR277" i="18"/>
  <c r="AR425" i="18"/>
  <c r="AR332" i="18"/>
  <c r="AR394" i="18"/>
  <c r="AR417" i="18"/>
  <c r="AR305" i="18"/>
  <c r="AR699" i="18"/>
  <c r="AR460" i="18"/>
  <c r="AR801" i="18"/>
  <c r="AR708" i="18"/>
  <c r="AR697" i="18"/>
  <c r="AR774" i="18"/>
  <c r="AR852" i="18"/>
  <c r="AR411" i="18"/>
  <c r="AR725" i="18"/>
  <c r="AR724" i="18"/>
  <c r="AR685" i="18"/>
  <c r="AR278" i="18"/>
  <c r="AR846" i="18"/>
  <c r="AR814" i="18"/>
  <c r="AR807" i="18"/>
  <c r="AS807" i="18" s="1"/>
  <c r="AR712" i="18"/>
  <c r="AS712" i="18" s="1"/>
  <c r="AR781" i="18"/>
  <c r="AR664" i="18"/>
  <c r="AR480" i="18"/>
  <c r="AR492" i="18" s="1"/>
  <c r="AR753" i="18"/>
  <c r="AR765" i="18" s="1"/>
  <c r="AR97" i="18"/>
  <c r="AR253" i="18"/>
  <c r="AR264" i="18"/>
  <c r="AR202" i="18"/>
  <c r="AR171" i="18"/>
  <c r="AR255" i="18"/>
  <c r="AR136" i="18"/>
  <c r="AR124" i="18"/>
  <c r="AR386" i="18"/>
  <c r="AR204" i="18"/>
  <c r="AR217" i="18"/>
  <c r="AR346" i="18"/>
  <c r="AR228" i="18"/>
  <c r="AR203" i="18"/>
  <c r="AR125" i="18"/>
  <c r="AR110" i="18"/>
  <c r="AR265" i="18"/>
  <c r="AR230" i="18"/>
  <c r="AR268" i="18"/>
  <c r="AR243" i="18"/>
  <c r="AR172" i="18"/>
  <c r="AR106" i="18"/>
  <c r="AR379" i="18"/>
  <c r="AR371" i="18"/>
  <c r="AR667" i="18"/>
  <c r="AR510" i="18"/>
  <c r="AR577" i="18"/>
  <c r="AR500" i="18"/>
  <c r="AR656" i="18"/>
  <c r="AR370" i="18"/>
  <c r="AR786" i="18"/>
  <c r="AR553" i="18"/>
  <c r="AR527" i="18"/>
  <c r="AR579" i="18"/>
  <c r="AR657" i="18"/>
  <c r="AR632" i="18"/>
  <c r="AR580" i="18"/>
  <c r="AR502" i="18"/>
  <c r="AR528" i="18"/>
  <c r="AR568" i="18"/>
  <c r="AR672" i="18"/>
  <c r="AR188" i="18"/>
  <c r="AR555" i="18"/>
  <c r="AR660" i="18"/>
  <c r="AR517" i="18"/>
  <c r="AR543" i="18"/>
  <c r="AR608" i="18"/>
  <c r="AR320" i="18"/>
  <c r="AS320" i="18" s="1"/>
  <c r="AR318" i="18"/>
  <c r="AR274" i="18"/>
  <c r="AR818" i="18"/>
  <c r="AR462" i="18"/>
  <c r="AS462" i="18" s="1"/>
  <c r="AR836" i="18"/>
  <c r="AR829" i="18"/>
  <c r="AR841" i="18"/>
  <c r="AS841" i="18" s="1"/>
  <c r="AR434" i="18"/>
  <c r="AS434" i="18" s="1"/>
  <c r="AR401" i="18"/>
  <c r="AR808" i="18"/>
  <c r="AR850" i="18"/>
  <c r="AR393" i="18"/>
  <c r="AR696" i="18"/>
  <c r="AR853" i="18"/>
  <c r="AR449" i="18"/>
  <c r="AR837" i="18"/>
  <c r="AR307" i="18"/>
  <c r="AR436" i="18"/>
  <c r="AR794" i="18"/>
  <c r="AR76" i="18"/>
  <c r="AR88" i="18" s="1"/>
  <c r="AR349" i="18"/>
  <c r="AR361" i="18" s="1"/>
  <c r="AR783" i="18"/>
  <c r="AR165" i="18"/>
  <c r="AR111" i="18"/>
  <c r="AR148" i="18"/>
  <c r="AR227" i="18"/>
  <c r="AR107" i="18"/>
  <c r="AR267" i="18"/>
  <c r="AR385" i="18"/>
  <c r="AR226" i="18"/>
  <c r="AR150" i="18"/>
  <c r="AR169" i="18"/>
  <c r="AR240" i="18"/>
  <c r="AR170" i="18"/>
  <c r="AR367" i="18"/>
  <c r="AR539" i="18"/>
  <c r="AR630" i="18"/>
  <c r="AR644" i="18"/>
  <c r="AR540" i="18"/>
  <c r="AR749" i="18"/>
  <c r="AR671" i="18"/>
  <c r="AR515" i="18"/>
  <c r="AR646" i="18"/>
  <c r="AR516" i="18"/>
  <c r="AR504" i="18"/>
  <c r="AR647" i="18"/>
  <c r="AR293" i="18"/>
  <c r="AS293" i="18" s="1"/>
  <c r="AR776" i="18"/>
  <c r="AS776" i="18" s="1"/>
  <c r="AR422" i="18"/>
  <c r="AS422" i="18" s="1"/>
  <c r="AR809" i="18"/>
  <c r="AR276" i="18"/>
  <c r="AR419" i="18"/>
  <c r="AR392" i="18"/>
  <c r="AR423" i="18"/>
  <c r="AR406" i="18"/>
  <c r="AR418" i="18"/>
  <c r="AR825" i="18"/>
  <c r="AS3" i="18"/>
  <c r="AR575" i="18"/>
  <c r="AR135" i="18"/>
  <c r="AR242" i="18"/>
  <c r="AR104" i="18"/>
  <c r="AR122" i="18"/>
  <c r="AR345" i="18"/>
  <c r="AR343" i="18"/>
  <c r="AR109" i="18"/>
  <c r="AR347" i="18"/>
  <c r="AR123" i="18"/>
  <c r="AR151" i="18"/>
  <c r="AR161" i="18"/>
  <c r="AR173" i="18"/>
  <c r="AR512" i="18"/>
  <c r="AR565" i="18"/>
  <c r="AR669" i="18"/>
  <c r="AR365" i="18"/>
  <c r="AR787" i="18"/>
  <c r="AR645" i="18"/>
  <c r="AR619" i="18"/>
  <c r="AR542" i="18"/>
  <c r="AR503" i="18"/>
  <c r="AR734" i="18"/>
  <c r="AR621" i="18"/>
  <c r="AR591" i="18"/>
  <c r="AR679" i="18"/>
  <c r="AS679" i="18" s="1"/>
  <c r="AR458" i="18"/>
  <c r="AS458" i="18" s="1"/>
  <c r="AR771" i="18"/>
  <c r="AR592" i="18"/>
  <c r="AR863" i="18"/>
  <c r="AR405" i="18"/>
  <c r="AR593" i="18"/>
  <c r="AR331" i="18"/>
  <c r="AR397" i="18"/>
  <c r="AR459" i="18"/>
  <c r="AR395" i="18"/>
  <c r="AR408" i="18"/>
  <c r="AR678" i="18"/>
  <c r="AR769" i="18"/>
  <c r="AR797" i="18"/>
  <c r="AS797" i="18" s="1"/>
  <c r="AR282" i="18"/>
  <c r="AS282" i="18" s="1"/>
  <c r="AR437" i="18"/>
  <c r="AS437" i="18" s="1"/>
  <c r="AR464" i="18"/>
  <c r="AS464" i="18" s="1"/>
  <c r="AR508" i="18"/>
  <c r="AR665" i="18"/>
  <c r="AR509" i="18"/>
  <c r="AR152" i="18"/>
  <c r="AR201" i="18"/>
  <c r="AR266" i="18"/>
  <c r="AR200" i="18"/>
  <c r="AR260" i="18"/>
  <c r="AR254" i="18"/>
  <c r="AR269" i="18"/>
  <c r="AR162" i="18"/>
  <c r="AR382" i="18"/>
  <c r="AR263" i="18"/>
  <c r="AR96" i="18"/>
  <c r="AR229" i="18"/>
  <c r="AR241" i="18"/>
  <c r="AR138" i="18"/>
  <c r="AR344" i="18"/>
  <c r="AR99" i="18"/>
  <c r="AR216" i="18"/>
  <c r="AR256" i="18"/>
  <c r="AR108" i="18"/>
  <c r="AR383" i="18"/>
  <c r="AR511" i="18"/>
  <c r="AR113" i="18"/>
  <c r="AR139" i="18"/>
  <c r="AR105" i="18"/>
  <c r="AR137" i="18"/>
  <c r="AR784" i="18"/>
  <c r="AR668" i="18"/>
  <c r="AR785" i="18"/>
  <c r="AR604" i="18"/>
  <c r="AR552" i="18"/>
  <c r="AR578" i="18"/>
  <c r="AR747" i="18"/>
  <c r="AR748" i="18"/>
  <c r="AR514" i="18"/>
  <c r="AR605" i="18"/>
  <c r="AR501" i="18"/>
  <c r="AR541" i="18"/>
  <c r="AR658" i="18"/>
  <c r="AR319" i="18"/>
  <c r="AR567" i="18"/>
  <c r="AR633" i="18"/>
  <c r="AR750" i="18"/>
  <c r="AR581" i="18"/>
  <c r="AR529" i="18"/>
  <c r="AR790" i="18"/>
  <c r="AR634" i="18"/>
  <c r="AR673" i="18"/>
  <c r="AR751" i="18"/>
  <c r="AR190" i="18"/>
  <c r="AR736" i="18"/>
  <c r="AS736" i="18" s="1"/>
  <c r="AR710" i="18"/>
  <c r="AS710" i="18" s="1"/>
  <c r="AR440" i="18"/>
  <c r="AR828" i="18"/>
  <c r="AS828" i="18" s="1"/>
  <c r="AR431" i="18"/>
  <c r="AS431" i="18" s="1"/>
  <c r="AR273" i="18"/>
  <c r="AS273" i="18" s="1"/>
  <c r="AR448" i="18"/>
  <c r="AS448" i="18" s="1"/>
  <c r="AR851" i="18"/>
  <c r="AS851" i="18" s="1"/>
  <c r="AR857" i="18"/>
  <c r="AR681" i="18"/>
  <c r="AR304" i="18"/>
  <c r="AR815" i="18"/>
  <c r="AR777" i="18"/>
  <c r="AR432" i="18"/>
  <c r="AR782" i="18"/>
  <c r="AR252" i="18"/>
  <c r="AR176" i="18"/>
  <c r="AR163" i="18"/>
  <c r="AR164" i="18"/>
  <c r="AR213" i="18"/>
  <c r="AR384" i="18"/>
  <c r="AR214" i="18"/>
  <c r="AR174" i="18"/>
  <c r="AR372" i="18"/>
  <c r="AR261" i="18"/>
  <c r="AR239" i="18"/>
  <c r="AR378" i="18"/>
  <c r="AR112" i="18"/>
  <c r="AR262" i="18"/>
  <c r="AR369" i="18"/>
  <c r="AR526" i="18"/>
  <c r="AR513" i="18"/>
  <c r="AR618" i="18"/>
  <c r="AR631" i="18"/>
  <c r="AR606" i="18"/>
  <c r="AR620" i="18"/>
  <c r="AR607" i="18"/>
  <c r="AR569" i="18"/>
  <c r="AR556" i="18"/>
  <c r="AR191" i="18"/>
  <c r="AR772" i="18"/>
  <c r="AS772" i="18" s="1"/>
  <c r="AR854" i="18"/>
  <c r="AS854" i="18" s="1"/>
  <c r="AR295" i="18"/>
  <c r="AS295" i="18" s="1"/>
  <c r="AR451" i="18"/>
  <c r="AS451" i="18" s="1"/>
  <c r="AR698" i="18"/>
  <c r="AR859" i="18"/>
  <c r="AR686" i="18"/>
  <c r="AR404" i="18"/>
  <c r="AR848" i="18"/>
  <c r="AR709" i="18"/>
  <c r="AR438" i="18"/>
  <c r="AR573" i="18"/>
  <c r="AR574" i="18"/>
  <c r="AR149" i="18"/>
  <c r="AR177" i="18"/>
  <c r="AR215" i="18"/>
  <c r="AR373" i="18"/>
  <c r="AR126" i="18"/>
  <c r="AR381" i="18"/>
  <c r="AR175" i="18"/>
  <c r="AR100" i="18"/>
  <c r="AR380" i="18"/>
  <c r="AR98" i="18"/>
  <c r="AR377" i="18"/>
  <c r="AR576" i="18"/>
  <c r="AR178" i="18"/>
  <c r="AR666" i="18"/>
  <c r="AR617" i="18"/>
  <c r="AR643" i="18"/>
  <c r="AR566" i="18"/>
  <c r="AR670" i="18"/>
  <c r="AR366" i="18"/>
  <c r="AR788" i="18"/>
  <c r="AR554" i="18"/>
  <c r="AR789" i="18"/>
  <c r="AR659" i="18"/>
  <c r="AR582" i="18"/>
  <c r="AR530" i="18"/>
  <c r="AR364" i="18"/>
  <c r="AR737" i="18"/>
  <c r="AS737" i="18" s="1"/>
  <c r="AR450" i="18"/>
  <c r="AS450" i="18" s="1"/>
  <c r="AR735" i="18"/>
  <c r="AR435" i="18"/>
  <c r="AS435" i="18" s="1"/>
  <c r="AR820" i="18"/>
  <c r="AR865" i="18"/>
  <c r="AR427" i="18"/>
  <c r="AR388" i="18"/>
  <c r="AR792" i="18"/>
  <c r="AR821" i="18"/>
  <c r="AR844" i="18"/>
  <c r="AR833" i="18"/>
  <c r="AR867" i="18"/>
  <c r="AR842" i="18"/>
  <c r="AS842" i="18" s="1"/>
  <c r="AR390" i="18"/>
  <c r="AR443" i="18"/>
  <c r="AR835" i="18"/>
  <c r="AR453" i="18"/>
  <c r="AR803" i="18"/>
  <c r="AR824" i="18"/>
  <c r="AR414" i="18"/>
  <c r="AS855" i="18"/>
  <c r="AQ830" i="18"/>
  <c r="AQ843" i="18"/>
  <c r="AN22" i="24"/>
  <c r="AN33" i="24" s="1"/>
  <c r="AO8" i="24"/>
  <c r="AR403" i="18"/>
  <c r="AQ413" i="18"/>
  <c r="AS805" i="18"/>
  <c r="AQ429" i="18"/>
  <c r="AP439" i="18"/>
  <c r="AQ455" i="18" l="1"/>
  <c r="AP465" i="18"/>
  <c r="AP452" i="18"/>
  <c r="AQ442" i="18"/>
  <c r="AR856" i="18"/>
  <c r="AQ5" i="24"/>
  <c r="AR4" i="18"/>
  <c r="AR426" i="18"/>
  <c r="AR804" i="18"/>
  <c r="AR869" i="18"/>
  <c r="AS860" i="18"/>
  <c r="AS417" i="18"/>
  <c r="AS407" i="18"/>
  <c r="AS827" i="18"/>
  <c r="AS862" i="18"/>
  <c r="AS595" i="18"/>
  <c r="AS699" i="18"/>
  <c r="AS292" i="18"/>
  <c r="AS424" i="18"/>
  <c r="AS444" i="18"/>
  <c r="AS425" i="18"/>
  <c r="AS294" i="18"/>
  <c r="AS798" i="18"/>
  <c r="AS456" i="18"/>
  <c r="AS277" i="18"/>
  <c r="AS677" i="18"/>
  <c r="AS831" i="18"/>
  <c r="AS811" i="18"/>
  <c r="AS420" i="18"/>
  <c r="AS722" i="18"/>
  <c r="AS796" i="18"/>
  <c r="AS189" i="18"/>
  <c r="AS416" i="18"/>
  <c r="AS404" i="18"/>
  <c r="AS708" i="18"/>
  <c r="AS775" i="18"/>
  <c r="AS838" i="18"/>
  <c r="AS723" i="18"/>
  <c r="AS685" i="18"/>
  <c r="AS852" i="18"/>
  <c r="AS447" i="18"/>
  <c r="AS405" i="18"/>
  <c r="AS457" i="18"/>
  <c r="AS432" i="18"/>
  <c r="AS399" i="18"/>
  <c r="AS396" i="18"/>
  <c r="AS459" i="18"/>
  <c r="AS594" i="18"/>
  <c r="AS696" i="18"/>
  <c r="AS802" i="18"/>
  <c r="AS409" i="18"/>
  <c r="AS480" i="18"/>
  <c r="AS492" i="18" s="1"/>
  <c r="AS76" i="18"/>
  <c r="AS88" i="18" s="1"/>
  <c r="AS781" i="18"/>
  <c r="AS345" i="18"/>
  <c r="AS381" i="18"/>
  <c r="AS113" i="18"/>
  <c r="AS252" i="18"/>
  <c r="AS172" i="18"/>
  <c r="AS226" i="18"/>
  <c r="AS201" i="18"/>
  <c r="AS346" i="18"/>
  <c r="AS383" i="18"/>
  <c r="AS213" i="18"/>
  <c r="AS98" i="18"/>
  <c r="AS385" i="18"/>
  <c r="AS107" i="18"/>
  <c r="AS151" i="18"/>
  <c r="AS171" i="18"/>
  <c r="AS136" i="18"/>
  <c r="AS149" i="18"/>
  <c r="AS203" i="18"/>
  <c r="AS371" i="18"/>
  <c r="AS170" i="18"/>
  <c r="AS261" i="18"/>
  <c r="AS202" i="18"/>
  <c r="AS152" i="18"/>
  <c r="AS137" i="18"/>
  <c r="AS169" i="18"/>
  <c r="AS667" i="18"/>
  <c r="AS785" i="18"/>
  <c r="AS513" i="18"/>
  <c r="AS526" i="18"/>
  <c r="AS630" i="18"/>
  <c r="AS368" i="18"/>
  <c r="AS369" i="18"/>
  <c r="AT369" i="18" s="1"/>
  <c r="AS748" i="18"/>
  <c r="AS631" i="18"/>
  <c r="AS670" i="18"/>
  <c r="AS644" i="18"/>
  <c r="AS580" i="18"/>
  <c r="AS567" i="18"/>
  <c r="AS515" i="18"/>
  <c r="AS606" i="18"/>
  <c r="AS555" i="18"/>
  <c r="AS633" i="18"/>
  <c r="AS516" i="18"/>
  <c r="AS319" i="18"/>
  <c r="AS504" i="18"/>
  <c r="AS517" i="18"/>
  <c r="AS647" i="18"/>
  <c r="AS734" i="18"/>
  <c r="AS834" i="18"/>
  <c r="AS191" i="18"/>
  <c r="AS592" i="18"/>
  <c r="AT592" i="18" s="1"/>
  <c r="AS818" i="18"/>
  <c r="AS406" i="18"/>
  <c r="AS847" i="18"/>
  <c r="AS307" i="18"/>
  <c r="AT307" i="18" s="1"/>
  <c r="AS681" i="18"/>
  <c r="AT681" i="18" s="1"/>
  <c r="AS461" i="18"/>
  <c r="AS859" i="18"/>
  <c r="AS866" i="18"/>
  <c r="AT866" i="18" s="1"/>
  <c r="AS768" i="18"/>
  <c r="AT768" i="18" s="1"/>
  <c r="AS846" i="18"/>
  <c r="AS861" i="18"/>
  <c r="AS333" i="18"/>
  <c r="AS460" i="18"/>
  <c r="AS769" i="18"/>
  <c r="AS725" i="18"/>
  <c r="AS430" i="18"/>
  <c r="AS771" i="18"/>
  <c r="AS777" i="18"/>
  <c r="AS408" i="18"/>
  <c r="AS850" i="18"/>
  <c r="AS575" i="18"/>
  <c r="AS574" i="18"/>
  <c r="AS380" i="18"/>
  <c r="AS200" i="18"/>
  <c r="AS227" i="18"/>
  <c r="AS177" i="18"/>
  <c r="AS175" i="18"/>
  <c r="AS164" i="18"/>
  <c r="AS239" i="18"/>
  <c r="AS230" i="18"/>
  <c r="AS108" i="18"/>
  <c r="AS161" i="18"/>
  <c r="AS576" i="18"/>
  <c r="AS666" i="18"/>
  <c r="AS373" i="18"/>
  <c r="AS512" i="18"/>
  <c r="AS565" i="18"/>
  <c r="AS539" i="18"/>
  <c r="AS657" i="18"/>
  <c r="AS540" i="18"/>
  <c r="AS632" i="18"/>
  <c r="AS502" i="18"/>
  <c r="AS620" i="18"/>
  <c r="AS607" i="18"/>
  <c r="AS634" i="18"/>
  <c r="AS751" i="18"/>
  <c r="AS735" i="18"/>
  <c r="AS591" i="18"/>
  <c r="AT591" i="18" s="1"/>
  <c r="AS721" i="18"/>
  <c r="AT721" i="18" s="1"/>
  <c r="AS304" i="18"/>
  <c r="AS686" i="18"/>
  <c r="AS795" i="18"/>
  <c r="AT795" i="18" s="1"/>
  <c r="AS822" i="18"/>
  <c r="AS810" i="18"/>
  <c r="AS281" i="18"/>
  <c r="AS190" i="18"/>
  <c r="AS849" i="18"/>
  <c r="AS826" i="18"/>
  <c r="AS436" i="18"/>
  <c r="AS395" i="18"/>
  <c r="AS853" i="18"/>
  <c r="AS394" i="18"/>
  <c r="AS783" i="18"/>
  <c r="AS110" i="18"/>
  <c r="AS125" i="18"/>
  <c r="AS150" i="18"/>
  <c r="AS266" i="18"/>
  <c r="AS379" i="18"/>
  <c r="AS162" i="18"/>
  <c r="AS386" i="18"/>
  <c r="AS253" i="18"/>
  <c r="AS214" i="18"/>
  <c r="AS511" i="18"/>
  <c r="AS510" i="18"/>
  <c r="AS344" i="18"/>
  <c r="AS260" i="18"/>
  <c r="AS552" i="18"/>
  <c r="AS617" i="18"/>
  <c r="AS514" i="18"/>
  <c r="AS566" i="18"/>
  <c r="AS671" i="18"/>
  <c r="AS541" i="18"/>
  <c r="AS529" i="18"/>
  <c r="AS659" i="18"/>
  <c r="AS543" i="18"/>
  <c r="AS530" i="18"/>
  <c r="AS392" i="18"/>
  <c r="AS372" i="18"/>
  <c r="AS330" i="18"/>
  <c r="AT330" i="18" s="1"/>
  <c r="AS449" i="18"/>
  <c r="AS276" i="18"/>
  <c r="AS463" i="18"/>
  <c r="AT463" i="18" s="1"/>
  <c r="AS711" i="18"/>
  <c r="AS773" i="18"/>
  <c r="AS419" i="18"/>
  <c r="AS291" i="18"/>
  <c r="AS801" i="18"/>
  <c r="AS275" i="18"/>
  <c r="AS816" i="18"/>
  <c r="AS391" i="18"/>
  <c r="AS724" i="18"/>
  <c r="AS306" i="18"/>
  <c r="AS412" i="18"/>
  <c r="AS863" i="18"/>
  <c r="AS800" i="18"/>
  <c r="AS794" i="18"/>
  <c r="AS823" i="18"/>
  <c r="AS678" i="18"/>
  <c r="AS397" i="18"/>
  <c r="AS680" i="18"/>
  <c r="AS393" i="18"/>
  <c r="AS864" i="18"/>
  <c r="AS508" i="18"/>
  <c r="AS573" i="18"/>
  <c r="AS509" i="18"/>
  <c r="AS665" i="18"/>
  <c r="AS123" i="18"/>
  <c r="AS347" i="18"/>
  <c r="AS242" i="18"/>
  <c r="AS96" i="18"/>
  <c r="AS97" i="18"/>
  <c r="AS122" i="18"/>
  <c r="AS104" i="18"/>
  <c r="AS100" i="18"/>
  <c r="AS111" i="18"/>
  <c r="AS126" i="18"/>
  <c r="AS269" i="18"/>
  <c r="AS215" i="18"/>
  <c r="AS178" i="18"/>
  <c r="AS138" i="18"/>
  <c r="AS124" i="18"/>
  <c r="AS382" i="18"/>
  <c r="AS139" i="18"/>
  <c r="AS240" i="18"/>
  <c r="AS268" i="18"/>
  <c r="AS378" i="18"/>
  <c r="AS135" i="18"/>
  <c r="AS106" i="18"/>
  <c r="AS105" i="18"/>
  <c r="AS784" i="18"/>
  <c r="AS384" i="18"/>
  <c r="AS262" i="18"/>
  <c r="AS668" i="18"/>
  <c r="AS578" i="18"/>
  <c r="AS367" i="18"/>
  <c r="AS500" i="18"/>
  <c r="AS786" i="18"/>
  <c r="AS605" i="18"/>
  <c r="AS579" i="18"/>
  <c r="AS527" i="18"/>
  <c r="AS370" i="18"/>
  <c r="AS365" i="18"/>
  <c r="AS321" i="18"/>
  <c r="AS645" i="18"/>
  <c r="AS749" i="18"/>
  <c r="AS619" i="18"/>
  <c r="AS672" i="18"/>
  <c r="AS366" i="18"/>
  <c r="AS581" i="18"/>
  <c r="AS750" i="18"/>
  <c r="AS660" i="18"/>
  <c r="AS608" i="18"/>
  <c r="AS582" i="18"/>
  <c r="AS621" i="18"/>
  <c r="AS317" i="18"/>
  <c r="AS318" i="18"/>
  <c r="AS738" i="18"/>
  <c r="AS440" i="18"/>
  <c r="AS825" i="18"/>
  <c r="AT825" i="18" s="1"/>
  <c r="AS709" i="18"/>
  <c r="AS445" i="18"/>
  <c r="AS837" i="18"/>
  <c r="AT837" i="18" s="1"/>
  <c r="AS770" i="18"/>
  <c r="AT770" i="18" s="1"/>
  <c r="AS410" i="18"/>
  <c r="AS809" i="18"/>
  <c r="AS398" i="18"/>
  <c r="AT398" i="18" s="1"/>
  <c r="AS423" i="18"/>
  <c r="AS774" i="18"/>
  <c r="AS332" i="18"/>
  <c r="AS868" i="18"/>
  <c r="AS331" i="18"/>
  <c r="AS421" i="18"/>
  <c r="AS840" i="18"/>
  <c r="AS684" i="18"/>
  <c r="AS839" i="18"/>
  <c r="AS187" i="18"/>
  <c r="AS782" i="18"/>
  <c r="AS664" i="18"/>
  <c r="AS264" i="18"/>
  <c r="AS267" i="18"/>
  <c r="AS343" i="18"/>
  <c r="AS174" i="18"/>
  <c r="AS243" i="18"/>
  <c r="AS99" i="18"/>
  <c r="AS204" i="18"/>
  <c r="AS256" i="18"/>
  <c r="AS112" i="18"/>
  <c r="AS109" i="18"/>
  <c r="AS229" i="18"/>
  <c r="AS254" i="18"/>
  <c r="AS577" i="18"/>
  <c r="AS604" i="18"/>
  <c r="AS669" i="18"/>
  <c r="AS618" i="18"/>
  <c r="AS501" i="18"/>
  <c r="AS658" i="18"/>
  <c r="AS788" i="18"/>
  <c r="AS789" i="18"/>
  <c r="AS568" i="18"/>
  <c r="AS542" i="18"/>
  <c r="AS673" i="18"/>
  <c r="AS569" i="18"/>
  <c r="AS682" i="18"/>
  <c r="AS418" i="18"/>
  <c r="AS683" i="18"/>
  <c r="AS279" i="18"/>
  <c r="AT279" i="18" s="1"/>
  <c r="AS698" i="18"/>
  <c r="AS401" i="18"/>
  <c r="AS278" i="18"/>
  <c r="AS848" i="18"/>
  <c r="AS697" i="18"/>
  <c r="AS695" i="18"/>
  <c r="AS812" i="18"/>
  <c r="AS411" i="18"/>
  <c r="AS593" i="18"/>
  <c r="AS305" i="18"/>
  <c r="AS433" i="18"/>
  <c r="AS446" i="18"/>
  <c r="AS808" i="18"/>
  <c r="AS349" i="18"/>
  <c r="AS361" i="18" s="1"/>
  <c r="AT3" i="18"/>
  <c r="AS753" i="18"/>
  <c r="AS765" i="18" s="1"/>
  <c r="AS255" i="18"/>
  <c r="AS265" i="18"/>
  <c r="AS241" i="18"/>
  <c r="AS163" i="18"/>
  <c r="AS165" i="18"/>
  <c r="AS263" i="18"/>
  <c r="AS176" i="18"/>
  <c r="AS228" i="18"/>
  <c r="AS216" i="18"/>
  <c r="AS377" i="18"/>
  <c r="AS148" i="18"/>
  <c r="AS217" i="18"/>
  <c r="AS173" i="18"/>
  <c r="AS656" i="18"/>
  <c r="AS643" i="18"/>
  <c r="AS747" i="18"/>
  <c r="AS787" i="18"/>
  <c r="AS553" i="18"/>
  <c r="AS528" i="18"/>
  <c r="AS554" i="18"/>
  <c r="AS503" i="18"/>
  <c r="AS646" i="18"/>
  <c r="AS556" i="18"/>
  <c r="AS790" i="18"/>
  <c r="AS364" i="18"/>
  <c r="AS308" i="18"/>
  <c r="AT308" i="18" s="1"/>
  <c r="AS438" i="18"/>
  <c r="AT438" i="18" s="1"/>
  <c r="AS815" i="18"/>
  <c r="AT815" i="18" s="1"/>
  <c r="AS334" i="18"/>
  <c r="AT334" i="18" s="1"/>
  <c r="AS280" i="18"/>
  <c r="AT280" i="18" s="1"/>
  <c r="AS857" i="18"/>
  <c r="AS820" i="18"/>
  <c r="AS865" i="18"/>
  <c r="AS427" i="18"/>
  <c r="AS792" i="18"/>
  <c r="AS388" i="18"/>
  <c r="AS813" i="18"/>
  <c r="AT813" i="18" s="1"/>
  <c r="AS833" i="18"/>
  <c r="AS844" i="18"/>
  <c r="AS821" i="18"/>
  <c r="AS867" i="18"/>
  <c r="AS799" i="18"/>
  <c r="AT799" i="18" s="1"/>
  <c r="AS443" i="18"/>
  <c r="AS390" i="18"/>
  <c r="AS803" i="18"/>
  <c r="AS414" i="18"/>
  <c r="AS824" i="18"/>
  <c r="AS835" i="18"/>
  <c r="AS453" i="18"/>
  <c r="AS829" i="18"/>
  <c r="AS274" i="18"/>
  <c r="AS188" i="18"/>
  <c r="AS814" i="18"/>
  <c r="AR843" i="18"/>
  <c r="AR830" i="18"/>
  <c r="AR817" i="18"/>
  <c r="AR400" i="18"/>
  <c r="AS836" i="18"/>
  <c r="AR429" i="18"/>
  <c r="AQ439" i="18"/>
  <c r="AS403" i="18"/>
  <c r="AR413" i="18"/>
  <c r="AP8" i="24"/>
  <c r="AO22" i="24"/>
  <c r="AO33" i="24" s="1"/>
  <c r="AT805" i="18"/>
  <c r="AQ465" i="18" l="1"/>
  <c r="AR455" i="18"/>
  <c r="AQ452" i="18"/>
  <c r="AR442" i="18"/>
  <c r="AS817" i="18"/>
  <c r="AS830" i="18"/>
  <c r="AS804" i="18"/>
  <c r="AS426" i="18"/>
  <c r="AS869" i="18"/>
  <c r="AT435" i="18"/>
  <c r="AT422" i="18"/>
  <c r="AT420" i="18"/>
  <c r="AT737" i="18"/>
  <c r="AT776" i="18"/>
  <c r="AT811" i="18"/>
  <c r="AT451" i="18"/>
  <c r="AT444" i="18"/>
  <c r="AT295" i="18"/>
  <c r="AT292" i="18"/>
  <c r="AT831" i="18"/>
  <c r="AT434" i="18"/>
  <c r="AT424" i="18"/>
  <c r="AT680" i="18"/>
  <c r="AT777" i="18"/>
  <c r="AT421" i="18"/>
  <c r="AT411" i="18"/>
  <c r="AT595" i="18"/>
  <c r="AT774" i="18"/>
  <c r="AT278" i="18"/>
  <c r="AT860" i="18"/>
  <c r="AT446" i="18"/>
  <c r="AT293" i="18"/>
  <c r="AT855" i="18"/>
  <c r="AT685" i="18"/>
  <c r="AT862" i="18"/>
  <c r="AT697" i="18"/>
  <c r="AT807" i="18"/>
  <c r="AT781" i="18"/>
  <c r="AT508" i="18"/>
  <c r="AT480" i="18"/>
  <c r="AT492" i="18" s="1"/>
  <c r="AT575" i="18"/>
  <c r="AT161" i="18"/>
  <c r="AT163" i="18"/>
  <c r="AT178" i="18"/>
  <c r="AT104" i="18"/>
  <c r="AT386" i="18"/>
  <c r="AT346" i="18"/>
  <c r="AT213" i="18"/>
  <c r="AT269" i="18"/>
  <c r="AT382" i="18"/>
  <c r="AT171" i="18"/>
  <c r="AT226" i="18"/>
  <c r="AT111" i="18"/>
  <c r="AT107" i="18"/>
  <c r="AT126" i="18"/>
  <c r="AT268" i="18"/>
  <c r="AT253" i="18"/>
  <c r="AT255" i="18"/>
  <c r="AT263" i="18"/>
  <c r="AT510" i="18"/>
  <c r="AT138" i="18"/>
  <c r="AT256" i="18"/>
  <c r="AT96" i="18"/>
  <c r="AT170" i="18"/>
  <c r="AT176" i="18"/>
  <c r="AT667" i="18"/>
  <c r="AT260" i="18"/>
  <c r="AT668" i="18"/>
  <c r="AT617" i="18"/>
  <c r="AT643" i="18"/>
  <c r="AT500" i="18"/>
  <c r="AT501" i="18"/>
  <c r="AT514" i="18"/>
  <c r="AT367" i="18"/>
  <c r="AU367" i="18" s="1"/>
  <c r="AT368" i="18"/>
  <c r="AT670" i="18"/>
  <c r="AT554" i="18"/>
  <c r="AT528" i="18"/>
  <c r="AT645" i="18"/>
  <c r="AT502" i="18"/>
  <c r="AT789" i="18"/>
  <c r="AT607" i="18"/>
  <c r="AT503" i="18"/>
  <c r="AT568" i="18"/>
  <c r="AT621" i="18"/>
  <c r="AT790" i="18"/>
  <c r="AT660" i="18"/>
  <c r="AT504" i="18"/>
  <c r="AT320" i="18"/>
  <c r="AT364" i="18"/>
  <c r="AT854" i="18"/>
  <c r="AU854" i="18" s="1"/>
  <c r="AT738" i="18"/>
  <c r="AT440" i="18"/>
  <c r="AT459" i="18"/>
  <c r="AU459" i="18" s="1"/>
  <c r="AT798" i="18"/>
  <c r="AU798" i="18" s="1"/>
  <c r="AT863" i="18"/>
  <c r="AT868" i="18"/>
  <c r="AT836" i="18"/>
  <c r="AU836" i="18" s="1"/>
  <c r="AT814" i="18"/>
  <c r="AT397" i="18"/>
  <c r="AT699" i="18"/>
  <c r="AU699" i="18" s="1"/>
  <c r="AT771" i="18"/>
  <c r="AU771" i="18" s="1"/>
  <c r="AT407" i="18"/>
  <c r="AT801" i="18"/>
  <c r="AT846" i="18"/>
  <c r="AU846" i="18" s="1"/>
  <c r="AT401" i="18"/>
  <c r="AT540" i="18"/>
  <c r="AT567" i="18"/>
  <c r="AT659" i="18"/>
  <c r="AT581" i="18"/>
  <c r="AT365" i="18"/>
  <c r="AT366" i="18"/>
  <c r="AT634" i="18"/>
  <c r="AT190" i="18"/>
  <c r="AU190" i="18" s="1"/>
  <c r="AT808" i="18"/>
  <c r="AT396" i="18"/>
  <c r="AT828" i="18"/>
  <c r="AU828" i="18" s="1"/>
  <c r="AT769" i="18"/>
  <c r="AU769" i="18" s="1"/>
  <c r="AT419" i="18"/>
  <c r="AT409" i="18"/>
  <c r="AT677" i="18"/>
  <c r="AU677" i="18" s="1"/>
  <c r="AT462" i="18"/>
  <c r="AU462" i="18" s="1"/>
  <c r="AT188" i="18"/>
  <c r="AT864" i="18"/>
  <c r="AT277" i="18"/>
  <c r="AT723" i="18"/>
  <c r="AT848" i="18"/>
  <c r="AT850" i="18"/>
  <c r="AT431" i="18"/>
  <c r="AT797" i="18"/>
  <c r="AT416" i="18"/>
  <c r="AT509" i="18"/>
  <c r="AT753" i="18"/>
  <c r="AT765" i="18" s="1"/>
  <c r="AT242" i="18"/>
  <c r="AT122" i="18"/>
  <c r="AT123" i="18"/>
  <c r="AT175" i="18"/>
  <c r="AT165" i="18"/>
  <c r="AT384" i="18"/>
  <c r="AT97" i="18"/>
  <c r="AT152" i="18"/>
  <c r="AT203" i="18"/>
  <c r="AT239" i="18"/>
  <c r="AT125" i="18"/>
  <c r="AT378" i="18"/>
  <c r="AT785" i="18"/>
  <c r="AT604" i="18"/>
  <c r="AT630" i="18"/>
  <c r="AT631" i="18"/>
  <c r="AT657" i="18"/>
  <c r="AT658" i="18"/>
  <c r="AT515" i="18"/>
  <c r="AT672" i="18"/>
  <c r="AT750" i="18"/>
  <c r="AT543" i="18"/>
  <c r="AT608" i="18"/>
  <c r="AT319" i="18"/>
  <c r="AT736" i="18"/>
  <c r="AU736" i="18" s="1"/>
  <c r="AT373" i="18"/>
  <c r="AT853" i="18"/>
  <c r="AT851" i="18"/>
  <c r="AU851" i="18" s="1"/>
  <c r="AT464" i="18"/>
  <c r="AU464" i="18" s="1"/>
  <c r="AT773" i="18"/>
  <c r="AT823" i="18"/>
  <c r="AT430" i="18"/>
  <c r="AU430" i="18" s="1"/>
  <c r="AT423" i="18"/>
  <c r="AU423" i="18" s="1"/>
  <c r="AT857" i="18"/>
  <c r="AT393" i="18"/>
  <c r="AT273" i="18"/>
  <c r="AT282" i="18"/>
  <c r="AT822" i="18"/>
  <c r="AT839" i="18"/>
  <c r="AT305" i="18"/>
  <c r="AT710" i="18"/>
  <c r="AT189" i="18"/>
  <c r="AT349" i="18"/>
  <c r="AT361" i="18" s="1"/>
  <c r="AT665" i="18"/>
  <c r="AU665" i="18" s="1"/>
  <c r="AT240" i="18"/>
  <c r="AT100" i="18"/>
  <c r="AT216" i="18"/>
  <c r="AT174" i="18"/>
  <c r="AT204" i="18"/>
  <c r="AT227" i="18"/>
  <c r="AT381" i="18"/>
  <c r="AT151" i="18"/>
  <c r="AT784" i="18"/>
  <c r="AT666" i="18"/>
  <c r="AT113" i="18"/>
  <c r="AT377" i="18"/>
  <c r="AT372" i="18"/>
  <c r="AT513" i="18"/>
  <c r="AT669" i="18"/>
  <c r="AT553" i="18"/>
  <c r="AT579" i="18"/>
  <c r="AT619" i="18"/>
  <c r="AT580" i="18"/>
  <c r="AT555" i="18"/>
  <c r="AT646" i="18"/>
  <c r="AT556" i="18"/>
  <c r="AT530" i="18"/>
  <c r="AT735" i="18"/>
  <c r="AT291" i="18"/>
  <c r="AU291" i="18" s="1"/>
  <c r="AT594" i="18"/>
  <c r="AT457" i="18"/>
  <c r="AT827" i="18"/>
  <c r="AU827" i="18" s="1"/>
  <c r="AT711" i="18"/>
  <c r="AU711" i="18" s="1"/>
  <c r="AT696" i="18"/>
  <c r="AT800" i="18"/>
  <c r="AT275" i="18"/>
  <c r="AU275" i="18" s="1"/>
  <c r="AT684" i="18"/>
  <c r="AT772" i="18"/>
  <c r="AT826" i="18"/>
  <c r="AT812" i="18"/>
  <c r="AT841" i="18"/>
  <c r="AT810" i="18"/>
  <c r="AT712" i="18"/>
  <c r="AT187" i="18"/>
  <c r="AT395" i="18"/>
  <c r="AT456" i="18"/>
  <c r="AT405" i="18"/>
  <c r="AT391" i="18"/>
  <c r="AT829" i="18"/>
  <c r="AT404" i="18"/>
  <c r="AT417" i="18"/>
  <c r="AT573" i="18"/>
  <c r="AT782" i="18"/>
  <c r="AT783" i="18"/>
  <c r="AT664" i="18"/>
  <c r="AT110" i="18"/>
  <c r="AT98" i="18"/>
  <c r="AT108" i="18"/>
  <c r="AT243" i="18"/>
  <c r="AT379" i="18"/>
  <c r="AT202" i="18"/>
  <c r="AT109" i="18"/>
  <c r="AT347" i="18"/>
  <c r="AT201" i="18"/>
  <c r="AT266" i="18"/>
  <c r="AT112" i="18"/>
  <c r="AT139" i="18"/>
  <c r="AT343" i="18"/>
  <c r="AT172" i="18"/>
  <c r="AT385" i="18"/>
  <c r="AT217" i="18"/>
  <c r="AT148" i="18"/>
  <c r="AT105" i="18"/>
  <c r="AT149" i="18"/>
  <c r="AT511" i="18"/>
  <c r="AT162" i="18"/>
  <c r="AT265" i="18"/>
  <c r="AT173" i="18"/>
  <c r="AT99" i="18"/>
  <c r="AT262" i="18"/>
  <c r="AT512" i="18"/>
  <c r="AT747" i="18"/>
  <c r="AT552" i="18"/>
  <c r="AT526" i="18"/>
  <c r="AT578" i="18"/>
  <c r="AT748" i="18"/>
  <c r="AT644" i="18"/>
  <c r="AT527" i="18"/>
  <c r="AT541" i="18"/>
  <c r="AT606" i="18"/>
  <c r="AT788" i="18"/>
  <c r="AT516" i="18"/>
  <c r="AT529" i="18"/>
  <c r="AT517" i="18"/>
  <c r="AT673" i="18"/>
  <c r="AT682" i="18"/>
  <c r="AU682" i="18" s="1"/>
  <c r="AT725" i="18"/>
  <c r="AU725" i="18" s="1"/>
  <c r="AT394" i="18"/>
  <c r="AT412" i="18"/>
  <c r="AT838" i="18"/>
  <c r="AU838" i="18" s="1"/>
  <c r="AT274" i="18"/>
  <c r="AU274" i="18" s="1"/>
  <c r="AT678" i="18"/>
  <c r="AT331" i="18"/>
  <c r="AT333" i="18"/>
  <c r="AU333" i="18" s="1"/>
  <c r="AT408" i="18"/>
  <c r="AT593" i="18"/>
  <c r="AT332" i="18"/>
  <c r="AT722" i="18"/>
  <c r="AT433" i="18"/>
  <c r="AT447" i="18"/>
  <c r="AT695" i="18"/>
  <c r="AT294" i="18"/>
  <c r="AU294" i="18" s="1"/>
  <c r="AT574" i="18"/>
  <c r="AT124" i="18"/>
  <c r="AT252" i="18"/>
  <c r="AT264" i="18"/>
  <c r="AT200" i="18"/>
  <c r="AT380" i="18"/>
  <c r="AT137" i="18"/>
  <c r="AT254" i="18"/>
  <c r="AT230" i="18"/>
  <c r="AT229" i="18"/>
  <c r="AT261" i="18"/>
  <c r="AT576" i="18"/>
  <c r="AT136" i="18"/>
  <c r="AT150" i="18"/>
  <c r="AT371" i="18"/>
  <c r="AT565" i="18"/>
  <c r="AT786" i="18"/>
  <c r="AT566" i="18"/>
  <c r="AT787" i="18"/>
  <c r="AT632" i="18"/>
  <c r="AT671" i="18"/>
  <c r="AT542" i="18"/>
  <c r="AT321" i="18"/>
  <c r="AT647" i="18"/>
  <c r="AT569" i="18"/>
  <c r="AT317" i="18"/>
  <c r="AT698" i="18"/>
  <c r="AT399" i="18"/>
  <c r="AU399" i="18" s="1"/>
  <c r="AT306" i="18"/>
  <c r="AU306" i="18" s="1"/>
  <c r="AT775" i="18"/>
  <c r="AT796" i="18"/>
  <c r="AT802" i="18"/>
  <c r="AU802" i="18" s="1"/>
  <c r="AT448" i="18"/>
  <c r="AU448" i="18" s="1"/>
  <c r="AT816" i="18"/>
  <c r="AT425" i="18"/>
  <c r="AT840" i="18"/>
  <c r="AT849" i="18"/>
  <c r="AT460" i="18"/>
  <c r="AT450" i="18"/>
  <c r="AT436" i="18"/>
  <c r="AT852" i="18"/>
  <c r="AT281" i="18"/>
  <c r="AU3" i="18"/>
  <c r="AT76" i="18"/>
  <c r="AT88" i="18" s="1"/>
  <c r="AT135" i="18"/>
  <c r="AT383" i="18"/>
  <c r="AT345" i="18"/>
  <c r="AT214" i="18"/>
  <c r="AT177" i="18"/>
  <c r="AT344" i="18"/>
  <c r="AT164" i="18"/>
  <c r="AT228" i="18"/>
  <c r="AT241" i="18"/>
  <c r="AT267" i="18"/>
  <c r="AT215" i="18"/>
  <c r="AT169" i="18"/>
  <c r="AT106" i="18"/>
  <c r="AT577" i="18"/>
  <c r="AT656" i="18"/>
  <c r="AT539" i="18"/>
  <c r="AT618" i="18"/>
  <c r="AT605" i="18"/>
  <c r="AT370" i="18"/>
  <c r="AT749" i="18"/>
  <c r="AT620" i="18"/>
  <c r="AT633" i="18"/>
  <c r="AT582" i="18"/>
  <c r="AT751" i="18"/>
  <c r="AT734" i="18"/>
  <c r="AT191" i="18"/>
  <c r="AT818" i="18"/>
  <c r="AT432" i="18"/>
  <c r="AU432" i="18" s="1"/>
  <c r="AT724" i="18"/>
  <c r="AU724" i="18" s="1"/>
  <c r="AT708" i="18"/>
  <c r="AU708" i="18" s="1"/>
  <c r="AT458" i="18"/>
  <c r="AU458" i="18" s="1"/>
  <c r="AT794" i="18"/>
  <c r="AU794" i="18" s="1"/>
  <c r="AT437" i="18"/>
  <c r="AU437" i="18" s="1"/>
  <c r="AT861" i="18"/>
  <c r="AU861" i="18" s="1"/>
  <c r="AT679" i="18"/>
  <c r="AU679" i="18" s="1"/>
  <c r="AT820" i="18"/>
  <c r="AT792" i="18"/>
  <c r="AT427" i="18"/>
  <c r="AT865" i="18"/>
  <c r="AT388" i="18"/>
  <c r="AT844" i="18"/>
  <c r="AT833" i="18"/>
  <c r="AT842" i="18"/>
  <c r="AT821" i="18"/>
  <c r="AT443" i="18"/>
  <c r="AT390" i="18"/>
  <c r="AT867" i="18"/>
  <c r="AT453" i="18"/>
  <c r="AT803" i="18"/>
  <c r="AT824" i="18"/>
  <c r="AT414" i="18"/>
  <c r="AT835" i="18"/>
  <c r="AT683" i="18"/>
  <c r="AT809" i="18"/>
  <c r="AT445" i="18"/>
  <c r="AT276" i="18"/>
  <c r="AT392" i="18"/>
  <c r="AT686" i="18"/>
  <c r="AT859" i="18"/>
  <c r="AT847" i="18"/>
  <c r="AS400" i="18"/>
  <c r="AS843" i="18"/>
  <c r="AR5" i="24"/>
  <c r="AS4" i="18"/>
  <c r="AS856" i="18"/>
  <c r="AU813" i="18"/>
  <c r="AT418" i="18"/>
  <c r="AT410" i="18"/>
  <c r="AT709" i="18"/>
  <c r="AT318" i="18"/>
  <c r="AT449" i="18"/>
  <c r="AT304" i="18"/>
  <c r="AT461" i="18"/>
  <c r="AT406" i="18"/>
  <c r="AT834" i="18"/>
  <c r="AQ8" i="24"/>
  <c r="AP22" i="24"/>
  <c r="AP33" i="24" s="1"/>
  <c r="AT403" i="18"/>
  <c r="AS413" i="18"/>
  <c r="AU805" i="18"/>
  <c r="AS429" i="18"/>
  <c r="AR439" i="18"/>
  <c r="AR465" i="18" l="1"/>
  <c r="AS455" i="18"/>
  <c r="AR452" i="18"/>
  <c r="AS442" i="18"/>
  <c r="AT804" i="18"/>
  <c r="AT817" i="18"/>
  <c r="AT426" i="18"/>
  <c r="AT830" i="18"/>
  <c r="AU809" i="18"/>
  <c r="AU449" i="18"/>
  <c r="AU444" i="18"/>
  <c r="AU392" i="18"/>
  <c r="AU768" i="18"/>
  <c r="AU681" i="18"/>
  <c r="AU737" i="18"/>
  <c r="AU834" i="18"/>
  <c r="AU463" i="18"/>
  <c r="AU424" i="18"/>
  <c r="AU866" i="18"/>
  <c r="AU307" i="18"/>
  <c r="AU330" i="18"/>
  <c r="AU859" i="18"/>
  <c r="AU422" i="18"/>
  <c r="AU831" i="18"/>
  <c r="AU438" i="18"/>
  <c r="AU461" i="18"/>
  <c r="AU592" i="18"/>
  <c r="AU815" i="18"/>
  <c r="AU420" i="18"/>
  <c r="AU280" i="18"/>
  <c r="AU451" i="18"/>
  <c r="AU847" i="18"/>
  <c r="AU276" i="18"/>
  <c r="AU308" i="18"/>
  <c r="AU406" i="18"/>
  <c r="AU807" i="18"/>
  <c r="AU456" i="18"/>
  <c r="AU279" i="18"/>
  <c r="AU282" i="18"/>
  <c r="AU393" i="18"/>
  <c r="AU417" i="18"/>
  <c r="AU447" i="18"/>
  <c r="AU811" i="18"/>
  <c r="AU411" i="18"/>
  <c r="AU292" i="18"/>
  <c r="AU852" i="18"/>
  <c r="AV852" i="18" s="1"/>
  <c r="AU776" i="18"/>
  <c r="AU774" i="18"/>
  <c r="AU295" i="18"/>
  <c r="AV295" i="18" s="1"/>
  <c r="AU574" i="18"/>
  <c r="AU575" i="18"/>
  <c r="AU509" i="18"/>
  <c r="AU265" i="18"/>
  <c r="AU382" i="18"/>
  <c r="AU138" i="18"/>
  <c r="AU171" i="18"/>
  <c r="AU178" i="18"/>
  <c r="AU214" i="18"/>
  <c r="AU99" i="18"/>
  <c r="AU229" i="18"/>
  <c r="AU152" i="18"/>
  <c r="AU253" i="18"/>
  <c r="AU204" i="18"/>
  <c r="AU162" i="18"/>
  <c r="AU109" i="18"/>
  <c r="AU384" i="18"/>
  <c r="AU96" i="18"/>
  <c r="AU381" i="18"/>
  <c r="AU108" i="18"/>
  <c r="AU173" i="18"/>
  <c r="AU105" i="18"/>
  <c r="AU241" i="18"/>
  <c r="AU664" i="18"/>
  <c r="AU377" i="18"/>
  <c r="AU149" i="18"/>
  <c r="AU380" i="18"/>
  <c r="AU378" i="18"/>
  <c r="AU262" i="18"/>
  <c r="AU373" i="18"/>
  <c r="AU617" i="18"/>
  <c r="AU539" i="18"/>
  <c r="AU669" i="18"/>
  <c r="AU526" i="18"/>
  <c r="AU369" i="18"/>
  <c r="AU748" i="18"/>
  <c r="AU540" i="18"/>
  <c r="AU657" i="18"/>
  <c r="AU580" i="18"/>
  <c r="AU658" i="18"/>
  <c r="AU606" i="18"/>
  <c r="AU645" i="18"/>
  <c r="AU503" i="18"/>
  <c r="AU789" i="18"/>
  <c r="AU516" i="18"/>
  <c r="AU542" i="18"/>
  <c r="AU751" i="18"/>
  <c r="AU530" i="18"/>
  <c r="AU621" i="18"/>
  <c r="AU569" i="18"/>
  <c r="AU334" i="18"/>
  <c r="AU734" i="18"/>
  <c r="AV734" i="18" s="1"/>
  <c r="AU364" i="18"/>
  <c r="AU666" i="18"/>
  <c r="AU685" i="18"/>
  <c r="AU434" i="18"/>
  <c r="AV434" i="18" s="1"/>
  <c r="AU810" i="18"/>
  <c r="AV810" i="18" s="1"/>
  <c r="AU277" i="18"/>
  <c r="AU410" i="18"/>
  <c r="AU187" i="18"/>
  <c r="AU770" i="18"/>
  <c r="AU433" i="18"/>
  <c r="AU777" i="18"/>
  <c r="AU281" i="18"/>
  <c r="AU860" i="18"/>
  <c r="AV3" i="18"/>
  <c r="AU573" i="18"/>
  <c r="AU267" i="18"/>
  <c r="AU254" i="18"/>
  <c r="AU343" i="18"/>
  <c r="AU215" i="18"/>
  <c r="AU263" i="18"/>
  <c r="AU201" i="18"/>
  <c r="AU124" i="18"/>
  <c r="AU150" i="18"/>
  <c r="AU174" i="18"/>
  <c r="AU269" i="18"/>
  <c r="AU240" i="18"/>
  <c r="AU264" i="18"/>
  <c r="AU260" i="18"/>
  <c r="AV260" i="18" s="1"/>
  <c r="AU552" i="18"/>
  <c r="AU604" i="18"/>
  <c r="AU566" i="18"/>
  <c r="AU631" i="18"/>
  <c r="AU619" i="18"/>
  <c r="AU554" i="18"/>
  <c r="AU581" i="18"/>
  <c r="AU659" i="18"/>
  <c r="AU634" i="18"/>
  <c r="AU517" i="18"/>
  <c r="AU320" i="18"/>
  <c r="AU318" i="18"/>
  <c r="AV318" i="18" s="1"/>
  <c r="AU440" i="18"/>
  <c r="AU697" i="18"/>
  <c r="AV697" i="18" s="1"/>
  <c r="AU686" i="18"/>
  <c r="AV686" i="18" s="1"/>
  <c r="AU864" i="18"/>
  <c r="AV864" i="18" s="1"/>
  <c r="AU857" i="18"/>
  <c r="AU405" i="18"/>
  <c r="AU332" i="18"/>
  <c r="AU435" i="18"/>
  <c r="AU460" i="18"/>
  <c r="AU839" i="18"/>
  <c r="AV839" i="18" s="1"/>
  <c r="AU278" i="18"/>
  <c r="AV278" i="18" s="1"/>
  <c r="AU781" i="18"/>
  <c r="AU123" i="18"/>
  <c r="AU113" i="18"/>
  <c r="AU98" i="18"/>
  <c r="AU256" i="18"/>
  <c r="AU217" i="18"/>
  <c r="AU346" i="18"/>
  <c r="AU164" i="18"/>
  <c r="AU176" i="18"/>
  <c r="AU139" i="18"/>
  <c r="AU216" i="18"/>
  <c r="AU510" i="18"/>
  <c r="AU261" i="18"/>
  <c r="AU125" i="18"/>
  <c r="AU512" i="18"/>
  <c r="AU786" i="18"/>
  <c r="AU578" i="18"/>
  <c r="AU605" i="18"/>
  <c r="AU644" i="18"/>
  <c r="AU368" i="18"/>
  <c r="AU671" i="18"/>
  <c r="AU633" i="18"/>
  <c r="AU582" i="18"/>
  <c r="AU660" i="18"/>
  <c r="AU319" i="18"/>
  <c r="AU795" i="18"/>
  <c r="AV795" i="18" s="1"/>
  <c r="AU772" i="18"/>
  <c r="AV772" i="18" s="1"/>
  <c r="AU712" i="18"/>
  <c r="AV712" i="18" s="1"/>
  <c r="AU709" i="18"/>
  <c r="AV709" i="18" s="1"/>
  <c r="AU401" i="18"/>
  <c r="AU829" i="18"/>
  <c r="AU395" i="18"/>
  <c r="AU722" i="18"/>
  <c r="AU849" i="18"/>
  <c r="AU825" i="18"/>
  <c r="AU404" i="18"/>
  <c r="AU431" i="18"/>
  <c r="AU304" i="18"/>
  <c r="AU421" i="18"/>
  <c r="AU837" i="18"/>
  <c r="AU416" i="18"/>
  <c r="AU305" i="18"/>
  <c r="AU683" i="18"/>
  <c r="AU812" i="18"/>
  <c r="AV812" i="18" s="1"/>
  <c r="AU445" i="18"/>
  <c r="AV445" i="18" s="1"/>
  <c r="AU349" i="18"/>
  <c r="AU361" i="18" s="1"/>
  <c r="AU480" i="18"/>
  <c r="AU492" i="18" s="1"/>
  <c r="AU753" i="18"/>
  <c r="AU765" i="18" s="1"/>
  <c r="AU345" i="18"/>
  <c r="AU226" i="18"/>
  <c r="AU122" i="18"/>
  <c r="AU112" i="18"/>
  <c r="AU379" i="18"/>
  <c r="AU266" i="18"/>
  <c r="AU100" i="18"/>
  <c r="AU213" i="18"/>
  <c r="AU386" i="18"/>
  <c r="AU148" i="18"/>
  <c r="AU151" i="18"/>
  <c r="AU227" i="18"/>
  <c r="AU203" i="18"/>
  <c r="AU230" i="18"/>
  <c r="AU243" i="18"/>
  <c r="AU242" i="18"/>
  <c r="AU172" i="18"/>
  <c r="AU784" i="18"/>
  <c r="AU97" i="18"/>
  <c r="AU107" i="18"/>
  <c r="AU202" i="18"/>
  <c r="AU161" i="18"/>
  <c r="AU104" i="18"/>
  <c r="AU175" i="18"/>
  <c r="AU106" i="18"/>
  <c r="AU785" i="18"/>
  <c r="AU565" i="18"/>
  <c r="AU372" i="18"/>
  <c r="AU371" i="18"/>
  <c r="AU513" i="18"/>
  <c r="AU630" i="18"/>
  <c r="AU670" i="18"/>
  <c r="AU553" i="18"/>
  <c r="AU618" i="18"/>
  <c r="AU501" i="18"/>
  <c r="AU749" i="18"/>
  <c r="AU567" i="18"/>
  <c r="AU528" i="18"/>
  <c r="AU788" i="18"/>
  <c r="AU370" i="18"/>
  <c r="AU529" i="18"/>
  <c r="AU568" i="18"/>
  <c r="AU607" i="18"/>
  <c r="AU556" i="18"/>
  <c r="AU504" i="18"/>
  <c r="AU543" i="18"/>
  <c r="AU647" i="18"/>
  <c r="AU822" i="18"/>
  <c r="AV822" i="18" s="1"/>
  <c r="AU735" i="18"/>
  <c r="AU595" i="18"/>
  <c r="AV595" i="18" s="1"/>
  <c r="AU818" i="18"/>
  <c r="AU189" i="18"/>
  <c r="AV189" i="18" s="1"/>
  <c r="AU855" i="18"/>
  <c r="AV855" i="18" s="1"/>
  <c r="AU721" i="18"/>
  <c r="AV721" i="18" s="1"/>
  <c r="AU841" i="18"/>
  <c r="AV841" i="18" s="1"/>
  <c r="AU408" i="18"/>
  <c r="AV408" i="18" s="1"/>
  <c r="AU391" i="18"/>
  <c r="AU848" i="18"/>
  <c r="AU273" i="18"/>
  <c r="AU695" i="18"/>
  <c r="AU450" i="18"/>
  <c r="AU398" i="18"/>
  <c r="AU436" i="18"/>
  <c r="AU826" i="18"/>
  <c r="AU76" i="18"/>
  <c r="AU88" i="18" s="1"/>
  <c r="AU783" i="18"/>
  <c r="AU383" i="18"/>
  <c r="AU177" i="18"/>
  <c r="AU385" i="18"/>
  <c r="AU136" i="18"/>
  <c r="AU268" i="18"/>
  <c r="AU228" i="18"/>
  <c r="AU252" i="18"/>
  <c r="AU200" i="18"/>
  <c r="AU511" i="18"/>
  <c r="AU667" i="18"/>
  <c r="AU576" i="18"/>
  <c r="AU344" i="18"/>
  <c r="AU577" i="18"/>
  <c r="AU500" i="18"/>
  <c r="AU747" i="18"/>
  <c r="AU787" i="18"/>
  <c r="AU579" i="18"/>
  <c r="AU541" i="18"/>
  <c r="AU632" i="18"/>
  <c r="AU555" i="18"/>
  <c r="AU620" i="18"/>
  <c r="AU407" i="18"/>
  <c r="AV407" i="18" s="1"/>
  <c r="AU673" i="18"/>
  <c r="AU366" i="18"/>
  <c r="AU591" i="18"/>
  <c r="AV591" i="18" s="1"/>
  <c r="AU293" i="18"/>
  <c r="AV293" i="18" s="1"/>
  <c r="AU723" i="18"/>
  <c r="AV723" i="18" s="1"/>
  <c r="AU418" i="18"/>
  <c r="AU840" i="18"/>
  <c r="AU797" i="18"/>
  <c r="AU850" i="18"/>
  <c r="AU680" i="18"/>
  <c r="AU710" i="18"/>
  <c r="AV710" i="18" s="1"/>
  <c r="AU684" i="18"/>
  <c r="AV684" i="18" s="1"/>
  <c r="AU508" i="18"/>
  <c r="AU782" i="18"/>
  <c r="AU347" i="18"/>
  <c r="AU137" i="18"/>
  <c r="AU126" i="18"/>
  <c r="AU110" i="18"/>
  <c r="AU135" i="18"/>
  <c r="AU165" i="18"/>
  <c r="AU163" i="18"/>
  <c r="AU111" i="18"/>
  <c r="AU170" i="18"/>
  <c r="AU239" i="18"/>
  <c r="AU169" i="18"/>
  <c r="AU255" i="18"/>
  <c r="AU668" i="18"/>
  <c r="AU656" i="18"/>
  <c r="AU643" i="18"/>
  <c r="AU527" i="18"/>
  <c r="AU514" i="18"/>
  <c r="AU502" i="18"/>
  <c r="AU515" i="18"/>
  <c r="AU672" i="18"/>
  <c r="AU750" i="18"/>
  <c r="AU646" i="18"/>
  <c r="AU790" i="18"/>
  <c r="AU608" i="18"/>
  <c r="AU191" i="18"/>
  <c r="AU862" i="18"/>
  <c r="AV862" i="18" s="1"/>
  <c r="AU446" i="18"/>
  <c r="AV446" i="18" s="1"/>
  <c r="AU593" i="18"/>
  <c r="AU820" i="18"/>
  <c r="AU388" i="18"/>
  <c r="AU427" i="18"/>
  <c r="AU865" i="18"/>
  <c r="AU792" i="18"/>
  <c r="AU833" i="18"/>
  <c r="AU821" i="18"/>
  <c r="AU844" i="18"/>
  <c r="AU842" i="18"/>
  <c r="AV842" i="18" s="1"/>
  <c r="AU443" i="18"/>
  <c r="AU867" i="18"/>
  <c r="AU390" i="18"/>
  <c r="AU835" i="18"/>
  <c r="AU414" i="18"/>
  <c r="AU453" i="18"/>
  <c r="AU824" i="18"/>
  <c r="AV824" i="18" s="1"/>
  <c r="AU803" i="18"/>
  <c r="AU425" i="18"/>
  <c r="AU796" i="18"/>
  <c r="AU698" i="18"/>
  <c r="AU321" i="18"/>
  <c r="AU331" i="18"/>
  <c r="AU412" i="18"/>
  <c r="AU800" i="18"/>
  <c r="AU457" i="18"/>
  <c r="AU823" i="18"/>
  <c r="AU853" i="18"/>
  <c r="AU409" i="18"/>
  <c r="AU396" i="18"/>
  <c r="AU801" i="18"/>
  <c r="AU397" i="18"/>
  <c r="AU868" i="18"/>
  <c r="AS5" i="24"/>
  <c r="AT4" i="18"/>
  <c r="AT400" i="18"/>
  <c r="AT856" i="18"/>
  <c r="AU816" i="18"/>
  <c r="AU775" i="18"/>
  <c r="AU317" i="18"/>
  <c r="AU678" i="18"/>
  <c r="AU394" i="18"/>
  <c r="AU696" i="18"/>
  <c r="AU594" i="18"/>
  <c r="AT869" i="18"/>
  <c r="AU773" i="18"/>
  <c r="AU188" i="18"/>
  <c r="AU419" i="18"/>
  <c r="AU808" i="18"/>
  <c r="AU365" i="18"/>
  <c r="AU814" i="18"/>
  <c r="AU863" i="18"/>
  <c r="AU738" i="18"/>
  <c r="AT843" i="18"/>
  <c r="AU799" i="18"/>
  <c r="AU403" i="18"/>
  <c r="AT413" i="18"/>
  <c r="AV805" i="18"/>
  <c r="AT429" i="18"/>
  <c r="AS439" i="18"/>
  <c r="AR8" i="24"/>
  <c r="AQ22" i="24"/>
  <c r="AQ33" i="24" s="1"/>
  <c r="AS465" i="18" l="1"/>
  <c r="AT455" i="18"/>
  <c r="AS452" i="18"/>
  <c r="AT442" i="18"/>
  <c r="AU817" i="18"/>
  <c r="AU4" i="18"/>
  <c r="AT5" i="24"/>
  <c r="AU869" i="18"/>
  <c r="AU426" i="18"/>
  <c r="AU804" i="18"/>
  <c r="AU400" i="18"/>
  <c r="AV410" i="18"/>
  <c r="AV334" i="18"/>
  <c r="AV369" i="18"/>
  <c r="AV774" i="18"/>
  <c r="AU843" i="18"/>
  <c r="AU856" i="18"/>
  <c r="AU830" i="18"/>
  <c r="AV423" i="18"/>
  <c r="AV294" i="18"/>
  <c r="AV333" i="18"/>
  <c r="AV823" i="18"/>
  <c r="AV461" i="18"/>
  <c r="AV827" i="18"/>
  <c r="AV594" i="18"/>
  <c r="AV291" i="18"/>
  <c r="AV592" i="18"/>
  <c r="AV457" i="18"/>
  <c r="AV831" i="18"/>
  <c r="AV736" i="18"/>
  <c r="AV448" i="18"/>
  <c r="AV708" i="18"/>
  <c r="AV276" i="18"/>
  <c r="AV462" i="18"/>
  <c r="AV696" i="18"/>
  <c r="AV458" i="18"/>
  <c r="AV724" i="18"/>
  <c r="AV308" i="18"/>
  <c r="AV430" i="18"/>
  <c r="AV711" i="18"/>
  <c r="AV438" i="18"/>
  <c r="AV188" i="18"/>
  <c r="AV406" i="18"/>
  <c r="AV432" i="18"/>
  <c r="AV464" i="18"/>
  <c r="AV680" i="18"/>
  <c r="AV417" i="18"/>
  <c r="AV866" i="18"/>
  <c r="AV273" i="18"/>
  <c r="AV444" i="18"/>
  <c r="AV809" i="18"/>
  <c r="AV802" i="18"/>
  <c r="AV304" i="18"/>
  <c r="AV424" i="18"/>
  <c r="AV437" i="18"/>
  <c r="AV418" i="18"/>
  <c r="AV798" i="18"/>
  <c r="AV425" i="18"/>
  <c r="AV317" i="18"/>
  <c r="AV422" i="18"/>
  <c r="AV450" i="18"/>
  <c r="AV815" i="18"/>
  <c r="AV771" i="18"/>
  <c r="AV279" i="18"/>
  <c r="AV836" i="18"/>
  <c r="AV574" i="18"/>
  <c r="AV573" i="18"/>
  <c r="AV575" i="18"/>
  <c r="AV753" i="18"/>
  <c r="AV765" i="18" s="1"/>
  <c r="AV123" i="18"/>
  <c r="AV230" i="18"/>
  <c r="AV165" i="18"/>
  <c r="AV178" i="18"/>
  <c r="AV216" i="18"/>
  <c r="AV104" i="18"/>
  <c r="AV202" i="18"/>
  <c r="AV382" i="18"/>
  <c r="AV151" i="18"/>
  <c r="AV204" i="18"/>
  <c r="AV149" i="18"/>
  <c r="AV161" i="18"/>
  <c r="AV253" i="18"/>
  <c r="AV138" i="18"/>
  <c r="AV113" i="18"/>
  <c r="AV267" i="18"/>
  <c r="AV255" i="18"/>
  <c r="AV511" i="18"/>
  <c r="AV378" i="18"/>
  <c r="AV112" i="18"/>
  <c r="AV105" i="18"/>
  <c r="AV510" i="18"/>
  <c r="AV172" i="18"/>
  <c r="AV668" i="18"/>
  <c r="AV577" i="18"/>
  <c r="AV669" i="18"/>
  <c r="AV552" i="18"/>
  <c r="AV373" i="18"/>
  <c r="AV539" i="18"/>
  <c r="AV565" i="18"/>
  <c r="AV540" i="18"/>
  <c r="AV670" i="18"/>
  <c r="AV514" i="18"/>
  <c r="AV371" i="18"/>
  <c r="AV554" i="18"/>
  <c r="AV515" i="18"/>
  <c r="AV619" i="18"/>
  <c r="AV659" i="18"/>
  <c r="AV542" i="18"/>
  <c r="AV620" i="18"/>
  <c r="AV633" i="18"/>
  <c r="AV660" i="18"/>
  <c r="AV634" i="18"/>
  <c r="AV621" i="18"/>
  <c r="AV530" i="18"/>
  <c r="AV365" i="18"/>
  <c r="AV320" i="18"/>
  <c r="AV364" i="18"/>
  <c r="AV440" i="18"/>
  <c r="AV281" i="18"/>
  <c r="AV775" i="18"/>
  <c r="AW775" i="18" s="1"/>
  <c r="AV777" i="18"/>
  <c r="AV190" i="18"/>
  <c r="AV307" i="18"/>
  <c r="AV849" i="18"/>
  <c r="AW849" i="18" s="1"/>
  <c r="AV854" i="18"/>
  <c r="AV816" i="18"/>
  <c r="AV401" i="18"/>
  <c r="AV698" i="18"/>
  <c r="AV678" i="18"/>
  <c r="AV811" i="18"/>
  <c r="AV275" i="18"/>
  <c r="AV391" i="18"/>
  <c r="AV306" i="18"/>
  <c r="AV404" i="18"/>
  <c r="AV274" i="18"/>
  <c r="AV807" i="18"/>
  <c r="AV851" i="18"/>
  <c r="AV695" i="18"/>
  <c r="AV393" i="18"/>
  <c r="AV794" i="18"/>
  <c r="AV480" i="18"/>
  <c r="AV492" i="18" s="1"/>
  <c r="AV783" i="18"/>
  <c r="AV239" i="18"/>
  <c r="AV97" i="18"/>
  <c r="AV264" i="18"/>
  <c r="AV386" i="18"/>
  <c r="AV215" i="18"/>
  <c r="AV139" i="18"/>
  <c r="AV163" i="18"/>
  <c r="AV256" i="18"/>
  <c r="AV344" i="18"/>
  <c r="AV265" i="18"/>
  <c r="AV227" i="18"/>
  <c r="AV576" i="18"/>
  <c r="AV664" i="18"/>
  <c r="AV500" i="18"/>
  <c r="AV513" i="18"/>
  <c r="AV657" i="18"/>
  <c r="AV527" i="18"/>
  <c r="AV632" i="18"/>
  <c r="AV606" i="18"/>
  <c r="AV503" i="18"/>
  <c r="AV672" i="18"/>
  <c r="AV647" i="18"/>
  <c r="AV517" i="18"/>
  <c r="AV187" i="18"/>
  <c r="AV263" i="18"/>
  <c r="AV860" i="18"/>
  <c r="AW860" i="18" s="1"/>
  <c r="AV677" i="18"/>
  <c r="AV861" i="18"/>
  <c r="AV868" i="18"/>
  <c r="AV853" i="18"/>
  <c r="AV447" i="18"/>
  <c r="AV770" i="18"/>
  <c r="AV834" i="18"/>
  <c r="AV411" i="18"/>
  <c r="AV332" i="18"/>
  <c r="AV800" i="18"/>
  <c r="AV416" i="18"/>
  <c r="AV421" i="18"/>
  <c r="AV420" i="18"/>
  <c r="AV459" i="18"/>
  <c r="AV781" i="18"/>
  <c r="AV111" i="18"/>
  <c r="AV148" i="18"/>
  <c r="AV171" i="18"/>
  <c r="AV152" i="18"/>
  <c r="AV228" i="18"/>
  <c r="AV122" i="18"/>
  <c r="AV150" i="18"/>
  <c r="AV170" i="18"/>
  <c r="AV126" i="18"/>
  <c r="AV346" i="18"/>
  <c r="AV106" i="18"/>
  <c r="AV667" i="18"/>
  <c r="AV343" i="18"/>
  <c r="AV578" i="18"/>
  <c r="AV643" i="18"/>
  <c r="AV579" i="18"/>
  <c r="AV748" i="18"/>
  <c r="AV502" i="18"/>
  <c r="AV580" i="18"/>
  <c r="AV646" i="18"/>
  <c r="AV789" i="18"/>
  <c r="AV504" i="18"/>
  <c r="AV790" i="18"/>
  <c r="AV366" i="18"/>
  <c r="AV818" i="18"/>
  <c r="AV436" i="18"/>
  <c r="AV398" i="18"/>
  <c r="AV838" i="18"/>
  <c r="AV829" i="18"/>
  <c r="AW829" i="18" s="1"/>
  <c r="AV859" i="18"/>
  <c r="AV813" i="18"/>
  <c r="AV725" i="18"/>
  <c r="AV397" i="18"/>
  <c r="AV848" i="18"/>
  <c r="AV863" i="18"/>
  <c r="AV451" i="18"/>
  <c r="AV801" i="18"/>
  <c r="AV431" i="18"/>
  <c r="AV412" i="18"/>
  <c r="AV435" i="18"/>
  <c r="AV405" i="18"/>
  <c r="AV683" i="18"/>
  <c r="AV330" i="18"/>
  <c r="AV331" i="18"/>
  <c r="AV433" i="18"/>
  <c r="AV828" i="18"/>
  <c r="AV679" i="18"/>
  <c r="AV456" i="18"/>
  <c r="AV681" i="18"/>
  <c r="AV349" i="18"/>
  <c r="AV361" i="18" s="1"/>
  <c r="AV509" i="18"/>
  <c r="AV665" i="18"/>
  <c r="AW665" i="18" s="1"/>
  <c r="AV381" i="18"/>
  <c r="AV347" i="18"/>
  <c r="AV379" i="18"/>
  <c r="AV109" i="18"/>
  <c r="AV164" i="18"/>
  <c r="AV242" i="18"/>
  <c r="AV200" i="18"/>
  <c r="AV175" i="18"/>
  <c r="AV266" i="18"/>
  <c r="AV174" i="18"/>
  <c r="AV213" i="18"/>
  <c r="AV162" i="18"/>
  <c r="AV240" i="18"/>
  <c r="AV243" i="18"/>
  <c r="AV137" i="18"/>
  <c r="AV100" i="18"/>
  <c r="AV98" i="18"/>
  <c r="AV176" i="18"/>
  <c r="AV254" i="18"/>
  <c r="AV173" i="18"/>
  <c r="AV377" i="18"/>
  <c r="AV252" i="18"/>
  <c r="AV214" i="18"/>
  <c r="AV110" i="18"/>
  <c r="AV261" i="18"/>
  <c r="AV262" i="18"/>
  <c r="AV747" i="18"/>
  <c r="AV786" i="18"/>
  <c r="AV372" i="18"/>
  <c r="AV630" i="18"/>
  <c r="AV553" i="18"/>
  <c r="AV644" i="18"/>
  <c r="AV501" i="18"/>
  <c r="AV566" i="18"/>
  <c r="AV749" i="18"/>
  <c r="AV645" i="18"/>
  <c r="AV567" i="18"/>
  <c r="AV541" i="18"/>
  <c r="AV568" i="18"/>
  <c r="AV750" i="18"/>
  <c r="AV581" i="18"/>
  <c r="AV529" i="18"/>
  <c r="AV751" i="18"/>
  <c r="AV370" i="18"/>
  <c r="AV608" i="18"/>
  <c r="AV569" i="18"/>
  <c r="AV319" i="18"/>
  <c r="AV593" i="18"/>
  <c r="AW593" i="18" s="1"/>
  <c r="AV191" i="18"/>
  <c r="AV826" i="18"/>
  <c r="AV321" i="18"/>
  <c r="AV847" i="18"/>
  <c r="AW847" i="18" s="1"/>
  <c r="AV460" i="18"/>
  <c r="AV463" i="18"/>
  <c r="AV699" i="18"/>
  <c r="AV722" i="18"/>
  <c r="AW722" i="18" s="1"/>
  <c r="AV392" i="18"/>
  <c r="AV857" i="18"/>
  <c r="AV394" i="18"/>
  <c r="AV814" i="18"/>
  <c r="AV292" i="18"/>
  <c r="AV840" i="18"/>
  <c r="AV737" i="18"/>
  <c r="AV305" i="18"/>
  <c r="AV837" i="18"/>
  <c r="AV419" i="18"/>
  <c r="AV738" i="18"/>
  <c r="AV782" i="18"/>
  <c r="AV135" i="18"/>
  <c r="AV268" i="18"/>
  <c r="AV136" i="18"/>
  <c r="AV96" i="18"/>
  <c r="AV125" i="18"/>
  <c r="AV201" i="18"/>
  <c r="AV345" i="18"/>
  <c r="AV177" i="18"/>
  <c r="AV383" i="18"/>
  <c r="AV784" i="18"/>
  <c r="AV384" i="18"/>
  <c r="AV226" i="18"/>
  <c r="AV785" i="18"/>
  <c r="AV617" i="18"/>
  <c r="AV656" i="18"/>
  <c r="AV631" i="18"/>
  <c r="AV787" i="18"/>
  <c r="AV528" i="18"/>
  <c r="AV671" i="18"/>
  <c r="AV607" i="18"/>
  <c r="AV516" i="18"/>
  <c r="AV543" i="18"/>
  <c r="AV582" i="18"/>
  <c r="AV735" i="18"/>
  <c r="AV280" i="18"/>
  <c r="AV850" i="18"/>
  <c r="AV396" i="18"/>
  <c r="AV395" i="18"/>
  <c r="AW395" i="18" s="1"/>
  <c r="AV846" i="18"/>
  <c r="AV769" i="18"/>
  <c r="AV367" i="18"/>
  <c r="AV796" i="18"/>
  <c r="AV808" i="18"/>
  <c r="AV409" i="18"/>
  <c r="AV449" i="18"/>
  <c r="AV773" i="18"/>
  <c r="AV682" i="18"/>
  <c r="AV282" i="18"/>
  <c r="AW3" i="18"/>
  <c r="AV76" i="18"/>
  <c r="AV88" i="18" s="1"/>
  <c r="AV508" i="18"/>
  <c r="AV124" i="18"/>
  <c r="AV99" i="18"/>
  <c r="AV380" i="18"/>
  <c r="AV269" i="18"/>
  <c r="AV229" i="18"/>
  <c r="AV203" i="18"/>
  <c r="AV385" i="18"/>
  <c r="AV241" i="18"/>
  <c r="AV169" i="18"/>
  <c r="AV107" i="18"/>
  <c r="AV217" i="18"/>
  <c r="AV108" i="18"/>
  <c r="AV512" i="18"/>
  <c r="AV526" i="18"/>
  <c r="AV604" i="18"/>
  <c r="AV618" i="18"/>
  <c r="AV605" i="18"/>
  <c r="AV658" i="18"/>
  <c r="AV788" i="18"/>
  <c r="AV368" i="18"/>
  <c r="AV555" i="18"/>
  <c r="AV673" i="18"/>
  <c r="AV556" i="18"/>
  <c r="AV685" i="18"/>
  <c r="AV399" i="18"/>
  <c r="AV797" i="18"/>
  <c r="AW797" i="18" s="1"/>
  <c r="AV825" i="18"/>
  <c r="AW825" i="18" s="1"/>
  <c r="AV768" i="18"/>
  <c r="AV820" i="18"/>
  <c r="AV799" i="18"/>
  <c r="AW799" i="18" s="1"/>
  <c r="AV865" i="18"/>
  <c r="AV427" i="18"/>
  <c r="AV388" i="18"/>
  <c r="AV792" i="18"/>
  <c r="AV833" i="18"/>
  <c r="AV821" i="18"/>
  <c r="AV844" i="18"/>
  <c r="AV390" i="18"/>
  <c r="AV443" i="18"/>
  <c r="AV867" i="18"/>
  <c r="AV835" i="18"/>
  <c r="AV414" i="18"/>
  <c r="AV453" i="18"/>
  <c r="AV803" i="18"/>
  <c r="AV277" i="18"/>
  <c r="AV666" i="18"/>
  <c r="AV776" i="18"/>
  <c r="AR22" i="24"/>
  <c r="AR33" i="24" s="1"/>
  <c r="AS8" i="24"/>
  <c r="AW805" i="18"/>
  <c r="AV403" i="18"/>
  <c r="AU413" i="18"/>
  <c r="AU429" i="18"/>
  <c r="AT439" i="18"/>
  <c r="AU455" i="18" l="1"/>
  <c r="AT465" i="18"/>
  <c r="AU442" i="18"/>
  <c r="AT452" i="18"/>
  <c r="AV426" i="18"/>
  <c r="AV804" i="18"/>
  <c r="AV830" i="18"/>
  <c r="AV817" i="18"/>
  <c r="AV856" i="18"/>
  <c r="AW321" i="18"/>
  <c r="AW667" i="18"/>
  <c r="AW868" i="18"/>
  <c r="AW281" i="18"/>
  <c r="AV400" i="18"/>
  <c r="AW399" i="18"/>
  <c r="AW850" i="18"/>
  <c r="AV869" i="18"/>
  <c r="AW463" i="18"/>
  <c r="AW826" i="18"/>
  <c r="AW398" i="18"/>
  <c r="AW861" i="18"/>
  <c r="AW816" i="18"/>
  <c r="AW712" i="18"/>
  <c r="AW293" i="18"/>
  <c r="AW711" i="18"/>
  <c r="AW407" i="18"/>
  <c r="AW438" i="18"/>
  <c r="AW457" i="18"/>
  <c r="AW864" i="18"/>
  <c r="AW697" i="18"/>
  <c r="AW592" i="18"/>
  <c r="AW831" i="18"/>
  <c r="AW723" i="18"/>
  <c r="AW430" i="18"/>
  <c r="AW686" i="18"/>
  <c r="AW591" i="18"/>
  <c r="AW828" i="18"/>
  <c r="AW683" i="18"/>
  <c r="AW425" i="18"/>
  <c r="AW424" i="18"/>
  <c r="AW295" i="18"/>
  <c r="AW863" i="18"/>
  <c r="AW813" i="18"/>
  <c r="AW406" i="18"/>
  <c r="AW419" i="18"/>
  <c r="AW305" i="18"/>
  <c r="AW431" i="18"/>
  <c r="AW823" i="18"/>
  <c r="AW391" i="18"/>
  <c r="AW678" i="18"/>
  <c r="AW276" i="18"/>
  <c r="AW282" i="18"/>
  <c r="AW773" i="18"/>
  <c r="AW308" i="18"/>
  <c r="AW840" i="18"/>
  <c r="AW306" i="18"/>
  <c r="AW277" i="18"/>
  <c r="AW769" i="18"/>
  <c r="AW278" i="18"/>
  <c r="AW782" i="18"/>
  <c r="AW349" i="18"/>
  <c r="AW361" i="18" s="1"/>
  <c r="AW509" i="18"/>
  <c r="AW164" i="18"/>
  <c r="AW240" i="18"/>
  <c r="AW380" i="18"/>
  <c r="AW110" i="18"/>
  <c r="AW217" i="18"/>
  <c r="AW136" i="18"/>
  <c r="AW242" i="18"/>
  <c r="AW228" i="18"/>
  <c r="AW268" i="18"/>
  <c r="AW152" i="18"/>
  <c r="AW227" i="18"/>
  <c r="AW178" i="18"/>
  <c r="AW151" i="18"/>
  <c r="AW215" i="18"/>
  <c r="AW256" i="18"/>
  <c r="AW267" i="18"/>
  <c r="AW576" i="18"/>
  <c r="AW139" i="18"/>
  <c r="AW264" i="18"/>
  <c r="AW177" i="18"/>
  <c r="AW163" i="18"/>
  <c r="AW784" i="18"/>
  <c r="AW137" i="18"/>
  <c r="AW577" i="18"/>
  <c r="AW785" i="18"/>
  <c r="AW617" i="18"/>
  <c r="AW343" i="18"/>
  <c r="AW604" i="18"/>
  <c r="AW373" i="18"/>
  <c r="AW747" i="18"/>
  <c r="AW553" i="18"/>
  <c r="AW579" i="18"/>
  <c r="AW566" i="18"/>
  <c r="AW514" i="18"/>
  <c r="AW580" i="18"/>
  <c r="AW606" i="18"/>
  <c r="AW632" i="18"/>
  <c r="AW671" i="18"/>
  <c r="AW659" i="18"/>
  <c r="AW516" i="18"/>
  <c r="AW633" i="18"/>
  <c r="AW750" i="18"/>
  <c r="AW660" i="18"/>
  <c r="AW673" i="18"/>
  <c r="AW543" i="18"/>
  <c r="AW517" i="18"/>
  <c r="AW319" i="18"/>
  <c r="AW190" i="18"/>
  <c r="AX190" i="18" s="1"/>
  <c r="AW818" i="18"/>
  <c r="AW771" i="18"/>
  <c r="AW317" i="18"/>
  <c r="AX317" i="18" s="1"/>
  <c r="AW721" i="18"/>
  <c r="AX721" i="18" s="1"/>
  <c r="AW409" i="18"/>
  <c r="AW852" i="18"/>
  <c r="AW444" i="18"/>
  <c r="AX444" i="18" s="1"/>
  <c r="AW680" i="18"/>
  <c r="AX680" i="18" s="1"/>
  <c r="AW708" i="18"/>
  <c r="AW273" i="18"/>
  <c r="AX273" i="18" s="1"/>
  <c r="AW446" i="18"/>
  <c r="AX446" i="18" s="1"/>
  <c r="AW857" i="18"/>
  <c r="AW331" i="18"/>
  <c r="AW418" i="18"/>
  <c r="AW434" i="18"/>
  <c r="AW710" i="18"/>
  <c r="AW837" i="18"/>
  <c r="AW451" i="18"/>
  <c r="AW394" i="18"/>
  <c r="AW794" i="18"/>
  <c r="AW682" i="18"/>
  <c r="AW737" i="18"/>
  <c r="AW333" i="18"/>
  <c r="AW846" i="18"/>
  <c r="AX3" i="18"/>
  <c r="AW753" i="18"/>
  <c r="AW765" i="18" s="1"/>
  <c r="AW171" i="18"/>
  <c r="AW122" i="18"/>
  <c r="AW162" i="18"/>
  <c r="AW383" i="18"/>
  <c r="AW176" i="18"/>
  <c r="AW226" i="18"/>
  <c r="AW104" i="18"/>
  <c r="AW253" i="18"/>
  <c r="AW346" i="18"/>
  <c r="AW148" i="18"/>
  <c r="AW216" i="18"/>
  <c r="AW260" i="18"/>
  <c r="AW500" i="18"/>
  <c r="AW526" i="18"/>
  <c r="AW605" i="18"/>
  <c r="AW618" i="18"/>
  <c r="AW567" i="18"/>
  <c r="AW645" i="18"/>
  <c r="AW568" i="18"/>
  <c r="AW607" i="18"/>
  <c r="AW621" i="18"/>
  <c r="AW365" i="18"/>
  <c r="AX365" i="18" s="1"/>
  <c r="AW187" i="18"/>
  <c r="AW735" i="18"/>
  <c r="AX735" i="18" s="1"/>
  <c r="AW459" i="18"/>
  <c r="AX459" i="18" s="1"/>
  <c r="AW595" i="18"/>
  <c r="AX595" i="18" s="1"/>
  <c r="AW411" i="18"/>
  <c r="AX411" i="18" s="1"/>
  <c r="AW866" i="18"/>
  <c r="AX866" i="18" s="1"/>
  <c r="AW330" i="18"/>
  <c r="AW437" i="18"/>
  <c r="AW809" i="18"/>
  <c r="AW795" i="18"/>
  <c r="AW851" i="18"/>
  <c r="AW408" i="18"/>
  <c r="AW774" i="18"/>
  <c r="AW811" i="18"/>
  <c r="AW738" i="18"/>
  <c r="AW807" i="18"/>
  <c r="AX807" i="18" s="1"/>
  <c r="AW594" i="18"/>
  <c r="AX594" i="18" s="1"/>
  <c r="AW853" i="18"/>
  <c r="AX853" i="18" s="1"/>
  <c r="AW781" i="18"/>
  <c r="AW229" i="18"/>
  <c r="AW386" i="18"/>
  <c r="AW150" i="18"/>
  <c r="AW174" i="18"/>
  <c r="AW124" i="18"/>
  <c r="AW125" i="18"/>
  <c r="AW385" i="18"/>
  <c r="AW100" i="18"/>
  <c r="AW345" i="18"/>
  <c r="AW149" i="18"/>
  <c r="AW377" i="18"/>
  <c r="AW384" i="18"/>
  <c r="AW263" i="18"/>
  <c r="AX263" i="18" s="1"/>
  <c r="AW578" i="18"/>
  <c r="AW565" i="18"/>
  <c r="AW656" i="18"/>
  <c r="AW657" i="18"/>
  <c r="AW787" i="18"/>
  <c r="AW502" i="18"/>
  <c r="AW581" i="18"/>
  <c r="AW542" i="18"/>
  <c r="AW504" i="18"/>
  <c r="AW634" i="18"/>
  <c r="AW370" i="18"/>
  <c r="AW320" i="18"/>
  <c r="AX320" i="18" s="1"/>
  <c r="AW422" i="18"/>
  <c r="AX422" i="18" s="1"/>
  <c r="AW332" i="18"/>
  <c r="AX332" i="18" s="1"/>
  <c r="AW810" i="18"/>
  <c r="AX810" i="18" s="1"/>
  <c r="AW772" i="18"/>
  <c r="AX772" i="18" s="1"/>
  <c r="AW401" i="18"/>
  <c r="AW836" i="18"/>
  <c r="AW433" i="18"/>
  <c r="AW822" i="18"/>
  <c r="AW798" i="18"/>
  <c r="AW304" i="18"/>
  <c r="AW461" i="18"/>
  <c r="AW848" i="18"/>
  <c r="AW859" i="18"/>
  <c r="AW862" i="18"/>
  <c r="AW695" i="18"/>
  <c r="AW696" i="18"/>
  <c r="AW405" i="18"/>
  <c r="AW801" i="18"/>
  <c r="AW291" i="18"/>
  <c r="AW275" i="18"/>
  <c r="AW698" i="18"/>
  <c r="AW709" i="18"/>
  <c r="AW420" i="18"/>
  <c r="AW416" i="18"/>
  <c r="AW841" i="18"/>
  <c r="AW274" i="18"/>
  <c r="AX274" i="18" s="1"/>
  <c r="AW776" i="18"/>
  <c r="AX776" i="18" s="1"/>
  <c r="AW834" i="18"/>
  <c r="AX834" i="18" s="1"/>
  <c r="AW447" i="18"/>
  <c r="AX447" i="18" s="1"/>
  <c r="AW188" i="18"/>
  <c r="AX188" i="18" s="1"/>
  <c r="AW574" i="18"/>
  <c r="AW480" i="18"/>
  <c r="AW492" i="18" s="1"/>
  <c r="AW575" i="18"/>
  <c r="AW203" i="18"/>
  <c r="AW165" i="18"/>
  <c r="AW135" i="18"/>
  <c r="AW241" i="18"/>
  <c r="AW382" i="18"/>
  <c r="AW204" i="18"/>
  <c r="AW202" i="18"/>
  <c r="AW109" i="18"/>
  <c r="AW255" i="18"/>
  <c r="AW175" i="18"/>
  <c r="AW96" i="18"/>
  <c r="AW161" i="18"/>
  <c r="AW99" i="18"/>
  <c r="AW123" i="18"/>
  <c r="AW239" i="18"/>
  <c r="AW111" i="18"/>
  <c r="AW230" i="18"/>
  <c r="AW379" i="18"/>
  <c r="AW378" i="18"/>
  <c r="AW113" i="18"/>
  <c r="AW108" i="18"/>
  <c r="AW510" i="18"/>
  <c r="AW105" i="18"/>
  <c r="AW512" i="18"/>
  <c r="AW666" i="18"/>
  <c r="AX666" i="18" s="1"/>
  <c r="AW539" i="18"/>
  <c r="AW643" i="18"/>
  <c r="AW552" i="18"/>
  <c r="AW630" i="18"/>
  <c r="AW644" i="18"/>
  <c r="AW527" i="18"/>
  <c r="AW748" i="18"/>
  <c r="AW501" i="18"/>
  <c r="AW749" i="18"/>
  <c r="AW528" i="18"/>
  <c r="AW515" i="18"/>
  <c r="AW619" i="18"/>
  <c r="AW554" i="18"/>
  <c r="AW672" i="18"/>
  <c r="AW620" i="18"/>
  <c r="AW555" i="18"/>
  <c r="AW582" i="18"/>
  <c r="AW556" i="18"/>
  <c r="AW790" i="18"/>
  <c r="AW368" i="18"/>
  <c r="AW569" i="18"/>
  <c r="AW366" i="18"/>
  <c r="AW736" i="18"/>
  <c r="AX736" i="18" s="1"/>
  <c r="AW344" i="18"/>
  <c r="AW815" i="18"/>
  <c r="AX815" i="18" s="1"/>
  <c r="AW812" i="18"/>
  <c r="AX812" i="18" s="1"/>
  <c r="AW800" i="18"/>
  <c r="AX800" i="18" s="1"/>
  <c r="AW808" i="18"/>
  <c r="AX808" i="18" s="1"/>
  <c r="AW334" i="18"/>
  <c r="AX334" i="18" s="1"/>
  <c r="AW464" i="18"/>
  <c r="AX464" i="18" s="1"/>
  <c r="AW456" i="18"/>
  <c r="AW458" i="18"/>
  <c r="AW802" i="18"/>
  <c r="AW397" i="18"/>
  <c r="AW423" i="18"/>
  <c r="AW189" i="18"/>
  <c r="AW435" i="18"/>
  <c r="AW410" i="18"/>
  <c r="AW684" i="18"/>
  <c r="AW445" i="18"/>
  <c r="AW404" i="18"/>
  <c r="AW367" i="18"/>
  <c r="AW432" i="18"/>
  <c r="AW76" i="18"/>
  <c r="AW88" i="18" s="1"/>
  <c r="AW172" i="18"/>
  <c r="AW265" i="18"/>
  <c r="AW107" i="18"/>
  <c r="AW254" i="18"/>
  <c r="AW243" i="18"/>
  <c r="AW138" i="18"/>
  <c r="AW213" i="18"/>
  <c r="AW381" i="18"/>
  <c r="AW347" i="18"/>
  <c r="AW170" i="18"/>
  <c r="AW97" i="18"/>
  <c r="AW173" i="18"/>
  <c r="AW262" i="18"/>
  <c r="AX262" i="18" s="1"/>
  <c r="AW786" i="18"/>
  <c r="AW513" i="18"/>
  <c r="AW631" i="18"/>
  <c r="AW540" i="18"/>
  <c r="AW371" i="18"/>
  <c r="AW369" i="18"/>
  <c r="AX369" i="18" s="1"/>
  <c r="AW529" i="18"/>
  <c r="AW646" i="18"/>
  <c r="AW647" i="18"/>
  <c r="AW751" i="18"/>
  <c r="AW734" i="18"/>
  <c r="AX734" i="18" s="1"/>
  <c r="AW440" i="18"/>
  <c r="AW450" i="18"/>
  <c r="AX450" i="18" s="1"/>
  <c r="AW449" i="18"/>
  <c r="AX449" i="18" s="1"/>
  <c r="AW827" i="18"/>
  <c r="AX827" i="18" s="1"/>
  <c r="AW839" i="18"/>
  <c r="AX839" i="18" s="1"/>
  <c r="AW679" i="18"/>
  <c r="AW855" i="18"/>
  <c r="AW294" i="18"/>
  <c r="AW725" i="18"/>
  <c r="AW393" i="18"/>
  <c r="AW412" i="18"/>
  <c r="AW814" i="18"/>
  <c r="AW448" i="18"/>
  <c r="AW421" i="18"/>
  <c r="AW462" i="18"/>
  <c r="AW292" i="18"/>
  <c r="AX292" i="18" s="1"/>
  <c r="AW770" i="18"/>
  <c r="AX770" i="18" s="1"/>
  <c r="AW573" i="18"/>
  <c r="AW783" i="18"/>
  <c r="AW126" i="18"/>
  <c r="AW252" i="18"/>
  <c r="AW98" i="18"/>
  <c r="AW200" i="18"/>
  <c r="AW269" i="18"/>
  <c r="AW266" i="18"/>
  <c r="AW201" i="18"/>
  <c r="AW112" i="18"/>
  <c r="AW214" i="18"/>
  <c r="AW511" i="18"/>
  <c r="AW169" i="18"/>
  <c r="AW106" i="18"/>
  <c r="AW668" i="18"/>
  <c r="AW669" i="18"/>
  <c r="AW670" i="18"/>
  <c r="AW372" i="18"/>
  <c r="AW788" i="18"/>
  <c r="AW541" i="18"/>
  <c r="AW658" i="18"/>
  <c r="AW789" i="18"/>
  <c r="AW503" i="18"/>
  <c r="AW530" i="18"/>
  <c r="AW608" i="18"/>
  <c r="AW318" i="18"/>
  <c r="AW279" i="18"/>
  <c r="AX279" i="18" s="1"/>
  <c r="AW724" i="18"/>
  <c r="AX724" i="18" s="1"/>
  <c r="AW796" i="18"/>
  <c r="AX796" i="18" s="1"/>
  <c r="AW417" i="18"/>
  <c r="AX417" i="18" s="1"/>
  <c r="AW820" i="18"/>
  <c r="AW842" i="18"/>
  <c r="AX842" i="18" s="1"/>
  <c r="AW792" i="18"/>
  <c r="AW427" i="18"/>
  <c r="AW388" i="18"/>
  <c r="AW865" i="18"/>
  <c r="AW833" i="18"/>
  <c r="AW821" i="18"/>
  <c r="AW844" i="18"/>
  <c r="AW867" i="18"/>
  <c r="AW390" i="18"/>
  <c r="AW824" i="18"/>
  <c r="AW443" i="18"/>
  <c r="AW803" i="18"/>
  <c r="AW414" i="18"/>
  <c r="AW453" i="18"/>
  <c r="AW835" i="18"/>
  <c r="AW396" i="18"/>
  <c r="AW699" i="18"/>
  <c r="AW838" i="18"/>
  <c r="AW664" i="18"/>
  <c r="AW307" i="18"/>
  <c r="AW768" i="18"/>
  <c r="AW685" i="18"/>
  <c r="AW508" i="18"/>
  <c r="AW280" i="18"/>
  <c r="AW392" i="18"/>
  <c r="AW460" i="18"/>
  <c r="AW191" i="18"/>
  <c r="AW261" i="18"/>
  <c r="AW681" i="18"/>
  <c r="AW436" i="18"/>
  <c r="AW677" i="18"/>
  <c r="AW854" i="18"/>
  <c r="AW777" i="18"/>
  <c r="AW364" i="18"/>
  <c r="AV843" i="18"/>
  <c r="AV4" i="18"/>
  <c r="AU5" i="24"/>
  <c r="AW403" i="18"/>
  <c r="AV413" i="18"/>
  <c r="AX805" i="18"/>
  <c r="AT8" i="24"/>
  <c r="AS22" i="24"/>
  <c r="AS33" i="24" s="1"/>
  <c r="AV429" i="18"/>
  <c r="AU439" i="18"/>
  <c r="AU465" i="18" l="1"/>
  <c r="AV455" i="18"/>
  <c r="AU452" i="18"/>
  <c r="AV442" i="18"/>
  <c r="AW869" i="18"/>
  <c r="AW856" i="18"/>
  <c r="AX852" i="18"/>
  <c r="AX771" i="18"/>
  <c r="AW400" i="18"/>
  <c r="AW817" i="18"/>
  <c r="AV5" i="24"/>
  <c r="AW4" i="18"/>
  <c r="AW426" i="18"/>
  <c r="AW804" i="18"/>
  <c r="AX868" i="18"/>
  <c r="AX861" i="18"/>
  <c r="AX860" i="18"/>
  <c r="AX685" i="18"/>
  <c r="AX831" i="18"/>
  <c r="AX850" i="18"/>
  <c r="AX395" i="18"/>
  <c r="AX686" i="18"/>
  <c r="AX396" i="18"/>
  <c r="AX591" i="18"/>
  <c r="AX508" i="18"/>
  <c r="AX457" i="18"/>
  <c r="AX677" i="18"/>
  <c r="AX769" i="18"/>
  <c r="AX308" i="18"/>
  <c r="AX847" i="18"/>
  <c r="AX391" i="18"/>
  <c r="AX305" i="18"/>
  <c r="AX777" i="18"/>
  <c r="AX809" i="18"/>
  <c r="AX330" i="18"/>
  <c r="AX825" i="18"/>
  <c r="AX420" i="18"/>
  <c r="AX709" i="18"/>
  <c r="AX801" i="18"/>
  <c r="AX681" i="18"/>
  <c r="AX406" i="18"/>
  <c r="AX424" i="18"/>
  <c r="AX364" i="18"/>
  <c r="AX781" i="18"/>
  <c r="AX76" i="18"/>
  <c r="AX88" i="18" s="1"/>
  <c r="AX575" i="18"/>
  <c r="AX176" i="18"/>
  <c r="AX381" i="18"/>
  <c r="AX240" i="18"/>
  <c r="AX255" i="18"/>
  <c r="AX108" i="18"/>
  <c r="AX252" i="18"/>
  <c r="AX171" i="18"/>
  <c r="AX175" i="18"/>
  <c r="AX112" i="18"/>
  <c r="AX104" i="18"/>
  <c r="AX149" i="18"/>
  <c r="AX204" i="18"/>
  <c r="AX384" i="18"/>
  <c r="AX200" i="18"/>
  <c r="AX163" i="18"/>
  <c r="AX380" i="18"/>
  <c r="AX96" i="18"/>
  <c r="AX110" i="18"/>
  <c r="AX213" i="18"/>
  <c r="AX106" i="18"/>
  <c r="AX229" i="18"/>
  <c r="AX113" i="18"/>
  <c r="AX100" i="18"/>
  <c r="AX785" i="18"/>
  <c r="AX786" i="18"/>
  <c r="AX513" i="18"/>
  <c r="AX643" i="18"/>
  <c r="AX664" i="18"/>
  <c r="AX604" i="18"/>
  <c r="AX605" i="18"/>
  <c r="AX553" i="18"/>
  <c r="AX787" i="18"/>
  <c r="AX566" i="18"/>
  <c r="AX645" i="18"/>
  <c r="AX567" i="18"/>
  <c r="AX502" i="18"/>
  <c r="AX372" i="18"/>
  <c r="AX606" i="18"/>
  <c r="AX750" i="18"/>
  <c r="AX620" i="18"/>
  <c r="AX659" i="18"/>
  <c r="AX672" i="18"/>
  <c r="AX621" i="18"/>
  <c r="AX673" i="18"/>
  <c r="AX647" i="18"/>
  <c r="AX408" i="18"/>
  <c r="AX319" i="18"/>
  <c r="AX818" i="18"/>
  <c r="AX846" i="18"/>
  <c r="AX445" i="18"/>
  <c r="AX463" i="18"/>
  <c r="AY463" i="18" s="1"/>
  <c r="AX410" i="18"/>
  <c r="AY410" i="18" s="1"/>
  <c r="AX837" i="18"/>
  <c r="AX862" i="18"/>
  <c r="AX304" i="18"/>
  <c r="AY304" i="18" s="1"/>
  <c r="AX836" i="18"/>
  <c r="AY836" i="18" s="1"/>
  <c r="AX462" i="18"/>
  <c r="AX460" i="18"/>
  <c r="AX814" i="18"/>
  <c r="AY814" i="18" s="1"/>
  <c r="AX393" i="18"/>
  <c r="AY393" i="18" s="1"/>
  <c r="AX423" i="18"/>
  <c r="AX802" i="18"/>
  <c r="AX456" i="18"/>
  <c r="AY456" i="18" s="1"/>
  <c r="AX282" i="18"/>
  <c r="AX431" i="18"/>
  <c r="AX795" i="18"/>
  <c r="AX293" i="18"/>
  <c r="AX321" i="18"/>
  <c r="AX696" i="18"/>
  <c r="AX863" i="18"/>
  <c r="AX480" i="18"/>
  <c r="AX492" i="18" s="1"/>
  <c r="AX574" i="18"/>
  <c r="AX135" i="18"/>
  <c r="AX347" i="18"/>
  <c r="AX241" i="18"/>
  <c r="AX97" i="18"/>
  <c r="AX125" i="18"/>
  <c r="AX126" i="18"/>
  <c r="AX386" i="18"/>
  <c r="AX201" i="18"/>
  <c r="AX511" i="18"/>
  <c r="AX576" i="18"/>
  <c r="AX378" i="18"/>
  <c r="AX510" i="18"/>
  <c r="AX500" i="18"/>
  <c r="AX539" i="18"/>
  <c r="AX261" i="18"/>
  <c r="AX373" i="18"/>
  <c r="AX644" i="18"/>
  <c r="AX541" i="18"/>
  <c r="AX788" i="18"/>
  <c r="AX503" i="18"/>
  <c r="AX789" i="18"/>
  <c r="AX634" i="18"/>
  <c r="AX543" i="18"/>
  <c r="AX440" i="18"/>
  <c r="AX404" i="18"/>
  <c r="AX684" i="18"/>
  <c r="AX281" i="18"/>
  <c r="AY281" i="18" s="1"/>
  <c r="AX822" i="18"/>
  <c r="AY822" i="18" s="1"/>
  <c r="AX448" i="18"/>
  <c r="AX592" i="18"/>
  <c r="AX458" i="18"/>
  <c r="AY458" i="18" s="1"/>
  <c r="AX398" i="18"/>
  <c r="AY398" i="18" s="1"/>
  <c r="AX401" i="18"/>
  <c r="AX840" i="18"/>
  <c r="AX678" i="18"/>
  <c r="AX697" i="18"/>
  <c r="AX855" i="18"/>
  <c r="AX416" i="18"/>
  <c r="AX291" i="18"/>
  <c r="AX854" i="18"/>
  <c r="AX828" i="18"/>
  <c r="AX783" i="18"/>
  <c r="AX122" i="18"/>
  <c r="AX215" i="18"/>
  <c r="AX139" i="18"/>
  <c r="AX151" i="18"/>
  <c r="AX253" i="18"/>
  <c r="AX227" i="18"/>
  <c r="AX216" i="18"/>
  <c r="AX239" i="18"/>
  <c r="AX177" i="18"/>
  <c r="AX264" i="18"/>
  <c r="AY264" i="18" s="1"/>
  <c r="AX345" i="18"/>
  <c r="AX260" i="18"/>
  <c r="AX617" i="18"/>
  <c r="AX656" i="18"/>
  <c r="AX527" i="18"/>
  <c r="AX631" i="18"/>
  <c r="AX515" i="18"/>
  <c r="AX632" i="18"/>
  <c r="AX555" i="18"/>
  <c r="AX516" i="18"/>
  <c r="AX790" i="18"/>
  <c r="AX530" i="18"/>
  <c r="AX370" i="18"/>
  <c r="AX432" i="18"/>
  <c r="AX826" i="18"/>
  <c r="AY826" i="18" s="1"/>
  <c r="AX189" i="18"/>
  <c r="AY189" i="18" s="1"/>
  <c r="AX461" i="18"/>
  <c r="AX768" i="18"/>
  <c r="AX851" i="18"/>
  <c r="AY851" i="18" s="1"/>
  <c r="AX434" i="18"/>
  <c r="AY434" i="18" s="1"/>
  <c r="AX829" i="18"/>
  <c r="AX277" i="18"/>
  <c r="AX773" i="18"/>
  <c r="AX722" i="18"/>
  <c r="AX823" i="18"/>
  <c r="AX419" i="18"/>
  <c r="AX799" i="18"/>
  <c r="AX294" i="18"/>
  <c r="AX679" i="18"/>
  <c r="AX712" i="18"/>
  <c r="AX723" i="18"/>
  <c r="AX698" i="18"/>
  <c r="AX405" i="18"/>
  <c r="AX864" i="18"/>
  <c r="AX813" i="18"/>
  <c r="AX425" i="18"/>
  <c r="AX436" i="18"/>
  <c r="AX349" i="18"/>
  <c r="AX361" i="18" s="1"/>
  <c r="AX782" i="18"/>
  <c r="AX509" i="18"/>
  <c r="AX226" i="18"/>
  <c r="AX267" i="18"/>
  <c r="AX137" i="18"/>
  <c r="AX266" i="18"/>
  <c r="AX385" i="18"/>
  <c r="AX254" i="18"/>
  <c r="AX178" i="18"/>
  <c r="AX165" i="18"/>
  <c r="AX123" i="18"/>
  <c r="AX256" i="18"/>
  <c r="AX164" i="18"/>
  <c r="AX150" i="18"/>
  <c r="AX99" i="18"/>
  <c r="AX136" i="18"/>
  <c r="AX152" i="18"/>
  <c r="AX109" i="18"/>
  <c r="AX169" i="18"/>
  <c r="AX379" i="18"/>
  <c r="AX170" i="18"/>
  <c r="AX217" i="18"/>
  <c r="AX105" i="18"/>
  <c r="AX377" i="18"/>
  <c r="AX148" i="18"/>
  <c r="AX344" i="18"/>
  <c r="AX552" i="18"/>
  <c r="AX565" i="18"/>
  <c r="AX630" i="18"/>
  <c r="AX667" i="18"/>
  <c r="AX343" i="18"/>
  <c r="AX540" i="18"/>
  <c r="AX514" i="18"/>
  <c r="AX669" i="18"/>
  <c r="AX501" i="18"/>
  <c r="AX658" i="18"/>
  <c r="AX671" i="18"/>
  <c r="AX528" i="18"/>
  <c r="AX367" i="18"/>
  <c r="AX633" i="18"/>
  <c r="AX607" i="18"/>
  <c r="AX529" i="18"/>
  <c r="AX581" i="18"/>
  <c r="AX569" i="18"/>
  <c r="AX556" i="18"/>
  <c r="AX660" i="18"/>
  <c r="AX751" i="18"/>
  <c r="AX187" i="18"/>
  <c r="AX366" i="18"/>
  <c r="AX280" i="18"/>
  <c r="AY280" i="18" s="1"/>
  <c r="AX333" i="18"/>
  <c r="AX682" i="18"/>
  <c r="AX816" i="18"/>
  <c r="AY816" i="18" s="1"/>
  <c r="AX451" i="18"/>
  <c r="AY451" i="18" s="1"/>
  <c r="AX191" i="18"/>
  <c r="AX859" i="18"/>
  <c r="AX798" i="18"/>
  <c r="AY798" i="18" s="1"/>
  <c r="AX407" i="18"/>
  <c r="AY407" i="18" s="1"/>
  <c r="AX421" i="18"/>
  <c r="AX392" i="18"/>
  <c r="AX774" i="18"/>
  <c r="AY774" i="18" s="1"/>
  <c r="AX593" i="18"/>
  <c r="AY593" i="18" s="1"/>
  <c r="AX710" i="18"/>
  <c r="AX418" i="18"/>
  <c r="AX711" i="18"/>
  <c r="AY711" i="18" s="1"/>
  <c r="AX306" i="18"/>
  <c r="AX276" i="18"/>
  <c r="AX665" i="18"/>
  <c r="AX437" i="18"/>
  <c r="AX841" i="18"/>
  <c r="AX275" i="18"/>
  <c r="AX775" i="18"/>
  <c r="AX683" i="18"/>
  <c r="AX838" i="18"/>
  <c r="AY838" i="18" s="1"/>
  <c r="AX753" i="18"/>
  <c r="AX765" i="18" s="1"/>
  <c r="AX228" i="18"/>
  <c r="AX268" i="18"/>
  <c r="AX111" i="18"/>
  <c r="AX174" i="18"/>
  <c r="AX138" i="18"/>
  <c r="AX346" i="18"/>
  <c r="AX243" i="18"/>
  <c r="AX242" i="18"/>
  <c r="AX161" i="18"/>
  <c r="AX382" i="18"/>
  <c r="AX203" i="18"/>
  <c r="AX577" i="18"/>
  <c r="AX578" i="18"/>
  <c r="AX668" i="18"/>
  <c r="AY668" i="18" s="1"/>
  <c r="AX579" i="18"/>
  <c r="AX657" i="18"/>
  <c r="AX749" i="18"/>
  <c r="AX580" i="18"/>
  <c r="AX646" i="18"/>
  <c r="AX568" i="18"/>
  <c r="AX582" i="18"/>
  <c r="AX517" i="18"/>
  <c r="AX368" i="18"/>
  <c r="AY368" i="18" s="1"/>
  <c r="AX318" i="18"/>
  <c r="AX794" i="18"/>
  <c r="AX435" i="18"/>
  <c r="AY435" i="18" s="1"/>
  <c r="AX848" i="18"/>
  <c r="AY848" i="18" s="1"/>
  <c r="AX797" i="18"/>
  <c r="AX738" i="18"/>
  <c r="AX412" i="18"/>
  <c r="AY412" i="18" s="1"/>
  <c r="AX397" i="18"/>
  <c r="AY397" i="18" s="1"/>
  <c r="AX857" i="18"/>
  <c r="AX278" i="18"/>
  <c r="AX438" i="18"/>
  <c r="AX725" i="18"/>
  <c r="AX399" i="18"/>
  <c r="AX699" i="18"/>
  <c r="AX695" i="18"/>
  <c r="AX295" i="18"/>
  <c r="AY3" i="18"/>
  <c r="AX573" i="18"/>
  <c r="AX124" i="18"/>
  <c r="AX202" i="18"/>
  <c r="AX172" i="18"/>
  <c r="AX98" i="18"/>
  <c r="AX269" i="18"/>
  <c r="AX214" i="18"/>
  <c r="AX107" i="18"/>
  <c r="AX230" i="18"/>
  <c r="AX162" i="18"/>
  <c r="AX383" i="18"/>
  <c r="AX784" i="18"/>
  <c r="AX173" i="18"/>
  <c r="AX512" i="18"/>
  <c r="AX526" i="18"/>
  <c r="AX747" i="18"/>
  <c r="AX670" i="18"/>
  <c r="AX618" i="18"/>
  <c r="AX748" i="18"/>
  <c r="AX619" i="18"/>
  <c r="AX554" i="18"/>
  <c r="AX371" i="18"/>
  <c r="AX542" i="18"/>
  <c r="AX608" i="18"/>
  <c r="AX504" i="18"/>
  <c r="AX265" i="18"/>
  <c r="AX737" i="18"/>
  <c r="AY737" i="18" s="1"/>
  <c r="AX394" i="18"/>
  <c r="AY394" i="18" s="1"/>
  <c r="AX849" i="18"/>
  <c r="AY849" i="18" s="1"/>
  <c r="AX433" i="18"/>
  <c r="AY433" i="18" s="1"/>
  <c r="AX430" i="18"/>
  <c r="AY430" i="18" s="1"/>
  <c r="AX811" i="18"/>
  <c r="AY811" i="18" s="1"/>
  <c r="AX307" i="18"/>
  <c r="AY307" i="18" s="1"/>
  <c r="AX331" i="18"/>
  <c r="AY331" i="18" s="1"/>
  <c r="AX820" i="18"/>
  <c r="AX427" i="18"/>
  <c r="AX865" i="18"/>
  <c r="AX792" i="18"/>
  <c r="AX388" i="18"/>
  <c r="AX844" i="18"/>
  <c r="AX821" i="18"/>
  <c r="AX833" i="18"/>
  <c r="AX824" i="18"/>
  <c r="AY824" i="18" s="1"/>
  <c r="AX867" i="18"/>
  <c r="AX390" i="18"/>
  <c r="AX443" i="18"/>
  <c r="AX453" i="18"/>
  <c r="AX414" i="18"/>
  <c r="AX835" i="18"/>
  <c r="AX803" i="18"/>
  <c r="AX708" i="18"/>
  <c r="AX409" i="18"/>
  <c r="AW830" i="18"/>
  <c r="AW843" i="18"/>
  <c r="AW429" i="18"/>
  <c r="AV439" i="18"/>
  <c r="AX403" i="18"/>
  <c r="AW413" i="18"/>
  <c r="AY805" i="18"/>
  <c r="AU8" i="24"/>
  <c r="AT22" i="24"/>
  <c r="AT33" i="24" s="1"/>
  <c r="AW455" i="18" l="1"/>
  <c r="AV465" i="18"/>
  <c r="AV452" i="18"/>
  <c r="AW442" i="18"/>
  <c r="AX804" i="18"/>
  <c r="AX817" i="18"/>
  <c r="AX830" i="18"/>
  <c r="AX400" i="18"/>
  <c r="AY839" i="18"/>
  <c r="AY464" i="18"/>
  <c r="AY449" i="18"/>
  <c r="AY457" i="18"/>
  <c r="AY365" i="18"/>
  <c r="AY866" i="18"/>
  <c r="AY724" i="18"/>
  <c r="AY677" i="18"/>
  <c r="AY770" i="18"/>
  <c r="AY827" i="18"/>
  <c r="AY735" i="18"/>
  <c r="AY796" i="18"/>
  <c r="AY320" i="18"/>
  <c r="AY446" i="18"/>
  <c r="AY459" i="18"/>
  <c r="AY686" i="18"/>
  <c r="AY807" i="18"/>
  <c r="AY273" i="18"/>
  <c r="AY595" i="18"/>
  <c r="AY850" i="18"/>
  <c r="AY369" i="18"/>
  <c r="AY810" i="18"/>
  <c r="AY422" i="18"/>
  <c r="AY395" i="18"/>
  <c r="AY594" i="18"/>
  <c r="AY450" i="18"/>
  <c r="AY262" i="18"/>
  <c r="AY279" i="18"/>
  <c r="AY292" i="18"/>
  <c r="AY831" i="18"/>
  <c r="AY411" i="18"/>
  <c r="AY734" i="18"/>
  <c r="AY332" i="18"/>
  <c r="AY853" i="18"/>
  <c r="AY425" i="18"/>
  <c r="AY698" i="18"/>
  <c r="AY815" i="18"/>
  <c r="AY294" i="18"/>
  <c r="AY722" i="18"/>
  <c r="AY317" i="18"/>
  <c r="AY863" i="18"/>
  <c r="AY321" i="18"/>
  <c r="AY808" i="18"/>
  <c r="AY795" i="18"/>
  <c r="AY282" i="18"/>
  <c r="AY852" i="18"/>
  <c r="AY781" i="18"/>
  <c r="AY574" i="18"/>
  <c r="AY226" i="18"/>
  <c r="AY177" i="18"/>
  <c r="AY213" i="18"/>
  <c r="AY255" i="18"/>
  <c r="AY228" i="18"/>
  <c r="AY204" i="18"/>
  <c r="AY149" i="18"/>
  <c r="AY171" i="18"/>
  <c r="AY382" i="18"/>
  <c r="AY100" i="18"/>
  <c r="AY253" i="18"/>
  <c r="AY165" i="18"/>
  <c r="AY161" i="18"/>
  <c r="AY105" i="18"/>
  <c r="AY108" i="18"/>
  <c r="AY170" i="18"/>
  <c r="AY380" i="18"/>
  <c r="AY576" i="18"/>
  <c r="AY254" i="18"/>
  <c r="AY173" i="18"/>
  <c r="AY98" i="18"/>
  <c r="AY203" i="18"/>
  <c r="AY106" i="18"/>
  <c r="AY512" i="18"/>
  <c r="AY265" i="18"/>
  <c r="AY666" i="18"/>
  <c r="AY526" i="18"/>
  <c r="AY565" i="18"/>
  <c r="AY786" i="18"/>
  <c r="AY514" i="18"/>
  <c r="AY261" i="18"/>
  <c r="AY748" i="18"/>
  <c r="AY343" i="18"/>
  <c r="AY541" i="18"/>
  <c r="AY580" i="18"/>
  <c r="AY788" i="18"/>
  <c r="AY670" i="18"/>
  <c r="AY567" i="18"/>
  <c r="AY529" i="18"/>
  <c r="AY371" i="18"/>
  <c r="AY503" i="18"/>
  <c r="AY607" i="18"/>
  <c r="AY634" i="18"/>
  <c r="AY530" i="18"/>
  <c r="AY517" i="18"/>
  <c r="AY582" i="18"/>
  <c r="AY319" i="18"/>
  <c r="AY295" i="18"/>
  <c r="AY699" i="18"/>
  <c r="AY800" i="18"/>
  <c r="AY725" i="18"/>
  <c r="AY438" i="18"/>
  <c r="AY409" i="18"/>
  <c r="AY424" i="18"/>
  <c r="AY709" i="18"/>
  <c r="AY812" i="18"/>
  <c r="AY809" i="18"/>
  <c r="AY847" i="18"/>
  <c r="AY721" i="18"/>
  <c r="AY857" i="18"/>
  <c r="AY274" i="18"/>
  <c r="AY419" i="18"/>
  <c r="AY868" i="18"/>
  <c r="AY447" i="18"/>
  <c r="AY431" i="18"/>
  <c r="AY573" i="18"/>
  <c r="AY349" i="18"/>
  <c r="AY361" i="18" s="1"/>
  <c r="AY214" i="18"/>
  <c r="AY122" i="18"/>
  <c r="AY139" i="18"/>
  <c r="AY200" i="18"/>
  <c r="AY217" i="18"/>
  <c r="AY347" i="18"/>
  <c r="AY148" i="18"/>
  <c r="AY240" i="18"/>
  <c r="AY96" i="18"/>
  <c r="AY99" i="18"/>
  <c r="AY268" i="18"/>
  <c r="AY785" i="18"/>
  <c r="AY667" i="18"/>
  <c r="AY656" i="18"/>
  <c r="AY578" i="18"/>
  <c r="AY553" i="18"/>
  <c r="AY566" i="18"/>
  <c r="AY669" i="18"/>
  <c r="AY658" i="18"/>
  <c r="AY659" i="18"/>
  <c r="AY750" i="18"/>
  <c r="AY790" i="18"/>
  <c r="AY621" i="18"/>
  <c r="AY440" i="18"/>
  <c r="AY695" i="18"/>
  <c r="AY399" i="18"/>
  <c r="AY278" i="18"/>
  <c r="AY681" i="18"/>
  <c r="AY825" i="18"/>
  <c r="AY769" i="18"/>
  <c r="AY405" i="18"/>
  <c r="AY679" i="18"/>
  <c r="AY861" i="18"/>
  <c r="AY275" i="18"/>
  <c r="AY437" i="18"/>
  <c r="AY771" i="18"/>
  <c r="AY753" i="18"/>
  <c r="AY765" i="18" s="1"/>
  <c r="AY164" i="18"/>
  <c r="AY176" i="18"/>
  <c r="AY242" i="18"/>
  <c r="AY125" i="18"/>
  <c r="AY136" i="18"/>
  <c r="AY174" i="18"/>
  <c r="AY104" i="18"/>
  <c r="AY216" i="18"/>
  <c r="AY152" i="18"/>
  <c r="AY178" i="18"/>
  <c r="AY509" i="18"/>
  <c r="AY577" i="18"/>
  <c r="AY643" i="18"/>
  <c r="AY630" i="18"/>
  <c r="AY540" i="18"/>
  <c r="AY787" i="18"/>
  <c r="AY664" i="18"/>
  <c r="AY515" i="18"/>
  <c r="AY632" i="18"/>
  <c r="AY789" i="18"/>
  <c r="AY672" i="18"/>
  <c r="AY647" i="18"/>
  <c r="AY543" i="18"/>
  <c r="AY828" i="18"/>
  <c r="AY396" i="18"/>
  <c r="AY678" i="18"/>
  <c r="AY364" i="18"/>
  <c r="AY736" i="18"/>
  <c r="AY391" i="18"/>
  <c r="AY813" i="18"/>
  <c r="AY723" i="18"/>
  <c r="AY334" i="18"/>
  <c r="AY799" i="18"/>
  <c r="AY773" i="18"/>
  <c r="AY842" i="18"/>
  <c r="AY775" i="18"/>
  <c r="AY841" i="18"/>
  <c r="AY708" i="18"/>
  <c r="AY665" i="18"/>
  <c r="AY306" i="18"/>
  <c r="AZ3" i="18"/>
  <c r="AY782" i="18"/>
  <c r="AY783" i="18"/>
  <c r="AY172" i="18"/>
  <c r="AY379" i="18"/>
  <c r="AY383" i="18"/>
  <c r="AY230" i="18"/>
  <c r="AY243" i="18"/>
  <c r="AY201" i="18"/>
  <c r="AY162" i="18"/>
  <c r="AY109" i="18"/>
  <c r="AY97" i="18"/>
  <c r="AY135" i="18"/>
  <c r="AY227" i="18"/>
  <c r="AY386" i="18"/>
  <c r="AY124" i="18"/>
  <c r="AY163" i="18"/>
  <c r="AY150" i="18"/>
  <c r="AY267" i="18"/>
  <c r="AY113" i="18"/>
  <c r="AY508" i="18"/>
  <c r="AY175" i="18"/>
  <c r="AY378" i="18"/>
  <c r="AY241" i="18"/>
  <c r="AY112" i="18"/>
  <c r="AY345" i="18"/>
  <c r="AY510" i="18"/>
  <c r="AY511" i="18"/>
  <c r="AY500" i="18"/>
  <c r="AY552" i="18"/>
  <c r="AY263" i="18"/>
  <c r="AY747" i="18"/>
  <c r="AY644" i="18"/>
  <c r="AY657" i="18"/>
  <c r="AY579" i="18"/>
  <c r="AY618" i="18"/>
  <c r="AY671" i="18"/>
  <c r="AY645" i="18"/>
  <c r="AY528" i="18"/>
  <c r="AY606" i="18"/>
  <c r="AY749" i="18"/>
  <c r="AY646" i="18"/>
  <c r="AY372" i="18"/>
  <c r="AY555" i="18"/>
  <c r="AY633" i="18"/>
  <c r="AY608" i="18"/>
  <c r="AY504" i="18"/>
  <c r="AY751" i="18"/>
  <c r="AY556" i="18"/>
  <c r="AY818" i="18"/>
  <c r="AY854" i="18"/>
  <c r="AY416" i="18"/>
  <c r="AY680" i="18"/>
  <c r="AZ680" i="18" s="1"/>
  <c r="AY697" i="18"/>
  <c r="AY840" i="18"/>
  <c r="AY772" i="18"/>
  <c r="AY406" i="18"/>
  <c r="AZ406" i="18" s="1"/>
  <c r="AY420" i="18"/>
  <c r="AY444" i="18"/>
  <c r="AY777" i="18"/>
  <c r="AY308" i="18"/>
  <c r="AZ308" i="18" s="1"/>
  <c r="AY417" i="18"/>
  <c r="AY401" i="18"/>
  <c r="AY864" i="18"/>
  <c r="AY712" i="18"/>
  <c r="AY277" i="18"/>
  <c r="AY696" i="18"/>
  <c r="AY293" i="18"/>
  <c r="AY190" i="18"/>
  <c r="AY575" i="18"/>
  <c r="AY202" i="18"/>
  <c r="AY229" i="18"/>
  <c r="AY269" i="18"/>
  <c r="AY239" i="18"/>
  <c r="AY123" i="18"/>
  <c r="AY126" i="18"/>
  <c r="AY377" i="18"/>
  <c r="AY169" i="18"/>
  <c r="AY384" i="18"/>
  <c r="AY784" i="18"/>
  <c r="AY138" i="18"/>
  <c r="AY346" i="18"/>
  <c r="AY604" i="18"/>
  <c r="AY617" i="18"/>
  <c r="AY631" i="18"/>
  <c r="AY605" i="18"/>
  <c r="AY619" i="18"/>
  <c r="AY554" i="18"/>
  <c r="AY542" i="18"/>
  <c r="AY367" i="18"/>
  <c r="AY568" i="18"/>
  <c r="AY660" i="18"/>
  <c r="AY569" i="18"/>
  <c r="AY834" i="18"/>
  <c r="AY776" i="18"/>
  <c r="AY305" i="18"/>
  <c r="AZ305" i="18" s="1"/>
  <c r="AY436" i="18"/>
  <c r="AY188" i="18"/>
  <c r="AY823" i="18"/>
  <c r="AY683" i="18"/>
  <c r="AY591" i="18"/>
  <c r="AY276" i="18"/>
  <c r="AY76" i="18"/>
  <c r="AY88" i="18" s="1"/>
  <c r="AY480" i="18"/>
  <c r="AY492" i="18" s="1"/>
  <c r="AY256" i="18"/>
  <c r="AY252" i="18"/>
  <c r="AY111" i="18"/>
  <c r="AY385" i="18"/>
  <c r="AY215" i="18"/>
  <c r="AY107" i="18"/>
  <c r="AY381" i="18"/>
  <c r="AY151" i="18"/>
  <c r="AY110" i="18"/>
  <c r="AY137" i="18"/>
  <c r="AY266" i="18"/>
  <c r="AY344" i="18"/>
  <c r="AY513" i="18"/>
  <c r="AY539" i="18"/>
  <c r="AY527" i="18"/>
  <c r="AY501" i="18"/>
  <c r="AY373" i="18"/>
  <c r="AY502" i="18"/>
  <c r="AY620" i="18"/>
  <c r="AY581" i="18"/>
  <c r="AY516" i="18"/>
  <c r="AY673" i="18"/>
  <c r="AY366" i="18"/>
  <c r="AY291" i="18"/>
  <c r="AZ291" i="18" s="1"/>
  <c r="AY855" i="18"/>
  <c r="AY685" i="18"/>
  <c r="AY801" i="18"/>
  <c r="AY330" i="18"/>
  <c r="AZ330" i="18" s="1"/>
  <c r="AY860" i="18"/>
  <c r="AY820" i="18"/>
  <c r="AY865" i="18"/>
  <c r="AY427" i="18"/>
  <c r="AY792" i="18"/>
  <c r="AY388" i="18"/>
  <c r="AY821" i="18"/>
  <c r="AY844" i="18"/>
  <c r="AY833" i="18"/>
  <c r="AY390" i="18"/>
  <c r="AY867" i="18"/>
  <c r="AY443" i="18"/>
  <c r="AY835" i="18"/>
  <c r="AY453" i="18"/>
  <c r="AY414" i="18"/>
  <c r="AY803" i="18"/>
  <c r="AY738" i="18"/>
  <c r="AY794" i="18"/>
  <c r="AY418" i="18"/>
  <c r="AY392" i="18"/>
  <c r="AY859" i="18"/>
  <c r="AY682" i="18"/>
  <c r="AY187" i="18"/>
  <c r="AY768" i="18"/>
  <c r="AY432" i="18"/>
  <c r="AY260" i="18"/>
  <c r="AY592" i="18"/>
  <c r="AY684" i="18"/>
  <c r="AY802" i="18"/>
  <c r="AY460" i="18"/>
  <c r="AY862" i="18"/>
  <c r="AY445" i="18"/>
  <c r="AY408" i="18"/>
  <c r="AX4" i="18"/>
  <c r="AW5" i="24"/>
  <c r="AX426" i="18"/>
  <c r="AX856" i="18"/>
  <c r="AX869" i="18"/>
  <c r="AY797" i="18"/>
  <c r="AY318" i="18"/>
  <c r="AY710" i="18"/>
  <c r="AY421" i="18"/>
  <c r="AY191" i="18"/>
  <c r="AY333" i="18"/>
  <c r="AY829" i="18"/>
  <c r="AY461" i="18"/>
  <c r="AY370" i="18"/>
  <c r="AY448" i="18"/>
  <c r="AY404" i="18"/>
  <c r="AY423" i="18"/>
  <c r="AY462" i="18"/>
  <c r="AY837" i="18"/>
  <c r="AY846" i="18"/>
  <c r="AX843" i="18"/>
  <c r="AU22" i="24"/>
  <c r="AU33" i="24" s="1"/>
  <c r="AV8" i="24"/>
  <c r="AX429" i="18"/>
  <c r="AW439" i="18"/>
  <c r="AY403" i="18"/>
  <c r="AX413" i="18"/>
  <c r="AW465" i="18" l="1"/>
  <c r="AX455" i="18"/>
  <c r="AW452" i="18"/>
  <c r="AX442" i="18"/>
  <c r="AY817" i="18"/>
  <c r="AY426" i="18"/>
  <c r="AZ418" i="18"/>
  <c r="AZ392" i="18"/>
  <c r="AZ422" i="18"/>
  <c r="AZ859" i="18"/>
  <c r="AZ794" i="18"/>
  <c r="AZ411" i="18"/>
  <c r="AZ397" i="18"/>
  <c r="AZ738" i="18"/>
  <c r="AZ796" i="18"/>
  <c r="AZ281" i="18"/>
  <c r="AZ737" i="18"/>
  <c r="AZ449" i="18"/>
  <c r="AZ831" i="18"/>
  <c r="AZ593" i="18"/>
  <c r="AZ407" i="18"/>
  <c r="AZ734" i="18"/>
  <c r="AZ412" i="18"/>
  <c r="AZ822" i="18"/>
  <c r="AZ187" i="18"/>
  <c r="AZ711" i="18"/>
  <c r="AZ395" i="18"/>
  <c r="AZ684" i="18"/>
  <c r="AZ458" i="18"/>
  <c r="AZ279" i="18"/>
  <c r="AZ826" i="18"/>
  <c r="AZ710" i="18"/>
  <c r="AZ421" i="18"/>
  <c r="AZ810" i="18"/>
  <c r="AZ191" i="18"/>
  <c r="AZ404" i="18"/>
  <c r="AZ446" i="18"/>
  <c r="AZ592" i="18"/>
  <c r="AZ292" i="18"/>
  <c r="AZ797" i="18"/>
  <c r="AZ189" i="18"/>
  <c r="AZ432" i="18"/>
  <c r="AZ464" i="18"/>
  <c r="AZ594" i="18"/>
  <c r="AZ435" i="18"/>
  <c r="AZ370" i="18"/>
  <c r="AZ398" i="18"/>
  <c r="AZ320" i="18"/>
  <c r="AZ394" i="18"/>
  <c r="AZ408" i="18"/>
  <c r="AZ774" i="18"/>
  <c r="AZ798" i="18"/>
  <c r="AZ459" i="18"/>
  <c r="AZ448" i="18"/>
  <c r="AZ848" i="18"/>
  <c r="AZ457" i="18"/>
  <c r="BA3" i="18"/>
  <c r="AZ573" i="18"/>
  <c r="AZ753" i="18"/>
  <c r="AZ765" i="18" s="1"/>
  <c r="AZ150" i="18"/>
  <c r="AZ139" i="18"/>
  <c r="AZ254" i="18"/>
  <c r="AZ164" i="18"/>
  <c r="AZ177" i="18"/>
  <c r="AZ202" i="18"/>
  <c r="AZ256" i="18"/>
  <c r="AZ381" i="18"/>
  <c r="AZ269" i="18"/>
  <c r="AZ228" i="18"/>
  <c r="AZ111" i="18"/>
  <c r="AZ379" i="18"/>
  <c r="AZ215" i="18"/>
  <c r="AZ96" i="18"/>
  <c r="AZ508" i="18"/>
  <c r="AZ104" i="18"/>
  <c r="AZ266" i="18"/>
  <c r="AZ169" i="18"/>
  <c r="AZ204" i="18"/>
  <c r="AZ108" i="18"/>
  <c r="AZ148" i="18"/>
  <c r="AZ576" i="18"/>
  <c r="AZ265" i="18"/>
  <c r="AZ643" i="18"/>
  <c r="AZ617" i="18"/>
  <c r="AZ346" i="18"/>
  <c r="AZ667" i="18"/>
  <c r="AZ526" i="18"/>
  <c r="AZ668" i="18"/>
  <c r="AZ618" i="18"/>
  <c r="AZ644" i="18"/>
  <c r="AZ514" i="18"/>
  <c r="AZ666" i="18"/>
  <c r="AZ567" i="18"/>
  <c r="AZ788" i="18"/>
  <c r="AZ664" i="18"/>
  <c r="AZ749" i="18"/>
  <c r="AZ620" i="18"/>
  <c r="AZ555" i="18"/>
  <c r="AZ581" i="18"/>
  <c r="AZ529" i="18"/>
  <c r="AZ369" i="18"/>
  <c r="AZ647" i="18"/>
  <c r="AZ673" i="18"/>
  <c r="AZ751" i="18"/>
  <c r="AZ530" i="18"/>
  <c r="AZ190" i="18"/>
  <c r="AZ679" i="18"/>
  <c r="AZ306" i="18"/>
  <c r="AZ827" i="18"/>
  <c r="BA827" i="18" s="1"/>
  <c r="AZ460" i="18"/>
  <c r="AZ294" i="18"/>
  <c r="AZ273" i="18"/>
  <c r="AZ807" i="18"/>
  <c r="BA807" i="18" s="1"/>
  <c r="AZ838" i="18"/>
  <c r="AZ423" i="18"/>
  <c r="AZ334" i="18"/>
  <c r="AZ365" i="18"/>
  <c r="BA365" i="18" s="1"/>
  <c r="AZ851" i="18"/>
  <c r="AZ591" i="18"/>
  <c r="AZ451" i="18"/>
  <c r="AZ868" i="18"/>
  <c r="BA868" i="18" s="1"/>
  <c r="AZ274" i="18"/>
  <c r="AZ463" i="18"/>
  <c r="AZ331" i="18"/>
  <c r="AZ304" i="18"/>
  <c r="BA304" i="18" s="1"/>
  <c r="AZ861" i="18"/>
  <c r="AZ436" i="18"/>
  <c r="AZ332" i="18"/>
  <c r="AZ401" i="18"/>
  <c r="AZ349" i="18"/>
  <c r="AZ361" i="18" s="1"/>
  <c r="AZ574" i="18"/>
  <c r="AZ137" i="18"/>
  <c r="AZ112" i="18"/>
  <c r="AZ380" i="18"/>
  <c r="AZ126" i="18"/>
  <c r="AZ213" i="18"/>
  <c r="AZ383" i="18"/>
  <c r="AZ136" i="18"/>
  <c r="AZ347" i="18"/>
  <c r="AZ138" i="18"/>
  <c r="AZ105" i="18"/>
  <c r="AZ151" i="18"/>
  <c r="AZ577" i="18"/>
  <c r="AZ630" i="18"/>
  <c r="AZ604" i="18"/>
  <c r="AZ552" i="18"/>
  <c r="AZ748" i="18"/>
  <c r="AZ501" i="18"/>
  <c r="AZ343" i="18"/>
  <c r="BA343" i="18" s="1"/>
  <c r="AZ541" i="18"/>
  <c r="AZ789" i="18"/>
  <c r="AZ503" i="18"/>
  <c r="AZ608" i="18"/>
  <c r="AZ660" i="18"/>
  <c r="AZ368" i="18"/>
  <c r="AZ440" i="18"/>
  <c r="AZ841" i="18"/>
  <c r="BA841" i="18" s="1"/>
  <c r="AZ317" i="18"/>
  <c r="AZ837" i="18"/>
  <c r="AZ773" i="18"/>
  <c r="AZ433" i="18"/>
  <c r="BA433" i="18" s="1"/>
  <c r="AZ683" i="18"/>
  <c r="AZ419" i="18"/>
  <c r="AZ686" i="18"/>
  <c r="AZ814" i="18"/>
  <c r="BA814" i="18" s="1"/>
  <c r="AZ445" i="18"/>
  <c r="AZ575" i="18"/>
  <c r="AZ99" i="18"/>
  <c r="AZ165" i="18"/>
  <c r="AZ178" i="18"/>
  <c r="AZ98" i="18"/>
  <c r="AZ109" i="18"/>
  <c r="AZ385" i="18"/>
  <c r="AZ267" i="18"/>
  <c r="AZ377" i="18"/>
  <c r="AZ161" i="18"/>
  <c r="AZ386" i="18"/>
  <c r="AZ785" i="18"/>
  <c r="AZ513" i="18"/>
  <c r="AZ539" i="18"/>
  <c r="AZ262" i="18"/>
  <c r="AZ540" i="18"/>
  <c r="AZ645" i="18"/>
  <c r="AZ619" i="18"/>
  <c r="AZ542" i="18"/>
  <c r="AZ607" i="18"/>
  <c r="AZ373" i="18"/>
  <c r="AZ517" i="18"/>
  <c r="AZ569" i="18"/>
  <c r="AZ264" i="18"/>
  <c r="AZ722" i="18"/>
  <c r="AZ768" i="18"/>
  <c r="AZ462" i="18"/>
  <c r="BA462" i="18" s="1"/>
  <c r="AZ280" i="18"/>
  <c r="AZ437" i="18"/>
  <c r="AZ393" i="18"/>
  <c r="AZ850" i="18"/>
  <c r="BA850" i="18" s="1"/>
  <c r="AZ456" i="18"/>
  <c r="AZ849" i="18"/>
  <c r="AZ480" i="18"/>
  <c r="AZ492" i="18" s="1"/>
  <c r="AZ782" i="18"/>
  <c r="AZ216" i="18"/>
  <c r="AZ107" i="18"/>
  <c r="AZ124" i="18"/>
  <c r="AZ162" i="18"/>
  <c r="AZ252" i="18"/>
  <c r="AZ230" i="18"/>
  <c r="AZ135" i="18"/>
  <c r="AZ100" i="18"/>
  <c r="AZ122" i="18"/>
  <c r="AZ175" i="18"/>
  <c r="AZ172" i="18"/>
  <c r="AZ242" i="18"/>
  <c r="AZ152" i="18"/>
  <c r="AZ229" i="18"/>
  <c r="AZ384" i="18"/>
  <c r="AZ240" i="18"/>
  <c r="AZ110" i="18"/>
  <c r="AZ784" i="18"/>
  <c r="AZ149" i="18"/>
  <c r="AZ268" i="18"/>
  <c r="AZ113" i="18"/>
  <c r="AZ173" i="18"/>
  <c r="AZ665" i="18"/>
  <c r="AZ510" i="18"/>
  <c r="AZ260" i="18"/>
  <c r="AZ786" i="18"/>
  <c r="AZ578" i="18"/>
  <c r="AZ345" i="18"/>
  <c r="AZ565" i="18"/>
  <c r="AZ579" i="18"/>
  <c r="AZ605" i="18"/>
  <c r="AZ527" i="18"/>
  <c r="AZ566" i="18"/>
  <c r="AZ658" i="18"/>
  <c r="AZ502" i="18"/>
  <c r="AZ515" i="18"/>
  <c r="AZ528" i="18"/>
  <c r="AZ606" i="18"/>
  <c r="AZ568" i="18"/>
  <c r="AZ659" i="18"/>
  <c r="AZ633" i="18"/>
  <c r="AZ516" i="18"/>
  <c r="AZ634" i="18"/>
  <c r="AZ504" i="18"/>
  <c r="AZ556" i="18"/>
  <c r="AZ582" i="18"/>
  <c r="AZ543" i="18"/>
  <c r="AZ319" i="18"/>
  <c r="BA319" i="18" s="1"/>
  <c r="AZ818" i="18"/>
  <c r="AZ708" i="18"/>
  <c r="AZ682" i="18"/>
  <c r="AZ802" i="18"/>
  <c r="BA802" i="18" s="1"/>
  <c r="AZ815" i="18"/>
  <c r="AZ846" i="18"/>
  <c r="AZ307" i="18"/>
  <c r="AZ333" i="18"/>
  <c r="BA333" i="18" s="1"/>
  <c r="AZ842" i="18"/>
  <c r="AZ723" i="18"/>
  <c r="AZ410" i="18"/>
  <c r="AZ829" i="18"/>
  <c r="BA829" i="18" s="1"/>
  <c r="AZ275" i="18"/>
  <c r="AZ836" i="18"/>
  <c r="AZ277" i="18"/>
  <c r="AZ864" i="18"/>
  <c r="BA864" i="18" s="1"/>
  <c r="AZ461" i="18"/>
  <c r="AZ863" i="18"/>
  <c r="AZ677" i="18"/>
  <c r="AZ823" i="18"/>
  <c r="BA823" i="18" s="1"/>
  <c r="AZ595" i="18"/>
  <c r="AZ430" i="18"/>
  <c r="AZ783" i="18"/>
  <c r="AZ226" i="18"/>
  <c r="AZ163" i="18"/>
  <c r="AZ200" i="18"/>
  <c r="AZ176" i="18"/>
  <c r="AZ243" i="18"/>
  <c r="AZ227" i="18"/>
  <c r="AZ241" i="18"/>
  <c r="AZ382" i="18"/>
  <c r="AZ106" i="18"/>
  <c r="AZ214" i="18"/>
  <c r="AZ170" i="18"/>
  <c r="AZ509" i="18"/>
  <c r="AZ500" i="18"/>
  <c r="AZ512" i="18"/>
  <c r="AZ631" i="18"/>
  <c r="AZ263" i="18"/>
  <c r="AZ554" i="18"/>
  <c r="AZ632" i="18"/>
  <c r="AZ261" i="18"/>
  <c r="AZ646" i="18"/>
  <c r="AZ750" i="18"/>
  <c r="AZ372" i="18"/>
  <c r="AZ367" i="18"/>
  <c r="AZ318" i="18"/>
  <c r="AZ862" i="18"/>
  <c r="BA862" i="18" s="1"/>
  <c r="AZ698" i="18"/>
  <c r="AZ839" i="18"/>
  <c r="AZ866" i="18"/>
  <c r="AZ813" i="18"/>
  <c r="BA813" i="18" s="1"/>
  <c r="AZ770" i="18"/>
  <c r="AZ344" i="18"/>
  <c r="AZ450" i="18"/>
  <c r="AZ188" i="18"/>
  <c r="BA188" i="18" s="1"/>
  <c r="AZ434" i="18"/>
  <c r="AZ76" i="18"/>
  <c r="AZ88" i="18" s="1"/>
  <c r="AZ781" i="18"/>
  <c r="AZ171" i="18"/>
  <c r="AZ201" i="18"/>
  <c r="AZ253" i="18"/>
  <c r="AZ97" i="18"/>
  <c r="AZ203" i="18"/>
  <c r="AZ217" i="18"/>
  <c r="AZ123" i="18"/>
  <c r="AZ174" i="18"/>
  <c r="AZ255" i="18"/>
  <c r="AZ125" i="18"/>
  <c r="AZ239" i="18"/>
  <c r="AZ378" i="18"/>
  <c r="AZ511" i="18"/>
  <c r="BA511" i="18" s="1"/>
  <c r="AZ747" i="18"/>
  <c r="AZ656" i="18"/>
  <c r="AZ657" i="18"/>
  <c r="AZ553" i="18"/>
  <c r="AZ787" i="18"/>
  <c r="AZ670" i="18"/>
  <c r="AZ580" i="18"/>
  <c r="AZ672" i="18"/>
  <c r="AZ671" i="18"/>
  <c r="AZ621" i="18"/>
  <c r="AZ790" i="18"/>
  <c r="AZ366" i="18"/>
  <c r="BA366" i="18" s="1"/>
  <c r="AZ775" i="18"/>
  <c r="AZ724" i="18"/>
  <c r="AZ425" i="18"/>
  <c r="AZ799" i="18"/>
  <c r="BA799" i="18" s="1"/>
  <c r="AZ853" i="18"/>
  <c r="AZ735" i="18"/>
  <c r="AZ712" i="18"/>
  <c r="AZ811" i="18"/>
  <c r="BA811" i="18" s="1"/>
  <c r="AZ816" i="18"/>
  <c r="AZ405" i="18"/>
  <c r="AZ857" i="18"/>
  <c r="AZ820" i="18"/>
  <c r="AZ388" i="18"/>
  <c r="AZ865" i="18"/>
  <c r="AZ792" i="18"/>
  <c r="AZ824" i="18"/>
  <c r="BA824" i="18" s="1"/>
  <c r="AZ427" i="18"/>
  <c r="AZ844" i="18"/>
  <c r="AZ821" i="18"/>
  <c r="AZ833" i="18"/>
  <c r="AZ443" i="18"/>
  <c r="AZ390" i="18"/>
  <c r="AZ867" i="18"/>
  <c r="AZ803" i="18"/>
  <c r="AZ453" i="18"/>
  <c r="AZ414" i="18"/>
  <c r="AZ835" i="18"/>
  <c r="AZ396" i="18"/>
  <c r="AZ399" i="18"/>
  <c r="AZ809" i="18"/>
  <c r="AZ699" i="18"/>
  <c r="AZ282" i="18"/>
  <c r="AX5" i="24"/>
  <c r="AY4" i="18"/>
  <c r="AZ776" i="18"/>
  <c r="AZ293" i="18"/>
  <c r="AZ772" i="18"/>
  <c r="AZ828" i="18"/>
  <c r="AZ825" i="18"/>
  <c r="AZ812" i="18"/>
  <c r="AZ295" i="18"/>
  <c r="AY804" i="18"/>
  <c r="AZ685" i="18"/>
  <c r="AZ276" i="18"/>
  <c r="AZ696" i="18"/>
  <c r="AZ444" i="18"/>
  <c r="AZ840" i="18"/>
  <c r="AZ854" i="18"/>
  <c r="AZ364" i="18"/>
  <c r="AZ771" i="18"/>
  <c r="AZ681" i="18"/>
  <c r="AZ721" i="18"/>
  <c r="AZ709" i="18"/>
  <c r="AZ725" i="18"/>
  <c r="AZ808" i="18"/>
  <c r="AZ391" i="18"/>
  <c r="AZ769" i="18"/>
  <c r="AZ669" i="18"/>
  <c r="AZ431" i="18"/>
  <c r="AZ409" i="18"/>
  <c r="AY400" i="18"/>
  <c r="AZ801" i="18"/>
  <c r="AZ777" i="18"/>
  <c r="AZ416" i="18"/>
  <c r="AZ736" i="18"/>
  <c r="AZ695" i="18"/>
  <c r="AZ447" i="18"/>
  <c r="AY869" i="18"/>
  <c r="AZ438" i="18"/>
  <c r="AZ371" i="18"/>
  <c r="AZ795" i="18"/>
  <c r="AZ805" i="18"/>
  <c r="BA805" i="18" s="1"/>
  <c r="AY856" i="18"/>
  <c r="AZ860" i="18"/>
  <c r="AZ855" i="18"/>
  <c r="AZ834" i="18"/>
  <c r="AZ417" i="18"/>
  <c r="AZ420" i="18"/>
  <c r="AZ697" i="18"/>
  <c r="AY830" i="18"/>
  <c r="AZ678" i="18"/>
  <c r="AZ278" i="18"/>
  <c r="AZ847" i="18"/>
  <c r="AZ424" i="18"/>
  <c r="AZ800" i="18"/>
  <c r="AZ852" i="18"/>
  <c r="AZ321" i="18"/>
  <c r="AY843" i="18"/>
  <c r="AZ403" i="18"/>
  <c r="AY413" i="18"/>
  <c r="AY429" i="18"/>
  <c r="AX439" i="18"/>
  <c r="AV22" i="24"/>
  <c r="AV33" i="24" s="1"/>
  <c r="AW8" i="24"/>
  <c r="AX465" i="18" l="1"/>
  <c r="AY455" i="18"/>
  <c r="AX452" i="18"/>
  <c r="AY442" i="18"/>
  <c r="AZ817" i="18"/>
  <c r="BA330" i="18"/>
  <c r="BA812" i="18"/>
  <c r="BA281" i="18"/>
  <c r="BA409" i="18"/>
  <c r="BA699" i="18"/>
  <c r="BA191" i="18"/>
  <c r="BA777" i="18"/>
  <c r="BA464" i="18"/>
  <c r="BA292" i="18"/>
  <c r="BA697" i="18"/>
  <c r="BA370" i="18"/>
  <c r="BA431" i="18"/>
  <c r="BA305" i="18"/>
  <c r="BA408" i="18"/>
  <c r="BA412" i="18"/>
  <c r="BA399" i="18"/>
  <c r="BA684" i="18"/>
  <c r="BA711" i="18"/>
  <c r="BA364" i="18"/>
  <c r="BA279" i="18"/>
  <c r="BA678" i="18"/>
  <c r="BA828" i="18"/>
  <c r="BA422" i="18"/>
  <c r="BA852" i="18"/>
  <c r="BA321" i="18"/>
  <c r="BA847" i="18"/>
  <c r="BA738" i="18"/>
  <c r="BA446" i="18"/>
  <c r="BA189" i="18"/>
  <c r="BA416" i="18"/>
  <c r="BA447" i="18"/>
  <c r="BA776" i="18"/>
  <c r="BA278" i="18"/>
  <c r="BA395" i="18"/>
  <c r="BA826" i="18"/>
  <c r="BA396" i="18"/>
  <c r="BA794" i="18"/>
  <c r="BA795" i="18"/>
  <c r="BA860" i="18"/>
  <c r="BA449" i="18"/>
  <c r="BA800" i="18"/>
  <c r="BA710" i="18"/>
  <c r="BA406" i="18"/>
  <c r="BA840" i="18"/>
  <c r="BA593" i="18"/>
  <c r="BA769" i="18"/>
  <c r="BA320" i="18"/>
  <c r="BA459" i="18"/>
  <c r="BA801" i="18"/>
  <c r="BA685" i="18"/>
  <c r="BA859" i="18"/>
  <c r="BA808" i="18"/>
  <c r="BA721" i="18"/>
  <c r="BA709" i="18"/>
  <c r="BA796" i="18"/>
  <c r="BA438" i="18"/>
  <c r="BA295" i="18"/>
  <c r="BA810" i="18"/>
  <c r="BA444" i="18"/>
  <c r="BA432" i="18"/>
  <c r="BA592" i="18"/>
  <c r="BA680" i="18"/>
  <c r="BA435" i="18"/>
  <c r="BA293" i="18"/>
  <c r="BA825" i="18"/>
  <c r="BA394" i="18"/>
  <c r="BA398" i="18"/>
  <c r="BA834" i="18"/>
  <c r="BA798" i="18"/>
  <c r="BA771" i="18"/>
  <c r="BA391" i="18"/>
  <c r="BA457" i="18"/>
  <c r="BA448" i="18"/>
  <c r="BA855" i="18"/>
  <c r="BA411" i="18"/>
  <c r="BA392" i="18"/>
  <c r="BA282" i="18"/>
  <c r="BA831" i="18"/>
  <c r="BA424" i="18"/>
  <c r="BA725" i="18"/>
  <c r="BA421" i="18"/>
  <c r="BA420" i="18"/>
  <c r="BA772" i="18"/>
  <c r="BA407" i="18"/>
  <c r="BA308" i="18"/>
  <c r="BA822" i="18"/>
  <c r="BA695" i="18"/>
  <c r="BA276" i="18"/>
  <c r="BA736" i="18"/>
  <c r="BA458" i="18"/>
  <c r="BA418" i="18"/>
  <c r="BA809" i="18"/>
  <c r="BA397" i="18"/>
  <c r="BA404" i="18"/>
  <c r="BA417" i="18"/>
  <c r="BA797" i="18"/>
  <c r="BA854" i="18"/>
  <c r="BA696" i="18"/>
  <c r="BA681" i="18"/>
  <c r="BA774" i="18"/>
  <c r="BA848" i="18"/>
  <c r="BA291" i="18"/>
  <c r="BA265" i="18"/>
  <c r="BA480" i="18"/>
  <c r="BA492" i="18" s="1"/>
  <c r="BA782" i="18"/>
  <c r="BA575" i="18"/>
  <c r="BA176" i="18"/>
  <c r="BA379" i="18"/>
  <c r="BA100" i="18"/>
  <c r="BA135" i="18"/>
  <c r="BA230" i="18"/>
  <c r="BA256" i="18"/>
  <c r="BA215" i="18"/>
  <c r="BA126" i="18"/>
  <c r="BA110" i="18"/>
  <c r="BA111" i="18"/>
  <c r="BA226" i="18"/>
  <c r="BA380" i="18"/>
  <c r="BA123" i="18"/>
  <c r="BA108" i="18"/>
  <c r="BA202" i="18"/>
  <c r="BA105" i="18"/>
  <c r="BA178" i="18"/>
  <c r="BA138" i="18"/>
  <c r="BA164" i="18"/>
  <c r="BA163" i="18"/>
  <c r="BA576" i="18"/>
  <c r="BA508" i="18"/>
  <c r="BA268" i="18"/>
  <c r="BA604" i="18"/>
  <c r="BA344" i="18"/>
  <c r="BA345" i="18"/>
  <c r="BA527" i="18"/>
  <c r="BA657" i="18"/>
  <c r="BA644" i="18"/>
  <c r="BA262" i="18"/>
  <c r="BA566" i="18"/>
  <c r="BA580" i="18"/>
  <c r="BA554" i="18"/>
  <c r="BA541" i="18"/>
  <c r="BA788" i="18"/>
  <c r="BA659" i="18"/>
  <c r="BA555" i="18"/>
  <c r="BA516" i="18"/>
  <c r="BA503" i="18"/>
  <c r="BA608" i="18"/>
  <c r="BA634" i="18"/>
  <c r="BA373" i="18"/>
  <c r="BA504" i="18"/>
  <c r="BA371" i="18"/>
  <c r="BA734" i="18"/>
  <c r="BB734" i="18" s="1"/>
  <c r="BA552" i="18"/>
  <c r="BA573" i="18"/>
  <c r="BA203" i="18"/>
  <c r="BA122" i="18"/>
  <c r="BA229" i="18"/>
  <c r="BA124" i="18"/>
  <c r="BA252" i="18"/>
  <c r="BA204" i="18"/>
  <c r="BA386" i="18"/>
  <c r="BA177" i="18"/>
  <c r="BA150" i="18"/>
  <c r="BA378" i="18"/>
  <c r="BA267" i="18"/>
  <c r="BA578" i="18"/>
  <c r="BA787" i="18"/>
  <c r="BA512" i="18"/>
  <c r="BA618" i="18"/>
  <c r="BA658" i="18"/>
  <c r="BA749" i="18"/>
  <c r="BA633" i="18"/>
  <c r="BA581" i="18"/>
  <c r="BA660" i="18"/>
  <c r="BA647" i="18"/>
  <c r="BA737" i="18"/>
  <c r="BB737" i="18" s="1"/>
  <c r="BA76" i="18"/>
  <c r="BA88" i="18" s="1"/>
  <c r="BA165" i="18"/>
  <c r="BA172" i="18"/>
  <c r="BA214" i="18"/>
  <c r="BA99" i="18"/>
  <c r="BA382" i="18"/>
  <c r="BA243" i="18"/>
  <c r="BA240" i="18"/>
  <c r="BA104" i="18"/>
  <c r="BA125" i="18"/>
  <c r="BA169" i="18"/>
  <c r="BA264" i="18"/>
  <c r="BB264" i="18" s="1"/>
  <c r="BA630" i="18"/>
  <c r="BA579" i="18"/>
  <c r="BA667" i="18"/>
  <c r="BA748" i="18"/>
  <c r="BA515" i="18"/>
  <c r="BA606" i="18"/>
  <c r="BA607" i="18"/>
  <c r="BA670" i="18"/>
  <c r="BA369" i="18"/>
  <c r="BB369" i="18" s="1"/>
  <c r="BA556" i="18"/>
  <c r="BA187" i="18"/>
  <c r="BB187" i="18" s="1"/>
  <c r="BA440" i="18"/>
  <c r="BA349" i="18"/>
  <c r="BA361" i="18" s="1"/>
  <c r="BB3" i="18"/>
  <c r="BA783" i="18"/>
  <c r="BA109" i="18"/>
  <c r="BA113" i="18"/>
  <c r="BA228" i="18"/>
  <c r="BA385" i="18"/>
  <c r="BA255" i="18"/>
  <c r="BA162" i="18"/>
  <c r="BA381" i="18"/>
  <c r="BA217" i="18"/>
  <c r="BA242" i="18"/>
  <c r="BA107" i="18"/>
  <c r="BA98" i="18"/>
  <c r="BA97" i="18"/>
  <c r="BA216" i="18"/>
  <c r="BA170" i="18"/>
  <c r="BA383" i="18"/>
  <c r="BA213" i="18"/>
  <c r="BA173" i="18"/>
  <c r="BA152" i="18"/>
  <c r="BA139" i="18"/>
  <c r="BA254" i="18"/>
  <c r="BA106" i="18"/>
  <c r="BA577" i="18"/>
  <c r="BA510" i="18"/>
  <c r="BA509" i="18"/>
  <c r="BA643" i="18"/>
  <c r="BA565" i="18"/>
  <c r="BA513" i="18"/>
  <c r="BA747" i="18"/>
  <c r="BA631" i="18"/>
  <c r="BA500" i="18"/>
  <c r="BB500" i="18" s="1"/>
  <c r="BA501" i="18"/>
  <c r="BA502" i="18"/>
  <c r="BA567" i="18"/>
  <c r="BA619" i="18"/>
  <c r="BA632" i="18"/>
  <c r="BA789" i="18"/>
  <c r="BA529" i="18"/>
  <c r="BA568" i="18"/>
  <c r="BA750" i="18"/>
  <c r="BA543" i="18"/>
  <c r="BA569" i="18"/>
  <c r="BA367" i="18"/>
  <c r="BA790" i="18"/>
  <c r="BA673" i="18"/>
  <c r="BA594" i="18"/>
  <c r="BB594" i="18" s="1"/>
  <c r="BA818" i="18"/>
  <c r="BA401" i="18"/>
  <c r="BA574" i="18"/>
  <c r="BA781" i="18"/>
  <c r="BB781" i="18" s="1"/>
  <c r="BA253" i="18"/>
  <c r="BA227" i="18"/>
  <c r="BA241" i="18"/>
  <c r="BA239" i="18"/>
  <c r="BA175" i="18"/>
  <c r="BA161" i="18"/>
  <c r="BA201" i="18"/>
  <c r="BA151" i="18"/>
  <c r="BA784" i="18"/>
  <c r="BA200" i="18"/>
  <c r="BA785" i="18"/>
  <c r="BA656" i="18"/>
  <c r="BA617" i="18"/>
  <c r="BA346" i="18"/>
  <c r="BB346" i="18" s="1"/>
  <c r="BA514" i="18"/>
  <c r="BA605" i="18"/>
  <c r="BA645" i="18"/>
  <c r="BA669" i="18"/>
  <c r="BA672" i="18"/>
  <c r="BA620" i="18"/>
  <c r="BA582" i="18"/>
  <c r="BA621" i="18"/>
  <c r="BA751" i="18"/>
  <c r="BA526" i="18"/>
  <c r="BA753" i="18"/>
  <c r="BA765" i="18" s="1"/>
  <c r="BA137" i="18"/>
  <c r="BA269" i="18"/>
  <c r="BA174" i="18"/>
  <c r="BA384" i="18"/>
  <c r="BA148" i="18"/>
  <c r="BA136" i="18"/>
  <c r="BA149" i="18"/>
  <c r="BA96" i="18"/>
  <c r="BA112" i="18"/>
  <c r="BA266" i="18"/>
  <c r="BB266" i="18" s="1"/>
  <c r="BA171" i="18"/>
  <c r="BA377" i="18"/>
  <c r="BA786" i="18"/>
  <c r="BA539" i="18"/>
  <c r="BA553" i="18"/>
  <c r="BA540" i="18"/>
  <c r="BA260" i="18"/>
  <c r="BA528" i="18"/>
  <c r="BA542" i="18"/>
  <c r="BA646" i="18"/>
  <c r="BA261" i="18"/>
  <c r="BB261" i="18" s="1"/>
  <c r="BA517" i="18"/>
  <c r="BA530" i="18"/>
  <c r="BA347" i="18"/>
  <c r="BA857" i="18"/>
  <c r="BA820" i="18"/>
  <c r="BA792" i="18"/>
  <c r="BA865" i="18"/>
  <c r="BA388" i="18"/>
  <c r="BA427" i="18"/>
  <c r="BA833" i="18"/>
  <c r="BA821" i="18"/>
  <c r="BA844" i="18"/>
  <c r="BA443" i="18"/>
  <c r="BA867" i="18"/>
  <c r="BA390" i="18"/>
  <c r="BA835" i="18"/>
  <c r="BA453" i="18"/>
  <c r="BA414" i="18"/>
  <c r="BA803" i="18"/>
  <c r="AY5" i="24"/>
  <c r="AZ4" i="18"/>
  <c r="AZ426" i="18"/>
  <c r="AZ856" i="18"/>
  <c r="AZ869" i="18"/>
  <c r="BA425" i="18"/>
  <c r="BA866" i="18"/>
  <c r="BA277" i="18"/>
  <c r="BA307" i="18"/>
  <c r="BA393" i="18"/>
  <c r="BA686" i="18"/>
  <c r="BA331" i="18"/>
  <c r="BA334" i="18"/>
  <c r="BA306" i="18"/>
  <c r="BA666" i="18"/>
  <c r="BA405" i="18"/>
  <c r="BA735" i="18"/>
  <c r="BA724" i="18"/>
  <c r="BA839" i="18"/>
  <c r="BA430" i="18"/>
  <c r="BA863" i="18"/>
  <c r="BA836" i="18"/>
  <c r="BA723" i="18"/>
  <c r="BA846" i="18"/>
  <c r="BA708" i="18"/>
  <c r="BA849" i="18"/>
  <c r="BA437" i="18"/>
  <c r="BA722" i="18"/>
  <c r="BA419" i="18"/>
  <c r="BA837" i="18"/>
  <c r="BA368" i="18"/>
  <c r="BA436" i="18"/>
  <c r="BA463" i="18"/>
  <c r="BA591" i="18"/>
  <c r="BA423" i="18"/>
  <c r="BA294" i="18"/>
  <c r="BA679" i="18"/>
  <c r="BA664" i="18"/>
  <c r="AZ843" i="18"/>
  <c r="AZ804" i="18"/>
  <c r="BA712" i="18"/>
  <c r="BA450" i="18"/>
  <c r="BA318" i="18"/>
  <c r="BA263" i="18"/>
  <c r="BA677" i="18"/>
  <c r="BA410" i="18"/>
  <c r="BA682" i="18"/>
  <c r="BA665" i="18"/>
  <c r="BA768" i="18"/>
  <c r="BA773" i="18"/>
  <c r="BA332" i="18"/>
  <c r="BA451" i="18"/>
  <c r="BA273" i="18"/>
  <c r="BA668" i="18"/>
  <c r="AZ400" i="18"/>
  <c r="BA816" i="18"/>
  <c r="BA853" i="18"/>
  <c r="BA775" i="18"/>
  <c r="BA671" i="18"/>
  <c r="BA434" i="18"/>
  <c r="BA770" i="18"/>
  <c r="BA698" i="18"/>
  <c r="BA372" i="18"/>
  <c r="BA595" i="18"/>
  <c r="BA461" i="18"/>
  <c r="BA275" i="18"/>
  <c r="BA842" i="18"/>
  <c r="BA815" i="18"/>
  <c r="AZ830" i="18"/>
  <c r="BA456" i="18"/>
  <c r="BA280" i="18"/>
  <c r="BA445" i="18"/>
  <c r="BA683" i="18"/>
  <c r="BA317" i="18"/>
  <c r="BA861" i="18"/>
  <c r="BA274" i="18"/>
  <c r="BA851" i="18"/>
  <c r="BA838" i="18"/>
  <c r="BA460" i="18"/>
  <c r="BA190" i="18"/>
  <c r="AW22" i="24"/>
  <c r="AW33" i="24" s="1"/>
  <c r="AX8" i="24"/>
  <c r="AZ429" i="18"/>
  <c r="AY439" i="18"/>
  <c r="BA403" i="18"/>
  <c r="AZ413" i="18"/>
  <c r="BB805" i="18"/>
  <c r="AZ455" i="18" l="1"/>
  <c r="AY465" i="18"/>
  <c r="AZ442" i="18"/>
  <c r="AY452" i="18"/>
  <c r="BA804" i="18"/>
  <c r="BA817" i="18"/>
  <c r="BA400" i="18"/>
  <c r="BA869" i="18"/>
  <c r="BB456" i="18"/>
  <c r="BB430" i="18"/>
  <c r="BB863" i="18"/>
  <c r="BB396" i="18"/>
  <c r="BB686" i="18"/>
  <c r="BB276" i="18"/>
  <c r="BB822" i="18"/>
  <c r="BB813" i="18"/>
  <c r="BB593" i="18"/>
  <c r="BB406" i="18"/>
  <c r="BB722" i="18"/>
  <c r="BB699" i="18"/>
  <c r="BB330" i="18"/>
  <c r="BB434" i="18"/>
  <c r="BB450" i="18"/>
  <c r="BB685" i="18"/>
  <c r="BB850" i="18"/>
  <c r="BB437" i="18"/>
  <c r="BB320" i="18"/>
  <c r="BB280" i="18"/>
  <c r="BB431" i="18"/>
  <c r="BB777" i="18"/>
  <c r="BB460" i="18"/>
  <c r="BB295" i="18"/>
  <c r="BB721" i="18"/>
  <c r="BB823" i="18"/>
  <c r="BB826" i="18"/>
  <c r="BB770" i="18"/>
  <c r="BB308" i="18"/>
  <c r="BB840" i="18"/>
  <c r="BB775" i="18"/>
  <c r="BB190" i="18"/>
  <c r="BB801" i="18"/>
  <c r="BB459" i="18"/>
  <c r="BB462" i="18"/>
  <c r="BB273" i="18"/>
  <c r="BB796" i="18"/>
  <c r="BB831" i="18"/>
  <c r="BB677" i="18"/>
  <c r="BB736" i="18"/>
  <c r="BB278" i="18"/>
  <c r="BB696" i="18"/>
  <c r="BB425" i="18"/>
  <c r="BB812" i="18"/>
  <c r="BB814" i="18"/>
  <c r="BB811" i="18"/>
  <c r="BB838" i="18"/>
  <c r="BB294" i="18"/>
  <c r="BB709" i="18"/>
  <c r="BB595" i="18"/>
  <c r="BB282" i="18"/>
  <c r="BB458" i="18"/>
  <c r="BB419" i="18"/>
  <c r="BB395" i="18"/>
  <c r="BB776" i="18"/>
  <c r="BB773" i="18"/>
  <c r="BB854" i="18"/>
  <c r="BB417" i="18"/>
  <c r="BB724" i="18"/>
  <c r="BB409" i="18"/>
  <c r="BB679" i="18"/>
  <c r="BB445" i="18"/>
  <c r="BB795" i="18"/>
  <c r="BB848" i="18"/>
  <c r="BB712" i="18"/>
  <c r="BB774" i="18"/>
  <c r="BB681" i="18"/>
  <c r="BB799" i="18"/>
  <c r="BB697" i="18"/>
  <c r="BB807" i="18"/>
  <c r="BB827" i="18"/>
  <c r="BB438" i="18"/>
  <c r="BB418" i="18"/>
  <c r="BB695" i="18"/>
  <c r="BB866" i="18"/>
  <c r="BB768" i="18"/>
  <c r="BB281" i="18"/>
  <c r="BB188" i="18"/>
  <c r="BB859" i="18"/>
  <c r="BB393" i="18"/>
  <c r="BB769" i="18"/>
  <c r="BB292" i="18"/>
  <c r="BB306" i="18"/>
  <c r="BB794" i="18"/>
  <c r="BB683" i="18"/>
  <c r="BB433" i="18"/>
  <c r="BB797" i="18"/>
  <c r="BB191" i="18"/>
  <c r="BB668" i="18"/>
  <c r="BB291" i="18"/>
  <c r="BB735" i="18"/>
  <c r="BB853" i="18"/>
  <c r="BB464" i="18"/>
  <c r="BB810" i="18"/>
  <c r="BB860" i="18"/>
  <c r="BB416" i="18"/>
  <c r="BB277" i="18"/>
  <c r="BB318" i="18"/>
  <c r="BB680" i="18"/>
  <c r="BB274" i="18"/>
  <c r="BB366" i="18"/>
  <c r="BB772" i="18"/>
  <c r="BB836" i="18"/>
  <c r="BB372" i="18"/>
  <c r="BB592" i="18"/>
  <c r="BB868" i="18"/>
  <c r="BB449" i="18"/>
  <c r="BB447" i="18"/>
  <c r="BB461" i="18"/>
  <c r="BB424" i="18"/>
  <c r="BB293" i="18"/>
  <c r="BB331" i="18"/>
  <c r="BB574" i="18"/>
  <c r="BB782" i="18"/>
  <c r="BB385" i="18"/>
  <c r="BB254" i="18"/>
  <c r="BB162" i="18"/>
  <c r="BB111" i="18"/>
  <c r="BB380" i="18"/>
  <c r="BB104" i="18"/>
  <c r="BB125" i="18"/>
  <c r="BB230" i="18"/>
  <c r="BB383" i="18"/>
  <c r="BB107" i="18"/>
  <c r="BB97" i="18"/>
  <c r="BB215" i="18"/>
  <c r="BB139" i="18"/>
  <c r="BB379" i="18"/>
  <c r="BB163" i="18"/>
  <c r="BB173" i="18"/>
  <c r="BB242" i="18"/>
  <c r="BB169" i="18"/>
  <c r="BB174" i="18"/>
  <c r="BB252" i="18"/>
  <c r="BB106" i="18"/>
  <c r="BB665" i="18"/>
  <c r="BB604" i="18"/>
  <c r="BB539" i="18"/>
  <c r="BB510" i="18"/>
  <c r="BB513" i="18"/>
  <c r="BB527" i="18"/>
  <c r="BB509" i="18"/>
  <c r="BB526" i="18"/>
  <c r="BB748" i="18"/>
  <c r="BB788" i="18"/>
  <c r="BB541" i="18"/>
  <c r="BB666" i="18"/>
  <c r="BB528" i="18"/>
  <c r="BB632" i="18"/>
  <c r="BB607" i="18"/>
  <c r="BB750" i="18"/>
  <c r="BB633" i="18"/>
  <c r="BB581" i="18"/>
  <c r="BB670" i="18"/>
  <c r="BB671" i="18"/>
  <c r="BB582" i="18"/>
  <c r="BB530" i="18"/>
  <c r="BB751" i="18"/>
  <c r="BB371" i="18"/>
  <c r="BB711" i="18"/>
  <c r="BB440" i="18"/>
  <c r="BB420" i="18"/>
  <c r="BB771" i="18"/>
  <c r="BB436" i="18"/>
  <c r="BB444" i="18"/>
  <c r="BB591" i="18"/>
  <c r="BB407" i="18"/>
  <c r="BB864" i="18"/>
  <c r="BB435" i="18"/>
  <c r="BB401" i="18"/>
  <c r="BB862" i="18"/>
  <c r="BB392" i="18"/>
  <c r="BB682" i="18"/>
  <c r="BB808" i="18"/>
  <c r="BB829" i="18"/>
  <c r="BB708" i="18"/>
  <c r="BB422" i="18"/>
  <c r="BB398" i="18"/>
  <c r="BB815" i="18"/>
  <c r="BB349" i="18"/>
  <c r="BB361" i="18" s="1"/>
  <c r="BB783" i="18"/>
  <c r="BB203" i="18"/>
  <c r="BB151" i="18"/>
  <c r="BB253" i="18"/>
  <c r="BB176" i="18"/>
  <c r="BB138" i="18"/>
  <c r="BB386" i="18"/>
  <c r="BB105" i="18"/>
  <c r="BB200" i="18"/>
  <c r="BB110" i="18"/>
  <c r="BB784" i="18"/>
  <c r="BB377" i="18"/>
  <c r="BB578" i="18"/>
  <c r="BB540" i="18"/>
  <c r="BB618" i="18"/>
  <c r="BB619" i="18"/>
  <c r="BB553" i="18"/>
  <c r="BB514" i="18"/>
  <c r="BB620" i="18"/>
  <c r="BB503" i="18"/>
  <c r="BB647" i="18"/>
  <c r="BB543" i="18"/>
  <c r="BB370" i="18"/>
  <c r="BB404" i="18"/>
  <c r="BB448" i="18"/>
  <c r="BB334" i="18"/>
  <c r="BB839" i="18"/>
  <c r="BB861" i="18"/>
  <c r="BB684" i="18"/>
  <c r="BB837" i="18"/>
  <c r="BB304" i="18"/>
  <c r="BB399" i="18"/>
  <c r="BB189" i="18"/>
  <c r="BB332" i="18"/>
  <c r="BB451" i="18"/>
  <c r="BB76" i="18"/>
  <c r="BB88" i="18" s="1"/>
  <c r="BB575" i="18"/>
  <c r="BB202" i="18"/>
  <c r="BB109" i="18"/>
  <c r="BB213" i="18"/>
  <c r="BB164" i="18"/>
  <c r="BB137" i="18"/>
  <c r="BB165" i="18"/>
  <c r="BB256" i="18"/>
  <c r="BB96" i="18"/>
  <c r="BB175" i="18"/>
  <c r="BB576" i="18"/>
  <c r="BB617" i="18"/>
  <c r="BB268" i="18"/>
  <c r="BB579" i="18"/>
  <c r="BB644" i="18"/>
  <c r="BB567" i="18"/>
  <c r="BB512" i="18"/>
  <c r="BB658" i="18"/>
  <c r="BB260" i="18"/>
  <c r="BB789" i="18"/>
  <c r="BB516" i="18"/>
  <c r="BB608" i="18"/>
  <c r="BB673" i="18"/>
  <c r="BB368" i="18"/>
  <c r="BB394" i="18"/>
  <c r="BB802" i="18"/>
  <c r="BB816" i="18"/>
  <c r="BB800" i="18"/>
  <c r="BB842" i="18"/>
  <c r="BB457" i="18"/>
  <c r="BB725" i="18"/>
  <c r="BB423" i="18"/>
  <c r="BB279" i="18"/>
  <c r="BB397" i="18"/>
  <c r="BB824" i="18"/>
  <c r="BB391" i="18"/>
  <c r="BB738" i="18"/>
  <c r="BB333" i="18"/>
  <c r="BB364" i="18"/>
  <c r="BB710" i="18"/>
  <c r="BB410" i="18"/>
  <c r="BB855" i="18"/>
  <c r="BB421" i="18"/>
  <c r="BB365" i="18"/>
  <c r="BB828" i="18"/>
  <c r="BB480" i="18"/>
  <c r="BB492" i="18" s="1"/>
  <c r="BB753" i="18"/>
  <c r="BB765" i="18" s="1"/>
  <c r="BB240" i="18"/>
  <c r="BB122" i="18"/>
  <c r="BB123" i="18"/>
  <c r="BB99" i="18"/>
  <c r="BB255" i="18"/>
  <c r="BB161" i="18"/>
  <c r="BB201" i="18"/>
  <c r="BB112" i="18"/>
  <c r="BB178" i="18"/>
  <c r="BB150" i="18"/>
  <c r="BB228" i="18"/>
  <c r="BB98" i="18"/>
  <c r="BB381" i="18"/>
  <c r="BB239" i="18"/>
  <c r="BB217" i="18"/>
  <c r="BB170" i="18"/>
  <c r="BB241" i="18"/>
  <c r="BB204" i="18"/>
  <c r="BB148" i="18"/>
  <c r="BB124" i="18"/>
  <c r="BB577" i="18"/>
  <c r="BB344" i="18"/>
  <c r="BB786" i="18"/>
  <c r="BB345" i="18"/>
  <c r="BB630" i="18"/>
  <c r="BB787" i="18"/>
  <c r="BB657" i="18"/>
  <c r="BB565" i="18"/>
  <c r="BB552" i="18"/>
  <c r="BB263" i="18"/>
  <c r="BB262" i="18"/>
  <c r="BB566" i="18"/>
  <c r="BB747" i="18"/>
  <c r="BB580" i="18"/>
  <c r="BB554" i="18"/>
  <c r="BB646" i="18"/>
  <c r="BB343" i="18"/>
  <c r="BB529" i="18"/>
  <c r="BB659" i="18"/>
  <c r="BB517" i="18"/>
  <c r="BB569" i="18"/>
  <c r="BB672" i="18"/>
  <c r="BB669" i="18"/>
  <c r="BB621" i="18"/>
  <c r="BB367" i="18"/>
  <c r="BB269" i="18"/>
  <c r="BB809" i="18"/>
  <c r="BB847" i="18"/>
  <c r="BB463" i="18"/>
  <c r="BB825" i="18"/>
  <c r="BB305" i="18"/>
  <c r="BB841" i="18"/>
  <c r="BB411" i="18"/>
  <c r="BB851" i="18"/>
  <c r="BB698" i="18"/>
  <c r="BB321" i="18"/>
  <c r="BB412" i="18"/>
  <c r="BC3" i="18"/>
  <c r="BB382" i="18"/>
  <c r="BB226" i="18"/>
  <c r="BB171" i="18"/>
  <c r="BB216" i="18"/>
  <c r="BB149" i="18"/>
  <c r="BB100" i="18"/>
  <c r="BB172" i="18"/>
  <c r="BB113" i="18"/>
  <c r="BB108" i="18"/>
  <c r="BB243" i="18"/>
  <c r="BB785" i="18"/>
  <c r="BB643" i="18"/>
  <c r="BB265" i="18"/>
  <c r="BB605" i="18"/>
  <c r="BB667" i="18"/>
  <c r="BB749" i="18"/>
  <c r="BB515" i="18"/>
  <c r="BB606" i="18"/>
  <c r="BB568" i="18"/>
  <c r="BB542" i="18"/>
  <c r="BB660" i="18"/>
  <c r="BB504" i="18"/>
  <c r="BB556" i="18"/>
  <c r="BB818" i="18"/>
  <c r="BB723" i="18"/>
  <c r="BB446" i="18"/>
  <c r="BB678" i="18"/>
  <c r="BB798" i="18"/>
  <c r="BB307" i="18"/>
  <c r="BB849" i="18"/>
  <c r="BB834" i="18"/>
  <c r="BB846" i="18"/>
  <c r="BB405" i="18"/>
  <c r="BB275" i="18"/>
  <c r="BB432" i="18"/>
  <c r="BB573" i="18"/>
  <c r="BB214" i="18"/>
  <c r="BB135" i="18"/>
  <c r="BB384" i="18"/>
  <c r="BB126" i="18"/>
  <c r="BB152" i="18"/>
  <c r="BB227" i="18"/>
  <c r="BB229" i="18"/>
  <c r="BB136" i="18"/>
  <c r="BB378" i="18"/>
  <c r="BB177" i="18"/>
  <c r="BB347" i="18"/>
  <c r="BB656" i="18"/>
  <c r="BB511" i="18"/>
  <c r="BB631" i="18"/>
  <c r="BB501" i="18"/>
  <c r="BB645" i="18"/>
  <c r="BB502" i="18"/>
  <c r="BB555" i="18"/>
  <c r="BB664" i="18"/>
  <c r="BB373" i="18"/>
  <c r="BB790" i="18"/>
  <c r="BB634" i="18"/>
  <c r="BB319" i="18"/>
  <c r="BB317" i="18"/>
  <c r="BC317" i="18" s="1"/>
  <c r="BB852" i="18"/>
  <c r="BB408" i="18"/>
  <c r="BB857" i="18"/>
  <c r="BB820" i="18"/>
  <c r="BB792" i="18"/>
  <c r="BB388" i="18"/>
  <c r="BB865" i="18"/>
  <c r="BB427" i="18"/>
  <c r="BB821" i="18"/>
  <c r="BB844" i="18"/>
  <c r="BB833" i="18"/>
  <c r="BB390" i="18"/>
  <c r="BB867" i="18"/>
  <c r="BB443" i="18"/>
  <c r="BB835" i="18"/>
  <c r="BB453" i="18"/>
  <c r="BB414" i="18"/>
  <c r="BB803" i="18"/>
  <c r="BA843" i="18"/>
  <c r="BA4" i="18"/>
  <c r="AZ5" i="24"/>
  <c r="BA856" i="18"/>
  <c r="BA426" i="18"/>
  <c r="BA830" i="18"/>
  <c r="BB267" i="18"/>
  <c r="BB508" i="18"/>
  <c r="BC805" i="18"/>
  <c r="BB403" i="18"/>
  <c r="BA413" i="18"/>
  <c r="BA429" i="18"/>
  <c r="AZ439" i="18"/>
  <c r="AX22" i="24"/>
  <c r="AX33" i="24" s="1"/>
  <c r="AY8" i="24"/>
  <c r="BA455" i="18" l="1"/>
  <c r="AZ465" i="18"/>
  <c r="AZ452" i="18"/>
  <c r="BA442" i="18"/>
  <c r="BB817" i="18"/>
  <c r="BC448" i="18"/>
  <c r="BC435" i="18"/>
  <c r="BC527" i="18"/>
  <c r="BB843" i="18"/>
  <c r="BB856" i="18"/>
  <c r="BB869" i="18"/>
  <c r="BC664" i="18"/>
  <c r="BC347" i="18"/>
  <c r="BC367" i="18"/>
  <c r="BC404" i="18"/>
  <c r="BC436" i="18"/>
  <c r="BC513" i="18"/>
  <c r="BB426" i="18"/>
  <c r="BB400" i="18"/>
  <c r="BC408" i="18"/>
  <c r="BC446" i="18"/>
  <c r="BC847" i="18"/>
  <c r="BC565" i="18"/>
  <c r="BC816" i="18"/>
  <c r="BC407" i="18"/>
  <c r="BC771" i="18"/>
  <c r="BC671" i="18"/>
  <c r="BC526" i="18"/>
  <c r="BB830" i="18"/>
  <c r="BC796" i="18"/>
  <c r="BC697" i="18"/>
  <c r="BC712" i="18"/>
  <c r="BC679" i="18"/>
  <c r="BC854" i="18"/>
  <c r="BC419" i="18"/>
  <c r="BC594" i="18"/>
  <c r="BC848" i="18"/>
  <c r="BC458" i="18"/>
  <c r="BC827" i="18"/>
  <c r="BC795" i="18"/>
  <c r="BC776" i="18"/>
  <c r="BC774" i="18"/>
  <c r="BC417" i="18"/>
  <c r="BC595" i="18"/>
  <c r="BC438" i="18"/>
  <c r="BC799" i="18"/>
  <c r="BC409" i="18"/>
  <c r="BC773" i="18"/>
  <c r="BC681" i="18"/>
  <c r="BC724" i="18"/>
  <c r="BC282" i="18"/>
  <c r="BC831" i="18"/>
  <c r="BC807" i="18"/>
  <c r="BC445" i="18"/>
  <c r="BC395" i="18"/>
  <c r="BC293" i="18"/>
  <c r="BC449" i="18"/>
  <c r="BC450" i="18"/>
  <c r="BC851" i="18"/>
  <c r="BC841" i="18"/>
  <c r="BC814" i="18"/>
  <c r="BC305" i="18"/>
  <c r="BC862" i="18"/>
  <c r="BC190" i="18"/>
  <c r="BC828" i="18"/>
  <c r="BC410" i="18"/>
  <c r="BC406" i="18"/>
  <c r="BC405" i="18"/>
  <c r="BC834" i="18"/>
  <c r="BC696" i="18"/>
  <c r="BC849" i="18"/>
  <c r="BC798" i="18"/>
  <c r="BD798" i="18" s="1"/>
  <c r="BC866" i="18"/>
  <c r="BC349" i="18"/>
  <c r="BC361" i="18" s="1"/>
  <c r="BC76" i="18"/>
  <c r="BC88" i="18" s="1"/>
  <c r="BC753" i="18"/>
  <c r="BC765" i="18" s="1"/>
  <c r="BC201" i="18"/>
  <c r="BC126" i="18"/>
  <c r="BC138" i="18"/>
  <c r="BC215" i="18"/>
  <c r="BC98" i="18"/>
  <c r="BC107" i="18"/>
  <c r="BC176" i="18"/>
  <c r="BC204" i="18"/>
  <c r="BC386" i="18"/>
  <c r="BC173" i="18"/>
  <c r="BC256" i="18"/>
  <c r="BC150" i="18"/>
  <c r="BC162" i="18"/>
  <c r="BC576" i="18"/>
  <c r="BC104" i="18"/>
  <c r="BC783" i="18"/>
  <c r="BC161" i="18"/>
  <c r="BC202" i="18"/>
  <c r="BC163" i="18"/>
  <c r="BC577" i="18"/>
  <c r="BC378" i="18"/>
  <c r="BC604" i="18"/>
  <c r="BC578" i="18"/>
  <c r="BC267" i="18"/>
  <c r="BD267" i="18" s="1"/>
  <c r="BC540" i="18"/>
  <c r="BC787" i="18"/>
  <c r="BC631" i="18"/>
  <c r="BC501" i="18"/>
  <c r="BD501" i="18" s="1"/>
  <c r="BC606" i="18"/>
  <c r="BC645" i="18"/>
  <c r="BC580" i="18"/>
  <c r="BC659" i="18"/>
  <c r="BC620" i="18"/>
  <c r="BC529" i="18"/>
  <c r="BC502" i="18"/>
  <c r="BC260" i="18"/>
  <c r="BC543" i="18"/>
  <c r="BC569" i="18"/>
  <c r="BC669" i="18"/>
  <c r="BC660" i="18"/>
  <c r="BC517" i="18"/>
  <c r="BC672" i="18"/>
  <c r="BC366" i="18"/>
  <c r="BC440" i="18"/>
  <c r="BC321" i="18"/>
  <c r="BC686" i="18"/>
  <c r="BC431" i="18"/>
  <c r="BD431" i="18" s="1"/>
  <c r="BC372" i="18"/>
  <c r="BD372" i="18" s="1"/>
  <c r="BC433" i="18"/>
  <c r="BC709" i="18"/>
  <c r="BC277" i="18"/>
  <c r="BD277" i="18" s="1"/>
  <c r="BC308" i="18"/>
  <c r="BD308" i="18" s="1"/>
  <c r="BC306" i="18"/>
  <c r="BC451" i="18"/>
  <c r="BC189" i="18"/>
  <c r="BD189" i="18" s="1"/>
  <c r="BC699" i="18"/>
  <c r="BD699" i="18" s="1"/>
  <c r="BC333" i="18"/>
  <c r="BC397" i="18"/>
  <c r="BC291" i="18"/>
  <c r="BD291" i="18" s="1"/>
  <c r="BC423" i="18"/>
  <c r="BD423" i="18" s="1"/>
  <c r="BC800" i="18"/>
  <c r="BC188" i="18"/>
  <c r="BC461" i="18"/>
  <c r="BC460" i="18"/>
  <c r="BC411" i="18"/>
  <c r="BC294" i="18"/>
  <c r="BC770" i="18"/>
  <c r="BC421" i="18"/>
  <c r="BC437" i="18"/>
  <c r="BC369" i="18"/>
  <c r="BC307" i="18"/>
  <c r="BC801" i="18"/>
  <c r="BD801" i="18" s="1"/>
  <c r="BC573" i="18"/>
  <c r="BC99" i="18"/>
  <c r="BC178" i="18"/>
  <c r="BC174" i="18"/>
  <c r="BC216" i="18"/>
  <c r="BC125" i="18"/>
  <c r="BC254" i="18"/>
  <c r="BC112" i="18"/>
  <c r="BC243" i="18"/>
  <c r="BC203" i="18"/>
  <c r="BC106" i="18"/>
  <c r="BC266" i="18"/>
  <c r="BC656" i="18"/>
  <c r="BC510" i="18"/>
  <c r="BC377" i="18"/>
  <c r="BC566" i="18"/>
  <c r="BC541" i="18"/>
  <c r="BC515" i="18"/>
  <c r="BC503" i="18"/>
  <c r="BC556" i="18"/>
  <c r="BC261" i="18"/>
  <c r="BC373" i="18"/>
  <c r="BC379" i="18"/>
  <c r="BC412" i="18"/>
  <c r="BD412" i="18" s="1"/>
  <c r="BC330" i="18"/>
  <c r="BC811" i="18"/>
  <c r="BC860" i="18"/>
  <c r="BD860" i="18" s="1"/>
  <c r="BC396" i="18"/>
  <c r="BD396" i="18" s="1"/>
  <c r="BC391" i="18"/>
  <c r="BC810" i="18"/>
  <c r="BC695" i="18"/>
  <c r="BD695" i="18" s="1"/>
  <c r="BC401" i="18"/>
  <c r="BC422" i="18"/>
  <c r="BC797" i="18"/>
  <c r="BC825" i="18"/>
  <c r="BC456" i="18"/>
  <c r="BC276" i="18"/>
  <c r="BC304" i="18"/>
  <c r="BC464" i="18"/>
  <c r="BC826" i="18"/>
  <c r="BD3" i="18"/>
  <c r="BC782" i="18"/>
  <c r="BD782" i="18" s="1"/>
  <c r="BC152" i="18"/>
  <c r="BC217" i="18"/>
  <c r="BC252" i="18"/>
  <c r="BC122" i="18"/>
  <c r="BC110" i="18"/>
  <c r="BC111" i="18"/>
  <c r="BC96" i="18"/>
  <c r="BC136" i="18"/>
  <c r="BC105" i="18"/>
  <c r="BC170" i="18"/>
  <c r="BC539" i="18"/>
  <c r="BC617" i="18"/>
  <c r="BC552" i="18"/>
  <c r="BC748" i="18"/>
  <c r="BC788" i="18"/>
  <c r="BC581" i="18"/>
  <c r="BC633" i="18"/>
  <c r="BC516" i="18"/>
  <c r="BC343" i="18"/>
  <c r="BD343" i="18" s="1"/>
  <c r="BC621" i="18"/>
  <c r="BC673" i="18"/>
  <c r="BC734" i="18"/>
  <c r="BC592" i="18"/>
  <c r="BD592" i="18" s="1"/>
  <c r="BC838" i="18"/>
  <c r="BD838" i="18" s="1"/>
  <c r="BC769" i="18"/>
  <c r="BD769" i="18" s="1"/>
  <c r="BC813" i="18"/>
  <c r="BD813" i="18" s="1"/>
  <c r="BC824" i="18"/>
  <c r="BD824" i="18" s="1"/>
  <c r="BC425" i="18"/>
  <c r="BD425" i="18" s="1"/>
  <c r="BC842" i="18"/>
  <c r="BD842" i="18" s="1"/>
  <c r="BC424" i="18"/>
  <c r="BC863" i="18"/>
  <c r="BC320" i="18"/>
  <c r="BC708" i="18"/>
  <c r="BC187" i="18"/>
  <c r="BC682" i="18"/>
  <c r="BC737" i="18"/>
  <c r="BC393" i="18"/>
  <c r="BC365" i="18"/>
  <c r="BC710" i="18"/>
  <c r="BC434" i="18"/>
  <c r="BC399" i="18"/>
  <c r="BC837" i="18"/>
  <c r="BC812" i="18"/>
  <c r="BC684" i="18"/>
  <c r="BC839" i="18"/>
  <c r="BD839" i="18" s="1"/>
  <c r="BC281" i="18"/>
  <c r="BD281" i="18" s="1"/>
  <c r="BC480" i="18"/>
  <c r="BC492" i="18" s="1"/>
  <c r="BC575" i="18"/>
  <c r="BC123" i="18"/>
  <c r="BC164" i="18"/>
  <c r="BC383" i="18"/>
  <c r="BC240" i="18"/>
  <c r="BC242" i="18"/>
  <c r="BC255" i="18"/>
  <c r="BC113" i="18"/>
  <c r="BC227" i="18"/>
  <c r="BC151" i="18"/>
  <c r="BC200" i="18"/>
  <c r="BC213" i="18"/>
  <c r="BC229" i="18"/>
  <c r="BC214" i="18"/>
  <c r="BC109" i="18"/>
  <c r="BC382" i="18"/>
  <c r="BC228" i="18"/>
  <c r="BC165" i="18"/>
  <c r="BC148" i="18"/>
  <c r="BC226" i="18"/>
  <c r="BC784" i="18"/>
  <c r="BC785" i="18"/>
  <c r="BC665" i="18"/>
  <c r="BC630" i="18"/>
  <c r="BC643" i="18"/>
  <c r="BC786" i="18"/>
  <c r="BC657" i="18"/>
  <c r="BC579" i="18"/>
  <c r="BC345" i="18"/>
  <c r="BD345" i="18" s="1"/>
  <c r="BC514" i="18"/>
  <c r="BC619" i="18"/>
  <c r="BC668" i="18"/>
  <c r="BD668" i="18" s="1"/>
  <c r="BC554" i="18"/>
  <c r="BC542" i="18"/>
  <c r="BC646" i="18"/>
  <c r="BC750" i="18"/>
  <c r="BC789" i="18"/>
  <c r="BC666" i="18"/>
  <c r="BC751" i="18"/>
  <c r="BC790" i="18"/>
  <c r="BC670" i="18"/>
  <c r="BC504" i="18"/>
  <c r="BC608" i="18"/>
  <c r="BC370" i="18"/>
  <c r="BC364" i="18"/>
  <c r="BC398" i="18"/>
  <c r="BD398" i="18" s="1"/>
  <c r="BC593" i="18"/>
  <c r="BD593" i="18" s="1"/>
  <c r="BC721" i="18"/>
  <c r="BD721" i="18" s="1"/>
  <c r="BC836" i="18"/>
  <c r="BD836" i="18" s="1"/>
  <c r="BC191" i="18"/>
  <c r="BD191" i="18" s="1"/>
  <c r="BC274" i="18"/>
  <c r="BD274" i="18" s="1"/>
  <c r="BC416" i="18"/>
  <c r="BD416" i="18" s="1"/>
  <c r="BC775" i="18"/>
  <c r="BD775" i="18" s="1"/>
  <c r="BC432" i="18"/>
  <c r="BD432" i="18" s="1"/>
  <c r="BC508" i="18"/>
  <c r="BC685" i="18"/>
  <c r="BD685" i="18" s="1"/>
  <c r="BC738" i="18"/>
  <c r="BD738" i="18" s="1"/>
  <c r="BC677" i="18"/>
  <c r="BD677" i="18" s="1"/>
  <c r="BC853" i="18"/>
  <c r="BD853" i="18" s="1"/>
  <c r="BC725" i="18"/>
  <c r="BD725" i="18" s="1"/>
  <c r="BC823" i="18"/>
  <c r="BD823" i="18" s="1"/>
  <c r="BC459" i="18"/>
  <c r="BD459" i="18" s="1"/>
  <c r="BC857" i="18"/>
  <c r="BC822" i="18"/>
  <c r="BC683" i="18"/>
  <c r="BC392" i="18"/>
  <c r="BC292" i="18"/>
  <c r="BC430" i="18"/>
  <c r="BC846" i="18"/>
  <c r="BC735" i="18"/>
  <c r="BC781" i="18"/>
  <c r="BC574" i="18"/>
  <c r="BC97" i="18"/>
  <c r="BC124" i="18"/>
  <c r="BC381" i="18"/>
  <c r="BC177" i="18"/>
  <c r="BC100" i="18"/>
  <c r="BC137" i="18"/>
  <c r="BC230" i="18"/>
  <c r="BC253" i="18"/>
  <c r="BC239" i="18"/>
  <c r="BC380" i="18"/>
  <c r="BC169" i="18"/>
  <c r="BC264" i="18"/>
  <c r="BC511" i="18"/>
  <c r="BC605" i="18"/>
  <c r="BC632" i="18"/>
  <c r="BC346" i="18"/>
  <c r="BC568" i="18"/>
  <c r="BC567" i="18"/>
  <c r="BD567" i="18" s="1"/>
  <c r="BC607" i="18"/>
  <c r="BC530" i="18"/>
  <c r="BC582" i="18"/>
  <c r="BC371" i="18"/>
  <c r="BD371" i="18" s="1"/>
  <c r="BC698" i="18"/>
  <c r="BD698" i="18" s="1"/>
  <c r="BC868" i="18"/>
  <c r="BD868" i="18" s="1"/>
  <c r="BC772" i="18"/>
  <c r="BD772" i="18" s="1"/>
  <c r="BC680" i="18"/>
  <c r="BD680" i="18" s="1"/>
  <c r="BC859" i="18"/>
  <c r="BD859" i="18" s="1"/>
  <c r="BC332" i="18"/>
  <c r="BD332" i="18" s="1"/>
  <c r="BC280" i="18"/>
  <c r="BD280" i="18" s="1"/>
  <c r="BC278" i="18"/>
  <c r="BD278" i="18" s="1"/>
  <c r="BC457" i="18"/>
  <c r="BD457" i="18" s="1"/>
  <c r="BC273" i="18"/>
  <c r="BD273" i="18" s="1"/>
  <c r="BC331" i="18"/>
  <c r="BC447" i="18"/>
  <c r="BC722" i="18"/>
  <c r="BC829" i="18"/>
  <c r="BC808" i="18"/>
  <c r="BC840" i="18"/>
  <c r="BC855" i="18"/>
  <c r="BC777" i="18"/>
  <c r="BC736" i="18"/>
  <c r="BC861" i="18"/>
  <c r="BC462" i="18"/>
  <c r="BC135" i="18"/>
  <c r="BC384" i="18"/>
  <c r="BC149" i="18"/>
  <c r="BC172" i="18"/>
  <c r="BC385" i="18"/>
  <c r="BC175" i="18"/>
  <c r="BC241" i="18"/>
  <c r="BC108" i="18"/>
  <c r="BC171" i="18"/>
  <c r="BD171" i="18" s="1"/>
  <c r="BC139" i="18"/>
  <c r="BC269" i="18"/>
  <c r="BC268" i="18"/>
  <c r="BD268" i="18" s="1"/>
  <c r="BC644" i="18"/>
  <c r="BC500" i="18"/>
  <c r="BC618" i="18"/>
  <c r="BC658" i="18"/>
  <c r="BC528" i="18"/>
  <c r="BC749" i="18"/>
  <c r="BC555" i="18"/>
  <c r="BC647" i="18"/>
  <c r="BC634" i="18"/>
  <c r="BC368" i="18"/>
  <c r="BC818" i="18"/>
  <c r="BC815" i="18"/>
  <c r="BD815" i="18" s="1"/>
  <c r="BC850" i="18"/>
  <c r="BD850" i="18" s="1"/>
  <c r="BC794" i="18"/>
  <c r="BD794" i="18" s="1"/>
  <c r="BC318" i="18"/>
  <c r="BD318" i="18" s="1"/>
  <c r="BC418" i="18"/>
  <c r="BD418" i="18" s="1"/>
  <c r="BC275" i="18"/>
  <c r="BD275" i="18" s="1"/>
  <c r="BC295" i="18"/>
  <c r="BD295" i="18" s="1"/>
  <c r="BC279" i="18"/>
  <c r="BD279" i="18" s="1"/>
  <c r="BC768" i="18"/>
  <c r="BD768" i="18" s="1"/>
  <c r="BC820" i="18"/>
  <c r="BC865" i="18"/>
  <c r="BC388" i="18"/>
  <c r="BC427" i="18"/>
  <c r="BC792" i="18"/>
  <c r="BC821" i="18"/>
  <c r="BC833" i="18"/>
  <c r="BC844" i="18"/>
  <c r="BC443" i="18"/>
  <c r="BC867" i="18"/>
  <c r="BC390" i="18"/>
  <c r="BC803" i="18"/>
  <c r="BC414" i="18"/>
  <c r="BC453" i="18"/>
  <c r="BC835" i="18"/>
  <c r="BC263" i="18"/>
  <c r="BC344" i="18"/>
  <c r="BC394" i="18"/>
  <c r="BC512" i="18"/>
  <c r="BC553" i="18"/>
  <c r="BC444" i="18"/>
  <c r="BC319" i="18"/>
  <c r="BC678" i="18"/>
  <c r="BC667" i="18"/>
  <c r="BC463" i="18"/>
  <c r="BC747" i="18"/>
  <c r="BC864" i="18"/>
  <c r="BC711" i="18"/>
  <c r="BA5" i="24"/>
  <c r="BB4" i="18"/>
  <c r="BB804" i="18"/>
  <c r="BC852" i="18"/>
  <c r="BC723" i="18"/>
  <c r="BC265" i="18"/>
  <c r="BC809" i="18"/>
  <c r="BC262" i="18"/>
  <c r="BC802" i="18"/>
  <c r="BC334" i="18"/>
  <c r="BC591" i="18"/>
  <c r="BC420" i="18"/>
  <c r="BC509" i="18"/>
  <c r="AZ8" i="24"/>
  <c r="AY22" i="24"/>
  <c r="AY33" i="24" s="1"/>
  <c r="BB429" i="18"/>
  <c r="BA439" i="18"/>
  <c r="BC403" i="18"/>
  <c r="BB413" i="18"/>
  <c r="BD805" i="18"/>
  <c r="BA465" i="18" l="1"/>
  <c r="BB455" i="18"/>
  <c r="BB442" i="18"/>
  <c r="BA452" i="18"/>
  <c r="BC817" i="18"/>
  <c r="BC830" i="18"/>
  <c r="BC856" i="18"/>
  <c r="BD810" i="18"/>
  <c r="BD811" i="18"/>
  <c r="BD373" i="18"/>
  <c r="BD510" i="18"/>
  <c r="BD188" i="18"/>
  <c r="BD397" i="18"/>
  <c r="BD451" i="18"/>
  <c r="BD709" i="18"/>
  <c r="BD686" i="18"/>
  <c r="BB5" i="24"/>
  <c r="BC4" i="18"/>
  <c r="BC400" i="18"/>
  <c r="BC843" i="18"/>
  <c r="BC426" i="18"/>
  <c r="BC804" i="18"/>
  <c r="BC869" i="18"/>
  <c r="BD448" i="18"/>
  <c r="BD776" i="18"/>
  <c r="BD827" i="18"/>
  <c r="BD852" i="18"/>
  <c r="BD395" i="18"/>
  <c r="BD807" i="18"/>
  <c r="BD831" i="18"/>
  <c r="BD404" i="18"/>
  <c r="BD408" i="18"/>
  <c r="BD445" i="18"/>
  <c r="BD664" i="18"/>
  <c r="BD446" i="18"/>
  <c r="BD681" i="18"/>
  <c r="BD595" i="18"/>
  <c r="BD512" i="18"/>
  <c r="BD678" i="18"/>
  <c r="BD723" i="18"/>
  <c r="BD724" i="18"/>
  <c r="BD553" i="18"/>
  <c r="BD816" i="18"/>
  <c r="BD394" i="18"/>
  <c r="BD417" i="18"/>
  <c r="BD319" i="18"/>
  <c r="BD334" i="18"/>
  <c r="BD795" i="18"/>
  <c r="BD317" i="18"/>
  <c r="BD282" i="18"/>
  <c r="BD802" i="18"/>
  <c r="BD774" i="18"/>
  <c r="BD76" i="18"/>
  <c r="BD88" i="18" s="1"/>
  <c r="BD575" i="18"/>
  <c r="BD252" i="18"/>
  <c r="BD107" i="18"/>
  <c r="BD96" i="18"/>
  <c r="BD229" i="18"/>
  <c r="BD204" i="18"/>
  <c r="BD124" i="18"/>
  <c r="BD384" i="18"/>
  <c r="BD254" i="18"/>
  <c r="BD152" i="18"/>
  <c r="BD216" i="18"/>
  <c r="BD135" i="18"/>
  <c r="BD137" i="18"/>
  <c r="BD111" i="18"/>
  <c r="BD113" i="18"/>
  <c r="BD175" i="18"/>
  <c r="BD112" i="18"/>
  <c r="BD178" i="18"/>
  <c r="BD105" i="18"/>
  <c r="BD783" i="18"/>
  <c r="BD785" i="18"/>
  <c r="BD266" i="18"/>
  <c r="BD170" i="18"/>
  <c r="BD169" i="18"/>
  <c r="BD630" i="18"/>
  <c r="BD500" i="18"/>
  <c r="BD631" i="18"/>
  <c r="BD579" i="18"/>
  <c r="BD513" i="18"/>
  <c r="BD541" i="18"/>
  <c r="BD606" i="18"/>
  <c r="BD645" i="18"/>
  <c r="BD554" i="18"/>
  <c r="BD581" i="18"/>
  <c r="BD263" i="18"/>
  <c r="BE263" i="18" s="1"/>
  <c r="BD666" i="18"/>
  <c r="BD646" i="18"/>
  <c r="BD660" i="18"/>
  <c r="BD555" i="18"/>
  <c r="BD556" i="18"/>
  <c r="BD516" i="18"/>
  <c r="BD647" i="18"/>
  <c r="BD634" i="18"/>
  <c r="BD672" i="18"/>
  <c r="BD368" i="18"/>
  <c r="BD366" i="18"/>
  <c r="BD462" i="18"/>
  <c r="BE462" i="18" s="1"/>
  <c r="BD736" i="18"/>
  <c r="BD855" i="18"/>
  <c r="BD862" i="18"/>
  <c r="BD851" i="18"/>
  <c r="BE851" i="18" s="1"/>
  <c r="BD711" i="18"/>
  <c r="BD696" i="18"/>
  <c r="BD410" i="18"/>
  <c r="BD435" i="18"/>
  <c r="BE435" i="18" s="1"/>
  <c r="BD863" i="18"/>
  <c r="BD420" i="18"/>
  <c r="BD812" i="18"/>
  <c r="BE812" i="18" s="1"/>
  <c r="BD710" i="18"/>
  <c r="BD847" i="18"/>
  <c r="BD294" i="18"/>
  <c r="BD822" i="18"/>
  <c r="BE822" i="18" s="1"/>
  <c r="BD594" i="18"/>
  <c r="BD437" i="18"/>
  <c r="BD773" i="18"/>
  <c r="BD825" i="18"/>
  <c r="BE825" i="18" s="1"/>
  <c r="BD422" i="18"/>
  <c r="BD697" i="18"/>
  <c r="BD365" i="18"/>
  <c r="BD683" i="18"/>
  <c r="BE683" i="18" s="1"/>
  <c r="BD461" i="18"/>
  <c r="BD307" i="18"/>
  <c r="BD430" i="18"/>
  <c r="BE430" i="18" s="1"/>
  <c r="BD808" i="18"/>
  <c r="BE808" i="18" s="1"/>
  <c r="BD419" i="18"/>
  <c r="BD401" i="18"/>
  <c r="BE3" i="18"/>
  <c r="BD781" i="18"/>
  <c r="BE781" i="18" s="1"/>
  <c r="BD383" i="18"/>
  <c r="BD214" i="18"/>
  <c r="BD109" i="18"/>
  <c r="BD148" i="18"/>
  <c r="BD151" i="18"/>
  <c r="BD226" i="18"/>
  <c r="BD203" i="18"/>
  <c r="BD242" i="18"/>
  <c r="BD98" i="18"/>
  <c r="BD379" i="18"/>
  <c r="BD656" i="18"/>
  <c r="BD539" i="18"/>
  <c r="BD787" i="18"/>
  <c r="BD644" i="18"/>
  <c r="BD658" i="18"/>
  <c r="BD667" i="18"/>
  <c r="BD749" i="18"/>
  <c r="BD747" i="18"/>
  <c r="BD503" i="18"/>
  <c r="BD261" i="18"/>
  <c r="BE261" i="18" s="1"/>
  <c r="BD568" i="18"/>
  <c r="BD671" i="18"/>
  <c r="BD673" i="18"/>
  <c r="BD818" i="18"/>
  <c r="BD777" i="18"/>
  <c r="BD814" i="18"/>
  <c r="BD771" i="18"/>
  <c r="BE771" i="18" s="1"/>
  <c r="BD405" i="18"/>
  <c r="BE405" i="18" s="1"/>
  <c r="BD737" i="18"/>
  <c r="BD509" i="18"/>
  <c r="BD799" i="18"/>
  <c r="BE799" i="18" s="1"/>
  <c r="BD411" i="18"/>
  <c r="BE411" i="18" s="1"/>
  <c r="BD421" i="18"/>
  <c r="BD797" i="18"/>
  <c r="BD436" i="18"/>
  <c r="BE436" i="18" s="1"/>
  <c r="BD349" i="18"/>
  <c r="BD361" i="18" s="1"/>
  <c r="BD176" i="18"/>
  <c r="BD99" i="18"/>
  <c r="BD149" i="18"/>
  <c r="BD110" i="18"/>
  <c r="BD241" i="18"/>
  <c r="BD240" i="18"/>
  <c r="BD230" i="18"/>
  <c r="BD165" i="18"/>
  <c r="BD213" i="18"/>
  <c r="BD784" i="18"/>
  <c r="BD511" i="18"/>
  <c r="BE511" i="18" s="1"/>
  <c r="BD604" i="18"/>
  <c r="BD618" i="18"/>
  <c r="BD377" i="18"/>
  <c r="BD580" i="18"/>
  <c r="BD565" i="18"/>
  <c r="BD620" i="18"/>
  <c r="BD262" i="18"/>
  <c r="BD530" i="18"/>
  <c r="BD504" i="18"/>
  <c r="BD751" i="18"/>
  <c r="BD369" i="18"/>
  <c r="BD190" i="18"/>
  <c r="BE190" i="18" s="1"/>
  <c r="BD276" i="18"/>
  <c r="BE276" i="18" s="1"/>
  <c r="BD841" i="18"/>
  <c r="BD796" i="18"/>
  <c r="BD849" i="18"/>
  <c r="BE849" i="18" s="1"/>
  <c r="BD809" i="18"/>
  <c r="BE809" i="18" s="1"/>
  <c r="BD320" i="18"/>
  <c r="BD684" i="18"/>
  <c r="BD458" i="18"/>
  <c r="BE458" i="18" s="1"/>
  <c r="BD460" i="18"/>
  <c r="BE460" i="18" s="1"/>
  <c r="BD712" i="18"/>
  <c r="BD438" i="18"/>
  <c r="BD829" i="18"/>
  <c r="BE829" i="18" s="1"/>
  <c r="BD480" i="18"/>
  <c r="BD492" i="18" s="1"/>
  <c r="BD753" i="18"/>
  <c r="BD765" i="18" s="1"/>
  <c r="BD385" i="18"/>
  <c r="BD108" i="18"/>
  <c r="BD164" i="18"/>
  <c r="BD174" i="18"/>
  <c r="BD161" i="18"/>
  <c r="BD386" i="18"/>
  <c r="BD202" i="18"/>
  <c r="BD97" i="18"/>
  <c r="BD104" i="18"/>
  <c r="BD215" i="18"/>
  <c r="BD239" i="18"/>
  <c r="BD136" i="18"/>
  <c r="BD217" i="18"/>
  <c r="BD139" i="18"/>
  <c r="BD382" i="18"/>
  <c r="BD123" i="18"/>
  <c r="BD253" i="18"/>
  <c r="BD150" i="18"/>
  <c r="BD106" i="18"/>
  <c r="BD269" i="18"/>
  <c r="BD577" i="18"/>
  <c r="BD508" i="18"/>
  <c r="BE508" i="18" s="1"/>
  <c r="BD578" i="18"/>
  <c r="BD617" i="18"/>
  <c r="BD265" i="18"/>
  <c r="BD264" i="18"/>
  <c r="BE264" i="18" s="1"/>
  <c r="BD540" i="18"/>
  <c r="BD552" i="18"/>
  <c r="BD619" i="18"/>
  <c r="BD748" i="18"/>
  <c r="BD632" i="18"/>
  <c r="BD515" i="18"/>
  <c r="BD659" i="18"/>
  <c r="BD607" i="18"/>
  <c r="BD528" i="18"/>
  <c r="BD346" i="18"/>
  <c r="BD569" i="18"/>
  <c r="BD669" i="18"/>
  <c r="BD790" i="18"/>
  <c r="BD260" i="18"/>
  <c r="BD621" i="18"/>
  <c r="BD582" i="18"/>
  <c r="BD370" i="18"/>
  <c r="BD380" i="18"/>
  <c r="BD364" i="18"/>
  <c r="BD826" i="18"/>
  <c r="BE826" i="18" s="1"/>
  <c r="BD304" i="18"/>
  <c r="BE304" i="18" s="1"/>
  <c r="BD409" i="18"/>
  <c r="BD305" i="18"/>
  <c r="BD450" i="18"/>
  <c r="BE450" i="18" s="1"/>
  <c r="BD854" i="18"/>
  <c r="BE854" i="18" s="1"/>
  <c r="BD834" i="18"/>
  <c r="BD828" i="18"/>
  <c r="BD393" i="18"/>
  <c r="BE393" i="18" s="1"/>
  <c r="BD187" i="18"/>
  <c r="BE187" i="18" s="1"/>
  <c r="BD424" i="18"/>
  <c r="BD591" i="18"/>
  <c r="BD837" i="18"/>
  <c r="BE837" i="18" s="1"/>
  <c r="BD292" i="18"/>
  <c r="BE292" i="18" s="1"/>
  <c r="BD444" i="18"/>
  <c r="BD864" i="18"/>
  <c r="BD722" i="18"/>
  <c r="BE722" i="18" s="1"/>
  <c r="BD100" i="18"/>
  <c r="BD200" i="18"/>
  <c r="BD381" i="18"/>
  <c r="BD227" i="18"/>
  <c r="BD228" i="18"/>
  <c r="BD255" i="18"/>
  <c r="BD122" i="18"/>
  <c r="BD576" i="18"/>
  <c r="BD177" i="18"/>
  <c r="BD347" i="18"/>
  <c r="BD665" i="18"/>
  <c r="BD786" i="18"/>
  <c r="BD657" i="18"/>
  <c r="BD526" i="18"/>
  <c r="BD502" i="18"/>
  <c r="BD514" i="18"/>
  <c r="BE514" i="18" s="1"/>
  <c r="BD633" i="18"/>
  <c r="BD670" i="18"/>
  <c r="BD543" i="18"/>
  <c r="BD750" i="18"/>
  <c r="BD734" i="18"/>
  <c r="BE734" i="18" s="1"/>
  <c r="BD861" i="18"/>
  <c r="BD407" i="18"/>
  <c r="BD449" i="18"/>
  <c r="BE449" i="18" s="1"/>
  <c r="BD848" i="18"/>
  <c r="BE848" i="18" s="1"/>
  <c r="BD708" i="18"/>
  <c r="BD399" i="18"/>
  <c r="BD770" i="18"/>
  <c r="BE770" i="18" s="1"/>
  <c r="BD527" i="18"/>
  <c r="BD735" i="18"/>
  <c r="BD456" i="18"/>
  <c r="BD447" i="18"/>
  <c r="BE447" i="18" s="1"/>
  <c r="BD574" i="18"/>
  <c r="BE574" i="18" s="1"/>
  <c r="BD163" i="18"/>
  <c r="BD138" i="18"/>
  <c r="BD162" i="18"/>
  <c r="BD243" i="18"/>
  <c r="BD256" i="18"/>
  <c r="BD125" i="18"/>
  <c r="BD126" i="18"/>
  <c r="BD201" i="18"/>
  <c r="BD173" i="18"/>
  <c r="BD172" i="18"/>
  <c r="BD643" i="18"/>
  <c r="BD344" i="18"/>
  <c r="BD605" i="18"/>
  <c r="BD788" i="18"/>
  <c r="BD789" i="18"/>
  <c r="BD566" i="18"/>
  <c r="BE566" i="18" s="1"/>
  <c r="BD542" i="18"/>
  <c r="BD529" i="18"/>
  <c r="BD608" i="18"/>
  <c r="BD517" i="18"/>
  <c r="BD367" i="18"/>
  <c r="BD440" i="18"/>
  <c r="BD464" i="18"/>
  <c r="BE464" i="18" s="1"/>
  <c r="BD463" i="18"/>
  <c r="BE463" i="18" s="1"/>
  <c r="BD293" i="18"/>
  <c r="BD406" i="18"/>
  <c r="BD682" i="18"/>
  <c r="BE682" i="18" s="1"/>
  <c r="BD679" i="18"/>
  <c r="BE679" i="18" s="1"/>
  <c r="BD434" i="18"/>
  <c r="BD392" i="18"/>
  <c r="BD846" i="18"/>
  <c r="BE846" i="18" s="1"/>
  <c r="BD840" i="18"/>
  <c r="BE840" i="18" s="1"/>
  <c r="BD331" i="18"/>
  <c r="BD857" i="18"/>
  <c r="BD820" i="18"/>
  <c r="BD427" i="18"/>
  <c r="BD865" i="18"/>
  <c r="BD388" i="18"/>
  <c r="BD792" i="18"/>
  <c r="BD844" i="18"/>
  <c r="BD821" i="18"/>
  <c r="BD833" i="18"/>
  <c r="BD443" i="18"/>
  <c r="BD390" i="18"/>
  <c r="BD867" i="18"/>
  <c r="BD835" i="18"/>
  <c r="BD453" i="18"/>
  <c r="BD414" i="18"/>
  <c r="BD803" i="18"/>
  <c r="BD391" i="18"/>
  <c r="BD330" i="18"/>
  <c r="BD573" i="18"/>
  <c r="BD800" i="18"/>
  <c r="BD333" i="18"/>
  <c r="BD306" i="18"/>
  <c r="BD433" i="18"/>
  <c r="BD321" i="18"/>
  <c r="BD378" i="18"/>
  <c r="BD866" i="18"/>
  <c r="BD403" i="18"/>
  <c r="BC413" i="18"/>
  <c r="BC429" i="18"/>
  <c r="BB439" i="18"/>
  <c r="BA8" i="24"/>
  <c r="AZ22" i="24"/>
  <c r="AZ33" i="24" s="1"/>
  <c r="BC455" i="18" l="1"/>
  <c r="BB465" i="18"/>
  <c r="BB452" i="18"/>
  <c r="BC442" i="18"/>
  <c r="BD817" i="18"/>
  <c r="BD830" i="18"/>
  <c r="BE768" i="18"/>
  <c r="BE824" i="18"/>
  <c r="BE512" i="18"/>
  <c r="BE769" i="18"/>
  <c r="BE794" i="18"/>
  <c r="BE681" i="18"/>
  <c r="BE188" i="18"/>
  <c r="BE397" i="18"/>
  <c r="BE451" i="18"/>
  <c r="BE306" i="18"/>
  <c r="BE433" i="18"/>
  <c r="BE321" i="18"/>
  <c r="BE501" i="18"/>
  <c r="BE725" i="18"/>
  <c r="BE685" i="18"/>
  <c r="BE394" i="18"/>
  <c r="BE274" i="18"/>
  <c r="BE593" i="18"/>
  <c r="BE678" i="18"/>
  <c r="BE457" i="18"/>
  <c r="BE280" i="18"/>
  <c r="BE317" i="18"/>
  <c r="BE680" i="18"/>
  <c r="BE330" i="18"/>
  <c r="BE404" i="18"/>
  <c r="BE801" i="18"/>
  <c r="BE853" i="18"/>
  <c r="BE191" i="18"/>
  <c r="BE668" i="18"/>
  <c r="BE810" i="18"/>
  <c r="BE408" i="18"/>
  <c r="BE698" i="18"/>
  <c r="BE813" i="18"/>
  <c r="BE318" i="18"/>
  <c r="BE446" i="18"/>
  <c r="BE699" i="18"/>
  <c r="BE277" i="18"/>
  <c r="BE776" i="18"/>
  <c r="BE319" i="18"/>
  <c r="BE836" i="18"/>
  <c r="BE281" i="18"/>
  <c r="BE273" i="18"/>
  <c r="BE332" i="18"/>
  <c r="BE772" i="18"/>
  <c r="BE371" i="18"/>
  <c r="BE275" i="18"/>
  <c r="BE838" i="18"/>
  <c r="BE343" i="18"/>
  <c r="BE189" i="18"/>
  <c r="BE686" i="18"/>
  <c r="BE823" i="18"/>
  <c r="BE417" i="18"/>
  <c r="BE721" i="18"/>
  <c r="BE391" i="18"/>
  <c r="BE860" i="18"/>
  <c r="BE510" i="18"/>
  <c r="BE842" i="18"/>
  <c r="BE295" i="18"/>
  <c r="BE774" i="18"/>
  <c r="BE418" i="18"/>
  <c r="BE592" i="18"/>
  <c r="BE282" i="18"/>
  <c r="BE800" i="18"/>
  <c r="BE333" i="18"/>
  <c r="BE807" i="18"/>
  <c r="BE308" i="18"/>
  <c r="BE372" i="18"/>
  <c r="BE827" i="18"/>
  <c r="BE866" i="18"/>
  <c r="BE432" i="18"/>
  <c r="BE816" i="18"/>
  <c r="BE398" i="18"/>
  <c r="BE396" i="18"/>
  <c r="BE811" i="18"/>
  <c r="BE334" i="18"/>
  <c r="BE279" i="18"/>
  <c r="BE595" i="18"/>
  <c r="BE850" i="18"/>
  <c r="BE423" i="18"/>
  <c r="BE395" i="18"/>
  <c r="BE431" i="18"/>
  <c r="BE798" i="18"/>
  <c r="BE459" i="18"/>
  <c r="BE677" i="18"/>
  <c r="BE775" i="18"/>
  <c r="BE724" i="18"/>
  <c r="BE278" i="18"/>
  <c r="BE859" i="18"/>
  <c r="BE412" i="18"/>
  <c r="BE831" i="18"/>
  <c r="BE425" i="18"/>
  <c r="BE802" i="18"/>
  <c r="BE815" i="18"/>
  <c r="BE291" i="18"/>
  <c r="BE852" i="18"/>
  <c r="BE709" i="18"/>
  <c r="BE448" i="18"/>
  <c r="BE738" i="18"/>
  <c r="BE416" i="18"/>
  <c r="BE723" i="18"/>
  <c r="BE695" i="18"/>
  <c r="BE445" i="18"/>
  <c r="BE868" i="18"/>
  <c r="BE795" i="18"/>
  <c r="BE349" i="18"/>
  <c r="BE361" i="18" s="1"/>
  <c r="BE165" i="18"/>
  <c r="BE162" i="18"/>
  <c r="BE123" i="18"/>
  <c r="BE138" i="18"/>
  <c r="BE217" i="18"/>
  <c r="BE107" i="18"/>
  <c r="BE226" i="18"/>
  <c r="BE213" i="18"/>
  <c r="BE239" i="18"/>
  <c r="BE243" i="18"/>
  <c r="BE385" i="18"/>
  <c r="BE111" i="18"/>
  <c r="BE241" i="18"/>
  <c r="BE173" i="18"/>
  <c r="BE228" i="18"/>
  <c r="BE104" i="18"/>
  <c r="BE782" i="18"/>
  <c r="BE105" i="18"/>
  <c r="BE174" i="18"/>
  <c r="BE172" i="18"/>
  <c r="BE617" i="18"/>
  <c r="BE578" i="18"/>
  <c r="BE785" i="18"/>
  <c r="BE540" i="18"/>
  <c r="BE665" i="18"/>
  <c r="BE787" i="18"/>
  <c r="BE788" i="18"/>
  <c r="BE527" i="18"/>
  <c r="BE580" i="18"/>
  <c r="BE553" i="18"/>
  <c r="BE581" i="18"/>
  <c r="BE789" i="18"/>
  <c r="BE346" i="18"/>
  <c r="BE542" i="18"/>
  <c r="BE621" i="18"/>
  <c r="BE555" i="18"/>
  <c r="BE660" i="18"/>
  <c r="BE670" i="18"/>
  <c r="BE750" i="18"/>
  <c r="BF750" i="18" s="1"/>
  <c r="BE569" i="18"/>
  <c r="BE673" i="18"/>
  <c r="BE818" i="18"/>
  <c r="BE480" i="18"/>
  <c r="BE492" i="18" s="1"/>
  <c r="BE384" i="18"/>
  <c r="BE124" i="18"/>
  <c r="BE151" i="18"/>
  <c r="BE230" i="18"/>
  <c r="BE112" i="18"/>
  <c r="BE96" i="18"/>
  <c r="BE110" i="18"/>
  <c r="BE139" i="18"/>
  <c r="BE164" i="18"/>
  <c r="BE109" i="18"/>
  <c r="BE380" i="18"/>
  <c r="BE539" i="18"/>
  <c r="BE605" i="18"/>
  <c r="BE344" i="18"/>
  <c r="BE541" i="18"/>
  <c r="BE646" i="18"/>
  <c r="BE515" i="18"/>
  <c r="BE568" i="18"/>
  <c r="BE556" i="18"/>
  <c r="BE517" i="18"/>
  <c r="BE530" i="18"/>
  <c r="BE122" i="18"/>
  <c r="BE126" i="18"/>
  <c r="BE152" i="18"/>
  <c r="BE227" i="18"/>
  <c r="BE99" i="18"/>
  <c r="BE203" i="18"/>
  <c r="BE576" i="18"/>
  <c r="BE256" i="18"/>
  <c r="BE204" i="18"/>
  <c r="BE229" i="18"/>
  <c r="BE783" i="18"/>
  <c r="BE630" i="18"/>
  <c r="BE170" i="18"/>
  <c r="BE618" i="18"/>
  <c r="BE667" i="18"/>
  <c r="BE620" i="18"/>
  <c r="BE633" i="18"/>
  <c r="BE634" i="18"/>
  <c r="BE666" i="18"/>
  <c r="BF666" i="18" s="1"/>
  <c r="BE373" i="18"/>
  <c r="BE672" i="18"/>
  <c r="BF3" i="18"/>
  <c r="BE753" i="18"/>
  <c r="BE765" i="18" s="1"/>
  <c r="BE125" i="18"/>
  <c r="BE98" i="18"/>
  <c r="BE215" i="18"/>
  <c r="BE149" i="18"/>
  <c r="BE178" i="18"/>
  <c r="BE382" i="18"/>
  <c r="BE113" i="18"/>
  <c r="BE200" i="18"/>
  <c r="BE175" i="18"/>
  <c r="BE254" i="18"/>
  <c r="BE386" i="18"/>
  <c r="BE214" i="18"/>
  <c r="BE137" i="18"/>
  <c r="BE97" i="18"/>
  <c r="BE171" i="18"/>
  <c r="BF171" i="18" s="1"/>
  <c r="BE255" i="18"/>
  <c r="BE108" i="18"/>
  <c r="BE216" i="18"/>
  <c r="BE575" i="18"/>
  <c r="BE784" i="18"/>
  <c r="BF784" i="18" s="1"/>
  <c r="BE656" i="18"/>
  <c r="BE643" i="18"/>
  <c r="BE786" i="18"/>
  <c r="BE657" i="18"/>
  <c r="BE267" i="18"/>
  <c r="BE644" i="18"/>
  <c r="BE632" i="18"/>
  <c r="BE345" i="18"/>
  <c r="BF345" i="18" s="1"/>
  <c r="BE619" i="18"/>
  <c r="BE528" i="18"/>
  <c r="BE377" i="18"/>
  <c r="BE748" i="18"/>
  <c r="BF748" i="18" s="1"/>
  <c r="BE513" i="18"/>
  <c r="BE664" i="18"/>
  <c r="BE582" i="18"/>
  <c r="BE647" i="18"/>
  <c r="BE608" i="18"/>
  <c r="BE669" i="18"/>
  <c r="BE751" i="18"/>
  <c r="BE529" i="18"/>
  <c r="BE370" i="18"/>
  <c r="BE440" i="18"/>
  <c r="BE150" i="18"/>
  <c r="BE161" i="18"/>
  <c r="BE242" i="18"/>
  <c r="BE201" i="18"/>
  <c r="BE135" i="18"/>
  <c r="BE176" i="18"/>
  <c r="BE381" i="18"/>
  <c r="BE106" i="18"/>
  <c r="BE202" i="18"/>
  <c r="BE573" i="18"/>
  <c r="BE604" i="18"/>
  <c r="BE266" i="18"/>
  <c r="BE268" i="18"/>
  <c r="BE658" i="18"/>
  <c r="BE645" i="18"/>
  <c r="BE747" i="18"/>
  <c r="BE607" i="18"/>
  <c r="BE790" i="18"/>
  <c r="BE543" i="18"/>
  <c r="BE504" i="18"/>
  <c r="BE839" i="18"/>
  <c r="BF839" i="18" s="1"/>
  <c r="BE401" i="18"/>
  <c r="BE76" i="18"/>
  <c r="BE88" i="18" s="1"/>
  <c r="BE148" i="18"/>
  <c r="BE252" i="18"/>
  <c r="BE100" i="18"/>
  <c r="BE253" i="18"/>
  <c r="BE136" i="18"/>
  <c r="BE383" i="18"/>
  <c r="BE163" i="18"/>
  <c r="BE240" i="18"/>
  <c r="BE177" i="18"/>
  <c r="BE577" i="18"/>
  <c r="BE378" i="18"/>
  <c r="BF378" i="18" s="1"/>
  <c r="BE579" i="18"/>
  <c r="BE631" i="18"/>
  <c r="BE606" i="18"/>
  <c r="BE265" i="18"/>
  <c r="BE659" i="18"/>
  <c r="BE565" i="18"/>
  <c r="BE503" i="18"/>
  <c r="BE567" i="18"/>
  <c r="BF567" i="18" s="1"/>
  <c r="BE516" i="18"/>
  <c r="BE737" i="18"/>
  <c r="BE857" i="18"/>
  <c r="BE820" i="18"/>
  <c r="BE865" i="18"/>
  <c r="BE792" i="18"/>
  <c r="BE388" i="18"/>
  <c r="BE427" i="18"/>
  <c r="BE821" i="18"/>
  <c r="BE844" i="18"/>
  <c r="BE833" i="18"/>
  <c r="BE390" i="18"/>
  <c r="BE867" i="18"/>
  <c r="BE443" i="18"/>
  <c r="BE835" i="18"/>
  <c r="BE803" i="18"/>
  <c r="BE414" i="18"/>
  <c r="BE453" i="18"/>
  <c r="BE365" i="18"/>
  <c r="BE294" i="18"/>
  <c r="BE410" i="18"/>
  <c r="BE366" i="18"/>
  <c r="BE500" i="18"/>
  <c r="BD400" i="18"/>
  <c r="BD869" i="18"/>
  <c r="BE392" i="18"/>
  <c r="BE406" i="18"/>
  <c r="BE456" i="18"/>
  <c r="BE399" i="18"/>
  <c r="BE407" i="18"/>
  <c r="BE502" i="18"/>
  <c r="BE864" i="18"/>
  <c r="BE591" i="18"/>
  <c r="BE828" i="18"/>
  <c r="BE305" i="18"/>
  <c r="BE364" i="18"/>
  <c r="BE438" i="18"/>
  <c r="BE684" i="18"/>
  <c r="BE796" i="18"/>
  <c r="BE369" i="18"/>
  <c r="BE262" i="18"/>
  <c r="BE797" i="18"/>
  <c r="BE509" i="18"/>
  <c r="BE814" i="18"/>
  <c r="BE671" i="18"/>
  <c r="BE379" i="18"/>
  <c r="BE307" i="18"/>
  <c r="BE697" i="18"/>
  <c r="BE437" i="18"/>
  <c r="BE847" i="18"/>
  <c r="BE863" i="18"/>
  <c r="BE696" i="18"/>
  <c r="BE855" i="18"/>
  <c r="BE368" i="18"/>
  <c r="BE554" i="18"/>
  <c r="BD843" i="18"/>
  <c r="BD804" i="18"/>
  <c r="BE773" i="18"/>
  <c r="BE420" i="18"/>
  <c r="BE862" i="18"/>
  <c r="BE805" i="18"/>
  <c r="BD426" i="18"/>
  <c r="BD856" i="18"/>
  <c r="BE331" i="18"/>
  <c r="BE434" i="18"/>
  <c r="BE293" i="18"/>
  <c r="BE367" i="18"/>
  <c r="BE735" i="18"/>
  <c r="BE708" i="18"/>
  <c r="BE861" i="18"/>
  <c r="BE526" i="18"/>
  <c r="BE347" i="18"/>
  <c r="BE444" i="18"/>
  <c r="BE424" i="18"/>
  <c r="BE834" i="18"/>
  <c r="BE409" i="18"/>
  <c r="BE260" i="18"/>
  <c r="BE552" i="18"/>
  <c r="BE269" i="18"/>
  <c r="BE712" i="18"/>
  <c r="BE320" i="18"/>
  <c r="BE841" i="18"/>
  <c r="BE421" i="18"/>
  <c r="BE777" i="18"/>
  <c r="BE749" i="18"/>
  <c r="BE419" i="18"/>
  <c r="BE461" i="18"/>
  <c r="BE422" i="18"/>
  <c r="BE594" i="18"/>
  <c r="BE710" i="18"/>
  <c r="BE711" i="18"/>
  <c r="BE736" i="18"/>
  <c r="BE169" i="18"/>
  <c r="BC5" i="24"/>
  <c r="BD4" i="18"/>
  <c r="BD429" i="18"/>
  <c r="BC439" i="18"/>
  <c r="BE403" i="18"/>
  <c r="BD413" i="18"/>
  <c r="BA22" i="24"/>
  <c r="BA33" i="24" s="1"/>
  <c r="BB8" i="24"/>
  <c r="BC465" i="18" l="1"/>
  <c r="BD455" i="18"/>
  <c r="BD442" i="18"/>
  <c r="BC452" i="18"/>
  <c r="BE817" i="18"/>
  <c r="BE400" i="18"/>
  <c r="BF422" i="18"/>
  <c r="BF592" i="18"/>
  <c r="BF264" i="18"/>
  <c r="BF797" i="18"/>
  <c r="BF412" i="18"/>
  <c r="BF278" i="18"/>
  <c r="BF799" i="18"/>
  <c r="BF836" i="18"/>
  <c r="BF459" i="18"/>
  <c r="BF798" i="18"/>
  <c r="BF395" i="18"/>
  <c r="BF449" i="18"/>
  <c r="BF861" i="18"/>
  <c r="BF595" i="18"/>
  <c r="BF261" i="18"/>
  <c r="BF829" i="18"/>
  <c r="BF510" i="18"/>
  <c r="BF445" i="18"/>
  <c r="BF460" i="18"/>
  <c r="BF684" i="18"/>
  <c r="BF417" i="18"/>
  <c r="BF320" i="18"/>
  <c r="BF849" i="18"/>
  <c r="BF852" i="18"/>
  <c r="BF293" i="18"/>
  <c r="BF464" i="18"/>
  <c r="BF802" i="18"/>
  <c r="BF367" i="18"/>
  <c r="BF436" i="18"/>
  <c r="BF859" i="18"/>
  <c r="BF281" i="18"/>
  <c r="BF848" i="18"/>
  <c r="BF423" i="18"/>
  <c r="BF850" i="18"/>
  <c r="BF526" i="18"/>
  <c r="BF868" i="18"/>
  <c r="BF458" i="18"/>
  <c r="BF721" i="18"/>
  <c r="BF809" i="18"/>
  <c r="BF291" i="18"/>
  <c r="BF815" i="18"/>
  <c r="BF172" i="18"/>
  <c r="BF831" i="18"/>
  <c r="BF282" i="18"/>
  <c r="BF552" i="18"/>
  <c r="BF447" i="18"/>
  <c r="BF770" i="18"/>
  <c r="BF677" i="18"/>
  <c r="BF277" i="18"/>
  <c r="BF771" i="18"/>
  <c r="BF318" i="18"/>
  <c r="BF331" i="18"/>
  <c r="BF860" i="18"/>
  <c r="BF434" i="18"/>
  <c r="BF679" i="18"/>
  <c r="BF709" i="18"/>
  <c r="BF276" i="18"/>
  <c r="BF295" i="18"/>
  <c r="BF456" i="18"/>
  <c r="BF772" i="18"/>
  <c r="BF273" i="18"/>
  <c r="BF399" i="18"/>
  <c r="BF775" i="18"/>
  <c r="BF708" i="18"/>
  <c r="BF776" i="18"/>
  <c r="BF699" i="18"/>
  <c r="BF814" i="18"/>
  <c r="BF446" i="18"/>
  <c r="BF813" i="18"/>
  <c r="BF502" i="18"/>
  <c r="BF840" i="18"/>
  <c r="BF795" i="18"/>
  <c r="BF391" i="18"/>
  <c r="BF392" i="18"/>
  <c r="BF723" i="18"/>
  <c r="BF738" i="18"/>
  <c r="BF682" i="18"/>
  <c r="BF448" i="18"/>
  <c r="BF189" i="18"/>
  <c r="BF841" i="18"/>
  <c r="BF343" i="18"/>
  <c r="BF275" i="18"/>
  <c r="BF369" i="18"/>
  <c r="BF842" i="18"/>
  <c r="BF421" i="18"/>
  <c r="BF411" i="18"/>
  <c r="BF319" i="18"/>
  <c r="BF431" i="18"/>
  <c r="BF407" i="18"/>
  <c r="BF279" i="18"/>
  <c r="BF438" i="18"/>
  <c r="BF695" i="18"/>
  <c r="BF823" i="18"/>
  <c r="BF686" i="18"/>
  <c r="BF463" i="18"/>
  <c r="BF425" i="18"/>
  <c r="BF371" i="18"/>
  <c r="BF332" i="18"/>
  <c r="BF724" i="18"/>
  <c r="BF405" i="18"/>
  <c r="BF777" i="18"/>
  <c r="BF734" i="18"/>
  <c r="BF846" i="18"/>
  <c r="BF712" i="18"/>
  <c r="BF416" i="18"/>
  <c r="BF406" i="18"/>
  <c r="BF796" i="18"/>
  <c r="BF838" i="18"/>
  <c r="BF190" i="18"/>
  <c r="BF827" i="18"/>
  <c r="BF461" i="18"/>
  <c r="BF366" i="18"/>
  <c r="BF306" i="18"/>
  <c r="BF710" i="18"/>
  <c r="BF697" i="18"/>
  <c r="BF409" i="18"/>
  <c r="BF853" i="18"/>
  <c r="BF334" i="18"/>
  <c r="BF462" i="18"/>
  <c r="BF863" i="18"/>
  <c r="BF317" i="18"/>
  <c r="BF349" i="18"/>
  <c r="BF361" i="18" s="1"/>
  <c r="BF113" i="18"/>
  <c r="BF202" i="18"/>
  <c r="BF125" i="18"/>
  <c r="BF217" i="18"/>
  <c r="BF110" i="18"/>
  <c r="BF201" i="18"/>
  <c r="BF152" i="18"/>
  <c r="BF254" i="18"/>
  <c r="BF241" i="18"/>
  <c r="BF124" i="18"/>
  <c r="BF383" i="18"/>
  <c r="BF229" i="18"/>
  <c r="BF256" i="18"/>
  <c r="BF109" i="18"/>
  <c r="BF163" i="18"/>
  <c r="BF204" i="18"/>
  <c r="BF106" i="18"/>
  <c r="BF576" i="18"/>
  <c r="BF630" i="18"/>
  <c r="BF656" i="18"/>
  <c r="BF266" i="18"/>
  <c r="BF268" i="18"/>
  <c r="BF787" i="18"/>
  <c r="BF508" i="18"/>
  <c r="BF619" i="18"/>
  <c r="BF632" i="18"/>
  <c r="BF606" i="18"/>
  <c r="BF501" i="18"/>
  <c r="BF542" i="18"/>
  <c r="BF553" i="18"/>
  <c r="BF607" i="18"/>
  <c r="BF582" i="18"/>
  <c r="BF543" i="18"/>
  <c r="BF647" i="18"/>
  <c r="BF660" i="18"/>
  <c r="BF556" i="18"/>
  <c r="BF669" i="18"/>
  <c r="BF569" i="18"/>
  <c r="BF370" i="18"/>
  <c r="BF591" i="18"/>
  <c r="BF818" i="18"/>
  <c r="BF854" i="18"/>
  <c r="BF191" i="18"/>
  <c r="BF864" i="18"/>
  <c r="BF862" i="18"/>
  <c r="BF685" i="18"/>
  <c r="BF404" i="18"/>
  <c r="BF450" i="18"/>
  <c r="BF816" i="18"/>
  <c r="BF430" i="18"/>
  <c r="BF855" i="18"/>
  <c r="BF725" i="18"/>
  <c r="BF330" i="18"/>
  <c r="BF401" i="18"/>
  <c r="BF857" i="18"/>
  <c r="BF432" i="18"/>
  <c r="BF736" i="18"/>
  <c r="BF680" i="18"/>
  <c r="BF683" i="18"/>
  <c r="BF451" i="18"/>
  <c r="BF76" i="18"/>
  <c r="BF88" i="18" s="1"/>
  <c r="BF753" i="18"/>
  <c r="BF765" i="18" s="1"/>
  <c r="BF149" i="18"/>
  <c r="BF137" i="18"/>
  <c r="BF98" i="18"/>
  <c r="BF213" i="18"/>
  <c r="BF126" i="18"/>
  <c r="BF164" i="18"/>
  <c r="BF108" i="18"/>
  <c r="BF138" i="18"/>
  <c r="BF575" i="18"/>
  <c r="BF643" i="18"/>
  <c r="BF631" i="18"/>
  <c r="BF644" i="18"/>
  <c r="BF509" i="18"/>
  <c r="BF646" i="18"/>
  <c r="BF514" i="18"/>
  <c r="BF377" i="18"/>
  <c r="BF262" i="18"/>
  <c r="BF671" i="18"/>
  <c r="BF530" i="18"/>
  <c r="BF440" i="18"/>
  <c r="BF418" i="18"/>
  <c r="BF810" i="18"/>
  <c r="BF321" i="18"/>
  <c r="BF866" i="18"/>
  <c r="BF768" i="18"/>
  <c r="BF847" i="18"/>
  <c r="BF837" i="18"/>
  <c r="BF711" i="18"/>
  <c r="BF437" i="18"/>
  <c r="BF396" i="18"/>
  <c r="BF822" i="18"/>
  <c r="BF111" i="18"/>
  <c r="BF139" i="18"/>
  <c r="BF214" i="18"/>
  <c r="BF151" i="18"/>
  <c r="BF178" i="18"/>
  <c r="BF203" i="18"/>
  <c r="BF112" i="18"/>
  <c r="BF123" i="18"/>
  <c r="BF173" i="18"/>
  <c r="BF573" i="18"/>
  <c r="BF511" i="18"/>
  <c r="BF618" i="18"/>
  <c r="BF645" i="18"/>
  <c r="BF633" i="18"/>
  <c r="BF527" i="18"/>
  <c r="BF634" i="18"/>
  <c r="BF749" i="18"/>
  <c r="BF568" i="18"/>
  <c r="BF517" i="18"/>
  <c r="BF735" i="18"/>
  <c r="BF424" i="18"/>
  <c r="BF681" i="18"/>
  <c r="BF280" i="18"/>
  <c r="BF826" i="18"/>
  <c r="BF811" i="18"/>
  <c r="BF435" i="18"/>
  <c r="BF457" i="18"/>
  <c r="BF393" i="18"/>
  <c r="BF408" i="18"/>
  <c r="BF769" i="18"/>
  <c r="BF410" i="18"/>
  <c r="BF594" i="18"/>
  <c r="BF800" i="18"/>
  <c r="BF398" i="18"/>
  <c r="BF808" i="18"/>
  <c r="BF851" i="18"/>
  <c r="BF394" i="18"/>
  <c r="BF801" i="18"/>
  <c r="BG3" i="18"/>
  <c r="BF385" i="18"/>
  <c r="BF252" i="18"/>
  <c r="BF165" i="18"/>
  <c r="BF227" i="18"/>
  <c r="BF162" i="18"/>
  <c r="BF176" i="18"/>
  <c r="BF242" i="18"/>
  <c r="BF150" i="18"/>
  <c r="BF386" i="18"/>
  <c r="BF243" i="18"/>
  <c r="BF175" i="18"/>
  <c r="BF96" i="18"/>
  <c r="BF99" i="18"/>
  <c r="BF384" i="18"/>
  <c r="BF255" i="18"/>
  <c r="BF105" i="18"/>
  <c r="BF781" i="18"/>
  <c r="BF379" i="18"/>
  <c r="BF785" i="18"/>
  <c r="BF347" i="18"/>
  <c r="BG347" i="18" s="1"/>
  <c r="BF578" i="18"/>
  <c r="BF267" i="18"/>
  <c r="BF786" i="18"/>
  <c r="BF657" i="18"/>
  <c r="BF788" i="18"/>
  <c r="BF580" i="18"/>
  <c r="BF658" i="18"/>
  <c r="BF789" i="18"/>
  <c r="BF581" i="18"/>
  <c r="BF667" i="18"/>
  <c r="BF620" i="18"/>
  <c r="BF555" i="18"/>
  <c r="BG555" i="18" s="1"/>
  <c r="BF621" i="18"/>
  <c r="BF790" i="18"/>
  <c r="BF503" i="18"/>
  <c r="BF260" i="18"/>
  <c r="BF751" i="18"/>
  <c r="BF672" i="18"/>
  <c r="BF239" i="18"/>
  <c r="BF226" i="18"/>
  <c r="BF148" i="18"/>
  <c r="BF364" i="18"/>
  <c r="BF308" i="18"/>
  <c r="BF292" i="18"/>
  <c r="BG292" i="18" s="1"/>
  <c r="BF169" i="18"/>
  <c r="BF397" i="18"/>
  <c r="BF678" i="18"/>
  <c r="BF825" i="18"/>
  <c r="BG825" i="18" s="1"/>
  <c r="BF346" i="18"/>
  <c r="BF807" i="18"/>
  <c r="BF365" i="18"/>
  <c r="BF419" i="18"/>
  <c r="BG419" i="18" s="1"/>
  <c r="BF188" i="18"/>
  <c r="BF593" i="18"/>
  <c r="BF773" i="18"/>
  <c r="BF305" i="18"/>
  <c r="BF307" i="18"/>
  <c r="BF420" i="18"/>
  <c r="BF372" i="18"/>
  <c r="BF368" i="18"/>
  <c r="BF812" i="18"/>
  <c r="BF240" i="18"/>
  <c r="BF230" i="18"/>
  <c r="BF97" i="18"/>
  <c r="BF177" i="18"/>
  <c r="BF135" i="18"/>
  <c r="BF122" i="18"/>
  <c r="BF100" i="18"/>
  <c r="BF107" i="18"/>
  <c r="BF783" i="18"/>
  <c r="BF604" i="18"/>
  <c r="BF539" i="18"/>
  <c r="BF579" i="18"/>
  <c r="BF500" i="18"/>
  <c r="BF554" i="18"/>
  <c r="BF659" i="18"/>
  <c r="BF265" i="18"/>
  <c r="BF608" i="18"/>
  <c r="BF566" i="18"/>
  <c r="BF373" i="18"/>
  <c r="BG373" i="18" s="1"/>
  <c r="BF382" i="18"/>
  <c r="BF161" i="18"/>
  <c r="BF834" i="18"/>
  <c r="BF824" i="18"/>
  <c r="BG824" i="18" s="1"/>
  <c r="BF294" i="18"/>
  <c r="BF774" i="18"/>
  <c r="BF444" i="18"/>
  <c r="BF433" i="18"/>
  <c r="BG433" i="18" s="1"/>
  <c r="BF333" i="18"/>
  <c r="BF722" i="18"/>
  <c r="BF274" i="18"/>
  <c r="BF828" i="18"/>
  <c r="BF512" i="18"/>
  <c r="BF696" i="18"/>
  <c r="BF480" i="18"/>
  <c r="BF492" i="18" s="1"/>
  <c r="BF228" i="18"/>
  <c r="BF253" i="18"/>
  <c r="BF215" i="18"/>
  <c r="BF200" i="18"/>
  <c r="BF136" i="18"/>
  <c r="BF104" i="18"/>
  <c r="BF574" i="18"/>
  <c r="BF216" i="18"/>
  <c r="BF577" i="18"/>
  <c r="BF617" i="18"/>
  <c r="BF269" i="18"/>
  <c r="BF605" i="18"/>
  <c r="BF540" i="18"/>
  <c r="BF541" i="18"/>
  <c r="BF668" i="18"/>
  <c r="BF528" i="18"/>
  <c r="BF747" i="18"/>
  <c r="BF263" i="18"/>
  <c r="BF529" i="18"/>
  <c r="BF516" i="18"/>
  <c r="BF174" i="18"/>
  <c r="BG174" i="18" s="1"/>
  <c r="BF304" i="18"/>
  <c r="BF698" i="18"/>
  <c r="BF187" i="18"/>
  <c r="BG187" i="18" s="1"/>
  <c r="BF794" i="18"/>
  <c r="BF820" i="18"/>
  <c r="BF427" i="18"/>
  <c r="BF865" i="18"/>
  <c r="BF792" i="18"/>
  <c r="BF388" i="18"/>
  <c r="BF821" i="18"/>
  <c r="BF833" i="18"/>
  <c r="BF844" i="18"/>
  <c r="BF443" i="18"/>
  <c r="BF390" i="18"/>
  <c r="BF867" i="18"/>
  <c r="BF803" i="18"/>
  <c r="BF453" i="18"/>
  <c r="BF414" i="18"/>
  <c r="BF835" i="18"/>
  <c r="BF670" i="18"/>
  <c r="BE4" i="18"/>
  <c r="BD5" i="24"/>
  <c r="BE426" i="18"/>
  <c r="BE804" i="18"/>
  <c r="BF737" i="18"/>
  <c r="BF565" i="18"/>
  <c r="BF504" i="18"/>
  <c r="BF664" i="18"/>
  <c r="BF170" i="18"/>
  <c r="BF344" i="18"/>
  <c r="BF673" i="18"/>
  <c r="BF665" i="18"/>
  <c r="BF782" i="18"/>
  <c r="BE843" i="18"/>
  <c r="BE856" i="18"/>
  <c r="BE869" i="18"/>
  <c r="BF380" i="18"/>
  <c r="BE830" i="18"/>
  <c r="BF805" i="18"/>
  <c r="BF381" i="18"/>
  <c r="BF513" i="18"/>
  <c r="BF515" i="18"/>
  <c r="BF403" i="18"/>
  <c r="BE413" i="18"/>
  <c r="BE429" i="18"/>
  <c r="BD439" i="18"/>
  <c r="BC8" i="24"/>
  <c r="BB22" i="24"/>
  <c r="BB33" i="24" s="1"/>
  <c r="BD465" i="18" l="1"/>
  <c r="BE455" i="18"/>
  <c r="BG805" i="18"/>
  <c r="BH805" i="18" s="1"/>
  <c r="BE442" i="18"/>
  <c r="BD452" i="18"/>
  <c r="BF426" i="18"/>
  <c r="BF817" i="18"/>
  <c r="BG457" i="18"/>
  <c r="BG517" i="18"/>
  <c r="BG810" i="18"/>
  <c r="BG725" i="18"/>
  <c r="BG864" i="18"/>
  <c r="BG501" i="18"/>
  <c r="BG334" i="18"/>
  <c r="BF400" i="18"/>
  <c r="BG274" i="18"/>
  <c r="BG834" i="18"/>
  <c r="BG365" i="18"/>
  <c r="BG308" i="18"/>
  <c r="BG503" i="18"/>
  <c r="BG785" i="18"/>
  <c r="BG681" i="18"/>
  <c r="BG437" i="18"/>
  <c r="BG418" i="18"/>
  <c r="BG855" i="18"/>
  <c r="BG191" i="18"/>
  <c r="BG317" i="18"/>
  <c r="BF856" i="18"/>
  <c r="BF804" i="18"/>
  <c r="BG698" i="18"/>
  <c r="BG668" i="18"/>
  <c r="BG269" i="18"/>
  <c r="BG722" i="18"/>
  <c r="BG774" i="18"/>
  <c r="BG500" i="18"/>
  <c r="BG593" i="18"/>
  <c r="BG807" i="18"/>
  <c r="BG397" i="18"/>
  <c r="BG364" i="18"/>
  <c r="BG267" i="18"/>
  <c r="BG379" i="18"/>
  <c r="BG811" i="18"/>
  <c r="BG424" i="18"/>
  <c r="BG749" i="18"/>
  <c r="BG711" i="18"/>
  <c r="BG866" i="18"/>
  <c r="BG377" i="18"/>
  <c r="BG430" i="18"/>
  <c r="BG685" i="18"/>
  <c r="BG854" i="18"/>
  <c r="BG569" i="18"/>
  <c r="BG268" i="18"/>
  <c r="BG863" i="18"/>
  <c r="BG409" i="18"/>
  <c r="BG416" i="18"/>
  <c r="BG371" i="18"/>
  <c r="BG861" i="18"/>
  <c r="BG275" i="18"/>
  <c r="BG682" i="18"/>
  <c r="BG391" i="18"/>
  <c r="BG446" i="18"/>
  <c r="BG708" i="18"/>
  <c r="BG772" i="18"/>
  <c r="BG784" i="18"/>
  <c r="BG463" i="18"/>
  <c r="BG823" i="18"/>
  <c r="BG868" i="18"/>
  <c r="BG850" i="18"/>
  <c r="BG848" i="18"/>
  <c r="BG859" i="18"/>
  <c r="BG380" i="18"/>
  <c r="BG831" i="18"/>
  <c r="BG422" i="18"/>
  <c r="BG777" i="18"/>
  <c r="BG412" i="18"/>
  <c r="BG189" i="18"/>
  <c r="BG840" i="18"/>
  <c r="BG399" i="18"/>
  <c r="BG425" i="18"/>
  <c r="BG458" i="18"/>
  <c r="BG423" i="18"/>
  <c r="BG436" i="18"/>
  <c r="BG796" i="18"/>
  <c r="BG677" i="18"/>
  <c r="BG665" i="18"/>
  <c r="BG369" i="18"/>
  <c r="BG392" i="18"/>
  <c r="BG776" i="18"/>
  <c r="BG513" i="18"/>
  <c r="BG809" i="18"/>
  <c r="BG279" i="18"/>
  <c r="BG411" i="18"/>
  <c r="BG846" i="18"/>
  <c r="BG565" i="18"/>
  <c r="BG464" i="18"/>
  <c r="BG459" i="18"/>
  <c r="BG841" i="18"/>
  <c r="BG738" i="18"/>
  <c r="BG795" i="18"/>
  <c r="BG814" i="18"/>
  <c r="BG775" i="18"/>
  <c r="BG456" i="18"/>
  <c r="BG291" i="18"/>
  <c r="BG721" i="18"/>
  <c r="BG438" i="18"/>
  <c r="BG407" i="18"/>
  <c r="BG319" i="18"/>
  <c r="BG421" i="18"/>
  <c r="BG320" i="18"/>
  <c r="BG723" i="18"/>
  <c r="BG699" i="18"/>
  <c r="BG664" i="18"/>
  <c r="BG686" i="18"/>
  <c r="BG526" i="18"/>
  <c r="BG281" i="18"/>
  <c r="BG445" i="18"/>
  <c r="BG448" i="18"/>
  <c r="BG813" i="18"/>
  <c r="BG273" i="18"/>
  <c r="BG815" i="18"/>
  <c r="BG695" i="18"/>
  <c r="BG431" i="18"/>
  <c r="BG839" i="18"/>
  <c r="BG76" i="18"/>
  <c r="BG88" i="18" s="1"/>
  <c r="BG126" i="18"/>
  <c r="BG201" i="18"/>
  <c r="BG385" i="18"/>
  <c r="BG252" i="18"/>
  <c r="BG151" i="18"/>
  <c r="BG202" i="18"/>
  <c r="BG136" i="18"/>
  <c r="BG100" i="18"/>
  <c r="BG213" i="18"/>
  <c r="BG386" i="18"/>
  <c r="BG105" i="18"/>
  <c r="BG112" i="18"/>
  <c r="BG214" i="18"/>
  <c r="BG106" i="18"/>
  <c r="BG204" i="18"/>
  <c r="BG177" i="18"/>
  <c r="BG161" i="18"/>
  <c r="BH161" i="18" s="1"/>
  <c r="BG175" i="18"/>
  <c r="BG656" i="18"/>
  <c r="BG783" i="18"/>
  <c r="BH783" i="18" s="1"/>
  <c r="BG576" i="18"/>
  <c r="BH576" i="18" s="1"/>
  <c r="BG511" i="18"/>
  <c r="BG605" i="18"/>
  <c r="BG786" i="18"/>
  <c r="BH786" i="18" s="1"/>
  <c r="BG606" i="18"/>
  <c r="BG632" i="18"/>
  <c r="BG345" i="18"/>
  <c r="BG619" i="18"/>
  <c r="BG581" i="18"/>
  <c r="BG789" i="18"/>
  <c r="BG634" i="18"/>
  <c r="BG747" i="18"/>
  <c r="BH747" i="18" s="1"/>
  <c r="BG346" i="18"/>
  <c r="BH346" i="18" s="1"/>
  <c r="BG515" i="18"/>
  <c r="BG502" i="18"/>
  <c r="BG669" i="18"/>
  <c r="BH669" i="18" s="1"/>
  <c r="BG672" i="18"/>
  <c r="BG516" i="18"/>
  <c r="BG787" i="18"/>
  <c r="BG818" i="18"/>
  <c r="BG394" i="18"/>
  <c r="BH394" i="18" s="1"/>
  <c r="BG800" i="18"/>
  <c r="BG449" i="18"/>
  <c r="BG697" i="18"/>
  <c r="BH697" i="18" s="1"/>
  <c r="BG827" i="18"/>
  <c r="BH827" i="18" s="1"/>
  <c r="BG771" i="18"/>
  <c r="BG190" i="18"/>
  <c r="BG451" i="18"/>
  <c r="BH451" i="18" s="1"/>
  <c r="BG842" i="18"/>
  <c r="BH842" i="18" s="1"/>
  <c r="BG261" i="18"/>
  <c r="BG594" i="18"/>
  <c r="BG393" i="18"/>
  <c r="BH393" i="18" s="1"/>
  <c r="BG277" i="18"/>
  <c r="BH277" i="18" s="1"/>
  <c r="BG838" i="18"/>
  <c r="BG696" i="18"/>
  <c r="BG750" i="18"/>
  <c r="BG460" i="18"/>
  <c r="BH460" i="18" s="1"/>
  <c r="BG420" i="18"/>
  <c r="BG305" i="18"/>
  <c r="BG318" i="18"/>
  <c r="BH318" i="18" s="1"/>
  <c r="BG401" i="18"/>
  <c r="BG684" i="18"/>
  <c r="BG734" i="18"/>
  <c r="BG278" i="18"/>
  <c r="BH278" i="18" s="1"/>
  <c r="BG736" i="18"/>
  <c r="BH736" i="18" s="1"/>
  <c r="BG860" i="18"/>
  <c r="BG753" i="18"/>
  <c r="BG765" i="18" s="1"/>
  <c r="BG253" i="18"/>
  <c r="BG215" i="18"/>
  <c r="BG230" i="18"/>
  <c r="BG99" i="18"/>
  <c r="BG178" i="18"/>
  <c r="BG381" i="18"/>
  <c r="BH381" i="18" s="1"/>
  <c r="BG781" i="18"/>
  <c r="BG149" i="18"/>
  <c r="BG148" i="18"/>
  <c r="BG575" i="18"/>
  <c r="BH575" i="18" s="1"/>
  <c r="BG378" i="18"/>
  <c r="BG579" i="18"/>
  <c r="BG541" i="18"/>
  <c r="BG633" i="18"/>
  <c r="BG542" i="18"/>
  <c r="BG514" i="18"/>
  <c r="BG543" i="18"/>
  <c r="BG260" i="18"/>
  <c r="BH260" i="18" s="1"/>
  <c r="BG227" i="18"/>
  <c r="BG797" i="18"/>
  <c r="BG306" i="18"/>
  <c r="BH306" i="18" s="1"/>
  <c r="BG434" i="18"/>
  <c r="BH434" i="18" s="1"/>
  <c r="BG683" i="18"/>
  <c r="BG852" i="18"/>
  <c r="BG737" i="18"/>
  <c r="BH737" i="18" s="1"/>
  <c r="BG828" i="18"/>
  <c r="BH828" i="18" s="1"/>
  <c r="BG802" i="18"/>
  <c r="BG332" i="18"/>
  <c r="BG349" i="18"/>
  <c r="BG361" i="18" s="1"/>
  <c r="BG109" i="18"/>
  <c r="BG216" i="18"/>
  <c r="BG255" i="18"/>
  <c r="BG135" i="18"/>
  <c r="BG163" i="18"/>
  <c r="BG229" i="18"/>
  <c r="BG108" i="18"/>
  <c r="BG254" i="18"/>
  <c r="BG242" i="18"/>
  <c r="BG226" i="18"/>
  <c r="BG266" i="18"/>
  <c r="BG264" i="18"/>
  <c r="BH264" i="18" s="1"/>
  <c r="BG631" i="18"/>
  <c r="BG510" i="18"/>
  <c r="BG788" i="18"/>
  <c r="BG620" i="18"/>
  <c r="BG660" i="18"/>
  <c r="BG790" i="18"/>
  <c r="BG670" i="18"/>
  <c r="BG529" i="18"/>
  <c r="BH529" i="18" s="1"/>
  <c r="BG383" i="18"/>
  <c r="BG398" i="18"/>
  <c r="BG293" i="18"/>
  <c r="BG724" i="18"/>
  <c r="BH724" i="18" s="1"/>
  <c r="BG812" i="18"/>
  <c r="BH812" i="18" s="1"/>
  <c r="BG395" i="18"/>
  <c r="BG408" i="18"/>
  <c r="BG406" i="18"/>
  <c r="BH406" i="18" s="1"/>
  <c r="BG592" i="18"/>
  <c r="BH592" i="18" s="1"/>
  <c r="BG680" i="18"/>
  <c r="BG405" i="18"/>
  <c r="BG480" i="18"/>
  <c r="BG492" i="18" s="1"/>
  <c r="BG176" i="18"/>
  <c r="BG203" i="18"/>
  <c r="BG164" i="18"/>
  <c r="BG107" i="18"/>
  <c r="BG228" i="18"/>
  <c r="BG243" i="18"/>
  <c r="BG124" i="18"/>
  <c r="BG217" i="18"/>
  <c r="BG104" i="18"/>
  <c r="BG241" i="18"/>
  <c r="BG150" i="18"/>
  <c r="BG97" i="18"/>
  <c r="BG256" i="18"/>
  <c r="BG171" i="18"/>
  <c r="BG98" i="18"/>
  <c r="BG239" i="18"/>
  <c r="BG382" i="18"/>
  <c r="BH382" i="18" s="1"/>
  <c r="BG617" i="18"/>
  <c r="BG172" i="18"/>
  <c r="BG604" i="18"/>
  <c r="BG573" i="18"/>
  <c r="BH573" i="18" s="1"/>
  <c r="BG169" i="18"/>
  <c r="BG618" i="18"/>
  <c r="BG644" i="18"/>
  <c r="BG658" i="18"/>
  <c r="BG645" i="18"/>
  <c r="BG540" i="18"/>
  <c r="BG552" i="18"/>
  <c r="BH552" i="18" s="1"/>
  <c r="BG646" i="18"/>
  <c r="BG659" i="18"/>
  <c r="BG647" i="18"/>
  <c r="BG263" i="18"/>
  <c r="BH263" i="18" s="1"/>
  <c r="BG582" i="18"/>
  <c r="BG553" i="18"/>
  <c r="BG556" i="18"/>
  <c r="BG343" i="18"/>
  <c r="BH343" i="18" s="1"/>
  <c r="BG751" i="18"/>
  <c r="BH751" i="18" s="1"/>
  <c r="BG370" i="18"/>
  <c r="BG162" i="18"/>
  <c r="BG440" i="18"/>
  <c r="BG851" i="18"/>
  <c r="BH851" i="18" s="1"/>
  <c r="BG782" i="18"/>
  <c r="BG829" i="18"/>
  <c r="BG710" i="18"/>
  <c r="BH710" i="18" s="1"/>
  <c r="BG295" i="18"/>
  <c r="BH295" i="18" s="1"/>
  <c r="BG331" i="18"/>
  <c r="BG368" i="18"/>
  <c r="BG673" i="18"/>
  <c r="BG410" i="18"/>
  <c r="BH410" i="18" s="1"/>
  <c r="BG282" i="18"/>
  <c r="BG396" i="18"/>
  <c r="BG849" i="18"/>
  <c r="BH849" i="18" s="1"/>
  <c r="BG666" i="18"/>
  <c r="BH3" i="18"/>
  <c r="BG138" i="18"/>
  <c r="BG122" i="18"/>
  <c r="BG110" i="18"/>
  <c r="BG137" i="18"/>
  <c r="BG200" i="18"/>
  <c r="BG96" i="18"/>
  <c r="BG113" i="18"/>
  <c r="BG125" i="18"/>
  <c r="BG578" i="18"/>
  <c r="BG630" i="18"/>
  <c r="BG344" i="18"/>
  <c r="BH344" i="18" s="1"/>
  <c r="BG657" i="18"/>
  <c r="BG580" i="18"/>
  <c r="BG170" i="18"/>
  <c r="BH170" i="18" s="1"/>
  <c r="BG512" i="18"/>
  <c r="BH512" i="18" s="1"/>
  <c r="BG608" i="18"/>
  <c r="BG621" i="18"/>
  <c r="BG567" i="18"/>
  <c r="BG530" i="18"/>
  <c r="BG240" i="18"/>
  <c r="BH240" i="18" s="1"/>
  <c r="BG808" i="18"/>
  <c r="BH808" i="18" s="1"/>
  <c r="BG417" i="18"/>
  <c r="BH417" i="18" s="1"/>
  <c r="BG447" i="18"/>
  <c r="BH447" i="18" s="1"/>
  <c r="BG799" i="18"/>
  <c r="BH799" i="18" s="1"/>
  <c r="BG769" i="18"/>
  <c r="BH769" i="18" s="1"/>
  <c r="BG712" i="18"/>
  <c r="BH712" i="18" s="1"/>
  <c r="BG798" i="18"/>
  <c r="BH798" i="18" s="1"/>
  <c r="BG307" i="18"/>
  <c r="BH307" i="18" s="1"/>
  <c r="BG679" i="18"/>
  <c r="BH679" i="18" s="1"/>
  <c r="BG139" i="18"/>
  <c r="BG111" i="18"/>
  <c r="BG384" i="18"/>
  <c r="BG165" i="18"/>
  <c r="BG152" i="18"/>
  <c r="BG173" i="18"/>
  <c r="BG123" i="18"/>
  <c r="BG574" i="18"/>
  <c r="BH574" i="18" s="1"/>
  <c r="BG577" i="18"/>
  <c r="BG643" i="18"/>
  <c r="BG539" i="18"/>
  <c r="BG508" i="18"/>
  <c r="BG509" i="18"/>
  <c r="BG607" i="18"/>
  <c r="BG667" i="18"/>
  <c r="BG748" i="18"/>
  <c r="BH748" i="18" s="1"/>
  <c r="BG566" i="18"/>
  <c r="BG504" i="18"/>
  <c r="BH504" i="18" s="1"/>
  <c r="BG366" i="18"/>
  <c r="BH366" i="18" s="1"/>
  <c r="BG801" i="18"/>
  <c r="BH801" i="18" s="1"/>
  <c r="BG836" i="18"/>
  <c r="BH836" i="18" s="1"/>
  <c r="BG461" i="18"/>
  <c r="BH461" i="18" s="1"/>
  <c r="BG709" i="18"/>
  <c r="BH709" i="18" s="1"/>
  <c r="BG372" i="18"/>
  <c r="BH372" i="18" s="1"/>
  <c r="BG367" i="18"/>
  <c r="BH367" i="18" s="1"/>
  <c r="BG770" i="18"/>
  <c r="BH770" i="18" s="1"/>
  <c r="BG822" i="18"/>
  <c r="BH822" i="18" s="1"/>
  <c r="BG595" i="18"/>
  <c r="BH595" i="18" s="1"/>
  <c r="BG432" i="18"/>
  <c r="BH432" i="18" s="1"/>
  <c r="BG276" i="18"/>
  <c r="BH276" i="18" s="1"/>
  <c r="BG857" i="18"/>
  <c r="BG820" i="18"/>
  <c r="BG388" i="18"/>
  <c r="BG427" i="18"/>
  <c r="BG865" i="18"/>
  <c r="BG792" i="18"/>
  <c r="BG844" i="18"/>
  <c r="BG821" i="18"/>
  <c r="BG833" i="18"/>
  <c r="BG443" i="18"/>
  <c r="BG867" i="18"/>
  <c r="BG390" i="18"/>
  <c r="BG414" i="18"/>
  <c r="BG835" i="18"/>
  <c r="BG803" i="18"/>
  <c r="BG453" i="18"/>
  <c r="BG280" i="18"/>
  <c r="BG527" i="18"/>
  <c r="BG847" i="18"/>
  <c r="BG671" i="18"/>
  <c r="BG450" i="18"/>
  <c r="BG591" i="18"/>
  <c r="BE5" i="24"/>
  <c r="BF4" i="18"/>
  <c r="BG528" i="18"/>
  <c r="BG444" i="18"/>
  <c r="BG554" i="18"/>
  <c r="BG773" i="18"/>
  <c r="BG678" i="18"/>
  <c r="BG435" i="18"/>
  <c r="BG568" i="18"/>
  <c r="BG768" i="18"/>
  <c r="BG262" i="18"/>
  <c r="BF869" i="18"/>
  <c r="BG404" i="18"/>
  <c r="BG853" i="18"/>
  <c r="BG794" i="18"/>
  <c r="BG304" i="18"/>
  <c r="BG333" i="18"/>
  <c r="BG294" i="18"/>
  <c r="BG265" i="18"/>
  <c r="BG188" i="18"/>
  <c r="BG826" i="18"/>
  <c r="BG735" i="18"/>
  <c r="BG837" i="18"/>
  <c r="BG321" i="18"/>
  <c r="BG330" i="18"/>
  <c r="BG816" i="18"/>
  <c r="BG862" i="18"/>
  <c r="BF830" i="18"/>
  <c r="BG462" i="18"/>
  <c r="BF843" i="18"/>
  <c r="BC22" i="24"/>
  <c r="BC33" i="24" s="1"/>
  <c r="BD8" i="24"/>
  <c r="BF429" i="18"/>
  <c r="BE439" i="18"/>
  <c r="BG403" i="18"/>
  <c r="BF413" i="18"/>
  <c r="BE465" i="18" l="1"/>
  <c r="BF455" i="18"/>
  <c r="BE452" i="18"/>
  <c r="BF442" i="18"/>
  <c r="BG817" i="18"/>
  <c r="BG426" i="18"/>
  <c r="BH396" i="18"/>
  <c r="BH368" i="18"/>
  <c r="BH829" i="18"/>
  <c r="BH556" i="18"/>
  <c r="BH540" i="18"/>
  <c r="BH172" i="18"/>
  <c r="BH405" i="18"/>
  <c r="BH408" i="18"/>
  <c r="BH293" i="18"/>
  <c r="BH670" i="18"/>
  <c r="BH332" i="18"/>
  <c r="BH852" i="18"/>
  <c r="BH797" i="18"/>
  <c r="BH514" i="18"/>
  <c r="BH734" i="18"/>
  <c r="BH305" i="18"/>
  <c r="BH696" i="18"/>
  <c r="BH594" i="18"/>
  <c r="BH190" i="18"/>
  <c r="BH449" i="18"/>
  <c r="BH787" i="18"/>
  <c r="BH502" i="18"/>
  <c r="BH345" i="18"/>
  <c r="BG856" i="18"/>
  <c r="BG804" i="18"/>
  <c r="BG400" i="18"/>
  <c r="BG830" i="18"/>
  <c r="BG843" i="18"/>
  <c r="BF5" i="24"/>
  <c r="BG4" i="18"/>
  <c r="BG869" i="18"/>
  <c r="BH457" i="18"/>
  <c r="BH275" i="18"/>
  <c r="BH430" i="18"/>
  <c r="BH859" i="18"/>
  <c r="BH823" i="18"/>
  <c r="BH862" i="18"/>
  <c r="BH456" i="18"/>
  <c r="BH738" i="18"/>
  <c r="BH424" i="18"/>
  <c r="BH188" i="18"/>
  <c r="BH421" i="18"/>
  <c r="BH721" i="18"/>
  <c r="BH397" i="18"/>
  <c r="BH664" i="18"/>
  <c r="BH723" i="18"/>
  <c r="BH262" i="18"/>
  <c r="BH809" i="18"/>
  <c r="BH768" i="18"/>
  <c r="BH436" i="18"/>
  <c r="BH686" i="18"/>
  <c r="BH824" i="18"/>
  <c r="BH513" i="18"/>
  <c r="BH392" i="18"/>
  <c r="BH517" i="18"/>
  <c r="BH681" i="18"/>
  <c r="BH281" i="18"/>
  <c r="BH810" i="18"/>
  <c r="BH273" i="18"/>
  <c r="BH527" i="18"/>
  <c r="BH187" i="18"/>
  <c r="BH725" i="18"/>
  <c r="BH850" i="18"/>
  <c r="BH191" i="18"/>
  <c r="BH785" i="18"/>
  <c r="BH773" i="18"/>
  <c r="BH407" i="18"/>
  <c r="BH308" i="18"/>
  <c r="BH373" i="18"/>
  <c r="BH826" i="18"/>
  <c r="BH866" i="18"/>
  <c r="BH423" i="18"/>
  <c r="BH834" i="18"/>
  <c r="BH369" i="18"/>
  <c r="BH391" i="18"/>
  <c r="BH380" i="18"/>
  <c r="BH685" i="18"/>
  <c r="BH795" i="18"/>
  <c r="BH280" i="18"/>
  <c r="BH807" i="18"/>
  <c r="BH678" i="18"/>
  <c r="BH840" i="18"/>
  <c r="BH433" i="18"/>
  <c r="BH458" i="18"/>
  <c r="BH418" i="18"/>
  <c r="BH174" i="18"/>
  <c r="BH304" i="18"/>
  <c r="BH330" i="18"/>
  <c r="BH816" i="18"/>
  <c r="BH848" i="18"/>
  <c r="BH463" i="18"/>
  <c r="BH864" i="18"/>
  <c r="BH775" i="18"/>
  <c r="BH841" i="18"/>
  <c r="BH794" i="18"/>
  <c r="BH708" i="18"/>
  <c r="BH419" i="18"/>
  <c r="BH319" i="18"/>
  <c r="BH291" i="18"/>
  <c r="BH292" i="18"/>
  <c r="BH399" i="18"/>
  <c r="BH189" i="18"/>
  <c r="BH377" i="18"/>
  <c r="BH435" i="18"/>
  <c r="BH444" i="18"/>
  <c r="BH425" i="18"/>
  <c r="BH448" i="18"/>
  <c r="BH772" i="18"/>
  <c r="BH450" i="18"/>
  <c r="BH404" i="18"/>
  <c r="BH814" i="18"/>
  <c r="BH411" i="18"/>
  <c r="BH365" i="18"/>
  <c r="BH825" i="18"/>
  <c r="BH699" i="18"/>
  <c r="BH554" i="18"/>
  <c r="BH847" i="18"/>
  <c r="BH294" i="18"/>
  <c r="BH776" i="18"/>
  <c r="BH668" i="18"/>
  <c r="BH831" i="18"/>
  <c r="BH431" i="18"/>
  <c r="BH855" i="18"/>
  <c r="BH868" i="18"/>
  <c r="BH854" i="18"/>
  <c r="BH593" i="18"/>
  <c r="BH438" i="18"/>
  <c r="BH364" i="18"/>
  <c r="BH671" i="18"/>
  <c r="BH279" i="18"/>
  <c r="BH774" i="18"/>
  <c r="BH321" i="18"/>
  <c r="BH813" i="18"/>
  <c r="BH333" i="18"/>
  <c r="BH462" i="18"/>
  <c r="BH349" i="18"/>
  <c r="BH361" i="18" s="1"/>
  <c r="BH243" i="18"/>
  <c r="BH252" i="18"/>
  <c r="BH123" i="18"/>
  <c r="BH214" i="18"/>
  <c r="BH253" i="18"/>
  <c r="BH124" i="18"/>
  <c r="BH152" i="18"/>
  <c r="BH254" i="18"/>
  <c r="BH201" i="18"/>
  <c r="BH109" i="18"/>
  <c r="BH216" i="18"/>
  <c r="BH204" i="18"/>
  <c r="BH137" i="18"/>
  <c r="BH105" i="18"/>
  <c r="BH383" i="18"/>
  <c r="BI383" i="18" s="1"/>
  <c r="BH149" i="18"/>
  <c r="BI149" i="18" s="1"/>
  <c r="BH578" i="18"/>
  <c r="BH269" i="18"/>
  <c r="BH631" i="18"/>
  <c r="BH657" i="18"/>
  <c r="BH266" i="18"/>
  <c r="BH645" i="18"/>
  <c r="BH632" i="18"/>
  <c r="BH581" i="18"/>
  <c r="BH633" i="18"/>
  <c r="BH509" i="18"/>
  <c r="BH528" i="18"/>
  <c r="BH582" i="18"/>
  <c r="BH608" i="18"/>
  <c r="BH647" i="18"/>
  <c r="BH666" i="18"/>
  <c r="BI666" i="18" s="1"/>
  <c r="BH750" i="18"/>
  <c r="BI750" i="18" s="1"/>
  <c r="BH516" i="18"/>
  <c r="BH384" i="18"/>
  <c r="BH565" i="18"/>
  <c r="BI565" i="18" s="1"/>
  <c r="BH334" i="18"/>
  <c r="BI334" i="18" s="1"/>
  <c r="BH371" i="18"/>
  <c r="BH853" i="18"/>
  <c r="BH437" i="18"/>
  <c r="BI437" i="18" s="1"/>
  <c r="BH682" i="18"/>
  <c r="BI682" i="18" s="1"/>
  <c r="BH445" i="18"/>
  <c r="BI3" i="18"/>
  <c r="BH125" i="18"/>
  <c r="BH96" i="18"/>
  <c r="BH108" i="18"/>
  <c r="BH165" i="18"/>
  <c r="BH135" i="18"/>
  <c r="BH177" i="18"/>
  <c r="BH239" i="18"/>
  <c r="BH782" i="18"/>
  <c r="BI782" i="18" s="1"/>
  <c r="BH605" i="18"/>
  <c r="BH617" i="18"/>
  <c r="BI617" i="18" s="1"/>
  <c r="BH658" i="18"/>
  <c r="BH659" i="18"/>
  <c r="BH542" i="18"/>
  <c r="BH634" i="18"/>
  <c r="BH568" i="18"/>
  <c r="BI568" i="18" s="1"/>
  <c r="BH530" i="18"/>
  <c r="BI530" i="18" s="1"/>
  <c r="BH818" i="18"/>
  <c r="BH698" i="18"/>
  <c r="BI698" i="18" s="1"/>
  <c r="BH464" i="18"/>
  <c r="BI464" i="18" s="1"/>
  <c r="BH409" i="18"/>
  <c r="BI409" i="18" s="1"/>
  <c r="BH857" i="18"/>
  <c r="BH665" i="18"/>
  <c r="BH110" i="18"/>
  <c r="BH100" i="18"/>
  <c r="BH255" i="18"/>
  <c r="BH213" i="18"/>
  <c r="BH256" i="18"/>
  <c r="BH385" i="18"/>
  <c r="BH784" i="18"/>
  <c r="BI784" i="18" s="1"/>
  <c r="BH379" i="18"/>
  <c r="BI379" i="18" s="1"/>
  <c r="BH268" i="18"/>
  <c r="BI268" i="18" s="1"/>
  <c r="BH347" i="18"/>
  <c r="BI347" i="18" s="1"/>
  <c r="BH580" i="18"/>
  <c r="BH607" i="18"/>
  <c r="BH510" i="18"/>
  <c r="BI510" i="18" s="1"/>
  <c r="BH790" i="18"/>
  <c r="BH566" i="18"/>
  <c r="BI566" i="18" s="1"/>
  <c r="BH672" i="18"/>
  <c r="BI672" i="18" s="1"/>
  <c r="BH440" i="18"/>
  <c r="BH846" i="18"/>
  <c r="BI846" i="18" s="1"/>
  <c r="BH811" i="18"/>
  <c r="BI811" i="18" s="1"/>
  <c r="BH839" i="18"/>
  <c r="BI839" i="18" s="1"/>
  <c r="BH837" i="18"/>
  <c r="BI837" i="18" s="1"/>
  <c r="BH401" i="18"/>
  <c r="BH274" i="18"/>
  <c r="BH591" i="18"/>
  <c r="BH480" i="18"/>
  <c r="BH492" i="18" s="1"/>
  <c r="BH107" i="18"/>
  <c r="BH202" i="18"/>
  <c r="BH111" i="18"/>
  <c r="BH112" i="18"/>
  <c r="BH203" i="18"/>
  <c r="BH178" i="18"/>
  <c r="BH99" i="18"/>
  <c r="BH126" i="18"/>
  <c r="BH217" i="18"/>
  <c r="BH106" i="18"/>
  <c r="BH98" i="18"/>
  <c r="BH386" i="18"/>
  <c r="BH122" i="18"/>
  <c r="BH173" i="18"/>
  <c r="BI173" i="18" s="1"/>
  <c r="BH163" i="18"/>
  <c r="BI163" i="18" s="1"/>
  <c r="BH162" i="18"/>
  <c r="BH577" i="18"/>
  <c r="BI577" i="18" s="1"/>
  <c r="BH630" i="18"/>
  <c r="BH604" i="18"/>
  <c r="BI604" i="18" s="1"/>
  <c r="BH643" i="18"/>
  <c r="BH606" i="18"/>
  <c r="BH619" i="18"/>
  <c r="BH508" i="18"/>
  <c r="BI508" i="18" s="1"/>
  <c r="BH526" i="18"/>
  <c r="BI526" i="18" s="1"/>
  <c r="BH541" i="18"/>
  <c r="BI541" i="18" s="1"/>
  <c r="BH788" i="18"/>
  <c r="BI788" i="18" s="1"/>
  <c r="BH265" i="18"/>
  <c r="BH501" i="18"/>
  <c r="BI501" i="18" s="1"/>
  <c r="BH621" i="18"/>
  <c r="BH543" i="18"/>
  <c r="BH555" i="18"/>
  <c r="BI555" i="18" s="1"/>
  <c r="BH673" i="18"/>
  <c r="BH735" i="18"/>
  <c r="BI735" i="18" s="1"/>
  <c r="BH150" i="18"/>
  <c r="BI150" i="18" s="1"/>
  <c r="BH711" i="18"/>
  <c r="BI711" i="18" s="1"/>
  <c r="BH569" i="18"/>
  <c r="BI569" i="18" s="1"/>
  <c r="BH722" i="18"/>
  <c r="BI722" i="18" s="1"/>
  <c r="BH317" i="18"/>
  <c r="BI317" i="18" s="1"/>
  <c r="BH796" i="18"/>
  <c r="BI796" i="18" s="1"/>
  <c r="BH861" i="18"/>
  <c r="BI861" i="18" s="1"/>
  <c r="BH695" i="18"/>
  <c r="BI695" i="18" s="1"/>
  <c r="BH422" i="18"/>
  <c r="BH815" i="18"/>
  <c r="BH164" i="18"/>
  <c r="BH136" i="18"/>
  <c r="BH242" i="18"/>
  <c r="BH139" i="18"/>
  <c r="BH230" i="18"/>
  <c r="BH113" i="18"/>
  <c r="BH97" i="18"/>
  <c r="BH781" i="18"/>
  <c r="BI781" i="18" s="1"/>
  <c r="BH618" i="18"/>
  <c r="BH656" i="18"/>
  <c r="BI656" i="18" s="1"/>
  <c r="BH267" i="18"/>
  <c r="BI267" i="18" s="1"/>
  <c r="BH500" i="18"/>
  <c r="BI500" i="18" s="1"/>
  <c r="BH646" i="18"/>
  <c r="BH660" i="18"/>
  <c r="BH667" i="18"/>
  <c r="BH567" i="18"/>
  <c r="BI567" i="18" s="1"/>
  <c r="BH176" i="18"/>
  <c r="BI176" i="18" s="1"/>
  <c r="BH320" i="18"/>
  <c r="BI320" i="18" s="1"/>
  <c r="BH446" i="18"/>
  <c r="BI446" i="18" s="1"/>
  <c r="BH677" i="18"/>
  <c r="BI677" i="18" s="1"/>
  <c r="BH777" i="18"/>
  <c r="BH76" i="18"/>
  <c r="BH88" i="18" s="1"/>
  <c r="BH753" i="18"/>
  <c r="BH765" i="18" s="1"/>
  <c r="BH200" i="18"/>
  <c r="BH151" i="18"/>
  <c r="BH138" i="18"/>
  <c r="BH229" i="18"/>
  <c r="BH215" i="18"/>
  <c r="BH241" i="18"/>
  <c r="BH104" i="18"/>
  <c r="BH148" i="18"/>
  <c r="BH579" i="18"/>
  <c r="BH644" i="18"/>
  <c r="BH539" i="18"/>
  <c r="BI539" i="18" s="1"/>
  <c r="BH789" i="18"/>
  <c r="BH620" i="18"/>
  <c r="BH749" i="18"/>
  <c r="BI749" i="18" s="1"/>
  <c r="BH261" i="18"/>
  <c r="BI261" i="18" s="1"/>
  <c r="BH503" i="18"/>
  <c r="BI503" i="18" s="1"/>
  <c r="BH228" i="18"/>
  <c r="BH412" i="18"/>
  <c r="BI412" i="18" s="1"/>
  <c r="BH416" i="18"/>
  <c r="BI416" i="18" s="1"/>
  <c r="BH459" i="18"/>
  <c r="BI459" i="18" s="1"/>
  <c r="BH863" i="18"/>
  <c r="BI863" i="18" s="1"/>
  <c r="BH820" i="18"/>
  <c r="BH792" i="18"/>
  <c r="BH427" i="18"/>
  <c r="BH388" i="18"/>
  <c r="BH865" i="18"/>
  <c r="BH833" i="18"/>
  <c r="BH844" i="18"/>
  <c r="BH821" i="18"/>
  <c r="BH390" i="18"/>
  <c r="BH443" i="18"/>
  <c r="BH867" i="18"/>
  <c r="BH453" i="18"/>
  <c r="BH803" i="18"/>
  <c r="BH414" i="18"/>
  <c r="BH835" i="18"/>
  <c r="BH282" i="18"/>
  <c r="BH331" i="18"/>
  <c r="BH370" i="18"/>
  <c r="BH553" i="18"/>
  <c r="BH169" i="18"/>
  <c r="BH171" i="18"/>
  <c r="BH680" i="18"/>
  <c r="BH395" i="18"/>
  <c r="BH398" i="18"/>
  <c r="BH226" i="18"/>
  <c r="BH802" i="18"/>
  <c r="BH683" i="18"/>
  <c r="BH227" i="18"/>
  <c r="BH378" i="18"/>
  <c r="BH860" i="18"/>
  <c r="BH684" i="18"/>
  <c r="BH420" i="18"/>
  <c r="BH838" i="18"/>
  <c r="BH771" i="18"/>
  <c r="BH800" i="18"/>
  <c r="BH515" i="18"/>
  <c r="BH511" i="18"/>
  <c r="BH175" i="18"/>
  <c r="BH403" i="18"/>
  <c r="BG413" i="18"/>
  <c r="BI805" i="18"/>
  <c r="BD22" i="24"/>
  <c r="BD33" i="24" s="1"/>
  <c r="BE8" i="24"/>
  <c r="BG429" i="18"/>
  <c r="BF439" i="18"/>
  <c r="BF465" i="18" l="1"/>
  <c r="BG455" i="18"/>
  <c r="BF452" i="18"/>
  <c r="BG442" i="18"/>
  <c r="BH856" i="18"/>
  <c r="BH817" i="18"/>
  <c r="BH400" i="18"/>
  <c r="BH4" i="18"/>
  <c r="BG5" i="24"/>
  <c r="BH426" i="18"/>
  <c r="BH869" i="18"/>
  <c r="BH804" i="18"/>
  <c r="BI860" i="18"/>
  <c r="BI679" i="18"/>
  <c r="BI798" i="18"/>
  <c r="BI776" i="18"/>
  <c r="BI866" i="18"/>
  <c r="BI737" i="18"/>
  <c r="BI683" i="18"/>
  <c r="BI308" i="18"/>
  <c r="BI773" i="18"/>
  <c r="BI306" i="18"/>
  <c r="BI785" i="18"/>
  <c r="BI850" i="18"/>
  <c r="BI187" i="18"/>
  <c r="BI170" i="18"/>
  <c r="BI276" i="18"/>
  <c r="BI595" i="18"/>
  <c r="BI813" i="18"/>
  <c r="BI774" i="18"/>
  <c r="BI770" i="18"/>
  <c r="BI372" i="18"/>
  <c r="BI364" i="18"/>
  <c r="BI593" i="18"/>
  <c r="BI461" i="18"/>
  <c r="BI795" i="18"/>
  <c r="BI380" i="18"/>
  <c r="BI366" i="18"/>
  <c r="BI264" i="18"/>
  <c r="BI318" i="18"/>
  <c r="BI696" i="18"/>
  <c r="BI824" i="18"/>
  <c r="BI809" i="18"/>
  <c r="BI594" i="18"/>
  <c r="BI723" i="18"/>
  <c r="BI421" i="18"/>
  <c r="BI771" i="18"/>
  <c r="BI800" i="18"/>
  <c r="BI862" i="18"/>
  <c r="BI275" i="18"/>
  <c r="BI502" i="18"/>
  <c r="BI511" i="18"/>
  <c r="BI161" i="18"/>
  <c r="BI307" i="18"/>
  <c r="BI294" i="18"/>
  <c r="BI852" i="18"/>
  <c r="BI407" i="18"/>
  <c r="BI797" i="18"/>
  <c r="BI725" i="18"/>
  <c r="BI378" i="18"/>
  <c r="BI822" i="18"/>
  <c r="BI279" i="18"/>
  <c r="BI671" i="18"/>
  <c r="BI709" i="18"/>
  <c r="BI685" i="18"/>
  <c r="BI670" i="18"/>
  <c r="BI420" i="18"/>
  <c r="BI436" i="18"/>
  <c r="BI451" i="18"/>
  <c r="BI424" i="18"/>
  <c r="BI738" i="18"/>
  <c r="BI787" i="18"/>
  <c r="BI783" i="18"/>
  <c r="BI802" i="18"/>
  <c r="BI423" i="18"/>
  <c r="BI799" i="18"/>
  <c r="BI365" i="18"/>
  <c r="BI808" i="18"/>
  <c r="BI772" i="18"/>
  <c r="BI174" i="18"/>
  <c r="BI406" i="18"/>
  <c r="BI840" i="18"/>
  <c r="BI724" i="18"/>
  <c r="BI868" i="18"/>
  <c r="BI748" i="18"/>
  <c r="BI513" i="18"/>
  <c r="BI393" i="18"/>
  <c r="BI721" i="18"/>
  <c r="BI449" i="18"/>
  <c r="BI430" i="18"/>
  <c r="BI786" i="18"/>
  <c r="BI332" i="18"/>
  <c r="BI828" i="18"/>
  <c r="BI834" i="18"/>
  <c r="BI847" i="18"/>
  <c r="BI769" i="18"/>
  <c r="BI554" i="18"/>
  <c r="BI825" i="18"/>
  <c r="BI411" i="18"/>
  <c r="BI417" i="18"/>
  <c r="BI814" i="18"/>
  <c r="BI450" i="18"/>
  <c r="BI240" i="18"/>
  <c r="BI344" i="18"/>
  <c r="BI405" i="18"/>
  <c r="BI592" i="18"/>
  <c r="BI418" i="18"/>
  <c r="BI433" i="18"/>
  <c r="BI408" i="18"/>
  <c r="BI812" i="18"/>
  <c r="BI678" i="18"/>
  <c r="BI280" i="18"/>
  <c r="BI293" i="18"/>
  <c r="BI854" i="18"/>
  <c r="BI855" i="18"/>
  <c r="BI504" i="18"/>
  <c r="BI226" i="18"/>
  <c r="BI305" i="18"/>
  <c r="BI517" i="18"/>
  <c r="BI686" i="18"/>
  <c r="BI838" i="18"/>
  <c r="BI842" i="18"/>
  <c r="BI664" i="18"/>
  <c r="BI188" i="18"/>
  <c r="BI827" i="18"/>
  <c r="BI394" i="18"/>
  <c r="BI823" i="18"/>
  <c r="BI346" i="18"/>
  <c r="BI576" i="18"/>
  <c r="BI668" i="18"/>
  <c r="BI826" i="18"/>
  <c r="BI373" i="18"/>
  <c r="BI434" i="18"/>
  <c r="BI191" i="18"/>
  <c r="BI260" i="18"/>
  <c r="BI432" i="18"/>
  <c r="BI321" i="18"/>
  <c r="BI367" i="18"/>
  <c r="BI438" i="18"/>
  <c r="BI398" i="18"/>
  <c r="BI391" i="18"/>
  <c r="BI574" i="18"/>
  <c r="BI392" i="18"/>
  <c r="BI277" i="18"/>
  <c r="BI397" i="18"/>
  <c r="BI697" i="18"/>
  <c r="BI859" i="18"/>
  <c r="BI345" i="18"/>
  <c r="BI831" i="18"/>
  <c r="BI369" i="18"/>
  <c r="BI712" i="18"/>
  <c r="BI699" i="18"/>
  <c r="BI447" i="18"/>
  <c r="BI404" i="18"/>
  <c r="BI514" i="18"/>
  <c r="BI680" i="18"/>
  <c r="BI458" i="18"/>
  <c r="BI395" i="18"/>
  <c r="BI807" i="18"/>
  <c r="BI801" i="18"/>
  <c r="BI431" i="18"/>
  <c r="BI460" i="18"/>
  <c r="BI768" i="18"/>
  <c r="BI262" i="18"/>
  <c r="BI190" i="18"/>
  <c r="BI456" i="18"/>
  <c r="BI669" i="18"/>
  <c r="BI175" i="18"/>
  <c r="BI462" i="18"/>
  <c r="BI556" i="18"/>
  <c r="BI331" i="18"/>
  <c r="BI444" i="18"/>
  <c r="BI591" i="18"/>
  <c r="BI553" i="18"/>
  <c r="BI295" i="18"/>
  <c r="BI681" i="18"/>
  <c r="BI76" i="18"/>
  <c r="BI88" i="18" s="1"/>
  <c r="BI256" i="18"/>
  <c r="BI203" i="18"/>
  <c r="BI139" i="18"/>
  <c r="BI104" i="18"/>
  <c r="BI98" i="18"/>
  <c r="BI108" i="18"/>
  <c r="BI110" i="18"/>
  <c r="BI96" i="18"/>
  <c r="BI113" i="18"/>
  <c r="BI126" i="18"/>
  <c r="BI252" i="18"/>
  <c r="BI255" i="18"/>
  <c r="BI148" i="18"/>
  <c r="BI575" i="18"/>
  <c r="BI632" i="18"/>
  <c r="BI645" i="18"/>
  <c r="BI657" i="18"/>
  <c r="BI646" i="18"/>
  <c r="BI633" i="18"/>
  <c r="BI542" i="18"/>
  <c r="BI515" i="18"/>
  <c r="BI634" i="18"/>
  <c r="BI512" i="18"/>
  <c r="BI377" i="18"/>
  <c r="BI151" i="18"/>
  <c r="BI241" i="18"/>
  <c r="BI445" i="18"/>
  <c r="BI751" i="18"/>
  <c r="BI708" i="18"/>
  <c r="BI425" i="18"/>
  <c r="BI382" i="18"/>
  <c r="BI864" i="18"/>
  <c r="BI368" i="18"/>
  <c r="BI849" i="18"/>
  <c r="BI857" i="18"/>
  <c r="BI401" i="18"/>
  <c r="BI189" i="18"/>
  <c r="BI171" i="18"/>
  <c r="BI399" i="18"/>
  <c r="BI753" i="18"/>
  <c r="BI765" i="18" s="1"/>
  <c r="BI122" i="18"/>
  <c r="BI254" i="18"/>
  <c r="BI178" i="18"/>
  <c r="BI253" i="18"/>
  <c r="BI214" i="18"/>
  <c r="BI106" i="18"/>
  <c r="BI631" i="18"/>
  <c r="BI665" i="18"/>
  <c r="BI607" i="18"/>
  <c r="BI582" i="18"/>
  <c r="BI608" i="18"/>
  <c r="BI529" i="18"/>
  <c r="BI440" i="18"/>
  <c r="BI172" i="18"/>
  <c r="BI684" i="18"/>
  <c r="BI343" i="18"/>
  <c r="BI281" i="18"/>
  <c r="BI540" i="18"/>
  <c r="BI851" i="18"/>
  <c r="BI457" i="18"/>
  <c r="BI841" i="18"/>
  <c r="BI480" i="18"/>
  <c r="BI492" i="18" s="1"/>
  <c r="BI100" i="18"/>
  <c r="BI216" i="18"/>
  <c r="BI165" i="18"/>
  <c r="BI99" i="18"/>
  <c r="BI105" i="18"/>
  <c r="BI125" i="18"/>
  <c r="BI630" i="18"/>
  <c r="BI579" i="18"/>
  <c r="BI658" i="18"/>
  <c r="BI659" i="18"/>
  <c r="BI790" i="18"/>
  <c r="BI836" i="18"/>
  <c r="BI229" i="18"/>
  <c r="BI263" i="18"/>
  <c r="BI435" i="18"/>
  <c r="BI330" i="18"/>
  <c r="BI448" i="18"/>
  <c r="BI333" i="18"/>
  <c r="BI304" i="18"/>
  <c r="BI319" i="18"/>
  <c r="BI273" i="18"/>
  <c r="BI274" i="18"/>
  <c r="BI370" i="18"/>
  <c r="BI419" i="18"/>
  <c r="BI810" i="18"/>
  <c r="BI349" i="18"/>
  <c r="BI361" i="18" s="1"/>
  <c r="BI152" i="18"/>
  <c r="BI124" i="18"/>
  <c r="BI135" i="18"/>
  <c r="BI201" i="18"/>
  <c r="BI200" i="18"/>
  <c r="BI386" i="18"/>
  <c r="BI136" i="18"/>
  <c r="BI381" i="18"/>
  <c r="BI137" i="18"/>
  <c r="BI112" i="18"/>
  <c r="BI138" i="18"/>
  <c r="BI230" i="18"/>
  <c r="BI228" i="18"/>
  <c r="BI643" i="18"/>
  <c r="BI606" i="18"/>
  <c r="BI644" i="18"/>
  <c r="BI605" i="18"/>
  <c r="BI581" i="18"/>
  <c r="BI620" i="18"/>
  <c r="BI660" i="18"/>
  <c r="BI747" i="18"/>
  <c r="BI667" i="18"/>
  <c r="BI265" i="18"/>
  <c r="BI673" i="18"/>
  <c r="BI242" i="18"/>
  <c r="BI818" i="18"/>
  <c r="BI422" i="18"/>
  <c r="BI816" i="18"/>
  <c r="BI292" i="18"/>
  <c r="BI527" i="18"/>
  <c r="BI552" i="18"/>
  <c r="BI829" i="18"/>
  <c r="BI734" i="18"/>
  <c r="BI239" i="18"/>
  <c r="BI463" i="18"/>
  <c r="BI278" i="18"/>
  <c r="BI848" i="18"/>
  <c r="BI396" i="18"/>
  <c r="BI215" i="18"/>
  <c r="BI107" i="18"/>
  <c r="BI202" i="18"/>
  <c r="BI97" i="18"/>
  <c r="BI243" i="18"/>
  <c r="BI111" i="18"/>
  <c r="BI162" i="18"/>
  <c r="BI619" i="18"/>
  <c r="BI580" i="18"/>
  <c r="BI509" i="18"/>
  <c r="BI528" i="18"/>
  <c r="BI621" i="18"/>
  <c r="BI177" i="18"/>
  <c r="BI775" i="18"/>
  <c r="BI736" i="18"/>
  <c r="BI794" i="18"/>
  <c r="BI282" i="18"/>
  <c r="BI573" i="18"/>
  <c r="BI410" i="18"/>
  <c r="BI123" i="18"/>
  <c r="BI204" i="18"/>
  <c r="BI109" i="18"/>
  <c r="BI217" i="18"/>
  <c r="BI385" i="18"/>
  <c r="BI213" i="18"/>
  <c r="BI227" i="18"/>
  <c r="BI169" i="18"/>
  <c r="BI618" i="18"/>
  <c r="BI789" i="18"/>
  <c r="BI647" i="18"/>
  <c r="BI543" i="18"/>
  <c r="BI164" i="18"/>
  <c r="BI815" i="18"/>
  <c r="BI710" i="18"/>
  <c r="BI777" i="18"/>
  <c r="BI291" i="18"/>
  <c r="BI820" i="18"/>
  <c r="BI865" i="18"/>
  <c r="BI792" i="18"/>
  <c r="BI388" i="18"/>
  <c r="BI427" i="18"/>
  <c r="BI833" i="18"/>
  <c r="BI821" i="18"/>
  <c r="BI844" i="18"/>
  <c r="BI867" i="18"/>
  <c r="BI443" i="18"/>
  <c r="BI390" i="18"/>
  <c r="BI835" i="18"/>
  <c r="BI803" i="18"/>
  <c r="BI453" i="18"/>
  <c r="BI414" i="18"/>
  <c r="BI853" i="18"/>
  <c r="BI384" i="18"/>
  <c r="BI269" i="18"/>
  <c r="BH830" i="18"/>
  <c r="BI371" i="18"/>
  <c r="BI516" i="18"/>
  <c r="BI266" i="18"/>
  <c r="BI578" i="18"/>
  <c r="BH843" i="18"/>
  <c r="BI403" i="18"/>
  <c r="BH413" i="18"/>
  <c r="BE22" i="24"/>
  <c r="BE33" i="24" s="1"/>
  <c r="BF8" i="24"/>
  <c r="BH429" i="18"/>
  <c r="BG439" i="18"/>
  <c r="BG465" i="18" l="1"/>
  <c r="BH455" i="18"/>
  <c r="BH442" i="18"/>
  <c r="BG452" i="18"/>
  <c r="BI869" i="18"/>
  <c r="BI817" i="18"/>
  <c r="BI804" i="18"/>
  <c r="BI843" i="18"/>
  <c r="BI400" i="18"/>
  <c r="BI830" i="18"/>
  <c r="BI4" i="18"/>
  <c r="BI5" i="24" s="1"/>
  <c r="BH5" i="24"/>
  <c r="BI413" i="18"/>
  <c r="BI856" i="18"/>
  <c r="BI426" i="18"/>
  <c r="BI429" i="18"/>
  <c r="BI439" i="18" s="1"/>
  <c r="BH439" i="18"/>
  <c r="BF22" i="24"/>
  <c r="BF33" i="24" s="1"/>
  <c r="BG8" i="24"/>
  <c r="BI455" i="18" l="1"/>
  <c r="BI465" i="18" s="1"/>
  <c r="BH465" i="18"/>
  <c r="BI442" i="18"/>
  <c r="BI452" i="18" s="1"/>
  <c r="BH452" i="18"/>
  <c r="BH8" i="24"/>
  <c r="BG22" i="24"/>
  <c r="BG33" i="24" s="1"/>
  <c r="BI8" i="24" l="1"/>
  <c r="BI22" i="24" s="1"/>
  <c r="BI33" i="24" s="1"/>
  <c r="BH22" i="24"/>
  <c r="BH33" i="24" s="1"/>
  <c r="K154" i="1" l="1"/>
  <c r="K155" i="1"/>
  <c r="G154" i="1"/>
  <c r="H154" i="1"/>
  <c r="G149" i="1"/>
  <c r="K148" i="1"/>
  <c r="I161" i="1"/>
  <c r="H147" i="1"/>
  <c r="K146" i="1"/>
  <c r="G164" i="1"/>
  <c r="G32" i="18" s="1"/>
  <c r="G63" i="18" s="1"/>
  <c r="G155" i="1"/>
  <c r="G163" i="1"/>
  <c r="J149" i="1"/>
  <c r="J144" i="1"/>
  <c r="J161" i="1"/>
  <c r="G147" i="1"/>
  <c r="H146" i="1"/>
  <c r="I153" i="1"/>
  <c r="J154" i="1"/>
  <c r="K153" i="1"/>
  <c r="I148" i="1"/>
  <c r="J160" i="1"/>
  <c r="G156" i="1"/>
  <c r="J147" i="1"/>
  <c r="J146" i="1"/>
  <c r="G153" i="1"/>
  <c r="H153" i="1"/>
  <c r="J153" i="1"/>
  <c r="K163" i="1"/>
  <c r="H144" i="1"/>
  <c r="G148" i="1"/>
  <c r="K156" i="1"/>
  <c r="K147" i="1"/>
  <c r="G159" i="1"/>
  <c r="I155" i="1"/>
  <c r="H155" i="1"/>
  <c r="H160" i="1"/>
  <c r="K149" i="1"/>
  <c r="K144" i="1"/>
  <c r="J156" i="1"/>
  <c r="I147" i="1"/>
  <c r="I159" i="1"/>
  <c r="H164" i="1"/>
  <c r="H32" i="18" s="1"/>
  <c r="H63" i="18" s="1"/>
  <c r="J163" i="1"/>
  <c r="I149" i="1"/>
  <c r="J148" i="1"/>
  <c r="K160" i="1"/>
  <c r="I156" i="1"/>
  <c r="G161" i="1"/>
  <c r="K159" i="1"/>
  <c r="I164" i="1"/>
  <c r="I32" i="18" s="1"/>
  <c r="I63" i="18" s="1"/>
  <c r="J155" i="1"/>
  <c r="I163" i="1"/>
  <c r="H148" i="1"/>
  <c r="I144" i="1"/>
  <c r="G144" i="1"/>
  <c r="H156" i="1"/>
  <c r="H161" i="1"/>
  <c r="J159" i="1"/>
  <c r="I146" i="1"/>
  <c r="J164" i="1"/>
  <c r="J32" i="18" s="1"/>
  <c r="J63" i="18" s="1"/>
  <c r="H163" i="1"/>
  <c r="I154" i="1"/>
  <c r="H149" i="1"/>
  <c r="I160" i="1"/>
  <c r="G160" i="1"/>
  <c r="K161" i="1"/>
  <c r="H159" i="1"/>
  <c r="G146" i="1"/>
  <c r="K164" i="1"/>
  <c r="K32" i="18" s="1"/>
  <c r="K63" i="18" s="1"/>
  <c r="AS117" i="18" l="1"/>
  <c r="AB117" i="18"/>
  <c r="P117" i="18"/>
  <c r="AY117" i="18"/>
  <c r="AI117" i="18"/>
  <c r="AN117" i="18"/>
  <c r="W117" i="18"/>
  <c r="M117" i="18"/>
  <c r="BA117" i="18"/>
  <c r="AE117" i="18"/>
  <c r="L117" i="18"/>
  <c r="BD117" i="18"/>
  <c r="AJ117" i="18"/>
  <c r="AW117" i="18"/>
  <c r="AT117" i="18"/>
  <c r="Y117" i="18"/>
  <c r="U117" i="18"/>
  <c r="AK117" i="18"/>
  <c r="I117" i="18"/>
  <c r="AD117" i="18"/>
  <c r="BE117" i="18"/>
  <c r="AF117" i="18"/>
  <c r="Z117" i="18"/>
  <c r="AZ117" i="18"/>
  <c r="AQ117" i="18"/>
  <c r="R117" i="18"/>
  <c r="G14" i="18"/>
  <c r="G45" i="18" s="1"/>
  <c r="AG117" i="18"/>
  <c r="AC117" i="18"/>
  <c r="J117" i="18"/>
  <c r="AM117" i="18"/>
  <c r="BB117" i="18"/>
  <c r="X117" i="18"/>
  <c r="O117" i="18"/>
  <c r="AO117" i="18"/>
  <c r="T117" i="18"/>
  <c r="H117" i="18"/>
  <c r="BC117" i="18"/>
  <c r="Q117" i="18"/>
  <c r="V117" i="18"/>
  <c r="AU117" i="18"/>
  <c r="AA117" i="18"/>
  <c r="AR117" i="18"/>
  <c r="AL117" i="18"/>
  <c r="AV117" i="18"/>
  <c r="U521" i="18"/>
  <c r="AM521" i="18"/>
  <c r="S521" i="18"/>
  <c r="AL521" i="18"/>
  <c r="O521" i="18"/>
  <c r="Z521" i="18"/>
  <c r="AR521" i="18"/>
  <c r="V521" i="18"/>
  <c r="AO521" i="18"/>
  <c r="AH117" i="18"/>
  <c r="AX117" i="18"/>
  <c r="R521" i="18"/>
  <c r="AD521" i="18"/>
  <c r="I521" i="18"/>
  <c r="N521" i="18"/>
  <c r="AE521" i="18"/>
  <c r="AS521" i="18"/>
  <c r="J521" i="18"/>
  <c r="AG521" i="18"/>
  <c r="AP521" i="18"/>
  <c r="T521" i="18"/>
  <c r="AF521" i="18"/>
  <c r="H521" i="18"/>
  <c r="K117" i="18"/>
  <c r="N117" i="18"/>
  <c r="AA521" i="18"/>
  <c r="AN521" i="18"/>
  <c r="P521" i="18"/>
  <c r="AJ521" i="18"/>
  <c r="Q521" i="18"/>
  <c r="AK521" i="18"/>
  <c r="AB521" i="18"/>
  <c r="AH521" i="18"/>
  <c r="AP117" i="18"/>
  <c r="K521" i="18"/>
  <c r="AC521" i="18"/>
  <c r="S117" i="18"/>
  <c r="AQ521" i="18"/>
  <c r="AI521" i="18"/>
  <c r="L521" i="18"/>
  <c r="AT521" i="18"/>
  <c r="X521" i="18"/>
  <c r="W521" i="18"/>
  <c r="Y521" i="18"/>
  <c r="M521" i="18"/>
  <c r="AU521" i="18"/>
  <c r="G28" i="18"/>
  <c r="G59" i="18" s="1"/>
  <c r="I299" i="18"/>
  <c r="H299" i="18"/>
  <c r="K299" i="18"/>
  <c r="L299" i="18"/>
  <c r="J299" i="18"/>
  <c r="H703" i="18"/>
  <c r="K703" i="18"/>
  <c r="J703" i="18"/>
  <c r="I703" i="18"/>
  <c r="BF119" i="18"/>
  <c r="AM119" i="18"/>
  <c r="Q119" i="18"/>
  <c r="BG119" i="18"/>
  <c r="AB119" i="18"/>
  <c r="AL119" i="18"/>
  <c r="AV119" i="18"/>
  <c r="O119" i="18"/>
  <c r="AK119" i="18"/>
  <c r="AN119" i="18"/>
  <c r="Z119" i="18"/>
  <c r="V119" i="18"/>
  <c r="R119" i="18"/>
  <c r="BE119" i="18"/>
  <c r="AU119" i="18"/>
  <c r="AA119" i="18"/>
  <c r="T119" i="18"/>
  <c r="K119" i="18"/>
  <c r="U119" i="18"/>
  <c r="N119" i="18"/>
  <c r="AH119" i="18"/>
  <c r="AJ119" i="18"/>
  <c r="M119" i="18"/>
  <c r="AZ119" i="18"/>
  <c r="AD119" i="18"/>
  <c r="L119" i="18"/>
  <c r="AT119" i="18"/>
  <c r="AE119" i="18"/>
  <c r="AI119" i="18"/>
  <c r="AW119" i="18"/>
  <c r="BB119" i="18"/>
  <c r="AF119" i="18"/>
  <c r="S119" i="18"/>
  <c r="J119" i="18"/>
  <c r="AX119" i="18"/>
  <c r="AY119" i="18"/>
  <c r="AO119" i="18"/>
  <c r="AP119" i="18"/>
  <c r="X119" i="18"/>
  <c r="Y119" i="18"/>
  <c r="P119" i="18"/>
  <c r="BD119" i="18"/>
  <c r="AS119" i="18"/>
  <c r="AC119" i="18"/>
  <c r="AR119" i="18"/>
  <c r="BC119" i="18"/>
  <c r="AG119" i="18"/>
  <c r="I14" i="18"/>
  <c r="I45" i="18" s="1"/>
  <c r="J523" i="18"/>
  <c r="AW523" i="18"/>
  <c r="AG523" i="18"/>
  <c r="AQ523" i="18"/>
  <c r="AN523" i="18"/>
  <c r="Q523" i="18"/>
  <c r="N523" i="18"/>
  <c r="K523" i="18"/>
  <c r="L523" i="18"/>
  <c r="AE523" i="18"/>
  <c r="AS523" i="18"/>
  <c r="AT523" i="18"/>
  <c r="W523" i="18"/>
  <c r="O523" i="18"/>
  <c r="AD523" i="18"/>
  <c r="AL523" i="18"/>
  <c r="AR523" i="18"/>
  <c r="AH523" i="18"/>
  <c r="AP523" i="18"/>
  <c r="BA119" i="18"/>
  <c r="W119" i="18"/>
  <c r="T523" i="18"/>
  <c r="P523" i="18"/>
  <c r="AU523" i="18"/>
  <c r="AV523" i="18"/>
  <c r="M523" i="18"/>
  <c r="AJ523" i="18"/>
  <c r="AB523" i="18"/>
  <c r="R523" i="18"/>
  <c r="AO523" i="18"/>
  <c r="AA523" i="18"/>
  <c r="AF523" i="18"/>
  <c r="X523" i="18"/>
  <c r="AI523" i="18"/>
  <c r="Y523" i="18"/>
  <c r="U523" i="18"/>
  <c r="AC523" i="18"/>
  <c r="AQ119" i="18"/>
  <c r="V523" i="18"/>
  <c r="AK523" i="18"/>
  <c r="S523" i="18"/>
  <c r="AM523" i="18"/>
  <c r="Z523" i="18"/>
  <c r="H91" i="18"/>
  <c r="O495" i="18"/>
  <c r="AN495" i="18"/>
  <c r="V495" i="18"/>
  <c r="AL495" i="18"/>
  <c r="N495" i="18"/>
  <c r="AC495" i="18"/>
  <c r="AT495" i="18"/>
  <c r="Q495" i="18"/>
  <c r="AH495" i="18"/>
  <c r="P495" i="18"/>
  <c r="AF495" i="18"/>
  <c r="AU495" i="18"/>
  <c r="L495" i="18"/>
  <c r="AD495" i="18"/>
  <c r="AR495" i="18"/>
  <c r="AB495" i="18"/>
  <c r="AM495" i="18"/>
  <c r="R495" i="18"/>
  <c r="AG495" i="18"/>
  <c r="I495" i="18"/>
  <c r="W495" i="18"/>
  <c r="AJ495" i="18"/>
  <c r="T495" i="18"/>
  <c r="AO495" i="18"/>
  <c r="U495" i="18"/>
  <c r="X495" i="18"/>
  <c r="H495" i="18"/>
  <c r="K495" i="18"/>
  <c r="Y495" i="18"/>
  <c r="AK495" i="18"/>
  <c r="AP495" i="18"/>
  <c r="AI495" i="18"/>
  <c r="J495" i="18"/>
  <c r="AQ495" i="18"/>
  <c r="AE495" i="18"/>
  <c r="S495" i="18"/>
  <c r="AA495" i="18"/>
  <c r="AS495" i="18"/>
  <c r="G12" i="18"/>
  <c r="G43" i="18" s="1"/>
  <c r="M495" i="18"/>
  <c r="Z495" i="18"/>
  <c r="Q249" i="18"/>
  <c r="AV249" i="18"/>
  <c r="AE249" i="18"/>
  <c r="AC249" i="18"/>
  <c r="N249" i="18"/>
  <c r="BB249" i="18"/>
  <c r="BF249" i="18"/>
  <c r="AQ249" i="18"/>
  <c r="P249" i="18"/>
  <c r="R249" i="18"/>
  <c r="AI249" i="18"/>
  <c r="AO249" i="18"/>
  <c r="AG249" i="18"/>
  <c r="W249" i="18"/>
  <c r="AA249" i="18"/>
  <c r="AJ249" i="18"/>
  <c r="O249" i="18"/>
  <c r="U249" i="18"/>
  <c r="K249" i="18"/>
  <c r="T249" i="18"/>
  <c r="BI249" i="18"/>
  <c r="BA249" i="18"/>
  <c r="BC249" i="18"/>
  <c r="Y249" i="18"/>
  <c r="J249" i="18"/>
  <c r="X249" i="18"/>
  <c r="I24" i="18"/>
  <c r="I55" i="18" s="1"/>
  <c r="AW249" i="18"/>
  <c r="AT249" i="18"/>
  <c r="AR249" i="18"/>
  <c r="AU249" i="18"/>
  <c r="AZ249" i="18"/>
  <c r="M249" i="18"/>
  <c r="BH249" i="18"/>
  <c r="AP249" i="18"/>
  <c r="AS249" i="18"/>
  <c r="AY249" i="18"/>
  <c r="AK249" i="18"/>
  <c r="BG249" i="18"/>
  <c r="BE249" i="18"/>
  <c r="AN249" i="18"/>
  <c r="AD249" i="18"/>
  <c r="AM249" i="18"/>
  <c r="AH249" i="18"/>
  <c r="AL249" i="18"/>
  <c r="Z249" i="18"/>
  <c r="BD249" i="18"/>
  <c r="V249" i="18"/>
  <c r="L249" i="18"/>
  <c r="AB249" i="18"/>
  <c r="S249" i="18"/>
  <c r="AX653" i="18"/>
  <c r="BB653" i="18"/>
  <c r="AL653" i="18"/>
  <c r="AB653" i="18"/>
  <c r="AF653" i="18"/>
  <c r="AQ653" i="18"/>
  <c r="AW653" i="18"/>
  <c r="AU653" i="18"/>
  <c r="Z653" i="18"/>
  <c r="AV653" i="18"/>
  <c r="AE653" i="18"/>
  <c r="V653" i="18"/>
  <c r="AD653" i="18"/>
  <c r="AI653" i="18"/>
  <c r="AT653" i="18"/>
  <c r="L653" i="18"/>
  <c r="R653" i="18"/>
  <c r="AC653" i="18"/>
  <c r="BA653" i="18"/>
  <c r="S653" i="18"/>
  <c r="K653" i="18"/>
  <c r="Q653" i="18"/>
  <c r="J653" i="18"/>
  <c r="AF249" i="18"/>
  <c r="BC653" i="18"/>
  <c r="Y653" i="18"/>
  <c r="N653" i="18"/>
  <c r="AY653" i="18"/>
  <c r="AR653" i="18"/>
  <c r="AJ653" i="18"/>
  <c r="AA653" i="18"/>
  <c r="X653" i="18"/>
  <c r="AM653" i="18"/>
  <c r="T653" i="18"/>
  <c r="U653" i="18"/>
  <c r="AH653" i="18"/>
  <c r="AG653" i="18"/>
  <c r="O653" i="18"/>
  <c r="AN653" i="18"/>
  <c r="AK653" i="18"/>
  <c r="W653" i="18"/>
  <c r="AZ653" i="18"/>
  <c r="BD653" i="18"/>
  <c r="M653" i="18"/>
  <c r="AO653" i="18"/>
  <c r="AX249" i="18"/>
  <c r="P653" i="18"/>
  <c r="AS653" i="18"/>
  <c r="AP653" i="18"/>
  <c r="N95" i="18"/>
  <c r="K12" i="18"/>
  <c r="K43" i="18" s="1"/>
  <c r="L95" i="18"/>
  <c r="M95" i="18"/>
  <c r="AR499" i="18"/>
  <c r="AB499" i="18"/>
  <c r="N499" i="18"/>
  <c r="S499" i="18"/>
  <c r="AD499" i="18"/>
  <c r="AX499" i="18"/>
  <c r="AS499" i="18"/>
  <c r="M499" i="18"/>
  <c r="AI499" i="18"/>
  <c r="AL499" i="18"/>
  <c r="AN499" i="18"/>
  <c r="AE499" i="18"/>
  <c r="AY499" i="18"/>
  <c r="Y499" i="18"/>
  <c r="U499" i="18"/>
  <c r="AU499" i="18"/>
  <c r="V499" i="18"/>
  <c r="AG499" i="18"/>
  <c r="AF499" i="18"/>
  <c r="R499" i="18"/>
  <c r="AQ499" i="18"/>
  <c r="AT499" i="18"/>
  <c r="AK499" i="18"/>
  <c r="O499" i="18"/>
  <c r="L499" i="18"/>
  <c r="Z499" i="18"/>
  <c r="X499" i="18"/>
  <c r="P499" i="18"/>
  <c r="T499" i="18"/>
  <c r="AM499" i="18"/>
  <c r="Q499" i="18"/>
  <c r="AH499" i="18"/>
  <c r="W499" i="18"/>
  <c r="AJ499" i="18"/>
  <c r="AC499" i="18"/>
  <c r="AO499" i="18"/>
  <c r="AW499" i="18"/>
  <c r="AP499" i="18"/>
  <c r="AA499" i="18"/>
  <c r="AV499" i="18"/>
  <c r="AX236" i="18"/>
  <c r="AN236" i="18"/>
  <c r="J236" i="18"/>
  <c r="AY236" i="18"/>
  <c r="AA236" i="18"/>
  <c r="M236" i="18"/>
  <c r="X236" i="18"/>
  <c r="AZ236" i="18"/>
  <c r="AI236" i="18"/>
  <c r="BA236" i="18"/>
  <c r="AR236" i="18"/>
  <c r="AH236" i="18"/>
  <c r="Y236" i="18"/>
  <c r="AM236" i="18"/>
  <c r="AV236" i="18"/>
  <c r="Q236" i="18"/>
  <c r="AB236" i="18"/>
  <c r="AJ236" i="18"/>
  <c r="R236" i="18"/>
  <c r="K236" i="18"/>
  <c r="AF236" i="18"/>
  <c r="U236" i="18"/>
  <c r="AK236" i="18"/>
  <c r="S236" i="18"/>
  <c r="V236" i="18"/>
  <c r="AT236" i="18"/>
  <c r="O236" i="18"/>
  <c r="Z236" i="18"/>
  <c r="L236" i="18"/>
  <c r="N236" i="18"/>
  <c r="AL236" i="18"/>
  <c r="P236" i="18"/>
  <c r="AS236" i="18"/>
  <c r="BB236" i="18"/>
  <c r="AW236" i="18"/>
  <c r="W236" i="18"/>
  <c r="AO236" i="18"/>
  <c r="T236" i="18"/>
  <c r="AD236" i="18"/>
  <c r="AU236" i="18"/>
  <c r="AE236" i="18"/>
  <c r="AG236" i="18"/>
  <c r="AP236" i="18"/>
  <c r="AV640" i="18"/>
  <c r="T640" i="18"/>
  <c r="AA640" i="18"/>
  <c r="AH640" i="18"/>
  <c r="W640" i="18"/>
  <c r="AC236" i="18"/>
  <c r="I23" i="18"/>
  <c r="I54" i="18" s="1"/>
  <c r="AB640" i="18"/>
  <c r="AR640" i="18"/>
  <c r="AU640" i="18"/>
  <c r="AZ640" i="18"/>
  <c r="AI640" i="18"/>
  <c r="AM640" i="18"/>
  <c r="AQ236" i="18"/>
  <c r="AP640" i="18"/>
  <c r="AN640" i="18"/>
  <c r="AS640" i="18"/>
  <c r="L640" i="18"/>
  <c r="AE640" i="18"/>
  <c r="AO640" i="18"/>
  <c r="AJ640" i="18"/>
  <c r="M640" i="18"/>
  <c r="V640" i="18"/>
  <c r="R640" i="18"/>
  <c r="AL640" i="18"/>
  <c r="Y640" i="18"/>
  <c r="AW640" i="18"/>
  <c r="AG640" i="18"/>
  <c r="AC640" i="18"/>
  <c r="AQ640" i="18"/>
  <c r="P640" i="18"/>
  <c r="X640" i="18"/>
  <c r="BC640" i="18"/>
  <c r="AY640" i="18"/>
  <c r="Z640" i="18"/>
  <c r="AF640" i="18"/>
  <c r="S640" i="18"/>
  <c r="U640" i="18"/>
  <c r="BB640" i="18"/>
  <c r="Q640" i="18"/>
  <c r="AD640" i="18"/>
  <c r="AT640" i="18"/>
  <c r="J640" i="18"/>
  <c r="O640" i="18"/>
  <c r="AX640" i="18"/>
  <c r="N640" i="18"/>
  <c r="BA640" i="18"/>
  <c r="K640" i="18"/>
  <c r="AK640" i="18"/>
  <c r="BD640" i="18"/>
  <c r="M134" i="18"/>
  <c r="BE134" i="18"/>
  <c r="N134" i="18"/>
  <c r="AX134" i="18"/>
  <c r="BF134" i="18"/>
  <c r="AJ134" i="18"/>
  <c r="Y134" i="18"/>
  <c r="AF134" i="18"/>
  <c r="K15" i="18"/>
  <c r="K46" i="18" s="1"/>
  <c r="AS134" i="18"/>
  <c r="AI134" i="18"/>
  <c r="AP134" i="18"/>
  <c r="AW134" i="18"/>
  <c r="BA134" i="18"/>
  <c r="AZ134" i="18"/>
  <c r="AA134" i="18"/>
  <c r="U134" i="18"/>
  <c r="BD134" i="18"/>
  <c r="AM134" i="18"/>
  <c r="AQ134" i="18"/>
  <c r="AO134" i="18"/>
  <c r="O134" i="18"/>
  <c r="AK134" i="18"/>
  <c r="P134" i="18"/>
  <c r="AE134" i="18"/>
  <c r="AT134" i="18"/>
  <c r="X134" i="18"/>
  <c r="AU134" i="18"/>
  <c r="BH134" i="18"/>
  <c r="AH134" i="18"/>
  <c r="V134" i="18"/>
  <c r="AL134" i="18"/>
  <c r="Z134" i="18"/>
  <c r="Q134" i="18"/>
  <c r="L134" i="18"/>
  <c r="AV134" i="18"/>
  <c r="R134" i="18"/>
  <c r="AR134" i="18"/>
  <c r="AY134" i="18"/>
  <c r="W134" i="18"/>
  <c r="S134" i="18"/>
  <c r="AB134" i="18"/>
  <c r="AC134" i="18"/>
  <c r="T134" i="18"/>
  <c r="AN134" i="18"/>
  <c r="BC134" i="18"/>
  <c r="BB134" i="18"/>
  <c r="BI134" i="18"/>
  <c r="AG134" i="18"/>
  <c r="AM538" i="18"/>
  <c r="AK538" i="18"/>
  <c r="X538" i="18"/>
  <c r="U538" i="18"/>
  <c r="AC538" i="18"/>
  <c r="BC538" i="18"/>
  <c r="AN538" i="18"/>
  <c r="BA538" i="18"/>
  <c r="AV538" i="18"/>
  <c r="M538" i="18"/>
  <c r="AG538" i="18"/>
  <c r="BG134" i="18"/>
  <c r="BB538" i="18"/>
  <c r="V538" i="18"/>
  <c r="AJ538" i="18"/>
  <c r="AZ538" i="18"/>
  <c r="S538" i="18"/>
  <c r="AI538" i="18"/>
  <c r="AP538" i="18"/>
  <c r="AO538" i="18"/>
  <c r="AY538" i="18"/>
  <c r="Q538" i="18"/>
  <c r="AD134" i="18"/>
  <c r="O538" i="18"/>
  <c r="Y538" i="18"/>
  <c r="AT538" i="18"/>
  <c r="AD538" i="18"/>
  <c r="AH538" i="18"/>
  <c r="AE538" i="18"/>
  <c r="AW538" i="18"/>
  <c r="AA538" i="18"/>
  <c r="W538" i="18"/>
  <c r="BD538" i="18"/>
  <c r="AS538" i="18"/>
  <c r="Z538" i="18"/>
  <c r="AX538" i="18"/>
  <c r="AB538" i="18"/>
  <c r="AR538" i="18"/>
  <c r="R538" i="18"/>
  <c r="AL538" i="18"/>
  <c r="N538" i="18"/>
  <c r="T538" i="18"/>
  <c r="AQ538" i="18"/>
  <c r="AF538" i="18"/>
  <c r="AU538" i="18"/>
  <c r="L538" i="18"/>
  <c r="P538" i="18"/>
  <c r="I92" i="18"/>
  <c r="H12" i="18"/>
  <c r="H43" i="18" s="1"/>
  <c r="AG496" i="18"/>
  <c r="O496" i="18"/>
  <c r="AK496" i="18"/>
  <c r="AJ496" i="18"/>
  <c r="R496" i="18"/>
  <c r="U496" i="18"/>
  <c r="AU496" i="18"/>
  <c r="Z496" i="18"/>
  <c r="J496" i="18"/>
  <c r="AC496" i="18"/>
  <c r="AR496" i="18"/>
  <c r="Y496" i="18"/>
  <c r="K496" i="18"/>
  <c r="S496" i="18"/>
  <c r="AQ496" i="18"/>
  <c r="AD496" i="18"/>
  <c r="P496" i="18"/>
  <c r="AH496" i="18"/>
  <c r="L496" i="18"/>
  <c r="AE496" i="18"/>
  <c r="AL496" i="18"/>
  <c r="AT496" i="18"/>
  <c r="W496" i="18"/>
  <c r="AO496" i="18"/>
  <c r="AM496" i="18"/>
  <c r="AS496" i="18"/>
  <c r="Q496" i="18"/>
  <c r="AB496" i="18"/>
  <c r="M496" i="18"/>
  <c r="AN496" i="18"/>
  <c r="AA496" i="18"/>
  <c r="X496" i="18"/>
  <c r="V496" i="18"/>
  <c r="AI496" i="18"/>
  <c r="AV496" i="18"/>
  <c r="N496" i="18"/>
  <c r="AP496" i="18"/>
  <c r="T496" i="18"/>
  <c r="AF496" i="18"/>
  <c r="I496" i="18"/>
  <c r="AR247" i="18"/>
  <c r="AX247" i="18"/>
  <c r="AO247" i="18"/>
  <c r="BI247" i="18"/>
  <c r="AE247" i="18"/>
  <c r="AS247" i="18"/>
  <c r="R247" i="18"/>
  <c r="AD247" i="18"/>
  <c r="Z247" i="18"/>
  <c r="BH247" i="18"/>
  <c r="N247" i="18"/>
  <c r="AY247" i="18"/>
  <c r="AW247" i="18"/>
  <c r="AL247" i="18"/>
  <c r="L247" i="18"/>
  <c r="AK247" i="18"/>
  <c r="AB247" i="18"/>
  <c r="X247" i="18"/>
  <c r="O247" i="18"/>
  <c r="W247" i="18"/>
  <c r="AG247" i="18"/>
  <c r="S247" i="18"/>
  <c r="BC247" i="18"/>
  <c r="I247" i="18"/>
  <c r="BG247" i="18"/>
  <c r="K247" i="18"/>
  <c r="AF247" i="18"/>
  <c r="J247" i="18"/>
  <c r="AN247" i="18"/>
  <c r="P247" i="18"/>
  <c r="AH247" i="18"/>
  <c r="AQ247" i="18"/>
  <c r="M247" i="18"/>
  <c r="BE247" i="18"/>
  <c r="T247" i="18"/>
  <c r="AC247" i="18"/>
  <c r="BA247" i="18"/>
  <c r="BB247" i="18"/>
  <c r="BD247" i="18"/>
  <c r="V247" i="18"/>
  <c r="AJ247" i="18"/>
  <c r="AI247" i="18"/>
  <c r="Q247" i="18"/>
  <c r="AM247" i="18"/>
  <c r="H247" i="18"/>
  <c r="BF247" i="18"/>
  <c r="AP247" i="18"/>
  <c r="I651" i="18"/>
  <c r="R651" i="18"/>
  <c r="AK651" i="18"/>
  <c r="P651" i="18"/>
  <c r="AP651" i="18"/>
  <c r="AT651" i="18"/>
  <c r="S651" i="18"/>
  <c r="AE651" i="18"/>
  <c r="AZ651" i="18"/>
  <c r="M651" i="18"/>
  <c r="Y651" i="18"/>
  <c r="BA651" i="18"/>
  <c r="AZ247" i="18"/>
  <c r="G24" i="18"/>
  <c r="G55" i="18" s="1"/>
  <c r="AH651" i="18"/>
  <c r="H651" i="18"/>
  <c r="AB651" i="18"/>
  <c r="AR651" i="18"/>
  <c r="O651" i="18"/>
  <c r="AO651" i="18"/>
  <c r="AV651" i="18"/>
  <c r="K651" i="18"/>
  <c r="AG651" i="18"/>
  <c r="AY651" i="18"/>
  <c r="J651" i="18"/>
  <c r="AD651" i="18"/>
  <c r="U247" i="18"/>
  <c r="AA247" i="18"/>
  <c r="AV247" i="18"/>
  <c r="T651" i="18"/>
  <c r="AL651" i="18"/>
  <c r="Q651" i="18"/>
  <c r="AI651" i="18"/>
  <c r="AU651" i="18"/>
  <c r="V651" i="18"/>
  <c r="AF651" i="18"/>
  <c r="BB651" i="18"/>
  <c r="N651" i="18"/>
  <c r="Z651" i="18"/>
  <c r="AM651" i="18"/>
  <c r="AU247" i="18"/>
  <c r="AJ651" i="18"/>
  <c r="AQ651" i="18"/>
  <c r="L651" i="18"/>
  <c r="Y247" i="18"/>
  <c r="AW651" i="18"/>
  <c r="X651" i="18"/>
  <c r="AS651" i="18"/>
  <c r="AT247" i="18"/>
  <c r="AN651" i="18"/>
  <c r="U651" i="18"/>
  <c r="AC651" i="18"/>
  <c r="AA651" i="18"/>
  <c r="AX651" i="18"/>
  <c r="W651" i="18"/>
  <c r="T224" i="18"/>
  <c r="AO224" i="18"/>
  <c r="R224" i="18"/>
  <c r="Q224" i="18"/>
  <c r="Z224" i="18"/>
  <c r="AU224" i="18"/>
  <c r="J22" i="18"/>
  <c r="J53" i="18" s="1"/>
  <c r="BB224" i="18"/>
  <c r="AZ224" i="18"/>
  <c r="S224" i="18"/>
  <c r="AP224" i="18"/>
  <c r="AM224" i="18"/>
  <c r="AR224" i="18"/>
  <c r="BA224" i="18"/>
  <c r="AY224" i="18"/>
  <c r="V224" i="18"/>
  <c r="AE224" i="18"/>
  <c r="O224" i="18"/>
  <c r="AH224" i="18"/>
  <c r="AA224" i="18"/>
  <c r="AB224" i="18"/>
  <c r="BC224" i="18"/>
  <c r="X224" i="18"/>
  <c r="N224" i="18"/>
  <c r="AI224" i="18"/>
  <c r="AQ224" i="18"/>
  <c r="AV224" i="18"/>
  <c r="AG224" i="18"/>
  <c r="AS224" i="18"/>
  <c r="K224" i="18"/>
  <c r="Y224" i="18"/>
  <c r="AK224" i="18"/>
  <c r="P224" i="18"/>
  <c r="AW224" i="18"/>
  <c r="U224" i="18"/>
  <c r="AX224" i="18"/>
  <c r="AJ224" i="18"/>
  <c r="L224" i="18"/>
  <c r="AD224" i="18"/>
  <c r="AF224" i="18"/>
  <c r="AN224" i="18"/>
  <c r="AL224" i="18"/>
  <c r="M224" i="18"/>
  <c r="W224" i="18"/>
  <c r="AT224" i="18"/>
  <c r="AC224" i="18"/>
  <c r="AY628" i="18"/>
  <c r="AD628" i="18"/>
  <c r="AN628" i="18"/>
  <c r="T628" i="18"/>
  <c r="AP628" i="18"/>
  <c r="AQ628" i="18"/>
  <c r="K628" i="18"/>
  <c r="P628" i="18"/>
  <c r="AW628" i="18"/>
  <c r="AH628" i="18"/>
  <c r="Z628" i="18"/>
  <c r="Q628" i="18"/>
  <c r="BA628" i="18"/>
  <c r="O628" i="18"/>
  <c r="U628" i="18"/>
  <c r="BC628" i="18"/>
  <c r="V628" i="18"/>
  <c r="AF628" i="18"/>
  <c r="X628" i="18"/>
  <c r="BD628" i="18"/>
  <c r="Y628" i="18"/>
  <c r="AV628" i="18"/>
  <c r="BB628" i="18"/>
  <c r="AB628" i="18"/>
  <c r="AE628" i="18"/>
  <c r="AX628" i="18"/>
  <c r="AR628" i="18"/>
  <c r="AL628" i="18"/>
  <c r="M628" i="18"/>
  <c r="AZ628" i="18"/>
  <c r="R628" i="18"/>
  <c r="AS628" i="18"/>
  <c r="AJ628" i="18"/>
  <c r="W628" i="18"/>
  <c r="BE628" i="18"/>
  <c r="S628" i="18"/>
  <c r="L628" i="18"/>
  <c r="AA628" i="18"/>
  <c r="AK628" i="18"/>
  <c r="N628" i="18"/>
  <c r="AM628" i="18"/>
  <c r="AU628" i="18"/>
  <c r="AG628" i="18"/>
  <c r="AC628" i="18"/>
  <c r="AI628" i="18"/>
  <c r="AT628" i="18"/>
  <c r="AO628" i="18"/>
  <c r="AT130" i="18"/>
  <c r="AQ130" i="18"/>
  <c r="Q130" i="18"/>
  <c r="AY130" i="18"/>
  <c r="AK130" i="18"/>
  <c r="AU130" i="18"/>
  <c r="AD130" i="18"/>
  <c r="X130" i="18"/>
  <c r="R130" i="18"/>
  <c r="H130" i="18"/>
  <c r="BA130" i="18"/>
  <c r="AX130" i="18"/>
  <c r="AJ130" i="18"/>
  <c r="AG130" i="18"/>
  <c r="AB130" i="18"/>
  <c r="AA130" i="18"/>
  <c r="AE130" i="18"/>
  <c r="BD130" i="18"/>
  <c r="S130" i="18"/>
  <c r="AI130" i="18"/>
  <c r="AW130" i="18"/>
  <c r="Z130" i="18"/>
  <c r="G15" i="18"/>
  <c r="G46" i="18" s="1"/>
  <c r="AR130" i="18"/>
  <c r="U130" i="18"/>
  <c r="I130" i="18"/>
  <c r="N130" i="18"/>
  <c r="AL130" i="18"/>
  <c r="AF130" i="18"/>
  <c r="AC130" i="18"/>
  <c r="AP130" i="18"/>
  <c r="M130" i="18"/>
  <c r="AM130" i="18"/>
  <c r="AZ130" i="18"/>
  <c r="T130" i="18"/>
  <c r="P130" i="18"/>
  <c r="BE130" i="18"/>
  <c r="Y130" i="18"/>
  <c r="W130" i="18"/>
  <c r="AN130" i="18"/>
  <c r="L130" i="18"/>
  <c r="BB130" i="18"/>
  <c r="V130" i="18"/>
  <c r="BC130" i="18"/>
  <c r="AV130" i="18"/>
  <c r="J130" i="18"/>
  <c r="AH130" i="18"/>
  <c r="K130" i="18"/>
  <c r="P534" i="18"/>
  <c r="L534" i="18"/>
  <c r="M534" i="18"/>
  <c r="AN534" i="18"/>
  <c r="S534" i="18"/>
  <c r="AE534" i="18"/>
  <c r="AG534" i="18"/>
  <c r="AU534" i="18"/>
  <c r="U534" i="18"/>
  <c r="AS130" i="18"/>
  <c r="AO534" i="18"/>
  <c r="I534" i="18"/>
  <c r="AB534" i="18"/>
  <c r="AV534" i="18"/>
  <c r="AQ534" i="18"/>
  <c r="O534" i="18"/>
  <c r="W534" i="18"/>
  <c r="AK534" i="18"/>
  <c r="AJ534" i="18"/>
  <c r="AW534" i="18"/>
  <c r="O130" i="18"/>
  <c r="AI534" i="18"/>
  <c r="AA534" i="18"/>
  <c r="N534" i="18"/>
  <c r="T534" i="18"/>
  <c r="AC534" i="18"/>
  <c r="Q534" i="18"/>
  <c r="J534" i="18"/>
  <c r="AP534" i="18"/>
  <c r="AR534" i="18"/>
  <c r="V534" i="18"/>
  <c r="AX534" i="18"/>
  <c r="K534" i="18"/>
  <c r="AM534" i="18"/>
  <c r="AT534" i="18"/>
  <c r="H534" i="18"/>
  <c r="Y534" i="18"/>
  <c r="AS534" i="18"/>
  <c r="AD534" i="18"/>
  <c r="R534" i="18"/>
  <c r="AO130" i="18"/>
  <c r="Z534" i="18"/>
  <c r="AL534" i="18"/>
  <c r="AF534" i="18"/>
  <c r="X534" i="18"/>
  <c r="AY534" i="18"/>
  <c r="AH534" i="18"/>
  <c r="AZ534" i="18"/>
  <c r="O159" i="18"/>
  <c r="AI159" i="18"/>
  <c r="T159" i="18"/>
  <c r="AC159" i="18"/>
  <c r="BB159" i="18"/>
  <c r="N159" i="18"/>
  <c r="Z159" i="18"/>
  <c r="AQ159" i="18"/>
  <c r="V159" i="18"/>
  <c r="BA159" i="18"/>
  <c r="AL159" i="18"/>
  <c r="AJ159" i="18"/>
  <c r="AK159" i="18"/>
  <c r="BC159" i="18"/>
  <c r="AW159" i="18"/>
  <c r="AE159" i="18"/>
  <c r="AX159" i="18"/>
  <c r="AP159" i="18"/>
  <c r="P159" i="18"/>
  <c r="AA159" i="18"/>
  <c r="AF159" i="18"/>
  <c r="X159" i="18"/>
  <c r="Y159" i="18"/>
  <c r="AG159" i="18"/>
  <c r="L159" i="18"/>
  <c r="AO159" i="18"/>
  <c r="AN159" i="18"/>
  <c r="AR159" i="18"/>
  <c r="S159" i="18"/>
  <c r="R159" i="18"/>
  <c r="Q159" i="18"/>
  <c r="AH159" i="18"/>
  <c r="AY159" i="18"/>
  <c r="W159" i="18"/>
  <c r="U159" i="18"/>
  <c r="AZ159" i="18"/>
  <c r="AB159" i="18"/>
  <c r="AU159" i="18"/>
  <c r="J17" i="18"/>
  <c r="J48" i="18" s="1"/>
  <c r="AV159" i="18"/>
  <c r="AT159" i="18"/>
  <c r="M159" i="18"/>
  <c r="AD159" i="18"/>
  <c r="K159" i="18"/>
  <c r="AM159" i="18"/>
  <c r="AC563" i="18"/>
  <c r="K563" i="18"/>
  <c r="AR563" i="18"/>
  <c r="O563" i="18"/>
  <c r="AH563" i="18"/>
  <c r="AT563" i="18"/>
  <c r="Q563" i="18"/>
  <c r="S563" i="18"/>
  <c r="AQ563" i="18"/>
  <c r="Z563" i="18"/>
  <c r="AB563" i="18"/>
  <c r="AW563" i="18"/>
  <c r="AL563" i="18"/>
  <c r="AD563" i="18"/>
  <c r="W563" i="18"/>
  <c r="AU563" i="18"/>
  <c r="AP563" i="18"/>
  <c r="X563" i="18"/>
  <c r="AN563" i="18"/>
  <c r="AS159" i="18"/>
  <c r="Y563" i="18"/>
  <c r="P563" i="18"/>
  <c r="L563" i="18"/>
  <c r="AM563" i="18"/>
  <c r="R563" i="18"/>
  <c r="AS563" i="18"/>
  <c r="AA563" i="18"/>
  <c r="U563" i="18"/>
  <c r="AX563" i="18"/>
  <c r="AO563" i="18"/>
  <c r="T563" i="18"/>
  <c r="AF563" i="18"/>
  <c r="AJ563" i="18"/>
  <c r="M563" i="18"/>
  <c r="V563" i="18"/>
  <c r="AK563" i="18"/>
  <c r="AI563" i="18"/>
  <c r="AG563" i="18"/>
  <c r="N563" i="18"/>
  <c r="AE563" i="18"/>
  <c r="AV563" i="18"/>
  <c r="L234" i="18"/>
  <c r="AX234" i="18"/>
  <c r="AS234" i="18"/>
  <c r="AB234" i="18"/>
  <c r="AE234" i="18"/>
  <c r="AJ234" i="18"/>
  <c r="I234" i="18"/>
  <c r="AD234" i="18"/>
  <c r="AP234" i="18"/>
  <c r="AK234" i="18"/>
  <c r="T234" i="18"/>
  <c r="AH234" i="18"/>
  <c r="X234" i="18"/>
  <c r="H234" i="18"/>
  <c r="V234" i="18"/>
  <c r="M234" i="18"/>
  <c r="O234" i="18"/>
  <c r="U234" i="18"/>
  <c r="W234" i="18"/>
  <c r="AG234" i="18"/>
  <c r="AT234" i="18"/>
  <c r="AR234" i="18"/>
  <c r="AY234" i="18"/>
  <c r="AF234" i="18"/>
  <c r="AZ234" i="18"/>
  <c r="Y234" i="18"/>
  <c r="AW234" i="18"/>
  <c r="AV234" i="18"/>
  <c r="N234" i="18"/>
  <c r="Z234" i="18"/>
  <c r="AN234" i="18"/>
  <c r="AQ234" i="18"/>
  <c r="AL234" i="18"/>
  <c r="Q234" i="18"/>
  <c r="AC234" i="18"/>
  <c r="AI234" i="18"/>
  <c r="AM234" i="18"/>
  <c r="AU234" i="18"/>
  <c r="G23" i="18"/>
  <c r="G54" i="18" s="1"/>
  <c r="S234" i="18"/>
  <c r="AO234" i="18"/>
  <c r="R234" i="18"/>
  <c r="AA234" i="18"/>
  <c r="K234" i="18"/>
  <c r="P234" i="18"/>
  <c r="J234" i="18"/>
  <c r="AX638" i="18"/>
  <c r="Y638" i="18"/>
  <c r="AQ638" i="18"/>
  <c r="AZ638" i="18"/>
  <c r="AL638" i="18"/>
  <c r="AS638" i="18"/>
  <c r="O638" i="18"/>
  <c r="AK638" i="18"/>
  <c r="AN638" i="18"/>
  <c r="N638" i="18"/>
  <c r="BB638" i="18"/>
  <c r="AJ638" i="18"/>
  <c r="L638" i="18"/>
  <c r="AM638" i="18"/>
  <c r="Q638" i="18"/>
  <c r="AG638" i="18"/>
  <c r="I638" i="18"/>
  <c r="R638" i="18"/>
  <c r="AD638" i="18"/>
  <c r="AY638" i="18"/>
  <c r="AE638" i="18"/>
  <c r="AW638" i="18"/>
  <c r="Z638" i="18"/>
  <c r="BA638" i="18"/>
  <c r="X638" i="18"/>
  <c r="AT638" i="18"/>
  <c r="J638" i="18"/>
  <c r="H638" i="18"/>
  <c r="W638" i="18"/>
  <c r="AV638" i="18"/>
  <c r="S638" i="18"/>
  <c r="AB638" i="18"/>
  <c r="P638" i="18"/>
  <c r="U638" i="18"/>
  <c r="AA638" i="18"/>
  <c r="AF638" i="18"/>
  <c r="K638" i="18"/>
  <c r="M638" i="18"/>
  <c r="AI638" i="18"/>
  <c r="V638" i="18"/>
  <c r="T638" i="18"/>
  <c r="AC638" i="18"/>
  <c r="AR638" i="18"/>
  <c r="AH638" i="18"/>
  <c r="AO638" i="18"/>
  <c r="AU638" i="18"/>
  <c r="AP638" i="18"/>
  <c r="W314" i="18"/>
  <c r="V314" i="18"/>
  <c r="Z314" i="18"/>
  <c r="Q314" i="18"/>
  <c r="X314" i="18"/>
  <c r="T314" i="18"/>
  <c r="M314" i="18"/>
  <c r="J314" i="18"/>
  <c r="S314" i="18"/>
  <c r="N314" i="18"/>
  <c r="O314" i="18"/>
  <c r="U314" i="18"/>
  <c r="L314" i="18"/>
  <c r="I29" i="18"/>
  <c r="I60" i="18" s="1"/>
  <c r="K314" i="18"/>
  <c r="P314" i="18"/>
  <c r="Y314" i="18"/>
  <c r="R314" i="18"/>
  <c r="L718" i="18"/>
  <c r="S718" i="18"/>
  <c r="Q718" i="18"/>
  <c r="N718" i="18"/>
  <c r="K718" i="18"/>
  <c r="O718" i="18"/>
  <c r="R718" i="18"/>
  <c r="P718" i="18"/>
  <c r="M718" i="18"/>
  <c r="J718" i="18"/>
  <c r="P222" i="18"/>
  <c r="AR222" i="18"/>
  <c r="O222" i="18"/>
  <c r="Z222" i="18"/>
  <c r="H22" i="18"/>
  <c r="H53" i="18" s="1"/>
  <c r="AI222" i="18"/>
  <c r="AW222" i="18"/>
  <c r="W222" i="18"/>
  <c r="J222" i="18"/>
  <c r="AC222" i="18"/>
  <c r="X222" i="18"/>
  <c r="AY222" i="18"/>
  <c r="M222" i="18"/>
  <c r="AL222" i="18"/>
  <c r="AE222" i="18"/>
  <c r="AS222" i="18"/>
  <c r="Q222" i="18"/>
  <c r="AN222" i="18"/>
  <c r="L222" i="18"/>
  <c r="AT222" i="18"/>
  <c r="AJ222" i="18"/>
  <c r="AK222" i="18"/>
  <c r="S222" i="18"/>
  <c r="N222" i="18"/>
  <c r="R222" i="18"/>
  <c r="AZ222" i="18"/>
  <c r="Y222" i="18"/>
  <c r="U222" i="18"/>
  <c r="BA222" i="18"/>
  <c r="AX222" i="18"/>
  <c r="AU222" i="18"/>
  <c r="AV222" i="18"/>
  <c r="AF222" i="18"/>
  <c r="AM222" i="18"/>
  <c r="AP222" i="18"/>
  <c r="AH222" i="18"/>
  <c r="AD222" i="18"/>
  <c r="K222" i="18"/>
  <c r="T222" i="18"/>
  <c r="AO222" i="18"/>
  <c r="AG222" i="18"/>
  <c r="V222" i="18"/>
  <c r="AB222" i="18"/>
  <c r="I222" i="18"/>
  <c r="AA222" i="18"/>
  <c r="P626" i="18"/>
  <c r="AR626" i="18"/>
  <c r="BA626" i="18"/>
  <c r="AW626" i="18"/>
  <c r="AL626" i="18"/>
  <c r="AS626" i="18"/>
  <c r="AJ626" i="18"/>
  <c r="Q626" i="18"/>
  <c r="BC626" i="18"/>
  <c r="W626" i="18"/>
  <c r="AG626" i="18"/>
  <c r="X626" i="18"/>
  <c r="AE626" i="18"/>
  <c r="AO626" i="18"/>
  <c r="T626" i="18"/>
  <c r="AH626" i="18"/>
  <c r="AN626" i="18"/>
  <c r="AV626" i="18"/>
  <c r="AC626" i="18"/>
  <c r="AM626" i="18"/>
  <c r="J626" i="18"/>
  <c r="AF626" i="18"/>
  <c r="AQ626" i="18"/>
  <c r="AQ222" i="18"/>
  <c r="AK626" i="18"/>
  <c r="O626" i="18"/>
  <c r="I626" i="18"/>
  <c r="AT626" i="18"/>
  <c r="R626" i="18"/>
  <c r="AX626" i="18"/>
  <c r="AZ626" i="18"/>
  <c r="AD626" i="18"/>
  <c r="K626" i="18"/>
  <c r="Z626" i="18"/>
  <c r="L626" i="18"/>
  <c r="BB626" i="18"/>
  <c r="M626" i="18"/>
  <c r="AA626" i="18"/>
  <c r="Y626" i="18"/>
  <c r="U626" i="18"/>
  <c r="AB626" i="18"/>
  <c r="AU626" i="18"/>
  <c r="AI626" i="18"/>
  <c r="AP626" i="18"/>
  <c r="AY626" i="18"/>
  <c r="S626" i="18"/>
  <c r="N626" i="18"/>
  <c r="V626" i="18"/>
  <c r="Z225" i="18"/>
  <c r="AI225" i="18"/>
  <c r="S225" i="18"/>
  <c r="Y225" i="18"/>
  <c r="AO225" i="18"/>
  <c r="T225" i="18"/>
  <c r="M225" i="18"/>
  <c r="AX225" i="18"/>
  <c r="AE225" i="18"/>
  <c r="BD225" i="18"/>
  <c r="L225" i="18"/>
  <c r="AZ225" i="18"/>
  <c r="AV225" i="18"/>
  <c r="BC225" i="18"/>
  <c r="BB225" i="18"/>
  <c r="AH225" i="18"/>
  <c r="AR225" i="18"/>
  <c r="AW225" i="18"/>
  <c r="AM225" i="18"/>
  <c r="AP225" i="18"/>
  <c r="AL225" i="18"/>
  <c r="W225" i="18"/>
  <c r="AG225" i="18"/>
  <c r="AQ225" i="18"/>
  <c r="V225" i="18"/>
  <c r="BA225" i="18"/>
  <c r="AT225" i="18"/>
  <c r="K22" i="18"/>
  <c r="K53" i="18" s="1"/>
  <c r="AF225" i="18"/>
  <c r="N225" i="18"/>
  <c r="AD225" i="18"/>
  <c r="AB225" i="18"/>
  <c r="AY225" i="18"/>
  <c r="Q225" i="18"/>
  <c r="AJ225" i="18"/>
  <c r="AK225" i="18"/>
  <c r="X225" i="18"/>
  <c r="O225" i="18"/>
  <c r="AN225" i="18"/>
  <c r="AC225" i="18"/>
  <c r="P225" i="18"/>
  <c r="AA225" i="18"/>
  <c r="U225" i="18"/>
  <c r="AU225" i="18"/>
  <c r="AS225" i="18"/>
  <c r="R225" i="18"/>
  <c r="AX629" i="18"/>
  <c r="AF629" i="18"/>
  <c r="W629" i="18"/>
  <c r="AH629" i="18"/>
  <c r="AY629" i="18"/>
  <c r="Z629" i="18"/>
  <c r="BE629" i="18"/>
  <c r="BC629" i="18"/>
  <c r="Q629" i="18"/>
  <c r="AO629" i="18"/>
  <c r="AZ629" i="18"/>
  <c r="AV629" i="18"/>
  <c r="AR629" i="18"/>
  <c r="L629" i="18"/>
  <c r="AG629" i="18"/>
  <c r="AP629" i="18"/>
  <c r="AI629" i="18"/>
  <c r="P629" i="18"/>
  <c r="AD629" i="18"/>
  <c r="AS629" i="18"/>
  <c r="AK629" i="18"/>
  <c r="BA629" i="18"/>
  <c r="AW629" i="18"/>
  <c r="T629" i="18"/>
  <c r="S629" i="18"/>
  <c r="BB629" i="18"/>
  <c r="AN629" i="18"/>
  <c r="AU629" i="18"/>
  <c r="AC629" i="18"/>
  <c r="BF629" i="18"/>
  <c r="R629" i="18"/>
  <c r="AE629" i="18"/>
  <c r="AB629" i="18"/>
  <c r="N629" i="18"/>
  <c r="X629" i="18"/>
  <c r="AT629" i="18"/>
  <c r="AJ629" i="18"/>
  <c r="V629" i="18"/>
  <c r="AQ629" i="18"/>
  <c r="Y629" i="18"/>
  <c r="M629" i="18"/>
  <c r="AL629" i="18"/>
  <c r="BD629" i="18"/>
  <c r="U629" i="18"/>
  <c r="O629" i="18"/>
  <c r="AM629" i="18"/>
  <c r="AA629" i="18"/>
  <c r="I105" i="1"/>
  <c r="J143" i="1"/>
  <c r="AZ223" i="18"/>
  <c r="AS223" i="18"/>
  <c r="AD223" i="18"/>
  <c r="I22" i="18"/>
  <c r="I53" i="18" s="1"/>
  <c r="W223" i="18"/>
  <c r="AO223" i="18"/>
  <c r="AM223" i="18"/>
  <c r="V223" i="18"/>
  <c r="AI223" i="18"/>
  <c r="AL223" i="18"/>
  <c r="J223" i="18"/>
  <c r="T223" i="18"/>
  <c r="BA223" i="18"/>
  <c r="K223" i="18"/>
  <c r="AE223" i="18"/>
  <c r="AB223" i="18"/>
  <c r="AJ223" i="18"/>
  <c r="Z223" i="18"/>
  <c r="AX223" i="18"/>
  <c r="S223" i="18"/>
  <c r="N223" i="18"/>
  <c r="AC223" i="18"/>
  <c r="Q223" i="18"/>
  <c r="AP223" i="18"/>
  <c r="X223" i="18"/>
  <c r="U223" i="18"/>
  <c r="AQ223" i="18"/>
  <c r="AR223" i="18"/>
  <c r="R223" i="18"/>
  <c r="Y223" i="18"/>
  <c r="O223" i="18"/>
  <c r="M223" i="18"/>
  <c r="AU223" i="18"/>
  <c r="AA223" i="18"/>
  <c r="AK223" i="18"/>
  <c r="L223" i="18"/>
  <c r="AH223" i="18"/>
  <c r="AV223" i="18"/>
  <c r="AY223" i="18"/>
  <c r="BB223" i="18"/>
  <c r="AN223" i="18"/>
  <c r="AW223" i="18"/>
  <c r="AF223" i="18"/>
  <c r="AG223" i="18"/>
  <c r="K627" i="18"/>
  <c r="W627" i="18"/>
  <c r="AY627" i="18"/>
  <c r="J627" i="18"/>
  <c r="U627" i="18"/>
  <c r="AJ627" i="18"/>
  <c r="AO627" i="18"/>
  <c r="O627" i="18"/>
  <c r="L627" i="18"/>
  <c r="AE627" i="18"/>
  <c r="AS627" i="18"/>
  <c r="BC627" i="18"/>
  <c r="Z627" i="18"/>
  <c r="BA627" i="18"/>
  <c r="T627" i="18"/>
  <c r="N627" i="18"/>
  <c r="AC627" i="18"/>
  <c r="AM627" i="18"/>
  <c r="AL627" i="18"/>
  <c r="AK627" i="18"/>
  <c r="AQ627" i="18"/>
  <c r="Y627" i="18"/>
  <c r="AI627" i="18"/>
  <c r="P223" i="18"/>
  <c r="AN627" i="18"/>
  <c r="AP627" i="18"/>
  <c r="AX627" i="18"/>
  <c r="AV627" i="18"/>
  <c r="X627" i="18"/>
  <c r="AT627" i="18"/>
  <c r="BB627" i="18"/>
  <c r="R627" i="18"/>
  <c r="P627" i="18"/>
  <c r="AB627" i="18"/>
  <c r="AD627" i="18"/>
  <c r="AG627" i="18"/>
  <c r="AT223" i="18"/>
  <c r="Q627" i="18"/>
  <c r="V627" i="18"/>
  <c r="AZ627" i="18"/>
  <c r="S627" i="18"/>
  <c r="M627" i="18"/>
  <c r="AR627" i="18"/>
  <c r="BD627" i="18"/>
  <c r="AU627" i="18"/>
  <c r="AA627" i="18"/>
  <c r="AF627" i="18"/>
  <c r="AW627" i="18"/>
  <c r="AH627" i="18"/>
  <c r="BD248" i="18"/>
  <c r="AH248" i="18"/>
  <c r="R248" i="18"/>
  <c r="BG248" i="18"/>
  <c r="AW248" i="18"/>
  <c r="AA248" i="18"/>
  <c r="P248" i="18"/>
  <c r="AU248" i="18"/>
  <c r="K248" i="18"/>
  <c r="AV248" i="18"/>
  <c r="AM248" i="18"/>
  <c r="AJ248" i="18"/>
  <c r="Y248" i="18"/>
  <c r="H24" i="18"/>
  <c r="H55" i="18" s="1"/>
  <c r="M248" i="18"/>
  <c r="J248" i="18"/>
  <c r="BA248" i="18"/>
  <c r="Z248" i="18"/>
  <c r="V248" i="18"/>
  <c r="T248" i="18"/>
  <c r="I248" i="18"/>
  <c r="AY248" i="18"/>
  <c r="AK248" i="18"/>
  <c r="Q248" i="18"/>
  <c r="AR248" i="18"/>
  <c r="AL248" i="18"/>
  <c r="AC248" i="18"/>
  <c r="AX248" i="18"/>
  <c r="AG248" i="18"/>
  <c r="AT248" i="18"/>
  <c r="U248" i="18"/>
  <c r="BI248" i="18"/>
  <c r="AZ248" i="18"/>
  <c r="AS248" i="18"/>
  <c r="L248" i="18"/>
  <c r="BC248" i="18"/>
  <c r="O248" i="18"/>
  <c r="BH248" i="18"/>
  <c r="AF248" i="18"/>
  <c r="BF248" i="18"/>
  <c r="AD248" i="18"/>
  <c r="AI248" i="18"/>
  <c r="AE248" i="18"/>
  <c r="BB248" i="18"/>
  <c r="AP248" i="18"/>
  <c r="AQ248" i="18"/>
  <c r="AB248" i="18"/>
  <c r="N248" i="18"/>
  <c r="AO248" i="18"/>
  <c r="W248" i="18"/>
  <c r="BE248" i="18"/>
  <c r="X248" i="18"/>
  <c r="S248" i="18"/>
  <c r="Z652" i="18"/>
  <c r="AL652" i="18"/>
  <c r="AQ652" i="18"/>
  <c r="V652" i="18"/>
  <c r="AJ652" i="18"/>
  <c r="AO652" i="18"/>
  <c r="AF652" i="18"/>
  <c r="AM652" i="18"/>
  <c r="L652" i="18"/>
  <c r="AA652" i="18"/>
  <c r="AP652" i="18"/>
  <c r="AZ652" i="18"/>
  <c r="M652" i="18"/>
  <c r="AD652" i="18"/>
  <c r="AC652" i="18"/>
  <c r="K652" i="18"/>
  <c r="T652" i="18"/>
  <c r="U652" i="18"/>
  <c r="O652" i="18"/>
  <c r="AI652" i="18"/>
  <c r="AR652" i="18"/>
  <c r="Q652" i="18"/>
  <c r="AG652" i="18"/>
  <c r="AH652" i="18"/>
  <c r="AN248" i="18"/>
  <c r="AS652" i="18"/>
  <c r="AN652" i="18"/>
  <c r="Y652" i="18"/>
  <c r="AE652" i="18"/>
  <c r="AK652" i="18"/>
  <c r="J652" i="18"/>
  <c r="AX652" i="18"/>
  <c r="BC652" i="18"/>
  <c r="W652" i="18"/>
  <c r="BA652" i="18"/>
  <c r="BB652" i="18"/>
  <c r="P652" i="18"/>
  <c r="AW652" i="18"/>
  <c r="S652" i="18"/>
  <c r="X652" i="18"/>
  <c r="AU652" i="18"/>
  <c r="AB652" i="18"/>
  <c r="AV652" i="18"/>
  <c r="I652" i="18"/>
  <c r="AT652" i="18"/>
  <c r="AY652" i="18"/>
  <c r="R652" i="18"/>
  <c r="N652" i="18"/>
  <c r="K237" i="18"/>
  <c r="AV237" i="18"/>
  <c r="AR237" i="18"/>
  <c r="AE237" i="18"/>
  <c r="AT237" i="18"/>
  <c r="AY237" i="18"/>
  <c r="AZ237" i="18"/>
  <c r="Q237" i="18"/>
  <c r="AF237" i="18"/>
  <c r="M237" i="18"/>
  <c r="J23" i="18"/>
  <c r="J54" i="18" s="1"/>
  <c r="Y237" i="18"/>
  <c r="AC237" i="18"/>
  <c r="AP237" i="18"/>
  <c r="AN237" i="18"/>
  <c r="BB237" i="18"/>
  <c r="AB237" i="18"/>
  <c r="V237" i="18"/>
  <c r="AW237" i="18"/>
  <c r="W237" i="18"/>
  <c r="BC237" i="18"/>
  <c r="AI237" i="18"/>
  <c r="AK237" i="18"/>
  <c r="P237" i="18"/>
  <c r="Z237" i="18"/>
  <c r="AO237" i="18"/>
  <c r="AA237" i="18"/>
  <c r="AG237" i="18"/>
  <c r="L237" i="18"/>
  <c r="AH237" i="18"/>
  <c r="X237" i="18"/>
  <c r="AQ237" i="18"/>
  <c r="AX237" i="18"/>
  <c r="N237" i="18"/>
  <c r="AL237" i="18"/>
  <c r="O237" i="18"/>
  <c r="AU237" i="18"/>
  <c r="AJ237" i="18"/>
  <c r="S237" i="18"/>
  <c r="U237" i="18"/>
  <c r="BA237" i="18"/>
  <c r="AD237" i="18"/>
  <c r="AS237" i="18"/>
  <c r="L641" i="18"/>
  <c r="BB641" i="18"/>
  <c r="AJ641" i="18"/>
  <c r="AW641" i="18"/>
  <c r="AH641" i="18"/>
  <c r="T641" i="18"/>
  <c r="O641" i="18"/>
  <c r="P641" i="18"/>
  <c r="AO641" i="18"/>
  <c r="AY641" i="18"/>
  <c r="U641" i="18"/>
  <c r="X641" i="18"/>
  <c r="AK641" i="18"/>
  <c r="AM237" i="18"/>
  <c r="T237" i="18"/>
  <c r="AS641" i="18"/>
  <c r="S641" i="18"/>
  <c r="BA641" i="18"/>
  <c r="AI641" i="18"/>
  <c r="R641" i="18"/>
  <c r="AQ641" i="18"/>
  <c r="BE641" i="18"/>
  <c r="AB641" i="18"/>
  <c r="AZ641" i="18"/>
  <c r="Z641" i="18"/>
  <c r="AU641" i="18"/>
  <c r="AR641" i="18"/>
  <c r="AM641" i="18"/>
  <c r="Y641" i="18"/>
  <c r="Q641" i="18"/>
  <c r="AT641" i="18"/>
  <c r="AE641" i="18"/>
  <c r="BC641" i="18"/>
  <c r="AD641" i="18"/>
  <c r="AN641" i="18"/>
  <c r="AF641" i="18"/>
  <c r="AP641" i="18"/>
  <c r="R237" i="18"/>
  <c r="BD641" i="18"/>
  <c r="AA641" i="18"/>
  <c r="AG641" i="18"/>
  <c r="W641" i="18"/>
  <c r="AX641" i="18"/>
  <c r="K641" i="18"/>
  <c r="M641" i="18"/>
  <c r="N641" i="18"/>
  <c r="V641" i="18"/>
  <c r="AL641" i="18"/>
  <c r="AV641" i="18"/>
  <c r="AC641" i="18"/>
  <c r="Q312" i="18"/>
  <c r="W312" i="18"/>
  <c r="K312" i="18"/>
  <c r="V312" i="18"/>
  <c r="R312" i="18"/>
  <c r="G29" i="18"/>
  <c r="G60" i="18" s="1"/>
  <c r="P312" i="18"/>
  <c r="S312" i="18"/>
  <c r="L312" i="18"/>
  <c r="H312" i="18"/>
  <c r="N312" i="18"/>
  <c r="U312" i="18"/>
  <c r="J312" i="18"/>
  <c r="T312" i="18"/>
  <c r="I312" i="18"/>
  <c r="X312" i="18"/>
  <c r="P716" i="18"/>
  <c r="Q716" i="18"/>
  <c r="L716" i="18"/>
  <c r="M716" i="18"/>
  <c r="N716" i="18"/>
  <c r="M312" i="18"/>
  <c r="J716" i="18"/>
  <c r="O716" i="18"/>
  <c r="O312" i="18"/>
  <c r="H716" i="18"/>
  <c r="K716" i="18"/>
  <c r="I716" i="18"/>
  <c r="AK158" i="18"/>
  <c r="W158" i="18"/>
  <c r="AX158" i="18"/>
  <c r="K158" i="18"/>
  <c r="AR158" i="18"/>
  <c r="AE158" i="18"/>
  <c r="P158" i="18"/>
  <c r="N158" i="18"/>
  <c r="AO158" i="18"/>
  <c r="R158" i="18"/>
  <c r="AG158" i="18"/>
  <c r="AL158" i="18"/>
  <c r="U158" i="18"/>
  <c r="AA158" i="18"/>
  <c r="AP158" i="18"/>
  <c r="Z158" i="18"/>
  <c r="I17" i="18"/>
  <c r="I48" i="18" s="1"/>
  <c r="T158" i="18"/>
  <c r="S158" i="18"/>
  <c r="L158" i="18"/>
  <c r="AQ158" i="18"/>
  <c r="AD158" i="18"/>
  <c r="AW158" i="18"/>
  <c r="AY158" i="18"/>
  <c r="AJ158" i="18"/>
  <c r="AB158" i="18"/>
  <c r="AT158" i="18"/>
  <c r="V158" i="18"/>
  <c r="O158" i="18"/>
  <c r="AM158" i="18"/>
  <c r="AZ158" i="18"/>
  <c r="X158" i="18"/>
  <c r="AV158" i="18"/>
  <c r="Y158" i="18"/>
  <c r="BB158" i="18"/>
  <c r="AU158" i="18"/>
  <c r="J158" i="18"/>
  <c r="AC158" i="18"/>
  <c r="BA158" i="18"/>
  <c r="AH158" i="18"/>
  <c r="AF158" i="18"/>
  <c r="M158" i="18"/>
  <c r="AS158" i="18"/>
  <c r="V562" i="18"/>
  <c r="AJ562" i="18"/>
  <c r="S562" i="18"/>
  <c r="U562" i="18"/>
  <c r="AL562" i="18"/>
  <c r="AI158" i="18"/>
  <c r="AW562" i="18"/>
  <c r="AE562" i="18"/>
  <c r="AA562" i="18"/>
  <c r="K562" i="18"/>
  <c r="J562" i="18"/>
  <c r="AN158" i="18"/>
  <c r="AO562" i="18"/>
  <c r="AU562" i="18"/>
  <c r="AI562" i="18"/>
  <c r="AS562" i="18"/>
  <c r="AG562" i="18"/>
  <c r="AH562" i="18"/>
  <c r="AF562" i="18"/>
  <c r="P562" i="18"/>
  <c r="N562" i="18"/>
  <c r="AP562" i="18"/>
  <c r="Q562" i="18"/>
  <c r="AD562" i="18"/>
  <c r="M562" i="18"/>
  <c r="Z562" i="18"/>
  <c r="AQ562" i="18"/>
  <c r="AM562" i="18"/>
  <c r="AC562" i="18"/>
  <c r="W562" i="18"/>
  <c r="AT562" i="18"/>
  <c r="L562" i="18"/>
  <c r="X562" i="18"/>
  <c r="AB562" i="18"/>
  <c r="AN562" i="18"/>
  <c r="AV562" i="18"/>
  <c r="AK562" i="18"/>
  <c r="Q158" i="18"/>
  <c r="AR562" i="18"/>
  <c r="T562" i="18"/>
  <c r="R562" i="18"/>
  <c r="Y562" i="18"/>
  <c r="O562" i="18"/>
  <c r="R250" i="18"/>
  <c r="BF250" i="18"/>
  <c r="M250" i="18"/>
  <c r="BD250" i="18"/>
  <c r="AF250" i="18"/>
  <c r="BH250" i="18"/>
  <c r="AR250" i="18"/>
  <c r="AD250" i="18"/>
  <c r="AT250" i="18"/>
  <c r="S250" i="18"/>
  <c r="AS250" i="18"/>
  <c r="O250" i="18"/>
  <c r="AI250" i="18"/>
  <c r="AB250" i="18"/>
  <c r="N250" i="18"/>
  <c r="AH250" i="18"/>
  <c r="L250" i="18"/>
  <c r="K250" i="18"/>
  <c r="AJ250" i="18"/>
  <c r="AP250" i="18"/>
  <c r="AX250" i="18"/>
  <c r="Z250" i="18"/>
  <c r="BI250" i="18"/>
  <c r="AG250" i="18"/>
  <c r="BC250" i="18"/>
  <c r="BG250" i="18"/>
  <c r="U250" i="18"/>
  <c r="V250" i="18"/>
  <c r="W250" i="18"/>
  <c r="AK250" i="18"/>
  <c r="BE250" i="18"/>
  <c r="AA250" i="18"/>
  <c r="BB250" i="18"/>
  <c r="AM250" i="18"/>
  <c r="X250" i="18"/>
  <c r="Y250" i="18"/>
  <c r="AW250" i="18"/>
  <c r="BA250" i="18"/>
  <c r="J24" i="18"/>
  <c r="J55" i="18" s="1"/>
  <c r="P250" i="18"/>
  <c r="AQ250" i="18"/>
  <c r="AL250" i="18"/>
  <c r="AU250" i="18"/>
  <c r="AV250" i="18"/>
  <c r="Q250" i="18"/>
  <c r="T250" i="18"/>
  <c r="AN250" i="18"/>
  <c r="AY250" i="18"/>
  <c r="AE250" i="18"/>
  <c r="AC250" i="18"/>
  <c r="AO250" i="18"/>
  <c r="AZ250" i="18"/>
  <c r="AK654" i="18"/>
  <c r="Z654" i="18"/>
  <c r="AI654" i="18"/>
  <c r="AR654" i="18"/>
  <c r="AQ654" i="18"/>
  <c r="K654" i="18"/>
  <c r="AV654" i="18"/>
  <c r="T654" i="18"/>
  <c r="V654" i="18"/>
  <c r="AU654" i="18"/>
  <c r="AY654" i="18"/>
  <c r="AG654" i="18"/>
  <c r="O654" i="18"/>
  <c r="BE654" i="18"/>
  <c r="AM654" i="18"/>
  <c r="BB654" i="18"/>
  <c r="AW654" i="18"/>
  <c r="AH654" i="18"/>
  <c r="U654" i="18"/>
  <c r="BD654" i="18"/>
  <c r="AT654" i="18"/>
  <c r="M654" i="18"/>
  <c r="AS654" i="18"/>
  <c r="AL654" i="18"/>
  <c r="L654" i="18"/>
  <c r="N654" i="18"/>
  <c r="AJ654" i="18"/>
  <c r="Q654" i="18"/>
  <c r="R654" i="18"/>
  <c r="AD654" i="18"/>
  <c r="AP654" i="18"/>
  <c r="S654" i="18"/>
  <c r="AZ654" i="18"/>
  <c r="AE654" i="18"/>
  <c r="W654" i="18"/>
  <c r="AN654" i="18"/>
  <c r="BC654" i="18"/>
  <c r="X654" i="18"/>
  <c r="AB654" i="18"/>
  <c r="AC654" i="18"/>
  <c r="AF654" i="18"/>
  <c r="AO654" i="18"/>
  <c r="AX654" i="18"/>
  <c r="AA654" i="18"/>
  <c r="BA654" i="18"/>
  <c r="Y654" i="18"/>
  <c r="P654" i="18"/>
  <c r="H23" i="18"/>
  <c r="H54" i="18" s="1"/>
  <c r="Z235" i="18"/>
  <c r="AU235" i="18"/>
  <c r="N235" i="18"/>
  <c r="AI235" i="18"/>
  <c r="AA235" i="18"/>
  <c r="AV235" i="18"/>
  <c r="J235" i="18"/>
  <c r="U235" i="18"/>
  <c r="AY235" i="18"/>
  <c r="W235" i="18"/>
  <c r="AO235" i="18"/>
  <c r="R235" i="18"/>
  <c r="AP235" i="18"/>
  <c r="AH235" i="18"/>
  <c r="I235" i="18"/>
  <c r="Y235" i="18"/>
  <c r="S235" i="18"/>
  <c r="AT235" i="18"/>
  <c r="T235" i="18"/>
  <c r="K235" i="18"/>
  <c r="AN235" i="18"/>
  <c r="BA235" i="18"/>
  <c r="AZ235" i="18"/>
  <c r="AE235" i="18"/>
  <c r="P235" i="18"/>
  <c r="AK235" i="18"/>
  <c r="AQ235" i="18"/>
  <c r="AW235" i="18"/>
  <c r="AL235" i="18"/>
  <c r="AG235" i="18"/>
  <c r="V235" i="18"/>
  <c r="L235" i="18"/>
  <c r="AD235" i="18"/>
  <c r="AX235" i="18"/>
  <c r="X235" i="18"/>
  <c r="O235" i="18"/>
  <c r="AF235" i="18"/>
  <c r="AJ235" i="18"/>
  <c r="BA639" i="18"/>
  <c r="Y639" i="18"/>
  <c r="AR639" i="18"/>
  <c r="BC639" i="18"/>
  <c r="AK639" i="18"/>
  <c r="K639" i="18"/>
  <c r="V639" i="18"/>
  <c r="AT639" i="18"/>
  <c r="Z639" i="18"/>
  <c r="AL639" i="18"/>
  <c r="AD639" i="18"/>
  <c r="AM235" i="18"/>
  <c r="AR235" i="18"/>
  <c r="R639" i="18"/>
  <c r="AY639" i="18"/>
  <c r="AS639" i="18"/>
  <c r="Q639" i="18"/>
  <c r="AX639" i="18"/>
  <c r="N639" i="18"/>
  <c r="O639" i="18"/>
  <c r="AB639" i="18"/>
  <c r="M639" i="18"/>
  <c r="P639" i="18"/>
  <c r="AI639" i="18"/>
  <c r="AZ639" i="18"/>
  <c r="AC235" i="18"/>
  <c r="AB235" i="18"/>
  <c r="AO639" i="18"/>
  <c r="AM639" i="18"/>
  <c r="AV639" i="18"/>
  <c r="BB639" i="18"/>
  <c r="J639" i="18"/>
  <c r="AE639" i="18"/>
  <c r="T639" i="18"/>
  <c r="W639" i="18"/>
  <c r="AQ639" i="18"/>
  <c r="AH639" i="18"/>
  <c r="AP639" i="18"/>
  <c r="AA639" i="18"/>
  <c r="Q235" i="18"/>
  <c r="AU639" i="18"/>
  <c r="I639" i="18"/>
  <c r="AN639" i="18"/>
  <c r="M235" i="18"/>
  <c r="AJ639" i="18"/>
  <c r="X639" i="18"/>
  <c r="AG639" i="18"/>
  <c r="AS235" i="18"/>
  <c r="AW639" i="18"/>
  <c r="L639" i="18"/>
  <c r="U639" i="18"/>
  <c r="AF639" i="18"/>
  <c r="S639" i="18"/>
  <c r="AC639" i="18"/>
  <c r="G27" i="18"/>
  <c r="G58" i="18" s="1"/>
  <c r="I286" i="18"/>
  <c r="K286" i="18"/>
  <c r="N286" i="18"/>
  <c r="J286" i="18"/>
  <c r="M286" i="18"/>
  <c r="L286" i="18"/>
  <c r="H286" i="18"/>
  <c r="K690" i="18"/>
  <c r="J690" i="18"/>
  <c r="M690" i="18"/>
  <c r="H690" i="18"/>
  <c r="I690" i="18"/>
  <c r="L690" i="18"/>
  <c r="N690" i="18"/>
  <c r="X143" i="18"/>
  <c r="AC143" i="18"/>
  <c r="H143" i="18"/>
  <c r="AM143" i="18"/>
  <c r="N143" i="18"/>
  <c r="T143" i="18"/>
  <c r="AS143" i="18"/>
  <c r="S143" i="18"/>
  <c r="L143" i="18"/>
  <c r="AD143" i="18"/>
  <c r="AX143" i="18"/>
  <c r="O143" i="18"/>
  <c r="Z143" i="18"/>
  <c r="AJ143" i="18"/>
  <c r="K143" i="18"/>
  <c r="AK143" i="18"/>
  <c r="P143" i="18"/>
  <c r="AL143" i="18"/>
  <c r="AR143" i="18"/>
  <c r="AU143" i="18"/>
  <c r="AW143" i="18"/>
  <c r="AV143" i="18"/>
  <c r="AE143" i="18"/>
  <c r="V143" i="18"/>
  <c r="AI143" i="18"/>
  <c r="R143" i="18"/>
  <c r="AO143" i="18"/>
  <c r="Q143" i="18"/>
  <c r="AH143" i="18"/>
  <c r="AQ143" i="18"/>
  <c r="AF143" i="18"/>
  <c r="G16" i="18"/>
  <c r="G47" i="18" s="1"/>
  <c r="J143" i="18"/>
  <c r="AP143" i="18"/>
  <c r="AZ143" i="18"/>
  <c r="AY143" i="18"/>
  <c r="W143" i="18"/>
  <c r="M143" i="18"/>
  <c r="AA143" i="18"/>
  <c r="I143" i="18"/>
  <c r="AT143" i="18"/>
  <c r="U143" i="18"/>
  <c r="AB143" i="18"/>
  <c r="AG143" i="18"/>
  <c r="AN143" i="18"/>
  <c r="Y143" i="18"/>
  <c r="N547" i="18"/>
  <c r="AT547" i="18"/>
  <c r="M547" i="18"/>
  <c r="AS547" i="18"/>
  <c r="AL547" i="18"/>
  <c r="P547" i="18"/>
  <c r="I547" i="18"/>
  <c r="S547" i="18"/>
  <c r="AK547" i="18"/>
  <c r="Q547" i="18"/>
  <c r="Z547" i="18"/>
  <c r="V547" i="18"/>
  <c r="AM547" i="18"/>
  <c r="AN547" i="18"/>
  <c r="AH547" i="18"/>
  <c r="AF547" i="18"/>
  <c r="AI547" i="18"/>
  <c r="W547" i="18"/>
  <c r="AR547" i="18"/>
  <c r="J547" i="18"/>
  <c r="AE547" i="18"/>
  <c r="T547" i="18"/>
  <c r="R547" i="18"/>
  <c r="O547" i="18"/>
  <c r="AO547" i="18"/>
  <c r="AC547" i="18"/>
  <c r="AB547" i="18"/>
  <c r="K547" i="18"/>
  <c r="AJ547" i="18"/>
  <c r="AD547" i="18"/>
  <c r="AU547" i="18"/>
  <c r="AQ547" i="18"/>
  <c r="AA547" i="18"/>
  <c r="AP547" i="18"/>
  <c r="U547" i="18"/>
  <c r="AG547" i="18"/>
  <c r="L547" i="18"/>
  <c r="Y547" i="18"/>
  <c r="H547" i="18"/>
  <c r="X547" i="18"/>
  <c r="AH342" i="18"/>
  <c r="AP342" i="18"/>
  <c r="AQ342" i="18"/>
  <c r="W342" i="18"/>
  <c r="T342" i="18"/>
  <c r="AB342" i="18"/>
  <c r="AF342" i="18"/>
  <c r="L342" i="18"/>
  <c r="AL342" i="18"/>
  <c r="X342" i="18"/>
  <c r="U342" i="18"/>
  <c r="AT342" i="18"/>
  <c r="AJ342" i="18"/>
  <c r="P342" i="18"/>
  <c r="Y342" i="18"/>
  <c r="N342" i="18"/>
  <c r="K31" i="18"/>
  <c r="K62" i="18" s="1"/>
  <c r="AA342" i="18"/>
  <c r="AO342" i="18"/>
  <c r="AD342" i="18"/>
  <c r="Q342" i="18"/>
  <c r="AR342" i="18"/>
  <c r="AI342" i="18"/>
  <c r="R342" i="18"/>
  <c r="V342" i="18"/>
  <c r="AM342" i="18"/>
  <c r="AK342" i="18"/>
  <c r="AE342" i="18"/>
  <c r="AG342" i="18"/>
  <c r="AN342" i="18"/>
  <c r="AC342" i="18"/>
  <c r="AS342" i="18"/>
  <c r="O342" i="18"/>
  <c r="Z342" i="18"/>
  <c r="S342" i="18"/>
  <c r="M342" i="18"/>
  <c r="W746" i="18"/>
  <c r="T746" i="18"/>
  <c r="N746" i="18"/>
  <c r="M746" i="18"/>
  <c r="AN746" i="18"/>
  <c r="O746" i="18"/>
  <c r="AB746" i="18"/>
  <c r="AH746" i="18"/>
  <c r="AL746" i="18"/>
  <c r="AR746" i="18"/>
  <c r="P746" i="18"/>
  <c r="AE746" i="18"/>
  <c r="AP746" i="18"/>
  <c r="AT746" i="18"/>
  <c r="Q746" i="18"/>
  <c r="AM746" i="18"/>
  <c r="V746" i="18"/>
  <c r="AF746" i="18"/>
  <c r="S746" i="18"/>
  <c r="AD746" i="18"/>
  <c r="AG746" i="18"/>
  <c r="AU746" i="18"/>
  <c r="AY746" i="18"/>
  <c r="X746" i="18"/>
  <c r="AV746" i="18"/>
  <c r="AK746" i="18"/>
  <c r="R746" i="18"/>
  <c r="AW746" i="18"/>
  <c r="AC746" i="18"/>
  <c r="L746" i="18"/>
  <c r="AO746" i="18"/>
  <c r="AX746" i="18"/>
  <c r="AA746" i="18"/>
  <c r="AS746" i="18"/>
  <c r="AI746" i="18"/>
  <c r="U746" i="18"/>
  <c r="Z746" i="18"/>
  <c r="Y746" i="18"/>
  <c r="AJ746" i="18"/>
  <c r="AQ746" i="18"/>
  <c r="AQ208" i="18"/>
  <c r="BH208" i="18"/>
  <c r="R208" i="18"/>
  <c r="Z208" i="18"/>
  <c r="AF208" i="18"/>
  <c r="J208" i="18"/>
  <c r="BI208" i="18"/>
  <c r="AN208" i="18"/>
  <c r="O208" i="18"/>
  <c r="BD208" i="18"/>
  <c r="H208" i="18"/>
  <c r="AS208" i="18"/>
  <c r="S208" i="18"/>
  <c r="I208" i="18"/>
  <c r="M208" i="18"/>
  <c r="V208" i="18"/>
  <c r="AR208" i="18"/>
  <c r="BC208" i="18"/>
  <c r="AU208" i="18"/>
  <c r="AO208" i="18"/>
  <c r="AT208" i="18"/>
  <c r="P208" i="18"/>
  <c r="U208" i="18"/>
  <c r="AJ208" i="18"/>
  <c r="AX208" i="18"/>
  <c r="K208" i="18"/>
  <c r="AM208" i="18"/>
  <c r="AD208" i="18"/>
  <c r="N208" i="18"/>
  <c r="AG208" i="18"/>
  <c r="G21" i="18"/>
  <c r="G52" i="18" s="1"/>
  <c r="BB208" i="18"/>
  <c r="T208" i="18"/>
  <c r="AA208" i="18"/>
  <c r="BG208" i="18"/>
  <c r="Y208" i="18"/>
  <c r="AZ208" i="18"/>
  <c r="AH208" i="18"/>
  <c r="L208" i="18"/>
  <c r="AI208" i="18"/>
  <c r="AP208" i="18"/>
  <c r="AV208" i="18"/>
  <c r="AL208" i="18"/>
  <c r="AE208" i="18"/>
  <c r="AK208" i="18"/>
  <c r="AC208" i="18"/>
  <c r="BF208" i="18"/>
  <c r="AB208" i="18"/>
  <c r="AY208" i="18"/>
  <c r="M612" i="18"/>
  <c r="Q612" i="18"/>
  <c r="AF612" i="18"/>
  <c r="AW612" i="18"/>
  <c r="L612" i="18"/>
  <c r="AT612" i="18"/>
  <c r="AR612" i="18"/>
  <c r="H612" i="18"/>
  <c r="T612" i="18"/>
  <c r="AX612" i="18"/>
  <c r="AE612" i="18"/>
  <c r="W208" i="18"/>
  <c r="Q208" i="18"/>
  <c r="BA612" i="18"/>
  <c r="S612" i="18"/>
  <c r="X612" i="18"/>
  <c r="AO612" i="18"/>
  <c r="AK612" i="18"/>
  <c r="W612" i="18"/>
  <c r="AA612" i="18"/>
  <c r="N612" i="18"/>
  <c r="AZ612" i="18"/>
  <c r="AS612" i="18"/>
  <c r="AW208" i="18"/>
  <c r="BE208" i="18"/>
  <c r="AV612" i="18"/>
  <c r="R612" i="18"/>
  <c r="AM612" i="18"/>
  <c r="AY612" i="18"/>
  <c r="J612" i="18"/>
  <c r="AB612" i="18"/>
  <c r="V612" i="18"/>
  <c r="Z612" i="18"/>
  <c r="AP612" i="18"/>
  <c r="BB612" i="18"/>
  <c r="AI612" i="18"/>
  <c r="P612" i="18"/>
  <c r="AN612" i="18"/>
  <c r="I612" i="18"/>
  <c r="U612" i="18"/>
  <c r="AJ612" i="18"/>
  <c r="AU612" i="18"/>
  <c r="AH612" i="18"/>
  <c r="O612" i="18"/>
  <c r="X208" i="18"/>
  <c r="AL612" i="18"/>
  <c r="AG612" i="18"/>
  <c r="AQ612" i="18"/>
  <c r="BA208" i="18"/>
  <c r="AD612" i="18"/>
  <c r="K612" i="18"/>
  <c r="AC612" i="18"/>
  <c r="Y612" i="18"/>
  <c r="BH133" i="18"/>
  <c r="AG133" i="18"/>
  <c r="W133" i="18"/>
  <c r="AA133" i="18"/>
  <c r="AY133" i="18"/>
  <c r="O133" i="18"/>
  <c r="K133" i="18"/>
  <c r="AH133" i="18"/>
  <c r="BB133" i="18"/>
  <c r="AW133" i="18"/>
  <c r="S133" i="18"/>
  <c r="AJ133" i="18"/>
  <c r="T133" i="18"/>
  <c r="L133" i="18"/>
  <c r="AM133" i="18"/>
  <c r="AI133" i="18"/>
  <c r="R133" i="18"/>
  <c r="BF133" i="18"/>
  <c r="Z133" i="18"/>
  <c r="V133" i="18"/>
  <c r="X133" i="18"/>
  <c r="AX133" i="18"/>
  <c r="BA133" i="18"/>
  <c r="AF133" i="18"/>
  <c r="AK133" i="18"/>
  <c r="M133" i="18"/>
  <c r="AC133" i="18"/>
  <c r="AB133" i="18"/>
  <c r="N133" i="18"/>
  <c r="AL133" i="18"/>
  <c r="BG133" i="18"/>
  <c r="AS133" i="18"/>
  <c r="AZ133" i="18"/>
  <c r="AQ133" i="18"/>
  <c r="AN133" i="18"/>
  <c r="AE133" i="18"/>
  <c r="AU133" i="18"/>
  <c r="AP133" i="18"/>
  <c r="AV133" i="18"/>
  <c r="AO133" i="18"/>
  <c r="BD133" i="18"/>
  <c r="AR133" i="18"/>
  <c r="BC133" i="18"/>
  <c r="P133" i="18"/>
  <c r="AT133" i="18"/>
  <c r="Y133" i="18"/>
  <c r="AD133" i="18"/>
  <c r="U133" i="18"/>
  <c r="Q133" i="18"/>
  <c r="J15" i="18"/>
  <c r="J46" i="18" s="1"/>
  <c r="BE133" i="18"/>
  <c r="AY537" i="18"/>
  <c r="Z537" i="18"/>
  <c r="AM537" i="18"/>
  <c r="AH537" i="18"/>
  <c r="AV537" i="18"/>
  <c r="V537" i="18"/>
  <c r="M537" i="18"/>
  <c r="AZ537" i="18"/>
  <c r="S537" i="18"/>
  <c r="X537" i="18"/>
  <c r="AL537" i="18"/>
  <c r="T537" i="18"/>
  <c r="AN537" i="18"/>
  <c r="AW537" i="18"/>
  <c r="AI537" i="18"/>
  <c r="R537" i="18"/>
  <c r="AK537" i="18"/>
  <c r="K537" i="18"/>
  <c r="AA537" i="18"/>
  <c r="AU537" i="18"/>
  <c r="AX537" i="18"/>
  <c r="AC537" i="18"/>
  <c r="BC537" i="18"/>
  <c r="P537" i="18"/>
  <c r="AQ537" i="18"/>
  <c r="N537" i="18"/>
  <c r="O537" i="18"/>
  <c r="AG537" i="18"/>
  <c r="AO537" i="18"/>
  <c r="AF537" i="18"/>
  <c r="Q537" i="18"/>
  <c r="AB537" i="18"/>
  <c r="AS537" i="18"/>
  <c r="BA537" i="18"/>
  <c r="AJ537" i="18"/>
  <c r="Y537" i="18"/>
  <c r="U537" i="18"/>
  <c r="AD537" i="18"/>
  <c r="AE537" i="18"/>
  <c r="BB537" i="18"/>
  <c r="AT537" i="18"/>
  <c r="AR537" i="18"/>
  <c r="L537" i="18"/>
  <c r="W537" i="18"/>
  <c r="AP537" i="18"/>
  <c r="AU145" i="18"/>
  <c r="AD145" i="18"/>
  <c r="M145" i="18"/>
  <c r="W145" i="18"/>
  <c r="AM145" i="18"/>
  <c r="J145" i="18"/>
  <c r="AJ145" i="18"/>
  <c r="BB145" i="18"/>
  <c r="AL145" i="18"/>
  <c r="T145" i="18"/>
  <c r="AR145" i="18"/>
  <c r="AV145" i="18"/>
  <c r="Y145" i="18"/>
  <c r="AN145" i="18"/>
  <c r="AG145" i="18"/>
  <c r="AZ145" i="18"/>
  <c r="AO145" i="18"/>
  <c r="AF145" i="18"/>
  <c r="AP145" i="18"/>
  <c r="S145" i="18"/>
  <c r="AC145" i="18"/>
  <c r="AA145" i="18"/>
  <c r="BA145" i="18"/>
  <c r="K145" i="18"/>
  <c r="AI145" i="18"/>
  <c r="AK145" i="18"/>
  <c r="AE145" i="18"/>
  <c r="AY145" i="18"/>
  <c r="L145" i="18"/>
  <c r="U145" i="18"/>
  <c r="R145" i="18"/>
  <c r="AB145" i="18"/>
  <c r="AQ145" i="18"/>
  <c r="Z145" i="18"/>
  <c r="O145" i="18"/>
  <c r="V145" i="18"/>
  <c r="AT145" i="18"/>
  <c r="P145" i="18"/>
  <c r="Q145" i="18"/>
  <c r="AW145" i="18"/>
  <c r="AH145" i="18"/>
  <c r="X145" i="18"/>
  <c r="AX145" i="18"/>
  <c r="AS145" i="18"/>
  <c r="AQ549" i="18"/>
  <c r="V549" i="18"/>
  <c r="AE549" i="18"/>
  <c r="AS549" i="18"/>
  <c r="S549" i="18"/>
  <c r="AB549" i="18"/>
  <c r="N549" i="18"/>
  <c r="AA549" i="18"/>
  <c r="Z549" i="18"/>
  <c r="O549" i="18"/>
  <c r="R549" i="18"/>
  <c r="I16" i="18"/>
  <c r="I47" i="18" s="1"/>
  <c r="N145" i="18"/>
  <c r="X549" i="18"/>
  <c r="L549" i="18"/>
  <c r="P549" i="18"/>
  <c r="Q549" i="18"/>
  <c r="AN549" i="18"/>
  <c r="K549" i="18"/>
  <c r="J549" i="18"/>
  <c r="AL549" i="18"/>
  <c r="AW549" i="18"/>
  <c r="W549" i="18"/>
  <c r="AG549" i="18"/>
  <c r="T549" i="18"/>
  <c r="M549" i="18"/>
  <c r="Y549" i="18"/>
  <c r="AV549" i="18"/>
  <c r="AC549" i="18"/>
  <c r="AR549" i="18"/>
  <c r="AJ549" i="18"/>
  <c r="U549" i="18"/>
  <c r="AK549" i="18"/>
  <c r="AU549" i="18"/>
  <c r="AH549" i="18"/>
  <c r="AO549" i="18"/>
  <c r="AD549" i="18"/>
  <c r="AM549" i="18"/>
  <c r="AT549" i="18"/>
  <c r="AF549" i="18"/>
  <c r="AP549" i="18"/>
  <c r="AI549" i="18"/>
  <c r="W212" i="18"/>
  <c r="AZ212" i="18"/>
  <c r="Z212" i="18"/>
  <c r="BI212" i="18"/>
  <c r="AH212" i="18"/>
  <c r="V212" i="18"/>
  <c r="BG212" i="18"/>
  <c r="AY212" i="18"/>
  <c r="N212" i="18"/>
  <c r="AF212" i="18"/>
  <c r="Q212" i="18"/>
  <c r="BB212" i="18"/>
  <c r="AT212" i="18"/>
  <c r="AR212" i="18"/>
  <c r="AM212" i="18"/>
  <c r="AJ212" i="18"/>
  <c r="AB212" i="18"/>
  <c r="AK212" i="18"/>
  <c r="AC212" i="18"/>
  <c r="AG212" i="18"/>
  <c r="R212" i="18"/>
  <c r="AA212" i="18"/>
  <c r="AX212" i="18"/>
  <c r="AW212" i="18"/>
  <c r="AD212" i="18"/>
  <c r="O212" i="18"/>
  <c r="M212" i="18"/>
  <c r="U212" i="18"/>
  <c r="AL212" i="18"/>
  <c r="AU212" i="18"/>
  <c r="BD212" i="18"/>
  <c r="BH212" i="18"/>
  <c r="X212" i="18"/>
  <c r="AQ212" i="18"/>
  <c r="AE212" i="18"/>
  <c r="AI212" i="18"/>
  <c r="Y212" i="18"/>
  <c r="BF212" i="18"/>
  <c r="BA212" i="18"/>
  <c r="AS212" i="18"/>
  <c r="AP212" i="18"/>
  <c r="K21" i="18"/>
  <c r="K52" i="18" s="1"/>
  <c r="T212" i="18"/>
  <c r="L212" i="18"/>
  <c r="AO212" i="18"/>
  <c r="S212" i="18"/>
  <c r="BC212" i="18"/>
  <c r="AN212" i="18"/>
  <c r="P212" i="18"/>
  <c r="BE212" i="18"/>
  <c r="AU616" i="18"/>
  <c r="AT616" i="18"/>
  <c r="AV616" i="18"/>
  <c r="BB616" i="18"/>
  <c r="AN616" i="18"/>
  <c r="BC616" i="18"/>
  <c r="S616" i="18"/>
  <c r="W616" i="18"/>
  <c r="M616" i="18"/>
  <c r="X616" i="18"/>
  <c r="U616" i="18"/>
  <c r="AX616" i="18"/>
  <c r="AV212" i="18"/>
  <c r="AL616" i="18"/>
  <c r="BD616" i="18"/>
  <c r="AJ616" i="18"/>
  <c r="P616" i="18"/>
  <c r="AM616" i="18"/>
  <c r="AH616" i="18"/>
  <c r="Y616" i="18"/>
  <c r="AR616" i="18"/>
  <c r="AO616" i="18"/>
  <c r="Q616" i="18"/>
  <c r="L616" i="18"/>
  <c r="V616" i="18"/>
  <c r="AK616" i="18"/>
  <c r="N616" i="18"/>
  <c r="BE616" i="18"/>
  <c r="AQ616" i="18"/>
  <c r="AS616" i="18"/>
  <c r="T616" i="18"/>
  <c r="AW616" i="18"/>
  <c r="AY616" i="18"/>
  <c r="AC616" i="18"/>
  <c r="AZ616" i="18"/>
  <c r="Z616" i="18"/>
  <c r="BF616" i="18"/>
  <c r="AI616" i="18"/>
  <c r="AP616" i="18"/>
  <c r="R616" i="18"/>
  <c r="AD616" i="18"/>
  <c r="AA616" i="18"/>
  <c r="AF616" i="18"/>
  <c r="AB616" i="18"/>
  <c r="BA616" i="18"/>
  <c r="O616" i="18"/>
  <c r="AG616" i="18"/>
  <c r="AE616" i="18"/>
  <c r="AQ118" i="18"/>
  <c r="AJ118" i="18"/>
  <c r="W118" i="18"/>
  <c r="AV118" i="18"/>
  <c r="BE118" i="18"/>
  <c r="AZ118" i="18"/>
  <c r="Z118" i="18"/>
  <c r="AO118" i="18"/>
  <c r="H14" i="18"/>
  <c r="H45" i="18" s="1"/>
  <c r="U118" i="18"/>
  <c r="AU118" i="18"/>
  <c r="R118" i="18"/>
  <c r="AP118" i="18"/>
  <c r="AN118" i="18"/>
  <c r="P118" i="18"/>
  <c r="Q118" i="18"/>
  <c r="AG118" i="18"/>
  <c r="AM118" i="18"/>
  <c r="S118" i="18"/>
  <c r="V118" i="18"/>
  <c r="AB118" i="18"/>
  <c r="BD118" i="18"/>
  <c r="N118" i="18"/>
  <c r="BA118" i="18"/>
  <c r="K118" i="18"/>
  <c r="BF118" i="18"/>
  <c r="I118" i="18"/>
  <c r="AC118" i="18"/>
  <c r="J118" i="18"/>
  <c r="AD118" i="18"/>
  <c r="BB118" i="18"/>
  <c r="AY118" i="18"/>
  <c r="M118" i="18"/>
  <c r="AT118" i="18"/>
  <c r="BC118" i="18"/>
  <c r="O118" i="18"/>
  <c r="AW118" i="18"/>
  <c r="AI118" i="18"/>
  <c r="AK118" i="18"/>
  <c r="AS118" i="18"/>
  <c r="Y118" i="18"/>
  <c r="AH118" i="18"/>
  <c r="AL118" i="18"/>
  <c r="AF118" i="18"/>
  <c r="T118" i="18"/>
  <c r="X118" i="18"/>
  <c r="AX118" i="18"/>
  <c r="AA118" i="18"/>
  <c r="AE522" i="18"/>
  <c r="AS522" i="18"/>
  <c r="AI522" i="18"/>
  <c r="AR522" i="18"/>
  <c r="K522" i="18"/>
  <c r="AJ522" i="18"/>
  <c r="AO522" i="18"/>
  <c r="AF522" i="18"/>
  <c r="AN522" i="18"/>
  <c r="V522" i="18"/>
  <c r="W522" i="18"/>
  <c r="U522" i="18"/>
  <c r="T522" i="18"/>
  <c r="AB522" i="18"/>
  <c r="AA522" i="18"/>
  <c r="AC522" i="18"/>
  <c r="S522" i="18"/>
  <c r="AE118" i="18"/>
  <c r="Y522" i="18"/>
  <c r="AT522" i="18"/>
  <c r="AV522" i="18"/>
  <c r="L522" i="18"/>
  <c r="AQ522" i="18"/>
  <c r="AU522" i="18"/>
  <c r="AG522" i="18"/>
  <c r="M522" i="18"/>
  <c r="Z522" i="18"/>
  <c r="AD522" i="18"/>
  <c r="I522" i="18"/>
  <c r="Q522" i="18"/>
  <c r="L118" i="18"/>
  <c r="AH522" i="18"/>
  <c r="AM522" i="18"/>
  <c r="AR118" i="18"/>
  <c r="AL522" i="18"/>
  <c r="O522" i="18"/>
  <c r="N522" i="18"/>
  <c r="R522" i="18"/>
  <c r="AP522" i="18"/>
  <c r="X522" i="18"/>
  <c r="J522" i="18"/>
  <c r="AK522" i="18"/>
  <c r="P522" i="18"/>
  <c r="J12" i="18"/>
  <c r="J43" i="18" s="1"/>
  <c r="K94" i="18"/>
  <c r="W498" i="18"/>
  <c r="AA498" i="18"/>
  <c r="AK498" i="18"/>
  <c r="AQ498" i="18"/>
  <c r="AV498" i="18"/>
  <c r="AM498" i="18"/>
  <c r="AG498" i="18"/>
  <c r="AJ498" i="18"/>
  <c r="O498" i="18"/>
  <c r="AX498" i="18"/>
  <c r="S498" i="18"/>
  <c r="AC498" i="18"/>
  <c r="AL498" i="18"/>
  <c r="AI498" i="18"/>
  <c r="M498" i="18"/>
  <c r="U498" i="18"/>
  <c r="AB498" i="18"/>
  <c r="AE498" i="18"/>
  <c r="AS498" i="18"/>
  <c r="AT498" i="18"/>
  <c r="P498" i="18"/>
  <c r="V498" i="18"/>
  <c r="Z498" i="18"/>
  <c r="AN498" i="18"/>
  <c r="AW498" i="18"/>
  <c r="L498" i="18"/>
  <c r="T498" i="18"/>
  <c r="AF498" i="18"/>
  <c r="AD498" i="18"/>
  <c r="AP498" i="18"/>
  <c r="N498" i="18"/>
  <c r="K498" i="18"/>
  <c r="Y498" i="18"/>
  <c r="AU498" i="18"/>
  <c r="AO498" i="18"/>
  <c r="R498" i="18"/>
  <c r="AH498" i="18"/>
  <c r="Q498" i="18"/>
  <c r="AR498" i="18"/>
  <c r="X498" i="18"/>
  <c r="AO131" i="18"/>
  <c r="AS131" i="18"/>
  <c r="W131" i="18"/>
  <c r="BC131" i="18"/>
  <c r="V131" i="18"/>
  <c r="AG131" i="18"/>
  <c r="AL131" i="18"/>
  <c r="P131" i="18"/>
  <c r="AT131" i="18"/>
  <c r="R131" i="18"/>
  <c r="I131" i="18"/>
  <c r="AQ131" i="18"/>
  <c r="O131" i="18"/>
  <c r="K131" i="18"/>
  <c r="AV131" i="18"/>
  <c r="AR131" i="18"/>
  <c r="AU131" i="18"/>
  <c r="J131" i="18"/>
  <c r="H15" i="18"/>
  <c r="H46" i="18" s="1"/>
  <c r="AC131" i="18"/>
  <c r="BA131" i="18"/>
  <c r="BD131" i="18"/>
  <c r="Y131" i="18"/>
  <c r="X131" i="18"/>
  <c r="AM131" i="18"/>
  <c r="AY131" i="18"/>
  <c r="AJ131" i="18"/>
  <c r="AE131" i="18"/>
  <c r="N131" i="18"/>
  <c r="AB131" i="18"/>
  <c r="AA131" i="18"/>
  <c r="AF131" i="18"/>
  <c r="Z131" i="18"/>
  <c r="BB131" i="18"/>
  <c r="AK131" i="18"/>
  <c r="AD131" i="18"/>
  <c r="AI131" i="18"/>
  <c r="S131" i="18"/>
  <c r="BE131" i="18"/>
  <c r="AZ131" i="18"/>
  <c r="AW131" i="18"/>
  <c r="L131" i="18"/>
  <c r="AX131" i="18"/>
  <c r="T131" i="18"/>
  <c r="AP131" i="18"/>
  <c r="AN131" i="18"/>
  <c r="M131" i="18"/>
  <c r="Q131" i="18"/>
  <c r="BF131" i="18"/>
  <c r="AI535" i="18"/>
  <c r="AT535" i="18"/>
  <c r="AB535" i="18"/>
  <c r="AU535" i="18"/>
  <c r="N535" i="18"/>
  <c r="AJ535" i="18"/>
  <c r="V535" i="18"/>
  <c r="AF535" i="18"/>
  <c r="AA535" i="18"/>
  <c r="AP535" i="18"/>
  <c r="AV535" i="18"/>
  <c r="AK535" i="18"/>
  <c r="U131" i="18"/>
  <c r="P535" i="18"/>
  <c r="Q535" i="18"/>
  <c r="X535" i="18"/>
  <c r="T535" i="18"/>
  <c r="AN535" i="18"/>
  <c r="S535" i="18"/>
  <c r="Y535" i="18"/>
  <c r="AQ535" i="18"/>
  <c r="J535" i="18"/>
  <c r="AS535" i="18"/>
  <c r="AG535" i="18"/>
  <c r="U535" i="18"/>
  <c r="AD535" i="18"/>
  <c r="AW535" i="18"/>
  <c r="R535" i="18"/>
  <c r="AO535" i="18"/>
  <c r="BA535" i="18"/>
  <c r="L535" i="18"/>
  <c r="M535" i="18"/>
  <c r="AY535" i="18"/>
  <c r="AX535" i="18"/>
  <c r="AH131" i="18"/>
  <c r="AZ535" i="18"/>
  <c r="I535" i="18"/>
  <c r="Z535" i="18"/>
  <c r="W535" i="18"/>
  <c r="AE535" i="18"/>
  <c r="K535" i="18"/>
  <c r="O535" i="18"/>
  <c r="AM535" i="18"/>
  <c r="AL535" i="18"/>
  <c r="AR535" i="18"/>
  <c r="AC535" i="18"/>
  <c r="AH535" i="18"/>
  <c r="L156" i="18"/>
  <c r="AR156" i="18"/>
  <c r="AA156" i="18"/>
  <c r="Q156" i="18"/>
  <c r="AX156" i="18"/>
  <c r="AK156" i="18"/>
  <c r="AV156" i="18"/>
  <c r="AM156" i="18"/>
  <c r="S156" i="18"/>
  <c r="V156" i="18"/>
  <c r="Y156" i="18"/>
  <c r="AJ156" i="18"/>
  <c r="T156" i="18"/>
  <c r="AQ156" i="18"/>
  <c r="Z156" i="18"/>
  <c r="AO156" i="18"/>
  <c r="H156" i="18"/>
  <c r="K156" i="18"/>
  <c r="AG156" i="18"/>
  <c r="G17" i="18"/>
  <c r="G48" i="18" s="1"/>
  <c r="AP156" i="18"/>
  <c r="AT156" i="18"/>
  <c r="AS156" i="18"/>
  <c r="AI156" i="18"/>
  <c r="N156" i="18"/>
  <c r="U156" i="18"/>
  <c r="I156" i="18"/>
  <c r="AB156" i="18"/>
  <c r="J156" i="18"/>
  <c r="AY156" i="18"/>
  <c r="AU156" i="18"/>
  <c r="AZ156" i="18"/>
  <c r="M156" i="18"/>
  <c r="R156" i="18"/>
  <c r="P156" i="18"/>
  <c r="AL156" i="18"/>
  <c r="AF156" i="18"/>
  <c r="AD156" i="18"/>
  <c r="AC156" i="18"/>
  <c r="AN156" i="18"/>
  <c r="AE156" i="18"/>
  <c r="O156" i="18"/>
  <c r="W156" i="18"/>
  <c r="AH156" i="18"/>
  <c r="O560" i="18"/>
  <c r="AK560" i="18"/>
  <c r="K560" i="18"/>
  <c r="AF560" i="18"/>
  <c r="AU560" i="18"/>
  <c r="Z560" i="18"/>
  <c r="AR560" i="18"/>
  <c r="U560" i="18"/>
  <c r="S560" i="18"/>
  <c r="Y560" i="18"/>
  <c r="H560" i="18"/>
  <c r="X156" i="18"/>
  <c r="AL560" i="18"/>
  <c r="Q560" i="18"/>
  <c r="I560" i="18"/>
  <c r="L560" i="18"/>
  <c r="AA560" i="18"/>
  <c r="AM560" i="18"/>
  <c r="AD560" i="18"/>
  <c r="AJ560" i="18"/>
  <c r="M560" i="18"/>
  <c r="AB560" i="18"/>
  <c r="AW156" i="18"/>
  <c r="AG560" i="18"/>
  <c r="P560" i="18"/>
  <c r="X560" i="18"/>
  <c r="AS560" i="18"/>
  <c r="AI560" i="18"/>
  <c r="AH560" i="18"/>
  <c r="AP560" i="18"/>
  <c r="AT560" i="18"/>
  <c r="V560" i="18"/>
  <c r="N560" i="18"/>
  <c r="AE560" i="18"/>
  <c r="AO560" i="18"/>
  <c r="W560" i="18"/>
  <c r="AN560" i="18"/>
  <c r="AQ560" i="18"/>
  <c r="J560" i="18"/>
  <c r="T560" i="18"/>
  <c r="AC560" i="18"/>
  <c r="R560" i="18"/>
  <c r="AK238" i="18"/>
  <c r="W238" i="18"/>
  <c r="K23" i="18"/>
  <c r="K54" i="18" s="1"/>
  <c r="AX238" i="18"/>
  <c r="AS238" i="18"/>
  <c r="AA238" i="18"/>
  <c r="AM238" i="18"/>
  <c r="L238" i="18"/>
  <c r="AN238" i="18"/>
  <c r="AY238" i="18"/>
  <c r="V238" i="18"/>
  <c r="R238" i="18"/>
  <c r="Q238" i="18"/>
  <c r="T238" i="18"/>
  <c r="AU238" i="18"/>
  <c r="AV238" i="18"/>
  <c r="AP238" i="18"/>
  <c r="AT238" i="18"/>
  <c r="BD238" i="18"/>
  <c r="AH238" i="18"/>
  <c r="AB238" i="18"/>
  <c r="AO238" i="18"/>
  <c r="AD238" i="18"/>
  <c r="AI238" i="18"/>
  <c r="S238" i="18"/>
  <c r="AJ238" i="18"/>
  <c r="AE238" i="18"/>
  <c r="U238" i="18"/>
  <c r="BB238" i="18"/>
  <c r="AR238" i="18"/>
  <c r="BC238" i="18"/>
  <c r="X238" i="18"/>
  <c r="AZ238" i="18"/>
  <c r="AL238" i="18"/>
  <c r="Y238" i="18"/>
  <c r="AG238" i="18"/>
  <c r="Z238" i="18"/>
  <c r="O238" i="18"/>
  <c r="BA238" i="18"/>
  <c r="N238" i="18"/>
  <c r="P238" i="18"/>
  <c r="AW238" i="18"/>
  <c r="AF238" i="18"/>
  <c r="M238" i="18"/>
  <c r="AC238" i="18"/>
  <c r="AQ238" i="18"/>
  <c r="AP642" i="18"/>
  <c r="R642" i="18"/>
  <c r="AZ642" i="18"/>
  <c r="U642" i="18"/>
  <c r="BC642" i="18"/>
  <c r="BF642" i="18"/>
  <c r="AI642" i="18"/>
  <c r="AK642" i="18"/>
  <c r="AV642" i="18"/>
  <c r="AX642" i="18"/>
  <c r="M642" i="18"/>
  <c r="AH642" i="18"/>
  <c r="AJ642" i="18"/>
  <c r="Z642" i="18"/>
  <c r="AU642" i="18"/>
  <c r="P642" i="18"/>
  <c r="AN642" i="18"/>
  <c r="W642" i="18"/>
  <c r="X642" i="18"/>
  <c r="Y642" i="18"/>
  <c r="BD642" i="18"/>
  <c r="BE642" i="18"/>
  <c r="T642" i="18"/>
  <c r="AD642" i="18"/>
  <c r="L642" i="18"/>
  <c r="AC642" i="18"/>
  <c r="AO642" i="18"/>
  <c r="BB642" i="18"/>
  <c r="AG642" i="18"/>
  <c r="AT642" i="18"/>
  <c r="BA642" i="18"/>
  <c r="AM642" i="18"/>
  <c r="N642" i="18"/>
  <c r="AW642" i="18"/>
  <c r="AQ642" i="18"/>
  <c r="S642" i="18"/>
  <c r="AB642" i="18"/>
  <c r="AF642" i="18"/>
  <c r="Q642" i="18"/>
  <c r="AE642" i="18"/>
  <c r="AR642" i="18"/>
  <c r="AL642" i="18"/>
  <c r="O642" i="18"/>
  <c r="V642" i="18"/>
  <c r="AA642" i="18"/>
  <c r="AS642" i="18"/>
  <c r="AY642" i="18"/>
  <c r="U316" i="18"/>
  <c r="M316" i="18"/>
  <c r="X316" i="18"/>
  <c r="AA316" i="18"/>
  <c r="S316" i="18"/>
  <c r="Y316" i="18"/>
  <c r="Z316" i="18"/>
  <c r="L316" i="18"/>
  <c r="P316" i="18"/>
  <c r="K29" i="18"/>
  <c r="K60" i="18" s="1"/>
  <c r="AB316" i="18"/>
  <c r="V316" i="18"/>
  <c r="N316" i="18"/>
  <c r="O316" i="18"/>
  <c r="T316" i="18"/>
  <c r="W316" i="18"/>
  <c r="Q316" i="18"/>
  <c r="R316" i="18"/>
  <c r="Q720" i="18"/>
  <c r="R720" i="18"/>
  <c r="P720" i="18"/>
  <c r="N720" i="18"/>
  <c r="T720" i="18"/>
  <c r="M720" i="18"/>
  <c r="L720" i="18"/>
  <c r="S720" i="18"/>
  <c r="O720" i="18"/>
  <c r="U720" i="18"/>
  <c r="S157" i="18"/>
  <c r="AA157" i="18"/>
  <c r="AD157" i="18"/>
  <c r="BA157" i="18"/>
  <c r="M157" i="18"/>
  <c r="O157" i="18"/>
  <c r="T157" i="18"/>
  <c r="AR157" i="18"/>
  <c r="AU157" i="18"/>
  <c r="AW157" i="18"/>
  <c r="AP157" i="18"/>
  <c r="V157" i="18"/>
  <c r="AN157" i="18"/>
  <c r="P157" i="18"/>
  <c r="Y157" i="18"/>
  <c r="AI157" i="18"/>
  <c r="AC157" i="18"/>
  <c r="AK157" i="18"/>
  <c r="AX157" i="18"/>
  <c r="AL157" i="18"/>
  <c r="AG157" i="18"/>
  <c r="L157" i="18"/>
  <c r="AV157" i="18"/>
  <c r="K157" i="18"/>
  <c r="W157" i="18"/>
  <c r="Z157" i="18"/>
  <c r="AS157" i="18"/>
  <c r="I157" i="18"/>
  <c r="AH157" i="18"/>
  <c r="Q157" i="18"/>
  <c r="AZ157" i="18"/>
  <c r="AY157" i="18"/>
  <c r="U157" i="18"/>
  <c r="AT157" i="18"/>
  <c r="AB157" i="18"/>
  <c r="AF157" i="18"/>
  <c r="AJ157" i="18"/>
  <c r="X157" i="18"/>
  <c r="N157" i="18"/>
  <c r="AO157" i="18"/>
  <c r="R157" i="18"/>
  <c r="J157" i="18"/>
  <c r="AM157" i="18"/>
  <c r="H17" i="18"/>
  <c r="H48" i="18" s="1"/>
  <c r="AE157" i="18"/>
  <c r="N561" i="18"/>
  <c r="O561" i="18"/>
  <c r="AC561" i="18"/>
  <c r="V561" i="18"/>
  <c r="AV561" i="18"/>
  <c r="Z561" i="18"/>
  <c r="L561" i="18"/>
  <c r="AK561" i="18"/>
  <c r="AR561" i="18"/>
  <c r="AH561" i="18"/>
  <c r="K561" i="18"/>
  <c r="Y561" i="18"/>
  <c r="AB561" i="18"/>
  <c r="AM561" i="18"/>
  <c r="AI561" i="18"/>
  <c r="U561" i="18"/>
  <c r="AF561" i="18"/>
  <c r="P561" i="18"/>
  <c r="X561" i="18"/>
  <c r="M561" i="18"/>
  <c r="AN561" i="18"/>
  <c r="W561" i="18"/>
  <c r="AA561" i="18"/>
  <c r="AO561" i="18"/>
  <c r="AQ561" i="18"/>
  <c r="AS561" i="18"/>
  <c r="AD561" i="18"/>
  <c r="AG561" i="18"/>
  <c r="J561" i="18"/>
  <c r="T561" i="18"/>
  <c r="AP561" i="18"/>
  <c r="AL561" i="18"/>
  <c r="Q561" i="18"/>
  <c r="S561" i="18"/>
  <c r="AE561" i="18"/>
  <c r="AT561" i="18"/>
  <c r="AJ561" i="18"/>
  <c r="AU561" i="18"/>
  <c r="AQ157" i="18"/>
  <c r="I561" i="18"/>
  <c r="R561" i="18"/>
  <c r="S313" i="18"/>
  <c r="P313" i="18"/>
  <c r="I313" i="18"/>
  <c r="K313" i="18"/>
  <c r="W313" i="18"/>
  <c r="V313" i="18"/>
  <c r="O313" i="18"/>
  <c r="T313" i="18"/>
  <c r="N313" i="18"/>
  <c r="U313" i="18"/>
  <c r="J313" i="18"/>
  <c r="R313" i="18"/>
  <c r="Y313" i="18"/>
  <c r="Q313" i="18"/>
  <c r="M313" i="18"/>
  <c r="H29" i="18"/>
  <c r="H60" i="18" s="1"/>
  <c r="Q717" i="18"/>
  <c r="O717" i="18"/>
  <c r="P717" i="18"/>
  <c r="X313" i="18"/>
  <c r="L717" i="18"/>
  <c r="J717" i="18"/>
  <c r="M717" i="18"/>
  <c r="R717" i="18"/>
  <c r="N717" i="18"/>
  <c r="L313" i="18"/>
  <c r="K717" i="18"/>
  <c r="I717" i="18"/>
  <c r="Z144" i="18"/>
  <c r="I144" i="18"/>
  <c r="AO144" i="18"/>
  <c r="AF144" i="18"/>
  <c r="AX144" i="18"/>
  <c r="BA144" i="18"/>
  <c r="U144" i="18"/>
  <c r="AE144" i="18"/>
  <c r="X144" i="18"/>
  <c r="AY144" i="18"/>
  <c r="AJ144" i="18"/>
  <c r="AB144" i="18"/>
  <c r="AL144" i="18"/>
  <c r="R144" i="18"/>
  <c r="AP144" i="18"/>
  <c r="V144" i="18"/>
  <c r="AT144" i="18"/>
  <c r="O144" i="18"/>
  <c r="P144" i="18"/>
  <c r="N144" i="18"/>
  <c r="AQ144" i="18"/>
  <c r="T144" i="18"/>
  <c r="H16" i="18"/>
  <c r="H47" i="18" s="1"/>
  <c r="AC144" i="18"/>
  <c r="AU144" i="18"/>
  <c r="AH144" i="18"/>
  <c r="L144" i="18"/>
  <c r="AA144" i="18"/>
  <c r="Q144" i="18"/>
  <c r="AV144" i="18"/>
  <c r="J144" i="18"/>
  <c r="AN144" i="18"/>
  <c r="W144" i="18"/>
  <c r="AI144" i="18"/>
  <c r="AW144" i="18"/>
  <c r="AZ144" i="18"/>
  <c r="Y144" i="18"/>
  <c r="S144" i="18"/>
  <c r="AS144" i="18"/>
  <c r="AD144" i="18"/>
  <c r="K144" i="18"/>
  <c r="AR144" i="18"/>
  <c r="M144" i="18"/>
  <c r="N548" i="18"/>
  <c r="Q548" i="18"/>
  <c r="AM548" i="18"/>
  <c r="AV548" i="18"/>
  <c r="AL548" i="18"/>
  <c r="AB548" i="18"/>
  <c r="AN548" i="18"/>
  <c r="V548" i="18"/>
  <c r="S548" i="18"/>
  <c r="T548" i="18"/>
  <c r="AR548" i="18"/>
  <c r="I548" i="18"/>
  <c r="AT548" i="18"/>
  <c r="AE548" i="18"/>
  <c r="O548" i="18"/>
  <c r="AU548" i="18"/>
  <c r="AG548" i="18"/>
  <c r="AJ548" i="18"/>
  <c r="J548" i="18"/>
  <c r="AO548" i="18"/>
  <c r="AD548" i="18"/>
  <c r="AG144" i="18"/>
  <c r="Z548" i="18"/>
  <c r="AI548" i="18"/>
  <c r="P548" i="18"/>
  <c r="K548" i="18"/>
  <c r="AP548" i="18"/>
  <c r="L548" i="18"/>
  <c r="AQ548" i="18"/>
  <c r="AH548" i="18"/>
  <c r="AC548" i="18"/>
  <c r="AK548" i="18"/>
  <c r="AK144" i="18"/>
  <c r="AM144" i="18"/>
  <c r="M548" i="18"/>
  <c r="Y548" i="18"/>
  <c r="X548" i="18"/>
  <c r="W548" i="18"/>
  <c r="U548" i="18"/>
  <c r="AS548" i="18"/>
  <c r="AF548" i="18"/>
  <c r="AA548" i="18"/>
  <c r="R548" i="18"/>
  <c r="R290" i="18"/>
  <c r="L290" i="18"/>
  <c r="P290" i="18"/>
  <c r="M290" i="18"/>
  <c r="O290" i="18"/>
  <c r="Q290" i="18"/>
  <c r="N290" i="18"/>
  <c r="K27" i="18"/>
  <c r="K58" i="18" s="1"/>
  <c r="P694" i="18"/>
  <c r="R694" i="18"/>
  <c r="O694" i="18"/>
  <c r="M694" i="18"/>
  <c r="N694" i="18"/>
  <c r="L694" i="18"/>
  <c r="Q694" i="18"/>
  <c r="AG146" i="18"/>
  <c r="O146" i="18"/>
  <c r="AQ146" i="18"/>
  <c r="V146" i="18"/>
  <c r="AR146" i="18"/>
  <c r="AC146" i="18"/>
  <c r="AI146" i="18"/>
  <c r="AN146" i="18"/>
  <c r="Y146" i="18"/>
  <c r="M146" i="18"/>
  <c r="J16" i="18"/>
  <c r="J47" i="18" s="1"/>
  <c r="AV146" i="18"/>
  <c r="AU146" i="18"/>
  <c r="AH146" i="18"/>
  <c r="AK146" i="18"/>
  <c r="AZ146" i="18"/>
  <c r="AB146" i="18"/>
  <c r="BB146" i="18"/>
  <c r="AM146" i="18"/>
  <c r="W146" i="18"/>
  <c r="U146" i="18"/>
  <c r="AX146" i="18"/>
  <c r="BA146" i="18"/>
  <c r="AF146" i="18"/>
  <c r="AY146" i="18"/>
  <c r="Z146" i="18"/>
  <c r="AD146" i="18"/>
  <c r="AL146" i="18"/>
  <c r="BC146" i="18"/>
  <c r="L146" i="18"/>
  <c r="AJ146" i="18"/>
  <c r="AA146" i="18"/>
  <c r="N146" i="18"/>
  <c r="Q146" i="18"/>
  <c r="T146" i="18"/>
  <c r="AO146" i="18"/>
  <c r="AT146" i="18"/>
  <c r="R146" i="18"/>
  <c r="AP146" i="18"/>
  <c r="K146" i="18"/>
  <c r="X146" i="18"/>
  <c r="AW146" i="18"/>
  <c r="AE146" i="18"/>
  <c r="AS146" i="18"/>
  <c r="S146" i="18"/>
  <c r="R550" i="18"/>
  <c r="AT550" i="18"/>
  <c r="AB550" i="18"/>
  <c r="AQ550" i="18"/>
  <c r="T550" i="18"/>
  <c r="AW550" i="18"/>
  <c r="Z550" i="18"/>
  <c r="AR550" i="18"/>
  <c r="AE550" i="18"/>
  <c r="N550" i="18"/>
  <c r="AG550" i="18"/>
  <c r="AU550" i="18"/>
  <c r="W550" i="18"/>
  <c r="L550" i="18"/>
  <c r="AH550" i="18"/>
  <c r="AN550" i="18"/>
  <c r="O550" i="18"/>
  <c r="Y550" i="18"/>
  <c r="X550" i="18"/>
  <c r="AJ550" i="18"/>
  <c r="AP550" i="18"/>
  <c r="AD550" i="18"/>
  <c r="K550" i="18"/>
  <c r="AC550" i="18"/>
  <c r="Q550" i="18"/>
  <c r="AI550" i="18"/>
  <c r="AS550" i="18"/>
  <c r="M550" i="18"/>
  <c r="S550" i="18"/>
  <c r="AL550" i="18"/>
  <c r="P146" i="18"/>
  <c r="AK550" i="18"/>
  <c r="AV550" i="18"/>
  <c r="AO550" i="18"/>
  <c r="V550" i="18"/>
  <c r="AF550" i="18"/>
  <c r="P550" i="18"/>
  <c r="U550" i="18"/>
  <c r="AM550" i="18"/>
  <c r="AX550" i="18"/>
  <c r="AA550" i="18"/>
  <c r="J31" i="18"/>
  <c r="J62" i="18" s="1"/>
  <c r="AS341" i="18"/>
  <c r="AK341" i="18"/>
  <c r="Z341" i="18"/>
  <c r="AB341" i="18"/>
  <c r="AP341" i="18"/>
  <c r="AF341" i="18"/>
  <c r="L341" i="18"/>
  <c r="U341" i="18"/>
  <c r="Y341" i="18"/>
  <c r="AI341" i="18"/>
  <c r="S341" i="18"/>
  <c r="M341" i="18"/>
  <c r="AG341" i="18"/>
  <c r="N341" i="18"/>
  <c r="Q341" i="18"/>
  <c r="AQ341" i="18"/>
  <c r="AJ341" i="18"/>
  <c r="P341" i="18"/>
  <c r="AC341" i="18"/>
  <c r="AM341" i="18"/>
  <c r="AH341" i="18"/>
  <c r="AA341" i="18"/>
  <c r="W341" i="18"/>
  <c r="X341" i="18"/>
  <c r="AN341" i="18"/>
  <c r="K341" i="18"/>
  <c r="V341" i="18"/>
  <c r="R341" i="18"/>
  <c r="T341" i="18"/>
  <c r="AL341" i="18"/>
  <c r="O341" i="18"/>
  <c r="AE341" i="18"/>
  <c r="AO341" i="18"/>
  <c r="AD341" i="18"/>
  <c r="AI745" i="18"/>
  <c r="K745" i="18"/>
  <c r="O745" i="18"/>
  <c r="V745" i="18"/>
  <c r="AN745" i="18"/>
  <c r="N745" i="18"/>
  <c r="W745" i="18"/>
  <c r="Q745" i="18"/>
  <c r="X745" i="18"/>
  <c r="AD745" i="18"/>
  <c r="AG745" i="18"/>
  <c r="AR341" i="18"/>
  <c r="Y745" i="18"/>
  <c r="AT745" i="18"/>
  <c r="U745" i="18"/>
  <c r="AS745" i="18"/>
  <c r="AB745" i="18"/>
  <c r="M745" i="18"/>
  <c r="R745" i="18"/>
  <c r="AH745" i="18"/>
  <c r="AJ745" i="18"/>
  <c r="AO745" i="18"/>
  <c r="AQ745" i="18"/>
  <c r="AP745" i="18"/>
  <c r="AV745" i="18"/>
  <c r="AW745" i="18"/>
  <c r="Z745" i="18"/>
  <c r="AE745" i="18"/>
  <c r="L745" i="18"/>
  <c r="AC745" i="18"/>
  <c r="AF745" i="18"/>
  <c r="S745" i="18"/>
  <c r="P745" i="18"/>
  <c r="AA745" i="18"/>
  <c r="AL745" i="18"/>
  <c r="AX745" i="18"/>
  <c r="T745" i="18"/>
  <c r="AM745" i="18"/>
  <c r="AU745" i="18"/>
  <c r="AR745" i="18"/>
  <c r="AK745" i="18"/>
  <c r="V132" i="18"/>
  <c r="AO132" i="18"/>
  <c r="AV132" i="18"/>
  <c r="AW132" i="18"/>
  <c r="U132" i="18"/>
  <c r="BE132" i="18"/>
  <c r="Z132" i="18"/>
  <c r="BC132" i="18"/>
  <c r="AN132" i="18"/>
  <c r="T132" i="18"/>
  <c r="N132" i="18"/>
  <c r="BF132" i="18"/>
  <c r="S132" i="18"/>
  <c r="AI132" i="18"/>
  <c r="AB132" i="18"/>
  <c r="O132" i="18"/>
  <c r="AL132" i="18"/>
  <c r="AH132" i="18"/>
  <c r="AY132" i="18"/>
  <c r="AU132" i="18"/>
  <c r="Q132" i="18"/>
  <c r="AX132" i="18"/>
  <c r="BB132" i="18"/>
  <c r="L132" i="18"/>
  <c r="AR132" i="18"/>
  <c r="R132" i="18"/>
  <c r="AA132" i="18"/>
  <c r="AG132" i="18"/>
  <c r="AM132" i="18"/>
  <c r="W132" i="18"/>
  <c r="BG132" i="18"/>
  <c r="X132" i="18"/>
  <c r="P132" i="18"/>
  <c r="BA132" i="18"/>
  <c r="BD132" i="18"/>
  <c r="AZ132" i="18"/>
  <c r="K132" i="18"/>
  <c r="AJ132" i="18"/>
  <c r="M132" i="18"/>
  <c r="I15" i="18"/>
  <c r="I46" i="18" s="1"/>
  <c r="AK132" i="18"/>
  <c r="AD132" i="18"/>
  <c r="AF132" i="18"/>
  <c r="AS132" i="18"/>
  <c r="Y132" i="18"/>
  <c r="AT132" i="18"/>
  <c r="AQ132" i="18"/>
  <c r="AE132" i="18"/>
  <c r="J132" i="18"/>
  <c r="AP132" i="18"/>
  <c r="AC132" i="18"/>
  <c r="N536" i="18"/>
  <c r="K536" i="18"/>
  <c r="AT536" i="18"/>
  <c r="V536" i="18"/>
  <c r="AD536" i="18"/>
  <c r="AF536" i="18"/>
  <c r="P536" i="18"/>
  <c r="Y536" i="18"/>
  <c r="AC536" i="18"/>
  <c r="AN536" i="18"/>
  <c r="AI536" i="18"/>
  <c r="Z536" i="18"/>
  <c r="AB536" i="18"/>
  <c r="AE536" i="18"/>
  <c r="U536" i="18"/>
  <c r="S536" i="18"/>
  <c r="AY536" i="18"/>
  <c r="AA536" i="18"/>
  <c r="O536" i="18"/>
  <c r="AJ536" i="18"/>
  <c r="AP536" i="18"/>
  <c r="M536" i="18"/>
  <c r="BA536" i="18"/>
  <c r="AX536" i="18"/>
  <c r="AG536" i="18"/>
  <c r="Q536" i="18"/>
  <c r="R536" i="18"/>
  <c r="AU536" i="18"/>
  <c r="J536" i="18"/>
  <c r="AW536" i="18"/>
  <c r="X536" i="18"/>
  <c r="T536" i="18"/>
  <c r="AL536" i="18"/>
  <c r="AV536" i="18"/>
  <c r="L536" i="18"/>
  <c r="AK536" i="18"/>
  <c r="AO536" i="18"/>
  <c r="BB536" i="18"/>
  <c r="W536" i="18"/>
  <c r="AM536" i="18"/>
  <c r="AZ536" i="18"/>
  <c r="AQ536" i="18"/>
  <c r="AR536" i="18"/>
  <c r="AH536" i="18"/>
  <c r="AS536" i="18"/>
  <c r="J300" i="18"/>
  <c r="L300" i="18"/>
  <c r="I300" i="18"/>
  <c r="M300" i="18"/>
  <c r="J704" i="18"/>
  <c r="K704" i="18"/>
  <c r="L704" i="18"/>
  <c r="I704" i="18"/>
  <c r="K300" i="18"/>
  <c r="H28" i="18"/>
  <c r="H59" i="18" s="1"/>
  <c r="G105" i="1"/>
  <c r="K143" i="1"/>
  <c r="I209" i="18"/>
  <c r="Q209" i="18"/>
  <c r="H21" i="18"/>
  <c r="H52" i="18" s="1"/>
  <c r="AW209" i="18"/>
  <c r="X209" i="18"/>
  <c r="BH209" i="18"/>
  <c r="AR209" i="18"/>
  <c r="N209" i="18"/>
  <c r="AX209" i="18"/>
  <c r="AU209" i="18"/>
  <c r="AL209" i="18"/>
  <c r="BD209" i="18"/>
  <c r="AB209" i="18"/>
  <c r="AV209" i="18"/>
  <c r="AE209" i="18"/>
  <c r="AQ209" i="18"/>
  <c r="BB209" i="18"/>
  <c r="L209" i="18"/>
  <c r="K209" i="18"/>
  <c r="R209" i="18"/>
  <c r="AA209" i="18"/>
  <c r="BF209" i="18"/>
  <c r="BE209" i="18"/>
  <c r="AI209" i="18"/>
  <c r="S209" i="18"/>
  <c r="AH209" i="18"/>
  <c r="T209" i="18"/>
  <c r="AK209" i="18"/>
  <c r="Z209" i="18"/>
  <c r="BI209" i="18"/>
  <c r="AJ209" i="18"/>
  <c r="AT209" i="18"/>
  <c r="AF209" i="18"/>
  <c r="AD209" i="18"/>
  <c r="AN209" i="18"/>
  <c r="AG209" i="18"/>
  <c r="V209" i="18"/>
  <c r="AY209" i="18"/>
  <c r="AS209" i="18"/>
  <c r="AZ209" i="18"/>
  <c r="AO209" i="18"/>
  <c r="AP209" i="18"/>
  <c r="W209" i="18"/>
  <c r="BA209" i="18"/>
  <c r="O209" i="18"/>
  <c r="P209" i="18"/>
  <c r="M209" i="18"/>
  <c r="J209" i="18"/>
  <c r="Y209" i="18"/>
  <c r="U209" i="18"/>
  <c r="BC209" i="18"/>
  <c r="AC209" i="18"/>
  <c r="AM209" i="18"/>
  <c r="AE613" i="18"/>
  <c r="R613" i="18"/>
  <c r="P613" i="18"/>
  <c r="AW613" i="18"/>
  <c r="AU613" i="18"/>
  <c r="K613" i="18"/>
  <c r="I613" i="18"/>
  <c r="V613" i="18"/>
  <c r="AH613" i="18"/>
  <c r="U613" i="18"/>
  <c r="BG209" i="18"/>
  <c r="AT613" i="18"/>
  <c r="AF613" i="18"/>
  <c r="AN613" i="18"/>
  <c r="AL613" i="18"/>
  <c r="AC613" i="18"/>
  <c r="N613" i="18"/>
  <c r="S613" i="18"/>
  <c r="L613" i="18"/>
  <c r="AQ613" i="18"/>
  <c r="AI613" i="18"/>
  <c r="AK613" i="18"/>
  <c r="AJ613" i="18"/>
  <c r="AY613" i="18"/>
  <c r="AR613" i="18"/>
  <c r="M613" i="18"/>
  <c r="W613" i="18"/>
  <c r="AD613" i="18"/>
  <c r="AA613" i="18"/>
  <c r="AZ613" i="18"/>
  <c r="BB613" i="18"/>
  <c r="AX613" i="18"/>
  <c r="AB613" i="18"/>
  <c r="BA613" i="18"/>
  <c r="J613" i="18"/>
  <c r="Z613" i="18"/>
  <c r="AP613" i="18"/>
  <c r="AG613" i="18"/>
  <c r="Y613" i="18"/>
  <c r="T613" i="18"/>
  <c r="AM613" i="18"/>
  <c r="AO613" i="18"/>
  <c r="AV613" i="18"/>
  <c r="X613" i="18"/>
  <c r="O613" i="18"/>
  <c r="AS613" i="18"/>
  <c r="BC613" i="18"/>
  <c r="Q613" i="18"/>
  <c r="BF120" i="18"/>
  <c r="AS120" i="18"/>
  <c r="AC120" i="18"/>
  <c r="AM120" i="18"/>
  <c r="AU120" i="18"/>
  <c r="W120" i="18"/>
  <c r="Z120" i="18"/>
  <c r="BB120" i="18"/>
  <c r="AT120" i="18"/>
  <c r="AD120" i="18"/>
  <c r="X120" i="18"/>
  <c r="Q120" i="18"/>
  <c r="L120" i="18"/>
  <c r="AK120" i="18"/>
  <c r="AR120" i="18"/>
  <c r="AJ120" i="18"/>
  <c r="M120" i="18"/>
  <c r="N120" i="18"/>
  <c r="BG120" i="18"/>
  <c r="AZ120" i="18"/>
  <c r="Y120" i="18"/>
  <c r="U120" i="18"/>
  <c r="AY120" i="18"/>
  <c r="BA120" i="18"/>
  <c r="AH120" i="18"/>
  <c r="R120" i="18"/>
  <c r="J14" i="18"/>
  <c r="J45" i="18" s="1"/>
  <c r="AO120" i="18"/>
  <c r="AI120" i="18"/>
  <c r="AE120" i="18"/>
  <c r="AL120" i="18"/>
  <c r="BH120" i="18"/>
  <c r="V120" i="18"/>
  <c r="BD120" i="18"/>
  <c r="AW120" i="18"/>
  <c r="AV120" i="18"/>
  <c r="AA120" i="18"/>
  <c r="AG120" i="18"/>
  <c r="AQ120" i="18"/>
  <c r="BC120" i="18"/>
  <c r="BE120" i="18"/>
  <c r="AN120" i="18"/>
  <c r="S120" i="18"/>
  <c r="O120" i="18"/>
  <c r="AX120" i="18"/>
  <c r="P120" i="18"/>
  <c r="AP120" i="18"/>
  <c r="AB120" i="18"/>
  <c r="AF120" i="18"/>
  <c r="AI524" i="18"/>
  <c r="AT524" i="18"/>
  <c r="AS524" i="18"/>
  <c r="L524" i="18"/>
  <c r="AA524" i="18"/>
  <c r="V524" i="18"/>
  <c r="AX524" i="18"/>
  <c r="Z524" i="18"/>
  <c r="Q524" i="18"/>
  <c r="AW524" i="18"/>
  <c r="U524" i="18"/>
  <c r="N524" i="18"/>
  <c r="S524" i="18"/>
  <c r="AE524" i="18"/>
  <c r="AD524" i="18"/>
  <c r="P524" i="18"/>
  <c r="AV524" i="18"/>
  <c r="R524" i="18"/>
  <c r="AM524" i="18"/>
  <c r="M524" i="18"/>
  <c r="AF524" i="18"/>
  <c r="K120" i="18"/>
  <c r="T524" i="18"/>
  <c r="O524" i="18"/>
  <c r="AP524" i="18"/>
  <c r="AB524" i="18"/>
  <c r="AJ524" i="18"/>
  <c r="W524" i="18"/>
  <c r="AQ524" i="18"/>
  <c r="AU524" i="18"/>
  <c r="T120" i="18"/>
  <c r="AR524" i="18"/>
  <c r="X524" i="18"/>
  <c r="AH524" i="18"/>
  <c r="AL524" i="18"/>
  <c r="Y524" i="18"/>
  <c r="K524" i="18"/>
  <c r="AN524" i="18"/>
  <c r="AG524" i="18"/>
  <c r="AC524" i="18"/>
  <c r="AK524" i="18"/>
  <c r="AO524" i="18"/>
  <c r="O302" i="18"/>
  <c r="J28" i="18"/>
  <c r="J59" i="18" s="1"/>
  <c r="L302" i="18"/>
  <c r="K302" i="18"/>
  <c r="N302" i="18"/>
  <c r="M302" i="18"/>
  <c r="K706" i="18"/>
  <c r="M706" i="18"/>
  <c r="N706" i="18"/>
  <c r="L706" i="18"/>
  <c r="H143" i="1"/>
  <c r="BH121" i="18"/>
  <c r="AE121" i="18"/>
  <c r="BD121" i="18"/>
  <c r="AF121" i="18"/>
  <c r="AW121" i="18"/>
  <c r="M121" i="18"/>
  <c r="AY121" i="18"/>
  <c r="S121" i="18"/>
  <c r="AG121" i="18"/>
  <c r="AD121" i="18"/>
  <c r="L121" i="18"/>
  <c r="Z121" i="18"/>
  <c r="AX121" i="18"/>
  <c r="Y121" i="18"/>
  <c r="T121" i="18"/>
  <c r="AP121" i="18"/>
  <c r="BE121" i="18"/>
  <c r="AI121" i="18"/>
  <c r="V121" i="18"/>
  <c r="AK121" i="18"/>
  <c r="AT121" i="18"/>
  <c r="BI121" i="18"/>
  <c r="N121" i="18"/>
  <c r="AO121" i="18"/>
  <c r="AM121" i="18"/>
  <c r="AJ121" i="18"/>
  <c r="BG121" i="18"/>
  <c r="P121" i="18"/>
  <c r="X121" i="18"/>
  <c r="AH121" i="18"/>
  <c r="BF121" i="18"/>
  <c r="AC121" i="18"/>
  <c r="AV121" i="18"/>
  <c r="AU121" i="18"/>
  <c r="Q121" i="18"/>
  <c r="AZ121" i="18"/>
  <c r="K14" i="18"/>
  <c r="K45" i="18" s="1"/>
  <c r="BB121" i="18"/>
  <c r="W121" i="18"/>
  <c r="AN121" i="18"/>
  <c r="AQ121" i="18"/>
  <c r="U121" i="18"/>
  <c r="R121" i="18"/>
  <c r="AA121" i="18"/>
  <c r="AR121" i="18"/>
  <c r="BA121" i="18"/>
  <c r="AB121" i="18"/>
  <c r="BC121" i="18"/>
  <c r="AS121" i="18"/>
  <c r="O121" i="18"/>
  <c r="AL121" i="18"/>
  <c r="AI525" i="18"/>
  <c r="AM525" i="18"/>
  <c r="X525" i="18"/>
  <c r="N525" i="18"/>
  <c r="T525" i="18"/>
  <c r="AX525" i="18"/>
  <c r="AK525" i="18"/>
  <c r="AY525" i="18"/>
  <c r="AC525" i="18"/>
  <c r="AG525" i="18"/>
  <c r="U525" i="18"/>
  <c r="AR525" i="18"/>
  <c r="O525" i="18"/>
  <c r="AW525" i="18"/>
  <c r="AT525" i="18"/>
  <c r="Z525" i="18"/>
  <c r="AF525" i="18"/>
  <c r="P525" i="18"/>
  <c r="L525" i="18"/>
  <c r="AO525" i="18"/>
  <c r="M525" i="18"/>
  <c r="AQ525" i="18"/>
  <c r="AE525" i="18"/>
  <c r="AN525" i="18"/>
  <c r="AJ525" i="18"/>
  <c r="S525" i="18"/>
  <c r="AA525" i="18"/>
  <c r="AD525" i="18"/>
  <c r="Y525" i="18"/>
  <c r="Q525" i="18"/>
  <c r="AV525" i="18"/>
  <c r="V525" i="18"/>
  <c r="AB525" i="18"/>
  <c r="R525" i="18"/>
  <c r="AH525" i="18"/>
  <c r="W525" i="18"/>
  <c r="AP525" i="18"/>
  <c r="AL525" i="18"/>
  <c r="AS525" i="18"/>
  <c r="AU525" i="18"/>
  <c r="BD147" i="18"/>
  <c r="AI147" i="18"/>
  <c r="AA147" i="18"/>
  <c r="Y147" i="18"/>
  <c r="AS147" i="18"/>
  <c r="AW147" i="18"/>
  <c r="S147" i="18"/>
  <c r="AC147" i="18"/>
  <c r="V147" i="18"/>
  <c r="AV147" i="18"/>
  <c r="AX147" i="18"/>
  <c r="AE147" i="18"/>
  <c r="AH147" i="18"/>
  <c r="BC147" i="18"/>
  <c r="AY147" i="18"/>
  <c r="AP147" i="18"/>
  <c r="BA147" i="18"/>
  <c r="M147" i="18"/>
  <c r="AO147" i="18"/>
  <c r="AL147" i="18"/>
  <c r="AG147" i="18"/>
  <c r="U147" i="18"/>
  <c r="AM147" i="18"/>
  <c r="AT147" i="18"/>
  <c r="AJ147" i="18"/>
  <c r="X147" i="18"/>
  <c r="K16" i="18"/>
  <c r="K47" i="18" s="1"/>
  <c r="AQ147" i="18"/>
  <c r="AR147" i="18"/>
  <c r="AD147" i="18"/>
  <c r="N147" i="18"/>
  <c r="Z147" i="18"/>
  <c r="AK147" i="18"/>
  <c r="AZ147" i="18"/>
  <c r="R147" i="18"/>
  <c r="AF147" i="18"/>
  <c r="L147" i="18"/>
  <c r="AB147" i="18"/>
  <c r="Q147" i="18"/>
  <c r="T147" i="18"/>
  <c r="W147" i="18"/>
  <c r="O147" i="18"/>
  <c r="AU147" i="18"/>
  <c r="P147" i="18"/>
  <c r="AN147" i="18"/>
  <c r="BB147" i="18"/>
  <c r="AN551" i="18"/>
  <c r="AH551" i="18"/>
  <c r="X551" i="18"/>
  <c r="AJ551" i="18"/>
  <c r="AE551" i="18"/>
  <c r="Z551" i="18"/>
  <c r="N551" i="18"/>
  <c r="M551" i="18"/>
  <c r="V551" i="18"/>
  <c r="L551" i="18"/>
  <c r="AM551" i="18"/>
  <c r="Q551" i="18"/>
  <c r="AA551" i="18"/>
  <c r="AD551" i="18"/>
  <c r="AY551" i="18"/>
  <c r="AG551" i="18"/>
  <c r="AT551" i="18"/>
  <c r="W551" i="18"/>
  <c r="AR551" i="18"/>
  <c r="AU551" i="18"/>
  <c r="AK551" i="18"/>
  <c r="AL551" i="18"/>
  <c r="AC551" i="18"/>
  <c r="AS551" i="18"/>
  <c r="AW551" i="18"/>
  <c r="O551" i="18"/>
  <c r="AI551" i="18"/>
  <c r="T551" i="18"/>
  <c r="AP551" i="18"/>
  <c r="AO551" i="18"/>
  <c r="AV551" i="18"/>
  <c r="AF551" i="18"/>
  <c r="AQ551" i="18"/>
  <c r="S551" i="18"/>
  <c r="AB551" i="18"/>
  <c r="P551" i="18"/>
  <c r="AX551" i="18"/>
  <c r="R551" i="18"/>
  <c r="Y551" i="18"/>
  <c r="U551" i="18"/>
  <c r="AN221" i="18"/>
  <c r="AV221" i="18"/>
  <c r="AP221" i="18"/>
  <c r="AA221" i="18"/>
  <c r="S221" i="18"/>
  <c r="AO221" i="18"/>
  <c r="AL221" i="18"/>
  <c r="AB221" i="18"/>
  <c r="N221" i="18"/>
  <c r="W221" i="18"/>
  <c r="AQ221" i="18"/>
  <c r="J221" i="18"/>
  <c r="I221" i="18"/>
  <c r="R221" i="18"/>
  <c r="L221" i="18"/>
  <c r="AD221" i="18"/>
  <c r="V221" i="18"/>
  <c r="AU221" i="18"/>
  <c r="AT221" i="18"/>
  <c r="AY221" i="18"/>
  <c r="AW221" i="18"/>
  <c r="K221" i="18"/>
  <c r="AX221" i="18"/>
  <c r="AC221" i="18"/>
  <c r="Y221" i="18"/>
  <c r="X221" i="18"/>
  <c r="AK221" i="18"/>
  <c r="AM221" i="18"/>
  <c r="AG221" i="18"/>
  <c r="P221" i="18"/>
  <c r="AR221" i="18"/>
  <c r="M221" i="18"/>
  <c r="T221" i="18"/>
  <c r="AE221" i="18"/>
  <c r="AJ221" i="18"/>
  <c r="AF221" i="18"/>
  <c r="AH221" i="18"/>
  <c r="AZ221" i="18"/>
  <c r="G22" i="18"/>
  <c r="G53" i="18" s="1"/>
  <c r="Z221" i="18"/>
  <c r="Q221" i="18"/>
  <c r="O221" i="18"/>
  <c r="H221" i="18"/>
  <c r="AS221" i="18"/>
  <c r="U221" i="18"/>
  <c r="AI221" i="18"/>
  <c r="AG625" i="18"/>
  <c r="AF625" i="18"/>
  <c r="Q625" i="18"/>
  <c r="AV625" i="18"/>
  <c r="AE625" i="18"/>
  <c r="AX625" i="18"/>
  <c r="AD625" i="18"/>
  <c r="AZ625" i="18"/>
  <c r="AO625" i="18"/>
  <c r="H625" i="18"/>
  <c r="AW625" i="18"/>
  <c r="U625" i="18"/>
  <c r="AT625" i="18"/>
  <c r="V625" i="18"/>
  <c r="AR625" i="18"/>
  <c r="AK625" i="18"/>
  <c r="T625" i="18"/>
  <c r="I625" i="18"/>
  <c r="AA625" i="18"/>
  <c r="AQ625" i="18"/>
  <c r="J625" i="18"/>
  <c r="AC625" i="18"/>
  <c r="W625" i="18"/>
  <c r="AJ625" i="18"/>
  <c r="AI625" i="18"/>
  <c r="AS625" i="18"/>
  <c r="AP625" i="18"/>
  <c r="AL625" i="18"/>
  <c r="AB625" i="18"/>
  <c r="AH625" i="18"/>
  <c r="P625" i="18"/>
  <c r="AN625" i="18"/>
  <c r="BA625" i="18"/>
  <c r="R625" i="18"/>
  <c r="AU625" i="18"/>
  <c r="Y625" i="18"/>
  <c r="O625" i="18"/>
  <c r="BB625" i="18"/>
  <c r="N625" i="18"/>
  <c r="K625" i="18"/>
  <c r="X625" i="18"/>
  <c r="M625" i="18"/>
  <c r="Z625" i="18"/>
  <c r="AY625" i="18"/>
  <c r="AM625" i="18"/>
  <c r="L625" i="18"/>
  <c r="S625" i="18"/>
  <c r="J105" i="1"/>
  <c r="L287" i="18"/>
  <c r="O287" i="18"/>
  <c r="M287" i="18"/>
  <c r="H27" i="18"/>
  <c r="H58" i="18" s="1"/>
  <c r="I287" i="18"/>
  <c r="K287" i="18"/>
  <c r="N287" i="18"/>
  <c r="L691" i="18"/>
  <c r="J287" i="18"/>
  <c r="I691" i="18"/>
  <c r="K691" i="18"/>
  <c r="M691" i="18"/>
  <c r="N691" i="18"/>
  <c r="O691" i="18"/>
  <c r="J691" i="18"/>
  <c r="K301" i="18"/>
  <c r="J301" i="18"/>
  <c r="N301" i="18"/>
  <c r="M301" i="18"/>
  <c r="L301" i="18"/>
  <c r="I28" i="18"/>
  <c r="I59" i="18" s="1"/>
  <c r="K705" i="18"/>
  <c r="J705" i="18"/>
  <c r="M705" i="18"/>
  <c r="L705" i="18"/>
  <c r="AF339" i="18"/>
  <c r="M339" i="18"/>
  <c r="AQ339" i="18"/>
  <c r="AN339" i="18"/>
  <c r="R339" i="18"/>
  <c r="O339" i="18"/>
  <c r="AJ339" i="18"/>
  <c r="Y339" i="18"/>
  <c r="AC339" i="18"/>
  <c r="P339" i="18"/>
  <c r="J339" i="18"/>
  <c r="AL339" i="18"/>
  <c r="AI339" i="18"/>
  <c r="AM339" i="18"/>
  <c r="AD339" i="18"/>
  <c r="AG339" i="18"/>
  <c r="Q339" i="18"/>
  <c r="W339" i="18"/>
  <c r="S339" i="18"/>
  <c r="H31" i="18"/>
  <c r="H62" i="18" s="1"/>
  <c r="AO339" i="18"/>
  <c r="V339" i="18"/>
  <c r="AK339" i="18"/>
  <c r="AA339" i="18"/>
  <c r="U339" i="18"/>
  <c r="X339" i="18"/>
  <c r="Z339" i="18"/>
  <c r="T339" i="18"/>
  <c r="K339" i="18"/>
  <c r="AE339" i="18"/>
  <c r="AB339" i="18"/>
  <c r="I339" i="18"/>
  <c r="AH339" i="18"/>
  <c r="N339" i="18"/>
  <c r="V743" i="18"/>
  <c r="N743" i="18"/>
  <c r="AF743" i="18"/>
  <c r="W743" i="18"/>
  <c r="T743" i="18"/>
  <c r="AP743" i="18"/>
  <c r="AJ743" i="18"/>
  <c r="AQ743" i="18"/>
  <c r="AT743" i="18"/>
  <c r="U743" i="18"/>
  <c r="L339" i="18"/>
  <c r="AR743" i="18"/>
  <c r="K743" i="18"/>
  <c r="AU743" i="18"/>
  <c r="AN743" i="18"/>
  <c r="Z743" i="18"/>
  <c r="AL743" i="18"/>
  <c r="X743" i="18"/>
  <c r="AE743" i="18"/>
  <c r="I743" i="18"/>
  <c r="AV743" i="18"/>
  <c r="S743" i="18"/>
  <c r="L743" i="18"/>
  <c r="J743" i="18"/>
  <c r="AD743" i="18"/>
  <c r="Q743" i="18"/>
  <c r="O743" i="18"/>
  <c r="M743" i="18"/>
  <c r="AG743" i="18"/>
  <c r="R743" i="18"/>
  <c r="AB743" i="18"/>
  <c r="AP339" i="18"/>
  <c r="P743" i="18"/>
  <c r="AH743" i="18"/>
  <c r="AC743" i="18"/>
  <c r="AA743" i="18"/>
  <c r="AO743" i="18"/>
  <c r="AM743" i="18"/>
  <c r="AK743" i="18"/>
  <c r="AS743" i="18"/>
  <c r="AI743" i="18"/>
  <c r="Y743" i="18"/>
  <c r="N289" i="18"/>
  <c r="P289" i="18"/>
  <c r="L289" i="18"/>
  <c r="O289" i="18"/>
  <c r="K289" i="18"/>
  <c r="J27" i="18"/>
  <c r="J58" i="18" s="1"/>
  <c r="M289" i="18"/>
  <c r="Q289" i="18"/>
  <c r="L693" i="18"/>
  <c r="Q693" i="18"/>
  <c r="M693" i="18"/>
  <c r="O693" i="18"/>
  <c r="P693" i="18"/>
  <c r="N693" i="18"/>
  <c r="K693" i="18"/>
  <c r="L93" i="18"/>
  <c r="I12" i="18"/>
  <c r="I43" i="18" s="1"/>
  <c r="K93" i="18"/>
  <c r="J93" i="18"/>
  <c r="K497" i="18"/>
  <c r="AI497" i="18"/>
  <c r="Y497" i="18"/>
  <c r="AU497" i="18"/>
  <c r="AL497" i="18"/>
  <c r="AN497" i="18"/>
  <c r="W497" i="18"/>
  <c r="AH497" i="18"/>
  <c r="X497" i="18"/>
  <c r="AE497" i="18"/>
  <c r="M497" i="18"/>
  <c r="R497" i="18"/>
  <c r="AS497" i="18"/>
  <c r="V497" i="18"/>
  <c r="U497" i="18"/>
  <c r="AR497" i="18"/>
  <c r="AG497" i="18"/>
  <c r="S497" i="18"/>
  <c r="AK497" i="18"/>
  <c r="AF497" i="18"/>
  <c r="AW497" i="18"/>
  <c r="AA497" i="18"/>
  <c r="AQ497" i="18"/>
  <c r="AV497" i="18"/>
  <c r="AD497" i="18"/>
  <c r="L497" i="18"/>
  <c r="AT497" i="18"/>
  <c r="J497" i="18"/>
  <c r="AO497" i="18"/>
  <c r="AM497" i="18"/>
  <c r="P497" i="18"/>
  <c r="Z497" i="18"/>
  <c r="AP497" i="18"/>
  <c r="Q497" i="18"/>
  <c r="AJ497" i="18"/>
  <c r="AC497" i="18"/>
  <c r="N497" i="18"/>
  <c r="O497" i="18"/>
  <c r="T497" i="18"/>
  <c r="AB497" i="18"/>
  <c r="U340" i="18"/>
  <c r="AJ340" i="18"/>
  <c r="I31" i="18"/>
  <c r="I62" i="18" s="1"/>
  <c r="AO340" i="18"/>
  <c r="T340" i="18"/>
  <c r="P340" i="18"/>
  <c r="AH340" i="18"/>
  <c r="AA340" i="18"/>
  <c r="AP340" i="18"/>
  <c r="Q340" i="18"/>
  <c r="AD340" i="18"/>
  <c r="AM340" i="18"/>
  <c r="AN340" i="18"/>
  <c r="S340" i="18"/>
  <c r="Z340" i="18"/>
  <c r="O340" i="18"/>
  <c r="AC340" i="18"/>
  <c r="AI340" i="18"/>
  <c r="R340" i="18"/>
  <c r="L340" i="18"/>
  <c r="M340" i="18"/>
  <c r="AE340" i="18"/>
  <c r="N340" i="18"/>
  <c r="AQ340" i="18"/>
  <c r="Y340" i="18"/>
  <c r="AG340" i="18"/>
  <c r="AL340" i="18"/>
  <c r="AF340" i="18"/>
  <c r="AB340" i="18"/>
  <c r="AR340" i="18"/>
  <c r="V340" i="18"/>
  <c r="AK340" i="18"/>
  <c r="K340" i="18"/>
  <c r="X340" i="18"/>
  <c r="J340" i="18"/>
  <c r="W340" i="18"/>
  <c r="AU744" i="18"/>
  <c r="AA744" i="18"/>
  <c r="AB744" i="18"/>
  <c r="AM744" i="18"/>
  <c r="Z744" i="18"/>
  <c r="R744" i="18"/>
  <c r="AP744" i="18"/>
  <c r="V744" i="18"/>
  <c r="AS744" i="18"/>
  <c r="W744" i="18"/>
  <c r="L744" i="18"/>
  <c r="AO744" i="18"/>
  <c r="Q744" i="18"/>
  <c r="K744" i="18"/>
  <c r="AH744" i="18"/>
  <c r="S744" i="18"/>
  <c r="AD744" i="18"/>
  <c r="AT744" i="18"/>
  <c r="AV744" i="18"/>
  <c r="AG744" i="18"/>
  <c r="U744" i="18"/>
  <c r="P744" i="18"/>
  <c r="M744" i="18"/>
  <c r="Y744" i="18"/>
  <c r="AR744" i="18"/>
  <c r="AJ744" i="18"/>
  <c r="AL744" i="18"/>
  <c r="AF744" i="18"/>
  <c r="AI744" i="18"/>
  <c r="O744" i="18"/>
  <c r="AN744" i="18"/>
  <c r="X744" i="18"/>
  <c r="T744" i="18"/>
  <c r="AC744" i="18"/>
  <c r="AK744" i="18"/>
  <c r="AW744" i="18"/>
  <c r="J744" i="18"/>
  <c r="N744" i="18"/>
  <c r="AQ744" i="18"/>
  <c r="AE744" i="18"/>
  <c r="N303" i="18"/>
  <c r="O303" i="18"/>
  <c r="M303" i="18"/>
  <c r="L303" i="18"/>
  <c r="K28" i="18"/>
  <c r="K59" i="18" s="1"/>
  <c r="P303" i="18"/>
  <c r="O707" i="18"/>
  <c r="M707" i="18"/>
  <c r="L707" i="18"/>
  <c r="N707" i="18"/>
  <c r="P288" i="18"/>
  <c r="N288" i="18"/>
  <c r="K288" i="18"/>
  <c r="I27" i="18"/>
  <c r="I58" i="18" s="1"/>
  <c r="L288" i="18"/>
  <c r="O288" i="18"/>
  <c r="J288" i="18"/>
  <c r="M288" i="18"/>
  <c r="O692" i="18"/>
  <c r="N692" i="18"/>
  <c r="M692" i="18"/>
  <c r="P692" i="18"/>
  <c r="K692" i="18"/>
  <c r="L692" i="18"/>
  <c r="J692" i="18"/>
  <c r="AN160" i="18"/>
  <c r="S160" i="18"/>
  <c r="AQ160" i="18"/>
  <c r="T160" i="18"/>
  <c r="AC160" i="18"/>
  <c r="AS160" i="18"/>
  <c r="AA160" i="18"/>
  <c r="AM160" i="18"/>
  <c r="BC160" i="18"/>
  <c r="AW160" i="18"/>
  <c r="AX160" i="18"/>
  <c r="AL160" i="18"/>
  <c r="AY160" i="18"/>
  <c r="O160" i="18"/>
  <c r="Y160" i="18"/>
  <c r="AI160" i="18"/>
  <c r="AE160" i="18"/>
  <c r="X160" i="18"/>
  <c r="AG160" i="18"/>
  <c r="N160" i="18"/>
  <c r="L160" i="18"/>
  <c r="W160" i="18"/>
  <c r="P160" i="18"/>
  <c r="R160" i="18"/>
  <c r="AF160" i="18"/>
  <c r="AO160" i="18"/>
  <c r="BB160" i="18"/>
  <c r="AB160" i="18"/>
  <c r="U160" i="18"/>
  <c r="Q160" i="18"/>
  <c r="Z160" i="18"/>
  <c r="V160" i="18"/>
  <c r="AR160" i="18"/>
  <c r="K17" i="18"/>
  <c r="K48" i="18" s="1"/>
  <c r="M160" i="18"/>
  <c r="BA160" i="18"/>
  <c r="AZ160" i="18"/>
  <c r="AT160" i="18"/>
  <c r="AV160" i="18"/>
  <c r="BD160" i="18"/>
  <c r="AH160" i="18"/>
  <c r="AK160" i="18"/>
  <c r="AJ160" i="18"/>
  <c r="AU160" i="18"/>
  <c r="T564" i="18"/>
  <c r="AO564" i="18"/>
  <c r="AA564" i="18"/>
  <c r="AU564" i="18"/>
  <c r="AQ564" i="18"/>
  <c r="Y564" i="18"/>
  <c r="AS564" i="18"/>
  <c r="AR564" i="18"/>
  <c r="AY564" i="18"/>
  <c r="AD160" i="18"/>
  <c r="AP160" i="18"/>
  <c r="V564" i="18"/>
  <c r="AX564" i="18"/>
  <c r="Z564" i="18"/>
  <c r="AJ564" i="18"/>
  <c r="O564" i="18"/>
  <c r="X564" i="18"/>
  <c r="AV564" i="18"/>
  <c r="W564" i="18"/>
  <c r="U564" i="18"/>
  <c r="AP564" i="18"/>
  <c r="M564" i="18"/>
  <c r="AL564" i="18"/>
  <c r="Q564" i="18"/>
  <c r="AM564" i="18"/>
  <c r="AC564" i="18"/>
  <c r="AT564" i="18"/>
  <c r="AN564" i="18"/>
  <c r="AD564" i="18"/>
  <c r="S564" i="18"/>
  <c r="AI564" i="18"/>
  <c r="R564" i="18"/>
  <c r="L564" i="18"/>
  <c r="AB564" i="18"/>
  <c r="AW564" i="18"/>
  <c r="AH564" i="18"/>
  <c r="N564" i="18"/>
  <c r="AE564" i="18"/>
  <c r="AG564" i="18"/>
  <c r="AK564" i="18"/>
  <c r="P564" i="18"/>
  <c r="AF564" i="18"/>
  <c r="W251" i="18"/>
  <c r="BF251" i="18"/>
  <c r="AP251" i="18"/>
  <c r="R251" i="18"/>
  <c r="BH251" i="18"/>
  <c r="AQ251" i="18"/>
  <c r="O251" i="18"/>
  <c r="AB251" i="18"/>
  <c r="AA251" i="18"/>
  <c r="AS251" i="18"/>
  <c r="AO251" i="18"/>
  <c r="AW251" i="18"/>
  <c r="AR251" i="18"/>
  <c r="AC251" i="18"/>
  <c r="P251" i="18"/>
  <c r="AY251" i="18"/>
  <c r="BE251" i="18"/>
  <c r="AK251" i="18"/>
  <c r="AH251" i="18"/>
  <c r="BI251" i="18"/>
  <c r="S251" i="18"/>
  <c r="K24" i="18"/>
  <c r="K55" i="18" s="1"/>
  <c r="AN251" i="18"/>
  <c r="AL251" i="18"/>
  <c r="X251" i="18"/>
  <c r="Y251" i="18"/>
  <c r="AZ251" i="18"/>
  <c r="AI251" i="18"/>
  <c r="AE251" i="18"/>
  <c r="AG251" i="18"/>
  <c r="AD251" i="18"/>
  <c r="BC251" i="18"/>
  <c r="L251" i="18"/>
  <c r="AJ251" i="18"/>
  <c r="AV251" i="18"/>
  <c r="V251" i="18"/>
  <c r="N251" i="18"/>
  <c r="AU251" i="18"/>
  <c r="T251" i="18"/>
  <c r="BB251" i="18"/>
  <c r="Q251" i="18"/>
  <c r="AF251" i="18"/>
  <c r="Z251" i="18"/>
  <c r="AT251" i="18"/>
  <c r="U251" i="18"/>
  <c r="BG251" i="18"/>
  <c r="BA251" i="18"/>
  <c r="AX251" i="18"/>
  <c r="M251" i="18"/>
  <c r="AV655" i="18"/>
  <c r="BB655" i="18"/>
  <c r="Q655" i="18"/>
  <c r="AW655" i="18"/>
  <c r="AU655" i="18"/>
  <c r="S655" i="18"/>
  <c r="AJ655" i="18"/>
  <c r="L655" i="18"/>
  <c r="BA655" i="18"/>
  <c r="AM655" i="18"/>
  <c r="AP655" i="18"/>
  <c r="Y655" i="18"/>
  <c r="AB655" i="18"/>
  <c r="M655" i="18"/>
  <c r="AY655" i="18"/>
  <c r="AC655" i="18"/>
  <c r="AZ655" i="18"/>
  <c r="BF655" i="18"/>
  <c r="BD655" i="18"/>
  <c r="AT655" i="18"/>
  <c r="AN655" i="18"/>
  <c r="AE655" i="18"/>
  <c r="AH655" i="18"/>
  <c r="AA655" i="18"/>
  <c r="U655" i="18"/>
  <c r="BD251" i="18"/>
  <c r="AM251" i="18"/>
  <c r="X655" i="18"/>
  <c r="V655" i="18"/>
  <c r="AI655" i="18"/>
  <c r="AX655" i="18"/>
  <c r="AS655" i="18"/>
  <c r="T655" i="18"/>
  <c r="AQ655" i="18"/>
  <c r="AO655" i="18"/>
  <c r="AR655" i="18"/>
  <c r="Z655" i="18"/>
  <c r="N655" i="18"/>
  <c r="BE655" i="18"/>
  <c r="AD655" i="18"/>
  <c r="BC655" i="18"/>
  <c r="AL655" i="18"/>
  <c r="R655" i="18"/>
  <c r="O655" i="18"/>
  <c r="AK655" i="18"/>
  <c r="P655" i="18"/>
  <c r="W655" i="18"/>
  <c r="AF655" i="18"/>
  <c r="AG655" i="18"/>
  <c r="AN211" i="18"/>
  <c r="BB211" i="18"/>
  <c r="AK211" i="18"/>
  <c r="AM211" i="18"/>
  <c r="V211" i="18"/>
  <c r="AO211" i="18"/>
  <c r="Y211" i="18"/>
  <c r="Q211" i="18"/>
  <c r="P211" i="18"/>
  <c r="W211" i="18"/>
  <c r="O211" i="18"/>
  <c r="AD211" i="18"/>
  <c r="BH211" i="18"/>
  <c r="M211" i="18"/>
  <c r="AF211" i="18"/>
  <c r="AB211" i="18"/>
  <c r="AR211" i="18"/>
  <c r="AS211" i="18"/>
  <c r="X211" i="18"/>
  <c r="AZ211" i="18"/>
  <c r="AW211" i="18"/>
  <c r="BD211" i="18"/>
  <c r="L211" i="18"/>
  <c r="AE211" i="18"/>
  <c r="AY211" i="18"/>
  <c r="K211" i="18"/>
  <c r="J21" i="18"/>
  <c r="J52" i="18" s="1"/>
  <c r="BI211" i="18"/>
  <c r="S211" i="18"/>
  <c r="U211" i="18"/>
  <c r="N211" i="18"/>
  <c r="AX211" i="18"/>
  <c r="Z211" i="18"/>
  <c r="AL211" i="18"/>
  <c r="AT211" i="18"/>
  <c r="AH211" i="18"/>
  <c r="BF211" i="18"/>
  <c r="T211" i="18"/>
  <c r="AA211" i="18"/>
  <c r="R211" i="18"/>
  <c r="AQ211" i="18"/>
  <c r="AU211" i="18"/>
  <c r="AJ211" i="18"/>
  <c r="AG211" i="18"/>
  <c r="BG211" i="18"/>
  <c r="BA211" i="18"/>
  <c r="AC211" i="18"/>
  <c r="AP211" i="18"/>
  <c r="BC211" i="18"/>
  <c r="BE211" i="18"/>
  <c r="AV211" i="18"/>
  <c r="AI211" i="18"/>
  <c r="AQ615" i="18"/>
  <c r="AS615" i="18"/>
  <c r="AL615" i="18"/>
  <c r="AV615" i="18"/>
  <c r="AE615" i="18"/>
  <c r="AN615" i="18"/>
  <c r="N615" i="18"/>
  <c r="AA615" i="18"/>
  <c r="BC615" i="18"/>
  <c r="Y615" i="18"/>
  <c r="AX615" i="18"/>
  <c r="P615" i="18"/>
  <c r="BD615" i="18"/>
  <c r="BA615" i="18"/>
  <c r="AF615" i="18"/>
  <c r="AR615" i="18"/>
  <c r="AH615" i="18"/>
  <c r="AP615" i="18"/>
  <c r="U615" i="18"/>
  <c r="AY615" i="18"/>
  <c r="Q615" i="18"/>
  <c r="R615" i="18"/>
  <c r="AK615" i="18"/>
  <c r="L615" i="18"/>
  <c r="AW615" i="18"/>
  <c r="AU615" i="18"/>
  <c r="M615" i="18"/>
  <c r="W615" i="18"/>
  <c r="AO615" i="18"/>
  <c r="AC615" i="18"/>
  <c r="AM615" i="18"/>
  <c r="Z615" i="18"/>
  <c r="AZ615" i="18"/>
  <c r="K615" i="18"/>
  <c r="AI615" i="18"/>
  <c r="T615" i="18"/>
  <c r="AD615" i="18"/>
  <c r="AB615" i="18"/>
  <c r="AG615" i="18"/>
  <c r="BB615" i="18"/>
  <c r="AJ615" i="18"/>
  <c r="V615" i="18"/>
  <c r="BE615" i="18"/>
  <c r="X615" i="18"/>
  <c r="AT615" i="18"/>
  <c r="O615" i="18"/>
  <c r="S615" i="18"/>
  <c r="AH210" i="18"/>
  <c r="AM210" i="18"/>
  <c r="BE210" i="18"/>
  <c r="S210" i="18"/>
  <c r="AY210" i="18"/>
  <c r="AR210" i="18"/>
  <c r="AW210" i="18"/>
  <c r="AG210" i="18"/>
  <c r="AQ210" i="18"/>
  <c r="AK210" i="18"/>
  <c r="AJ210" i="18"/>
  <c r="P210" i="18"/>
  <c r="BI210" i="18"/>
  <c r="AO210" i="18"/>
  <c r="AN210" i="18"/>
  <c r="L210" i="18"/>
  <c r="W210" i="18"/>
  <c r="BF210" i="18"/>
  <c r="AL210" i="18"/>
  <c r="AT210" i="18"/>
  <c r="BB210" i="18"/>
  <c r="R210" i="18"/>
  <c r="U210" i="18"/>
  <c r="T210" i="18"/>
  <c r="BD210" i="18"/>
  <c r="Z210" i="18"/>
  <c r="AB210" i="18"/>
  <c r="AV210" i="18"/>
  <c r="AE210" i="18"/>
  <c r="AA210" i="18"/>
  <c r="AS210" i="18"/>
  <c r="BG210" i="18"/>
  <c r="BC210" i="18"/>
  <c r="X210" i="18"/>
  <c r="AC210" i="18"/>
  <c r="AZ210" i="18"/>
  <c r="AP210" i="18"/>
  <c r="AX210" i="18"/>
  <c r="V210" i="18"/>
  <c r="Q210" i="18"/>
  <c r="AF210" i="18"/>
  <c r="AI210" i="18"/>
  <c r="BH210" i="18"/>
  <c r="O210" i="18"/>
  <c r="AD210" i="18"/>
  <c r="BA210" i="18"/>
  <c r="I21" i="18"/>
  <c r="I52" i="18" s="1"/>
  <c r="K210" i="18"/>
  <c r="AU210" i="18"/>
  <c r="Y210" i="18"/>
  <c r="M210" i="18"/>
  <c r="J210" i="18"/>
  <c r="N210" i="18"/>
  <c r="K614" i="18"/>
  <c r="BC614" i="18"/>
  <c r="AP614" i="18"/>
  <c r="AR614" i="18"/>
  <c r="Q614" i="18"/>
  <c r="W614" i="18"/>
  <c r="AZ614" i="18"/>
  <c r="AH614" i="18"/>
  <c r="AB614" i="18"/>
  <c r="O614" i="18"/>
  <c r="BA614" i="18"/>
  <c r="AK614" i="18"/>
  <c r="S614" i="18"/>
  <c r="R614" i="18"/>
  <c r="AG614" i="18"/>
  <c r="L614" i="18"/>
  <c r="AM614" i="18"/>
  <c r="U614" i="18"/>
  <c r="AF614" i="18"/>
  <c r="AO614" i="18"/>
  <c r="AE614" i="18"/>
  <c r="P614" i="18"/>
  <c r="AL614" i="18"/>
  <c r="AJ614" i="18"/>
  <c r="J614" i="18"/>
  <c r="AW614" i="18"/>
  <c r="BB614" i="18"/>
  <c r="Z614" i="18"/>
  <c r="N614" i="18"/>
  <c r="AS614" i="18"/>
  <c r="AT614" i="18"/>
  <c r="AI614" i="18"/>
  <c r="X614" i="18"/>
  <c r="V614" i="18"/>
  <c r="AY614" i="18"/>
  <c r="T614" i="18"/>
  <c r="M614" i="18"/>
  <c r="AU614" i="18"/>
  <c r="AD614" i="18"/>
  <c r="AQ614" i="18"/>
  <c r="AV614" i="18"/>
  <c r="AA614" i="18"/>
  <c r="AX614" i="18"/>
  <c r="Y614" i="18"/>
  <c r="AN614" i="18"/>
  <c r="BD614" i="18"/>
  <c r="AC614" i="18"/>
  <c r="Z315" i="18"/>
  <c r="O315" i="18"/>
  <c r="S315" i="18"/>
  <c r="K315" i="18"/>
  <c r="T315" i="18"/>
  <c r="V315" i="18"/>
  <c r="AA315" i="18"/>
  <c r="W315" i="18"/>
  <c r="R315" i="18"/>
  <c r="X315" i="18"/>
  <c r="U315" i="18"/>
  <c r="J29" i="18"/>
  <c r="J60" i="18" s="1"/>
  <c r="L315" i="18"/>
  <c r="P315" i="18"/>
  <c r="M315" i="18"/>
  <c r="Q315" i="18"/>
  <c r="N315" i="18"/>
  <c r="Y315" i="18"/>
  <c r="L719" i="18"/>
  <c r="R719" i="18"/>
  <c r="K719" i="18"/>
  <c r="T719" i="18"/>
  <c r="N719" i="18"/>
  <c r="Q719" i="18"/>
  <c r="P719" i="18"/>
  <c r="M719" i="18"/>
  <c r="S719" i="18"/>
  <c r="O719" i="18"/>
  <c r="AF338" i="18"/>
  <c r="AO338" i="18"/>
  <c r="V338" i="18"/>
  <c r="Z338" i="18"/>
  <c r="AB338" i="18"/>
  <c r="I338" i="18"/>
  <c r="AM338" i="18"/>
  <c r="M338" i="18"/>
  <c r="J338" i="18"/>
  <c r="AL338" i="18"/>
  <c r="U338" i="18"/>
  <c r="AN338" i="18"/>
  <c r="P338" i="18"/>
  <c r="AH338" i="18"/>
  <c r="AK338" i="18"/>
  <c r="AE338" i="18"/>
  <c r="W338" i="18"/>
  <c r="AI338" i="18"/>
  <c r="H338" i="18"/>
  <c r="Y338" i="18"/>
  <c r="O338" i="18"/>
  <c r="X338" i="18"/>
  <c r="AG338" i="18"/>
  <c r="K338" i="18"/>
  <c r="N338" i="18"/>
  <c r="AC338" i="18"/>
  <c r="L338" i="18"/>
  <c r="AD338" i="18"/>
  <c r="AP338" i="18"/>
  <c r="Q338" i="18"/>
  <c r="AA338" i="18"/>
  <c r="G31" i="18"/>
  <c r="G62" i="18" s="1"/>
  <c r="R338" i="18"/>
  <c r="S338" i="18"/>
  <c r="M742" i="18"/>
  <c r="AC742" i="18"/>
  <c r="AQ742" i="18"/>
  <c r="T742" i="18"/>
  <c r="AN742" i="18"/>
  <c r="S742" i="18"/>
  <c r="AJ742" i="18"/>
  <c r="R742" i="18"/>
  <c r="AA742" i="18"/>
  <c r="H742" i="18"/>
  <c r="T338" i="18"/>
  <c r="W742" i="18"/>
  <c r="AL742" i="18"/>
  <c r="U742" i="18"/>
  <c r="AI742" i="18"/>
  <c r="V742" i="18"/>
  <c r="AD742" i="18"/>
  <c r="I742" i="18"/>
  <c r="N742" i="18"/>
  <c r="AF742" i="18"/>
  <c r="AR742" i="18"/>
  <c r="AJ338" i="18"/>
  <c r="O742" i="18"/>
  <c r="AG742" i="18"/>
  <c r="AT742" i="18"/>
  <c r="J742" i="18"/>
  <c r="Z742" i="18"/>
  <c r="AP742" i="18"/>
  <c r="Y742" i="18"/>
  <c r="AK742" i="18"/>
  <c r="Q742" i="18"/>
  <c r="AH742" i="18"/>
  <c r="AM742" i="18"/>
  <c r="L742" i="18"/>
  <c r="K742" i="18"/>
  <c r="X742" i="18"/>
  <c r="AO742" i="18"/>
  <c r="AU742" i="18"/>
  <c r="AS742" i="18"/>
  <c r="P742" i="18"/>
  <c r="AE742" i="18"/>
  <c r="AB742" i="18"/>
  <c r="I143" i="1"/>
  <c r="K105" i="1"/>
  <c r="H105" i="1"/>
  <c r="G152" i="1"/>
  <c r="H162" i="1"/>
  <c r="G162" i="1"/>
  <c r="J162" i="1"/>
  <c r="K152" i="1"/>
  <c r="K162" i="1"/>
  <c r="J152" i="1"/>
  <c r="I162" i="1"/>
  <c r="I152" i="1"/>
  <c r="H152" i="1"/>
  <c r="J91" i="18" l="1"/>
  <c r="K92" i="18"/>
  <c r="J92" i="18"/>
  <c r="L94" i="18"/>
  <c r="O95" i="18"/>
  <c r="I91" i="18"/>
  <c r="M93" i="18"/>
  <c r="AC316" i="18"/>
  <c r="AD316" i="18" s="1"/>
  <c r="AE316" i="18" s="1"/>
  <c r="P302" i="18"/>
  <c r="Q302" i="18" s="1"/>
  <c r="R302" i="18" s="1"/>
  <c r="AT341" i="18"/>
  <c r="BB157" i="18"/>
  <c r="BC157" i="18" s="1"/>
  <c r="BD157" i="18" s="1"/>
  <c r="O286" i="18"/>
  <c r="P286" i="18" s="1"/>
  <c r="Q286" i="18" s="1"/>
  <c r="BF130" i="18"/>
  <c r="G143" i="1"/>
  <c r="G11" i="18" s="1"/>
  <c r="AU342" i="18"/>
  <c r="AV342" i="18" s="1"/>
  <c r="BA221" i="18"/>
  <c r="BB221" i="18" s="1"/>
  <c r="BC221" i="18" s="1"/>
  <c r="BE238" i="18"/>
  <c r="BD613" i="18"/>
  <c r="BE613" i="18" s="1"/>
  <c r="BF613" i="18" s="1"/>
  <c r="BG613" i="18" s="1"/>
  <c r="BH613" i="18" s="1"/>
  <c r="BC145" i="18"/>
  <c r="BD145" i="18" s="1"/>
  <c r="BD237" i="18"/>
  <c r="BE237" i="18" s="1"/>
  <c r="BF237" i="18" s="1"/>
  <c r="BA156" i="18"/>
  <c r="BB156" i="18" s="1"/>
  <c r="BD146" i="18"/>
  <c r="BE146" i="18" s="1"/>
  <c r="BB222" i="18"/>
  <c r="BC222" i="18" s="1"/>
  <c r="BD222" i="18" s="1"/>
  <c r="AA314" i="18"/>
  <c r="AB314" i="18" s="1"/>
  <c r="AC314" i="18" s="1"/>
  <c r="AD314" i="18" s="1"/>
  <c r="BI133" i="18"/>
  <c r="AZ525" i="18"/>
  <c r="BA525" i="18" s="1"/>
  <c r="M299" i="18"/>
  <c r="N299" i="18" s="1"/>
  <c r="O299" i="18" s="1"/>
  <c r="AX549" i="18"/>
  <c r="BA234" i="18"/>
  <c r="BB234" i="18" s="1"/>
  <c r="BA143" i="18"/>
  <c r="BB143" i="18" s="1"/>
  <c r="BC143" i="18" s="1"/>
  <c r="BD143" i="18" s="1"/>
  <c r="BC625" i="18"/>
  <c r="BD625" i="18" s="1"/>
  <c r="BE625" i="18" s="1"/>
  <c r="BD159" i="18"/>
  <c r="BD224" i="18"/>
  <c r="BE224" i="18" s="1"/>
  <c r="BF224" i="18" s="1"/>
  <c r="AZ499" i="18"/>
  <c r="BA499" i="18" s="1"/>
  <c r="BE160" i="18"/>
  <c r="BF160" i="18" s="1"/>
  <c r="BG160" i="18" s="1"/>
  <c r="AS340" i="18"/>
  <c r="AT340" i="18" s="1"/>
  <c r="AU340" i="18" s="1"/>
  <c r="AR339" i="18"/>
  <c r="AS339" i="18" s="1"/>
  <c r="AT339" i="18" s="1"/>
  <c r="AU339" i="18" s="1"/>
  <c r="S694" i="18"/>
  <c r="T694" i="18" s="1"/>
  <c r="AY498" i="18"/>
  <c r="AZ498" i="18" s="1"/>
  <c r="BA498" i="18" s="1"/>
  <c r="BH132" i="18"/>
  <c r="BI132" i="18" s="1"/>
  <c r="S290" i="18"/>
  <c r="T290" i="18" s="1"/>
  <c r="R716" i="18"/>
  <c r="S716" i="18" s="1"/>
  <c r="T716" i="18" s="1"/>
  <c r="U716" i="18" s="1"/>
  <c r="V720" i="18"/>
  <c r="W720" i="18" s="1"/>
  <c r="AY549" i="18"/>
  <c r="AZ549" i="18" s="1"/>
  <c r="AX497" i="18"/>
  <c r="AY497" i="18" s="1"/>
  <c r="AZ497" i="18" s="1"/>
  <c r="O301" i="18"/>
  <c r="P301" i="18" s="1"/>
  <c r="Q301" i="18" s="1"/>
  <c r="BB144" i="18"/>
  <c r="BC144" i="18" s="1"/>
  <c r="AW561" i="18"/>
  <c r="AX561" i="18" s="1"/>
  <c r="AY561" i="18" s="1"/>
  <c r="AV547" i="18"/>
  <c r="AW547" i="18" s="1"/>
  <c r="AX547" i="18" s="1"/>
  <c r="BD652" i="18"/>
  <c r="BE652" i="18" s="1"/>
  <c r="BF652" i="18" s="1"/>
  <c r="BG652" i="18" s="1"/>
  <c r="BG629" i="18"/>
  <c r="BH629" i="18" s="1"/>
  <c r="BI629" i="18" s="1"/>
  <c r="BC638" i="18"/>
  <c r="BD638" i="18" s="1"/>
  <c r="BE638" i="18" s="1"/>
  <c r="BG130" i="18"/>
  <c r="BH130" i="18" s="1"/>
  <c r="BI130" i="18" s="1"/>
  <c r="BG655" i="18"/>
  <c r="BH655" i="18" s="1"/>
  <c r="BI655" i="18" s="1"/>
  <c r="AZ564" i="18"/>
  <c r="BA564" i="18" s="1"/>
  <c r="AW743" i="18"/>
  <c r="AX743" i="18" s="1"/>
  <c r="AY743" i="18" s="1"/>
  <c r="AZ551" i="18"/>
  <c r="BA551" i="18" s="1"/>
  <c r="BB551" i="18" s="1"/>
  <c r="AU341" i="18"/>
  <c r="AW548" i="18"/>
  <c r="AX548" i="18" s="1"/>
  <c r="BG642" i="18"/>
  <c r="BH642" i="18" s="1"/>
  <c r="BI642" i="18" s="1"/>
  <c r="AZ746" i="18"/>
  <c r="BC158" i="18"/>
  <c r="BD158" i="18" s="1"/>
  <c r="BE158" i="18" s="1"/>
  <c r="BD626" i="18"/>
  <c r="BE626" i="18" s="1"/>
  <c r="BF626" i="18" s="1"/>
  <c r="BA534" i="18"/>
  <c r="BB534" i="18" s="1"/>
  <c r="AW496" i="18"/>
  <c r="AX496" i="18" s="1"/>
  <c r="BE640" i="18"/>
  <c r="BF640" i="18" s="1"/>
  <c r="L703" i="18"/>
  <c r="M703" i="18" s="1"/>
  <c r="BE614" i="18"/>
  <c r="BF614" i="18" s="1"/>
  <c r="BG614" i="18" s="1"/>
  <c r="BH614" i="18" s="1"/>
  <c r="BI614" i="18" s="1"/>
  <c r="BF615" i="18"/>
  <c r="R693" i="18"/>
  <c r="S693" i="18" s="1"/>
  <c r="N705" i="18"/>
  <c r="BE147" i="18"/>
  <c r="BF147" i="18" s="1"/>
  <c r="BG147" i="18" s="1"/>
  <c r="BH147" i="18" s="1"/>
  <c r="BI147" i="18" s="1"/>
  <c r="AY524" i="18"/>
  <c r="AZ524" i="18" s="1"/>
  <c r="BA524" i="18" s="1"/>
  <c r="BB524" i="18" s="1"/>
  <c r="N300" i="18"/>
  <c r="O300" i="18" s="1"/>
  <c r="P300" i="18" s="1"/>
  <c r="Q300" i="18" s="1"/>
  <c r="R300" i="18" s="1"/>
  <c r="BC536" i="18"/>
  <c r="BD536" i="18" s="1"/>
  <c r="AV560" i="18"/>
  <c r="AW560" i="18" s="1"/>
  <c r="AX560" i="18" s="1"/>
  <c r="BG118" i="18"/>
  <c r="BH118" i="18" s="1"/>
  <c r="BI118" i="18" s="1"/>
  <c r="Y312" i="18"/>
  <c r="Z312" i="18" s="1"/>
  <c r="BF641" i="18"/>
  <c r="BG641" i="18" s="1"/>
  <c r="BE225" i="18"/>
  <c r="BF225" i="18" s="1"/>
  <c r="BG225" i="18" s="1"/>
  <c r="BH225" i="18" s="1"/>
  <c r="BI225" i="18" s="1"/>
  <c r="BF628" i="18"/>
  <c r="BG628" i="18" s="1"/>
  <c r="BH628" i="18" s="1"/>
  <c r="BI628" i="18" s="1"/>
  <c r="BC651" i="18"/>
  <c r="BD651" i="18" s="1"/>
  <c r="BE651" i="18" s="1"/>
  <c r="BF651" i="18" s="1"/>
  <c r="BG651" i="18" s="1"/>
  <c r="BH651" i="18" s="1"/>
  <c r="BI651" i="18" s="1"/>
  <c r="BC236" i="18"/>
  <c r="BD236" i="18" s="1"/>
  <c r="BE236" i="18" s="1"/>
  <c r="AV495" i="18"/>
  <c r="AW495" i="18" s="1"/>
  <c r="AX495" i="18" s="1"/>
  <c r="AY495" i="18" s="1"/>
  <c r="AZ495" i="18" s="1"/>
  <c r="BF117" i="18"/>
  <c r="BG117" i="18" s="1"/>
  <c r="U719" i="18"/>
  <c r="V719" i="18" s="1"/>
  <c r="AB315" i="18"/>
  <c r="AC315" i="18" s="1"/>
  <c r="AD315" i="18" s="1"/>
  <c r="R289" i="18"/>
  <c r="S289" i="18" s="1"/>
  <c r="O690" i="18"/>
  <c r="P690" i="18" s="1"/>
  <c r="BE627" i="18"/>
  <c r="BF627" i="18" s="1"/>
  <c r="BG627" i="18" s="1"/>
  <c r="BH627" i="18" s="1"/>
  <c r="T718" i="18"/>
  <c r="U718" i="18" s="1"/>
  <c r="AV521" i="18"/>
  <c r="AW521" i="18" s="1"/>
  <c r="AZ196" i="18"/>
  <c r="W196" i="18"/>
  <c r="BE196" i="18"/>
  <c r="BF196" i="18"/>
  <c r="AK196" i="18"/>
  <c r="AR196" i="18"/>
  <c r="AO196" i="18"/>
  <c r="V196" i="18"/>
  <c r="BA196" i="18"/>
  <c r="AW196" i="18"/>
  <c r="R196" i="18"/>
  <c r="AM196" i="18"/>
  <c r="BB196" i="18"/>
  <c r="AJ196" i="18"/>
  <c r="P196" i="18"/>
  <c r="AN196" i="18"/>
  <c r="AV196" i="18"/>
  <c r="BI196" i="18"/>
  <c r="U196" i="18"/>
  <c r="AH196" i="18"/>
  <c r="K196" i="18"/>
  <c r="AE196" i="18"/>
  <c r="AQ196" i="18"/>
  <c r="Z196" i="18"/>
  <c r="O196" i="18"/>
  <c r="Y196" i="18"/>
  <c r="BH196" i="18"/>
  <c r="AI196" i="18"/>
  <c r="AS196" i="18"/>
  <c r="AC196" i="18"/>
  <c r="X196" i="18"/>
  <c r="AD196" i="18"/>
  <c r="I196" i="18"/>
  <c r="AB196" i="18"/>
  <c r="Q196" i="18"/>
  <c r="AL196" i="18"/>
  <c r="AY196" i="18"/>
  <c r="S196" i="18"/>
  <c r="N196" i="18"/>
  <c r="AF196" i="18"/>
  <c r="BD196" i="18"/>
  <c r="BG196" i="18"/>
  <c r="M196" i="18"/>
  <c r="AU196" i="18"/>
  <c r="AP196" i="18"/>
  <c r="AG196" i="18"/>
  <c r="Y600" i="18"/>
  <c r="AK600" i="18"/>
  <c r="O600" i="18"/>
  <c r="I600" i="18"/>
  <c r="AY600" i="18"/>
  <c r="P600" i="18"/>
  <c r="AQ600" i="18"/>
  <c r="AR600" i="18"/>
  <c r="AU600" i="18"/>
  <c r="AF600" i="18"/>
  <c r="AI600" i="18"/>
  <c r="R600" i="18"/>
  <c r="AA196" i="18"/>
  <c r="J196" i="18"/>
  <c r="AT196" i="18"/>
  <c r="T196" i="18"/>
  <c r="N600" i="18"/>
  <c r="AB600" i="18"/>
  <c r="AT600" i="18"/>
  <c r="AO600" i="18"/>
  <c r="AV600" i="18"/>
  <c r="AA600" i="18"/>
  <c r="S600" i="18"/>
  <c r="AM600" i="18"/>
  <c r="J600" i="18"/>
  <c r="W600" i="18"/>
  <c r="V600" i="18"/>
  <c r="AE600" i="18"/>
  <c r="AX196" i="18"/>
  <c r="AN600" i="18"/>
  <c r="AJ600" i="18"/>
  <c r="AC600" i="18"/>
  <c r="K600" i="18"/>
  <c r="T600" i="18"/>
  <c r="AL600" i="18"/>
  <c r="AZ600" i="18"/>
  <c r="AW600" i="18"/>
  <c r="X600" i="18"/>
  <c r="AP600" i="18"/>
  <c r="BA600" i="18"/>
  <c r="AH600" i="18"/>
  <c r="AS600" i="18"/>
  <c r="U600" i="18"/>
  <c r="BC196" i="18"/>
  <c r="M600" i="18"/>
  <c r="L600" i="18"/>
  <c r="BB600" i="18"/>
  <c r="H20" i="18"/>
  <c r="H51" i="18" s="1"/>
  <c r="AG600" i="18"/>
  <c r="Q600" i="18"/>
  <c r="L196" i="18"/>
  <c r="Z600" i="18"/>
  <c r="AD600" i="18"/>
  <c r="BC600" i="18"/>
  <c r="AX600" i="18"/>
  <c r="AJ197" i="18"/>
  <c r="T197" i="18"/>
  <c r="V197" i="18"/>
  <c r="AG197" i="18"/>
  <c r="AA197" i="18"/>
  <c r="BF197" i="18"/>
  <c r="AE197" i="18"/>
  <c r="I20" i="18"/>
  <c r="I51" i="18" s="1"/>
  <c r="AB197" i="18"/>
  <c r="AF197" i="18"/>
  <c r="Z197" i="18"/>
  <c r="N197" i="18"/>
  <c r="L197" i="18"/>
  <c r="BC197" i="18"/>
  <c r="O197" i="18"/>
  <c r="BH197" i="18"/>
  <c r="W197" i="18"/>
  <c r="BD197" i="18"/>
  <c r="BB197" i="18"/>
  <c r="AX197" i="18"/>
  <c r="AY197" i="18"/>
  <c r="AW197" i="18"/>
  <c r="BI197" i="18"/>
  <c r="AL197" i="18"/>
  <c r="M197" i="18"/>
  <c r="AU197" i="18"/>
  <c r="AV197" i="18"/>
  <c r="Q197" i="18"/>
  <c r="BE197" i="18"/>
  <c r="P197" i="18"/>
  <c r="AZ197" i="18"/>
  <c r="J197" i="18"/>
  <c r="AP197" i="18"/>
  <c r="AH197" i="18"/>
  <c r="AO197" i="18"/>
  <c r="AC197" i="18"/>
  <c r="X197" i="18"/>
  <c r="R197" i="18"/>
  <c r="K197" i="18"/>
  <c r="BA197" i="18"/>
  <c r="AM197" i="18"/>
  <c r="Y197" i="18"/>
  <c r="AR197" i="18"/>
  <c r="AD197" i="18"/>
  <c r="AT197" i="18"/>
  <c r="AK197" i="18"/>
  <c r="AS601" i="18"/>
  <c r="R601" i="18"/>
  <c r="AU601" i="18"/>
  <c r="AZ601" i="18"/>
  <c r="AH601" i="18"/>
  <c r="AJ601" i="18"/>
  <c r="K601" i="18"/>
  <c r="Z601" i="18"/>
  <c r="AD601" i="18"/>
  <c r="AF601" i="18"/>
  <c r="AW601" i="18"/>
  <c r="AE601" i="18"/>
  <c r="S197" i="18"/>
  <c r="AI197" i="18"/>
  <c r="U197" i="18"/>
  <c r="AO601" i="18"/>
  <c r="S601" i="18"/>
  <c r="AA601" i="18"/>
  <c r="AQ601" i="18"/>
  <c r="AP601" i="18"/>
  <c r="AX601" i="18"/>
  <c r="AI601" i="18"/>
  <c r="AN601" i="18"/>
  <c r="L601" i="18"/>
  <c r="Y601" i="18"/>
  <c r="O601" i="18"/>
  <c r="AN197" i="18"/>
  <c r="BG197" i="18"/>
  <c r="Q601" i="18"/>
  <c r="AR601" i="18"/>
  <c r="X601" i="18"/>
  <c r="AL601" i="18"/>
  <c r="AG601" i="18"/>
  <c r="M601" i="18"/>
  <c r="AB601" i="18"/>
  <c r="N601" i="18"/>
  <c r="AC601" i="18"/>
  <c r="BB601" i="18"/>
  <c r="W601" i="18"/>
  <c r="U601" i="18"/>
  <c r="BC601" i="18"/>
  <c r="BA601" i="18"/>
  <c r="BD601" i="18"/>
  <c r="AQ197" i="18"/>
  <c r="AT601" i="18"/>
  <c r="AM601" i="18"/>
  <c r="P601" i="18"/>
  <c r="AS197" i="18"/>
  <c r="J601" i="18"/>
  <c r="T601" i="18"/>
  <c r="AY601" i="18"/>
  <c r="AK601" i="18"/>
  <c r="V601" i="18"/>
  <c r="AV601" i="18"/>
  <c r="AD198" i="18"/>
  <c r="AR198" i="18"/>
  <c r="AQ198" i="18"/>
  <c r="V198" i="18"/>
  <c r="AF198" i="18"/>
  <c r="Y198" i="18"/>
  <c r="AI198" i="18"/>
  <c r="O198" i="18"/>
  <c r="AA198" i="18"/>
  <c r="AZ198" i="18"/>
  <c r="AY198" i="18"/>
  <c r="Q198" i="18"/>
  <c r="AM198" i="18"/>
  <c r="U198" i="18"/>
  <c r="BG198" i="18"/>
  <c r="AE198" i="18"/>
  <c r="L198" i="18"/>
  <c r="AJ198" i="18"/>
  <c r="BF198" i="18"/>
  <c r="P198" i="18"/>
  <c r="BC198" i="18"/>
  <c r="AL198" i="18"/>
  <c r="K198" i="18"/>
  <c r="AG198" i="18"/>
  <c r="AX198" i="18"/>
  <c r="W198" i="18"/>
  <c r="BB198" i="18"/>
  <c r="AT198" i="18"/>
  <c r="BE198" i="18"/>
  <c r="BI198" i="18"/>
  <c r="AH198" i="18"/>
  <c r="N198" i="18"/>
  <c r="BH198" i="18"/>
  <c r="R198" i="18"/>
  <c r="AO198" i="18"/>
  <c r="M198" i="18"/>
  <c r="AB198" i="18"/>
  <c r="AU198" i="18"/>
  <c r="AC198" i="18"/>
  <c r="J20" i="18"/>
  <c r="J51" i="18" s="1"/>
  <c r="AN198" i="18"/>
  <c r="BD198" i="18"/>
  <c r="T198" i="18"/>
  <c r="AW198" i="18"/>
  <c r="Z198" i="18"/>
  <c r="AP198" i="18"/>
  <c r="AS198" i="18"/>
  <c r="X198" i="18"/>
  <c r="S198" i="18"/>
  <c r="AK198" i="18"/>
  <c r="AV198" i="18"/>
  <c r="W602" i="18"/>
  <c r="AO602" i="18"/>
  <c r="Z602" i="18"/>
  <c r="AX602" i="18"/>
  <c r="AH602" i="18"/>
  <c r="U602" i="18"/>
  <c r="BB602" i="18"/>
  <c r="AM602" i="18"/>
  <c r="AF602" i="18"/>
  <c r="AQ602" i="18"/>
  <c r="K602" i="18"/>
  <c r="M602" i="18"/>
  <c r="N602" i="18"/>
  <c r="AN602" i="18"/>
  <c r="AT602" i="18"/>
  <c r="AY602" i="18"/>
  <c r="AG602" i="18"/>
  <c r="AB602" i="18"/>
  <c r="AD602" i="18"/>
  <c r="P602" i="18"/>
  <c r="R602" i="18"/>
  <c r="AI602" i="18"/>
  <c r="AC602" i="18"/>
  <c r="AP602" i="18"/>
  <c r="BA198" i="18"/>
  <c r="AU602" i="18"/>
  <c r="BA602" i="18"/>
  <c r="AZ602" i="18"/>
  <c r="AS602" i="18"/>
  <c r="S602" i="18"/>
  <c r="AL602" i="18"/>
  <c r="AR602" i="18"/>
  <c r="AV602" i="18"/>
  <c r="X602" i="18"/>
  <c r="V602" i="18"/>
  <c r="O602" i="18"/>
  <c r="L602" i="18"/>
  <c r="AK602" i="18"/>
  <c r="Y602" i="18"/>
  <c r="T602" i="18"/>
  <c r="Q602" i="18"/>
  <c r="BD602" i="18"/>
  <c r="AE602" i="18"/>
  <c r="BE602" i="18"/>
  <c r="AJ602" i="18"/>
  <c r="AA602" i="18"/>
  <c r="BC602" i="18"/>
  <c r="AW602" i="18"/>
  <c r="G30" i="18"/>
  <c r="G61" i="18" s="1"/>
  <c r="H325" i="18"/>
  <c r="M325" i="18"/>
  <c r="J325" i="18"/>
  <c r="K325" i="18"/>
  <c r="N325" i="18"/>
  <c r="L325" i="18"/>
  <c r="O325" i="18"/>
  <c r="S729" i="18"/>
  <c r="T729" i="18"/>
  <c r="W729" i="18"/>
  <c r="Q729" i="18"/>
  <c r="N729" i="18"/>
  <c r="P325" i="18"/>
  <c r="Y729" i="18"/>
  <c r="O729" i="18"/>
  <c r="J729" i="18"/>
  <c r="M729" i="18"/>
  <c r="H729" i="18"/>
  <c r="Q325" i="18"/>
  <c r="P729" i="18"/>
  <c r="L729" i="18"/>
  <c r="V729" i="18"/>
  <c r="AA729" i="18"/>
  <c r="K729" i="18"/>
  <c r="R729" i="18"/>
  <c r="I325" i="18"/>
  <c r="I729" i="18"/>
  <c r="U729" i="18"/>
  <c r="Z729" i="18"/>
  <c r="X729" i="18"/>
  <c r="H11" i="18"/>
  <c r="K11" i="18"/>
  <c r="AQ338" i="18"/>
  <c r="BG615" i="18"/>
  <c r="BH615" i="18" s="1"/>
  <c r="BI615" i="18" s="1"/>
  <c r="Q288" i="18"/>
  <c r="R288" i="18" s="1"/>
  <c r="S288" i="18" s="1"/>
  <c r="Q303" i="18"/>
  <c r="P287" i="18"/>
  <c r="M704" i="18"/>
  <c r="AY550" i="18"/>
  <c r="S717" i="18"/>
  <c r="BG131" i="18"/>
  <c r="BH131" i="18" s="1"/>
  <c r="BI131" i="18" s="1"/>
  <c r="BB535" i="18"/>
  <c r="BD537" i="18"/>
  <c r="BC612" i="18"/>
  <c r="BA746" i="18"/>
  <c r="BD639" i="18"/>
  <c r="BE639" i="18" s="1"/>
  <c r="AX562" i="18"/>
  <c r="BC223" i="18"/>
  <c r="BD223" i="18" s="1"/>
  <c r="AY563" i="18"/>
  <c r="BE653" i="18"/>
  <c r="AX523" i="18"/>
  <c r="BH119" i="18"/>
  <c r="BI119" i="18" s="1"/>
  <c r="P326" i="18"/>
  <c r="H30" i="18"/>
  <c r="H61" i="18" s="1"/>
  <c r="L326" i="18"/>
  <c r="Q326" i="18"/>
  <c r="I326" i="18"/>
  <c r="N326" i="18"/>
  <c r="O326" i="18"/>
  <c r="R326" i="18"/>
  <c r="K326" i="18"/>
  <c r="AB730" i="18"/>
  <c r="I730" i="18"/>
  <c r="R730" i="18"/>
  <c r="W730" i="18"/>
  <c r="Z730" i="18"/>
  <c r="N730" i="18"/>
  <c r="O730" i="18"/>
  <c r="K730" i="18"/>
  <c r="T730" i="18"/>
  <c r="V730" i="18"/>
  <c r="M326" i="18"/>
  <c r="J326" i="18"/>
  <c r="U730" i="18"/>
  <c r="J730" i="18"/>
  <c r="P730" i="18"/>
  <c r="X730" i="18"/>
  <c r="S730" i="18"/>
  <c r="Y730" i="18"/>
  <c r="L730" i="18"/>
  <c r="M730" i="18"/>
  <c r="AA730" i="18"/>
  <c r="Q730" i="18"/>
  <c r="I11" i="18"/>
  <c r="P707" i="18"/>
  <c r="Q707" i="18" s="1"/>
  <c r="O706" i="18"/>
  <c r="BI120" i="18"/>
  <c r="Z313" i="18"/>
  <c r="AW522" i="18"/>
  <c r="S327" i="18"/>
  <c r="M327" i="18"/>
  <c r="I30" i="18"/>
  <c r="I61" i="18" s="1"/>
  <c r="J327" i="18"/>
  <c r="Q327" i="18"/>
  <c r="O327" i="18"/>
  <c r="L327" i="18"/>
  <c r="R327" i="18"/>
  <c r="N327" i="18"/>
  <c r="K327" i="18"/>
  <c r="P327" i="18"/>
  <c r="U731" i="18"/>
  <c r="X731" i="18"/>
  <c r="S731" i="18"/>
  <c r="P731" i="18"/>
  <c r="R731" i="18"/>
  <c r="V731" i="18"/>
  <c r="W731" i="18"/>
  <c r="Y731" i="18"/>
  <c r="AC731" i="18"/>
  <c r="AA731" i="18"/>
  <c r="Q731" i="18"/>
  <c r="T731" i="18"/>
  <c r="Z731" i="18"/>
  <c r="AB731" i="18"/>
  <c r="J731" i="18"/>
  <c r="L731" i="18"/>
  <c r="M731" i="18"/>
  <c r="K731" i="18"/>
  <c r="O731" i="18"/>
  <c r="N731" i="18"/>
  <c r="O329" i="18"/>
  <c r="T329" i="18"/>
  <c r="N329" i="18"/>
  <c r="U329" i="18"/>
  <c r="K30" i="18"/>
  <c r="K61" i="18" s="1"/>
  <c r="M329" i="18"/>
  <c r="L329" i="18"/>
  <c r="S329" i="18"/>
  <c r="Q329" i="18"/>
  <c r="R329" i="18"/>
  <c r="AC733" i="18"/>
  <c r="Z733" i="18"/>
  <c r="L733" i="18"/>
  <c r="U733" i="18"/>
  <c r="Q733" i="18"/>
  <c r="X733" i="18"/>
  <c r="M733" i="18"/>
  <c r="T733" i="18"/>
  <c r="R733" i="18"/>
  <c r="W733" i="18"/>
  <c r="AE733" i="18"/>
  <c r="O733" i="18"/>
  <c r="Y733" i="18"/>
  <c r="P329" i="18"/>
  <c r="V733" i="18"/>
  <c r="AB733" i="18"/>
  <c r="N733" i="18"/>
  <c r="S733" i="18"/>
  <c r="P733" i="18"/>
  <c r="AD733" i="18"/>
  <c r="AA733" i="18"/>
  <c r="AV742" i="18"/>
  <c r="Q692" i="18"/>
  <c r="P691" i="18"/>
  <c r="BF654" i="18"/>
  <c r="L199" i="18"/>
  <c r="BF199" i="18"/>
  <c r="BD199" i="18"/>
  <c r="AO199" i="18"/>
  <c r="BC199" i="18"/>
  <c r="AC199" i="18"/>
  <c r="AE199" i="18"/>
  <c r="AZ199" i="18"/>
  <c r="T199" i="18"/>
  <c r="AD199" i="18"/>
  <c r="BB199" i="18"/>
  <c r="AT199" i="18"/>
  <c r="BA199" i="18"/>
  <c r="AI199" i="18"/>
  <c r="AS199" i="18"/>
  <c r="AJ199" i="18"/>
  <c r="AH199" i="18"/>
  <c r="AM199" i="18"/>
  <c r="P199" i="18"/>
  <c r="AP199" i="18"/>
  <c r="Z199" i="18"/>
  <c r="BI199" i="18"/>
  <c r="AB199" i="18"/>
  <c r="X199" i="18"/>
  <c r="AF199" i="18"/>
  <c r="W199" i="18"/>
  <c r="K20" i="18"/>
  <c r="K51" i="18" s="1"/>
  <c r="AY199" i="18"/>
  <c r="O199" i="18"/>
  <c r="AQ199" i="18"/>
  <c r="V199" i="18"/>
  <c r="AX199" i="18"/>
  <c r="M199" i="18"/>
  <c r="AL199" i="18"/>
  <c r="AR199" i="18"/>
  <c r="AA199" i="18"/>
  <c r="R199" i="18"/>
  <c r="AG199" i="18"/>
  <c r="Y199" i="18"/>
  <c r="BG199" i="18"/>
  <c r="S199" i="18"/>
  <c r="AN199" i="18"/>
  <c r="AW199" i="18"/>
  <c r="N199" i="18"/>
  <c r="BH199" i="18"/>
  <c r="Q199" i="18"/>
  <c r="BE199" i="18"/>
  <c r="AV199" i="18"/>
  <c r="AU199" i="18"/>
  <c r="AY603" i="18"/>
  <c r="AP603" i="18"/>
  <c r="BE603" i="18"/>
  <c r="T603" i="18"/>
  <c r="AM603" i="18"/>
  <c r="AI603" i="18"/>
  <c r="Y603" i="18"/>
  <c r="AS603" i="18"/>
  <c r="P603" i="18"/>
  <c r="AV603" i="18"/>
  <c r="AO603" i="18"/>
  <c r="M603" i="18"/>
  <c r="BA603" i="18"/>
  <c r="AD603" i="18"/>
  <c r="AT603" i="18"/>
  <c r="AE603" i="18"/>
  <c r="AC603" i="18"/>
  <c r="S603" i="18"/>
  <c r="Q603" i="18"/>
  <c r="N603" i="18"/>
  <c r="AA603" i="18"/>
  <c r="L603" i="18"/>
  <c r="AQ603" i="18"/>
  <c r="AN603" i="18"/>
  <c r="AL603" i="18"/>
  <c r="AX603" i="18"/>
  <c r="U603" i="18"/>
  <c r="AU603" i="18"/>
  <c r="AR603" i="18"/>
  <c r="W603" i="18"/>
  <c r="BF603" i="18"/>
  <c r="R603" i="18"/>
  <c r="U199" i="18"/>
  <c r="AK199" i="18"/>
  <c r="BD603" i="18"/>
  <c r="AB603" i="18"/>
  <c r="AH603" i="18"/>
  <c r="AW603" i="18"/>
  <c r="BC603" i="18"/>
  <c r="AZ603" i="18"/>
  <c r="AF603" i="18"/>
  <c r="BB603" i="18"/>
  <c r="AJ603" i="18"/>
  <c r="X603" i="18"/>
  <c r="AG603" i="18"/>
  <c r="AK603" i="18"/>
  <c r="V603" i="18"/>
  <c r="Z603" i="18"/>
  <c r="O603" i="18"/>
  <c r="K328" i="18"/>
  <c r="T328" i="18"/>
  <c r="M328" i="18"/>
  <c r="O328" i="18"/>
  <c r="R328" i="18"/>
  <c r="Q328" i="18"/>
  <c r="N328" i="18"/>
  <c r="J30" i="18"/>
  <c r="J61" i="18" s="1"/>
  <c r="P328" i="18"/>
  <c r="L328" i="18"/>
  <c r="N732" i="18"/>
  <c r="X732" i="18"/>
  <c r="T732" i="18"/>
  <c r="U732" i="18"/>
  <c r="V732" i="18"/>
  <c r="AD732" i="18"/>
  <c r="S732" i="18"/>
  <c r="R732" i="18"/>
  <c r="W732" i="18"/>
  <c r="O732" i="18"/>
  <c r="L732" i="18"/>
  <c r="Y732" i="18"/>
  <c r="Q732" i="18"/>
  <c r="K732" i="18"/>
  <c r="P732" i="18"/>
  <c r="M732" i="18"/>
  <c r="S328" i="18"/>
  <c r="AB732" i="18"/>
  <c r="AC732" i="18"/>
  <c r="AA732" i="18"/>
  <c r="Z732" i="18"/>
  <c r="AD195" i="18"/>
  <c r="L195" i="18"/>
  <c r="AX195" i="18"/>
  <c r="R195" i="18"/>
  <c r="S195" i="18"/>
  <c r="AM195" i="18"/>
  <c r="AS195" i="18"/>
  <c r="AE195" i="18"/>
  <c r="AO195" i="18"/>
  <c r="AF195" i="18"/>
  <c r="BF195" i="18"/>
  <c r="AL195" i="18"/>
  <c r="T195" i="18"/>
  <c r="AJ195" i="18"/>
  <c r="X195" i="18"/>
  <c r="BA195" i="18"/>
  <c r="BE195" i="18"/>
  <c r="AB195" i="18"/>
  <c r="AH195" i="18"/>
  <c r="AC195" i="18"/>
  <c r="AP195" i="18"/>
  <c r="K195" i="18"/>
  <c r="J195" i="18"/>
  <c r="BB195" i="18"/>
  <c r="AZ195" i="18"/>
  <c r="AN195" i="18"/>
  <c r="U195" i="18"/>
  <c r="AI195" i="18"/>
  <c r="Q195" i="18"/>
  <c r="I195" i="18"/>
  <c r="W195" i="18"/>
  <c r="AW195" i="18"/>
  <c r="Z195" i="18"/>
  <c r="BC195" i="18"/>
  <c r="P195" i="18"/>
  <c r="AR195" i="18"/>
  <c r="AV195" i="18"/>
  <c r="G20" i="18"/>
  <c r="G51" i="18" s="1"/>
  <c r="H195" i="18"/>
  <c r="AY195" i="18"/>
  <c r="O195" i="18"/>
  <c r="BH195" i="18"/>
  <c r="BD195" i="18"/>
  <c r="Y195" i="18"/>
  <c r="AG195" i="18"/>
  <c r="AT195" i="18"/>
  <c r="M195" i="18"/>
  <c r="N195" i="18"/>
  <c r="L599" i="18"/>
  <c r="T599" i="18"/>
  <c r="AD599" i="18"/>
  <c r="H599" i="18"/>
  <c r="S599" i="18"/>
  <c r="AP599" i="18"/>
  <c r="AS599" i="18"/>
  <c r="AM599" i="18"/>
  <c r="AY599" i="18"/>
  <c r="P599" i="18"/>
  <c r="AR599" i="18"/>
  <c r="AK195" i="18"/>
  <c r="AX599" i="18"/>
  <c r="N599" i="18"/>
  <c r="AN599" i="18"/>
  <c r="AH599" i="18"/>
  <c r="I599" i="18"/>
  <c r="AI599" i="18"/>
  <c r="X599" i="18"/>
  <c r="AG599" i="18"/>
  <c r="O599" i="18"/>
  <c r="AL599" i="18"/>
  <c r="AW599" i="18"/>
  <c r="Z599" i="18"/>
  <c r="BI195" i="18"/>
  <c r="AQ195" i="18"/>
  <c r="AA195" i="18"/>
  <c r="V599" i="18"/>
  <c r="AO599" i="18"/>
  <c r="M599" i="18"/>
  <c r="R599" i="18"/>
  <c r="AK599" i="18"/>
  <c r="BB599" i="18"/>
  <c r="AT599" i="18"/>
  <c r="Q599" i="18"/>
  <c r="AZ599" i="18"/>
  <c r="J599" i="18"/>
  <c r="AB599" i="18"/>
  <c r="AJ599" i="18"/>
  <c r="BG195" i="18"/>
  <c r="AU195" i="18"/>
  <c r="AF599" i="18"/>
  <c r="AE599" i="18"/>
  <c r="AV599" i="18"/>
  <c r="AU599" i="18"/>
  <c r="Y599" i="18"/>
  <c r="K599" i="18"/>
  <c r="V195" i="18"/>
  <c r="AA599" i="18"/>
  <c r="AC599" i="18"/>
  <c r="U599" i="18"/>
  <c r="AQ599" i="18"/>
  <c r="BA599" i="18"/>
  <c r="W599" i="18"/>
  <c r="J11" i="18"/>
  <c r="AX744" i="18"/>
  <c r="Q106" i="1"/>
  <c r="AY745" i="18"/>
  <c r="BG616" i="18"/>
  <c r="BH616" i="18" s="1"/>
  <c r="BI616" i="18" s="1"/>
  <c r="BB235" i="18"/>
  <c r="BE538" i="18"/>
  <c r="BF538" i="18" s="1"/>
  <c r="AE314" i="18" l="1"/>
  <c r="AF316" i="18"/>
  <c r="AG316" i="18" s="1"/>
  <c r="AH316" i="18" s="1"/>
  <c r="AI316" i="18" s="1"/>
  <c r="N93" i="18"/>
  <c r="K91" i="18"/>
  <c r="P95" i="18"/>
  <c r="L92" i="18"/>
  <c r="M94" i="18"/>
  <c r="N94" i="18"/>
  <c r="N92" i="18"/>
  <c r="M92" i="18"/>
  <c r="O92" i="18"/>
  <c r="AV341" i="18"/>
  <c r="AW341" i="18" s="1"/>
  <c r="AX341" i="18" s="1"/>
  <c r="BE143" i="18"/>
  <c r="BF143" i="18" s="1"/>
  <c r="AW342" i="18"/>
  <c r="AX342" i="18" s="1"/>
  <c r="AY342" i="18" s="1"/>
  <c r="S302" i="18"/>
  <c r="T302" i="18" s="1"/>
  <c r="BA549" i="18"/>
  <c r="BB549" i="18" s="1"/>
  <c r="BF625" i="18"/>
  <c r="BG625" i="18" s="1"/>
  <c r="BH625" i="18" s="1"/>
  <c r="BI625" i="18" s="1"/>
  <c r="O705" i="18"/>
  <c r="P705" i="18" s="1"/>
  <c r="AF314" i="18"/>
  <c r="AG314" i="18" s="1"/>
  <c r="BE159" i="18"/>
  <c r="BF159" i="18" s="1"/>
  <c r="BG159" i="18" s="1"/>
  <c r="BH159" i="18" s="1"/>
  <c r="BI159" i="18" s="1"/>
  <c r="BD221" i="18"/>
  <c r="BE221" i="18" s="1"/>
  <c r="BF221" i="18" s="1"/>
  <c r="BC156" i="18"/>
  <c r="BD156" i="18" s="1"/>
  <c r="R301" i="18"/>
  <c r="S301" i="18" s="1"/>
  <c r="BG640" i="18"/>
  <c r="BH640" i="18" s="1"/>
  <c r="BI640" i="18" s="1"/>
  <c r="BF238" i="18"/>
  <c r="BG238" i="18" s="1"/>
  <c r="BH238" i="18" s="1"/>
  <c r="BI238" i="18" s="1"/>
  <c r="BG224" i="18"/>
  <c r="BH224" i="18" s="1"/>
  <c r="BI224" i="18" s="1"/>
  <c r="U290" i="18"/>
  <c r="V290" i="18" s="1"/>
  <c r="W290" i="18" s="1"/>
  <c r="BB525" i="18"/>
  <c r="BC525" i="18" s="1"/>
  <c r="BF638" i="18"/>
  <c r="BG638" i="18" s="1"/>
  <c r="BH638" i="18" s="1"/>
  <c r="BI638" i="18" s="1"/>
  <c r="BH117" i="18"/>
  <c r="BI117" i="18" s="1"/>
  <c r="BF639" i="18"/>
  <c r="BG639" i="18" s="1"/>
  <c r="BH639" i="18" s="1"/>
  <c r="BI639" i="18" s="1"/>
  <c r="AD731" i="18"/>
  <c r="AE731" i="18" s="1"/>
  <c r="T327" i="18"/>
  <c r="U327" i="18" s="1"/>
  <c r="V327" i="18" s="1"/>
  <c r="BF602" i="18"/>
  <c r="BG602" i="18" s="1"/>
  <c r="BH602" i="18" s="1"/>
  <c r="BI602" i="18" s="1"/>
  <c r="V329" i="18"/>
  <c r="W329" i="18" s="1"/>
  <c r="X329" i="18" s="1"/>
  <c r="BC534" i="18"/>
  <c r="BD534" i="18" s="1"/>
  <c r="V718" i="18"/>
  <c r="BG603" i="18"/>
  <c r="BH603" i="18" s="1"/>
  <c r="BI603" i="18" s="1"/>
  <c r="BE601" i="18"/>
  <c r="BF601" i="18" s="1"/>
  <c r="BI627" i="18"/>
  <c r="BC599" i="18"/>
  <c r="BD599" i="18" s="1"/>
  <c r="U328" i="18"/>
  <c r="V328" i="18" s="1"/>
  <c r="W328" i="18" s="1"/>
  <c r="BA495" i="18"/>
  <c r="BB495" i="18" s="1"/>
  <c r="BC495" i="18" s="1"/>
  <c r="V716" i="18"/>
  <c r="W716" i="18" s="1"/>
  <c r="BG237" i="18"/>
  <c r="BH237" i="18" s="1"/>
  <c r="BI237" i="18" s="1"/>
  <c r="R325" i="18"/>
  <c r="S325" i="18" s="1"/>
  <c r="T325" i="18" s="1"/>
  <c r="AB729" i="18"/>
  <c r="AC729" i="18" s="1"/>
  <c r="BD600" i="18"/>
  <c r="BE600" i="18" s="1"/>
  <c r="BF600" i="18" s="1"/>
  <c r="BH652" i="18"/>
  <c r="BI652" i="18" s="1"/>
  <c r="AE732" i="18"/>
  <c r="AF732" i="18" s="1"/>
  <c r="AG732" i="18" s="1"/>
  <c r="S300" i="18"/>
  <c r="T300" i="18" s="1"/>
  <c r="BE223" i="18"/>
  <c r="BF223" i="18" s="1"/>
  <c r="BG223" i="18" s="1"/>
  <c r="AZ743" i="18"/>
  <c r="AE315" i="18"/>
  <c r="AF315" i="18" s="1"/>
  <c r="BF158" i="18"/>
  <c r="I42" i="18"/>
  <c r="AZ563" i="18"/>
  <c r="N704" i="18"/>
  <c r="O704" i="18" s="1"/>
  <c r="BD144" i="18"/>
  <c r="BE144" i="18" s="1"/>
  <c r="AF733" i="18"/>
  <c r="S326" i="18"/>
  <c r="AY562" i="18"/>
  <c r="AZ562" i="18" s="1"/>
  <c r="BA562" i="18" s="1"/>
  <c r="BI613" i="18"/>
  <c r="R707" i="18"/>
  <c r="S707" i="18" s="1"/>
  <c r="BH160" i="18"/>
  <c r="BI160" i="18" s="1"/>
  <c r="AW742" i="18"/>
  <c r="AX742" i="18" s="1"/>
  <c r="BE157" i="18"/>
  <c r="BF157" i="18" s="1"/>
  <c r="R692" i="18"/>
  <c r="S692" i="18" s="1"/>
  <c r="T692" i="18" s="1"/>
  <c r="BB498" i="18"/>
  <c r="BB499" i="18"/>
  <c r="BC499" i="18" s="1"/>
  <c r="BD499" i="18" s="1"/>
  <c r="R286" i="18"/>
  <c r="AX522" i="18"/>
  <c r="AA313" i="18"/>
  <c r="AB313" i="18" s="1"/>
  <c r="P299" i="18"/>
  <c r="BF236" i="18"/>
  <c r="BG236" i="18" s="1"/>
  <c r="BB746" i="18"/>
  <c r="BE222" i="18"/>
  <c r="BF222" i="18" s="1"/>
  <c r="BC235" i="18"/>
  <c r="BE145" i="18"/>
  <c r="BF145" i="18" s="1"/>
  <c r="BE536" i="18"/>
  <c r="BF536" i="18" s="1"/>
  <c r="T289" i="18"/>
  <c r="T288" i="18"/>
  <c r="W719" i="18"/>
  <c r="BA497" i="18"/>
  <c r="BB497" i="18" s="1"/>
  <c r="U694" i="18"/>
  <c r="V694" i="18" s="1"/>
  <c r="H42" i="18"/>
  <c r="AC730" i="18"/>
  <c r="AY560" i="18"/>
  <c r="AZ560" i="18" s="1"/>
  <c r="AY548" i="18"/>
  <c r="AZ548" i="18" s="1"/>
  <c r="P706" i="18"/>
  <c r="Q706" i="18" s="1"/>
  <c r="R706" i="18" s="1"/>
  <c r="S706" i="18" s="1"/>
  <c r="Q690" i="18"/>
  <c r="AZ561" i="18"/>
  <c r="BA561" i="18" s="1"/>
  <c r="BB561" i="18" s="1"/>
  <c r="BF146" i="18"/>
  <c r="BG146" i="18" s="1"/>
  <c r="N703" i="18"/>
  <c r="O703" i="18" s="1"/>
  <c r="AY496" i="18"/>
  <c r="AY523" i="18"/>
  <c r="J42" i="18"/>
  <c r="G42" i="18"/>
  <c r="R303" i="18"/>
  <c r="X720" i="18"/>
  <c r="Y720" i="18" s="1"/>
  <c r="BH641" i="18"/>
  <c r="BI641" i="18" s="1"/>
  <c r="AZ550" i="18"/>
  <c r="AZ745" i="18"/>
  <c r="BA745" i="18" s="1"/>
  <c r="BC524" i="18"/>
  <c r="BD524" i="18" s="1"/>
  <c r="BD612" i="18"/>
  <c r="BE612" i="18" s="1"/>
  <c r="T717" i="18"/>
  <c r="BF653" i="18"/>
  <c r="BG653" i="18" s="1"/>
  <c r="BG538" i="18"/>
  <c r="BG626" i="18"/>
  <c r="BH626" i="18" s="1"/>
  <c r="BI626" i="18" s="1"/>
  <c r="BB564" i="18"/>
  <c r="AA312" i="18"/>
  <c r="BG654" i="18"/>
  <c r="BH654" i="18" s="1"/>
  <c r="BI654" i="18" s="1"/>
  <c r="AV339" i="18"/>
  <c r="BC551" i="18"/>
  <c r="BE537" i="18"/>
  <c r="K42" i="18"/>
  <c r="Q691" i="18"/>
  <c r="AV340" i="18"/>
  <c r="AW340" i="18" s="1"/>
  <c r="AX521" i="18"/>
  <c r="AR338" i="18"/>
  <c r="BC535" i="18"/>
  <c r="T693" i="18"/>
  <c r="AY547" i="18"/>
  <c r="Q287" i="18"/>
  <c r="AY744" i="18"/>
  <c r="AZ744" i="18" s="1"/>
  <c r="BA744" i="18" s="1"/>
  <c r="BC234" i="18"/>
  <c r="AJ316" i="18" l="1"/>
  <c r="AK316" i="18" s="1"/>
  <c r="P94" i="18"/>
  <c r="L91" i="18"/>
  <c r="Q95" i="18"/>
  <c r="P92" i="18"/>
  <c r="O94" i="18"/>
  <c r="O93" i="18"/>
  <c r="P93" i="18"/>
  <c r="BG143" i="18"/>
  <c r="BH143" i="18" s="1"/>
  <c r="X290" i="18"/>
  <c r="Y290" i="18" s="1"/>
  <c r="AH314" i="18"/>
  <c r="AI314" i="18" s="1"/>
  <c r="AJ314" i="18" s="1"/>
  <c r="AK314" i="18" s="1"/>
  <c r="AL314" i="18" s="1"/>
  <c r="U302" i="18"/>
  <c r="V302" i="18" s="1"/>
  <c r="W302" i="18" s="1"/>
  <c r="BE499" i="18"/>
  <c r="BF499" i="18" s="1"/>
  <c r="BG499" i="18" s="1"/>
  <c r="BE156" i="18"/>
  <c r="BF156" i="18" s="1"/>
  <c r="BG156" i="18" s="1"/>
  <c r="BH156" i="18" s="1"/>
  <c r="U300" i="18"/>
  <c r="V300" i="18" s="1"/>
  <c r="Q705" i="18"/>
  <c r="R705" i="18" s="1"/>
  <c r="BE534" i="18"/>
  <c r="BF534" i="18" s="1"/>
  <c r="BG534" i="18" s="1"/>
  <c r="Q70" i="1"/>
  <c r="BD525" i="18"/>
  <c r="BE525" i="18" s="1"/>
  <c r="BF525" i="18" s="1"/>
  <c r="BG525" i="18" s="1"/>
  <c r="BH525" i="18" s="1"/>
  <c r="BI525" i="18" s="1"/>
  <c r="AD729" i="18"/>
  <c r="AE729" i="18" s="1"/>
  <c r="AF729" i="18" s="1"/>
  <c r="AG729" i="18" s="1"/>
  <c r="X716" i="18"/>
  <c r="Y716" i="18" s="1"/>
  <c r="Y329" i="18"/>
  <c r="Z329" i="18" s="1"/>
  <c r="BC497" i="18"/>
  <c r="BD497" i="18" s="1"/>
  <c r="BE497" i="18" s="1"/>
  <c r="BF497" i="18" s="1"/>
  <c r="BH653" i="18"/>
  <c r="BI653" i="18" s="1"/>
  <c r="BB745" i="18"/>
  <c r="BC745" i="18" s="1"/>
  <c r="AY742" i="18"/>
  <c r="AZ742" i="18" s="1"/>
  <c r="BA742" i="18" s="1"/>
  <c r="BE599" i="18"/>
  <c r="BF599" i="18" s="1"/>
  <c r="BG599" i="18" s="1"/>
  <c r="BH599" i="18" s="1"/>
  <c r="BI599" i="18" s="1"/>
  <c r="W718" i="18"/>
  <c r="BG600" i="18"/>
  <c r="BH600" i="18" s="1"/>
  <c r="BI600" i="18" s="1"/>
  <c r="AG315" i="18"/>
  <c r="AH315" i="18" s="1"/>
  <c r="AZ342" i="18"/>
  <c r="BA342" i="18" s="1"/>
  <c r="BG158" i="18"/>
  <c r="BH158" i="18" s="1"/>
  <c r="T707" i="18"/>
  <c r="U707" i="18" s="1"/>
  <c r="BF144" i="18"/>
  <c r="BG144" i="18" s="1"/>
  <c r="BH144" i="18" s="1"/>
  <c r="BI144" i="18" s="1"/>
  <c r="BG145" i="18"/>
  <c r="BH145" i="18" s="1"/>
  <c r="BG536" i="18"/>
  <c r="BH536" i="18" s="1"/>
  <c r="R287" i="18"/>
  <c r="S287" i="18" s="1"/>
  <c r="T287" i="18" s="1"/>
  <c r="AZ547" i="18"/>
  <c r="BA547" i="18" s="1"/>
  <c r="BB547" i="18" s="1"/>
  <c r="R691" i="18"/>
  <c r="T301" i="18"/>
  <c r="U301" i="18" s="1"/>
  <c r="V301" i="18" s="1"/>
  <c r="BC564" i="18"/>
  <c r="BD564" i="18" s="1"/>
  <c r="G151" i="1"/>
  <c r="G71" i="1"/>
  <c r="X719" i="18"/>
  <c r="Y719" i="18" s="1"/>
  <c r="Q299" i="18"/>
  <c r="I151" i="1"/>
  <c r="I71" i="1"/>
  <c r="BA560" i="18"/>
  <c r="BB560" i="18" s="1"/>
  <c r="AX340" i="18"/>
  <c r="AY340" i="18" s="1"/>
  <c r="AZ340" i="18" s="1"/>
  <c r="BA548" i="18"/>
  <c r="BB548" i="18" s="1"/>
  <c r="BB562" i="18"/>
  <c r="BG601" i="18"/>
  <c r="BH601" i="18" s="1"/>
  <c r="BI601" i="18" s="1"/>
  <c r="U325" i="18"/>
  <c r="V325" i="18" s="1"/>
  <c r="W325" i="18" s="1"/>
  <c r="X325" i="18" s="1"/>
  <c r="BC549" i="18"/>
  <c r="BD549" i="18" s="1"/>
  <c r="BE549" i="18" s="1"/>
  <c r="BB744" i="18"/>
  <c r="BC744" i="18" s="1"/>
  <c r="AL316" i="18"/>
  <c r="AM316" i="18" s="1"/>
  <c r="AN316" i="18" s="1"/>
  <c r="AO316" i="18" s="1"/>
  <c r="AP316" i="18" s="1"/>
  <c r="AQ316" i="18" s="1"/>
  <c r="AR316" i="18" s="1"/>
  <c r="AS316" i="18" s="1"/>
  <c r="AT316" i="18" s="1"/>
  <c r="AU316" i="18" s="1"/>
  <c r="AV316" i="18" s="1"/>
  <c r="AW316" i="18" s="1"/>
  <c r="AX316" i="18" s="1"/>
  <c r="AY316" i="18" s="1"/>
  <c r="AZ316" i="18" s="1"/>
  <c r="BA316" i="18" s="1"/>
  <c r="BB316" i="18" s="1"/>
  <c r="BC316" i="18" s="1"/>
  <c r="BD316" i="18" s="1"/>
  <c r="BE316" i="18" s="1"/>
  <c r="BF316" i="18" s="1"/>
  <c r="BG316" i="18" s="1"/>
  <c r="BH316" i="18" s="1"/>
  <c r="BI316" i="18" s="1"/>
  <c r="AH732" i="18"/>
  <c r="BC561" i="18"/>
  <c r="BD561" i="18" s="1"/>
  <c r="BA743" i="18"/>
  <c r="BD535" i="18"/>
  <c r="BE535" i="18" s="1"/>
  <c r="AY341" i="18"/>
  <c r="BD234" i="18"/>
  <c r="BE234" i="18" s="1"/>
  <c r="BF234" i="18" s="1"/>
  <c r="AC313" i="18"/>
  <c r="Z720" i="18"/>
  <c r="BE524" i="18"/>
  <c r="BD495" i="18"/>
  <c r="P704" i="18"/>
  <c r="U717" i="18"/>
  <c r="AB312" i="18"/>
  <c r="X328" i="18"/>
  <c r="Y328" i="18" s="1"/>
  <c r="BC498" i="18"/>
  <c r="BD498" i="18" s="1"/>
  <c r="BE498" i="18" s="1"/>
  <c r="U693" i="18"/>
  <c r="K151" i="1"/>
  <c r="K71" i="1"/>
  <c r="BF537" i="18"/>
  <c r="R690" i="18"/>
  <c r="J151" i="1"/>
  <c r="J71" i="1"/>
  <c r="U289" i="18"/>
  <c r="AY522" i="18"/>
  <c r="W327" i="18"/>
  <c r="BA563" i="18"/>
  <c r="BB563" i="18" s="1"/>
  <c r="BC563" i="18" s="1"/>
  <c r="BD563" i="18" s="1"/>
  <c r="H151" i="1"/>
  <c r="H71" i="1"/>
  <c r="BG157" i="18"/>
  <c r="BH157" i="18" s="1"/>
  <c r="BI157" i="18" s="1"/>
  <c r="AW339" i="18"/>
  <c r="BH538" i="18"/>
  <c r="BI538" i="18" s="1"/>
  <c r="AZ523" i="18"/>
  <c r="P703" i="18"/>
  <c r="W694" i="18"/>
  <c r="BD235" i="18"/>
  <c r="AF731" i="18"/>
  <c r="AG733" i="18"/>
  <c r="BG222" i="18"/>
  <c r="BH222" i="18" s="1"/>
  <c r="BI222" i="18" s="1"/>
  <c r="S286" i="18"/>
  <c r="AY521" i="18"/>
  <c r="BD551" i="18"/>
  <c r="S303" i="18"/>
  <c r="AZ496" i="18"/>
  <c r="BA496" i="18" s="1"/>
  <c r="BB496" i="18" s="1"/>
  <c r="U288" i="18"/>
  <c r="BC746" i="18"/>
  <c r="U692" i="18"/>
  <c r="AS338" i="18"/>
  <c r="BA550" i="18"/>
  <c r="BH223" i="18"/>
  <c r="BI223" i="18" s="1"/>
  <c r="BG221" i="18"/>
  <c r="BH221" i="18" s="1"/>
  <c r="BI221" i="18" s="1"/>
  <c r="T706" i="18"/>
  <c r="BH146" i="18"/>
  <c r="BI146" i="18" s="1"/>
  <c r="T326" i="18"/>
  <c r="BH236" i="18"/>
  <c r="BI236" i="18" s="1"/>
  <c r="BF612" i="18"/>
  <c r="BG612" i="18" s="1"/>
  <c r="BH612" i="18" s="1"/>
  <c r="AD730" i="18"/>
  <c r="BI143" i="18" l="1"/>
  <c r="Q93" i="18"/>
  <c r="R95" i="18"/>
  <c r="R93" i="18"/>
  <c r="S95" i="18"/>
  <c r="Q92" i="18"/>
  <c r="Q94" i="18"/>
  <c r="M91" i="18"/>
  <c r="BD745" i="18"/>
  <c r="BE745" i="18" s="1"/>
  <c r="X302" i="18"/>
  <c r="Y302" i="18" s="1"/>
  <c r="BI156" i="18"/>
  <c r="BH499" i="18"/>
  <c r="BI499" i="18" s="1"/>
  <c r="S705" i="18"/>
  <c r="T705" i="18" s="1"/>
  <c r="U705" i="18" s="1"/>
  <c r="Q172" i="1"/>
  <c r="Z716" i="18"/>
  <c r="AA716" i="18" s="1"/>
  <c r="U287" i="18"/>
  <c r="V287" i="18" s="1"/>
  <c r="W287" i="18" s="1"/>
  <c r="BG537" i="18"/>
  <c r="BH537" i="18" s="1"/>
  <c r="BI537" i="18" s="1"/>
  <c r="BG234" i="18"/>
  <c r="BH234" i="18" s="1"/>
  <c r="BI234" i="18" s="1"/>
  <c r="BF535" i="18"/>
  <c r="X718" i="18"/>
  <c r="BI158" i="18"/>
  <c r="AI315" i="18"/>
  <c r="V288" i="18"/>
  <c r="W288" i="18" s="1"/>
  <c r="BE551" i="18"/>
  <c r="BF551" i="18" s="1"/>
  <c r="BG497" i="18"/>
  <c r="BH497" i="18" s="1"/>
  <c r="BI536" i="18"/>
  <c r="BA340" i="18"/>
  <c r="BB340" i="18" s="1"/>
  <c r="BC340" i="18" s="1"/>
  <c r="BD340" i="18" s="1"/>
  <c r="BI145" i="18"/>
  <c r="Z328" i="18"/>
  <c r="AA328" i="18" s="1"/>
  <c r="BD744" i="18"/>
  <c r="BE744" i="18" s="1"/>
  <c r="BF744" i="18" s="1"/>
  <c r="BE561" i="18"/>
  <c r="BF561" i="18" s="1"/>
  <c r="BB742" i="18"/>
  <c r="BC742" i="18" s="1"/>
  <c r="T303" i="18"/>
  <c r="U303" i="18" s="1"/>
  <c r="T286" i="18"/>
  <c r="BE563" i="18"/>
  <c r="BF563" i="18" s="1"/>
  <c r="AC312" i="18"/>
  <c r="AD312" i="18" s="1"/>
  <c r="AE312" i="18" s="1"/>
  <c r="AF312" i="18" s="1"/>
  <c r="V717" i="18"/>
  <c r="W301" i="18"/>
  <c r="X301" i="18" s="1"/>
  <c r="Y301" i="18" s="1"/>
  <c r="Z301" i="18" s="1"/>
  <c r="AE730" i="18"/>
  <c r="AF730" i="18" s="1"/>
  <c r="BC496" i="18"/>
  <c r="BD496" i="18" s="1"/>
  <c r="BE496" i="18" s="1"/>
  <c r="BF496" i="18" s="1"/>
  <c r="BG496" i="18" s="1"/>
  <c r="BH496" i="18" s="1"/>
  <c r="BI496" i="18" s="1"/>
  <c r="Y325" i="18"/>
  <c r="Z325" i="18" s="1"/>
  <c r="AZ522" i="18"/>
  <c r="BA522" i="18" s="1"/>
  <c r="AG731" i="18"/>
  <c r="AH731" i="18" s="1"/>
  <c r="Z290" i="18"/>
  <c r="AT338" i="18"/>
  <c r="AU338" i="18" s="1"/>
  <c r="AV338" i="18" s="1"/>
  <c r="AW338" i="18" s="1"/>
  <c r="AI732" i="18"/>
  <c r="AJ732" i="18" s="1"/>
  <c r="V289" i="18"/>
  <c r="V692" i="18"/>
  <c r="W692" i="18" s="1"/>
  <c r="V693" i="18"/>
  <c r="BE564" i="18"/>
  <c r="W300" i="18"/>
  <c r="X300" i="18" s="1"/>
  <c r="Y300" i="18" s="1"/>
  <c r="Z300" i="18" s="1"/>
  <c r="AA300" i="18" s="1"/>
  <c r="AB300" i="18" s="1"/>
  <c r="AC300" i="18" s="1"/>
  <c r="AD300" i="18" s="1"/>
  <c r="AE300" i="18" s="1"/>
  <c r="AF300" i="18" s="1"/>
  <c r="AG300" i="18" s="1"/>
  <c r="AH300" i="18" s="1"/>
  <c r="AI300" i="18" s="1"/>
  <c r="AJ300" i="18" s="1"/>
  <c r="AK300" i="18" s="1"/>
  <c r="AL300" i="18" s="1"/>
  <c r="AM300" i="18" s="1"/>
  <c r="AN300" i="18" s="1"/>
  <c r="AO300" i="18" s="1"/>
  <c r="AP300" i="18" s="1"/>
  <c r="AQ300" i="18" s="1"/>
  <c r="AR300" i="18" s="1"/>
  <c r="AS300" i="18" s="1"/>
  <c r="AT300" i="18" s="1"/>
  <c r="AU300" i="18" s="1"/>
  <c r="AV300" i="18" s="1"/>
  <c r="AW300" i="18" s="1"/>
  <c r="AX300" i="18" s="1"/>
  <c r="AY300" i="18" s="1"/>
  <c r="AZ300" i="18" s="1"/>
  <c r="BA300" i="18" s="1"/>
  <c r="BB300" i="18" s="1"/>
  <c r="BC300" i="18" s="1"/>
  <c r="BD300" i="18" s="1"/>
  <c r="BE300" i="18" s="1"/>
  <c r="BF300" i="18" s="1"/>
  <c r="BG300" i="18" s="1"/>
  <c r="BH300" i="18" s="1"/>
  <c r="BI300" i="18" s="1"/>
  <c r="BB550" i="18"/>
  <c r="BC550" i="18" s="1"/>
  <c r="S183" i="18"/>
  <c r="H19" i="18"/>
  <c r="R183" i="18"/>
  <c r="P183" i="18"/>
  <c r="M183" i="18"/>
  <c r="Q183" i="18"/>
  <c r="O183" i="18"/>
  <c r="N183" i="18"/>
  <c r="I183" i="18"/>
  <c r="J183" i="18"/>
  <c r="T183" i="18"/>
  <c r="U183" i="18"/>
  <c r="K183" i="18"/>
  <c r="L183" i="18"/>
  <c r="K587" i="18"/>
  <c r="R587" i="18"/>
  <c r="L587" i="18"/>
  <c r="M587" i="18"/>
  <c r="V183" i="18"/>
  <c r="I587" i="18"/>
  <c r="V587" i="18"/>
  <c r="P587" i="18"/>
  <c r="J587" i="18"/>
  <c r="W183" i="18"/>
  <c r="W587" i="18"/>
  <c r="S587" i="18"/>
  <c r="O587" i="18"/>
  <c r="N587" i="18"/>
  <c r="Q587" i="18"/>
  <c r="T587" i="18"/>
  <c r="U587" i="18"/>
  <c r="H173" i="1"/>
  <c r="Q186" i="18"/>
  <c r="T186" i="18"/>
  <c r="L186" i="18"/>
  <c r="O186" i="18"/>
  <c r="P186" i="18"/>
  <c r="R186" i="18"/>
  <c r="N186" i="18"/>
  <c r="Z186" i="18"/>
  <c r="S186" i="18"/>
  <c r="M186" i="18"/>
  <c r="X186" i="18"/>
  <c r="Y186" i="18"/>
  <c r="W186" i="18"/>
  <c r="K19" i="18"/>
  <c r="U186" i="18"/>
  <c r="V186" i="18"/>
  <c r="N590" i="18"/>
  <c r="O590" i="18"/>
  <c r="Q590" i="18"/>
  <c r="X590" i="18"/>
  <c r="P590" i="18"/>
  <c r="Y590" i="18"/>
  <c r="S590" i="18"/>
  <c r="L590" i="18"/>
  <c r="M590" i="18"/>
  <c r="W590" i="18"/>
  <c r="R590" i="18"/>
  <c r="U590" i="18"/>
  <c r="Z590" i="18"/>
  <c r="V590" i="18"/>
  <c r="T590" i="18"/>
  <c r="K173" i="1"/>
  <c r="BF549" i="18"/>
  <c r="BG549" i="18" s="1"/>
  <c r="X184" i="18"/>
  <c r="J184" i="18"/>
  <c r="K184" i="18"/>
  <c r="T184" i="18"/>
  <c r="S184" i="18"/>
  <c r="N184" i="18"/>
  <c r="O184" i="18"/>
  <c r="V184" i="18"/>
  <c r="L184" i="18"/>
  <c r="P184" i="18"/>
  <c r="I19" i="18"/>
  <c r="M184" i="18"/>
  <c r="Q184" i="18"/>
  <c r="W184" i="18"/>
  <c r="U184" i="18"/>
  <c r="T588" i="18"/>
  <c r="W588" i="18"/>
  <c r="X588" i="18"/>
  <c r="J588" i="18"/>
  <c r="R184" i="18"/>
  <c r="R588" i="18"/>
  <c r="O588" i="18"/>
  <c r="Q588" i="18"/>
  <c r="P588" i="18"/>
  <c r="L588" i="18"/>
  <c r="N588" i="18"/>
  <c r="U588" i="18"/>
  <c r="V588" i="18"/>
  <c r="M588" i="18"/>
  <c r="K588" i="18"/>
  <c r="S588" i="18"/>
  <c r="I173" i="1"/>
  <c r="R299" i="18"/>
  <c r="H182" i="18"/>
  <c r="N182" i="18"/>
  <c r="I182" i="18"/>
  <c r="S182" i="18"/>
  <c r="T182" i="18"/>
  <c r="U182" i="18"/>
  <c r="G19" i="18"/>
  <c r="R182" i="18"/>
  <c r="J182" i="18"/>
  <c r="P182" i="18"/>
  <c r="L182" i="18"/>
  <c r="M182" i="18"/>
  <c r="V182" i="18"/>
  <c r="O182" i="18"/>
  <c r="K182" i="18"/>
  <c r="Q182" i="18"/>
  <c r="J586" i="18"/>
  <c r="M586" i="18"/>
  <c r="P586" i="18"/>
  <c r="O586" i="18"/>
  <c r="I586" i="18"/>
  <c r="H586" i="18"/>
  <c r="R586" i="18"/>
  <c r="Q586" i="18"/>
  <c r="K586" i="18"/>
  <c r="L586" i="18"/>
  <c r="S586" i="18"/>
  <c r="T586" i="18"/>
  <c r="N586" i="18"/>
  <c r="U586" i="18"/>
  <c r="V586" i="18"/>
  <c r="G173" i="1"/>
  <c r="S691" i="18"/>
  <c r="BI612" i="18"/>
  <c r="AH729" i="18"/>
  <c r="AI729" i="18" s="1"/>
  <c r="S690" i="18"/>
  <c r="U706" i="18"/>
  <c r="V706" i="18" s="1"/>
  <c r="Q703" i="18"/>
  <c r="BB342" i="18"/>
  <c r="BC342" i="18" s="1"/>
  <c r="V707" i="18"/>
  <c r="AD313" i="18"/>
  <c r="AE313" i="18" s="1"/>
  <c r="AM314" i="18"/>
  <c r="AN314" i="18" s="1"/>
  <c r="AO314" i="18" s="1"/>
  <c r="AP314" i="18" s="1"/>
  <c r="AQ314" i="18" s="1"/>
  <c r="AR314" i="18" s="1"/>
  <c r="AS314" i="18" s="1"/>
  <c r="AT314" i="18" s="1"/>
  <c r="AU314" i="18" s="1"/>
  <c r="AV314" i="18" s="1"/>
  <c r="AW314" i="18" s="1"/>
  <c r="AX314" i="18" s="1"/>
  <c r="AY314" i="18" s="1"/>
  <c r="AZ314" i="18" s="1"/>
  <c r="BA314" i="18" s="1"/>
  <c r="BB314" i="18" s="1"/>
  <c r="BC314" i="18" s="1"/>
  <c r="BD314" i="18" s="1"/>
  <c r="BE314" i="18" s="1"/>
  <c r="BF314" i="18" s="1"/>
  <c r="BG314" i="18" s="1"/>
  <c r="BH314" i="18" s="1"/>
  <c r="BI314" i="18" s="1"/>
  <c r="AZ521" i="18"/>
  <c r="BA521" i="18" s="1"/>
  <c r="BB521" i="18" s="1"/>
  <c r="BC548" i="18"/>
  <c r="BD746" i="18"/>
  <c r="BE746" i="18" s="1"/>
  <c r="V185" i="18"/>
  <c r="J19" i="18"/>
  <c r="U185" i="18"/>
  <c r="T185" i="18"/>
  <c r="S185" i="18"/>
  <c r="L185" i="18"/>
  <c r="K185" i="18"/>
  <c r="Y185" i="18"/>
  <c r="Q185" i="18"/>
  <c r="P185" i="18"/>
  <c r="N185" i="18"/>
  <c r="W185" i="18"/>
  <c r="O185" i="18"/>
  <c r="X185" i="18"/>
  <c r="M185" i="18"/>
  <c r="R185" i="18"/>
  <c r="U589" i="18"/>
  <c r="V589" i="18"/>
  <c r="O589" i="18"/>
  <c r="N589" i="18"/>
  <c r="W589" i="18"/>
  <c r="Q589" i="18"/>
  <c r="L589" i="18"/>
  <c r="Y589" i="18"/>
  <c r="P589" i="18"/>
  <c r="S589" i="18"/>
  <c r="T589" i="18"/>
  <c r="M589" i="18"/>
  <c r="K589" i="18"/>
  <c r="X589" i="18"/>
  <c r="R589" i="18"/>
  <c r="J173" i="1"/>
  <c r="BF524" i="18"/>
  <c r="BG524" i="18" s="1"/>
  <c r="BC562" i="18"/>
  <c r="BD562" i="18" s="1"/>
  <c r="BE562" i="18" s="1"/>
  <c r="BF562" i="18" s="1"/>
  <c r="BG562" i="18" s="1"/>
  <c r="BH562" i="18" s="1"/>
  <c r="BI562" i="18" s="1"/>
  <c r="AH733" i="18"/>
  <c r="AZ341" i="18"/>
  <c r="BC560" i="18"/>
  <c r="BA523" i="18"/>
  <c r="BB523" i="18" s="1"/>
  <c r="BC523" i="18" s="1"/>
  <c r="BD523" i="18" s="1"/>
  <c r="BE235" i="18"/>
  <c r="BF235" i="18" s="1"/>
  <c r="X327" i="18"/>
  <c r="AA720" i="18"/>
  <c r="AB720" i="18" s="1"/>
  <c r="AC720" i="18" s="1"/>
  <c r="BB743" i="18"/>
  <c r="BC743" i="18" s="1"/>
  <c r="BH534" i="18"/>
  <c r="BI534" i="18" s="1"/>
  <c r="U326" i="18"/>
  <c r="BF498" i="18"/>
  <c r="BG498" i="18" s="1"/>
  <c r="BH498" i="18" s="1"/>
  <c r="BI498" i="18" s="1"/>
  <c r="AA329" i="18"/>
  <c r="BC547" i="18"/>
  <c r="BD547" i="18" s="1"/>
  <c r="BE547" i="18" s="1"/>
  <c r="BF547" i="18" s="1"/>
  <c r="BG547" i="18" s="1"/>
  <c r="BH547" i="18" s="1"/>
  <c r="BI547" i="18" s="1"/>
  <c r="Q704" i="18"/>
  <c r="Z719" i="18"/>
  <c r="X694" i="18"/>
  <c r="AX339" i="18"/>
  <c r="Q72" i="1"/>
  <c r="BE495" i="18"/>
  <c r="BF495" i="18" s="1"/>
  <c r="BG495" i="18" s="1"/>
  <c r="BH495" i="18" s="1"/>
  <c r="BI495" i="18" s="1"/>
  <c r="Z302" i="18" l="1"/>
  <c r="AA302" i="18" s="1"/>
  <c r="BF745" i="18"/>
  <c r="BG745" i="18" s="1"/>
  <c r="BH745" i="18" s="1"/>
  <c r="N91" i="18"/>
  <c r="T95" i="18"/>
  <c r="R92" i="18"/>
  <c r="S94" i="18"/>
  <c r="S93" i="18"/>
  <c r="V93" i="18"/>
  <c r="T93" i="18"/>
  <c r="R94" i="18"/>
  <c r="U93" i="18"/>
  <c r="BG535" i="18"/>
  <c r="BH535" i="18" s="1"/>
  <c r="AA325" i="18"/>
  <c r="AB325" i="18" s="1"/>
  <c r="AC325" i="18" s="1"/>
  <c r="BG235" i="18"/>
  <c r="BH235" i="18" s="1"/>
  <c r="BI235" i="18" s="1"/>
  <c r="AB716" i="18"/>
  <c r="AC716" i="18" s="1"/>
  <c r="AD716" i="18" s="1"/>
  <c r="AE716" i="18" s="1"/>
  <c r="AF716" i="18" s="1"/>
  <c r="AG716" i="18" s="1"/>
  <c r="AH716" i="18" s="1"/>
  <c r="AI716" i="18" s="1"/>
  <c r="AJ716" i="18" s="1"/>
  <c r="AK716" i="18" s="1"/>
  <c r="AL716" i="18" s="1"/>
  <c r="AM716" i="18" s="1"/>
  <c r="AN716" i="18" s="1"/>
  <c r="AO716" i="18" s="1"/>
  <c r="AP716" i="18" s="1"/>
  <c r="AQ716" i="18" s="1"/>
  <c r="AR716" i="18" s="1"/>
  <c r="AS716" i="18" s="1"/>
  <c r="AT716" i="18" s="1"/>
  <c r="AU716" i="18" s="1"/>
  <c r="AV716" i="18" s="1"/>
  <c r="AW716" i="18" s="1"/>
  <c r="AX716" i="18" s="1"/>
  <c r="AY716" i="18" s="1"/>
  <c r="AZ716" i="18" s="1"/>
  <c r="BA716" i="18" s="1"/>
  <c r="BB716" i="18" s="1"/>
  <c r="BC716" i="18" s="1"/>
  <c r="BD716" i="18" s="1"/>
  <c r="BE716" i="18" s="1"/>
  <c r="BF716" i="18" s="1"/>
  <c r="BG716" i="18" s="1"/>
  <c r="BH716" i="18" s="1"/>
  <c r="BI716" i="18" s="1"/>
  <c r="BI497" i="18"/>
  <c r="BE340" i="18"/>
  <c r="BF340" i="18" s="1"/>
  <c r="BG340" i="18" s="1"/>
  <c r="BH340" i="18" s="1"/>
  <c r="BI340" i="18" s="1"/>
  <c r="Y184" i="18"/>
  <c r="Z184" i="18" s="1"/>
  <c r="X183" i="18"/>
  <c r="BG551" i="18"/>
  <c r="BH551" i="18" s="1"/>
  <c r="BI551" i="18" s="1"/>
  <c r="BG563" i="18"/>
  <c r="BH563" i="18" s="1"/>
  <c r="BI563" i="18" s="1"/>
  <c r="X288" i="18"/>
  <c r="Y288" i="18" s="1"/>
  <c r="Z589" i="18"/>
  <c r="AA589" i="18" s="1"/>
  <c r="Y588" i="18"/>
  <c r="Z588" i="18" s="1"/>
  <c r="AA588" i="18" s="1"/>
  <c r="AB588" i="18" s="1"/>
  <c r="Y718" i="18"/>
  <c r="BD342" i="18"/>
  <c r="BE342" i="18" s="1"/>
  <c r="BF342" i="18" s="1"/>
  <c r="BG342" i="18" s="1"/>
  <c r="BH342" i="18" s="1"/>
  <c r="BI342" i="18" s="1"/>
  <c r="Y183" i="18"/>
  <c r="AJ315" i="18"/>
  <c r="AK315" i="18" s="1"/>
  <c r="AA186" i="18"/>
  <c r="AB186" i="18" s="1"/>
  <c r="AC186" i="18" s="1"/>
  <c r="BH524" i="18"/>
  <c r="BI524" i="18" s="1"/>
  <c r="AF313" i="18"/>
  <c r="AG313" i="18" s="1"/>
  <c r="BH549" i="18"/>
  <c r="BI549" i="18" s="1"/>
  <c r="AX338" i="18"/>
  <c r="AY338" i="18" s="1"/>
  <c r="AZ338" i="18" s="1"/>
  <c r="BA338" i="18" s="1"/>
  <c r="BB338" i="18" s="1"/>
  <c r="BC338" i="18" s="1"/>
  <c r="BD338" i="18" s="1"/>
  <c r="BE338" i="18" s="1"/>
  <c r="BF338" i="18" s="1"/>
  <c r="BG338" i="18" s="1"/>
  <c r="BH338" i="18" s="1"/>
  <c r="BI338" i="18" s="1"/>
  <c r="BD743" i="18"/>
  <c r="BE743" i="18" s="1"/>
  <c r="AI733" i="18"/>
  <c r="J50" i="18"/>
  <c r="J41" i="18" s="1"/>
  <c r="J10" i="18"/>
  <c r="T691" i="18"/>
  <c r="U691" i="18" s="1"/>
  <c r="V691" i="18" s="1"/>
  <c r="W691" i="18" s="1"/>
  <c r="X691" i="18" s="1"/>
  <c r="W693" i="18"/>
  <c r="AA290" i="18"/>
  <c r="AB290" i="18" s="1"/>
  <c r="AC290" i="18" s="1"/>
  <c r="AD290" i="18" s="1"/>
  <c r="AE290" i="18" s="1"/>
  <c r="AF290" i="18" s="1"/>
  <c r="AG290" i="18" s="1"/>
  <c r="AH290" i="18" s="1"/>
  <c r="AI290" i="18" s="1"/>
  <c r="AJ290" i="18" s="1"/>
  <c r="AK290" i="18" s="1"/>
  <c r="AL290" i="18" s="1"/>
  <c r="AM290" i="18" s="1"/>
  <c r="AN290" i="18" s="1"/>
  <c r="AO290" i="18" s="1"/>
  <c r="AP290" i="18" s="1"/>
  <c r="AQ290" i="18" s="1"/>
  <c r="AR290" i="18" s="1"/>
  <c r="AS290" i="18" s="1"/>
  <c r="AT290" i="18" s="1"/>
  <c r="AU290" i="18" s="1"/>
  <c r="AV290" i="18" s="1"/>
  <c r="AW290" i="18" s="1"/>
  <c r="AX290" i="18" s="1"/>
  <c r="AY290" i="18" s="1"/>
  <c r="AZ290" i="18" s="1"/>
  <c r="BA290" i="18" s="1"/>
  <c r="BB290" i="18" s="1"/>
  <c r="BC290" i="18" s="1"/>
  <c r="BD290" i="18" s="1"/>
  <c r="BE290" i="18" s="1"/>
  <c r="BF290" i="18" s="1"/>
  <c r="BG290" i="18" s="1"/>
  <c r="BH290" i="18" s="1"/>
  <c r="BI290" i="18" s="1"/>
  <c r="BB522" i="18"/>
  <c r="W717" i="18"/>
  <c r="AK732" i="18"/>
  <c r="AL732" i="18" s="1"/>
  <c r="AB329" i="18"/>
  <c r="AC329" i="18" s="1"/>
  <c r="AD329" i="18" s="1"/>
  <c r="AE329" i="18" s="1"/>
  <c r="X692" i="18"/>
  <c r="Y692" i="18" s="1"/>
  <c r="BE523" i="18"/>
  <c r="BF523" i="18" s="1"/>
  <c r="BG523" i="18" s="1"/>
  <c r="BH523" i="18" s="1"/>
  <c r="BI523" i="18" s="1"/>
  <c r="W586" i="18"/>
  <c r="X586" i="18" s="1"/>
  <c r="W182" i="18"/>
  <c r="X587" i="18"/>
  <c r="Y587" i="18" s="1"/>
  <c r="R703" i="18"/>
  <c r="S703" i="18" s="1"/>
  <c r="AG730" i="18"/>
  <c r="BD742" i="18"/>
  <c r="X287" i="18"/>
  <c r="BD560" i="18"/>
  <c r="BE560" i="18" s="1"/>
  <c r="BF560" i="18" s="1"/>
  <c r="BG560" i="18" s="1"/>
  <c r="BH560" i="18" s="1"/>
  <c r="BI560" i="18" s="1"/>
  <c r="BA341" i="18"/>
  <c r="BB341" i="18" s="1"/>
  <c r="BC521" i="18"/>
  <c r="BD521" i="18" s="1"/>
  <c r="BE521" i="18" s="1"/>
  <c r="BF521" i="18" s="1"/>
  <c r="BG521" i="18" s="1"/>
  <c r="BH521" i="18" s="1"/>
  <c r="BI521" i="18" s="1"/>
  <c r="K50" i="18"/>
  <c r="K41" i="18" s="1"/>
  <c r="K10" i="18"/>
  <c r="H50" i="18"/>
  <c r="H41" i="18" s="1"/>
  <c r="H10" i="18"/>
  <c r="W289" i="18"/>
  <c r="X289" i="18" s="1"/>
  <c r="Y289" i="18" s="1"/>
  <c r="Z289" i="18" s="1"/>
  <c r="AG312" i="18"/>
  <c r="AH312" i="18" s="1"/>
  <c r="V303" i="18"/>
  <c r="Z185" i="18"/>
  <c r="AY339" i="18"/>
  <c r="AZ339" i="18" s="1"/>
  <c r="BA339" i="18" s="1"/>
  <c r="BB339" i="18" s="1"/>
  <c r="R704" i="18"/>
  <c r="S704" i="18" s="1"/>
  <c r="W706" i="18"/>
  <c r="V705" i="18"/>
  <c r="W705" i="18" s="1"/>
  <c r="AJ729" i="18"/>
  <c r="AK729" i="18" s="1"/>
  <c r="AL729" i="18" s="1"/>
  <c r="AM729" i="18" s="1"/>
  <c r="AN729" i="18" s="1"/>
  <c r="AO729" i="18" s="1"/>
  <c r="AP729" i="18" s="1"/>
  <c r="AQ729" i="18" s="1"/>
  <c r="AR729" i="18" s="1"/>
  <c r="AS729" i="18" s="1"/>
  <c r="AT729" i="18" s="1"/>
  <c r="AU729" i="18" s="1"/>
  <c r="AV729" i="18" s="1"/>
  <c r="AW729" i="18" s="1"/>
  <c r="AX729" i="18" s="1"/>
  <c r="AY729" i="18" s="1"/>
  <c r="AZ729" i="18" s="1"/>
  <c r="BA729" i="18" s="1"/>
  <c r="BB729" i="18" s="1"/>
  <c r="BC729" i="18" s="1"/>
  <c r="BD729" i="18" s="1"/>
  <c r="BE729" i="18" s="1"/>
  <c r="BF729" i="18" s="1"/>
  <c r="BG729" i="18" s="1"/>
  <c r="BH729" i="18" s="1"/>
  <c r="BI729" i="18" s="1"/>
  <c r="BG744" i="18"/>
  <c r="BH744" i="18" s="1"/>
  <c r="BI744" i="18" s="1"/>
  <c r="Y694" i="18"/>
  <c r="Z694" i="18" s="1"/>
  <c r="AD720" i="18"/>
  <c r="AE720" i="18" s="1"/>
  <c r="AF720" i="18" s="1"/>
  <c r="AG720" i="18" s="1"/>
  <c r="Y327" i="18"/>
  <c r="BD548" i="18"/>
  <c r="BE548" i="18" s="1"/>
  <c r="BF548" i="18" s="1"/>
  <c r="W707" i="18"/>
  <c r="I50" i="18"/>
  <c r="I41" i="18" s="1"/>
  <c r="I10" i="18"/>
  <c r="BD550" i="18"/>
  <c r="BE550" i="18" s="1"/>
  <c r="BF550" i="18" s="1"/>
  <c r="BG550" i="18" s="1"/>
  <c r="BH550" i="18" s="1"/>
  <c r="BI550" i="18" s="1"/>
  <c r="AA719" i="18"/>
  <c r="AA590" i="18"/>
  <c r="AI731" i="18"/>
  <c r="AB328" i="18"/>
  <c r="G50" i="18"/>
  <c r="G41" i="18" s="1"/>
  <c r="G10" i="18"/>
  <c r="S299" i="18"/>
  <c r="BF564" i="18"/>
  <c r="BG564" i="18" s="1"/>
  <c r="BH564" i="18" s="1"/>
  <c r="BI564" i="18" s="1"/>
  <c r="U286" i="18"/>
  <c r="Q174" i="1"/>
  <c r="V326" i="18"/>
  <c r="BF746" i="18"/>
  <c r="BG746" i="18" s="1"/>
  <c r="BH746" i="18" s="1"/>
  <c r="BI746" i="18" s="1"/>
  <c r="AA301" i="18"/>
  <c r="AB301" i="18" s="1"/>
  <c r="AC301" i="18" s="1"/>
  <c r="AD301" i="18" s="1"/>
  <c r="AE301" i="18" s="1"/>
  <c r="AF301" i="18" s="1"/>
  <c r="AG301" i="18" s="1"/>
  <c r="AH301" i="18" s="1"/>
  <c r="AI301" i="18" s="1"/>
  <c r="AJ301" i="18" s="1"/>
  <c r="AK301" i="18" s="1"/>
  <c r="AL301" i="18" s="1"/>
  <c r="AM301" i="18" s="1"/>
  <c r="AN301" i="18" s="1"/>
  <c r="AO301" i="18" s="1"/>
  <c r="AP301" i="18" s="1"/>
  <c r="AQ301" i="18" s="1"/>
  <c r="AR301" i="18" s="1"/>
  <c r="AS301" i="18" s="1"/>
  <c r="AT301" i="18" s="1"/>
  <c r="AU301" i="18" s="1"/>
  <c r="AV301" i="18" s="1"/>
  <c r="AW301" i="18" s="1"/>
  <c r="AX301" i="18" s="1"/>
  <c r="AY301" i="18" s="1"/>
  <c r="AZ301" i="18" s="1"/>
  <c r="BA301" i="18" s="1"/>
  <c r="BB301" i="18" s="1"/>
  <c r="BC301" i="18" s="1"/>
  <c r="BD301" i="18" s="1"/>
  <c r="BE301" i="18" s="1"/>
  <c r="BF301" i="18" s="1"/>
  <c r="BG301" i="18" s="1"/>
  <c r="BH301" i="18" s="1"/>
  <c r="BI301" i="18" s="1"/>
  <c r="BG561" i="18"/>
  <c r="BH561" i="18" s="1"/>
  <c r="BI561" i="18" s="1"/>
  <c r="T690" i="18"/>
  <c r="U690" i="18" s="1"/>
  <c r="V690" i="18" s="1"/>
  <c r="W690" i="18" s="1"/>
  <c r="X690" i="18" s="1"/>
  <c r="Y690" i="18" s="1"/>
  <c r="Z690" i="18" s="1"/>
  <c r="AA690" i="18" s="1"/>
  <c r="AB690" i="18" s="1"/>
  <c r="AC690" i="18" s="1"/>
  <c r="AD690" i="18" s="1"/>
  <c r="AE690" i="18" s="1"/>
  <c r="AF690" i="18" s="1"/>
  <c r="AG690" i="18" s="1"/>
  <c r="AH690" i="18" s="1"/>
  <c r="AI690" i="18" s="1"/>
  <c r="AJ690" i="18" s="1"/>
  <c r="AK690" i="18" s="1"/>
  <c r="AL690" i="18" s="1"/>
  <c r="AM690" i="18" s="1"/>
  <c r="AN690" i="18" s="1"/>
  <c r="AO690" i="18" s="1"/>
  <c r="AP690" i="18" s="1"/>
  <c r="AQ690" i="18" s="1"/>
  <c r="AR690" i="18" s="1"/>
  <c r="AS690" i="18" s="1"/>
  <c r="AT690" i="18" s="1"/>
  <c r="AU690" i="18" s="1"/>
  <c r="AV690" i="18" s="1"/>
  <c r="AW690" i="18" s="1"/>
  <c r="AX690" i="18" s="1"/>
  <c r="AY690" i="18" s="1"/>
  <c r="AZ690" i="18" s="1"/>
  <c r="BA690" i="18" s="1"/>
  <c r="BB690" i="18" s="1"/>
  <c r="BC690" i="18" s="1"/>
  <c r="BD690" i="18" s="1"/>
  <c r="BE690" i="18" s="1"/>
  <c r="BF690" i="18" s="1"/>
  <c r="BG690" i="18" s="1"/>
  <c r="BH690" i="18" s="1"/>
  <c r="BI690" i="18" s="1"/>
  <c r="AB302" i="18" l="1"/>
  <c r="AC302" i="18" s="1"/>
  <c r="AD302" i="18" s="1"/>
  <c r="AE302" i="18" s="1"/>
  <c r="AF302" i="18" s="1"/>
  <c r="AG302" i="18" s="1"/>
  <c r="AH302" i="18" s="1"/>
  <c r="AI302" i="18" s="1"/>
  <c r="AJ302" i="18" s="1"/>
  <c r="AK302" i="18" s="1"/>
  <c r="AL302" i="18" s="1"/>
  <c r="AM302" i="18" s="1"/>
  <c r="AN302" i="18" s="1"/>
  <c r="AO302" i="18" s="1"/>
  <c r="AP302" i="18" s="1"/>
  <c r="AQ302" i="18" s="1"/>
  <c r="AR302" i="18" s="1"/>
  <c r="AS302" i="18" s="1"/>
  <c r="AT302" i="18" s="1"/>
  <c r="AU302" i="18" s="1"/>
  <c r="AV302" i="18" s="1"/>
  <c r="AW302" i="18" s="1"/>
  <c r="AX302" i="18" s="1"/>
  <c r="AY302" i="18" s="1"/>
  <c r="AZ302" i="18" s="1"/>
  <c r="BA302" i="18" s="1"/>
  <c r="BB302" i="18" s="1"/>
  <c r="BC302" i="18" s="1"/>
  <c r="BD302" i="18" s="1"/>
  <c r="BE302" i="18" s="1"/>
  <c r="BF302" i="18" s="1"/>
  <c r="BG302" i="18" s="1"/>
  <c r="BH302" i="18" s="1"/>
  <c r="BI302" i="18" s="1"/>
  <c r="BI745" i="18"/>
  <c r="X93" i="18"/>
  <c r="Y93" i="18"/>
  <c r="Z93" i="18" s="1"/>
  <c r="W93" i="18"/>
  <c r="T94" i="18"/>
  <c r="S92" i="18"/>
  <c r="U95" i="18"/>
  <c r="P91" i="18"/>
  <c r="O91" i="18"/>
  <c r="BC341" i="18"/>
  <c r="BD341" i="18" s="1"/>
  <c r="BE341" i="18" s="1"/>
  <c r="BF341" i="18" s="1"/>
  <c r="BG341" i="18" s="1"/>
  <c r="BH341" i="18" s="1"/>
  <c r="BI341" i="18" s="1"/>
  <c r="BI535" i="18"/>
  <c r="AD325" i="18"/>
  <c r="AE325" i="18" s="1"/>
  <c r="AF325" i="18" s="1"/>
  <c r="AG325" i="18" s="1"/>
  <c r="AH325" i="18" s="1"/>
  <c r="AI325" i="18" s="1"/>
  <c r="AJ325" i="18" s="1"/>
  <c r="AK325" i="18" s="1"/>
  <c r="AL325" i="18" s="1"/>
  <c r="AM325" i="18" s="1"/>
  <c r="AN325" i="18" s="1"/>
  <c r="AO325" i="18" s="1"/>
  <c r="AP325" i="18" s="1"/>
  <c r="AQ325" i="18" s="1"/>
  <c r="AR325" i="18" s="1"/>
  <c r="AS325" i="18" s="1"/>
  <c r="AT325" i="18" s="1"/>
  <c r="AU325" i="18" s="1"/>
  <c r="AV325" i="18" s="1"/>
  <c r="AW325" i="18" s="1"/>
  <c r="AX325" i="18" s="1"/>
  <c r="AY325" i="18" s="1"/>
  <c r="AZ325" i="18" s="1"/>
  <c r="BA325" i="18" s="1"/>
  <c r="BB325" i="18" s="1"/>
  <c r="BC325" i="18" s="1"/>
  <c r="BD325" i="18" s="1"/>
  <c r="BE325" i="18" s="1"/>
  <c r="BF325" i="18" s="1"/>
  <c r="BG325" i="18" s="1"/>
  <c r="BH325" i="18" s="1"/>
  <c r="BI325" i="18" s="1"/>
  <c r="Z183" i="18"/>
  <c r="AA183" i="18" s="1"/>
  <c r="AB183" i="18" s="1"/>
  <c r="AH313" i="18"/>
  <c r="AI313" i="18" s="1"/>
  <c r="AJ313" i="18" s="1"/>
  <c r="AB589" i="18"/>
  <c r="AC589" i="18" s="1"/>
  <c r="AD589" i="18" s="1"/>
  <c r="AE589" i="18" s="1"/>
  <c r="AA694" i="18"/>
  <c r="AB694" i="18" s="1"/>
  <c r="X705" i="18"/>
  <c r="Y705" i="18" s="1"/>
  <c r="Z705" i="18" s="1"/>
  <c r="AA705" i="18" s="1"/>
  <c r="AB705" i="18" s="1"/>
  <c r="AC705" i="18" s="1"/>
  <c r="AD705" i="18" s="1"/>
  <c r="AE705" i="18" s="1"/>
  <c r="AF705" i="18" s="1"/>
  <c r="AG705" i="18" s="1"/>
  <c r="AH705" i="18" s="1"/>
  <c r="AI705" i="18" s="1"/>
  <c r="AJ705" i="18" s="1"/>
  <c r="AK705" i="18" s="1"/>
  <c r="AL705" i="18" s="1"/>
  <c r="AM705" i="18" s="1"/>
  <c r="AN705" i="18" s="1"/>
  <c r="AO705" i="18" s="1"/>
  <c r="AP705" i="18" s="1"/>
  <c r="AQ705" i="18" s="1"/>
  <c r="AR705" i="18" s="1"/>
  <c r="AS705" i="18" s="1"/>
  <c r="AT705" i="18" s="1"/>
  <c r="AU705" i="18" s="1"/>
  <c r="AV705" i="18" s="1"/>
  <c r="AW705" i="18" s="1"/>
  <c r="AX705" i="18" s="1"/>
  <c r="AY705" i="18" s="1"/>
  <c r="AZ705" i="18" s="1"/>
  <c r="BA705" i="18" s="1"/>
  <c r="BB705" i="18" s="1"/>
  <c r="BC705" i="18" s="1"/>
  <c r="BD705" i="18" s="1"/>
  <c r="BE705" i="18" s="1"/>
  <c r="BF705" i="18" s="1"/>
  <c r="BG705" i="18" s="1"/>
  <c r="BH705" i="18" s="1"/>
  <c r="BI705" i="18" s="1"/>
  <c r="BG548" i="18"/>
  <c r="BH548" i="18" s="1"/>
  <c r="BI548" i="18" s="1"/>
  <c r="Z692" i="18"/>
  <c r="AA692" i="18" s="1"/>
  <c r="AB692" i="18" s="1"/>
  <c r="AC692" i="18" s="1"/>
  <c r="AD692" i="18" s="1"/>
  <c r="AE692" i="18" s="1"/>
  <c r="AF692" i="18" s="1"/>
  <c r="AG692" i="18" s="1"/>
  <c r="AH692" i="18" s="1"/>
  <c r="AI692" i="18" s="1"/>
  <c r="AJ692" i="18" s="1"/>
  <c r="AK692" i="18" s="1"/>
  <c r="AL692" i="18" s="1"/>
  <c r="AM692" i="18" s="1"/>
  <c r="AN692" i="18" s="1"/>
  <c r="AO692" i="18" s="1"/>
  <c r="AP692" i="18" s="1"/>
  <c r="AQ692" i="18" s="1"/>
  <c r="AR692" i="18" s="1"/>
  <c r="AS692" i="18" s="1"/>
  <c r="AT692" i="18" s="1"/>
  <c r="AU692" i="18" s="1"/>
  <c r="AV692" i="18" s="1"/>
  <c r="AW692" i="18" s="1"/>
  <c r="AX692" i="18" s="1"/>
  <c r="AY692" i="18" s="1"/>
  <c r="AZ692" i="18" s="1"/>
  <c r="BA692" i="18" s="1"/>
  <c r="BB692" i="18" s="1"/>
  <c r="BC692" i="18" s="1"/>
  <c r="BD692" i="18" s="1"/>
  <c r="BE692" i="18" s="1"/>
  <c r="BF692" i="18" s="1"/>
  <c r="BG692" i="18" s="1"/>
  <c r="BH692" i="18" s="1"/>
  <c r="BI692" i="18" s="1"/>
  <c r="T703" i="18"/>
  <c r="U703" i="18" s="1"/>
  <c r="V703" i="18" s="1"/>
  <c r="W703" i="18" s="1"/>
  <c r="X703" i="18" s="1"/>
  <c r="Y703" i="18" s="1"/>
  <c r="Z703" i="18" s="1"/>
  <c r="AA703" i="18" s="1"/>
  <c r="AB703" i="18" s="1"/>
  <c r="AC703" i="18" s="1"/>
  <c r="AD703" i="18" s="1"/>
  <c r="AE703" i="18" s="1"/>
  <c r="AF703" i="18" s="1"/>
  <c r="AG703" i="18" s="1"/>
  <c r="AH703" i="18" s="1"/>
  <c r="AI703" i="18" s="1"/>
  <c r="AJ703" i="18" s="1"/>
  <c r="AK703" i="18" s="1"/>
  <c r="AL703" i="18" s="1"/>
  <c r="AM703" i="18" s="1"/>
  <c r="AN703" i="18" s="1"/>
  <c r="AO703" i="18" s="1"/>
  <c r="AP703" i="18" s="1"/>
  <c r="AQ703" i="18" s="1"/>
  <c r="AR703" i="18" s="1"/>
  <c r="AS703" i="18" s="1"/>
  <c r="AT703" i="18" s="1"/>
  <c r="AU703" i="18" s="1"/>
  <c r="AV703" i="18" s="1"/>
  <c r="AW703" i="18" s="1"/>
  <c r="AX703" i="18" s="1"/>
  <c r="AY703" i="18" s="1"/>
  <c r="AZ703" i="18" s="1"/>
  <c r="BA703" i="18" s="1"/>
  <c r="BB703" i="18" s="1"/>
  <c r="BC703" i="18" s="1"/>
  <c r="BD703" i="18" s="1"/>
  <c r="BE703" i="18" s="1"/>
  <c r="BF703" i="18" s="1"/>
  <c r="BG703" i="18" s="1"/>
  <c r="BH703" i="18" s="1"/>
  <c r="BI703" i="18" s="1"/>
  <c r="BF743" i="18"/>
  <c r="BG743" i="18" s="1"/>
  <c r="BH743" i="18" s="1"/>
  <c r="BI743" i="18" s="1"/>
  <c r="AA184" i="18"/>
  <c r="AB184" i="18" s="1"/>
  <c r="Z288" i="18"/>
  <c r="AA288" i="18" s="1"/>
  <c r="AB288" i="18" s="1"/>
  <c r="Z718" i="18"/>
  <c r="AI312" i="18"/>
  <c r="AJ312" i="18" s="1"/>
  <c r="AK312" i="18" s="1"/>
  <c r="AL312" i="18" s="1"/>
  <c r="AM312" i="18" s="1"/>
  <c r="AN312" i="18" s="1"/>
  <c r="AO312" i="18" s="1"/>
  <c r="AP312" i="18" s="1"/>
  <c r="AQ312" i="18" s="1"/>
  <c r="AR312" i="18" s="1"/>
  <c r="AS312" i="18" s="1"/>
  <c r="AT312" i="18" s="1"/>
  <c r="AU312" i="18" s="1"/>
  <c r="AV312" i="18" s="1"/>
  <c r="AW312" i="18" s="1"/>
  <c r="AX312" i="18" s="1"/>
  <c r="AY312" i="18" s="1"/>
  <c r="AZ312" i="18" s="1"/>
  <c r="BA312" i="18" s="1"/>
  <c r="BB312" i="18" s="1"/>
  <c r="BC312" i="18" s="1"/>
  <c r="BD312" i="18" s="1"/>
  <c r="BE312" i="18" s="1"/>
  <c r="BF312" i="18" s="1"/>
  <c r="BG312" i="18" s="1"/>
  <c r="BH312" i="18" s="1"/>
  <c r="BI312" i="18" s="1"/>
  <c r="T704" i="18"/>
  <c r="U704" i="18" s="1"/>
  <c r="V704" i="18" s="1"/>
  <c r="W704" i="18" s="1"/>
  <c r="X704" i="18" s="1"/>
  <c r="Y704" i="18" s="1"/>
  <c r="Z704" i="18" s="1"/>
  <c r="AA704" i="18" s="1"/>
  <c r="AB704" i="18" s="1"/>
  <c r="AC704" i="18" s="1"/>
  <c r="AD704" i="18" s="1"/>
  <c r="AE704" i="18" s="1"/>
  <c r="AF704" i="18" s="1"/>
  <c r="AG704" i="18" s="1"/>
  <c r="AH704" i="18" s="1"/>
  <c r="AI704" i="18" s="1"/>
  <c r="AJ704" i="18" s="1"/>
  <c r="AK704" i="18" s="1"/>
  <c r="AL704" i="18" s="1"/>
  <c r="AM704" i="18" s="1"/>
  <c r="AN704" i="18" s="1"/>
  <c r="AO704" i="18" s="1"/>
  <c r="AP704" i="18" s="1"/>
  <c r="AQ704" i="18" s="1"/>
  <c r="AR704" i="18" s="1"/>
  <c r="AS704" i="18" s="1"/>
  <c r="AT704" i="18" s="1"/>
  <c r="AU704" i="18" s="1"/>
  <c r="AV704" i="18" s="1"/>
  <c r="AW704" i="18" s="1"/>
  <c r="AX704" i="18" s="1"/>
  <c r="AY704" i="18" s="1"/>
  <c r="AZ704" i="18" s="1"/>
  <c r="BA704" i="18" s="1"/>
  <c r="BB704" i="18" s="1"/>
  <c r="BC704" i="18" s="1"/>
  <c r="BD704" i="18" s="1"/>
  <c r="BE704" i="18" s="1"/>
  <c r="BF704" i="18" s="1"/>
  <c r="BG704" i="18" s="1"/>
  <c r="BH704" i="18" s="1"/>
  <c r="BI704" i="18" s="1"/>
  <c r="AL315" i="18"/>
  <c r="AM315" i="18" s="1"/>
  <c r="AN315" i="18" s="1"/>
  <c r="AO315" i="18" s="1"/>
  <c r="AP315" i="18" s="1"/>
  <c r="AQ315" i="18" s="1"/>
  <c r="AR315" i="18" s="1"/>
  <c r="AS315" i="18" s="1"/>
  <c r="AT315" i="18" s="1"/>
  <c r="AU315" i="18" s="1"/>
  <c r="AV315" i="18" s="1"/>
  <c r="AW315" i="18" s="1"/>
  <c r="AX315" i="18" s="1"/>
  <c r="AY315" i="18" s="1"/>
  <c r="AZ315" i="18" s="1"/>
  <c r="BA315" i="18" s="1"/>
  <c r="BB315" i="18" s="1"/>
  <c r="BC315" i="18" s="1"/>
  <c r="BD315" i="18" s="1"/>
  <c r="BE315" i="18" s="1"/>
  <c r="BF315" i="18" s="1"/>
  <c r="BG315" i="18" s="1"/>
  <c r="BH315" i="18" s="1"/>
  <c r="BI315" i="18" s="1"/>
  <c r="AD186" i="18"/>
  <c r="AE186" i="18" s="1"/>
  <c r="BC339" i="18"/>
  <c r="AA289" i="18"/>
  <c r="AB289" i="18" s="1"/>
  <c r="AC289" i="18" s="1"/>
  <c r="AD289" i="18" s="1"/>
  <c r="AE289" i="18" s="1"/>
  <c r="AF289" i="18" s="1"/>
  <c r="AG289" i="18" s="1"/>
  <c r="AH289" i="18" s="1"/>
  <c r="AI289" i="18" s="1"/>
  <c r="AJ289" i="18" s="1"/>
  <c r="AK289" i="18" s="1"/>
  <c r="AL289" i="18" s="1"/>
  <c r="AM289" i="18" s="1"/>
  <c r="AN289" i="18" s="1"/>
  <c r="AO289" i="18" s="1"/>
  <c r="AP289" i="18" s="1"/>
  <c r="AQ289" i="18" s="1"/>
  <c r="AR289" i="18" s="1"/>
  <c r="AS289" i="18" s="1"/>
  <c r="AT289" i="18" s="1"/>
  <c r="AU289" i="18" s="1"/>
  <c r="AV289" i="18" s="1"/>
  <c r="AW289" i="18" s="1"/>
  <c r="AX289" i="18" s="1"/>
  <c r="AY289" i="18" s="1"/>
  <c r="AZ289" i="18" s="1"/>
  <c r="BA289" i="18" s="1"/>
  <c r="BB289" i="18" s="1"/>
  <c r="BC289" i="18" s="1"/>
  <c r="BD289" i="18" s="1"/>
  <c r="BE289" i="18" s="1"/>
  <c r="BF289" i="18" s="1"/>
  <c r="BG289" i="18" s="1"/>
  <c r="BH289" i="18" s="1"/>
  <c r="BI289" i="18" s="1"/>
  <c r="V286" i="18"/>
  <c r="X707" i="18"/>
  <c r="K55" i="24"/>
  <c r="K51" i="24"/>
  <c r="AF329" i="18"/>
  <c r="AG329" i="18" s="1"/>
  <c r="AH329" i="18" s="1"/>
  <c r="AI329" i="18" s="1"/>
  <c r="AJ329" i="18" s="1"/>
  <c r="AK329" i="18" s="1"/>
  <c r="AL329" i="18" s="1"/>
  <c r="AM329" i="18" s="1"/>
  <c r="AN329" i="18" s="1"/>
  <c r="AO329" i="18" s="1"/>
  <c r="AP329" i="18" s="1"/>
  <c r="AQ329" i="18" s="1"/>
  <c r="AR329" i="18" s="1"/>
  <c r="AS329" i="18" s="1"/>
  <c r="AT329" i="18" s="1"/>
  <c r="AU329" i="18" s="1"/>
  <c r="AV329" i="18" s="1"/>
  <c r="AW329" i="18" s="1"/>
  <c r="AX329" i="18" s="1"/>
  <c r="AY329" i="18" s="1"/>
  <c r="AZ329" i="18" s="1"/>
  <c r="BA329" i="18" s="1"/>
  <c r="BB329" i="18" s="1"/>
  <c r="BC329" i="18" s="1"/>
  <c r="BD329" i="18" s="1"/>
  <c r="BE329" i="18" s="1"/>
  <c r="BF329" i="18" s="1"/>
  <c r="BG329" i="18" s="1"/>
  <c r="BH329" i="18" s="1"/>
  <c r="BI329" i="18" s="1"/>
  <c r="T299" i="18"/>
  <c r="U299" i="18" s="1"/>
  <c r="V299" i="18" s="1"/>
  <c r="Z327" i="18"/>
  <c r="AH720" i="18"/>
  <c r="AI720" i="18" s="1"/>
  <c r="AJ720" i="18" s="1"/>
  <c r="AK720" i="18" s="1"/>
  <c r="AL720" i="18" s="1"/>
  <c r="AM720" i="18" s="1"/>
  <c r="AN720" i="18" s="1"/>
  <c r="AO720" i="18" s="1"/>
  <c r="AP720" i="18" s="1"/>
  <c r="AQ720" i="18" s="1"/>
  <c r="AR720" i="18" s="1"/>
  <c r="AS720" i="18" s="1"/>
  <c r="AT720" i="18" s="1"/>
  <c r="AU720" i="18" s="1"/>
  <c r="AV720" i="18" s="1"/>
  <c r="AW720" i="18" s="1"/>
  <c r="AX720" i="18" s="1"/>
  <c r="AY720" i="18" s="1"/>
  <c r="AZ720" i="18" s="1"/>
  <c r="BA720" i="18" s="1"/>
  <c r="BB720" i="18" s="1"/>
  <c r="BC720" i="18" s="1"/>
  <c r="BD720" i="18" s="1"/>
  <c r="BE720" i="18" s="1"/>
  <c r="BF720" i="18" s="1"/>
  <c r="BG720" i="18" s="1"/>
  <c r="BH720" i="18" s="1"/>
  <c r="BI720" i="18" s="1"/>
  <c r="AC588" i="18"/>
  <c r="AD588" i="18" s="1"/>
  <c r="G55" i="24"/>
  <c r="G51" i="24"/>
  <c r="AC328" i="18"/>
  <c r="AD328" i="18" s="1"/>
  <c r="AE328" i="18" s="1"/>
  <c r="AF328" i="18" s="1"/>
  <c r="AG328" i="18" s="1"/>
  <c r="AH328" i="18" s="1"/>
  <c r="AI328" i="18" s="1"/>
  <c r="AJ328" i="18" s="1"/>
  <c r="AK328" i="18" s="1"/>
  <c r="AL328" i="18" s="1"/>
  <c r="AM328" i="18" s="1"/>
  <c r="AN328" i="18" s="1"/>
  <c r="AO328" i="18" s="1"/>
  <c r="AP328" i="18" s="1"/>
  <c r="AQ328" i="18" s="1"/>
  <c r="AR328" i="18" s="1"/>
  <c r="AS328" i="18" s="1"/>
  <c r="AT328" i="18" s="1"/>
  <c r="AU328" i="18" s="1"/>
  <c r="AV328" i="18" s="1"/>
  <c r="AW328" i="18" s="1"/>
  <c r="AX328" i="18" s="1"/>
  <c r="AY328" i="18" s="1"/>
  <c r="AZ328" i="18" s="1"/>
  <c r="BA328" i="18" s="1"/>
  <c r="BB328" i="18" s="1"/>
  <c r="BC328" i="18" s="1"/>
  <c r="BD328" i="18" s="1"/>
  <c r="BE328" i="18" s="1"/>
  <c r="BF328" i="18" s="1"/>
  <c r="BG328" i="18" s="1"/>
  <c r="BH328" i="18" s="1"/>
  <c r="BI328" i="18" s="1"/>
  <c r="AJ731" i="18"/>
  <c r="AK731" i="18" s="1"/>
  <c r="I51" i="24"/>
  <c r="I55" i="24"/>
  <c r="J51" i="24"/>
  <c r="J55" i="24"/>
  <c r="AM732" i="18"/>
  <c r="AN732" i="18" s="1"/>
  <c r="AO732" i="18" s="1"/>
  <c r="AA185" i="18"/>
  <c r="Y586" i="18"/>
  <c r="AB719" i="18"/>
  <c r="AC719" i="18" s="1"/>
  <c r="AD719" i="18" s="1"/>
  <c r="AE719" i="18" s="1"/>
  <c r="AF719" i="18" s="1"/>
  <c r="AG719" i="18" s="1"/>
  <c r="AH719" i="18" s="1"/>
  <c r="AI719" i="18" s="1"/>
  <c r="AJ719" i="18" s="1"/>
  <c r="AK719" i="18" s="1"/>
  <c r="AL719" i="18" s="1"/>
  <c r="AM719" i="18" s="1"/>
  <c r="AN719" i="18" s="1"/>
  <c r="AO719" i="18" s="1"/>
  <c r="AP719" i="18" s="1"/>
  <c r="AQ719" i="18" s="1"/>
  <c r="AR719" i="18" s="1"/>
  <c r="AS719" i="18" s="1"/>
  <c r="AT719" i="18" s="1"/>
  <c r="AU719" i="18" s="1"/>
  <c r="AV719" i="18" s="1"/>
  <c r="AW719" i="18" s="1"/>
  <c r="AX719" i="18" s="1"/>
  <c r="AY719" i="18" s="1"/>
  <c r="AZ719" i="18" s="1"/>
  <c r="BA719" i="18" s="1"/>
  <c r="BB719" i="18" s="1"/>
  <c r="BC719" i="18" s="1"/>
  <c r="BD719" i="18" s="1"/>
  <c r="BE719" i="18" s="1"/>
  <c r="BF719" i="18" s="1"/>
  <c r="BG719" i="18" s="1"/>
  <c r="BH719" i="18" s="1"/>
  <c r="BI719" i="18" s="1"/>
  <c r="W303" i="18"/>
  <c r="H55" i="24"/>
  <c r="H51" i="24"/>
  <c r="Y287" i="18"/>
  <c r="Z287" i="18" s="1"/>
  <c r="AA287" i="18" s="1"/>
  <c r="AB287" i="18" s="1"/>
  <c r="AC287" i="18" s="1"/>
  <c r="AD287" i="18" s="1"/>
  <c r="AE287" i="18" s="1"/>
  <c r="AF287" i="18" s="1"/>
  <c r="AG287" i="18" s="1"/>
  <c r="AH287" i="18" s="1"/>
  <c r="AI287" i="18" s="1"/>
  <c r="AJ287" i="18" s="1"/>
  <c r="AK287" i="18" s="1"/>
  <c r="AL287" i="18" s="1"/>
  <c r="AM287" i="18" s="1"/>
  <c r="AN287" i="18" s="1"/>
  <c r="AO287" i="18" s="1"/>
  <c r="AP287" i="18" s="1"/>
  <c r="AQ287" i="18" s="1"/>
  <c r="AR287" i="18" s="1"/>
  <c r="AS287" i="18" s="1"/>
  <c r="AT287" i="18" s="1"/>
  <c r="AU287" i="18" s="1"/>
  <c r="AV287" i="18" s="1"/>
  <c r="AW287" i="18" s="1"/>
  <c r="AX287" i="18" s="1"/>
  <c r="AY287" i="18" s="1"/>
  <c r="AZ287" i="18" s="1"/>
  <c r="BA287" i="18" s="1"/>
  <c r="BB287" i="18" s="1"/>
  <c r="BC287" i="18" s="1"/>
  <c r="BD287" i="18" s="1"/>
  <c r="BE287" i="18" s="1"/>
  <c r="BF287" i="18" s="1"/>
  <c r="BG287" i="18" s="1"/>
  <c r="BH287" i="18" s="1"/>
  <c r="BI287" i="18" s="1"/>
  <c r="BE742" i="18"/>
  <c r="BF742" i="18" s="1"/>
  <c r="BG742" i="18" s="1"/>
  <c r="BH742" i="18" s="1"/>
  <c r="BI742" i="18" s="1"/>
  <c r="Z587" i="18"/>
  <c r="AA587" i="18" s="1"/>
  <c r="X182" i="18"/>
  <c r="X717" i="18"/>
  <c r="BC522" i="18"/>
  <c r="AB590" i="18"/>
  <c r="X706" i="18"/>
  <c r="Y706" i="18" s="1"/>
  <c r="Z706" i="18" s="1"/>
  <c r="AA706" i="18" s="1"/>
  <c r="AB706" i="18" s="1"/>
  <c r="AC706" i="18" s="1"/>
  <c r="AD706" i="18" s="1"/>
  <c r="AE706" i="18" s="1"/>
  <c r="AF706" i="18" s="1"/>
  <c r="AG706" i="18" s="1"/>
  <c r="AH706" i="18" s="1"/>
  <c r="AI706" i="18" s="1"/>
  <c r="AJ706" i="18" s="1"/>
  <c r="AK706" i="18" s="1"/>
  <c r="AL706" i="18" s="1"/>
  <c r="AM706" i="18" s="1"/>
  <c r="AN706" i="18" s="1"/>
  <c r="AO706" i="18" s="1"/>
  <c r="AP706" i="18" s="1"/>
  <c r="AQ706" i="18" s="1"/>
  <c r="AR706" i="18" s="1"/>
  <c r="AS706" i="18" s="1"/>
  <c r="AT706" i="18" s="1"/>
  <c r="AU706" i="18" s="1"/>
  <c r="AV706" i="18" s="1"/>
  <c r="AW706" i="18" s="1"/>
  <c r="AX706" i="18" s="1"/>
  <c r="AY706" i="18" s="1"/>
  <c r="AZ706" i="18" s="1"/>
  <c r="BA706" i="18" s="1"/>
  <c r="BB706" i="18" s="1"/>
  <c r="BC706" i="18" s="1"/>
  <c r="BD706" i="18" s="1"/>
  <c r="BE706" i="18" s="1"/>
  <c r="BF706" i="18" s="1"/>
  <c r="BG706" i="18" s="1"/>
  <c r="BH706" i="18" s="1"/>
  <c r="BI706" i="18" s="1"/>
  <c r="AH730" i="18"/>
  <c r="AJ733" i="18"/>
  <c r="W326" i="18"/>
  <c r="X693" i="18"/>
  <c r="Y693" i="18" s="1"/>
  <c r="Z693" i="18" s="1"/>
  <c r="AA693" i="18" s="1"/>
  <c r="AB693" i="18" s="1"/>
  <c r="AC693" i="18" s="1"/>
  <c r="AD693" i="18" s="1"/>
  <c r="AE693" i="18" s="1"/>
  <c r="AF693" i="18" s="1"/>
  <c r="AG693" i="18" s="1"/>
  <c r="AH693" i="18" s="1"/>
  <c r="AI693" i="18" s="1"/>
  <c r="AJ693" i="18" s="1"/>
  <c r="AK693" i="18" s="1"/>
  <c r="AL693" i="18" s="1"/>
  <c r="AM693" i="18" s="1"/>
  <c r="AN693" i="18" s="1"/>
  <c r="AO693" i="18" s="1"/>
  <c r="AP693" i="18" s="1"/>
  <c r="AQ693" i="18" s="1"/>
  <c r="AR693" i="18" s="1"/>
  <c r="AS693" i="18" s="1"/>
  <c r="AT693" i="18" s="1"/>
  <c r="AU693" i="18" s="1"/>
  <c r="AV693" i="18" s="1"/>
  <c r="AW693" i="18" s="1"/>
  <c r="AX693" i="18" s="1"/>
  <c r="AY693" i="18" s="1"/>
  <c r="AZ693" i="18" s="1"/>
  <c r="BA693" i="18" s="1"/>
  <c r="BB693" i="18" s="1"/>
  <c r="BC693" i="18" s="1"/>
  <c r="BD693" i="18" s="1"/>
  <c r="BE693" i="18" s="1"/>
  <c r="BF693" i="18" s="1"/>
  <c r="BG693" i="18" s="1"/>
  <c r="BH693" i="18" s="1"/>
  <c r="BI693" i="18" s="1"/>
  <c r="Y691" i="18"/>
  <c r="Z691" i="18" s="1"/>
  <c r="AA691" i="18" s="1"/>
  <c r="AB691" i="18" s="1"/>
  <c r="AC691" i="18" s="1"/>
  <c r="AD691" i="18" s="1"/>
  <c r="AE691" i="18" s="1"/>
  <c r="AF691" i="18" s="1"/>
  <c r="AG691" i="18" s="1"/>
  <c r="AH691" i="18" s="1"/>
  <c r="AI691" i="18" s="1"/>
  <c r="AJ691" i="18" s="1"/>
  <c r="AK691" i="18" s="1"/>
  <c r="AL691" i="18" s="1"/>
  <c r="AM691" i="18" s="1"/>
  <c r="AN691" i="18" s="1"/>
  <c r="AO691" i="18" s="1"/>
  <c r="AP691" i="18" s="1"/>
  <c r="AQ691" i="18" s="1"/>
  <c r="AR691" i="18" s="1"/>
  <c r="AS691" i="18" s="1"/>
  <c r="AT691" i="18" s="1"/>
  <c r="AU691" i="18" s="1"/>
  <c r="AV691" i="18" s="1"/>
  <c r="AW691" i="18" s="1"/>
  <c r="AX691" i="18" s="1"/>
  <c r="AY691" i="18" s="1"/>
  <c r="AZ691" i="18" s="1"/>
  <c r="BA691" i="18" s="1"/>
  <c r="BB691" i="18" s="1"/>
  <c r="BC691" i="18" s="1"/>
  <c r="BD691" i="18" s="1"/>
  <c r="BE691" i="18" s="1"/>
  <c r="BF691" i="18" s="1"/>
  <c r="BG691" i="18" s="1"/>
  <c r="BH691" i="18" s="1"/>
  <c r="BI691" i="18" s="1"/>
  <c r="U92" i="18" l="1"/>
  <c r="W92" i="18" s="1"/>
  <c r="T92" i="18"/>
  <c r="V94" i="18"/>
  <c r="V92" i="18"/>
  <c r="AA93" i="18"/>
  <c r="AB93" i="18" s="1"/>
  <c r="AC93" i="18" s="1"/>
  <c r="AD93" i="18" s="1"/>
  <c r="U94" i="18"/>
  <c r="Q91" i="18"/>
  <c r="V95" i="18"/>
  <c r="W95" i="18" s="1"/>
  <c r="X95" i="18" s="1"/>
  <c r="Y95" i="18" s="1"/>
  <c r="Z95" i="18" s="1"/>
  <c r="AA95" i="18" s="1"/>
  <c r="AB95" i="18" s="1"/>
  <c r="AC95" i="18" s="1"/>
  <c r="AD95" i="18" s="1"/>
  <c r="AE95" i="18" s="1"/>
  <c r="AF95" i="18" s="1"/>
  <c r="AG95" i="18" s="1"/>
  <c r="AH95" i="18" s="1"/>
  <c r="AI95" i="18" s="1"/>
  <c r="AJ95" i="18" s="1"/>
  <c r="AK95" i="18" s="1"/>
  <c r="AL95" i="18" s="1"/>
  <c r="AM95" i="18" s="1"/>
  <c r="AN95" i="18" s="1"/>
  <c r="AO95" i="18" s="1"/>
  <c r="AP95" i="18" s="1"/>
  <c r="AQ95" i="18" s="1"/>
  <c r="AK313" i="18"/>
  <c r="AL313" i="18" s="1"/>
  <c r="AM313" i="18" s="1"/>
  <c r="AN313" i="18" s="1"/>
  <c r="AC694" i="18"/>
  <c r="AD694" i="18" s="1"/>
  <c r="AE694" i="18" s="1"/>
  <c r="AF694" i="18" s="1"/>
  <c r="AG694" i="18" s="1"/>
  <c r="AH694" i="18" s="1"/>
  <c r="AI694" i="18" s="1"/>
  <c r="AJ694" i="18" s="1"/>
  <c r="AK694" i="18" s="1"/>
  <c r="AL694" i="18" s="1"/>
  <c r="AM694" i="18" s="1"/>
  <c r="AN694" i="18" s="1"/>
  <c r="AO694" i="18" s="1"/>
  <c r="AP694" i="18" s="1"/>
  <c r="AQ694" i="18" s="1"/>
  <c r="AR694" i="18" s="1"/>
  <c r="AS694" i="18" s="1"/>
  <c r="AT694" i="18" s="1"/>
  <c r="AU694" i="18" s="1"/>
  <c r="AV694" i="18" s="1"/>
  <c r="AW694" i="18" s="1"/>
  <c r="AX694" i="18" s="1"/>
  <c r="AY694" i="18" s="1"/>
  <c r="AZ694" i="18" s="1"/>
  <c r="BA694" i="18" s="1"/>
  <c r="BB694" i="18" s="1"/>
  <c r="BC694" i="18" s="1"/>
  <c r="BD694" i="18" s="1"/>
  <c r="BE694" i="18" s="1"/>
  <c r="BF694" i="18" s="1"/>
  <c r="BG694" i="18" s="1"/>
  <c r="BH694" i="18" s="1"/>
  <c r="BI694" i="18" s="1"/>
  <c r="AE588" i="18"/>
  <c r="AC288" i="18"/>
  <c r="AD288" i="18" s="1"/>
  <c r="AE288" i="18" s="1"/>
  <c r="AF288" i="18" s="1"/>
  <c r="AG288" i="18" s="1"/>
  <c r="AH288" i="18" s="1"/>
  <c r="AI288" i="18" s="1"/>
  <c r="AJ288" i="18" s="1"/>
  <c r="AK288" i="18" s="1"/>
  <c r="AL288" i="18" s="1"/>
  <c r="AM288" i="18" s="1"/>
  <c r="AN288" i="18" s="1"/>
  <c r="AO288" i="18" s="1"/>
  <c r="AP288" i="18" s="1"/>
  <c r="AQ288" i="18" s="1"/>
  <c r="AR288" i="18" s="1"/>
  <c r="AS288" i="18" s="1"/>
  <c r="AT288" i="18" s="1"/>
  <c r="AU288" i="18" s="1"/>
  <c r="AV288" i="18" s="1"/>
  <c r="AW288" i="18" s="1"/>
  <c r="AX288" i="18" s="1"/>
  <c r="AY288" i="18" s="1"/>
  <c r="AZ288" i="18" s="1"/>
  <c r="BA288" i="18" s="1"/>
  <c r="BB288" i="18" s="1"/>
  <c r="BC288" i="18" s="1"/>
  <c r="BD288" i="18" s="1"/>
  <c r="BE288" i="18" s="1"/>
  <c r="BF288" i="18" s="1"/>
  <c r="BG288" i="18" s="1"/>
  <c r="BH288" i="18" s="1"/>
  <c r="BI288" i="18" s="1"/>
  <c r="AC184" i="18"/>
  <c r="AD184" i="18" s="1"/>
  <c r="AE184" i="18" s="1"/>
  <c r="W299" i="18"/>
  <c r="X299" i="18" s="1"/>
  <c r="Y299" i="18" s="1"/>
  <c r="Z299" i="18" s="1"/>
  <c r="AA299" i="18" s="1"/>
  <c r="AB299" i="18" s="1"/>
  <c r="AC299" i="18" s="1"/>
  <c r="AD299" i="18" s="1"/>
  <c r="AE299" i="18" s="1"/>
  <c r="AF299" i="18" s="1"/>
  <c r="AG299" i="18" s="1"/>
  <c r="AH299" i="18" s="1"/>
  <c r="AI299" i="18" s="1"/>
  <c r="AJ299" i="18" s="1"/>
  <c r="AK299" i="18" s="1"/>
  <c r="AL299" i="18" s="1"/>
  <c r="AM299" i="18" s="1"/>
  <c r="AN299" i="18" s="1"/>
  <c r="AO299" i="18" s="1"/>
  <c r="AP299" i="18" s="1"/>
  <c r="AQ299" i="18" s="1"/>
  <c r="AR299" i="18" s="1"/>
  <c r="AS299" i="18" s="1"/>
  <c r="AT299" i="18" s="1"/>
  <c r="AU299" i="18" s="1"/>
  <c r="AV299" i="18" s="1"/>
  <c r="AW299" i="18" s="1"/>
  <c r="AX299" i="18" s="1"/>
  <c r="AY299" i="18" s="1"/>
  <c r="AZ299" i="18" s="1"/>
  <c r="BA299" i="18" s="1"/>
  <c r="BB299" i="18" s="1"/>
  <c r="BC299" i="18" s="1"/>
  <c r="BD299" i="18" s="1"/>
  <c r="BE299" i="18" s="1"/>
  <c r="BF299" i="18" s="1"/>
  <c r="BG299" i="18" s="1"/>
  <c r="BH299" i="18" s="1"/>
  <c r="BI299" i="18" s="1"/>
  <c r="AA718" i="18"/>
  <c r="AL731" i="18"/>
  <c r="AM731" i="18" s="1"/>
  <c r="AN731" i="18" s="1"/>
  <c r="AP732" i="18"/>
  <c r="AQ732" i="18" s="1"/>
  <c r="AR732" i="18" s="1"/>
  <c r="AF186" i="18"/>
  <c r="AG186" i="18" s="1"/>
  <c r="AH186" i="18" s="1"/>
  <c r="AI730" i="18"/>
  <c r="AJ730" i="18" s="1"/>
  <c r="AK730" i="18" s="1"/>
  <c r="X303" i="18"/>
  <c r="Y303" i="18" s="1"/>
  <c r="Z303" i="18" s="1"/>
  <c r="AA303" i="18" s="1"/>
  <c r="AB303" i="18" s="1"/>
  <c r="AC303" i="18" s="1"/>
  <c r="AD303" i="18" s="1"/>
  <c r="AE303" i="18" s="1"/>
  <c r="AF303" i="18" s="1"/>
  <c r="AG303" i="18" s="1"/>
  <c r="AH303" i="18" s="1"/>
  <c r="AI303" i="18" s="1"/>
  <c r="AJ303" i="18" s="1"/>
  <c r="AK303" i="18" s="1"/>
  <c r="AL303" i="18" s="1"/>
  <c r="AM303" i="18" s="1"/>
  <c r="AN303" i="18" s="1"/>
  <c r="AO303" i="18" s="1"/>
  <c r="AP303" i="18" s="1"/>
  <c r="AQ303" i="18" s="1"/>
  <c r="AR303" i="18" s="1"/>
  <c r="AS303" i="18" s="1"/>
  <c r="AT303" i="18" s="1"/>
  <c r="AU303" i="18" s="1"/>
  <c r="AV303" i="18" s="1"/>
  <c r="AW303" i="18" s="1"/>
  <c r="AX303" i="18" s="1"/>
  <c r="AY303" i="18" s="1"/>
  <c r="AZ303" i="18" s="1"/>
  <c r="BA303" i="18" s="1"/>
  <c r="BB303" i="18" s="1"/>
  <c r="BC303" i="18" s="1"/>
  <c r="BD303" i="18" s="1"/>
  <c r="BE303" i="18" s="1"/>
  <c r="BF303" i="18" s="1"/>
  <c r="BG303" i="18" s="1"/>
  <c r="BH303" i="18" s="1"/>
  <c r="BI303" i="18" s="1"/>
  <c r="Z586" i="18"/>
  <c r="J101" i="24"/>
  <c r="J83" i="24"/>
  <c r="F51" i="24"/>
  <c r="AA586" i="18"/>
  <c r="AC590" i="18"/>
  <c r="AB587" i="18"/>
  <c r="AC587" i="18" s="1"/>
  <c r="AD587" i="18" s="1"/>
  <c r="Y182" i="18"/>
  <c r="Z182" i="18" s="1"/>
  <c r="AA327" i="18"/>
  <c r="AB327" i="18" s="1"/>
  <c r="AC327" i="18" s="1"/>
  <c r="AD327" i="18" s="1"/>
  <c r="AE327" i="18" s="1"/>
  <c r="BD339" i="18"/>
  <c r="BE339" i="18" s="1"/>
  <c r="BF339" i="18" s="1"/>
  <c r="BG339" i="18" s="1"/>
  <c r="BH339" i="18" s="1"/>
  <c r="BI339" i="18" s="1"/>
  <c r="AF588" i="18"/>
  <c r="AG588" i="18" s="1"/>
  <c r="AK733" i="18"/>
  <c r="H83" i="24"/>
  <c r="H101" i="24"/>
  <c r="I101" i="24"/>
  <c r="I83" i="24"/>
  <c r="K83" i="24"/>
  <c r="K101" i="24"/>
  <c r="Y707" i="18"/>
  <c r="Z707" i="18" s="1"/>
  <c r="AA707" i="18" s="1"/>
  <c r="AB707" i="18" s="1"/>
  <c r="AC707" i="18" s="1"/>
  <c r="AD707" i="18" s="1"/>
  <c r="BD522" i="18"/>
  <c r="BE522" i="18" s="1"/>
  <c r="BF522" i="18" s="1"/>
  <c r="BG522" i="18" s="1"/>
  <c r="BH522" i="18" s="1"/>
  <c r="BI522" i="18" s="1"/>
  <c r="Y717" i="18"/>
  <c r="Z717" i="18" s="1"/>
  <c r="AA717" i="18" s="1"/>
  <c r="AB717" i="18" s="1"/>
  <c r="AC717" i="18" s="1"/>
  <c r="AD717" i="18" s="1"/>
  <c r="AE717" i="18" s="1"/>
  <c r="AF717" i="18" s="1"/>
  <c r="AG717" i="18" s="1"/>
  <c r="AH717" i="18" s="1"/>
  <c r="AI717" i="18" s="1"/>
  <c r="AJ717" i="18" s="1"/>
  <c r="AK717" i="18" s="1"/>
  <c r="AL717" i="18" s="1"/>
  <c r="AM717" i="18" s="1"/>
  <c r="AN717" i="18" s="1"/>
  <c r="AO717" i="18" s="1"/>
  <c r="AP717" i="18" s="1"/>
  <c r="AQ717" i="18" s="1"/>
  <c r="AR717" i="18" s="1"/>
  <c r="AS717" i="18" s="1"/>
  <c r="AT717" i="18" s="1"/>
  <c r="AU717" i="18" s="1"/>
  <c r="AV717" i="18" s="1"/>
  <c r="AW717" i="18" s="1"/>
  <c r="AX717" i="18" s="1"/>
  <c r="AY717" i="18" s="1"/>
  <c r="AZ717" i="18" s="1"/>
  <c r="BA717" i="18" s="1"/>
  <c r="BB717" i="18" s="1"/>
  <c r="BC717" i="18" s="1"/>
  <c r="BD717" i="18" s="1"/>
  <c r="BE717" i="18" s="1"/>
  <c r="BF717" i="18" s="1"/>
  <c r="BG717" i="18" s="1"/>
  <c r="BH717" i="18" s="1"/>
  <c r="BI717" i="18" s="1"/>
  <c r="G101" i="24"/>
  <c r="G83" i="24"/>
  <c r="W286" i="18"/>
  <c r="X286" i="18" s="1"/>
  <c r="Y286" i="18" s="1"/>
  <c r="Z286" i="18" s="1"/>
  <c r="AA286" i="18" s="1"/>
  <c r="AB286" i="18" s="1"/>
  <c r="AC286" i="18" s="1"/>
  <c r="AD286" i="18" s="1"/>
  <c r="AE286" i="18" s="1"/>
  <c r="AF286" i="18" s="1"/>
  <c r="AG286" i="18" s="1"/>
  <c r="AH286" i="18" s="1"/>
  <c r="AI286" i="18" s="1"/>
  <c r="AJ286" i="18" s="1"/>
  <c r="AK286" i="18" s="1"/>
  <c r="AL286" i="18" s="1"/>
  <c r="AM286" i="18" s="1"/>
  <c r="AN286" i="18" s="1"/>
  <c r="AO286" i="18" s="1"/>
  <c r="AP286" i="18" s="1"/>
  <c r="AQ286" i="18" s="1"/>
  <c r="AR286" i="18" s="1"/>
  <c r="AS286" i="18" s="1"/>
  <c r="AT286" i="18" s="1"/>
  <c r="AU286" i="18" s="1"/>
  <c r="AV286" i="18" s="1"/>
  <c r="AW286" i="18" s="1"/>
  <c r="AX286" i="18" s="1"/>
  <c r="AY286" i="18" s="1"/>
  <c r="AZ286" i="18" s="1"/>
  <c r="BA286" i="18" s="1"/>
  <c r="BB286" i="18" s="1"/>
  <c r="BC286" i="18" s="1"/>
  <c r="BD286" i="18" s="1"/>
  <c r="BE286" i="18" s="1"/>
  <c r="BF286" i="18" s="1"/>
  <c r="BG286" i="18" s="1"/>
  <c r="BH286" i="18" s="1"/>
  <c r="BI286" i="18" s="1"/>
  <c r="AF589" i="18"/>
  <c r="X326" i="18"/>
  <c r="Y326" i="18" s="1"/>
  <c r="Z326" i="18" s="1"/>
  <c r="AA326" i="18" s="1"/>
  <c r="AB326" i="18" s="1"/>
  <c r="AC326" i="18" s="1"/>
  <c r="AD326" i="18" s="1"/>
  <c r="AE326" i="18" s="1"/>
  <c r="AF326" i="18" s="1"/>
  <c r="AG326" i="18" s="1"/>
  <c r="AH326" i="18" s="1"/>
  <c r="AI326" i="18" s="1"/>
  <c r="AJ326" i="18" s="1"/>
  <c r="AK326" i="18" s="1"/>
  <c r="AL326" i="18" s="1"/>
  <c r="AM326" i="18" s="1"/>
  <c r="AN326" i="18" s="1"/>
  <c r="AO326" i="18" s="1"/>
  <c r="AP326" i="18" s="1"/>
  <c r="AQ326" i="18" s="1"/>
  <c r="AR326" i="18" s="1"/>
  <c r="AS326" i="18" s="1"/>
  <c r="AT326" i="18" s="1"/>
  <c r="AU326" i="18" s="1"/>
  <c r="AV326" i="18" s="1"/>
  <c r="AW326" i="18" s="1"/>
  <c r="AX326" i="18" s="1"/>
  <c r="AY326" i="18" s="1"/>
  <c r="AZ326" i="18" s="1"/>
  <c r="BA326" i="18" s="1"/>
  <c r="BB326" i="18" s="1"/>
  <c r="BC326" i="18" s="1"/>
  <c r="BD326" i="18" s="1"/>
  <c r="BE326" i="18" s="1"/>
  <c r="BF326" i="18" s="1"/>
  <c r="BG326" i="18" s="1"/>
  <c r="BH326" i="18" s="1"/>
  <c r="BI326" i="18" s="1"/>
  <c r="AB185" i="18"/>
  <c r="AC183" i="18"/>
  <c r="AD183" i="18" s="1"/>
  <c r="AE93" i="18" l="1"/>
  <c r="AF93" i="18" s="1"/>
  <c r="AG93" i="18" s="1"/>
  <c r="AH93" i="18" s="1"/>
  <c r="AI93" i="18" s="1"/>
  <c r="AJ93" i="18" s="1"/>
  <c r="AK93" i="18" s="1"/>
  <c r="AL93" i="18" s="1"/>
  <c r="AM93" i="18" s="1"/>
  <c r="AN93" i="18" s="1"/>
  <c r="AO93" i="18" s="1"/>
  <c r="AP93" i="18" s="1"/>
  <c r="AQ93" i="18" s="1"/>
  <c r="AR93" i="18" s="1"/>
  <c r="AS93" i="18" s="1"/>
  <c r="AT93" i="18" s="1"/>
  <c r="AU93" i="18" s="1"/>
  <c r="AV93" i="18" s="1"/>
  <c r="AW93" i="18" s="1"/>
  <c r="AX93" i="18" s="1"/>
  <c r="AY93" i="18" s="1"/>
  <c r="AZ93" i="18" s="1"/>
  <c r="BA93" i="18" s="1"/>
  <c r="BB93" i="18" s="1"/>
  <c r="BC93" i="18" s="1"/>
  <c r="BD93" i="18" s="1"/>
  <c r="BE93" i="18" s="1"/>
  <c r="BF93" i="18" s="1"/>
  <c r="BG93" i="18" s="1"/>
  <c r="BH93" i="18" s="1"/>
  <c r="BI93" i="18" s="1"/>
  <c r="X92" i="18"/>
  <c r="Y92" i="18" s="1"/>
  <c r="Z92" i="18" s="1"/>
  <c r="AA92" i="18" s="1"/>
  <c r="AB92" i="18" s="1"/>
  <c r="AC92" i="18" s="1"/>
  <c r="AD92" i="18" s="1"/>
  <c r="AE92" i="18" s="1"/>
  <c r="AF92" i="18" s="1"/>
  <c r="AG92" i="18"/>
  <c r="AH92" i="18" s="1"/>
  <c r="AI92" i="18" s="1"/>
  <c r="AJ92" i="18" s="1"/>
  <c r="AK92" i="18" s="1"/>
  <c r="AL92" i="18" s="1"/>
  <c r="AM92" i="18" s="1"/>
  <c r="AN92" i="18" s="1"/>
  <c r="AO92" i="18" s="1"/>
  <c r="AP92" i="18" s="1"/>
  <c r="AQ92" i="18" s="1"/>
  <c r="AR92" i="18" s="1"/>
  <c r="AS92" i="18" s="1"/>
  <c r="AT92" i="18" s="1"/>
  <c r="AU92" i="18" s="1"/>
  <c r="AV92" i="18" s="1"/>
  <c r="AW92" i="18" s="1"/>
  <c r="AX92" i="18" s="1"/>
  <c r="AY92" i="18" s="1"/>
  <c r="AZ92" i="18" s="1"/>
  <c r="BA92" i="18" s="1"/>
  <c r="BB92" i="18" s="1"/>
  <c r="BC92" i="18" s="1"/>
  <c r="BD92" i="18" s="1"/>
  <c r="BE92" i="18" s="1"/>
  <c r="BF92" i="18" s="1"/>
  <c r="BG92" i="18" s="1"/>
  <c r="BH92" i="18" s="1"/>
  <c r="BI92" i="18" s="1"/>
  <c r="R91" i="18"/>
  <c r="S91" i="18" s="1"/>
  <c r="T91" i="18" s="1"/>
  <c r="U91" i="18" s="1"/>
  <c r="V91" i="18" s="1"/>
  <c r="W91" i="18" s="1"/>
  <c r="X91" i="18" s="1"/>
  <c r="Y91" i="18" s="1"/>
  <c r="Z91" i="18"/>
  <c r="AA91" i="18" s="1"/>
  <c r="AB91" i="18" s="1"/>
  <c r="AC91" i="18" s="1"/>
  <c r="AD91" i="18" s="1"/>
  <c r="AE91" i="18" s="1"/>
  <c r="AF91" i="18" s="1"/>
  <c r="AG91" i="18" s="1"/>
  <c r="AH91" i="18" s="1"/>
  <c r="AI91" i="18" s="1"/>
  <c r="AJ91" i="18" s="1"/>
  <c r="AK91" i="18" s="1"/>
  <c r="AL91" i="18" s="1"/>
  <c r="AM91" i="18" s="1"/>
  <c r="AN91" i="18" s="1"/>
  <c r="AO91" i="18" s="1"/>
  <c r="AP91" i="18" s="1"/>
  <c r="AQ91" i="18" s="1"/>
  <c r="AR91" i="18" s="1"/>
  <c r="AS91" i="18" s="1"/>
  <c r="AT91" i="18" s="1"/>
  <c r="AU91" i="18" s="1"/>
  <c r="AV91" i="18" s="1"/>
  <c r="AW91" i="18" s="1"/>
  <c r="AX91" i="18" s="1"/>
  <c r="AY91" i="18" s="1"/>
  <c r="AZ91" i="18" s="1"/>
  <c r="BA91" i="18" s="1"/>
  <c r="BB91" i="18" s="1"/>
  <c r="BC91" i="18" s="1"/>
  <c r="BD91" i="18" s="1"/>
  <c r="BE91" i="18" s="1"/>
  <c r="BF91" i="18" s="1"/>
  <c r="BG91" i="18" s="1"/>
  <c r="BH91" i="18" s="1"/>
  <c r="BI91" i="18" s="1"/>
  <c r="W94" i="18"/>
  <c r="AR95" i="18"/>
  <c r="AS95" i="18" s="1"/>
  <c r="AT95" i="18" s="1"/>
  <c r="AU95" i="18" s="1"/>
  <c r="AV95" i="18" s="1"/>
  <c r="AW95" i="18" s="1"/>
  <c r="AX95" i="18" s="1"/>
  <c r="AY95" i="18" s="1"/>
  <c r="AZ95" i="18" s="1"/>
  <c r="BA95" i="18" s="1"/>
  <c r="BB95" i="18" s="1"/>
  <c r="BC95" i="18" s="1"/>
  <c r="BD95" i="18" s="1"/>
  <c r="BE95" i="18" s="1"/>
  <c r="BF95" i="18" s="1"/>
  <c r="BG95" i="18" s="1"/>
  <c r="BH95" i="18" s="1"/>
  <c r="BI95" i="18" s="1"/>
  <c r="AO313" i="18"/>
  <c r="AP313" i="18" s="1"/>
  <c r="AQ313" i="18" s="1"/>
  <c r="AR313" i="18" s="1"/>
  <c r="AS313" i="18" s="1"/>
  <c r="AT313" i="18" s="1"/>
  <c r="AU313" i="18" s="1"/>
  <c r="AV313" i="18" s="1"/>
  <c r="AW313" i="18" s="1"/>
  <c r="AX313" i="18" s="1"/>
  <c r="AY313" i="18" s="1"/>
  <c r="AZ313" i="18" s="1"/>
  <c r="BA313" i="18" s="1"/>
  <c r="BB313" i="18" s="1"/>
  <c r="BC313" i="18" s="1"/>
  <c r="BD313" i="18" s="1"/>
  <c r="BE313" i="18" s="1"/>
  <c r="BF313" i="18" s="1"/>
  <c r="BG313" i="18" s="1"/>
  <c r="BH313" i="18" s="1"/>
  <c r="BI313" i="18" s="1"/>
  <c r="AO731" i="18"/>
  <c r="AP731" i="18" s="1"/>
  <c r="AQ731" i="18" s="1"/>
  <c r="AR731" i="18" s="1"/>
  <c r="AS731" i="18" s="1"/>
  <c r="AT731" i="18" s="1"/>
  <c r="AU731" i="18" s="1"/>
  <c r="AV731" i="18" s="1"/>
  <c r="AW731" i="18" s="1"/>
  <c r="AX731" i="18" s="1"/>
  <c r="AY731" i="18" s="1"/>
  <c r="AZ731" i="18" s="1"/>
  <c r="BA731" i="18" s="1"/>
  <c r="BB731" i="18" s="1"/>
  <c r="BC731" i="18" s="1"/>
  <c r="BD731" i="18" s="1"/>
  <c r="BE731" i="18" s="1"/>
  <c r="BF731" i="18" s="1"/>
  <c r="BG731" i="18" s="1"/>
  <c r="BH731" i="18" s="1"/>
  <c r="BI731" i="18" s="1"/>
  <c r="AF184" i="18"/>
  <c r="AG184" i="18" s="1"/>
  <c r="AH184" i="18" s="1"/>
  <c r="AI184" i="18" s="1"/>
  <c r="AJ184" i="18" s="1"/>
  <c r="AK184" i="18" s="1"/>
  <c r="AL184" i="18" s="1"/>
  <c r="AM184" i="18" s="1"/>
  <c r="AN184" i="18" s="1"/>
  <c r="AO184" i="18" s="1"/>
  <c r="AP184" i="18" s="1"/>
  <c r="AQ184" i="18" s="1"/>
  <c r="AR184" i="18" s="1"/>
  <c r="AS184" i="18" s="1"/>
  <c r="AT184" i="18" s="1"/>
  <c r="AU184" i="18" s="1"/>
  <c r="AV184" i="18" s="1"/>
  <c r="AW184" i="18" s="1"/>
  <c r="AX184" i="18" s="1"/>
  <c r="AY184" i="18" s="1"/>
  <c r="AZ184" i="18" s="1"/>
  <c r="BA184" i="18" s="1"/>
  <c r="BB184" i="18" s="1"/>
  <c r="BC184" i="18" s="1"/>
  <c r="BD184" i="18" s="1"/>
  <c r="BE184" i="18" s="1"/>
  <c r="BF184" i="18" s="1"/>
  <c r="BG184" i="18" s="1"/>
  <c r="BH184" i="18" s="1"/>
  <c r="BI184" i="18" s="1"/>
  <c r="AS732" i="18"/>
  <c r="AT732" i="18" s="1"/>
  <c r="AU732" i="18" s="1"/>
  <c r="AV732" i="18" s="1"/>
  <c r="AW732" i="18" s="1"/>
  <c r="AX732" i="18" s="1"/>
  <c r="AY732" i="18" s="1"/>
  <c r="AZ732" i="18" s="1"/>
  <c r="BA732" i="18" s="1"/>
  <c r="BB732" i="18" s="1"/>
  <c r="BC732" i="18" s="1"/>
  <c r="BD732" i="18" s="1"/>
  <c r="BE732" i="18" s="1"/>
  <c r="BF732" i="18" s="1"/>
  <c r="BG732" i="18" s="1"/>
  <c r="BH732" i="18" s="1"/>
  <c r="BI732" i="18" s="1"/>
  <c r="AF327" i="18"/>
  <c r="AG327" i="18" s="1"/>
  <c r="AH327" i="18" s="1"/>
  <c r="AI327" i="18" s="1"/>
  <c r="AJ327" i="18" s="1"/>
  <c r="AK327" i="18" s="1"/>
  <c r="AL327" i="18" s="1"/>
  <c r="AM327" i="18" s="1"/>
  <c r="AN327" i="18" s="1"/>
  <c r="AO327" i="18" s="1"/>
  <c r="AP327" i="18" s="1"/>
  <c r="AQ327" i="18" s="1"/>
  <c r="AR327" i="18" s="1"/>
  <c r="AS327" i="18" s="1"/>
  <c r="AT327" i="18" s="1"/>
  <c r="AU327" i="18" s="1"/>
  <c r="AV327" i="18" s="1"/>
  <c r="AW327" i="18" s="1"/>
  <c r="AX327" i="18" s="1"/>
  <c r="AY327" i="18" s="1"/>
  <c r="AZ327" i="18" s="1"/>
  <c r="BA327" i="18" s="1"/>
  <c r="BB327" i="18" s="1"/>
  <c r="BC327" i="18" s="1"/>
  <c r="BD327" i="18" s="1"/>
  <c r="BE327" i="18" s="1"/>
  <c r="BF327" i="18" s="1"/>
  <c r="BG327" i="18" s="1"/>
  <c r="BH327" i="18" s="1"/>
  <c r="BI327" i="18" s="1"/>
  <c r="AB718" i="18"/>
  <c r="AC718" i="18" s="1"/>
  <c r="AE707" i="18"/>
  <c r="AF707" i="18" s="1"/>
  <c r="AG707" i="18" s="1"/>
  <c r="AH707" i="18" s="1"/>
  <c r="AI707" i="18" s="1"/>
  <c r="AJ707" i="18" s="1"/>
  <c r="AK707" i="18" s="1"/>
  <c r="AL707" i="18" s="1"/>
  <c r="AM707" i="18" s="1"/>
  <c r="AN707" i="18" s="1"/>
  <c r="AO707" i="18" s="1"/>
  <c r="AP707" i="18" s="1"/>
  <c r="AQ707" i="18" s="1"/>
  <c r="AR707" i="18" s="1"/>
  <c r="AS707" i="18" s="1"/>
  <c r="AT707" i="18" s="1"/>
  <c r="AU707" i="18" s="1"/>
  <c r="AV707" i="18" s="1"/>
  <c r="AW707" i="18" s="1"/>
  <c r="AX707" i="18" s="1"/>
  <c r="AY707" i="18" s="1"/>
  <c r="AZ707" i="18" s="1"/>
  <c r="BA707" i="18" s="1"/>
  <c r="BB707" i="18" s="1"/>
  <c r="BC707" i="18" s="1"/>
  <c r="BD707" i="18" s="1"/>
  <c r="BE707" i="18" s="1"/>
  <c r="BF707" i="18" s="1"/>
  <c r="BG707" i="18" s="1"/>
  <c r="BH707" i="18" s="1"/>
  <c r="BI707" i="18" s="1"/>
  <c r="AC185" i="18"/>
  <c r="AD185" i="18" s="1"/>
  <c r="AE185" i="18" s="1"/>
  <c r="AG589" i="18"/>
  <c r="AE183" i="18"/>
  <c r="AF183" i="18" s="1"/>
  <c r="AG183" i="18" s="1"/>
  <c r="AH183" i="18" s="1"/>
  <c r="AH588" i="18"/>
  <c r="AI186" i="18"/>
  <c r="AJ186" i="18" s="1"/>
  <c r="AK186" i="18" s="1"/>
  <c r="AL186" i="18" s="1"/>
  <c r="AE587" i="18"/>
  <c r="AL733" i="18"/>
  <c r="AM733" i="18" s="1"/>
  <c r="AN733" i="18" s="1"/>
  <c r="AO733" i="18" s="1"/>
  <c r="AP733" i="18" s="1"/>
  <c r="AQ733" i="18" s="1"/>
  <c r="AR733" i="18" s="1"/>
  <c r="AS733" i="18" s="1"/>
  <c r="AT733" i="18" s="1"/>
  <c r="AU733" i="18" s="1"/>
  <c r="AV733" i="18" s="1"/>
  <c r="AW733" i="18" s="1"/>
  <c r="AX733" i="18" s="1"/>
  <c r="AY733" i="18" s="1"/>
  <c r="AZ733" i="18" s="1"/>
  <c r="BA733" i="18" s="1"/>
  <c r="BB733" i="18" s="1"/>
  <c r="BC733" i="18" s="1"/>
  <c r="BD733" i="18" s="1"/>
  <c r="BE733" i="18" s="1"/>
  <c r="BF733" i="18" s="1"/>
  <c r="BG733" i="18" s="1"/>
  <c r="BH733" i="18" s="1"/>
  <c r="BI733" i="18" s="1"/>
  <c r="AD590" i="18"/>
  <c r="AA182" i="18"/>
  <c r="AB182" i="18" s="1"/>
  <c r="AC182" i="18" s="1"/>
  <c r="AL730" i="18"/>
  <c r="AM730" i="18" s="1"/>
  <c r="AN730" i="18" s="1"/>
  <c r="AB586" i="18"/>
  <c r="AC586" i="18" s="1"/>
  <c r="X94" i="18" l="1"/>
  <c r="Y94" i="18" s="1"/>
  <c r="Z94" i="18" s="1"/>
  <c r="AA94" i="18" s="1"/>
  <c r="AB94" i="18" s="1"/>
  <c r="AC94" i="18" s="1"/>
  <c r="AD94" i="18" s="1"/>
  <c r="AE94" i="18" s="1"/>
  <c r="AF94" i="18" s="1"/>
  <c r="AG94" i="18" s="1"/>
  <c r="AH94" i="18" s="1"/>
  <c r="AI94" i="18" s="1"/>
  <c r="AJ94" i="18" s="1"/>
  <c r="AK94" i="18" s="1"/>
  <c r="AL94" i="18" s="1"/>
  <c r="AM94" i="18" s="1"/>
  <c r="AN94" i="18" s="1"/>
  <c r="AO94" i="18" s="1"/>
  <c r="AP94" i="18" s="1"/>
  <c r="AQ94" i="18" s="1"/>
  <c r="AR94" i="18" s="1"/>
  <c r="AS94" i="18" s="1"/>
  <c r="AT94" i="18" s="1"/>
  <c r="AU94" i="18" s="1"/>
  <c r="AV94" i="18" s="1"/>
  <c r="AW94" i="18" s="1"/>
  <c r="AX94" i="18" s="1"/>
  <c r="AY94" i="18" s="1"/>
  <c r="AZ94" i="18" s="1"/>
  <c r="BA94" i="18" s="1"/>
  <c r="BB94" i="18" s="1"/>
  <c r="BC94" i="18" s="1"/>
  <c r="BD94" i="18" s="1"/>
  <c r="BE94" i="18" s="1"/>
  <c r="BF94" i="18" s="1"/>
  <c r="BG94" i="18" s="1"/>
  <c r="BH94" i="18" s="1"/>
  <c r="BI94" i="18" s="1"/>
  <c r="AD718" i="18"/>
  <c r="AE718" i="18" s="1"/>
  <c r="AF718" i="18" s="1"/>
  <c r="AG718" i="18" s="1"/>
  <c r="AH718" i="18" s="1"/>
  <c r="AI718" i="18" s="1"/>
  <c r="AJ718" i="18" s="1"/>
  <c r="AK718" i="18" s="1"/>
  <c r="AL718" i="18" s="1"/>
  <c r="AO730" i="18"/>
  <c r="AP730" i="18" s="1"/>
  <c r="AQ730" i="18" s="1"/>
  <c r="AR730" i="18" s="1"/>
  <c r="AS730" i="18" s="1"/>
  <c r="AT730" i="18" s="1"/>
  <c r="AU730" i="18" s="1"/>
  <c r="AV730" i="18" s="1"/>
  <c r="AW730" i="18" s="1"/>
  <c r="AX730" i="18" s="1"/>
  <c r="AY730" i="18" s="1"/>
  <c r="AZ730" i="18" s="1"/>
  <c r="BA730" i="18" s="1"/>
  <c r="BB730" i="18" s="1"/>
  <c r="BC730" i="18" s="1"/>
  <c r="BD730" i="18" s="1"/>
  <c r="BE730" i="18" s="1"/>
  <c r="BF730" i="18" s="1"/>
  <c r="BG730" i="18" s="1"/>
  <c r="BH730" i="18" s="1"/>
  <c r="BI730" i="18" s="1"/>
  <c r="AF587" i="18"/>
  <c r="AG587" i="18" s="1"/>
  <c r="AH587" i="18" s="1"/>
  <c r="AI587" i="18" s="1"/>
  <c r="AJ587" i="18" s="1"/>
  <c r="AE590" i="18"/>
  <c r="AI588" i="18"/>
  <c r="AJ588" i="18" s="1"/>
  <c r="AK588" i="18" s="1"/>
  <c r="AL588" i="18" s="1"/>
  <c r="AM588" i="18" s="1"/>
  <c r="AN588" i="18" s="1"/>
  <c r="AO588" i="18" s="1"/>
  <c r="AP588" i="18" s="1"/>
  <c r="AQ588" i="18" s="1"/>
  <c r="AR588" i="18" s="1"/>
  <c r="AS588" i="18" s="1"/>
  <c r="AT588" i="18" s="1"/>
  <c r="AU588" i="18" s="1"/>
  <c r="AV588" i="18" s="1"/>
  <c r="AW588" i="18" s="1"/>
  <c r="AX588" i="18" s="1"/>
  <c r="AY588" i="18" s="1"/>
  <c r="AZ588" i="18" s="1"/>
  <c r="BA588" i="18" s="1"/>
  <c r="BB588" i="18" s="1"/>
  <c r="BC588" i="18" s="1"/>
  <c r="BD588" i="18" s="1"/>
  <c r="BE588" i="18" s="1"/>
  <c r="BF588" i="18" s="1"/>
  <c r="BG588" i="18" s="1"/>
  <c r="BH588" i="18" s="1"/>
  <c r="BI588" i="18" s="1"/>
  <c r="AD586" i="18"/>
  <c r="AD182" i="18"/>
  <c r="AE182" i="18" s="1"/>
  <c r="AF182" i="18" s="1"/>
  <c r="AM186" i="18"/>
  <c r="AN186" i="18" s="1"/>
  <c r="AO186" i="18" s="1"/>
  <c r="AP186" i="18" s="1"/>
  <c r="AQ186" i="18" s="1"/>
  <c r="AR186" i="18" s="1"/>
  <c r="AS186" i="18" s="1"/>
  <c r="AT186" i="18" s="1"/>
  <c r="AU186" i="18" s="1"/>
  <c r="AV186" i="18" s="1"/>
  <c r="AW186" i="18" s="1"/>
  <c r="AX186" i="18" s="1"/>
  <c r="AY186" i="18" s="1"/>
  <c r="AZ186" i="18" s="1"/>
  <c r="BA186" i="18" s="1"/>
  <c r="BB186" i="18" s="1"/>
  <c r="BC186" i="18" s="1"/>
  <c r="BD186" i="18" s="1"/>
  <c r="BE186" i="18" s="1"/>
  <c r="BF186" i="18" s="1"/>
  <c r="BG186" i="18" s="1"/>
  <c r="BH186" i="18" s="1"/>
  <c r="BI186" i="18" s="1"/>
  <c r="AF185" i="18"/>
  <c r="AG185" i="18" s="1"/>
  <c r="AH589" i="18"/>
  <c r="AI183" i="18"/>
  <c r="AJ183" i="18" s="1"/>
  <c r="AK183" i="18" s="1"/>
  <c r="AL183" i="18" s="1"/>
  <c r="AM183" i="18" s="1"/>
  <c r="AN183" i="18" s="1"/>
  <c r="AO183" i="18" s="1"/>
  <c r="AP183" i="18" s="1"/>
  <c r="AQ183" i="18" s="1"/>
  <c r="AR183" i="18" s="1"/>
  <c r="AS183" i="18" s="1"/>
  <c r="AT183" i="18" s="1"/>
  <c r="AU183" i="18" s="1"/>
  <c r="AV183" i="18" s="1"/>
  <c r="AW183" i="18" s="1"/>
  <c r="AX183" i="18" s="1"/>
  <c r="AY183" i="18" s="1"/>
  <c r="AZ183" i="18" s="1"/>
  <c r="BA183" i="18" s="1"/>
  <c r="BB183" i="18" s="1"/>
  <c r="BC183" i="18" s="1"/>
  <c r="BD183" i="18" s="1"/>
  <c r="BE183" i="18" s="1"/>
  <c r="BF183" i="18" s="1"/>
  <c r="BG183" i="18" s="1"/>
  <c r="BH183" i="18" s="1"/>
  <c r="BI183" i="18" s="1"/>
  <c r="AM718" i="18" l="1"/>
  <c r="AN718" i="18" s="1"/>
  <c r="AO718" i="18" s="1"/>
  <c r="AP718" i="18" s="1"/>
  <c r="AQ718" i="18" s="1"/>
  <c r="AR718" i="18" s="1"/>
  <c r="AS718" i="18" s="1"/>
  <c r="AT718" i="18" s="1"/>
  <c r="AU718" i="18" s="1"/>
  <c r="AV718" i="18" s="1"/>
  <c r="AW718" i="18" s="1"/>
  <c r="AX718" i="18" s="1"/>
  <c r="AY718" i="18" s="1"/>
  <c r="AZ718" i="18" s="1"/>
  <c r="BA718" i="18" s="1"/>
  <c r="BB718" i="18" s="1"/>
  <c r="BC718" i="18" s="1"/>
  <c r="BD718" i="18" s="1"/>
  <c r="BE718" i="18" s="1"/>
  <c r="BF718" i="18" s="1"/>
  <c r="BG718" i="18" s="1"/>
  <c r="BH718" i="18" s="1"/>
  <c r="BI718" i="18" s="1"/>
  <c r="AH185" i="18"/>
  <c r="AI185" i="18" s="1"/>
  <c r="AI589" i="18"/>
  <c r="AJ589" i="18" s="1"/>
  <c r="AK589" i="18" s="1"/>
  <c r="AL589" i="18" s="1"/>
  <c r="AM589" i="18" s="1"/>
  <c r="AN589" i="18" s="1"/>
  <c r="AO589" i="18" s="1"/>
  <c r="AP589" i="18" s="1"/>
  <c r="AF590" i="18"/>
  <c r="AG182" i="18"/>
  <c r="AH182" i="18" s="1"/>
  <c r="AI182" i="18" s="1"/>
  <c r="AJ182" i="18" s="1"/>
  <c r="AK182" i="18" s="1"/>
  <c r="AL182" i="18" s="1"/>
  <c r="AM182" i="18" s="1"/>
  <c r="AN182" i="18" s="1"/>
  <c r="AO182" i="18" s="1"/>
  <c r="AP182" i="18" s="1"/>
  <c r="AQ182" i="18" s="1"/>
  <c r="AR182" i="18" s="1"/>
  <c r="AS182" i="18" s="1"/>
  <c r="AT182" i="18" s="1"/>
  <c r="AU182" i="18" s="1"/>
  <c r="AV182" i="18" s="1"/>
  <c r="AW182" i="18" s="1"/>
  <c r="AX182" i="18" s="1"/>
  <c r="AY182" i="18" s="1"/>
  <c r="AZ182" i="18" s="1"/>
  <c r="BA182" i="18" s="1"/>
  <c r="BB182" i="18" s="1"/>
  <c r="BC182" i="18" s="1"/>
  <c r="BD182" i="18" s="1"/>
  <c r="BE182" i="18" s="1"/>
  <c r="BF182" i="18" s="1"/>
  <c r="BG182" i="18" s="1"/>
  <c r="BH182" i="18" s="1"/>
  <c r="BI182" i="18" s="1"/>
  <c r="AK587" i="18"/>
  <c r="AL587" i="18" s="1"/>
  <c r="AM587" i="18" s="1"/>
  <c r="AN587" i="18" s="1"/>
  <c r="AO587" i="18" s="1"/>
  <c r="AP587" i="18" s="1"/>
  <c r="AQ587" i="18" s="1"/>
  <c r="AR587" i="18" s="1"/>
  <c r="AS587" i="18" s="1"/>
  <c r="AT587" i="18" s="1"/>
  <c r="AU587" i="18" s="1"/>
  <c r="AV587" i="18" s="1"/>
  <c r="AW587" i="18" s="1"/>
  <c r="AX587" i="18" s="1"/>
  <c r="AY587" i="18" s="1"/>
  <c r="AZ587" i="18" s="1"/>
  <c r="BA587" i="18" s="1"/>
  <c r="BB587" i="18" s="1"/>
  <c r="BC587" i="18" s="1"/>
  <c r="BD587" i="18" s="1"/>
  <c r="BE587" i="18" s="1"/>
  <c r="BF587" i="18" s="1"/>
  <c r="BG587" i="18" s="1"/>
  <c r="BH587" i="18" s="1"/>
  <c r="BI587" i="18" s="1"/>
  <c r="AE586" i="18"/>
  <c r="AJ185" i="18" l="1"/>
  <c r="AK185" i="18" s="1"/>
  <c r="AQ589" i="18"/>
  <c r="AR589" i="18" s="1"/>
  <c r="AS589" i="18" s="1"/>
  <c r="AT589" i="18" s="1"/>
  <c r="AU589" i="18" s="1"/>
  <c r="AV589" i="18" s="1"/>
  <c r="AW589" i="18" s="1"/>
  <c r="AX589" i="18" s="1"/>
  <c r="AY589" i="18" s="1"/>
  <c r="AZ589" i="18" s="1"/>
  <c r="BA589" i="18" s="1"/>
  <c r="BB589" i="18" s="1"/>
  <c r="BC589" i="18" s="1"/>
  <c r="BD589" i="18" s="1"/>
  <c r="BE589" i="18" s="1"/>
  <c r="BF589" i="18" s="1"/>
  <c r="BG589" i="18" s="1"/>
  <c r="BH589" i="18" s="1"/>
  <c r="BI589" i="18" s="1"/>
  <c r="AG590" i="18"/>
  <c r="AH590" i="18" s="1"/>
  <c r="AF586" i="18"/>
  <c r="AG586" i="18" s="1"/>
  <c r="AH586" i="18" s="1"/>
  <c r="AI586" i="18" s="1"/>
  <c r="AJ586" i="18" s="1"/>
  <c r="AK586" i="18" s="1"/>
  <c r="AL586" i="18" s="1"/>
  <c r="AM586" i="18" s="1"/>
  <c r="AN586" i="18" s="1"/>
  <c r="AO586" i="18" s="1"/>
  <c r="AP586" i="18" s="1"/>
  <c r="AQ586" i="18" s="1"/>
  <c r="AR586" i="18" s="1"/>
  <c r="AS586" i="18" s="1"/>
  <c r="AT586" i="18" s="1"/>
  <c r="AU586" i="18" s="1"/>
  <c r="AV586" i="18" s="1"/>
  <c r="AW586" i="18" s="1"/>
  <c r="AX586" i="18" s="1"/>
  <c r="AY586" i="18" s="1"/>
  <c r="AZ586" i="18" s="1"/>
  <c r="BA586" i="18" s="1"/>
  <c r="BB586" i="18" s="1"/>
  <c r="BC586" i="18" s="1"/>
  <c r="BD586" i="18" s="1"/>
  <c r="BE586" i="18" s="1"/>
  <c r="BF586" i="18" s="1"/>
  <c r="BG586" i="18" s="1"/>
  <c r="BH586" i="18" s="1"/>
  <c r="BI586" i="18" s="1"/>
  <c r="AL185" i="18" l="1"/>
  <c r="AM185" i="18" s="1"/>
  <c r="AN185" i="18" s="1"/>
  <c r="AO185" i="18" s="1"/>
  <c r="AP185" i="18" s="1"/>
  <c r="AQ185" i="18" s="1"/>
  <c r="AR185" i="18" s="1"/>
  <c r="AS185" i="18" s="1"/>
  <c r="AT185" i="18" s="1"/>
  <c r="AU185" i="18" s="1"/>
  <c r="AV185" i="18" s="1"/>
  <c r="AW185" i="18" s="1"/>
  <c r="AX185" i="18" s="1"/>
  <c r="AY185" i="18" s="1"/>
  <c r="AZ185" i="18" s="1"/>
  <c r="BA185" i="18" s="1"/>
  <c r="BB185" i="18" s="1"/>
  <c r="BC185" i="18" s="1"/>
  <c r="BD185" i="18" s="1"/>
  <c r="BE185" i="18" s="1"/>
  <c r="BF185" i="18" s="1"/>
  <c r="BG185" i="18" s="1"/>
  <c r="BH185" i="18" s="1"/>
  <c r="BI185" i="18" s="1"/>
  <c r="AI590" i="18"/>
  <c r="AJ590" i="18" s="1"/>
  <c r="AK590" i="18" s="1"/>
  <c r="AL590" i="18" s="1"/>
  <c r="AM590" i="18" s="1"/>
  <c r="AN590" i="18" s="1"/>
  <c r="AO590" i="18" s="1"/>
  <c r="AP590" i="18" s="1"/>
  <c r="AQ590" i="18" s="1"/>
  <c r="AR590" i="18" s="1"/>
  <c r="AS590" i="18" s="1"/>
  <c r="AT590" i="18" s="1"/>
  <c r="AU590" i="18" s="1"/>
  <c r="AV590" i="18" s="1"/>
  <c r="AW590" i="18" s="1"/>
  <c r="AX590" i="18" s="1"/>
  <c r="AY590" i="18" s="1"/>
  <c r="AZ590" i="18" s="1"/>
  <c r="BA590" i="18" s="1"/>
  <c r="BB590" i="18" s="1"/>
  <c r="BC590" i="18" s="1"/>
  <c r="BD590" i="18" s="1"/>
  <c r="BE590" i="18" s="1"/>
  <c r="BF590" i="18" s="1"/>
  <c r="BG590" i="18" s="1"/>
  <c r="BH590" i="18" s="1"/>
  <c r="BI590" i="18" s="1"/>
  <c r="G766" i="18" l="1"/>
  <c r="G778" i="18" s="1"/>
  <c r="H766" i="18"/>
  <c r="H778" i="18" s="1"/>
  <c r="AM610" i="18"/>
  <c r="AM622" i="18" s="1"/>
  <c r="AD610" i="18"/>
  <c r="AD622" i="18" s="1"/>
  <c r="N610" i="18"/>
  <c r="N622" i="18" s="1"/>
  <c r="Y610" i="18"/>
  <c r="Y622" i="18" s="1"/>
  <c r="AL610" i="18"/>
  <c r="AL622" i="18" s="1"/>
  <c r="AK610" i="18"/>
  <c r="AK622" i="18" s="1"/>
  <c r="S610" i="18"/>
  <c r="S622" i="18" s="1"/>
  <c r="H610" i="18"/>
  <c r="H622" i="18" s="1"/>
  <c r="P610" i="18"/>
  <c r="P622" i="18" s="1"/>
  <c r="AP610" i="18"/>
  <c r="AP622" i="18" s="1"/>
  <c r="L610" i="18"/>
  <c r="L622" i="18" s="1"/>
  <c r="AA610" i="18"/>
  <c r="AA622" i="18" s="1"/>
  <c r="W610" i="18"/>
  <c r="W622" i="18" s="1"/>
  <c r="AH610" i="18"/>
  <c r="AH622" i="18" s="1"/>
  <c r="O610" i="18"/>
  <c r="O622" i="18" s="1"/>
  <c r="AR610" i="18"/>
  <c r="AR622" i="18" s="1"/>
  <c r="AB610" i="18"/>
  <c r="AB622" i="18" s="1"/>
  <c r="J610" i="18"/>
  <c r="J622" i="18" s="1"/>
  <c r="Z610" i="18"/>
  <c r="Z622" i="18" s="1"/>
  <c r="U610" i="18"/>
  <c r="U622" i="18" s="1"/>
  <c r="K610" i="18"/>
  <c r="K622" i="18" s="1"/>
  <c r="G610" i="18"/>
  <c r="G622" i="18" s="1"/>
  <c r="I610" i="18"/>
  <c r="I622" i="18" s="1"/>
  <c r="R610" i="18"/>
  <c r="R622" i="18" s="1"/>
  <c r="AI610" i="18"/>
  <c r="AI622" i="18" s="1"/>
  <c r="AN610" i="18"/>
  <c r="AN622" i="18" s="1"/>
  <c r="Q610" i="18"/>
  <c r="Q622" i="18" s="1"/>
  <c r="AS610" i="18"/>
  <c r="AS622" i="18" s="1"/>
  <c r="V610" i="18"/>
  <c r="V622" i="18" s="1"/>
  <c r="AF610" i="18"/>
  <c r="AF622" i="18" s="1"/>
  <c r="M610" i="18"/>
  <c r="M622" i="18" s="1"/>
  <c r="AO610" i="18"/>
  <c r="AO622" i="18" s="1"/>
  <c r="X610" i="18"/>
  <c r="X622" i="18" s="1"/>
  <c r="AC610" i="18"/>
  <c r="AC622" i="18" s="1"/>
  <c r="AQ610" i="18"/>
  <c r="AQ622" i="18" s="1"/>
  <c r="AG610" i="18"/>
  <c r="AG622" i="18" s="1"/>
  <c r="T610" i="18"/>
  <c r="T622" i="18" s="1"/>
  <c r="AE610" i="18"/>
  <c r="AE622" i="18" s="1"/>
  <c r="AJ610" i="18"/>
  <c r="AJ622" i="18" s="1"/>
  <c r="I766" i="18" l="1"/>
  <c r="AT610" i="18"/>
  <c r="AT622" i="18" s="1"/>
  <c r="S584" i="18"/>
  <c r="S596" i="18" s="1"/>
  <c r="Q584" i="18"/>
  <c r="Q596" i="18" s="1"/>
  <c r="L584" i="18"/>
  <c r="L596" i="18" s="1"/>
  <c r="P584" i="18"/>
  <c r="P596" i="18" s="1"/>
  <c r="N584" i="18"/>
  <c r="N596" i="18" s="1"/>
  <c r="H584" i="18"/>
  <c r="H596" i="18" s="1"/>
  <c r="J584" i="18"/>
  <c r="J596" i="18" s="1"/>
  <c r="M584" i="18"/>
  <c r="M596" i="18" s="1"/>
  <c r="I584" i="18"/>
  <c r="I596" i="18" s="1"/>
  <c r="G584" i="18"/>
  <c r="G596" i="18" s="1"/>
  <c r="O584" i="18"/>
  <c r="O596" i="18" s="1"/>
  <c r="K584" i="18"/>
  <c r="K596" i="18" s="1"/>
  <c r="R584" i="18"/>
  <c r="R596" i="18" s="1"/>
  <c r="K662" i="18"/>
  <c r="K674" i="18" s="1"/>
  <c r="J662" i="18"/>
  <c r="J674" i="18" s="1"/>
  <c r="M662" i="18"/>
  <c r="M674" i="18" s="1"/>
  <c r="R662" i="18"/>
  <c r="R674" i="18" s="1"/>
  <c r="P662" i="18"/>
  <c r="P674" i="18" s="1"/>
  <c r="S662" i="18"/>
  <c r="S674" i="18" s="1"/>
  <c r="N662" i="18"/>
  <c r="N674" i="18" s="1"/>
  <c r="Q662" i="18"/>
  <c r="Q674" i="18" s="1"/>
  <c r="W662" i="18"/>
  <c r="W674" i="18" s="1"/>
  <c r="T662" i="18"/>
  <c r="T674" i="18" s="1"/>
  <c r="U662" i="18"/>
  <c r="U674" i="18" s="1"/>
  <c r="O662" i="18"/>
  <c r="O674" i="18" s="1"/>
  <c r="I662" i="18"/>
  <c r="I674" i="18" s="1"/>
  <c r="V662" i="18"/>
  <c r="V674" i="18" s="1"/>
  <c r="G662" i="18"/>
  <c r="G674" i="18" s="1"/>
  <c r="L662" i="18"/>
  <c r="L674" i="18" s="1"/>
  <c r="H662" i="18"/>
  <c r="H674" i="18" s="1"/>
  <c r="P506" i="18"/>
  <c r="P518" i="18" s="1"/>
  <c r="U506" i="18"/>
  <c r="U518" i="18" s="1"/>
  <c r="Y506" i="18"/>
  <c r="Y518" i="18" s="1"/>
  <c r="AJ506" i="18"/>
  <c r="AJ518" i="18" s="1"/>
  <c r="X506" i="18"/>
  <c r="X518" i="18" s="1"/>
  <c r="O506" i="18"/>
  <c r="O518" i="18" s="1"/>
  <c r="AI506" i="18"/>
  <c r="AI518" i="18" s="1"/>
  <c r="H506" i="18"/>
  <c r="H518" i="18" s="1"/>
  <c r="I506" i="18"/>
  <c r="I518" i="18" s="1"/>
  <c r="K506" i="18"/>
  <c r="K518" i="18" s="1"/>
  <c r="T506" i="18"/>
  <c r="T518" i="18" s="1"/>
  <c r="AC506" i="18"/>
  <c r="AC518" i="18" s="1"/>
  <c r="N506" i="18"/>
  <c r="N518" i="18" s="1"/>
  <c r="AG506" i="18"/>
  <c r="AG518" i="18" s="1"/>
  <c r="AE506" i="18"/>
  <c r="AE518" i="18" s="1"/>
  <c r="AA506" i="18"/>
  <c r="AA518" i="18" s="1"/>
  <c r="AK506" i="18"/>
  <c r="AK518" i="18" s="1"/>
  <c r="S506" i="18"/>
  <c r="S518" i="18" s="1"/>
  <c r="Q506" i="18"/>
  <c r="Q518" i="18" s="1"/>
  <c r="W506" i="18"/>
  <c r="W518" i="18" s="1"/>
  <c r="AB506" i="18"/>
  <c r="AB518" i="18" s="1"/>
  <c r="AH506" i="18"/>
  <c r="AH518" i="18" s="1"/>
  <c r="AM506" i="18"/>
  <c r="AM518" i="18" s="1"/>
  <c r="M506" i="18"/>
  <c r="M518" i="18" s="1"/>
  <c r="Z506" i="18"/>
  <c r="Z518" i="18" s="1"/>
  <c r="G506" i="18"/>
  <c r="G518" i="18" s="1"/>
  <c r="AD506" i="18"/>
  <c r="AD518" i="18" s="1"/>
  <c r="R506" i="18"/>
  <c r="R518" i="18" s="1"/>
  <c r="V506" i="18"/>
  <c r="V518" i="18" s="1"/>
  <c r="L506" i="18"/>
  <c r="L518" i="18" s="1"/>
  <c r="J506" i="18"/>
  <c r="J518" i="18" s="1"/>
  <c r="AF506" i="18"/>
  <c r="AF518" i="18" s="1"/>
  <c r="AL506" i="18"/>
  <c r="AL518" i="18" s="1"/>
  <c r="L493" i="18"/>
  <c r="L505" i="18" s="1"/>
  <c r="W493" i="18"/>
  <c r="W505" i="18" s="1"/>
  <c r="J493" i="18"/>
  <c r="J505" i="18" s="1"/>
  <c r="Y493" i="18"/>
  <c r="Y505" i="18" s="1"/>
  <c r="M493" i="18"/>
  <c r="M505" i="18" s="1"/>
  <c r="AH493" i="18"/>
  <c r="AH505" i="18" s="1"/>
  <c r="AJ493" i="18"/>
  <c r="AJ505" i="18" s="1"/>
  <c r="Q493" i="18"/>
  <c r="Q505" i="18" s="1"/>
  <c r="H493" i="18"/>
  <c r="H505" i="18" s="1"/>
  <c r="AC493" i="18"/>
  <c r="AC505" i="18" s="1"/>
  <c r="O493" i="18"/>
  <c r="O505" i="18" s="1"/>
  <c r="U493" i="18"/>
  <c r="U505" i="18" s="1"/>
  <c r="K493" i="18"/>
  <c r="K505" i="18" s="1"/>
  <c r="AD493" i="18"/>
  <c r="AD505" i="18" s="1"/>
  <c r="V493" i="18"/>
  <c r="V505" i="18" s="1"/>
  <c r="AG493" i="18"/>
  <c r="AG505" i="18" s="1"/>
  <c r="I493" i="18"/>
  <c r="I505" i="18" s="1"/>
  <c r="AI493" i="18"/>
  <c r="AI505" i="18" s="1"/>
  <c r="N493" i="18"/>
  <c r="N505" i="18" s="1"/>
  <c r="P493" i="18"/>
  <c r="P505" i="18" s="1"/>
  <c r="T493" i="18"/>
  <c r="T505" i="18" s="1"/>
  <c r="AF493" i="18"/>
  <c r="AF505" i="18" s="1"/>
  <c r="S493" i="18"/>
  <c r="S505" i="18" s="1"/>
  <c r="AE493" i="18"/>
  <c r="AE505" i="18" s="1"/>
  <c r="Z493" i="18"/>
  <c r="Z505" i="18" s="1"/>
  <c r="G493" i="18"/>
  <c r="G505" i="18" s="1"/>
  <c r="X493" i="18"/>
  <c r="X505" i="18" s="1"/>
  <c r="AA493" i="18"/>
  <c r="AA505" i="18" s="1"/>
  <c r="AB493" i="18"/>
  <c r="AB505" i="18" s="1"/>
  <c r="R493" i="18"/>
  <c r="R505" i="18" s="1"/>
  <c r="J675" i="18"/>
  <c r="J687" i="18" s="1"/>
  <c r="H675" i="18"/>
  <c r="H687" i="18" s="1"/>
  <c r="K675" i="18"/>
  <c r="K687" i="18" s="1"/>
  <c r="I675" i="18"/>
  <c r="I687" i="18" s="1"/>
  <c r="L675" i="18"/>
  <c r="L687" i="18" s="1"/>
  <c r="G675" i="18"/>
  <c r="G687" i="18" s="1"/>
  <c r="M675" i="18"/>
  <c r="M687" i="18" s="1"/>
  <c r="P558" i="18"/>
  <c r="P570" i="18" s="1"/>
  <c r="K558" i="18"/>
  <c r="K570" i="18" s="1"/>
  <c r="S558" i="18"/>
  <c r="S570" i="18" s="1"/>
  <c r="Q558" i="18"/>
  <c r="Q570" i="18" s="1"/>
  <c r="AM558" i="18"/>
  <c r="AM570" i="18" s="1"/>
  <c r="AH558" i="18"/>
  <c r="AH570" i="18" s="1"/>
  <c r="V558" i="18"/>
  <c r="V570" i="18" s="1"/>
  <c r="L558" i="18"/>
  <c r="L570" i="18" s="1"/>
  <c r="Y558" i="18"/>
  <c r="Y570" i="18" s="1"/>
  <c r="J558" i="18"/>
  <c r="J570" i="18" s="1"/>
  <c r="AG558" i="18"/>
  <c r="AG570" i="18" s="1"/>
  <c r="AC558" i="18"/>
  <c r="AC570" i="18" s="1"/>
  <c r="AK558" i="18"/>
  <c r="AK570" i="18" s="1"/>
  <c r="T558" i="18"/>
  <c r="T570" i="18" s="1"/>
  <c r="I558" i="18"/>
  <c r="I570" i="18" s="1"/>
  <c r="G558" i="18"/>
  <c r="G570" i="18" s="1"/>
  <c r="Z558" i="18"/>
  <c r="Z570" i="18" s="1"/>
  <c r="AE558" i="18"/>
  <c r="AE570" i="18" s="1"/>
  <c r="N558" i="18"/>
  <c r="N570" i="18" s="1"/>
  <c r="M558" i="18"/>
  <c r="M570" i="18" s="1"/>
  <c r="AB558" i="18"/>
  <c r="AB570" i="18" s="1"/>
  <c r="O558" i="18"/>
  <c r="O570" i="18" s="1"/>
  <c r="AL558" i="18"/>
  <c r="AL570" i="18" s="1"/>
  <c r="AF558" i="18"/>
  <c r="AF570" i="18" s="1"/>
  <c r="U558" i="18"/>
  <c r="U570" i="18" s="1"/>
  <c r="AJ558" i="18"/>
  <c r="AJ570" i="18" s="1"/>
  <c r="R558" i="18"/>
  <c r="R570" i="18" s="1"/>
  <c r="AD558" i="18"/>
  <c r="AD570" i="18" s="1"/>
  <c r="AI558" i="18"/>
  <c r="AI570" i="18" s="1"/>
  <c r="X558" i="18"/>
  <c r="X570" i="18" s="1"/>
  <c r="W558" i="18"/>
  <c r="W570" i="18" s="1"/>
  <c r="AA558" i="18"/>
  <c r="AA570" i="18" s="1"/>
  <c r="H558" i="18"/>
  <c r="H570" i="18" s="1"/>
  <c r="G701" i="18"/>
  <c r="G713" i="18" s="1"/>
  <c r="H701" i="18"/>
  <c r="H713" i="18" s="1"/>
  <c r="R623" i="18"/>
  <c r="R635" i="18" s="1"/>
  <c r="Y623" i="18"/>
  <c r="Y635" i="18" s="1"/>
  <c r="M623" i="18"/>
  <c r="M635" i="18" s="1"/>
  <c r="Z623" i="18"/>
  <c r="Z635" i="18" s="1"/>
  <c r="AK623" i="18"/>
  <c r="AK635" i="18" s="1"/>
  <c r="I623" i="18"/>
  <c r="I635" i="18" s="1"/>
  <c r="K623" i="18"/>
  <c r="K635" i="18" s="1"/>
  <c r="AE623" i="18"/>
  <c r="AE635" i="18" s="1"/>
  <c r="AI623" i="18"/>
  <c r="AI635" i="18" s="1"/>
  <c r="H623" i="18"/>
  <c r="H635" i="18" s="1"/>
  <c r="U623" i="18"/>
  <c r="U635" i="18" s="1"/>
  <c r="J623" i="18"/>
  <c r="J635" i="18" s="1"/>
  <c r="AC623" i="18"/>
  <c r="AC635" i="18" s="1"/>
  <c r="AA623" i="18"/>
  <c r="AA635" i="18" s="1"/>
  <c r="AJ623" i="18"/>
  <c r="AJ635" i="18" s="1"/>
  <c r="G623" i="18"/>
  <c r="G635" i="18" s="1"/>
  <c r="Q623" i="18"/>
  <c r="Q635" i="18" s="1"/>
  <c r="AG623" i="18"/>
  <c r="AG635" i="18" s="1"/>
  <c r="W623" i="18"/>
  <c r="W635" i="18" s="1"/>
  <c r="X623" i="18"/>
  <c r="X635" i="18" s="1"/>
  <c r="L623" i="18"/>
  <c r="L635" i="18" s="1"/>
  <c r="S623" i="18"/>
  <c r="S635" i="18" s="1"/>
  <c r="V623" i="18"/>
  <c r="V635" i="18" s="1"/>
  <c r="AB623" i="18"/>
  <c r="AB635" i="18" s="1"/>
  <c r="O623" i="18"/>
  <c r="O635" i="18" s="1"/>
  <c r="N623" i="18"/>
  <c r="N635" i="18" s="1"/>
  <c r="AH623" i="18"/>
  <c r="AH635" i="18" s="1"/>
  <c r="T623" i="18"/>
  <c r="T635" i="18" s="1"/>
  <c r="AD623" i="18"/>
  <c r="AD635" i="18" s="1"/>
  <c r="AF623" i="18"/>
  <c r="AF635" i="18" s="1"/>
  <c r="P623" i="18"/>
  <c r="P635" i="18" s="1"/>
  <c r="J740" i="18"/>
  <c r="J752" i="18" s="1"/>
  <c r="L740" i="18"/>
  <c r="L752" i="18" s="1"/>
  <c r="X740" i="18"/>
  <c r="X752" i="18" s="1"/>
  <c r="AH740" i="18"/>
  <c r="AH752" i="18" s="1"/>
  <c r="AC740" i="18"/>
  <c r="AC752" i="18" s="1"/>
  <c r="G740" i="18"/>
  <c r="G752" i="18" s="1"/>
  <c r="N740" i="18"/>
  <c r="N752" i="18" s="1"/>
  <c r="AG740" i="18"/>
  <c r="AG752" i="18" s="1"/>
  <c r="AK740" i="18"/>
  <c r="AK752" i="18" s="1"/>
  <c r="I740" i="18"/>
  <c r="I752" i="18" s="1"/>
  <c r="V740" i="18"/>
  <c r="V752" i="18" s="1"/>
  <c r="M740" i="18"/>
  <c r="M752" i="18" s="1"/>
  <c r="W740" i="18"/>
  <c r="W752" i="18" s="1"/>
  <c r="H740" i="18"/>
  <c r="H752" i="18" s="1"/>
  <c r="AD740" i="18"/>
  <c r="AD752" i="18" s="1"/>
  <c r="AF740" i="18"/>
  <c r="AF752" i="18" s="1"/>
  <c r="K740" i="18"/>
  <c r="K752" i="18" s="1"/>
  <c r="AM740" i="18"/>
  <c r="AM752" i="18" s="1"/>
  <c r="Q740" i="18"/>
  <c r="Q752" i="18" s="1"/>
  <c r="AA740" i="18"/>
  <c r="AA752" i="18" s="1"/>
  <c r="T740" i="18"/>
  <c r="T752" i="18" s="1"/>
  <c r="AB740" i="18"/>
  <c r="AB752" i="18" s="1"/>
  <c r="P740" i="18"/>
  <c r="P752" i="18" s="1"/>
  <c r="S740" i="18"/>
  <c r="S752" i="18" s="1"/>
  <c r="AE740" i="18"/>
  <c r="AE752" i="18" s="1"/>
  <c r="Y740" i="18"/>
  <c r="Y752" i="18" s="1"/>
  <c r="U740" i="18"/>
  <c r="U752" i="18" s="1"/>
  <c r="AI740" i="18"/>
  <c r="AI752" i="18" s="1"/>
  <c r="R740" i="18"/>
  <c r="R752" i="18" s="1"/>
  <c r="Z740" i="18"/>
  <c r="Z752" i="18" s="1"/>
  <c r="AJ740" i="18"/>
  <c r="AJ752" i="18" s="1"/>
  <c r="O740" i="18"/>
  <c r="O752" i="18" s="1"/>
  <c r="AL740" i="18"/>
  <c r="AL752" i="18" s="1"/>
  <c r="AC597" i="18"/>
  <c r="AC609" i="18" s="1"/>
  <c r="G597" i="18"/>
  <c r="G609" i="18" s="1"/>
  <c r="P597" i="18"/>
  <c r="P609" i="18" s="1"/>
  <c r="X597" i="18"/>
  <c r="X609" i="18" s="1"/>
  <c r="Q597" i="18"/>
  <c r="Q609" i="18" s="1"/>
  <c r="AH597" i="18"/>
  <c r="AH609" i="18" s="1"/>
  <c r="AK597" i="18"/>
  <c r="AK609" i="18" s="1"/>
  <c r="V597" i="18"/>
  <c r="V609" i="18" s="1"/>
  <c r="AI597" i="18"/>
  <c r="AI609" i="18" s="1"/>
  <c r="K597" i="18"/>
  <c r="K609" i="18" s="1"/>
  <c r="Z597" i="18"/>
  <c r="Z609" i="18" s="1"/>
  <c r="N597" i="18"/>
  <c r="N609" i="18" s="1"/>
  <c r="H597" i="18"/>
  <c r="H609" i="18" s="1"/>
  <c r="O597" i="18"/>
  <c r="O609" i="18" s="1"/>
  <c r="T597" i="18"/>
  <c r="T609" i="18" s="1"/>
  <c r="W597" i="18"/>
  <c r="W609" i="18" s="1"/>
  <c r="J597" i="18"/>
  <c r="J609" i="18" s="1"/>
  <c r="AE597" i="18"/>
  <c r="AE609" i="18" s="1"/>
  <c r="Y597" i="18"/>
  <c r="Y609" i="18" s="1"/>
  <c r="AA597" i="18"/>
  <c r="AA609" i="18" s="1"/>
  <c r="S597" i="18"/>
  <c r="S609" i="18" s="1"/>
  <c r="AB597" i="18"/>
  <c r="AB609" i="18" s="1"/>
  <c r="I597" i="18"/>
  <c r="I609" i="18" s="1"/>
  <c r="R597" i="18"/>
  <c r="R609" i="18" s="1"/>
  <c r="L597" i="18"/>
  <c r="L609" i="18" s="1"/>
  <c r="AF597" i="18"/>
  <c r="AF609" i="18" s="1"/>
  <c r="M597" i="18"/>
  <c r="M609" i="18" s="1"/>
  <c r="AD597" i="18"/>
  <c r="AD609" i="18" s="1"/>
  <c r="AJ597" i="18"/>
  <c r="AJ609" i="18" s="1"/>
  <c r="U597" i="18"/>
  <c r="U609" i="18" s="1"/>
  <c r="AG597" i="18"/>
  <c r="AG609" i="18" s="1"/>
  <c r="AL597" i="18"/>
  <c r="AL609" i="18" s="1"/>
  <c r="AB519" i="18"/>
  <c r="AB531" i="18" s="1"/>
  <c r="Q519" i="18"/>
  <c r="Q531" i="18" s="1"/>
  <c r="T519" i="18"/>
  <c r="T531" i="18" s="1"/>
  <c r="O519" i="18"/>
  <c r="O531" i="18" s="1"/>
  <c r="P519" i="18"/>
  <c r="P531" i="18" s="1"/>
  <c r="I519" i="18"/>
  <c r="I531" i="18" s="1"/>
  <c r="AH519" i="18"/>
  <c r="AH531" i="18" s="1"/>
  <c r="AE519" i="18"/>
  <c r="AE531" i="18" s="1"/>
  <c r="Z519" i="18"/>
  <c r="Z531" i="18" s="1"/>
  <c r="Y519" i="18"/>
  <c r="Y531" i="18" s="1"/>
  <c r="J519" i="18"/>
  <c r="J531" i="18" s="1"/>
  <c r="S519" i="18"/>
  <c r="S531" i="18" s="1"/>
  <c r="G519" i="18"/>
  <c r="G531" i="18" s="1"/>
  <c r="V519" i="18"/>
  <c r="V531" i="18" s="1"/>
  <c r="M519" i="18"/>
  <c r="M531" i="18" s="1"/>
  <c r="AF519" i="18"/>
  <c r="AF531" i="18" s="1"/>
  <c r="W519" i="18"/>
  <c r="W531" i="18" s="1"/>
  <c r="L519" i="18"/>
  <c r="L531" i="18" s="1"/>
  <c r="X519" i="18"/>
  <c r="X531" i="18" s="1"/>
  <c r="AD519" i="18"/>
  <c r="AD531" i="18" s="1"/>
  <c r="AC519" i="18"/>
  <c r="AC531" i="18" s="1"/>
  <c r="K519" i="18"/>
  <c r="K531" i="18" s="1"/>
  <c r="N519" i="18"/>
  <c r="N531" i="18" s="1"/>
  <c r="AI519" i="18"/>
  <c r="AI531" i="18" s="1"/>
  <c r="AA519" i="18"/>
  <c r="AA531" i="18" s="1"/>
  <c r="U519" i="18"/>
  <c r="U531" i="18" s="1"/>
  <c r="H519" i="18"/>
  <c r="H531" i="18" s="1"/>
  <c r="R519" i="18"/>
  <c r="R531" i="18" s="1"/>
  <c r="AG519" i="18"/>
  <c r="AG531" i="18" s="1"/>
  <c r="S649" i="18"/>
  <c r="S661" i="18" s="1"/>
  <c r="T649" i="18"/>
  <c r="T661" i="18" s="1"/>
  <c r="M649" i="18"/>
  <c r="M661" i="18" s="1"/>
  <c r="Z649" i="18"/>
  <c r="Z661" i="18" s="1"/>
  <c r="AS649" i="18"/>
  <c r="AS661" i="18" s="1"/>
  <c r="G649" i="18"/>
  <c r="G661" i="18" s="1"/>
  <c r="X649" i="18"/>
  <c r="X661" i="18" s="1"/>
  <c r="AG649" i="18"/>
  <c r="AG661" i="18" s="1"/>
  <c r="Y649" i="18"/>
  <c r="Y661" i="18" s="1"/>
  <c r="L649" i="18"/>
  <c r="L661" i="18" s="1"/>
  <c r="AA649" i="18"/>
  <c r="AA661" i="18" s="1"/>
  <c r="V649" i="18"/>
  <c r="V661" i="18" s="1"/>
  <c r="AP649" i="18"/>
  <c r="AP661" i="18" s="1"/>
  <c r="AR649" i="18"/>
  <c r="AR661" i="18" s="1"/>
  <c r="AI649" i="18"/>
  <c r="AI661" i="18" s="1"/>
  <c r="AQ649" i="18"/>
  <c r="AQ661" i="18" s="1"/>
  <c r="AB649" i="18"/>
  <c r="AB661" i="18" s="1"/>
  <c r="U649" i="18"/>
  <c r="U661" i="18" s="1"/>
  <c r="AK649" i="18"/>
  <c r="AK661" i="18" s="1"/>
  <c r="AJ649" i="18"/>
  <c r="AJ661" i="18" s="1"/>
  <c r="AF649" i="18"/>
  <c r="AF661" i="18" s="1"/>
  <c r="AN649" i="18"/>
  <c r="AN661" i="18" s="1"/>
  <c r="O649" i="18"/>
  <c r="O661" i="18" s="1"/>
  <c r="AO649" i="18"/>
  <c r="AO661" i="18" s="1"/>
  <c r="AM649" i="18"/>
  <c r="AM661" i="18" s="1"/>
  <c r="N649" i="18"/>
  <c r="N661" i="18" s="1"/>
  <c r="R649" i="18"/>
  <c r="R661" i="18" s="1"/>
  <c r="W649" i="18"/>
  <c r="W661" i="18" s="1"/>
  <c r="I649" i="18"/>
  <c r="I661" i="18" s="1"/>
  <c r="AT649" i="18"/>
  <c r="AT661" i="18" s="1"/>
  <c r="AE649" i="18"/>
  <c r="AE661" i="18" s="1"/>
  <c r="AL649" i="18"/>
  <c r="AL661" i="18" s="1"/>
  <c r="J649" i="18"/>
  <c r="J661" i="18" s="1"/>
  <c r="AD649" i="18"/>
  <c r="AD661" i="18" s="1"/>
  <c r="AC649" i="18"/>
  <c r="AC661" i="18" s="1"/>
  <c r="K649" i="18"/>
  <c r="K661" i="18" s="1"/>
  <c r="P649" i="18"/>
  <c r="P661" i="18" s="1"/>
  <c r="AH649" i="18"/>
  <c r="AH661" i="18" s="1"/>
  <c r="Q649" i="18"/>
  <c r="Q661" i="18" s="1"/>
  <c r="H649" i="18"/>
  <c r="H661" i="18" s="1"/>
  <c r="R545" i="18"/>
  <c r="R557" i="18" s="1"/>
  <c r="W545" i="18"/>
  <c r="W557" i="18" s="1"/>
  <c r="AJ545" i="18"/>
  <c r="AJ557" i="18" s="1"/>
  <c r="AF545" i="18"/>
  <c r="AF557" i="18" s="1"/>
  <c r="N545" i="18"/>
  <c r="N557" i="18" s="1"/>
  <c r="H545" i="18"/>
  <c r="H557" i="18" s="1"/>
  <c r="Q545" i="18"/>
  <c r="Q557" i="18" s="1"/>
  <c r="L545" i="18"/>
  <c r="L557" i="18" s="1"/>
  <c r="G545" i="18"/>
  <c r="G557" i="18" s="1"/>
  <c r="P545" i="18"/>
  <c r="P557" i="18" s="1"/>
  <c r="S545" i="18"/>
  <c r="S557" i="18" s="1"/>
  <c r="O545" i="18"/>
  <c r="O557" i="18" s="1"/>
  <c r="J545" i="18"/>
  <c r="J557" i="18" s="1"/>
  <c r="Y545" i="18"/>
  <c r="Y557" i="18" s="1"/>
  <c r="AG545" i="18"/>
  <c r="AG557" i="18" s="1"/>
  <c r="AI545" i="18"/>
  <c r="AI557" i="18" s="1"/>
  <c r="T545" i="18"/>
  <c r="T557" i="18" s="1"/>
  <c r="Z545" i="18"/>
  <c r="Z557" i="18" s="1"/>
  <c r="AD545" i="18"/>
  <c r="AD557" i="18" s="1"/>
  <c r="AB545" i="18"/>
  <c r="AB557" i="18" s="1"/>
  <c r="AH545" i="18"/>
  <c r="AH557" i="18" s="1"/>
  <c r="I545" i="18"/>
  <c r="I557" i="18" s="1"/>
  <c r="AA545" i="18"/>
  <c r="AA557" i="18" s="1"/>
  <c r="AE545" i="18"/>
  <c r="AE557" i="18" s="1"/>
  <c r="V545" i="18"/>
  <c r="V557" i="18" s="1"/>
  <c r="K545" i="18"/>
  <c r="K557" i="18" s="1"/>
  <c r="X545" i="18"/>
  <c r="X557" i="18" s="1"/>
  <c r="AC545" i="18"/>
  <c r="AC557" i="18" s="1"/>
  <c r="U545" i="18"/>
  <c r="U557" i="18" s="1"/>
  <c r="M545" i="18"/>
  <c r="M557" i="18" s="1"/>
  <c r="G714" i="18"/>
  <c r="G726" i="18" s="1"/>
  <c r="K714" i="18"/>
  <c r="K726" i="18" s="1"/>
  <c r="I714" i="18"/>
  <c r="I726" i="18" s="1"/>
  <c r="L714" i="18"/>
  <c r="L726" i="18" s="1"/>
  <c r="M714" i="18"/>
  <c r="M726" i="18" s="1"/>
  <c r="J714" i="18"/>
  <c r="J726" i="18" s="1"/>
  <c r="H714" i="18"/>
  <c r="H726" i="18" s="1"/>
  <c r="R727" i="18"/>
  <c r="R739" i="18" s="1"/>
  <c r="L727" i="18"/>
  <c r="L739" i="18" s="1"/>
  <c r="Q727" i="18"/>
  <c r="Q739" i="18" s="1"/>
  <c r="J727" i="18"/>
  <c r="J739" i="18" s="1"/>
  <c r="I727" i="18"/>
  <c r="I739" i="18" s="1"/>
  <c r="H727" i="18"/>
  <c r="H739" i="18" s="1"/>
  <c r="K727" i="18"/>
  <c r="K739" i="18" s="1"/>
  <c r="G727" i="18"/>
  <c r="G739" i="18" s="1"/>
  <c r="O727" i="18"/>
  <c r="O739" i="18" s="1"/>
  <c r="N727" i="18"/>
  <c r="N739" i="18" s="1"/>
  <c r="M727" i="18"/>
  <c r="M739" i="18" s="1"/>
  <c r="P727" i="18"/>
  <c r="P739" i="18" s="1"/>
  <c r="Y636" i="18"/>
  <c r="Y648" i="18" s="1"/>
  <c r="AD636" i="18"/>
  <c r="AD648" i="18" s="1"/>
  <c r="AL636" i="18"/>
  <c r="AL648" i="18" s="1"/>
  <c r="AR636" i="18"/>
  <c r="AR648" i="18" s="1"/>
  <c r="AO636" i="18"/>
  <c r="AO648" i="18" s="1"/>
  <c r="I636" i="18"/>
  <c r="I648" i="18" s="1"/>
  <c r="G636" i="18"/>
  <c r="G648" i="18" s="1"/>
  <c r="AP636" i="18"/>
  <c r="AP648" i="18" s="1"/>
  <c r="K636" i="18"/>
  <c r="K648" i="18" s="1"/>
  <c r="AQ636" i="18"/>
  <c r="AQ648" i="18" s="1"/>
  <c r="X636" i="18"/>
  <c r="X648" i="18" s="1"/>
  <c r="V636" i="18"/>
  <c r="V648" i="18" s="1"/>
  <c r="P636" i="18"/>
  <c r="P648" i="18" s="1"/>
  <c r="L636" i="18"/>
  <c r="L648" i="18" s="1"/>
  <c r="Z636" i="18"/>
  <c r="Z648" i="18" s="1"/>
  <c r="AN636" i="18"/>
  <c r="AN648" i="18" s="1"/>
  <c r="J636" i="18"/>
  <c r="J648" i="18" s="1"/>
  <c r="N636" i="18"/>
  <c r="N648" i="18" s="1"/>
  <c r="O636" i="18"/>
  <c r="O648" i="18" s="1"/>
  <c r="U636" i="18"/>
  <c r="U648" i="18" s="1"/>
  <c r="AF636" i="18"/>
  <c r="AF648" i="18" s="1"/>
  <c r="R636" i="18"/>
  <c r="R648" i="18" s="1"/>
  <c r="AI636" i="18"/>
  <c r="AI648" i="18" s="1"/>
  <c r="AB636" i="18"/>
  <c r="AB648" i="18" s="1"/>
  <c r="AM636" i="18"/>
  <c r="AM648" i="18" s="1"/>
  <c r="AC636" i="18"/>
  <c r="AC648" i="18" s="1"/>
  <c r="H636" i="18"/>
  <c r="H648" i="18" s="1"/>
  <c r="T636" i="18"/>
  <c r="T648" i="18" s="1"/>
  <c r="AE636" i="18"/>
  <c r="AE648" i="18" s="1"/>
  <c r="AG636" i="18"/>
  <c r="AG648" i="18" s="1"/>
  <c r="S636" i="18"/>
  <c r="S648" i="18" s="1"/>
  <c r="W636" i="18"/>
  <c r="W648" i="18" s="1"/>
  <c r="AH636" i="18"/>
  <c r="AH648" i="18" s="1"/>
  <c r="AA636" i="18"/>
  <c r="AA648" i="18" s="1"/>
  <c r="M636" i="18"/>
  <c r="M648" i="18" s="1"/>
  <c r="AK636" i="18"/>
  <c r="AK648" i="18" s="1"/>
  <c r="AJ636" i="18"/>
  <c r="AJ648" i="18" s="1"/>
  <c r="Q636" i="18"/>
  <c r="Q648" i="18" s="1"/>
  <c r="M532" i="18"/>
  <c r="M544" i="18" s="1"/>
  <c r="O532" i="18"/>
  <c r="O544" i="18" s="1"/>
  <c r="AJ532" i="18"/>
  <c r="AJ544" i="18" s="1"/>
  <c r="P532" i="18"/>
  <c r="P544" i="18" s="1"/>
  <c r="AD532" i="18"/>
  <c r="AD544" i="18" s="1"/>
  <c r="L532" i="18"/>
  <c r="L544" i="18" s="1"/>
  <c r="AG532" i="18"/>
  <c r="AG544" i="18" s="1"/>
  <c r="T532" i="18"/>
  <c r="T544" i="18" s="1"/>
  <c r="Z532" i="18"/>
  <c r="Z544" i="18" s="1"/>
  <c r="AB532" i="18"/>
  <c r="AB544" i="18" s="1"/>
  <c r="U532" i="18"/>
  <c r="U544" i="18" s="1"/>
  <c r="AE532" i="18"/>
  <c r="AE544" i="18" s="1"/>
  <c r="H532" i="18"/>
  <c r="H544" i="18" s="1"/>
  <c r="K532" i="18"/>
  <c r="K544" i="18" s="1"/>
  <c r="AA532" i="18"/>
  <c r="AA544" i="18" s="1"/>
  <c r="S532" i="18"/>
  <c r="S544" i="18" s="1"/>
  <c r="G532" i="18"/>
  <c r="G544" i="18" s="1"/>
  <c r="N532" i="18"/>
  <c r="N544" i="18" s="1"/>
  <c r="I532" i="18"/>
  <c r="I544" i="18" s="1"/>
  <c r="Y532" i="18"/>
  <c r="Y544" i="18" s="1"/>
  <c r="AI532" i="18"/>
  <c r="AI544" i="18" s="1"/>
  <c r="Q532" i="18"/>
  <c r="Q544" i="18" s="1"/>
  <c r="X532" i="18"/>
  <c r="X544" i="18" s="1"/>
  <c r="J532" i="18"/>
  <c r="J544" i="18" s="1"/>
  <c r="AC532" i="18"/>
  <c r="AC544" i="18" s="1"/>
  <c r="AF532" i="18"/>
  <c r="AF544" i="18" s="1"/>
  <c r="W532" i="18"/>
  <c r="W544" i="18" s="1"/>
  <c r="AH532" i="18"/>
  <c r="AH544" i="18" s="1"/>
  <c r="R532" i="18"/>
  <c r="R544" i="18" s="1"/>
  <c r="V532" i="18"/>
  <c r="V544" i="18" s="1"/>
  <c r="I688" i="18"/>
  <c r="I700" i="18" s="1"/>
  <c r="J688" i="18"/>
  <c r="J700" i="18" s="1"/>
  <c r="H688" i="18"/>
  <c r="H700" i="18" s="1"/>
  <c r="G688" i="18"/>
  <c r="G700" i="18" s="1"/>
  <c r="AL571" i="18"/>
  <c r="AL583" i="18" s="1"/>
  <c r="AP571" i="18"/>
  <c r="AP583" i="18" s="1"/>
  <c r="AE571" i="18"/>
  <c r="AE583" i="18" s="1"/>
  <c r="AN571" i="18"/>
  <c r="AN583" i="18" s="1"/>
  <c r="U571" i="18"/>
  <c r="U583" i="18" s="1"/>
  <c r="K571" i="18"/>
  <c r="K583" i="18" s="1"/>
  <c r="AI571" i="18"/>
  <c r="AI583" i="18" s="1"/>
  <c r="L571" i="18"/>
  <c r="L583" i="18" s="1"/>
  <c r="S571" i="18"/>
  <c r="S583" i="18" s="1"/>
  <c r="AD571" i="18"/>
  <c r="AD583" i="18" s="1"/>
  <c r="AK571" i="18"/>
  <c r="AK583" i="18" s="1"/>
  <c r="X571" i="18"/>
  <c r="X583" i="18" s="1"/>
  <c r="AA571" i="18"/>
  <c r="AA583" i="18" s="1"/>
  <c r="AH571" i="18"/>
  <c r="AH583" i="18" s="1"/>
  <c r="T571" i="18"/>
  <c r="T583" i="18" s="1"/>
  <c r="R571" i="18"/>
  <c r="R583" i="18" s="1"/>
  <c r="G571" i="18"/>
  <c r="G583" i="18" s="1"/>
  <c r="J571" i="18"/>
  <c r="J583" i="18" s="1"/>
  <c r="Z571" i="18"/>
  <c r="Z583" i="18" s="1"/>
  <c r="AO571" i="18"/>
  <c r="AO583" i="18" s="1"/>
  <c r="N571" i="18"/>
  <c r="N583" i="18" s="1"/>
  <c r="AJ571" i="18"/>
  <c r="AJ583" i="18" s="1"/>
  <c r="I571" i="18"/>
  <c r="I583" i="18" s="1"/>
  <c r="AB571" i="18"/>
  <c r="AB583" i="18" s="1"/>
  <c r="M571" i="18"/>
  <c r="M583" i="18" s="1"/>
  <c r="AM571" i="18"/>
  <c r="AM583" i="18" s="1"/>
  <c r="W571" i="18"/>
  <c r="W583" i="18" s="1"/>
  <c r="AC571" i="18"/>
  <c r="AC583" i="18" s="1"/>
  <c r="H571" i="18"/>
  <c r="H583" i="18" s="1"/>
  <c r="AG571" i="18"/>
  <c r="AG583" i="18" s="1"/>
  <c r="Q571" i="18"/>
  <c r="Q583" i="18" s="1"/>
  <c r="AQ571" i="18"/>
  <c r="AQ583" i="18" s="1"/>
  <c r="P571" i="18"/>
  <c r="P583" i="18" s="1"/>
  <c r="V571" i="18"/>
  <c r="V583" i="18" s="1"/>
  <c r="Y571" i="18"/>
  <c r="Y583" i="18" s="1"/>
  <c r="AF571" i="18"/>
  <c r="AF583" i="18" s="1"/>
  <c r="O571" i="18"/>
  <c r="O583" i="18" s="1"/>
  <c r="AJ519" i="18" l="1"/>
  <c r="AJ531" i="18" s="1"/>
  <c r="AN506" i="18"/>
  <c r="AN518" i="18" s="1"/>
  <c r="N675" i="18"/>
  <c r="N687" i="18" s="1"/>
  <c r="T584" i="18"/>
  <c r="T596" i="18" s="1"/>
  <c r="K688" i="18"/>
  <c r="K700" i="18" s="1"/>
  <c r="I778" i="18"/>
  <c r="J766" i="18"/>
  <c r="AU610" i="18"/>
  <c r="N714" i="18"/>
  <c r="N726" i="18" s="1"/>
  <c r="AO506" i="18"/>
  <c r="AO518" i="18" s="1"/>
  <c r="X662" i="18"/>
  <c r="X674" i="18" s="1"/>
  <c r="AM597" i="18"/>
  <c r="AM609" i="18" s="1"/>
  <c r="I701" i="18"/>
  <c r="I713" i="18" s="1"/>
  <c r="AR571" i="18"/>
  <c r="AS571" i="18" s="1"/>
  <c r="AS583" i="18" s="1"/>
  <c r="AK545" i="18"/>
  <c r="AU649" i="18"/>
  <c r="AL623" i="18"/>
  <c r="AN558" i="18"/>
  <c r="AO558" i="18" s="1"/>
  <c r="AK532" i="18"/>
  <c r="AS636" i="18"/>
  <c r="S727" i="18"/>
  <c r="AN740" i="18"/>
  <c r="AK493" i="18"/>
  <c r="L688" i="18" l="1"/>
  <c r="L700" i="18" s="1"/>
  <c r="AK519" i="18"/>
  <c r="AK531" i="18" s="1"/>
  <c r="O675" i="18"/>
  <c r="O687" i="18" s="1"/>
  <c r="U584" i="18"/>
  <c r="U596" i="18" s="1"/>
  <c r="J778" i="18"/>
  <c r="K766" i="18"/>
  <c r="Y662" i="18"/>
  <c r="Z662" i="18" s="1"/>
  <c r="Z674" i="18" s="1"/>
  <c r="O714" i="18"/>
  <c r="O726" i="18" s="1"/>
  <c r="J701" i="18"/>
  <c r="J713" i="18" s="1"/>
  <c r="AN597" i="18"/>
  <c r="AO597" i="18" s="1"/>
  <c r="AO609" i="18" s="1"/>
  <c r="AV610" i="18"/>
  <c r="AV622" i="18" s="1"/>
  <c r="AU622" i="18"/>
  <c r="M688" i="18"/>
  <c r="N688" i="18" s="1"/>
  <c r="AT571" i="18"/>
  <c r="AT583" i="18" s="1"/>
  <c r="AP506" i="18"/>
  <c r="AT636" i="18"/>
  <c r="AU636" i="18" s="1"/>
  <c r="AU648" i="18" s="1"/>
  <c r="AK505" i="18"/>
  <c r="S739" i="18"/>
  <c r="T727" i="18"/>
  <c r="T739" i="18" s="1"/>
  <c r="AN570" i="18"/>
  <c r="AL635" i="18"/>
  <c r="AM623" i="18"/>
  <c r="AL493" i="18"/>
  <c r="AP558" i="18"/>
  <c r="AO570" i="18"/>
  <c r="AU661" i="18"/>
  <c r="AV649" i="18"/>
  <c r="AK557" i="18"/>
  <c r="AL545" i="18"/>
  <c r="AN752" i="18"/>
  <c r="AS648" i="18"/>
  <c r="AK544" i="18"/>
  <c r="AL532" i="18"/>
  <c r="AM532" i="18" s="1"/>
  <c r="AR583" i="18"/>
  <c r="AO740" i="18"/>
  <c r="AO752" i="18" s="1"/>
  <c r="AL519" i="18" l="1"/>
  <c r="AL531" i="18" s="1"/>
  <c r="V584" i="18"/>
  <c r="W584" i="18" s="1"/>
  <c r="K701" i="18"/>
  <c r="K713" i="18" s="1"/>
  <c r="P675" i="18"/>
  <c r="P687" i="18" s="1"/>
  <c r="AA662" i="18"/>
  <c r="AB662" i="18" s="1"/>
  <c r="AB674" i="18" s="1"/>
  <c r="Y674" i="18"/>
  <c r="AN609" i="18"/>
  <c r="K778" i="18"/>
  <c r="L766" i="18"/>
  <c r="AU571" i="18"/>
  <c r="AU583" i="18" s="1"/>
  <c r="AP597" i="18"/>
  <c r="AQ597" i="18" s="1"/>
  <c r="P714" i="18"/>
  <c r="Q714" i="18" s="1"/>
  <c r="Q726" i="18" s="1"/>
  <c r="M700" i="18"/>
  <c r="AW610" i="18"/>
  <c r="AX610" i="18" s="1"/>
  <c r="AX622" i="18" s="1"/>
  <c r="AP518" i="18"/>
  <c r="AQ506" i="18"/>
  <c r="AQ518" i="18" s="1"/>
  <c r="AM544" i="18"/>
  <c r="AN532" i="18"/>
  <c r="AV661" i="18"/>
  <c r="AW649" i="18"/>
  <c r="AT648" i="18"/>
  <c r="AP740" i="18"/>
  <c r="AP752" i="18" s="1"/>
  <c r="N700" i="18"/>
  <c r="O688" i="18"/>
  <c r="P688" i="18" s="1"/>
  <c r="P700" i="18" s="1"/>
  <c r="AL544" i="18"/>
  <c r="AM545" i="18"/>
  <c r="AN545" i="18" s="1"/>
  <c r="AL557" i="18"/>
  <c r="AP570" i="18"/>
  <c r="AQ558" i="18"/>
  <c r="AR558" i="18" s="1"/>
  <c r="AM493" i="18"/>
  <c r="AM505" i="18" s="1"/>
  <c r="AL505" i="18"/>
  <c r="AM635" i="18"/>
  <c r="AN623" i="18"/>
  <c r="U727" i="18"/>
  <c r="AV636" i="18"/>
  <c r="AM519" i="18" l="1"/>
  <c r="AN519" i="18" s="1"/>
  <c r="AQ740" i="18"/>
  <c r="AQ752" i="18" s="1"/>
  <c r="V596" i="18"/>
  <c r="AA674" i="18"/>
  <c r="Q675" i="18"/>
  <c r="R675" i="18" s="1"/>
  <c r="L701" i="18"/>
  <c r="L713" i="18" s="1"/>
  <c r="AV571" i="18"/>
  <c r="AW571" i="18" s="1"/>
  <c r="AW583" i="18" s="1"/>
  <c r="AP609" i="18"/>
  <c r="P726" i="18"/>
  <c r="R714" i="18"/>
  <c r="R726" i="18" s="1"/>
  <c r="L778" i="18"/>
  <c r="M766" i="18"/>
  <c r="AN493" i="18"/>
  <c r="AN505" i="18" s="1"/>
  <c r="AW622" i="18"/>
  <c r="AY610" i="18"/>
  <c r="AR506" i="18"/>
  <c r="AR570" i="18"/>
  <c r="AS558" i="18"/>
  <c r="AS570" i="18" s="1"/>
  <c r="AQ609" i="18"/>
  <c r="AR597" i="18"/>
  <c r="AS597" i="18" s="1"/>
  <c r="AS609" i="18" s="1"/>
  <c r="AM557" i="18"/>
  <c r="V727" i="18"/>
  <c r="AV648" i="18"/>
  <c r="AW636" i="18"/>
  <c r="AW648" i="18" s="1"/>
  <c r="AO623" i="18"/>
  <c r="AP623" i="18" s="1"/>
  <c r="AN635" i="18"/>
  <c r="AQ570" i="18"/>
  <c r="AO545" i="18"/>
  <c r="AN557" i="18"/>
  <c r="AW661" i="18"/>
  <c r="AX649" i="18"/>
  <c r="AO532" i="18"/>
  <c r="AN544" i="18"/>
  <c r="AC662" i="18"/>
  <c r="AD662" i="18" s="1"/>
  <c r="AD674" i="18" s="1"/>
  <c r="AM531" i="18"/>
  <c r="W596" i="18"/>
  <c r="X584" i="18"/>
  <c r="U739" i="18"/>
  <c r="O700" i="18"/>
  <c r="Q688" i="18"/>
  <c r="AR740" i="18" l="1"/>
  <c r="AR752" i="18" s="1"/>
  <c r="Q687" i="18"/>
  <c r="AT558" i="18"/>
  <c r="AT570" i="18" s="1"/>
  <c r="M701" i="18"/>
  <c r="M713" i="18" s="1"/>
  <c r="AX571" i="18"/>
  <c r="AX583" i="18" s="1"/>
  <c r="AV583" i="18"/>
  <c r="S714" i="18"/>
  <c r="S726" i="18" s="1"/>
  <c r="N766" i="18"/>
  <c r="M778" i="18"/>
  <c r="AO493" i="18"/>
  <c r="AO505" i="18" s="1"/>
  <c r="AY622" i="18"/>
  <c r="AZ610" i="18"/>
  <c r="AR518" i="18"/>
  <c r="AS506" i="18"/>
  <c r="Y584" i="18"/>
  <c r="X596" i="18"/>
  <c r="AO544" i="18"/>
  <c r="AP532" i="18"/>
  <c r="W727" i="18"/>
  <c r="V739" i="18"/>
  <c r="AX661" i="18"/>
  <c r="AY649" i="18"/>
  <c r="AP635" i="18"/>
  <c r="AQ623" i="18"/>
  <c r="S675" i="18"/>
  <c r="T675" i="18" s="1"/>
  <c r="R687" i="18"/>
  <c r="AX636" i="18"/>
  <c r="AC674" i="18"/>
  <c r="AO635" i="18"/>
  <c r="AE662" i="18"/>
  <c r="AT597" i="18"/>
  <c r="R688" i="18"/>
  <c r="S688" i="18" s="1"/>
  <c r="Q700" i="18"/>
  <c r="AO519" i="18"/>
  <c r="AN531" i="18"/>
  <c r="AO557" i="18"/>
  <c r="AR609" i="18"/>
  <c r="AP545" i="18"/>
  <c r="AS740" i="18" l="1"/>
  <c r="AS752" i="18" s="1"/>
  <c r="AU558" i="18"/>
  <c r="AU570" i="18" s="1"/>
  <c r="AY571" i="18"/>
  <c r="AZ571" i="18" s="1"/>
  <c r="N701" i="18"/>
  <c r="T714" i="18"/>
  <c r="U714" i="18" s="1"/>
  <c r="U726" i="18" s="1"/>
  <c r="AP493" i="18"/>
  <c r="AP505" i="18" s="1"/>
  <c r="O766" i="18"/>
  <c r="O778" i="18" s="1"/>
  <c r="N778" i="18"/>
  <c r="AZ622" i="18"/>
  <c r="BA610" i="18"/>
  <c r="AS518" i="18"/>
  <c r="AT506" i="18"/>
  <c r="T687" i="18"/>
  <c r="U675" i="18"/>
  <c r="U687" i="18" s="1"/>
  <c r="AP557" i="18"/>
  <c r="AE674" i="18"/>
  <c r="AF662" i="18"/>
  <c r="AF674" i="18" s="1"/>
  <c r="S687" i="18"/>
  <c r="W739" i="18"/>
  <c r="X727" i="18"/>
  <c r="AU597" i="18"/>
  <c r="AT609" i="18"/>
  <c r="AQ545" i="18"/>
  <c r="R700" i="18"/>
  <c r="AX648" i="18"/>
  <c r="AZ649" i="18"/>
  <c r="BA649" i="18" s="1"/>
  <c r="BA661" i="18" s="1"/>
  <c r="AY661" i="18"/>
  <c r="AP544" i="18"/>
  <c r="AY636" i="18"/>
  <c r="AQ532" i="18"/>
  <c r="AO531" i="18"/>
  <c r="AP519" i="18"/>
  <c r="AP531" i="18" s="1"/>
  <c r="T688" i="18"/>
  <c r="S700" i="18"/>
  <c r="AR623" i="18"/>
  <c r="AS623" i="18" s="1"/>
  <c r="AQ635" i="18"/>
  <c r="Y596" i="18"/>
  <c r="Z584" i="18"/>
  <c r="AV558" i="18" l="1"/>
  <c r="AV570" i="18" s="1"/>
  <c r="AY583" i="18"/>
  <c r="AT740" i="18"/>
  <c r="AT752" i="18" s="1"/>
  <c r="O701" i="18"/>
  <c r="N713" i="18"/>
  <c r="T726" i="18"/>
  <c r="V714" i="18"/>
  <c r="V726" i="18" s="1"/>
  <c r="AQ493" i="18"/>
  <c r="AQ505" i="18" s="1"/>
  <c r="P766" i="18"/>
  <c r="BA622" i="18"/>
  <c r="BB610" i="18"/>
  <c r="AU506" i="18"/>
  <c r="AT518" i="18"/>
  <c r="V675" i="18"/>
  <c r="V687" i="18" s="1"/>
  <c r="AG662" i="18"/>
  <c r="AZ661" i="18"/>
  <c r="AY648" i="18"/>
  <c r="AZ636" i="18"/>
  <c r="AW558" i="18"/>
  <c r="AQ557" i="18"/>
  <c r="AR545" i="18"/>
  <c r="AQ519" i="18"/>
  <c r="AS635" i="18"/>
  <c r="AT623" i="18"/>
  <c r="AT635" i="18" s="1"/>
  <c r="AA584" i="18"/>
  <c r="Z596" i="18"/>
  <c r="AZ583" i="18"/>
  <c r="BA571" i="18"/>
  <c r="AR635" i="18"/>
  <c r="T700" i="18"/>
  <c r="U688" i="18"/>
  <c r="AQ544" i="18"/>
  <c r="AR532" i="18"/>
  <c r="AU609" i="18"/>
  <c r="AV597" i="18"/>
  <c r="Y727" i="18"/>
  <c r="X739" i="18"/>
  <c r="BB649" i="18"/>
  <c r="AU740" i="18" l="1"/>
  <c r="AV740" i="18" s="1"/>
  <c r="AV752" i="18" s="1"/>
  <c r="W714" i="18"/>
  <c r="W726" i="18" s="1"/>
  <c r="O713" i="18"/>
  <c r="P701" i="18"/>
  <c r="AR493" i="18"/>
  <c r="AR505" i="18" s="1"/>
  <c r="W675" i="18"/>
  <c r="X675" i="18" s="1"/>
  <c r="P778" i="18"/>
  <c r="Q766" i="18"/>
  <c r="Q778" i="18" s="1"/>
  <c r="AU623" i="18"/>
  <c r="AV623" i="18" s="1"/>
  <c r="BC610" i="18"/>
  <c r="BB622" i="18"/>
  <c r="AU518" i="18"/>
  <c r="AV506" i="18"/>
  <c r="AG674" i="18"/>
  <c r="AH662" i="18"/>
  <c r="BB661" i="18"/>
  <c r="BC649" i="18"/>
  <c r="AV609" i="18"/>
  <c r="AW597" i="18"/>
  <c r="AZ648" i="18"/>
  <c r="BA636" i="18"/>
  <c r="AR544" i="18"/>
  <c r="AS532" i="18"/>
  <c r="AA596" i="18"/>
  <c r="AB584" i="18"/>
  <c r="AB596" i="18" s="1"/>
  <c r="AQ531" i="18"/>
  <c r="AR519" i="18"/>
  <c r="AR557" i="18"/>
  <c r="AS545" i="18"/>
  <c r="Y739" i="18"/>
  <c r="Z727" i="18"/>
  <c r="U700" i="18"/>
  <c r="V688" i="18"/>
  <c r="BA583" i="18"/>
  <c r="BB571" i="18"/>
  <c r="AW570" i="18"/>
  <c r="AX558" i="18"/>
  <c r="AW740" i="18" l="1"/>
  <c r="AW752" i="18" s="1"/>
  <c r="AU752" i="18"/>
  <c r="X714" i="18"/>
  <c r="X726" i="18" s="1"/>
  <c r="W687" i="18"/>
  <c r="P713" i="18"/>
  <c r="Q701" i="18"/>
  <c r="Q713" i="18" s="1"/>
  <c r="AS493" i="18"/>
  <c r="AT493" i="18" s="1"/>
  <c r="R766" i="18"/>
  <c r="AU635" i="18"/>
  <c r="AX740" i="18"/>
  <c r="BC622" i="18"/>
  <c r="BD610" i="18"/>
  <c r="AV518" i="18"/>
  <c r="AW506" i="18"/>
  <c r="AI662" i="18"/>
  <c r="AH674" i="18"/>
  <c r="AC584" i="18"/>
  <c r="AC596" i="18" s="1"/>
  <c r="AA727" i="18"/>
  <c r="Z739" i="18"/>
  <c r="AV635" i="18"/>
  <c r="AW623" i="18"/>
  <c r="BA648" i="18"/>
  <c r="BB636" i="18"/>
  <c r="BC661" i="18"/>
  <c r="BD649" i="18"/>
  <c r="BB583" i="18"/>
  <c r="BC571" i="18"/>
  <c r="AS557" i="18"/>
  <c r="AT545" i="18"/>
  <c r="AS544" i="18"/>
  <c r="AT532" i="18"/>
  <c r="AX570" i="18"/>
  <c r="AY558" i="18"/>
  <c r="V700" i="18"/>
  <c r="W688" i="18"/>
  <c r="AR531" i="18"/>
  <c r="AS519" i="18"/>
  <c r="X687" i="18"/>
  <c r="Y675" i="18"/>
  <c r="AW609" i="18"/>
  <c r="AX597" i="18"/>
  <c r="AS505" i="18" l="1"/>
  <c r="Y714" i="18"/>
  <c r="Y726" i="18" s="1"/>
  <c r="R701" i="18"/>
  <c r="R778" i="18"/>
  <c r="S766" i="18"/>
  <c r="S778" i="18" s="1"/>
  <c r="AY740" i="18"/>
  <c r="AX752" i="18"/>
  <c r="BE610" i="18"/>
  <c r="BD622" i="18"/>
  <c r="AX506" i="18"/>
  <c r="AW518" i="18"/>
  <c r="AD584" i="18"/>
  <c r="AE584" i="18" s="1"/>
  <c r="AE596" i="18" s="1"/>
  <c r="AI674" i="18"/>
  <c r="AJ662" i="18"/>
  <c r="Z675" i="18"/>
  <c r="Y687" i="18"/>
  <c r="W700" i="18"/>
  <c r="X688" i="18"/>
  <c r="AT557" i="18"/>
  <c r="AU545" i="18"/>
  <c r="BC583" i="18"/>
  <c r="BD571" i="18"/>
  <c r="BD661" i="18"/>
  <c r="BE649" i="18"/>
  <c r="BB648" i="18"/>
  <c r="BC636" i="18"/>
  <c r="AU493" i="18"/>
  <c r="AT505" i="18"/>
  <c r="AY570" i="18"/>
  <c r="AZ558" i="18"/>
  <c r="AA739" i="18"/>
  <c r="AB727" i="18"/>
  <c r="AX609" i="18"/>
  <c r="AY597" i="18"/>
  <c r="AS531" i="18"/>
  <c r="AT519" i="18"/>
  <c r="AT544" i="18"/>
  <c r="AU532" i="18"/>
  <c r="AW635" i="18"/>
  <c r="AX623" i="18"/>
  <c r="Z714" i="18" l="1"/>
  <c r="AA714" i="18" s="1"/>
  <c r="R713" i="18"/>
  <c r="S701" i="18"/>
  <c r="T766" i="18"/>
  <c r="T778" i="18" s="1"/>
  <c r="AY752" i="18"/>
  <c r="AZ740" i="18"/>
  <c r="BF610" i="18"/>
  <c r="BE622" i="18"/>
  <c r="AX518" i="18"/>
  <c r="AY506" i="18"/>
  <c r="AD596" i="18"/>
  <c r="AF584" i="18"/>
  <c r="AK662" i="18"/>
  <c r="AJ674" i="18"/>
  <c r="AU544" i="18"/>
  <c r="AV532" i="18"/>
  <c r="AY609" i="18"/>
  <c r="AZ597" i="18"/>
  <c r="Z726" i="18"/>
  <c r="AU505" i="18"/>
  <c r="AV493" i="18"/>
  <c r="BE661" i="18"/>
  <c r="BF649" i="18"/>
  <c r="AV545" i="18"/>
  <c r="AU557" i="18"/>
  <c r="X700" i="18"/>
  <c r="Y688" i="18"/>
  <c r="AX635" i="18"/>
  <c r="AY623" i="18"/>
  <c r="AT531" i="18"/>
  <c r="AU519" i="18"/>
  <c r="AZ570" i="18"/>
  <c r="BA558" i="18"/>
  <c r="Z687" i="18"/>
  <c r="AA675" i="18"/>
  <c r="AB739" i="18"/>
  <c r="AC727" i="18"/>
  <c r="BC648" i="18"/>
  <c r="BD636" i="18"/>
  <c r="BD583" i="18"/>
  <c r="BE571" i="18"/>
  <c r="S713" i="18" l="1"/>
  <c r="T701" i="18"/>
  <c r="T713" i="18" s="1"/>
  <c r="U766" i="18"/>
  <c r="V766" i="18" s="1"/>
  <c r="V778" i="18" s="1"/>
  <c r="AZ752" i="18"/>
  <c r="BA740" i="18"/>
  <c r="BF622" i="18"/>
  <c r="BG610" i="18"/>
  <c r="AZ506" i="18"/>
  <c r="AY518" i="18"/>
  <c r="AG584" i="18"/>
  <c r="AG596" i="18" s="1"/>
  <c r="AF596" i="18"/>
  <c r="AL662" i="18"/>
  <c r="AK674" i="18"/>
  <c r="BE583" i="18"/>
  <c r="BF571" i="18"/>
  <c r="BA570" i="18"/>
  <c r="BB558" i="18"/>
  <c r="AY635" i="18"/>
  <c r="AZ623" i="18"/>
  <c r="AV557" i="18"/>
  <c r="AW545" i="18"/>
  <c r="AA726" i="18"/>
  <c r="AB714" i="18"/>
  <c r="AZ609" i="18"/>
  <c r="BA597" i="18"/>
  <c r="BD648" i="18"/>
  <c r="BE636" i="18"/>
  <c r="AD727" i="18"/>
  <c r="AC739" i="18"/>
  <c r="AA687" i="18"/>
  <c r="AB675" i="18"/>
  <c r="AU531" i="18"/>
  <c r="AV519" i="18"/>
  <c r="Y700" i="18"/>
  <c r="Z688" i="18"/>
  <c r="BF661" i="18"/>
  <c r="BG649" i="18"/>
  <c r="AV505" i="18"/>
  <c r="AW493" i="18"/>
  <c r="AV544" i="18"/>
  <c r="AW532" i="18"/>
  <c r="U701" i="18" l="1"/>
  <c r="AH584" i="18"/>
  <c r="AH596" i="18" s="1"/>
  <c r="U778" i="18"/>
  <c r="W766" i="18"/>
  <c r="W778" i="18" s="1"/>
  <c r="BB740" i="18"/>
  <c r="BA752" i="18"/>
  <c r="BH610" i="18"/>
  <c r="BG622" i="18"/>
  <c r="BA506" i="18"/>
  <c r="AZ518" i="18"/>
  <c r="AM662" i="18"/>
  <c r="AL674" i="18"/>
  <c r="AW544" i="18"/>
  <c r="AX532" i="18"/>
  <c r="BG661" i="18"/>
  <c r="BH649" i="18"/>
  <c r="Z700" i="18"/>
  <c r="AA688" i="18"/>
  <c r="BE648" i="18"/>
  <c r="BF636" i="18"/>
  <c r="BA609" i="18"/>
  <c r="BB597" i="18"/>
  <c r="AW557" i="18"/>
  <c r="AX545" i="18"/>
  <c r="BB570" i="18"/>
  <c r="BC558" i="18"/>
  <c r="AW505" i="18"/>
  <c r="AX493" i="18"/>
  <c r="AB687" i="18"/>
  <c r="AC675" i="18"/>
  <c r="AD739" i="18"/>
  <c r="AE727" i="18"/>
  <c r="AV531" i="18"/>
  <c r="AW519" i="18"/>
  <c r="AB726" i="18"/>
  <c r="AC714" i="18"/>
  <c r="AZ635" i="18"/>
  <c r="BA623" i="18"/>
  <c r="BF583" i="18"/>
  <c r="BG571" i="18"/>
  <c r="AI584" i="18" l="1"/>
  <c r="AJ584" i="18" s="1"/>
  <c r="AJ596" i="18" s="1"/>
  <c r="U713" i="18"/>
  <c r="V701" i="18"/>
  <c r="X766" i="18"/>
  <c r="X778" i="18" s="1"/>
  <c r="AI596" i="18"/>
  <c r="BB752" i="18"/>
  <c r="BC740" i="18"/>
  <c r="BH622" i="18"/>
  <c r="BI610" i="18"/>
  <c r="BI622" i="18" s="1"/>
  <c r="BA518" i="18"/>
  <c r="BB506" i="18"/>
  <c r="AN662" i="18"/>
  <c r="AM674" i="18"/>
  <c r="BG583" i="18"/>
  <c r="BH571" i="18"/>
  <c r="BA635" i="18"/>
  <c r="BB623" i="18"/>
  <c r="AC726" i="18"/>
  <c r="AD714" i="18"/>
  <c r="AF727" i="18"/>
  <c r="AE739" i="18"/>
  <c r="AX505" i="18"/>
  <c r="AY493" i="18"/>
  <c r="AX557" i="18"/>
  <c r="AY545" i="18"/>
  <c r="BB609" i="18"/>
  <c r="BC597" i="18"/>
  <c r="AA700" i="18"/>
  <c r="AB688" i="18"/>
  <c r="AX544" i="18"/>
  <c r="AY532" i="18"/>
  <c r="AW531" i="18"/>
  <c r="AX519" i="18"/>
  <c r="AC687" i="18"/>
  <c r="AD675" i="18"/>
  <c r="BC570" i="18"/>
  <c r="BD558" i="18"/>
  <c r="BF648" i="18"/>
  <c r="BG636" i="18"/>
  <c r="BH661" i="18"/>
  <c r="BI649" i="18"/>
  <c r="BI661" i="18" s="1"/>
  <c r="AK584" i="18" l="1"/>
  <c r="AK596" i="18" s="1"/>
  <c r="V713" i="18"/>
  <c r="W701" i="18"/>
  <c r="Y766" i="18"/>
  <c r="Y778" i="18" s="1"/>
  <c r="BD740" i="18"/>
  <c r="BC752" i="18"/>
  <c r="BC506" i="18"/>
  <c r="BB518" i="18"/>
  <c r="AO662" i="18"/>
  <c r="AN674" i="18"/>
  <c r="AF739" i="18"/>
  <c r="AG727" i="18"/>
  <c r="AY544" i="18"/>
  <c r="AZ532" i="18"/>
  <c r="BC609" i="18"/>
  <c r="BD597" i="18"/>
  <c r="AD726" i="18"/>
  <c r="AE714" i="18"/>
  <c r="BH583" i="18"/>
  <c r="BI571" i="18"/>
  <c r="BI583" i="18" s="1"/>
  <c r="BG648" i="18"/>
  <c r="BH636" i="18"/>
  <c r="BD570" i="18"/>
  <c r="BE558" i="18"/>
  <c r="AE675" i="18"/>
  <c r="AD687" i="18"/>
  <c r="AX531" i="18"/>
  <c r="AY519" i="18"/>
  <c r="AB700" i="18"/>
  <c r="AC688" i="18"/>
  <c r="AZ545" i="18"/>
  <c r="AY557" i="18"/>
  <c r="AY505" i="18"/>
  <c r="AZ493" i="18"/>
  <c r="AL584" i="18"/>
  <c r="BB635" i="18"/>
  <c r="BC623" i="18"/>
  <c r="W713" i="18" l="1"/>
  <c r="X701" i="18"/>
  <c r="X713" i="18" s="1"/>
  <c r="Z766" i="18"/>
  <c r="AA766" i="18" s="1"/>
  <c r="BE740" i="18"/>
  <c r="BD752" i="18"/>
  <c r="BD506" i="18"/>
  <c r="BC518" i="18"/>
  <c r="AP662" i="18"/>
  <c r="AO674" i="18"/>
  <c r="AL596" i="18"/>
  <c r="AM584" i="18"/>
  <c r="BE570" i="18"/>
  <c r="BF558" i="18"/>
  <c r="AZ544" i="18"/>
  <c r="BA532" i="18"/>
  <c r="AG739" i="18"/>
  <c r="AH727" i="18"/>
  <c r="BC635" i="18"/>
  <c r="BD623" i="18"/>
  <c r="AZ505" i="18"/>
  <c r="BA493" i="18"/>
  <c r="AC700" i="18"/>
  <c r="AD688" i="18"/>
  <c r="AY531" i="18"/>
  <c r="AZ519" i="18"/>
  <c r="AE687" i="18"/>
  <c r="AF675" i="18"/>
  <c r="AZ557" i="18"/>
  <c r="BA545" i="18"/>
  <c r="BH648" i="18"/>
  <c r="BI636" i="18"/>
  <c r="BI648" i="18" s="1"/>
  <c r="AE726" i="18"/>
  <c r="AF714" i="18"/>
  <c r="BD609" i="18"/>
  <c r="BE597" i="18"/>
  <c r="Y701" i="18" l="1"/>
  <c r="Y713" i="18" s="1"/>
  <c r="Z778" i="18"/>
  <c r="AA778" i="18"/>
  <c r="AB766" i="18"/>
  <c r="AB778" i="18" s="1"/>
  <c r="BF740" i="18"/>
  <c r="BE752" i="18"/>
  <c r="BE506" i="18"/>
  <c r="BD518" i="18"/>
  <c r="AQ662" i="18"/>
  <c r="AP674" i="18"/>
  <c r="AZ531" i="18"/>
  <c r="BA519" i="18"/>
  <c r="BA505" i="18"/>
  <c r="BB493" i="18"/>
  <c r="BA544" i="18"/>
  <c r="BB532" i="18"/>
  <c r="BF570" i="18"/>
  <c r="BG558" i="18"/>
  <c r="AM596" i="18"/>
  <c r="AN584" i="18"/>
  <c r="BA557" i="18"/>
  <c r="BB545" i="18"/>
  <c r="AF726" i="18"/>
  <c r="AG714" i="18"/>
  <c r="BE609" i="18"/>
  <c r="BF597" i="18"/>
  <c r="AF687" i="18"/>
  <c r="AG675" i="18"/>
  <c r="AD700" i="18"/>
  <c r="AE688" i="18"/>
  <c r="BD635" i="18"/>
  <c r="BE623" i="18"/>
  <c r="AH739" i="18"/>
  <c r="AI727" i="18"/>
  <c r="Z701" i="18" l="1"/>
  <c r="AA701" i="18" s="1"/>
  <c r="AC766" i="18"/>
  <c r="AC778" i="18" s="1"/>
  <c r="BG740" i="18"/>
  <c r="BF752" i="18"/>
  <c r="BE518" i="18"/>
  <c r="BF506" i="18"/>
  <c r="AR662" i="18"/>
  <c r="AQ674" i="18"/>
  <c r="BE635" i="18"/>
  <c r="BF623" i="18"/>
  <c r="AN596" i="18"/>
  <c r="AO584" i="18"/>
  <c r="BB544" i="18"/>
  <c r="BC532" i="18"/>
  <c r="BB505" i="18"/>
  <c r="BC493" i="18"/>
  <c r="I779" i="18"/>
  <c r="I791" i="18" s="1"/>
  <c r="I479" i="18" s="1"/>
  <c r="I34" i="24" s="1"/>
  <c r="G779" i="18"/>
  <c r="G791" i="18" s="1"/>
  <c r="G479" i="18" s="1"/>
  <c r="J779" i="18"/>
  <c r="J791" i="18" s="1"/>
  <c r="J479" i="18" s="1"/>
  <c r="J34" i="24" s="1"/>
  <c r="H779" i="18"/>
  <c r="H791" i="18" s="1"/>
  <c r="H479" i="18" s="1"/>
  <c r="H34" i="24" s="1"/>
  <c r="AI739" i="18"/>
  <c r="AJ727" i="18"/>
  <c r="AE700" i="18"/>
  <c r="AF688" i="18"/>
  <c r="BF609" i="18"/>
  <c r="BG597" i="18"/>
  <c r="AG726" i="18"/>
  <c r="AH714" i="18"/>
  <c r="BA531" i="18"/>
  <c r="BB519" i="18"/>
  <c r="BB557" i="18"/>
  <c r="BC545" i="18"/>
  <c r="BG570" i="18"/>
  <c r="BH558" i="18"/>
  <c r="AG687" i="18"/>
  <c r="AH675" i="18"/>
  <c r="AA713" i="18" l="1"/>
  <c r="Z713" i="18"/>
  <c r="AB701" i="18"/>
  <c r="AB713" i="18" s="1"/>
  <c r="K779" i="18"/>
  <c r="L779" i="18" s="1"/>
  <c r="L791" i="18" s="1"/>
  <c r="L479" i="18" s="1"/>
  <c r="L34" i="24" s="1"/>
  <c r="AD766" i="18"/>
  <c r="AD778" i="18" s="1"/>
  <c r="BG752" i="18"/>
  <c r="BH740" i="18"/>
  <c r="BF518" i="18"/>
  <c r="BG506" i="18"/>
  <c r="AR674" i="18"/>
  <c r="AS662" i="18"/>
  <c r="BG609" i="18"/>
  <c r="BH597" i="18"/>
  <c r="AJ739" i="18"/>
  <c r="AK727" i="18"/>
  <c r="BC544" i="18"/>
  <c r="BD532" i="18"/>
  <c r="BF635" i="18"/>
  <c r="BG623" i="18"/>
  <c r="BB531" i="18"/>
  <c r="BC519" i="18"/>
  <c r="AH726" i="18"/>
  <c r="AI714" i="18"/>
  <c r="AF700" i="18"/>
  <c r="AG688" i="18"/>
  <c r="G34" i="24"/>
  <c r="G870" i="18"/>
  <c r="H870" i="18" s="1"/>
  <c r="I870" i="18" s="1"/>
  <c r="J870" i="18" s="1"/>
  <c r="AH687" i="18"/>
  <c r="AI675" i="18"/>
  <c r="BC557" i="18"/>
  <c r="BD545" i="18"/>
  <c r="BH570" i="18"/>
  <c r="BI558" i="18"/>
  <c r="BI570" i="18" s="1"/>
  <c r="BC505" i="18"/>
  <c r="BD493" i="18"/>
  <c r="AO596" i="18"/>
  <c r="AP584" i="18"/>
  <c r="AC701" i="18" l="1"/>
  <c r="K791" i="18"/>
  <c r="K479" i="18" s="1"/>
  <c r="K34" i="24" s="1"/>
  <c r="M779" i="18"/>
  <c r="N779" i="18" s="1"/>
  <c r="N791" i="18" s="1"/>
  <c r="N479" i="18" s="1"/>
  <c r="N34" i="24" s="1"/>
  <c r="AE766" i="18"/>
  <c r="AE778" i="18" s="1"/>
  <c r="BH752" i="18"/>
  <c r="BI740" i="18"/>
  <c r="BI752" i="18" s="1"/>
  <c r="BH506" i="18"/>
  <c r="BG518" i="18"/>
  <c r="AT662" i="18"/>
  <c r="AS674" i="18"/>
  <c r="AI687" i="18"/>
  <c r="AJ675" i="18"/>
  <c r="BD505" i="18"/>
  <c r="BE493" i="18"/>
  <c r="AI726" i="18"/>
  <c r="AJ714" i="18"/>
  <c r="BD544" i="18"/>
  <c r="BE532" i="18"/>
  <c r="AK739" i="18"/>
  <c r="AL727" i="18"/>
  <c r="AP596" i="18"/>
  <c r="AQ584" i="18"/>
  <c r="BD557" i="18"/>
  <c r="BE545" i="18"/>
  <c r="AG700" i="18"/>
  <c r="AH688" i="18"/>
  <c r="BC531" i="18"/>
  <c r="BD519" i="18"/>
  <c r="BG635" i="18"/>
  <c r="BH623" i="18"/>
  <c r="BH609" i="18"/>
  <c r="BI597" i="18"/>
  <c r="BI609" i="18" s="1"/>
  <c r="AC713" i="18" l="1"/>
  <c r="AD701" i="18"/>
  <c r="K870" i="18"/>
  <c r="L870" i="18" s="1"/>
  <c r="M791" i="18"/>
  <c r="M479" i="18" s="1"/>
  <c r="M34" i="24" s="1"/>
  <c r="O779" i="18"/>
  <c r="P779" i="18" s="1"/>
  <c r="P791" i="18" s="1"/>
  <c r="P479" i="18" s="1"/>
  <c r="P34" i="24" s="1"/>
  <c r="AF766" i="18"/>
  <c r="AG766" i="18" s="1"/>
  <c r="AG778" i="18" s="1"/>
  <c r="BH518" i="18"/>
  <c r="BI506" i="18"/>
  <c r="BI518" i="18" s="1"/>
  <c r="AU662" i="18"/>
  <c r="AT674" i="18"/>
  <c r="AH700" i="18"/>
  <c r="AI688" i="18"/>
  <c r="AL739" i="18"/>
  <c r="AM727" i="18"/>
  <c r="AJ726" i="18"/>
  <c r="AK714" i="18"/>
  <c r="BE505" i="18"/>
  <c r="BF493" i="18"/>
  <c r="AJ687" i="18"/>
  <c r="AK675" i="18"/>
  <c r="BH635" i="18"/>
  <c r="BI623" i="18"/>
  <c r="BI635" i="18" s="1"/>
  <c r="BD531" i="18"/>
  <c r="BE519" i="18"/>
  <c r="BE557" i="18"/>
  <c r="BF545" i="18"/>
  <c r="AQ596" i="18"/>
  <c r="AR584" i="18"/>
  <c r="BE544" i="18"/>
  <c r="BF532" i="18"/>
  <c r="AD713" i="18" l="1"/>
  <c r="AE701" i="18"/>
  <c r="O791" i="18"/>
  <c r="O479" i="18" s="1"/>
  <c r="O34" i="24" s="1"/>
  <c r="M870" i="18"/>
  <c r="N870" i="18" s="1"/>
  <c r="Q779" i="18"/>
  <c r="AF778" i="18"/>
  <c r="AH766" i="18"/>
  <c r="AH778" i="18" s="1"/>
  <c r="AV662" i="18"/>
  <c r="AU674" i="18"/>
  <c r="BF505" i="18"/>
  <c r="BG493" i="18"/>
  <c r="AM739" i="18"/>
  <c r="AN727" i="18"/>
  <c r="BF544" i="18"/>
  <c r="BG532" i="18"/>
  <c r="BE531" i="18"/>
  <c r="BF519" i="18"/>
  <c r="AI700" i="18"/>
  <c r="AJ688" i="18"/>
  <c r="AK687" i="18"/>
  <c r="AL675" i="18"/>
  <c r="AK726" i="18"/>
  <c r="AL714" i="18"/>
  <c r="AR596" i="18"/>
  <c r="AS584" i="18"/>
  <c r="BF557" i="18"/>
  <c r="BG545" i="18"/>
  <c r="AE713" i="18" l="1"/>
  <c r="AF701" i="18"/>
  <c r="O870" i="18"/>
  <c r="P870" i="18" s="1"/>
  <c r="Q791" i="18"/>
  <c r="Q479" i="18" s="1"/>
  <c r="Q34" i="24" s="1"/>
  <c r="R779" i="18"/>
  <c r="S779" i="18" s="1"/>
  <c r="S791" i="18" s="1"/>
  <c r="S479" i="18" s="1"/>
  <c r="S34" i="24" s="1"/>
  <c r="AI766" i="18"/>
  <c r="AJ766" i="18" s="1"/>
  <c r="AW662" i="18"/>
  <c r="AV674" i="18"/>
  <c r="AS596" i="18"/>
  <c r="AT584" i="18"/>
  <c r="BF531" i="18"/>
  <c r="BG519" i="18"/>
  <c r="BG505" i="18"/>
  <c r="BH493" i="18"/>
  <c r="AL726" i="18"/>
  <c r="AM714" i="18"/>
  <c r="BG557" i="18"/>
  <c r="BH545" i="18"/>
  <c r="AJ700" i="18"/>
  <c r="AK688" i="18"/>
  <c r="BG544" i="18"/>
  <c r="BH532" i="18"/>
  <c r="AN739" i="18"/>
  <c r="AO727" i="18"/>
  <c r="AL687" i="18"/>
  <c r="AM675" i="18"/>
  <c r="AF713" i="18" l="1"/>
  <c r="AG701" i="18"/>
  <c r="R791" i="18"/>
  <c r="R479" i="18" s="1"/>
  <c r="R34" i="24" s="1"/>
  <c r="Q870" i="18"/>
  <c r="T779" i="18"/>
  <c r="AI778" i="18"/>
  <c r="AK766" i="18"/>
  <c r="AK778" i="18" s="1"/>
  <c r="AJ778" i="18"/>
  <c r="AX662" i="18"/>
  <c r="AW674" i="18"/>
  <c r="BH544" i="18"/>
  <c r="BI532" i="18"/>
  <c r="BI544" i="18" s="1"/>
  <c r="BH557" i="18"/>
  <c r="BI545" i="18"/>
  <c r="BI557" i="18" s="1"/>
  <c r="BH505" i="18"/>
  <c r="BI493" i="18"/>
  <c r="BI505" i="18" s="1"/>
  <c r="AT596" i="18"/>
  <c r="AU584" i="18"/>
  <c r="AO739" i="18"/>
  <c r="AP727" i="18"/>
  <c r="AK700" i="18"/>
  <c r="AL688" i="18"/>
  <c r="AM687" i="18"/>
  <c r="AN675" i="18"/>
  <c r="AM726" i="18"/>
  <c r="AN714" i="18"/>
  <c r="BG531" i="18"/>
  <c r="BH519" i="18"/>
  <c r="AH701" i="18" l="1"/>
  <c r="AG713" i="18"/>
  <c r="R870" i="18"/>
  <c r="S870" i="18" s="1"/>
  <c r="T791" i="18"/>
  <c r="T479" i="18" s="1"/>
  <c r="T34" i="24" s="1"/>
  <c r="U779" i="18"/>
  <c r="U791" i="18" s="1"/>
  <c r="U479" i="18" s="1"/>
  <c r="U34" i="24" s="1"/>
  <c r="AL766" i="18"/>
  <c r="AX674" i="18"/>
  <c r="AY662" i="18"/>
  <c r="AL700" i="18"/>
  <c r="AM688" i="18"/>
  <c r="AN726" i="18"/>
  <c r="AO714" i="18"/>
  <c r="AP739" i="18"/>
  <c r="AQ727" i="18"/>
  <c r="BH531" i="18"/>
  <c r="BI519" i="18"/>
  <c r="BI531" i="18" s="1"/>
  <c r="AN687" i="18"/>
  <c r="AO675" i="18"/>
  <c r="AU596" i="18"/>
  <c r="AV584" i="18"/>
  <c r="AH713" i="18" l="1"/>
  <c r="AI701" i="18"/>
  <c r="T870" i="18"/>
  <c r="U870" i="18" s="1"/>
  <c r="V779" i="18"/>
  <c r="AM766" i="18"/>
  <c r="AL778" i="18"/>
  <c r="AZ662" i="18"/>
  <c r="AZ674" i="18" s="1"/>
  <c r="AY674" i="18"/>
  <c r="AO726" i="18"/>
  <c r="AP714" i="18"/>
  <c r="AM700" i="18"/>
  <c r="AN688" i="18"/>
  <c r="AQ739" i="18"/>
  <c r="AR727" i="18"/>
  <c r="AV596" i="18"/>
  <c r="AW584" i="18"/>
  <c r="AO687" i="18"/>
  <c r="AP675" i="18"/>
  <c r="AI713" i="18" l="1"/>
  <c r="AJ701" i="18"/>
  <c r="V791" i="18"/>
  <c r="V479" i="18" s="1"/>
  <c r="V34" i="24" s="1"/>
  <c r="W779" i="18"/>
  <c r="AN766" i="18"/>
  <c r="AM778" i="18"/>
  <c r="BA662" i="18"/>
  <c r="AN700" i="18"/>
  <c r="AO688" i="18"/>
  <c r="AP726" i="18"/>
  <c r="AQ714" i="18"/>
  <c r="AP687" i="18"/>
  <c r="AQ675" i="18"/>
  <c r="AW596" i="18"/>
  <c r="AX584" i="18"/>
  <c r="AR739" i="18"/>
  <c r="AS727" i="18"/>
  <c r="AJ713" i="18" l="1"/>
  <c r="AK701" i="18"/>
  <c r="W791" i="18"/>
  <c r="W479" i="18" s="1"/>
  <c r="W34" i="24" s="1"/>
  <c r="X779" i="18"/>
  <c r="V870" i="18"/>
  <c r="AN778" i="18"/>
  <c r="AO766" i="18"/>
  <c r="BB662" i="18"/>
  <c r="BA674" i="18"/>
  <c r="AS739" i="18"/>
  <c r="AT727" i="18"/>
  <c r="AX596" i="18"/>
  <c r="AY584" i="18"/>
  <c r="AQ726" i="18"/>
  <c r="AR714" i="18"/>
  <c r="AO700" i="18"/>
  <c r="AP688" i="18"/>
  <c r="AQ687" i="18"/>
  <c r="AR675" i="18"/>
  <c r="AL701" i="18" l="1"/>
  <c r="AL713" i="18" s="1"/>
  <c r="AK713" i="18"/>
  <c r="W870" i="18"/>
  <c r="X791" i="18"/>
  <c r="X479" i="18" s="1"/>
  <c r="X34" i="24" s="1"/>
  <c r="Y779" i="18"/>
  <c r="AO778" i="18"/>
  <c r="AP766" i="18"/>
  <c r="BC662" i="18"/>
  <c r="BB674" i="18"/>
  <c r="AR726" i="18"/>
  <c r="AS714" i="18"/>
  <c r="AR687" i="18"/>
  <c r="AS675" i="18"/>
  <c r="AP700" i="18"/>
  <c r="AQ688" i="18"/>
  <c r="AY596" i="18"/>
  <c r="AZ584" i="18"/>
  <c r="AT739" i="18"/>
  <c r="AU727" i="18"/>
  <c r="AM701" i="18" l="1"/>
  <c r="Y791" i="18"/>
  <c r="Y479" i="18" s="1"/>
  <c r="Y34" i="24" s="1"/>
  <c r="Z779" i="18"/>
  <c r="X870" i="18"/>
  <c r="AQ766" i="18"/>
  <c r="AQ778" i="18" s="1"/>
  <c r="AP778" i="18"/>
  <c r="AF128" i="18"/>
  <c r="AF140" i="18" s="1"/>
  <c r="AN128" i="18"/>
  <c r="AN140" i="18" s="1"/>
  <c r="Y128" i="18"/>
  <c r="Y140" i="18" s="1"/>
  <c r="T128" i="18"/>
  <c r="T140" i="18" s="1"/>
  <c r="H128" i="18"/>
  <c r="H140" i="18" s="1"/>
  <c r="AJ128" i="18"/>
  <c r="AJ140" i="18" s="1"/>
  <c r="AH128" i="18"/>
  <c r="AH140" i="18" s="1"/>
  <c r="P128" i="18"/>
  <c r="P140" i="18" s="1"/>
  <c r="Z128" i="18"/>
  <c r="Z140" i="18" s="1"/>
  <c r="AM128" i="18"/>
  <c r="AM140" i="18" s="1"/>
  <c r="AC128" i="18"/>
  <c r="AC140" i="18" s="1"/>
  <c r="O128" i="18"/>
  <c r="O140" i="18" s="1"/>
  <c r="G128" i="18"/>
  <c r="G140" i="18" s="1"/>
  <c r="L128" i="18"/>
  <c r="L140" i="18" s="1"/>
  <c r="Q128" i="18"/>
  <c r="Q140" i="18" s="1"/>
  <c r="AG128" i="18"/>
  <c r="AG140" i="18" s="1"/>
  <c r="M128" i="18"/>
  <c r="M140" i="18" s="1"/>
  <c r="AA128" i="18"/>
  <c r="AA140" i="18" s="1"/>
  <c r="AD128" i="18"/>
  <c r="AD140" i="18" s="1"/>
  <c r="AB128" i="18"/>
  <c r="AB140" i="18" s="1"/>
  <c r="AK128" i="18"/>
  <c r="AK140" i="18" s="1"/>
  <c r="I128" i="18"/>
  <c r="I140" i="18" s="1"/>
  <c r="K128" i="18"/>
  <c r="K140" i="18" s="1"/>
  <c r="AL128" i="18"/>
  <c r="AL140" i="18" s="1"/>
  <c r="U128" i="18"/>
  <c r="U140" i="18" s="1"/>
  <c r="AE128" i="18"/>
  <c r="AE140" i="18" s="1"/>
  <c r="AI128" i="18"/>
  <c r="AI140" i="18" s="1"/>
  <c r="J128" i="18"/>
  <c r="J140" i="18" s="1"/>
  <c r="X128" i="18"/>
  <c r="X140" i="18" s="1"/>
  <c r="N128" i="18"/>
  <c r="N140" i="18" s="1"/>
  <c r="R128" i="18"/>
  <c r="R140" i="18" s="1"/>
  <c r="W128" i="18"/>
  <c r="W140" i="18" s="1"/>
  <c r="V128" i="18"/>
  <c r="V140" i="18" s="1"/>
  <c r="S128" i="18"/>
  <c r="S140" i="18" s="1"/>
  <c r="BD662" i="18"/>
  <c r="BC674" i="18"/>
  <c r="AU739" i="18"/>
  <c r="AV727" i="18"/>
  <c r="AZ596" i="18"/>
  <c r="BA584" i="18"/>
  <c r="AS726" i="18"/>
  <c r="AT714" i="18"/>
  <c r="AQ700" i="18"/>
  <c r="AR688" i="18"/>
  <c r="AS687" i="18"/>
  <c r="AT675" i="18"/>
  <c r="AM713" i="18" l="1"/>
  <c r="AN701" i="18"/>
  <c r="Z791" i="18"/>
  <c r="Z479" i="18" s="1"/>
  <c r="Z34" i="24" s="1"/>
  <c r="AA779" i="18"/>
  <c r="Y870" i="18"/>
  <c r="AR766" i="18"/>
  <c r="I115" i="18"/>
  <c r="I127" i="18" s="1"/>
  <c r="J115" i="18"/>
  <c r="J127" i="18" s="1"/>
  <c r="Z115" i="18"/>
  <c r="Z127" i="18" s="1"/>
  <c r="AD115" i="18"/>
  <c r="AD127" i="18" s="1"/>
  <c r="O115" i="18"/>
  <c r="O127" i="18" s="1"/>
  <c r="G115" i="18"/>
  <c r="G127" i="18" s="1"/>
  <c r="K115" i="18"/>
  <c r="K127" i="18" s="1"/>
  <c r="Q115" i="18"/>
  <c r="Q127" i="18" s="1"/>
  <c r="X115" i="18"/>
  <c r="X127" i="18" s="1"/>
  <c r="R115" i="18"/>
  <c r="R127" i="18" s="1"/>
  <c r="AK115" i="18"/>
  <c r="AK127" i="18" s="1"/>
  <c r="AI115" i="18"/>
  <c r="AI127" i="18" s="1"/>
  <c r="AC115" i="18"/>
  <c r="AC127" i="18" s="1"/>
  <c r="U115" i="18"/>
  <c r="U127" i="18" s="1"/>
  <c r="AF115" i="18"/>
  <c r="AF127" i="18" s="1"/>
  <c r="AL115" i="18"/>
  <c r="AL127" i="18" s="1"/>
  <c r="AA115" i="18"/>
  <c r="AA127" i="18" s="1"/>
  <c r="AP115" i="18"/>
  <c r="AP127" i="18" s="1"/>
  <c r="AJ115" i="18"/>
  <c r="AJ127" i="18" s="1"/>
  <c r="AB115" i="18"/>
  <c r="AB127" i="18" s="1"/>
  <c r="AO115" i="18"/>
  <c r="AO127" i="18" s="1"/>
  <c r="M115" i="18"/>
  <c r="M127" i="18" s="1"/>
  <c r="H115" i="18"/>
  <c r="H127" i="18" s="1"/>
  <c r="P115" i="18"/>
  <c r="P127" i="18" s="1"/>
  <c r="S115" i="18"/>
  <c r="S127" i="18" s="1"/>
  <c r="AE115" i="18"/>
  <c r="AE127" i="18" s="1"/>
  <c r="N115" i="18"/>
  <c r="N127" i="18" s="1"/>
  <c r="T115" i="18"/>
  <c r="T127" i="18" s="1"/>
  <c r="AN115" i="18"/>
  <c r="AN127" i="18" s="1"/>
  <c r="AM115" i="18"/>
  <c r="AM127" i="18" s="1"/>
  <c r="Y115" i="18"/>
  <c r="Y127" i="18" s="1"/>
  <c r="AG115" i="18"/>
  <c r="AG127" i="18" s="1"/>
  <c r="V115" i="18"/>
  <c r="V127" i="18" s="1"/>
  <c r="L115" i="18"/>
  <c r="L127" i="18" s="1"/>
  <c r="W115" i="18"/>
  <c r="W127" i="18" s="1"/>
  <c r="AH115" i="18"/>
  <c r="AH127" i="18" s="1"/>
  <c r="L180" i="18"/>
  <c r="L192" i="18" s="1"/>
  <c r="I180" i="18"/>
  <c r="I192" i="18" s="1"/>
  <c r="H180" i="18"/>
  <c r="H192" i="18" s="1"/>
  <c r="G180" i="18"/>
  <c r="G192" i="18" s="1"/>
  <c r="Q180" i="18"/>
  <c r="Q192" i="18" s="1"/>
  <c r="R180" i="18"/>
  <c r="R192" i="18" s="1"/>
  <c r="P180" i="18"/>
  <c r="P192" i="18" s="1"/>
  <c r="J180" i="18"/>
  <c r="J192" i="18" s="1"/>
  <c r="K180" i="18"/>
  <c r="K192" i="18" s="1"/>
  <c r="M180" i="18"/>
  <c r="M192" i="18" s="1"/>
  <c r="N180" i="18"/>
  <c r="N192" i="18" s="1"/>
  <c r="S180" i="18"/>
  <c r="S192" i="18" s="1"/>
  <c r="O180" i="18"/>
  <c r="O192" i="18" s="1"/>
  <c r="H284" i="18"/>
  <c r="H296" i="18" s="1"/>
  <c r="I284" i="18"/>
  <c r="I296" i="18" s="1"/>
  <c r="G284" i="18"/>
  <c r="G296" i="18" s="1"/>
  <c r="J284" i="18"/>
  <c r="J296" i="18" s="1"/>
  <c r="H271" i="18"/>
  <c r="H283" i="18" s="1"/>
  <c r="G271" i="18"/>
  <c r="G283" i="18" s="1"/>
  <c r="M271" i="18"/>
  <c r="M283" i="18" s="1"/>
  <c r="J271" i="18"/>
  <c r="J283" i="18" s="1"/>
  <c r="I271" i="18"/>
  <c r="I283" i="18" s="1"/>
  <c r="K271" i="18"/>
  <c r="K283" i="18" s="1"/>
  <c r="L271" i="18"/>
  <c r="L283" i="18" s="1"/>
  <c r="AM375" i="18"/>
  <c r="AM387" i="18" s="1"/>
  <c r="O375" i="18"/>
  <c r="O387" i="18" s="1"/>
  <c r="Z375" i="18"/>
  <c r="Z387" i="18" s="1"/>
  <c r="J375" i="18"/>
  <c r="J387" i="18" s="1"/>
  <c r="AR375" i="18"/>
  <c r="AR387" i="18" s="1"/>
  <c r="X375" i="18"/>
  <c r="X387" i="18" s="1"/>
  <c r="AJ375" i="18"/>
  <c r="AJ387" i="18" s="1"/>
  <c r="AQ375" i="18"/>
  <c r="AQ387" i="18" s="1"/>
  <c r="AK375" i="18"/>
  <c r="AK387" i="18" s="1"/>
  <c r="K375" i="18"/>
  <c r="K387" i="18" s="1"/>
  <c r="AF375" i="18"/>
  <c r="AF387" i="18" s="1"/>
  <c r="AP375" i="18"/>
  <c r="AP387" i="18" s="1"/>
  <c r="H375" i="18"/>
  <c r="H387" i="18" s="1"/>
  <c r="V375" i="18"/>
  <c r="V387" i="18" s="1"/>
  <c r="AE375" i="18"/>
  <c r="AE387" i="18" s="1"/>
  <c r="T375" i="18"/>
  <c r="T387" i="18" s="1"/>
  <c r="R375" i="18"/>
  <c r="R387" i="18" s="1"/>
  <c r="U375" i="18"/>
  <c r="U387" i="18" s="1"/>
  <c r="AT375" i="18"/>
  <c r="AT387" i="18" s="1"/>
  <c r="AH375" i="18"/>
  <c r="AH387" i="18" s="1"/>
  <c r="W375" i="18"/>
  <c r="W387" i="18" s="1"/>
  <c r="I375" i="18"/>
  <c r="I387" i="18" s="1"/>
  <c r="AG375" i="18"/>
  <c r="AG387" i="18" s="1"/>
  <c r="L375" i="18"/>
  <c r="L387" i="18" s="1"/>
  <c r="M375" i="18"/>
  <c r="M387" i="18" s="1"/>
  <c r="AS375" i="18"/>
  <c r="AS387" i="18" s="1"/>
  <c r="AB375" i="18"/>
  <c r="AB387" i="18" s="1"/>
  <c r="AO375" i="18"/>
  <c r="AO387" i="18" s="1"/>
  <c r="Q375" i="18"/>
  <c r="Q387" i="18" s="1"/>
  <c r="N375" i="18"/>
  <c r="N387" i="18" s="1"/>
  <c r="P375" i="18"/>
  <c r="P387" i="18" s="1"/>
  <c r="AU375" i="18"/>
  <c r="AU387" i="18" s="1"/>
  <c r="G375" i="18"/>
  <c r="G387" i="18" s="1"/>
  <c r="AN375" i="18"/>
  <c r="AN387" i="18" s="1"/>
  <c r="AI375" i="18"/>
  <c r="AI387" i="18" s="1"/>
  <c r="AC375" i="18"/>
  <c r="AC387" i="18" s="1"/>
  <c r="AA375" i="18"/>
  <c r="AA387" i="18" s="1"/>
  <c r="S375" i="18"/>
  <c r="S387" i="18" s="1"/>
  <c r="AL375" i="18"/>
  <c r="AL387" i="18" s="1"/>
  <c r="Y375" i="18"/>
  <c r="Y387" i="18" s="1"/>
  <c r="AD375" i="18"/>
  <c r="AD387" i="18" s="1"/>
  <c r="AO128" i="18"/>
  <c r="AP128" i="18" s="1"/>
  <c r="AP140" i="18" s="1"/>
  <c r="I336" i="18"/>
  <c r="I348" i="18" s="1"/>
  <c r="Q336" i="18"/>
  <c r="Q348" i="18" s="1"/>
  <c r="AI336" i="18"/>
  <c r="AI348" i="18" s="1"/>
  <c r="G336" i="18"/>
  <c r="G348" i="18" s="1"/>
  <c r="P336" i="18"/>
  <c r="P348" i="18" s="1"/>
  <c r="Y336" i="18"/>
  <c r="Y348" i="18" s="1"/>
  <c r="AG336" i="18"/>
  <c r="AG348" i="18" s="1"/>
  <c r="J336" i="18"/>
  <c r="J348" i="18" s="1"/>
  <c r="W336" i="18"/>
  <c r="W348" i="18" s="1"/>
  <c r="L336" i="18"/>
  <c r="L348" i="18" s="1"/>
  <c r="O336" i="18"/>
  <c r="O348" i="18" s="1"/>
  <c r="S336" i="18"/>
  <c r="S348" i="18" s="1"/>
  <c r="T336" i="18"/>
  <c r="T348" i="18" s="1"/>
  <c r="X336" i="18"/>
  <c r="X348" i="18" s="1"/>
  <c r="AC336" i="18"/>
  <c r="AC348" i="18" s="1"/>
  <c r="AD336" i="18"/>
  <c r="AD348" i="18" s="1"/>
  <c r="M336" i="18"/>
  <c r="M348" i="18" s="1"/>
  <c r="AE336" i="18"/>
  <c r="AE348" i="18" s="1"/>
  <c r="AA336" i="18"/>
  <c r="AA348" i="18" s="1"/>
  <c r="R336" i="18"/>
  <c r="R348" i="18" s="1"/>
  <c r="AB336" i="18"/>
  <c r="AB348" i="18" s="1"/>
  <c r="N336" i="18"/>
  <c r="N348" i="18" s="1"/>
  <c r="K336" i="18"/>
  <c r="K348" i="18" s="1"/>
  <c r="Z336" i="18"/>
  <c r="Z348" i="18" s="1"/>
  <c r="H336" i="18"/>
  <c r="H348" i="18" s="1"/>
  <c r="AH336" i="18"/>
  <c r="AH348" i="18" s="1"/>
  <c r="U336" i="18"/>
  <c r="U348" i="18" s="1"/>
  <c r="V336" i="18"/>
  <c r="V348" i="18" s="1"/>
  <c r="AF336" i="18"/>
  <c r="AF348" i="18" s="1"/>
  <c r="L362" i="18"/>
  <c r="L374" i="18" s="1"/>
  <c r="K362" i="18"/>
  <c r="K374" i="18" s="1"/>
  <c r="J362" i="18"/>
  <c r="J374" i="18" s="1"/>
  <c r="G362" i="18"/>
  <c r="G374" i="18" s="1"/>
  <c r="H362" i="18"/>
  <c r="H374" i="18" s="1"/>
  <c r="I362" i="18"/>
  <c r="I374" i="18" s="1"/>
  <c r="M362" i="18"/>
  <c r="M374" i="18" s="1"/>
  <c r="I297" i="18"/>
  <c r="I309" i="18" s="1"/>
  <c r="G297" i="18"/>
  <c r="G309" i="18" s="1"/>
  <c r="H297" i="18"/>
  <c r="H309" i="18" s="1"/>
  <c r="N245" i="18"/>
  <c r="N257" i="18" s="1"/>
  <c r="BF245" i="18"/>
  <c r="BF257" i="18" s="1"/>
  <c r="AC245" i="18"/>
  <c r="AC257" i="18" s="1"/>
  <c r="BC245" i="18"/>
  <c r="BC257" i="18" s="1"/>
  <c r="AY245" i="18"/>
  <c r="AY257" i="18" s="1"/>
  <c r="AI245" i="18"/>
  <c r="AI257" i="18" s="1"/>
  <c r="BG245" i="18"/>
  <c r="BG257" i="18" s="1"/>
  <c r="AS245" i="18"/>
  <c r="AS257" i="18" s="1"/>
  <c r="R245" i="18"/>
  <c r="R257" i="18" s="1"/>
  <c r="K245" i="18"/>
  <c r="K257" i="18" s="1"/>
  <c r="X245" i="18"/>
  <c r="X257" i="18" s="1"/>
  <c r="AR245" i="18"/>
  <c r="AR257" i="18" s="1"/>
  <c r="AH245" i="18"/>
  <c r="AH257" i="18" s="1"/>
  <c r="J245" i="18"/>
  <c r="J257" i="18" s="1"/>
  <c r="S245" i="18"/>
  <c r="S257" i="18" s="1"/>
  <c r="W245" i="18"/>
  <c r="W257" i="18" s="1"/>
  <c r="BI245" i="18"/>
  <c r="BI257" i="18" s="1"/>
  <c r="AX245" i="18"/>
  <c r="AX257" i="18" s="1"/>
  <c r="AU245" i="18"/>
  <c r="AU257" i="18" s="1"/>
  <c r="AE245" i="18"/>
  <c r="AE257" i="18" s="1"/>
  <c r="H245" i="18"/>
  <c r="H257" i="18" s="1"/>
  <c r="I245" i="18"/>
  <c r="I257" i="18" s="1"/>
  <c r="AL245" i="18"/>
  <c r="AL257" i="18" s="1"/>
  <c r="AQ245" i="18"/>
  <c r="AQ257" i="18" s="1"/>
  <c r="Y245" i="18"/>
  <c r="Y257" i="18" s="1"/>
  <c r="AD245" i="18"/>
  <c r="AD257" i="18" s="1"/>
  <c r="V245" i="18"/>
  <c r="V257" i="18" s="1"/>
  <c r="BB245" i="18"/>
  <c r="BB257" i="18" s="1"/>
  <c r="AB245" i="18"/>
  <c r="AB257" i="18" s="1"/>
  <c r="AN245" i="18"/>
  <c r="AN257" i="18" s="1"/>
  <c r="P245" i="18"/>
  <c r="P257" i="18" s="1"/>
  <c r="AW245" i="18"/>
  <c r="AW257" i="18" s="1"/>
  <c r="Z245" i="18"/>
  <c r="Z257" i="18" s="1"/>
  <c r="BE245" i="18"/>
  <c r="BE257" i="18" s="1"/>
  <c r="AM245" i="18"/>
  <c r="AM257" i="18" s="1"/>
  <c r="AT245" i="18"/>
  <c r="AT257" i="18" s="1"/>
  <c r="U245" i="18"/>
  <c r="U257" i="18" s="1"/>
  <c r="BA245" i="18"/>
  <c r="BA257" i="18" s="1"/>
  <c r="AF245" i="18"/>
  <c r="AF257" i="18" s="1"/>
  <c r="L245" i="18"/>
  <c r="L257" i="18" s="1"/>
  <c r="M245" i="18"/>
  <c r="M257" i="18" s="1"/>
  <c r="AV245" i="18"/>
  <c r="AV257" i="18" s="1"/>
  <c r="O245" i="18"/>
  <c r="O257" i="18" s="1"/>
  <c r="AZ245" i="18"/>
  <c r="AZ257" i="18" s="1"/>
  <c r="AA245" i="18"/>
  <c r="AA257" i="18" s="1"/>
  <c r="T245" i="18"/>
  <c r="T257" i="18" s="1"/>
  <c r="AG245" i="18"/>
  <c r="AG257" i="18" s="1"/>
  <c r="BD245" i="18"/>
  <c r="BD257" i="18" s="1"/>
  <c r="AP245" i="18"/>
  <c r="AP257" i="18" s="1"/>
  <c r="Q245" i="18"/>
  <c r="Q257" i="18" s="1"/>
  <c r="AO245" i="18"/>
  <c r="AO257" i="18" s="1"/>
  <c r="AK245" i="18"/>
  <c r="AK257" i="18" s="1"/>
  <c r="AJ245" i="18"/>
  <c r="AJ257" i="18" s="1"/>
  <c r="G245" i="18"/>
  <c r="G257" i="18" s="1"/>
  <c r="BH245" i="18"/>
  <c r="BH257" i="18" s="1"/>
  <c r="S141" i="18"/>
  <c r="S153" i="18" s="1"/>
  <c r="AE141" i="18"/>
  <c r="AE153" i="18" s="1"/>
  <c r="J141" i="18"/>
  <c r="J153" i="18" s="1"/>
  <c r="O141" i="18"/>
  <c r="O153" i="18" s="1"/>
  <c r="N141" i="18"/>
  <c r="N153" i="18" s="1"/>
  <c r="R141" i="18"/>
  <c r="R153" i="18" s="1"/>
  <c r="Z141" i="18"/>
  <c r="Z153" i="18" s="1"/>
  <c r="I141" i="18"/>
  <c r="I153" i="18" s="1"/>
  <c r="AJ141" i="18"/>
  <c r="AJ153" i="18" s="1"/>
  <c r="X141" i="18"/>
  <c r="X153" i="18" s="1"/>
  <c r="M141" i="18"/>
  <c r="M153" i="18" s="1"/>
  <c r="AK141" i="18"/>
  <c r="AK153" i="18" s="1"/>
  <c r="AD141" i="18"/>
  <c r="AD153" i="18" s="1"/>
  <c r="W141" i="18"/>
  <c r="W153" i="18" s="1"/>
  <c r="K141" i="18"/>
  <c r="K153" i="18" s="1"/>
  <c r="G141" i="18"/>
  <c r="G153" i="18" s="1"/>
  <c r="AH141" i="18"/>
  <c r="AH153" i="18" s="1"/>
  <c r="AI141" i="18"/>
  <c r="AI153" i="18" s="1"/>
  <c r="T141" i="18"/>
  <c r="T153" i="18" s="1"/>
  <c r="L141" i="18"/>
  <c r="L153" i="18" s="1"/>
  <c r="AF141" i="18"/>
  <c r="AF153" i="18" s="1"/>
  <c r="U141" i="18"/>
  <c r="U153" i="18" s="1"/>
  <c r="Y141" i="18"/>
  <c r="Y153" i="18" s="1"/>
  <c r="H141" i="18"/>
  <c r="H153" i="18" s="1"/>
  <c r="AA141" i="18"/>
  <c r="AA153" i="18" s="1"/>
  <c r="AG141" i="18"/>
  <c r="AG153" i="18" s="1"/>
  <c r="AB141" i="18"/>
  <c r="AB153" i="18" s="1"/>
  <c r="P141" i="18"/>
  <c r="P153" i="18" s="1"/>
  <c r="AL141" i="18"/>
  <c r="AL153" i="18" s="1"/>
  <c r="AM141" i="18"/>
  <c r="AM153" i="18" s="1"/>
  <c r="AC141" i="18"/>
  <c r="AC153" i="18" s="1"/>
  <c r="V141" i="18"/>
  <c r="V153" i="18" s="1"/>
  <c r="Q141" i="18"/>
  <c r="Q153" i="18" s="1"/>
  <c r="L102" i="18"/>
  <c r="L114" i="18" s="1"/>
  <c r="U102" i="18"/>
  <c r="U114" i="18" s="1"/>
  <c r="X102" i="18"/>
  <c r="X114" i="18" s="1"/>
  <c r="P102" i="18"/>
  <c r="P114" i="18" s="1"/>
  <c r="AX102" i="18"/>
  <c r="AX114" i="18" s="1"/>
  <c r="I102" i="18"/>
  <c r="I114" i="18" s="1"/>
  <c r="AV102" i="18"/>
  <c r="AV114" i="18" s="1"/>
  <c r="AR102" i="18"/>
  <c r="AR114" i="18" s="1"/>
  <c r="BA102" i="18"/>
  <c r="BA114" i="18" s="1"/>
  <c r="AT102" i="18"/>
  <c r="AT114" i="18" s="1"/>
  <c r="AD102" i="18"/>
  <c r="AD114" i="18" s="1"/>
  <c r="O102" i="18"/>
  <c r="O114" i="18" s="1"/>
  <c r="AY102" i="18"/>
  <c r="AY114" i="18" s="1"/>
  <c r="AW102" i="18"/>
  <c r="AW114" i="18" s="1"/>
  <c r="V102" i="18"/>
  <c r="V114" i="18" s="1"/>
  <c r="AA102" i="18"/>
  <c r="AA114" i="18" s="1"/>
  <c r="AJ102" i="18"/>
  <c r="AJ114" i="18" s="1"/>
  <c r="R102" i="18"/>
  <c r="R114" i="18" s="1"/>
  <c r="AO102" i="18"/>
  <c r="AO114" i="18" s="1"/>
  <c r="AN102" i="18"/>
  <c r="AN114" i="18" s="1"/>
  <c r="AK102" i="18"/>
  <c r="AK114" i="18" s="1"/>
  <c r="Y102" i="18"/>
  <c r="Y114" i="18" s="1"/>
  <c r="AZ102" i="18"/>
  <c r="AZ114" i="18" s="1"/>
  <c r="AP102" i="18"/>
  <c r="AP114" i="18" s="1"/>
  <c r="AB102" i="18"/>
  <c r="AB114" i="18" s="1"/>
  <c r="AE102" i="18"/>
  <c r="AE114" i="18" s="1"/>
  <c r="BB102" i="18"/>
  <c r="BB114" i="18" s="1"/>
  <c r="K102" i="18"/>
  <c r="K114" i="18" s="1"/>
  <c r="Z102" i="18"/>
  <c r="Z114" i="18" s="1"/>
  <c r="AI102" i="18"/>
  <c r="AI114" i="18" s="1"/>
  <c r="N102" i="18"/>
  <c r="N114" i="18" s="1"/>
  <c r="AC102" i="18"/>
  <c r="AC114" i="18" s="1"/>
  <c r="G102" i="18"/>
  <c r="G114" i="18" s="1"/>
  <c r="AF102" i="18"/>
  <c r="AF114" i="18" s="1"/>
  <c r="AU102" i="18"/>
  <c r="AU114" i="18" s="1"/>
  <c r="S102" i="18"/>
  <c r="S114" i="18" s="1"/>
  <c r="AS102" i="18"/>
  <c r="AS114" i="18" s="1"/>
  <c r="H102" i="18"/>
  <c r="H114" i="18" s="1"/>
  <c r="T102" i="18"/>
  <c r="T114" i="18" s="1"/>
  <c r="W102" i="18"/>
  <c r="W114" i="18" s="1"/>
  <c r="Q102" i="18"/>
  <c r="Q114" i="18" s="1"/>
  <c r="AM102" i="18"/>
  <c r="AM114" i="18" s="1"/>
  <c r="M102" i="18"/>
  <c r="M114" i="18" s="1"/>
  <c r="AL102" i="18"/>
  <c r="AL114" i="18" s="1"/>
  <c r="AQ102" i="18"/>
  <c r="AQ114" i="18" s="1"/>
  <c r="AG102" i="18"/>
  <c r="AG114" i="18" s="1"/>
  <c r="J102" i="18"/>
  <c r="J114" i="18" s="1"/>
  <c r="AH102" i="18"/>
  <c r="AH114" i="18" s="1"/>
  <c r="BC102" i="18"/>
  <c r="BC114" i="18" s="1"/>
  <c r="I310" i="18"/>
  <c r="I322" i="18" s="1"/>
  <c r="R310" i="18"/>
  <c r="R322" i="18" s="1"/>
  <c r="H310" i="18"/>
  <c r="H322" i="18" s="1"/>
  <c r="G310" i="18"/>
  <c r="G322" i="18" s="1"/>
  <c r="P310" i="18"/>
  <c r="P322" i="18" s="1"/>
  <c r="Q310" i="18"/>
  <c r="Q322" i="18" s="1"/>
  <c r="M310" i="18"/>
  <c r="M322" i="18" s="1"/>
  <c r="L310" i="18"/>
  <c r="L322" i="18" s="1"/>
  <c r="K310" i="18"/>
  <c r="K322" i="18" s="1"/>
  <c r="N310" i="18"/>
  <c r="N322" i="18" s="1"/>
  <c r="J310" i="18"/>
  <c r="J322" i="18" s="1"/>
  <c r="O310" i="18"/>
  <c r="O322" i="18" s="1"/>
  <c r="S258" i="18"/>
  <c r="S270" i="18" s="1"/>
  <c r="V258" i="18"/>
  <c r="V270" i="18" s="1"/>
  <c r="M258" i="18"/>
  <c r="M270" i="18" s="1"/>
  <c r="I258" i="18"/>
  <c r="I270" i="18" s="1"/>
  <c r="W258" i="18"/>
  <c r="W270" i="18" s="1"/>
  <c r="O258" i="18"/>
  <c r="O270" i="18" s="1"/>
  <c r="P258" i="18"/>
  <c r="P270" i="18" s="1"/>
  <c r="G258" i="18"/>
  <c r="G270" i="18" s="1"/>
  <c r="Q258" i="18"/>
  <c r="Q270" i="18" s="1"/>
  <c r="H258" i="18"/>
  <c r="H270" i="18" s="1"/>
  <c r="L258" i="18"/>
  <c r="L270" i="18" s="1"/>
  <c r="U258" i="18"/>
  <c r="U270" i="18" s="1"/>
  <c r="R258" i="18"/>
  <c r="R270" i="18" s="1"/>
  <c r="N258" i="18"/>
  <c r="N270" i="18" s="1"/>
  <c r="T258" i="18"/>
  <c r="T270" i="18" s="1"/>
  <c r="K258" i="18"/>
  <c r="K270" i="18" s="1"/>
  <c r="J258" i="18"/>
  <c r="J270" i="18" s="1"/>
  <c r="AC167" i="18"/>
  <c r="AC179" i="18" s="1"/>
  <c r="J167" i="18"/>
  <c r="J179" i="18" s="1"/>
  <c r="U167" i="18"/>
  <c r="U179" i="18" s="1"/>
  <c r="Y167" i="18"/>
  <c r="Y179" i="18" s="1"/>
  <c r="X167" i="18"/>
  <c r="X179" i="18" s="1"/>
  <c r="R167" i="18"/>
  <c r="R179" i="18" s="1"/>
  <c r="K167" i="18"/>
  <c r="K179" i="18" s="1"/>
  <c r="AG167" i="18"/>
  <c r="AG179" i="18" s="1"/>
  <c r="AA167" i="18"/>
  <c r="AA179" i="18" s="1"/>
  <c r="AM167" i="18"/>
  <c r="AM179" i="18" s="1"/>
  <c r="AD167" i="18"/>
  <c r="AD179" i="18" s="1"/>
  <c r="AF167" i="18"/>
  <c r="AF179" i="18" s="1"/>
  <c r="V167" i="18"/>
  <c r="V179" i="18" s="1"/>
  <c r="AJ167" i="18"/>
  <c r="AJ179" i="18" s="1"/>
  <c r="L167" i="18"/>
  <c r="L179" i="18" s="1"/>
  <c r="AO167" i="18"/>
  <c r="AO179" i="18" s="1"/>
  <c r="AH167" i="18"/>
  <c r="AH179" i="18" s="1"/>
  <c r="S167" i="18"/>
  <c r="S179" i="18" s="1"/>
  <c r="O167" i="18"/>
  <c r="O179" i="18" s="1"/>
  <c r="AI167" i="18"/>
  <c r="AI179" i="18" s="1"/>
  <c r="T167" i="18"/>
  <c r="T179" i="18" s="1"/>
  <c r="N167" i="18"/>
  <c r="N179" i="18" s="1"/>
  <c r="H167" i="18"/>
  <c r="H179" i="18" s="1"/>
  <c r="P167" i="18"/>
  <c r="P179" i="18" s="1"/>
  <c r="Z167" i="18"/>
  <c r="Z179" i="18" s="1"/>
  <c r="AK167" i="18"/>
  <c r="AK179" i="18" s="1"/>
  <c r="I167" i="18"/>
  <c r="I179" i="18" s="1"/>
  <c r="AN167" i="18"/>
  <c r="AN179" i="18" s="1"/>
  <c r="W167" i="18"/>
  <c r="W179" i="18" s="1"/>
  <c r="AL167" i="18"/>
  <c r="AL179" i="18" s="1"/>
  <c r="M167" i="18"/>
  <c r="M179" i="18" s="1"/>
  <c r="Q167" i="18"/>
  <c r="Q179" i="18" s="1"/>
  <c r="AE167" i="18"/>
  <c r="AE179" i="18" s="1"/>
  <c r="G167" i="18"/>
  <c r="G179" i="18" s="1"/>
  <c r="AB167" i="18"/>
  <c r="AB179" i="18" s="1"/>
  <c r="Z154" i="18"/>
  <c r="Z166" i="18" s="1"/>
  <c r="G154" i="18"/>
  <c r="G166" i="18" s="1"/>
  <c r="L154" i="18"/>
  <c r="L166" i="18" s="1"/>
  <c r="AQ154" i="18"/>
  <c r="AQ166" i="18" s="1"/>
  <c r="H154" i="18"/>
  <c r="H166" i="18" s="1"/>
  <c r="AC154" i="18"/>
  <c r="AC166" i="18" s="1"/>
  <c r="R154" i="18"/>
  <c r="R166" i="18" s="1"/>
  <c r="N154" i="18"/>
  <c r="N166" i="18" s="1"/>
  <c r="AL154" i="18"/>
  <c r="AL166" i="18" s="1"/>
  <c r="M154" i="18"/>
  <c r="M166" i="18" s="1"/>
  <c r="K154" i="18"/>
  <c r="K166" i="18" s="1"/>
  <c r="AJ154" i="18"/>
  <c r="AJ166" i="18" s="1"/>
  <c r="AA154" i="18"/>
  <c r="AA166" i="18" s="1"/>
  <c r="AG154" i="18"/>
  <c r="AG166" i="18" s="1"/>
  <c r="AH154" i="18"/>
  <c r="AH166" i="18" s="1"/>
  <c r="AB154" i="18"/>
  <c r="AB166" i="18" s="1"/>
  <c r="J154" i="18"/>
  <c r="J166" i="18" s="1"/>
  <c r="W154" i="18"/>
  <c r="W166" i="18" s="1"/>
  <c r="S154" i="18"/>
  <c r="S166" i="18" s="1"/>
  <c r="Q154" i="18"/>
  <c r="Q166" i="18" s="1"/>
  <c r="AK154" i="18"/>
  <c r="AK166" i="18" s="1"/>
  <c r="O154" i="18"/>
  <c r="O166" i="18" s="1"/>
  <c r="I154" i="18"/>
  <c r="I166" i="18" s="1"/>
  <c r="P154" i="18"/>
  <c r="P166" i="18" s="1"/>
  <c r="U154" i="18"/>
  <c r="U166" i="18" s="1"/>
  <c r="V154" i="18"/>
  <c r="V166" i="18" s="1"/>
  <c r="AN154" i="18"/>
  <c r="AN166" i="18" s="1"/>
  <c r="T154" i="18"/>
  <c r="T166" i="18" s="1"/>
  <c r="AO154" i="18"/>
  <c r="AO166" i="18" s="1"/>
  <c r="AI154" i="18"/>
  <c r="AI166" i="18" s="1"/>
  <c r="X154" i="18"/>
  <c r="X166" i="18" s="1"/>
  <c r="AM154" i="18"/>
  <c r="AM166" i="18" s="1"/>
  <c r="AP154" i="18"/>
  <c r="AP166" i="18" s="1"/>
  <c r="Y154" i="18"/>
  <c r="Y166" i="18" s="1"/>
  <c r="AF154" i="18"/>
  <c r="AF166" i="18" s="1"/>
  <c r="AD154" i="18"/>
  <c r="AD166" i="18" s="1"/>
  <c r="AE154" i="18"/>
  <c r="AE166" i="18" s="1"/>
  <c r="AE89" i="18"/>
  <c r="AE101" i="18" s="1"/>
  <c r="AO89" i="18"/>
  <c r="AO101" i="18" s="1"/>
  <c r="AS89" i="18"/>
  <c r="AS101" i="18" s="1"/>
  <c r="AR89" i="18"/>
  <c r="AR101" i="18" s="1"/>
  <c r="AY89" i="18"/>
  <c r="AY101" i="18" s="1"/>
  <c r="O89" i="18"/>
  <c r="O101" i="18" s="1"/>
  <c r="L89" i="18"/>
  <c r="L101" i="18" s="1"/>
  <c r="S89" i="18"/>
  <c r="S101" i="18" s="1"/>
  <c r="AP89" i="18"/>
  <c r="AP101" i="18" s="1"/>
  <c r="T89" i="18"/>
  <c r="T101" i="18" s="1"/>
  <c r="AG89" i="18"/>
  <c r="AG101" i="18" s="1"/>
  <c r="AU89" i="18"/>
  <c r="AU101" i="18" s="1"/>
  <c r="I89" i="18"/>
  <c r="I101" i="18" s="1"/>
  <c r="Z89" i="18"/>
  <c r="Z101" i="18" s="1"/>
  <c r="W89" i="18"/>
  <c r="W101" i="18" s="1"/>
  <c r="AN89" i="18"/>
  <c r="AN101" i="18" s="1"/>
  <c r="AX89" i="18"/>
  <c r="AX101" i="18" s="1"/>
  <c r="H89" i="18"/>
  <c r="H101" i="18" s="1"/>
  <c r="AH89" i="18"/>
  <c r="AH101" i="18" s="1"/>
  <c r="AF89" i="18"/>
  <c r="AF101" i="18" s="1"/>
  <c r="P89" i="18"/>
  <c r="P101" i="18" s="1"/>
  <c r="R89" i="18"/>
  <c r="R101" i="18" s="1"/>
  <c r="AL89" i="18"/>
  <c r="AL101" i="18" s="1"/>
  <c r="AC89" i="18"/>
  <c r="AC101" i="18" s="1"/>
  <c r="J89" i="18"/>
  <c r="J101" i="18" s="1"/>
  <c r="AM89" i="18"/>
  <c r="AM101" i="18" s="1"/>
  <c r="AK89" i="18"/>
  <c r="AK101" i="18" s="1"/>
  <c r="AW89" i="18"/>
  <c r="AW101" i="18" s="1"/>
  <c r="AD89" i="18"/>
  <c r="AD101" i="18" s="1"/>
  <c r="K89" i="18"/>
  <c r="K101" i="18" s="1"/>
  <c r="AV89" i="18"/>
  <c r="AV101" i="18" s="1"/>
  <c r="M89" i="18"/>
  <c r="M101" i="18" s="1"/>
  <c r="N89" i="18"/>
  <c r="N101" i="18" s="1"/>
  <c r="Q89" i="18"/>
  <c r="Q101" i="18" s="1"/>
  <c r="Y89" i="18"/>
  <c r="Y101" i="18" s="1"/>
  <c r="X89" i="18"/>
  <c r="X101" i="18" s="1"/>
  <c r="U89" i="18"/>
  <c r="U101" i="18" s="1"/>
  <c r="AA89" i="18"/>
  <c r="AA101" i="18" s="1"/>
  <c r="AJ89" i="18"/>
  <c r="AJ101" i="18" s="1"/>
  <c r="AB89" i="18"/>
  <c r="AB101" i="18" s="1"/>
  <c r="V89" i="18"/>
  <c r="V101" i="18" s="1"/>
  <c r="G89" i="18"/>
  <c r="G101" i="18" s="1"/>
  <c r="AT89" i="18"/>
  <c r="AT101" i="18" s="1"/>
  <c r="AQ89" i="18"/>
  <c r="AQ101" i="18" s="1"/>
  <c r="AI89" i="18"/>
  <c r="AI101" i="18" s="1"/>
  <c r="K323" i="18"/>
  <c r="K335" i="18" s="1"/>
  <c r="H323" i="18"/>
  <c r="H335" i="18" s="1"/>
  <c r="L323" i="18"/>
  <c r="L335" i="18" s="1"/>
  <c r="I323" i="18"/>
  <c r="I335" i="18" s="1"/>
  <c r="J323" i="18"/>
  <c r="J335" i="18" s="1"/>
  <c r="G323" i="18"/>
  <c r="G335" i="18" s="1"/>
  <c r="BE662" i="18"/>
  <c r="BD674" i="18"/>
  <c r="AT687" i="18"/>
  <c r="AU675" i="18"/>
  <c r="AV739" i="18"/>
  <c r="AW727" i="18"/>
  <c r="AR700" i="18"/>
  <c r="AS688" i="18"/>
  <c r="BA596" i="18"/>
  <c r="BB584" i="18"/>
  <c r="AT726" i="18"/>
  <c r="AU714" i="18"/>
  <c r="AN713" i="18" l="1"/>
  <c r="AO701" i="18"/>
  <c r="Z870" i="18"/>
  <c r="AA791" i="18"/>
  <c r="AA479" i="18" s="1"/>
  <c r="AA34" i="24" s="1"/>
  <c r="AB779" i="18"/>
  <c r="K284" i="18"/>
  <c r="K296" i="18" s="1"/>
  <c r="AZ89" i="18"/>
  <c r="AZ101" i="18" s="1"/>
  <c r="T180" i="18"/>
  <c r="T192" i="18" s="1"/>
  <c r="AQ115" i="18"/>
  <c r="AQ127" i="18" s="1"/>
  <c r="BD102" i="18"/>
  <c r="BD114" i="18" s="1"/>
  <c r="N271" i="18"/>
  <c r="N283" i="18" s="1"/>
  <c r="N362" i="18"/>
  <c r="N374" i="18" s="1"/>
  <c r="AS766" i="18"/>
  <c r="AR778" i="18"/>
  <c r="AV375" i="18"/>
  <c r="AV387" i="18" s="1"/>
  <c r="M323" i="18"/>
  <c r="M335" i="18" s="1"/>
  <c r="AJ336" i="18"/>
  <c r="AO140" i="18"/>
  <c r="S310" i="18"/>
  <c r="AN141" i="18"/>
  <c r="AQ128" i="18"/>
  <c r="AP167" i="18"/>
  <c r="AR154" i="18"/>
  <c r="X258" i="18"/>
  <c r="J297" i="18"/>
  <c r="BF662" i="18"/>
  <c r="BE674" i="18"/>
  <c r="BB596" i="18"/>
  <c r="BC584" i="18"/>
  <c r="AU687" i="18"/>
  <c r="AV675" i="18"/>
  <c r="AW739" i="18"/>
  <c r="AX727" i="18"/>
  <c r="AU726" i="18"/>
  <c r="AV714" i="18"/>
  <c r="AS700" i="18"/>
  <c r="AT688" i="18"/>
  <c r="AO713" i="18" l="1"/>
  <c r="AP701" i="18"/>
  <c r="O271" i="18"/>
  <c r="P271" i="18" s="1"/>
  <c r="P283" i="18" s="1"/>
  <c r="L284" i="18"/>
  <c r="L296" i="18" s="1"/>
  <c r="AA870" i="18"/>
  <c r="AB791" i="18"/>
  <c r="AB479" i="18" s="1"/>
  <c r="AB34" i="24" s="1"/>
  <c r="AC779" i="18"/>
  <c r="AR115" i="18"/>
  <c r="AR127" i="18" s="1"/>
  <c r="U180" i="18"/>
  <c r="V180" i="18" s="1"/>
  <c r="BA89" i="18"/>
  <c r="BA101" i="18" s="1"/>
  <c r="BE102" i="18"/>
  <c r="AW375" i="18"/>
  <c r="AX375" i="18" s="1"/>
  <c r="AX387" i="18" s="1"/>
  <c r="O362" i="18"/>
  <c r="O374" i="18" s="1"/>
  <c r="AS778" i="18"/>
  <c r="AT766" i="18"/>
  <c r="N323" i="18"/>
  <c r="N335" i="18" s="1"/>
  <c r="X270" i="18"/>
  <c r="AQ140" i="18"/>
  <c r="AR128" i="18"/>
  <c r="AS128" i="18" s="1"/>
  <c r="AS140" i="18" s="1"/>
  <c r="AP179" i="18"/>
  <c r="AN153" i="18"/>
  <c r="AQ167" i="18"/>
  <c r="AR167" i="18" s="1"/>
  <c r="AR166" i="18"/>
  <c r="AJ348" i="18"/>
  <c r="AK336" i="18"/>
  <c r="T310" i="18"/>
  <c r="U310" i="18" s="1"/>
  <c r="U322" i="18" s="1"/>
  <c r="J309" i="18"/>
  <c r="K297" i="18"/>
  <c r="S322" i="18"/>
  <c r="Y258" i="18"/>
  <c r="AS154" i="18"/>
  <c r="AO141" i="18"/>
  <c r="BF674" i="18"/>
  <c r="BG662" i="18"/>
  <c r="AV726" i="18"/>
  <c r="AW714" i="18"/>
  <c r="AV687" i="18"/>
  <c r="AW675" i="18"/>
  <c r="BC596" i="18"/>
  <c r="BD584" i="18"/>
  <c r="AT700" i="18"/>
  <c r="AU688" i="18"/>
  <c r="AX739" i="18"/>
  <c r="AY727" i="18"/>
  <c r="O283" i="18" l="1"/>
  <c r="AQ701" i="18"/>
  <c r="AP713" i="18"/>
  <c r="Q271" i="18"/>
  <c r="Q283" i="18" s="1"/>
  <c r="AS115" i="18"/>
  <c r="AS127" i="18" s="1"/>
  <c r="M284" i="18"/>
  <c r="M296" i="18" s="1"/>
  <c r="AC791" i="18"/>
  <c r="AC479" i="18" s="1"/>
  <c r="AC34" i="24" s="1"/>
  <c r="AD779" i="18"/>
  <c r="AB870" i="18"/>
  <c r="U192" i="18"/>
  <c r="BB89" i="18"/>
  <c r="BB101" i="18" s="1"/>
  <c r="R271" i="18"/>
  <c r="R283" i="18" s="1"/>
  <c r="V192" i="18"/>
  <c r="W180" i="18"/>
  <c r="W192" i="18" s="1"/>
  <c r="BE114" i="18"/>
  <c r="BF102" i="18"/>
  <c r="AW387" i="18"/>
  <c r="P362" i="18"/>
  <c r="P374" i="18" s="1"/>
  <c r="AU766" i="18"/>
  <c r="AT778" i="18"/>
  <c r="O323" i="18"/>
  <c r="O335" i="18" s="1"/>
  <c r="AY375" i="18"/>
  <c r="AR179" i="18"/>
  <c r="Y270" i="18"/>
  <c r="AK348" i="18"/>
  <c r="AR140" i="18"/>
  <c r="AT128" i="18"/>
  <c r="AP141" i="18"/>
  <c r="AQ141" i="18" s="1"/>
  <c r="AQ153" i="18" s="1"/>
  <c r="AS166" i="18"/>
  <c r="AT154" i="18"/>
  <c r="AU154" i="18" s="1"/>
  <c r="K309" i="18"/>
  <c r="L297" i="18"/>
  <c r="M297" i="18" s="1"/>
  <c r="M309" i="18" s="1"/>
  <c r="T322" i="18"/>
  <c r="V310" i="18"/>
  <c r="W310" i="18" s="1"/>
  <c r="Z258" i="18"/>
  <c r="AL336" i="18"/>
  <c r="AM336" i="18" s="1"/>
  <c r="AM348" i="18" s="1"/>
  <c r="AS167" i="18"/>
  <c r="AS179" i="18" s="1"/>
  <c r="AO153" i="18"/>
  <c r="AQ179" i="18"/>
  <c r="S271" i="18"/>
  <c r="BH662" i="18"/>
  <c r="BG674" i="18"/>
  <c r="AW687" i="18"/>
  <c r="AX675" i="18"/>
  <c r="AY739" i="18"/>
  <c r="AZ727" i="18"/>
  <c r="AW726" i="18"/>
  <c r="AX714" i="18"/>
  <c r="AU700" i="18"/>
  <c r="AV688" i="18"/>
  <c r="BD596" i="18"/>
  <c r="BE584" i="18"/>
  <c r="AT115" i="18" l="1"/>
  <c r="AT127" i="18" s="1"/>
  <c r="AQ713" i="18"/>
  <c r="AR701" i="18"/>
  <c r="BC89" i="18"/>
  <c r="BC101" i="18" s="1"/>
  <c r="N284" i="18"/>
  <c r="N296" i="18" s="1"/>
  <c r="X180" i="18"/>
  <c r="Y180" i="18" s="1"/>
  <c r="AC870" i="18"/>
  <c r="AD791" i="18"/>
  <c r="AD479" i="18" s="1"/>
  <c r="AD34" i="24" s="1"/>
  <c r="AE779" i="18"/>
  <c r="BG102" i="18"/>
  <c r="BF114" i="18"/>
  <c r="Q362" i="18"/>
  <c r="R362" i="18" s="1"/>
  <c r="R374" i="18" s="1"/>
  <c r="AU778" i="18"/>
  <c r="AV766" i="18"/>
  <c r="AT167" i="18"/>
  <c r="AT179" i="18" s="1"/>
  <c r="P323" i="18"/>
  <c r="P335" i="18" s="1"/>
  <c r="AY387" i="18"/>
  <c r="AZ375" i="18"/>
  <c r="W322" i="18"/>
  <c r="X310" i="18"/>
  <c r="X322" i="18" s="1"/>
  <c r="AR141" i="18"/>
  <c r="AR153" i="18" s="1"/>
  <c r="N297" i="18"/>
  <c r="N309" i="18" s="1"/>
  <c r="AU166" i="18"/>
  <c r="AV154" i="18"/>
  <c r="AV166" i="18" s="1"/>
  <c r="W193" i="18"/>
  <c r="W205" i="18" s="1"/>
  <c r="AR193" i="18"/>
  <c r="AR205" i="18" s="1"/>
  <c r="Y193" i="18"/>
  <c r="Y205" i="18" s="1"/>
  <c r="P193" i="18"/>
  <c r="P205" i="18" s="1"/>
  <c r="AK193" i="18"/>
  <c r="AK205" i="18" s="1"/>
  <c r="AB193" i="18"/>
  <c r="AB205" i="18" s="1"/>
  <c r="AG193" i="18"/>
  <c r="AG205" i="18" s="1"/>
  <c r="AP193" i="18"/>
  <c r="AP205" i="18" s="1"/>
  <c r="AE193" i="18"/>
  <c r="AE205" i="18" s="1"/>
  <c r="AO193" i="18"/>
  <c r="AO205" i="18" s="1"/>
  <c r="AT193" i="18"/>
  <c r="AT205" i="18" s="1"/>
  <c r="I193" i="18"/>
  <c r="I205" i="18" s="1"/>
  <c r="U193" i="18"/>
  <c r="U205" i="18" s="1"/>
  <c r="R193" i="18"/>
  <c r="R205" i="18" s="1"/>
  <c r="AM193" i="18"/>
  <c r="AM205" i="18" s="1"/>
  <c r="S193" i="18"/>
  <c r="S205" i="18" s="1"/>
  <c r="M193" i="18"/>
  <c r="M205" i="18" s="1"/>
  <c r="N193" i="18"/>
  <c r="N205" i="18" s="1"/>
  <c r="J193" i="18"/>
  <c r="J205" i="18" s="1"/>
  <c r="AJ193" i="18"/>
  <c r="AJ205" i="18" s="1"/>
  <c r="AL193" i="18"/>
  <c r="AL205" i="18" s="1"/>
  <c r="AH193" i="18"/>
  <c r="AH205" i="18" s="1"/>
  <c r="Z193" i="18"/>
  <c r="Z205" i="18" s="1"/>
  <c r="AF193" i="18"/>
  <c r="AF205" i="18" s="1"/>
  <c r="AI193" i="18"/>
  <c r="AI205" i="18" s="1"/>
  <c r="G193" i="18"/>
  <c r="G205" i="18" s="1"/>
  <c r="L193" i="18"/>
  <c r="L205" i="18" s="1"/>
  <c r="AN193" i="18"/>
  <c r="AN205" i="18" s="1"/>
  <c r="AS193" i="18"/>
  <c r="AS205" i="18" s="1"/>
  <c r="O193" i="18"/>
  <c r="O205" i="18" s="1"/>
  <c r="AD193" i="18"/>
  <c r="AD205" i="18" s="1"/>
  <c r="AC193" i="18"/>
  <c r="AC205" i="18" s="1"/>
  <c r="K193" i="18"/>
  <c r="K205" i="18" s="1"/>
  <c r="V193" i="18"/>
  <c r="V205" i="18" s="1"/>
  <c r="H193" i="18"/>
  <c r="H205" i="18" s="1"/>
  <c r="Q193" i="18"/>
  <c r="Q205" i="18" s="1"/>
  <c r="T193" i="18"/>
  <c r="T205" i="18" s="1"/>
  <c r="AQ193" i="18"/>
  <c r="AQ205" i="18" s="1"/>
  <c r="X193" i="18"/>
  <c r="X205" i="18" s="1"/>
  <c r="AA193" i="18"/>
  <c r="AA205" i="18" s="1"/>
  <c r="AU193" i="18"/>
  <c r="AU205" i="18" s="1"/>
  <c r="J37" i="1"/>
  <c r="F9" i="18" s="1"/>
  <c r="AP153" i="18"/>
  <c r="AN336" i="18"/>
  <c r="Z206" i="18"/>
  <c r="Z218" i="18" s="1"/>
  <c r="AG206" i="18"/>
  <c r="AG218" i="18" s="1"/>
  <c r="Y206" i="18"/>
  <c r="Y218" i="18" s="1"/>
  <c r="G206" i="18"/>
  <c r="G218" i="18" s="1"/>
  <c r="V206" i="18"/>
  <c r="V218" i="18" s="1"/>
  <c r="J206" i="18"/>
  <c r="J218" i="18" s="1"/>
  <c r="AQ206" i="18"/>
  <c r="AQ218" i="18" s="1"/>
  <c r="L206" i="18"/>
  <c r="L218" i="18" s="1"/>
  <c r="AH206" i="18"/>
  <c r="AH218" i="18" s="1"/>
  <c r="H206" i="18"/>
  <c r="H218" i="18" s="1"/>
  <c r="P206" i="18"/>
  <c r="P218" i="18" s="1"/>
  <c r="AW206" i="18"/>
  <c r="AW218" i="18" s="1"/>
  <c r="AR206" i="18"/>
  <c r="AR218" i="18" s="1"/>
  <c r="AE206" i="18"/>
  <c r="AE218" i="18" s="1"/>
  <c r="AP206" i="18"/>
  <c r="AP218" i="18" s="1"/>
  <c r="O206" i="18"/>
  <c r="O218" i="18" s="1"/>
  <c r="AD206" i="18"/>
  <c r="AD218" i="18" s="1"/>
  <c r="W206" i="18"/>
  <c r="W218" i="18" s="1"/>
  <c r="AZ206" i="18"/>
  <c r="AZ218" i="18" s="1"/>
  <c r="AJ206" i="18"/>
  <c r="AJ218" i="18" s="1"/>
  <c r="X206" i="18"/>
  <c r="X218" i="18" s="1"/>
  <c r="AM206" i="18"/>
  <c r="AM218" i="18" s="1"/>
  <c r="AA206" i="18"/>
  <c r="AA218" i="18" s="1"/>
  <c r="K206" i="18"/>
  <c r="K218" i="18" s="1"/>
  <c r="I206" i="18"/>
  <c r="I218" i="18" s="1"/>
  <c r="R206" i="18"/>
  <c r="R218" i="18" s="1"/>
  <c r="AK206" i="18"/>
  <c r="AK218" i="18" s="1"/>
  <c r="AN206" i="18"/>
  <c r="AN218" i="18" s="1"/>
  <c r="Q206" i="18"/>
  <c r="Q218" i="18" s="1"/>
  <c r="AF206" i="18"/>
  <c r="AF218" i="18" s="1"/>
  <c r="AV206" i="18"/>
  <c r="AV218" i="18" s="1"/>
  <c r="AB206" i="18"/>
  <c r="AB218" i="18" s="1"/>
  <c r="AO206" i="18"/>
  <c r="AO218" i="18" s="1"/>
  <c r="T206" i="18"/>
  <c r="T218" i="18" s="1"/>
  <c r="M206" i="18"/>
  <c r="M218" i="18" s="1"/>
  <c r="AT206" i="18"/>
  <c r="AT218" i="18" s="1"/>
  <c r="N206" i="18"/>
  <c r="N218" i="18" s="1"/>
  <c r="AL206" i="18"/>
  <c r="AL218" i="18" s="1"/>
  <c r="AC206" i="18"/>
  <c r="AC218" i="18" s="1"/>
  <c r="AS206" i="18"/>
  <c r="AS218" i="18" s="1"/>
  <c r="U206" i="18"/>
  <c r="U218" i="18" s="1"/>
  <c r="AI206" i="18"/>
  <c r="AI218" i="18" s="1"/>
  <c r="AX206" i="18"/>
  <c r="AX218" i="18" s="1"/>
  <c r="AY206" i="18"/>
  <c r="AY218" i="18" s="1"/>
  <c r="AU206" i="18"/>
  <c r="AU218" i="18" s="1"/>
  <c r="S206" i="18"/>
  <c r="S218" i="18" s="1"/>
  <c r="L309" i="18"/>
  <c r="AT140" i="18"/>
  <c r="AU128" i="18"/>
  <c r="J232" i="18"/>
  <c r="J244" i="18" s="1"/>
  <c r="O232" i="18"/>
  <c r="O244" i="18" s="1"/>
  <c r="AD232" i="18"/>
  <c r="AD244" i="18" s="1"/>
  <c r="Q232" i="18"/>
  <c r="Q244" i="18" s="1"/>
  <c r="V232" i="18"/>
  <c r="V244" i="18" s="1"/>
  <c r="AE232" i="18"/>
  <c r="AE244" i="18" s="1"/>
  <c r="AH232" i="18"/>
  <c r="AH244" i="18" s="1"/>
  <c r="G232" i="18"/>
  <c r="G244" i="18" s="1"/>
  <c r="Z232" i="18"/>
  <c r="Z244" i="18" s="1"/>
  <c r="AA232" i="18"/>
  <c r="AA244" i="18" s="1"/>
  <c r="AN232" i="18"/>
  <c r="AN244" i="18" s="1"/>
  <c r="L232" i="18"/>
  <c r="L244" i="18" s="1"/>
  <c r="Y232" i="18"/>
  <c r="Y244" i="18" s="1"/>
  <c r="R232" i="18"/>
  <c r="R244" i="18" s="1"/>
  <c r="AG232" i="18"/>
  <c r="AG244" i="18" s="1"/>
  <c r="AI232" i="18"/>
  <c r="AI244" i="18" s="1"/>
  <c r="AB232" i="18"/>
  <c r="AB244" i="18" s="1"/>
  <c r="K232" i="18"/>
  <c r="K244" i="18" s="1"/>
  <c r="M232" i="18"/>
  <c r="M244" i="18" s="1"/>
  <c r="AM232" i="18"/>
  <c r="AM244" i="18" s="1"/>
  <c r="H232" i="18"/>
  <c r="H244" i="18" s="1"/>
  <c r="T232" i="18"/>
  <c r="T244" i="18" s="1"/>
  <c r="AJ232" i="18"/>
  <c r="AJ244" i="18" s="1"/>
  <c r="AO232" i="18"/>
  <c r="AO244" i="18" s="1"/>
  <c r="AP232" i="18"/>
  <c r="AP244" i="18" s="1"/>
  <c r="S232" i="18"/>
  <c r="S244" i="18" s="1"/>
  <c r="AL232" i="18"/>
  <c r="AL244" i="18" s="1"/>
  <c r="X232" i="18"/>
  <c r="X244" i="18" s="1"/>
  <c r="AC232" i="18"/>
  <c r="AC244" i="18" s="1"/>
  <c r="I232" i="18"/>
  <c r="I244" i="18" s="1"/>
  <c r="P232" i="18"/>
  <c r="P244" i="18" s="1"/>
  <c r="W232" i="18"/>
  <c r="W244" i="18" s="1"/>
  <c r="AK232" i="18"/>
  <c r="AK244" i="18" s="1"/>
  <c r="U232" i="18"/>
  <c r="U244" i="18" s="1"/>
  <c r="N232" i="18"/>
  <c r="N244" i="18" s="1"/>
  <c r="AF232" i="18"/>
  <c r="AF244" i="18" s="1"/>
  <c r="Z270" i="18"/>
  <c r="AT166" i="18"/>
  <c r="T271" i="18"/>
  <c r="AA258" i="18"/>
  <c r="AI219" i="18"/>
  <c r="AI231" i="18" s="1"/>
  <c r="N219" i="18"/>
  <c r="N231" i="18" s="1"/>
  <c r="S219" i="18"/>
  <c r="S231" i="18" s="1"/>
  <c r="K219" i="18"/>
  <c r="K231" i="18" s="1"/>
  <c r="X219" i="18"/>
  <c r="X231" i="18" s="1"/>
  <c r="G219" i="18"/>
  <c r="G231" i="18" s="1"/>
  <c r="AG219" i="18"/>
  <c r="AG231" i="18" s="1"/>
  <c r="L219" i="18"/>
  <c r="L231" i="18" s="1"/>
  <c r="R219" i="18"/>
  <c r="R231" i="18" s="1"/>
  <c r="O219" i="18"/>
  <c r="O231" i="18" s="1"/>
  <c r="AF219" i="18"/>
  <c r="AF231" i="18" s="1"/>
  <c r="Y219" i="18"/>
  <c r="Y231" i="18" s="1"/>
  <c r="AJ219" i="18"/>
  <c r="AJ231" i="18" s="1"/>
  <c r="AB219" i="18"/>
  <c r="AB231" i="18" s="1"/>
  <c r="M219" i="18"/>
  <c r="M231" i="18" s="1"/>
  <c r="I219" i="18"/>
  <c r="I231" i="18" s="1"/>
  <c r="Q219" i="18"/>
  <c r="Q231" i="18" s="1"/>
  <c r="V219" i="18"/>
  <c r="V231" i="18" s="1"/>
  <c r="AC219" i="18"/>
  <c r="AC231" i="18" s="1"/>
  <c r="W219" i="18"/>
  <c r="W231" i="18" s="1"/>
  <c r="AH219" i="18"/>
  <c r="AH231" i="18" s="1"/>
  <c r="T219" i="18"/>
  <c r="T231" i="18" s="1"/>
  <c r="J219" i="18"/>
  <c r="J231" i="18" s="1"/>
  <c r="H219" i="18"/>
  <c r="H231" i="18" s="1"/>
  <c r="P219" i="18"/>
  <c r="P231" i="18" s="1"/>
  <c r="AE219" i="18"/>
  <c r="AE231" i="18" s="1"/>
  <c r="U219" i="18"/>
  <c r="U231" i="18" s="1"/>
  <c r="AA219" i="18"/>
  <c r="AA231" i="18" s="1"/>
  <c r="AD219" i="18"/>
  <c r="AD231" i="18" s="1"/>
  <c r="Z219" i="18"/>
  <c r="Z231" i="18" s="1"/>
  <c r="S283" i="18"/>
  <c r="AL348" i="18"/>
  <c r="V322" i="18"/>
  <c r="BI662" i="18"/>
  <c r="BI674" i="18" s="1"/>
  <c r="BH674" i="18"/>
  <c r="AZ739" i="18"/>
  <c r="BA727" i="18"/>
  <c r="AX687" i="18"/>
  <c r="AY675" i="18"/>
  <c r="BE596" i="18"/>
  <c r="BF584" i="18"/>
  <c r="AX726" i="18"/>
  <c r="AY714" i="18"/>
  <c r="AV700" i="18"/>
  <c r="AW688" i="18"/>
  <c r="BD89" i="18" l="1"/>
  <c r="BD101" i="18" s="1"/>
  <c r="AR713" i="18"/>
  <c r="AS701" i="18"/>
  <c r="AS713" i="18" s="1"/>
  <c r="AU115" i="18"/>
  <c r="AU127" i="18" s="1"/>
  <c r="X192" i="18"/>
  <c r="O284" i="18"/>
  <c r="P284" i="18" s="1"/>
  <c r="P296" i="18" s="1"/>
  <c r="AD870" i="18"/>
  <c r="O297" i="18"/>
  <c r="O309" i="18" s="1"/>
  <c r="AE791" i="18"/>
  <c r="AE479" i="18" s="1"/>
  <c r="AE34" i="24" s="1"/>
  <c r="AF779" i="18"/>
  <c r="AS141" i="18"/>
  <c r="AS153" i="18" s="1"/>
  <c r="Y310" i="18"/>
  <c r="Z310" i="18" s="1"/>
  <c r="Z322" i="18" s="1"/>
  <c r="BG114" i="18"/>
  <c r="BH102" i="18"/>
  <c r="AU167" i="18"/>
  <c r="Q374" i="18"/>
  <c r="S362" i="18"/>
  <c r="S374" i="18" s="1"/>
  <c r="AV778" i="18"/>
  <c r="AW766" i="18"/>
  <c r="Q323" i="18"/>
  <c r="Q335" i="18" s="1"/>
  <c r="BA206" i="18"/>
  <c r="BA218" i="18" s="1"/>
  <c r="BA375" i="18"/>
  <c r="AZ387" i="18"/>
  <c r="U271" i="18"/>
  <c r="L75" i="18"/>
  <c r="L472" i="18" s="1"/>
  <c r="N75" i="18"/>
  <c r="N472" i="18" s="1"/>
  <c r="T283" i="18"/>
  <c r="AU140" i="18"/>
  <c r="AV128" i="18"/>
  <c r="AN348" i="18"/>
  <c r="AK219" i="18"/>
  <c r="K75" i="18"/>
  <c r="K472" i="18" s="1"/>
  <c r="J75" i="18"/>
  <c r="J472" i="18" s="1"/>
  <c r="AA270" i="18"/>
  <c r="AB258" i="18"/>
  <c r="AO336" i="18"/>
  <c r="I75" i="18"/>
  <c r="I472" i="18" s="1"/>
  <c r="AW154" i="18"/>
  <c r="Y192" i="18"/>
  <c r="Z180" i="18"/>
  <c r="F466" i="18"/>
  <c r="F55" i="24"/>
  <c r="AQ232" i="18"/>
  <c r="H75" i="18"/>
  <c r="H472" i="18" s="1"/>
  <c r="G75" i="18"/>
  <c r="G472" i="18" s="1"/>
  <c r="AV193" i="18"/>
  <c r="M75" i="18"/>
  <c r="M472" i="18" s="1"/>
  <c r="AY726" i="18"/>
  <c r="AZ714" i="18"/>
  <c r="AY687" i="18"/>
  <c r="AZ675" i="18"/>
  <c r="BA739" i="18"/>
  <c r="BB727" i="18"/>
  <c r="AW700" i="18"/>
  <c r="AX688" i="18"/>
  <c r="BF596" i="18"/>
  <c r="BG584" i="18"/>
  <c r="BE89" i="18" l="1"/>
  <c r="P297" i="18"/>
  <c r="Q297" i="18" s="1"/>
  <c r="AT701" i="18"/>
  <c r="AV115" i="18"/>
  <c r="AV127" i="18" s="1"/>
  <c r="AT141" i="18"/>
  <c r="AT153" i="18" s="1"/>
  <c r="Q284" i="18"/>
  <c r="Q296" i="18" s="1"/>
  <c r="O296" i="18"/>
  <c r="O75" i="18" s="1"/>
  <c r="O472" i="18" s="1"/>
  <c r="AE870" i="18"/>
  <c r="AF791" i="18"/>
  <c r="AF479" i="18" s="1"/>
  <c r="AF34" i="24" s="1"/>
  <c r="AG779" i="18"/>
  <c r="AA310" i="18"/>
  <c r="AA322" i="18" s="1"/>
  <c r="Y322" i="18"/>
  <c r="BH114" i="18"/>
  <c r="BI102" i="18"/>
  <c r="BI114" i="18" s="1"/>
  <c r="AU179" i="18"/>
  <c r="AV167" i="18"/>
  <c r="T362" i="18"/>
  <c r="U362" i="18" s="1"/>
  <c r="U374" i="18" s="1"/>
  <c r="AX766" i="18"/>
  <c r="AW778" i="18"/>
  <c r="R323" i="18"/>
  <c r="R335" i="18" s="1"/>
  <c r="BB206" i="18"/>
  <c r="BC206" i="18" s="1"/>
  <c r="BD206" i="18" s="1"/>
  <c r="BB375" i="18"/>
  <c r="BC375" i="18" s="1"/>
  <c r="BC387" i="18" s="1"/>
  <c r="BA387" i="18"/>
  <c r="AV205" i="18"/>
  <c r="AW193" i="18"/>
  <c r="AW205" i="18" s="1"/>
  <c r="Z192" i="18"/>
  <c r="AO348" i="18"/>
  <c r="AP336" i="18"/>
  <c r="P309" i="18"/>
  <c r="P75" i="18" s="1"/>
  <c r="P472" i="18" s="1"/>
  <c r="AK231" i="18"/>
  <c r="AV140" i="18"/>
  <c r="AW128" i="18"/>
  <c r="AW140" i="18" s="1"/>
  <c r="U283" i="18"/>
  <c r="V271" i="18"/>
  <c r="AQ244" i="18"/>
  <c r="F474" i="18"/>
  <c r="G467" i="18"/>
  <c r="G475" i="18" s="1"/>
  <c r="G181" i="1" s="1"/>
  <c r="G466" i="18"/>
  <c r="AW166" i="18"/>
  <c r="AX154" i="18"/>
  <c r="AR232" i="18"/>
  <c r="AS232" i="18" s="1"/>
  <c r="AS244" i="18" s="1"/>
  <c r="AA180" i="18"/>
  <c r="F101" i="24"/>
  <c r="F72" i="24"/>
  <c r="AB270" i="18"/>
  <c r="AC258" i="18"/>
  <c r="BE101" i="18"/>
  <c r="BF89" i="18"/>
  <c r="AL219" i="18"/>
  <c r="AX700" i="18"/>
  <c r="AY688" i="18"/>
  <c r="BB739" i="18"/>
  <c r="BC727" i="18"/>
  <c r="BG596" i="18"/>
  <c r="BH584" i="18"/>
  <c r="AZ687" i="18"/>
  <c r="BA675" i="18"/>
  <c r="AZ726" i="18"/>
  <c r="BA714" i="18"/>
  <c r="R284" i="18" l="1"/>
  <c r="R296" i="18" s="1"/>
  <c r="AU141" i="18"/>
  <c r="AU153" i="18" s="1"/>
  <c r="AW115" i="18"/>
  <c r="AX115" i="18" s="1"/>
  <c r="AX127" i="18" s="1"/>
  <c r="AT713" i="18"/>
  <c r="AU701" i="18"/>
  <c r="AB310" i="18"/>
  <c r="AB322" i="18" s="1"/>
  <c r="AF870" i="18"/>
  <c r="AG791" i="18"/>
  <c r="AG479" i="18" s="1"/>
  <c r="AG34" i="24" s="1"/>
  <c r="AH779" i="18"/>
  <c r="BB218" i="18"/>
  <c r="AV179" i="18"/>
  <c r="AW167" i="18"/>
  <c r="T374" i="18"/>
  <c r="V362" i="18"/>
  <c r="W362" i="18" s="1"/>
  <c r="S323" i="18"/>
  <c r="S335" i="18" s="1"/>
  <c r="AX778" i="18"/>
  <c r="AY766" i="18"/>
  <c r="BC218" i="18"/>
  <c r="BD218" i="18"/>
  <c r="BE206" i="18"/>
  <c r="BE218" i="18" s="1"/>
  <c r="AX193" i="18"/>
  <c r="AX205" i="18" s="1"/>
  <c r="BB387" i="18"/>
  <c r="BD375" i="18"/>
  <c r="BE375" i="18" s="1"/>
  <c r="BE387" i="18" s="1"/>
  <c r="AT232" i="18"/>
  <c r="AT244" i="18" s="1"/>
  <c r="S284" i="18"/>
  <c r="S296" i="18" s="1"/>
  <c r="AC270" i="18"/>
  <c r="AD258" i="18"/>
  <c r="F73" i="24"/>
  <c r="F74" i="24"/>
  <c r="F76" i="24" s="1"/>
  <c r="H467" i="18"/>
  <c r="H475" i="18" s="1"/>
  <c r="H181" i="1" s="1"/>
  <c r="H466" i="18"/>
  <c r="G474" i="18"/>
  <c r="V283" i="18"/>
  <c r="W271" i="18"/>
  <c r="AB180" i="18"/>
  <c r="AB192" i="18" s="1"/>
  <c r="AR244" i="18"/>
  <c r="AX128" i="18"/>
  <c r="AL231" i="18"/>
  <c r="AA192" i="18"/>
  <c r="G182" i="1"/>
  <c r="G10" i="24"/>
  <c r="G49" i="24"/>
  <c r="G471" i="18"/>
  <c r="G473" i="18" s="1"/>
  <c r="Q309" i="18"/>
  <c r="Q75" i="18" s="1"/>
  <c r="Q472" i="18" s="1"/>
  <c r="R297" i="18"/>
  <c r="BF101" i="18"/>
  <c r="BG89" i="18"/>
  <c r="AX166" i="18"/>
  <c r="AY154" i="18"/>
  <c r="AP348" i="18"/>
  <c r="AQ336" i="18"/>
  <c r="G87" i="24"/>
  <c r="AM219" i="18"/>
  <c r="BA687" i="18"/>
  <c r="BB675" i="18"/>
  <c r="BA726" i="18"/>
  <c r="BB714" i="18"/>
  <c r="BH596" i="18"/>
  <c r="BI584" i="18"/>
  <c r="BI596" i="18" s="1"/>
  <c r="AY700" i="18"/>
  <c r="AZ688" i="18"/>
  <c r="BC739" i="18"/>
  <c r="BD727" i="18"/>
  <c r="AV141" i="18" l="1"/>
  <c r="AW127" i="18"/>
  <c r="AY115" i="18"/>
  <c r="AZ115" i="18" s="1"/>
  <c r="AZ127" i="18" s="1"/>
  <c r="AU713" i="18"/>
  <c r="AV701" i="18"/>
  <c r="AY193" i="18"/>
  <c r="AZ193" i="18" s="1"/>
  <c r="AZ205" i="18" s="1"/>
  <c r="AC310" i="18"/>
  <c r="AC322" i="18" s="1"/>
  <c r="BF206" i="18"/>
  <c r="BG206" i="18" s="1"/>
  <c r="BG218" i="18" s="1"/>
  <c r="AG870" i="18"/>
  <c r="AH791" i="18"/>
  <c r="AH479" i="18" s="1"/>
  <c r="AH34" i="24" s="1"/>
  <c r="AI779" i="18"/>
  <c r="AW179" i="18"/>
  <c r="AX167" i="18"/>
  <c r="V374" i="18"/>
  <c r="T323" i="18"/>
  <c r="T335" i="18" s="1"/>
  <c r="W374" i="18"/>
  <c r="X362" i="18"/>
  <c r="AU232" i="18"/>
  <c r="AU244" i="18" s="1"/>
  <c r="AY778" i="18"/>
  <c r="AZ766" i="18"/>
  <c r="BD387" i="18"/>
  <c r="AC180" i="18"/>
  <c r="T284" i="18"/>
  <c r="T296" i="18" s="1"/>
  <c r="BF375" i="18"/>
  <c r="H87" i="24"/>
  <c r="AQ348" i="18"/>
  <c r="AR336" i="18"/>
  <c r="BG101" i="18"/>
  <c r="BH89" i="18"/>
  <c r="G84" i="24"/>
  <c r="G20" i="24"/>
  <c r="R309" i="18"/>
  <c r="R75" i="18" s="1"/>
  <c r="R472" i="18" s="1"/>
  <c r="S297" i="18"/>
  <c r="G22" i="24"/>
  <c r="G33" i="24" s="1"/>
  <c r="W283" i="18"/>
  <c r="X271" i="18"/>
  <c r="AY166" i="18"/>
  <c r="AZ154" i="18"/>
  <c r="G11" i="24"/>
  <c r="G12" i="24"/>
  <c r="AX140" i="18"/>
  <c r="AY128" i="18"/>
  <c r="H474" i="18"/>
  <c r="I467" i="18"/>
  <c r="I475" i="18" s="1"/>
  <c r="I181" i="1" s="1"/>
  <c r="I466" i="18"/>
  <c r="F75" i="24"/>
  <c r="AM231" i="18"/>
  <c r="H49" i="24"/>
  <c r="H182" i="1"/>
  <c r="H22" i="24" s="1"/>
  <c r="H33" i="24" s="1"/>
  <c r="H471" i="18"/>
  <c r="H473" i="18" s="1"/>
  <c r="H10" i="24"/>
  <c r="F77" i="24"/>
  <c r="AD270" i="18"/>
  <c r="AE258" i="18"/>
  <c r="AN219" i="18"/>
  <c r="BD739" i="18"/>
  <c r="BE727" i="18"/>
  <c r="AZ700" i="18"/>
  <c r="BA688" i="18"/>
  <c r="BB687" i="18"/>
  <c r="BC675" i="18"/>
  <c r="BB726" i="18"/>
  <c r="BC714" i="18"/>
  <c r="AV153" i="18" l="1"/>
  <c r="AW141" i="18"/>
  <c r="BH206" i="18"/>
  <c r="BH218" i="18" s="1"/>
  <c r="AY127" i="18"/>
  <c r="BA115" i="18"/>
  <c r="BA127" i="18" s="1"/>
  <c r="AV713" i="18"/>
  <c r="AW701" i="18"/>
  <c r="BA193" i="18"/>
  <c r="BA205" i="18" s="1"/>
  <c r="AY205" i="18"/>
  <c r="AD310" i="18"/>
  <c r="BF218" i="18"/>
  <c r="AH870" i="18"/>
  <c r="AI791" i="18"/>
  <c r="AI479" i="18" s="1"/>
  <c r="AI34" i="24" s="1"/>
  <c r="AJ779" i="18"/>
  <c r="AY167" i="18"/>
  <c r="AX179" i="18"/>
  <c r="U323" i="18"/>
  <c r="V323" i="18" s="1"/>
  <c r="AV232" i="18"/>
  <c r="AW232" i="18" s="1"/>
  <c r="AW244" i="18" s="1"/>
  <c r="X374" i="18"/>
  <c r="Y362" i="18"/>
  <c r="AZ778" i="18"/>
  <c r="BA766" i="18"/>
  <c r="U284" i="18"/>
  <c r="U296" i="18" s="1"/>
  <c r="BF387" i="18"/>
  <c r="BG375" i="18"/>
  <c r="BH375" i="18" s="1"/>
  <c r="BH387" i="18" s="1"/>
  <c r="AC192" i="18"/>
  <c r="AD180" i="18"/>
  <c r="H20" i="24"/>
  <c r="H84" i="24"/>
  <c r="I49" i="24"/>
  <c r="I471" i="18"/>
  <c r="I473" i="18" s="1"/>
  <c r="I10" i="24"/>
  <c r="I182" i="1"/>
  <c r="I22" i="24" s="1"/>
  <c r="I33" i="24" s="1"/>
  <c r="G17" i="24"/>
  <c r="G92" i="24"/>
  <c r="S309" i="18"/>
  <c r="S75" i="18" s="1"/>
  <c r="S472" i="18" s="1"/>
  <c r="T297" i="18"/>
  <c r="BH101" i="18"/>
  <c r="BI89" i="18"/>
  <c r="BI101" i="18" s="1"/>
  <c r="AN231" i="18"/>
  <c r="AE270" i="18"/>
  <c r="AF258" i="18"/>
  <c r="H12" i="24"/>
  <c r="G57" i="24" s="1"/>
  <c r="H11" i="24"/>
  <c r="F57" i="24"/>
  <c r="F60" i="24" s="1"/>
  <c r="G18" i="24"/>
  <c r="G111" i="24"/>
  <c r="E13" i="7943" s="1"/>
  <c r="G97" i="24"/>
  <c r="I87" i="24"/>
  <c r="I474" i="18"/>
  <c r="J466" i="18"/>
  <c r="J467" i="18"/>
  <c r="J475" i="18" s="1"/>
  <c r="J181" i="1" s="1"/>
  <c r="E12" i="7943"/>
  <c r="G113" i="24"/>
  <c r="AR348" i="18"/>
  <c r="AS336" i="18"/>
  <c r="AO219" i="18"/>
  <c r="AP219" i="18" s="1"/>
  <c r="AP231" i="18" s="1"/>
  <c r="H111" i="24"/>
  <c r="F13" i="7943" s="1"/>
  <c r="H97" i="24"/>
  <c r="AY140" i="18"/>
  <c r="AZ128" i="18"/>
  <c r="AZ166" i="18"/>
  <c r="BA154" i="18"/>
  <c r="X283" i="18"/>
  <c r="Y271" i="18"/>
  <c r="BC726" i="18"/>
  <c r="BD714" i="18"/>
  <c r="BC687" i="18"/>
  <c r="BD675" i="18"/>
  <c r="BE739" i="18"/>
  <c r="BF727" i="18"/>
  <c r="BA700" i="18"/>
  <c r="BB688" i="18"/>
  <c r="AX141" i="18" l="1"/>
  <c r="AX153" i="18" s="1"/>
  <c r="AW153" i="18"/>
  <c r="AY141" i="18"/>
  <c r="AY153" i="18" s="1"/>
  <c r="BB115" i="18"/>
  <c r="BB127" i="18" s="1"/>
  <c r="BI206" i="18"/>
  <c r="BI218" i="18" s="1"/>
  <c r="AX701" i="18"/>
  <c r="AW713" i="18"/>
  <c r="BB193" i="18"/>
  <c r="BB205" i="18" s="1"/>
  <c r="AD322" i="18"/>
  <c r="AE310" i="18"/>
  <c r="AJ791" i="18"/>
  <c r="AJ479" i="18" s="1"/>
  <c r="AJ34" i="24" s="1"/>
  <c r="AK779" i="18"/>
  <c r="AI870" i="18"/>
  <c r="AV244" i="18"/>
  <c r="U335" i="18"/>
  <c r="AX232" i="18"/>
  <c r="AX244" i="18" s="1"/>
  <c r="AY179" i="18"/>
  <c r="AZ167" i="18"/>
  <c r="Y374" i="18"/>
  <c r="Z362" i="18"/>
  <c r="BB766" i="18"/>
  <c r="BA778" i="18"/>
  <c r="V284" i="18"/>
  <c r="W284" i="18" s="1"/>
  <c r="AD192" i="18"/>
  <c r="AE180" i="18"/>
  <c r="BG387" i="18"/>
  <c r="BI375" i="18"/>
  <c r="BI387" i="18" s="1"/>
  <c r="V335" i="18"/>
  <c r="W323" i="18"/>
  <c r="X323" i="18" s="1"/>
  <c r="X335" i="18" s="1"/>
  <c r="J87" i="24"/>
  <c r="BA166" i="18"/>
  <c r="BB154" i="18"/>
  <c r="AZ140" i="18"/>
  <c r="BA128" i="18"/>
  <c r="AO231" i="18"/>
  <c r="AQ219" i="18"/>
  <c r="AQ231" i="18" s="1"/>
  <c r="AS348" i="18"/>
  <c r="AT336" i="18"/>
  <c r="F102" i="24"/>
  <c r="F104" i="24" s="1"/>
  <c r="F70" i="24"/>
  <c r="I111" i="24"/>
  <c r="G13" i="7943" s="1"/>
  <c r="I97" i="24"/>
  <c r="G56" i="24"/>
  <c r="G35" i="24"/>
  <c r="AF270" i="18"/>
  <c r="AG258" i="18"/>
  <c r="G15" i="24"/>
  <c r="G50" i="24"/>
  <c r="G110" i="24"/>
  <c r="G116" i="24" s="1"/>
  <c r="E11" i="7943"/>
  <c r="Y283" i="18"/>
  <c r="Z271" i="18"/>
  <c r="J471" i="18"/>
  <c r="J473" i="18" s="1"/>
  <c r="J49" i="24"/>
  <c r="J10" i="24"/>
  <c r="J182" i="1"/>
  <c r="G85" i="24"/>
  <c r="G102" i="24"/>
  <c r="H18" i="24"/>
  <c r="T309" i="18"/>
  <c r="T75" i="18" s="1"/>
  <c r="T472" i="18" s="1"/>
  <c r="U297" i="18"/>
  <c r="I84" i="24"/>
  <c r="I20" i="24"/>
  <c r="H113" i="24"/>
  <c r="F12" i="7943"/>
  <c r="K467" i="18"/>
  <c r="K475" i="18" s="1"/>
  <c r="K181" i="1" s="1"/>
  <c r="K466" i="18"/>
  <c r="J474" i="18"/>
  <c r="H17" i="24"/>
  <c r="H92" i="24"/>
  <c r="I12" i="24"/>
  <c r="I11" i="24"/>
  <c r="BB700" i="18"/>
  <c r="BC688" i="18"/>
  <c r="BD726" i="18"/>
  <c r="BE714" i="18"/>
  <c r="BF739" i="18"/>
  <c r="BG727" i="18"/>
  <c r="BD687" i="18"/>
  <c r="BE675" i="18"/>
  <c r="AZ141" i="18" l="1"/>
  <c r="BC115" i="18"/>
  <c r="BC127" i="18" s="1"/>
  <c r="BC193" i="18"/>
  <c r="BC205" i="18" s="1"/>
  <c r="AX713" i="18"/>
  <c r="AY701" i="18"/>
  <c r="AE322" i="18"/>
  <c r="AF310" i="18"/>
  <c r="AJ870" i="18"/>
  <c r="AK791" i="18"/>
  <c r="AK479" i="18" s="1"/>
  <c r="AK34" i="24" s="1"/>
  <c r="AL779" i="18"/>
  <c r="AY232" i="18"/>
  <c r="AY244" i="18" s="1"/>
  <c r="AZ179" i="18"/>
  <c r="BA167" i="18"/>
  <c r="Z374" i="18"/>
  <c r="AA362" i="18"/>
  <c r="BC766" i="18"/>
  <c r="BB778" i="18"/>
  <c r="V296" i="18"/>
  <c r="AE192" i="18"/>
  <c r="AF180" i="18"/>
  <c r="W335" i="18"/>
  <c r="Y323" i="18"/>
  <c r="Y335" i="18" s="1"/>
  <c r="X284" i="18"/>
  <c r="W296" i="18"/>
  <c r="K87" i="24"/>
  <c r="I18" i="24"/>
  <c r="J20" i="24"/>
  <c r="J84" i="24"/>
  <c r="AG270" i="18"/>
  <c r="AH258" i="18"/>
  <c r="G36" i="24"/>
  <c r="G44" i="24" s="1"/>
  <c r="G24" i="24" s="1"/>
  <c r="G98" i="24"/>
  <c r="BA140" i="18"/>
  <c r="BB128" i="18"/>
  <c r="AR219" i="18"/>
  <c r="I17" i="24"/>
  <c r="I92" i="24"/>
  <c r="U309" i="18"/>
  <c r="U75" i="18" s="1"/>
  <c r="U472" i="18" s="1"/>
  <c r="V297" i="18"/>
  <c r="AZ153" i="18"/>
  <c r="BA141" i="18"/>
  <c r="Z283" i="18"/>
  <c r="AA271" i="18"/>
  <c r="H110" i="24"/>
  <c r="H116" i="24" s="1"/>
  <c r="F11" i="7943"/>
  <c r="H15" i="24"/>
  <c r="H50" i="24"/>
  <c r="K474" i="18"/>
  <c r="L466" i="18"/>
  <c r="L467" i="18"/>
  <c r="L475" i="18" s="1"/>
  <c r="H56" i="24"/>
  <c r="H35" i="24"/>
  <c r="J12" i="24"/>
  <c r="I57" i="24" s="1"/>
  <c r="J11" i="24"/>
  <c r="F61" i="24"/>
  <c r="F64" i="24"/>
  <c r="BB166" i="18"/>
  <c r="BC154" i="18"/>
  <c r="K49" i="24"/>
  <c r="K182" i="1"/>
  <c r="K22" i="24" s="1"/>
  <c r="K33" i="24" s="1"/>
  <c r="K471" i="18"/>
  <c r="K473" i="18" s="1"/>
  <c r="K10" i="24"/>
  <c r="G12" i="7943"/>
  <c r="I113" i="24"/>
  <c r="J22" i="24"/>
  <c r="J33" i="24" s="1"/>
  <c r="AT348" i="18"/>
  <c r="AU336" i="18"/>
  <c r="H57" i="24"/>
  <c r="BG739" i="18"/>
  <c r="BH727" i="18"/>
  <c r="BE687" i="18"/>
  <c r="BF675" i="18"/>
  <c r="BE726" i="18"/>
  <c r="BF714" i="18"/>
  <c r="BC700" i="18"/>
  <c r="BD688" i="18"/>
  <c r="BD115" i="18" l="1"/>
  <c r="BD127" i="18" s="1"/>
  <c r="BD193" i="18"/>
  <c r="AY713" i="18"/>
  <c r="AZ701" i="18"/>
  <c r="AF322" i="18"/>
  <c r="AG310" i="18"/>
  <c r="AK870" i="18"/>
  <c r="AZ232" i="18"/>
  <c r="AL791" i="18"/>
  <c r="AL479" i="18" s="1"/>
  <c r="AL34" i="24" s="1"/>
  <c r="AM779" i="18"/>
  <c r="BB167" i="18"/>
  <c r="BA179" i="18"/>
  <c r="AA374" i="18"/>
  <c r="AB362" i="18"/>
  <c r="BD766" i="18"/>
  <c r="BC778" i="18"/>
  <c r="L87" i="24"/>
  <c r="Z323" i="18"/>
  <c r="AG180" i="18"/>
  <c r="AF192" i="18"/>
  <c r="Y284" i="18"/>
  <c r="X296" i="18"/>
  <c r="I85" i="24"/>
  <c r="I102" i="24"/>
  <c r="H102" i="24"/>
  <c r="H85" i="24"/>
  <c r="J92" i="24"/>
  <c r="J17" i="24"/>
  <c r="BD205" i="18"/>
  <c r="BE193" i="18"/>
  <c r="BA153" i="18"/>
  <c r="BB141" i="18"/>
  <c r="AR231" i="18"/>
  <c r="AS219" i="18"/>
  <c r="BB140" i="18"/>
  <c r="BC128" i="18"/>
  <c r="I56" i="24"/>
  <c r="I35" i="24"/>
  <c r="K97" i="24"/>
  <c r="K111" i="24"/>
  <c r="I13" i="7943" s="1"/>
  <c r="I15" i="24"/>
  <c r="I110" i="24"/>
  <c r="I116" i="24" s="1"/>
  <c r="G11" i="7943"/>
  <c r="I50" i="24"/>
  <c r="AH270" i="18"/>
  <c r="AI258" i="18"/>
  <c r="J97" i="24"/>
  <c r="J111" i="24"/>
  <c r="H13" i="7943" s="1"/>
  <c r="K84" i="24"/>
  <c r="K20" i="24"/>
  <c r="H98" i="24"/>
  <c r="H36" i="24"/>
  <c r="L471" i="18"/>
  <c r="L473" i="18" s="1"/>
  <c r="L10" i="24"/>
  <c r="L49" i="24"/>
  <c r="AA283" i="18"/>
  <c r="AB271" i="18"/>
  <c r="V309" i="18"/>
  <c r="V75" i="18" s="1"/>
  <c r="V472" i="18" s="1"/>
  <c r="W297" i="18"/>
  <c r="G25" i="24"/>
  <c r="G114" i="24" s="1"/>
  <c r="J113" i="24"/>
  <c r="H12" i="7943"/>
  <c r="AU348" i="18"/>
  <c r="AV336" i="18"/>
  <c r="K11" i="24"/>
  <c r="K12" i="24"/>
  <c r="J57" i="24" s="1"/>
  <c r="BC166" i="18"/>
  <c r="BD154" i="18"/>
  <c r="F62" i="24"/>
  <c r="F65" i="24"/>
  <c r="J18" i="24"/>
  <c r="M466" i="18"/>
  <c r="L474" i="18"/>
  <c r="M467" i="18"/>
  <c r="M475" i="18" s="1"/>
  <c r="Q183" i="1"/>
  <c r="BF726" i="18"/>
  <c r="BG714" i="18"/>
  <c r="BF687" i="18"/>
  <c r="BG675" i="18"/>
  <c r="BD700" i="18"/>
  <c r="BE688" i="18"/>
  <c r="BH739" i="18"/>
  <c r="BI727" i="18"/>
  <c r="BI739" i="18" s="1"/>
  <c r="BE115" i="18" l="1"/>
  <c r="BE127" i="18" s="1"/>
  <c r="AZ713" i="18"/>
  <c r="BA701" i="18"/>
  <c r="AH310" i="18"/>
  <c r="AG322" i="18"/>
  <c r="AL870" i="18"/>
  <c r="BA232" i="18"/>
  <c r="AZ244" i="18"/>
  <c r="AM791" i="18"/>
  <c r="AM479" i="18" s="1"/>
  <c r="AM34" i="24" s="1"/>
  <c r="AN779" i="18"/>
  <c r="BB179" i="18"/>
  <c r="BC167" i="18"/>
  <c r="AB374" i="18"/>
  <c r="AC362" i="18"/>
  <c r="AD362" i="18" s="1"/>
  <c r="BE766" i="18"/>
  <c r="BD778" i="18"/>
  <c r="Z335" i="18"/>
  <c r="AA323" i="18"/>
  <c r="AH180" i="18"/>
  <c r="AG192" i="18"/>
  <c r="Z284" i="18"/>
  <c r="Y296" i="18"/>
  <c r="J35" i="24"/>
  <c r="J98" i="24" s="1"/>
  <c r="J56" i="24"/>
  <c r="F66" i="24"/>
  <c r="K92" i="24"/>
  <c r="K17" i="24"/>
  <c r="W309" i="18"/>
  <c r="W75" i="18" s="1"/>
  <c r="W472" i="18" s="1"/>
  <c r="X297" i="18"/>
  <c r="L20" i="24"/>
  <c r="L113" i="24" s="1"/>
  <c r="L84" i="24"/>
  <c r="I98" i="24"/>
  <c r="I36" i="24"/>
  <c r="BC140" i="18"/>
  <c r="BD128" i="18"/>
  <c r="BE205" i="18"/>
  <c r="BF193" i="18"/>
  <c r="E15" i="7943"/>
  <c r="E16" i="7943" s="1"/>
  <c r="N466" i="18"/>
  <c r="M474" i="18"/>
  <c r="N467" i="18"/>
  <c r="N475" i="18" s="1"/>
  <c r="K18" i="24"/>
  <c r="AV348" i="18"/>
  <c r="AW336" i="18"/>
  <c r="L11" i="24"/>
  <c r="L12" i="24"/>
  <c r="I12" i="7943"/>
  <c r="K113" i="24"/>
  <c r="G27" i="24"/>
  <c r="G60" i="24" s="1"/>
  <c r="M471" i="18"/>
  <c r="M473" i="18" s="1"/>
  <c r="M10" i="24"/>
  <c r="M49" i="24"/>
  <c r="AB283" i="18"/>
  <c r="AC271" i="18"/>
  <c r="AI270" i="18"/>
  <c r="AJ258" i="18"/>
  <c r="AS231" i="18"/>
  <c r="AT219" i="18"/>
  <c r="BB153" i="18"/>
  <c r="BC141" i="18"/>
  <c r="J15" i="24"/>
  <c r="J110" i="24"/>
  <c r="J116" i="24" s="1"/>
  <c r="H11" i="7943"/>
  <c r="J50" i="24"/>
  <c r="J102" i="24"/>
  <c r="J85" i="24"/>
  <c r="BD166" i="18"/>
  <c r="BE154" i="18"/>
  <c r="M87" i="24"/>
  <c r="BG726" i="18"/>
  <c r="BH714" i="18"/>
  <c r="BE700" i="18"/>
  <c r="BF688" i="18"/>
  <c r="BG687" i="18"/>
  <c r="BH675" i="18"/>
  <c r="BF115" i="18" l="1"/>
  <c r="BF127" i="18" s="1"/>
  <c r="BA713" i="18"/>
  <c r="BB701" i="18"/>
  <c r="AI310" i="18"/>
  <c r="AH322" i="18"/>
  <c r="BA244" i="18"/>
  <c r="BB232" i="18"/>
  <c r="AN791" i="18"/>
  <c r="AN479" i="18" s="1"/>
  <c r="AN34" i="24" s="1"/>
  <c r="AO779" i="18"/>
  <c r="AM870" i="18"/>
  <c r="BC179" i="18"/>
  <c r="BD167" i="18"/>
  <c r="AD374" i="18"/>
  <c r="AE362" i="18"/>
  <c r="AE374" i="18" s="1"/>
  <c r="AC374" i="18"/>
  <c r="BE778" i="18"/>
  <c r="BF766" i="18"/>
  <c r="J36" i="24"/>
  <c r="AB323" i="18"/>
  <c r="AB335" i="18" s="1"/>
  <c r="AA335" i="18"/>
  <c r="AI180" i="18"/>
  <c r="AH192" i="18"/>
  <c r="N87" i="24"/>
  <c r="AA284" i="18"/>
  <c r="Z296" i="18"/>
  <c r="AT231" i="18"/>
  <c r="AU219" i="18"/>
  <c r="AC283" i="18"/>
  <c r="AD271" i="18"/>
  <c r="L18" i="24"/>
  <c r="O467" i="18"/>
  <c r="O475" i="18" s="1"/>
  <c r="O466" i="18"/>
  <c r="N474" i="18"/>
  <c r="K57" i="24"/>
  <c r="N49" i="24"/>
  <c r="N10" i="24"/>
  <c r="N471" i="18"/>
  <c r="N473" i="18" s="1"/>
  <c r="K50" i="24"/>
  <c r="I11" i="7943"/>
  <c r="K15" i="24"/>
  <c r="K110" i="24"/>
  <c r="K116" i="24" s="1"/>
  <c r="BC153" i="18"/>
  <c r="BD141" i="18"/>
  <c r="AJ270" i="18"/>
  <c r="AK258" i="18"/>
  <c r="M84" i="24"/>
  <c r="M20" i="24"/>
  <c r="M113" i="24" s="1"/>
  <c r="AW348" i="18"/>
  <c r="AX336" i="18"/>
  <c r="BF205" i="18"/>
  <c r="BG193" i="18"/>
  <c r="BD140" i="18"/>
  <c r="BE128" i="18"/>
  <c r="BE166" i="18"/>
  <c r="BF154" i="18"/>
  <c r="M11" i="24"/>
  <c r="M12" i="24"/>
  <c r="M18" i="24" s="1"/>
  <c r="G72" i="24"/>
  <c r="G40" i="24"/>
  <c r="G96" i="24"/>
  <c r="L92" i="24"/>
  <c r="L17" i="24"/>
  <c r="K103" i="24"/>
  <c r="K35" i="24"/>
  <c r="K56" i="24"/>
  <c r="E45" i="7943"/>
  <c r="E50" i="7943" s="1"/>
  <c r="E39" i="7943"/>
  <c r="E21" i="7943"/>
  <c r="X309" i="18"/>
  <c r="X75" i="18" s="1"/>
  <c r="X472" i="18" s="1"/>
  <c r="Y297" i="18"/>
  <c r="BH687" i="18"/>
  <c r="BI675" i="18"/>
  <c r="BI687" i="18" s="1"/>
  <c r="BH726" i="18"/>
  <c r="BI714" i="18"/>
  <c r="BI726" i="18" s="1"/>
  <c r="BF700" i="18"/>
  <c r="BG688" i="18"/>
  <c r="BG115" i="18" l="1"/>
  <c r="BG127" i="18" s="1"/>
  <c r="BB713" i="18"/>
  <c r="BC701" i="18"/>
  <c r="AJ310" i="18"/>
  <c r="AI322" i="18"/>
  <c r="AN870" i="18"/>
  <c r="BC232" i="18"/>
  <c r="BB244" i="18"/>
  <c r="AO791" i="18"/>
  <c r="AO479" i="18" s="1"/>
  <c r="AO34" i="24" s="1"/>
  <c r="AP779" i="18"/>
  <c r="BD179" i="18"/>
  <c r="BE167" i="18"/>
  <c r="AF362" i="18"/>
  <c r="AF374" i="18" s="1"/>
  <c r="BG766" i="18"/>
  <c r="BF778" i="18"/>
  <c r="AI192" i="18"/>
  <c r="AJ180" i="18"/>
  <c r="AC323" i="18"/>
  <c r="O87" i="24"/>
  <c r="AA296" i="18"/>
  <c r="AB284" i="18"/>
  <c r="AB296" i="18" s="1"/>
  <c r="G39" i="24"/>
  <c r="G68" i="24"/>
  <c r="K98" i="24"/>
  <c r="K36" i="24"/>
  <c r="G64" i="24"/>
  <c r="M35" i="24"/>
  <c r="M56" i="24"/>
  <c r="BG205" i="18"/>
  <c r="BH193" i="18"/>
  <c r="AK270" i="18"/>
  <c r="AL258" i="18"/>
  <c r="BD153" i="18"/>
  <c r="BE141" i="18"/>
  <c r="N12" i="24"/>
  <c r="N11" i="24"/>
  <c r="O10" i="24"/>
  <c r="O471" i="18"/>
  <c r="O473" i="18" s="1"/>
  <c r="O49" i="24"/>
  <c r="L56" i="24"/>
  <c r="L35" i="24"/>
  <c r="G74" i="24"/>
  <c r="N84" i="24"/>
  <c r="N20" i="24"/>
  <c r="N113" i="24" s="1"/>
  <c r="L57" i="24"/>
  <c r="Y309" i="18"/>
  <c r="Y75" i="18" s="1"/>
  <c r="Y472" i="18" s="1"/>
  <c r="Z297" i="18"/>
  <c r="BF166" i="18"/>
  <c r="BG154" i="18"/>
  <c r="BE140" i="18"/>
  <c r="BF128" i="18"/>
  <c r="AX348" i="18"/>
  <c r="AY336" i="18"/>
  <c r="L110" i="24"/>
  <c r="L116" i="24" s="1"/>
  <c r="L15" i="24"/>
  <c r="L50" i="24"/>
  <c r="M17" i="24"/>
  <c r="M92" i="24"/>
  <c r="K85" i="24"/>
  <c r="K102" i="24"/>
  <c r="P466" i="18"/>
  <c r="O474" i="18"/>
  <c r="P467" i="18"/>
  <c r="P475" i="18" s="1"/>
  <c r="AD283" i="18"/>
  <c r="AE271" i="18"/>
  <c r="AU231" i="18"/>
  <c r="AV219" i="18"/>
  <c r="BG700" i="18"/>
  <c r="BH688" i="18"/>
  <c r="BH115" i="18" l="1"/>
  <c r="BH127" i="18" s="1"/>
  <c r="BI115" i="18"/>
  <c r="BI127" i="18" s="1"/>
  <c r="BD701" i="18"/>
  <c r="BC713" i="18"/>
  <c r="AJ322" i="18"/>
  <c r="AK310" i="18"/>
  <c r="AO870" i="18"/>
  <c r="BC244" i="18"/>
  <c r="BD232" i="18"/>
  <c r="AP791" i="18"/>
  <c r="AP479" i="18" s="1"/>
  <c r="AP34" i="24" s="1"/>
  <c r="AQ779" i="18"/>
  <c r="BF167" i="18"/>
  <c r="BE179" i="18"/>
  <c r="AG362" i="18"/>
  <c r="AG374" i="18" s="1"/>
  <c r="BH766" i="18"/>
  <c r="BG778" i="18"/>
  <c r="AJ192" i="18"/>
  <c r="AK180" i="18"/>
  <c r="AC335" i="18"/>
  <c r="AD323" i="18"/>
  <c r="AD335" i="18" s="1"/>
  <c r="AC284" i="18"/>
  <c r="AC296" i="18" s="1"/>
  <c r="P471" i="18"/>
  <c r="P473" i="18" s="1"/>
  <c r="P49" i="24"/>
  <c r="P10" i="24"/>
  <c r="AE283" i="18"/>
  <c r="AF271" i="18"/>
  <c r="Q466" i="18"/>
  <c r="Q467" i="18"/>
  <c r="Q475" i="18" s="1"/>
  <c r="P474" i="18"/>
  <c r="AY348" i="18"/>
  <c r="AZ336" i="18"/>
  <c r="BG166" i="18"/>
  <c r="BH154" i="18"/>
  <c r="L102" i="24"/>
  <c r="L85" i="24"/>
  <c r="L36" i="24"/>
  <c r="L98" i="24"/>
  <c r="O11" i="24"/>
  <c r="O12" i="24"/>
  <c r="N57" i="24" s="1"/>
  <c r="M36" i="24"/>
  <c r="M98" i="24"/>
  <c r="G42" i="24"/>
  <c r="G41" i="24"/>
  <c r="H44" i="24" s="1"/>
  <c r="H24" i="24" s="1"/>
  <c r="O20" i="24"/>
  <c r="O113" i="24" s="1"/>
  <c r="O84" i="24"/>
  <c r="BE153" i="18"/>
  <c r="BF141" i="18"/>
  <c r="BH205" i="18"/>
  <c r="BI193" i="18"/>
  <c r="BI205" i="18" s="1"/>
  <c r="G70" i="24"/>
  <c r="G69" i="24"/>
  <c r="AV231" i="18"/>
  <c r="AW219" i="18"/>
  <c r="M50" i="24"/>
  <c r="M110" i="24"/>
  <c r="M116" i="24" s="1"/>
  <c r="M15" i="24"/>
  <c r="BF140" i="18"/>
  <c r="BG128" i="18"/>
  <c r="Z309" i="18"/>
  <c r="Z75" i="18" s="1"/>
  <c r="Z472" i="18" s="1"/>
  <c r="AA297" i="18"/>
  <c r="M57" i="24"/>
  <c r="N18" i="24"/>
  <c r="P87" i="24"/>
  <c r="N92" i="24"/>
  <c r="N17" i="24"/>
  <c r="AL270" i="18"/>
  <c r="AM258" i="18"/>
  <c r="BH700" i="18"/>
  <c r="BI688" i="18"/>
  <c r="BI700" i="18" s="1"/>
  <c r="AP870" i="18" l="1"/>
  <c r="BD713" i="18"/>
  <c r="BE701" i="18"/>
  <c r="AK322" i="18"/>
  <c r="AL310" i="18"/>
  <c r="BD244" i="18"/>
  <c r="BE232" i="18"/>
  <c r="AQ791" i="18"/>
  <c r="AQ479" i="18" s="1"/>
  <c r="AQ34" i="24" s="1"/>
  <c r="AR779" i="18"/>
  <c r="BG167" i="18"/>
  <c r="BF179" i="18"/>
  <c r="AH362" i="18"/>
  <c r="AH374" i="18" s="1"/>
  <c r="BI766" i="18"/>
  <c r="BI778" i="18" s="1"/>
  <c r="BH778" i="18"/>
  <c r="AE323" i="18"/>
  <c r="AL180" i="18"/>
  <c r="AK192" i="18"/>
  <c r="AD284" i="18"/>
  <c r="Q87" i="24"/>
  <c r="N85" i="24"/>
  <c r="N102" i="24"/>
  <c r="O92" i="24"/>
  <c r="O17" i="24"/>
  <c r="AF283" i="18"/>
  <c r="AG271" i="18"/>
  <c r="P84" i="24"/>
  <c r="P20" i="24"/>
  <c r="P113" i="24" s="1"/>
  <c r="AM270" i="18"/>
  <c r="AN258" i="18"/>
  <c r="AA309" i="18"/>
  <c r="AA75" i="18" s="1"/>
  <c r="AA472" i="18" s="1"/>
  <c r="AB297" i="18"/>
  <c r="BF153" i="18"/>
  <c r="BG141" i="18"/>
  <c r="O18" i="24"/>
  <c r="AZ348" i="18"/>
  <c r="BA336" i="18"/>
  <c r="Q474" i="18"/>
  <c r="R466" i="18"/>
  <c r="R467" i="18"/>
  <c r="R475" i="18" s="1"/>
  <c r="M102" i="24"/>
  <c r="M85" i="24"/>
  <c r="AW231" i="18"/>
  <c r="AX219" i="18"/>
  <c r="G99" i="24"/>
  <c r="G43" i="24"/>
  <c r="G100" i="24" s="1"/>
  <c r="G73" i="24"/>
  <c r="G61" i="24"/>
  <c r="P12" i="24"/>
  <c r="O57" i="24" s="1"/>
  <c r="P11" i="24"/>
  <c r="N110" i="24"/>
  <c r="N116" i="24" s="1"/>
  <c r="N15" i="24"/>
  <c r="N50" i="24"/>
  <c r="N35" i="24"/>
  <c r="N56" i="24"/>
  <c r="BG140" i="18"/>
  <c r="BH128" i="18"/>
  <c r="H25" i="24"/>
  <c r="F15" i="7943" s="1"/>
  <c r="F16" i="7943" s="1"/>
  <c r="BH166" i="18"/>
  <c r="BI154" i="18"/>
  <c r="BI166" i="18" s="1"/>
  <c r="Q471" i="18"/>
  <c r="Q473" i="18" s="1"/>
  <c r="Q49" i="24"/>
  <c r="Q10" i="24"/>
  <c r="BF701" i="18" l="1"/>
  <c r="BE713" i="18"/>
  <c r="AL322" i="18"/>
  <c r="AM310" i="18"/>
  <c r="AQ870" i="18"/>
  <c r="BF232" i="18"/>
  <c r="BE244" i="18"/>
  <c r="AR791" i="18"/>
  <c r="AR479" i="18" s="1"/>
  <c r="AR34" i="24" s="1"/>
  <c r="AS779" i="18"/>
  <c r="BH167" i="18"/>
  <c r="BG179" i="18"/>
  <c r="AI362" i="18"/>
  <c r="AJ362" i="18" s="1"/>
  <c r="AJ374" i="18" s="1"/>
  <c r="G76" i="24"/>
  <c r="G77" i="24" s="1"/>
  <c r="G104" i="24"/>
  <c r="AF323" i="18"/>
  <c r="AE335" i="18"/>
  <c r="AM180" i="18"/>
  <c r="AL192" i="18"/>
  <c r="R87" i="24"/>
  <c r="AE284" i="18"/>
  <c r="AD296" i="18"/>
  <c r="N36" i="24"/>
  <c r="N98" i="24"/>
  <c r="P18" i="24"/>
  <c r="S466" i="18"/>
  <c r="R474" i="18"/>
  <c r="S467" i="18"/>
  <c r="S475" i="18" s="1"/>
  <c r="BA348" i="18"/>
  <c r="BB336" i="18"/>
  <c r="AN270" i="18"/>
  <c r="AO258" i="18"/>
  <c r="H27" i="24"/>
  <c r="H60" i="24" s="1"/>
  <c r="Q20" i="24"/>
  <c r="Q84" i="24"/>
  <c r="P17" i="24"/>
  <c r="P92" i="24"/>
  <c r="G75" i="24"/>
  <c r="O35" i="24"/>
  <c r="O56" i="24"/>
  <c r="O50" i="24"/>
  <c r="O110" i="24"/>
  <c r="O116" i="24" s="1"/>
  <c r="O15" i="24"/>
  <c r="F45" i="7943"/>
  <c r="F50" i="7943" s="1"/>
  <c r="F39" i="7943"/>
  <c r="F21" i="7943"/>
  <c r="G65" i="24"/>
  <c r="G62" i="24"/>
  <c r="AX231" i="18"/>
  <c r="AY219" i="18"/>
  <c r="O85" i="24"/>
  <c r="O102" i="24"/>
  <c r="BG153" i="18"/>
  <c r="BH141" i="18"/>
  <c r="AB309" i="18"/>
  <c r="AB75" i="18" s="1"/>
  <c r="AB472" i="18" s="1"/>
  <c r="AC297" i="18"/>
  <c r="Q12" i="24"/>
  <c r="P57" i="24" s="1"/>
  <c r="Q11" i="24"/>
  <c r="BH140" i="18"/>
  <c r="BI128" i="18"/>
  <c r="BI140" i="18" s="1"/>
  <c r="R10" i="24"/>
  <c r="R471" i="18"/>
  <c r="R473" i="18" s="1"/>
  <c r="R49" i="24"/>
  <c r="AG283" i="18"/>
  <c r="AH271" i="18"/>
  <c r="H114" i="24"/>
  <c r="BF713" i="18" l="1"/>
  <c r="BG701" i="18"/>
  <c r="AM322" i="18"/>
  <c r="AN310" i="18"/>
  <c r="BF244" i="18"/>
  <c r="BG232" i="18"/>
  <c r="AS791" i="18"/>
  <c r="AS479" i="18" s="1"/>
  <c r="AS34" i="24" s="1"/>
  <c r="AT779" i="18"/>
  <c r="AR870" i="18"/>
  <c r="BI167" i="18"/>
  <c r="BI179" i="18" s="1"/>
  <c r="BH179" i="18"/>
  <c r="AI374" i="18"/>
  <c r="AK362" i="18"/>
  <c r="AL362" i="18" s="1"/>
  <c r="AG323" i="18"/>
  <c r="AF335" i="18"/>
  <c r="AM192" i="18"/>
  <c r="AN180" i="18"/>
  <c r="AF284" i="18"/>
  <c r="AE296" i="18"/>
  <c r="P85" i="24"/>
  <c r="P102" i="24"/>
  <c r="AH283" i="18"/>
  <c r="AI271" i="18"/>
  <c r="R12" i="24"/>
  <c r="Q57" i="24" s="1"/>
  <c r="Q85" i="24" s="1"/>
  <c r="R11" i="24"/>
  <c r="G66" i="24"/>
  <c r="G82" i="24"/>
  <c r="G86" i="24" s="1"/>
  <c r="O36" i="24"/>
  <c r="O98" i="24"/>
  <c r="P50" i="24"/>
  <c r="P15" i="24"/>
  <c r="P110" i="24"/>
  <c r="P116" i="24" s="1"/>
  <c r="AO270" i="18"/>
  <c r="AP258" i="18"/>
  <c r="P56" i="24"/>
  <c r="P35" i="24"/>
  <c r="S87" i="24"/>
  <c r="R20" i="24"/>
  <c r="R84" i="24"/>
  <c r="BH153" i="18"/>
  <c r="BI141" i="18"/>
  <c r="BI153" i="18" s="1"/>
  <c r="H40" i="24"/>
  <c r="H96" i="24"/>
  <c r="H72" i="24"/>
  <c r="Q18" i="24"/>
  <c r="BB348" i="18"/>
  <c r="BC336" i="18"/>
  <c r="S474" i="18"/>
  <c r="T467" i="18"/>
  <c r="T475" i="18" s="1"/>
  <c r="T466" i="18"/>
  <c r="Q92" i="24"/>
  <c r="Q17" i="24"/>
  <c r="AC309" i="18"/>
  <c r="AC75" i="18" s="1"/>
  <c r="AC472" i="18" s="1"/>
  <c r="AD297" i="18"/>
  <c r="AY231" i="18"/>
  <c r="AZ219" i="18"/>
  <c r="S471" i="18"/>
  <c r="S473" i="18" s="1"/>
  <c r="S10" i="24"/>
  <c r="S49" i="24"/>
  <c r="BH701" i="18" l="1"/>
  <c r="BG713" i="18"/>
  <c r="AO310" i="18"/>
  <c r="AN322" i="18"/>
  <c r="BG244" i="18"/>
  <c r="BH232" i="18"/>
  <c r="AT791" i="18"/>
  <c r="AT479" i="18" s="1"/>
  <c r="AT34" i="24" s="1"/>
  <c r="AU779" i="18"/>
  <c r="AS870" i="18"/>
  <c r="AK374" i="18"/>
  <c r="AM362" i="18"/>
  <c r="AN362" i="18" s="1"/>
  <c r="AN374" i="18" s="1"/>
  <c r="AL374" i="18"/>
  <c r="T87" i="24"/>
  <c r="AH323" i="18"/>
  <c r="AG335" i="18"/>
  <c r="AN192" i="18"/>
  <c r="AO180" i="18"/>
  <c r="AG284" i="18"/>
  <c r="AF296" i="18"/>
  <c r="S12" i="24"/>
  <c r="S18" i="24" s="1"/>
  <c r="S11" i="24"/>
  <c r="AD309" i="18"/>
  <c r="AD75" i="18" s="1"/>
  <c r="AD472" i="18" s="1"/>
  <c r="AE297" i="18"/>
  <c r="BC348" i="18"/>
  <c r="BD336" i="18"/>
  <c r="P98" i="24"/>
  <c r="P36" i="24"/>
  <c r="AP270" i="18"/>
  <c r="AQ258" i="18"/>
  <c r="R18" i="24"/>
  <c r="T10" i="24"/>
  <c r="T471" i="18"/>
  <c r="T473" i="18" s="1"/>
  <c r="T49" i="24"/>
  <c r="H74" i="24"/>
  <c r="R92" i="24"/>
  <c r="R17" i="24"/>
  <c r="AZ231" i="18"/>
  <c r="BA219" i="18"/>
  <c r="Q15" i="24"/>
  <c r="Q50" i="24"/>
  <c r="H39" i="24"/>
  <c r="H68" i="24"/>
  <c r="S84" i="24"/>
  <c r="S20" i="24"/>
  <c r="U466" i="18"/>
  <c r="U467" i="18"/>
  <c r="U475" i="18" s="1"/>
  <c r="T474" i="18"/>
  <c r="Q35" i="24"/>
  <c r="Q56" i="24"/>
  <c r="H64" i="24"/>
  <c r="G89" i="24"/>
  <c r="G88" i="24"/>
  <c r="G90" i="24" s="1"/>
  <c r="AI283" i="18"/>
  <c r="AJ271" i="18"/>
  <c r="BI701" i="18" l="1"/>
  <c r="BI713" i="18" s="1"/>
  <c r="BH713" i="18"/>
  <c r="AP310" i="18"/>
  <c r="AO322" i="18"/>
  <c r="AT870" i="18"/>
  <c r="BH244" i="18"/>
  <c r="BI232" i="18"/>
  <c r="BI244" i="18" s="1"/>
  <c r="AU791" i="18"/>
  <c r="AU479" i="18" s="1"/>
  <c r="AU34" i="24" s="1"/>
  <c r="AV779" i="18"/>
  <c r="AO362" i="18"/>
  <c r="AP362" i="18" s="1"/>
  <c r="AP374" i="18" s="1"/>
  <c r="AM374" i="18"/>
  <c r="U87" i="24"/>
  <c r="R57" i="24"/>
  <c r="R85" i="24" s="1"/>
  <c r="AH335" i="18"/>
  <c r="AI323" i="18"/>
  <c r="AP180" i="18"/>
  <c r="AO192" i="18"/>
  <c r="AG296" i="18"/>
  <c r="AH284" i="18"/>
  <c r="AQ270" i="18"/>
  <c r="AR258" i="18"/>
  <c r="AE309" i="18"/>
  <c r="AE75" i="18" s="1"/>
  <c r="AE472" i="18" s="1"/>
  <c r="AF297" i="18"/>
  <c r="U471" i="18"/>
  <c r="U473" i="18" s="1"/>
  <c r="U10" i="24"/>
  <c r="U49" i="24"/>
  <c r="R15" i="24"/>
  <c r="R50" i="24"/>
  <c r="T11" i="24"/>
  <c r="T12" i="24"/>
  <c r="R56" i="24"/>
  <c r="R35" i="24"/>
  <c r="S56" i="24"/>
  <c r="S35" i="24"/>
  <c r="S36" i="24" s="1"/>
  <c r="AJ283" i="18"/>
  <c r="AK271" i="18"/>
  <c r="Q36" i="24"/>
  <c r="H41" i="24"/>
  <c r="I44" i="24" s="1"/>
  <c r="I24" i="24" s="1"/>
  <c r="H42" i="24"/>
  <c r="T84" i="24"/>
  <c r="T20" i="24"/>
  <c r="BD348" i="18"/>
  <c r="BE336" i="18"/>
  <c r="S92" i="24"/>
  <c r="S17" i="24"/>
  <c r="V466" i="18"/>
  <c r="V467" i="18"/>
  <c r="V475" i="18" s="1"/>
  <c r="U474" i="18"/>
  <c r="H70" i="24"/>
  <c r="H69" i="24"/>
  <c r="BA231" i="18"/>
  <c r="BB219" i="18"/>
  <c r="AQ310" i="18" l="1"/>
  <c r="AP322" i="18"/>
  <c r="AU870" i="18"/>
  <c r="AV791" i="18"/>
  <c r="AV479" i="18" s="1"/>
  <c r="AV34" i="24" s="1"/>
  <c r="AW779" i="18"/>
  <c r="AO374" i="18"/>
  <c r="AQ362" i="18"/>
  <c r="AQ374" i="18" s="1"/>
  <c r="AI335" i="18"/>
  <c r="AJ323" i="18"/>
  <c r="AQ180" i="18"/>
  <c r="AP192" i="18"/>
  <c r="AI284" i="18"/>
  <c r="AH296" i="18"/>
  <c r="BE348" i="18"/>
  <c r="BF336" i="18"/>
  <c r="H99" i="24"/>
  <c r="H43" i="24"/>
  <c r="H100" i="24" s="1"/>
  <c r="H73" i="24"/>
  <c r="H61" i="24"/>
  <c r="S57" i="24"/>
  <c r="S85" i="24" s="1"/>
  <c r="T18" i="24"/>
  <c r="U84" i="24"/>
  <c r="U20" i="24"/>
  <c r="AR270" i="18"/>
  <c r="AS258" i="18"/>
  <c r="V87" i="24"/>
  <c r="V10" i="24"/>
  <c r="V471" i="18"/>
  <c r="V473" i="18" s="1"/>
  <c r="V49" i="24"/>
  <c r="U12" i="24"/>
  <c r="U18" i="24" s="1"/>
  <c r="U11" i="24"/>
  <c r="S50" i="24"/>
  <c r="S15" i="24"/>
  <c r="R36" i="24"/>
  <c r="AF309" i="18"/>
  <c r="AF75" i="18" s="1"/>
  <c r="AF472" i="18" s="1"/>
  <c r="AG297" i="18"/>
  <c r="BB231" i="18"/>
  <c r="BC219" i="18"/>
  <c r="W466" i="18"/>
  <c r="W467" i="18"/>
  <c r="W475" i="18" s="1"/>
  <c r="V474" i="18"/>
  <c r="I25" i="24"/>
  <c r="I114" i="24" s="1"/>
  <c r="AK283" i="18"/>
  <c r="AL271" i="18"/>
  <c r="T17" i="24"/>
  <c r="T92" i="24"/>
  <c r="AQ322" i="18" l="1"/>
  <c r="AR310" i="18"/>
  <c r="AX779" i="18"/>
  <c r="AW791" i="18"/>
  <c r="AW479" i="18" s="1"/>
  <c r="AW34" i="24" s="1"/>
  <c r="AV870" i="18"/>
  <c r="AR362" i="18"/>
  <c r="AS362" i="18" s="1"/>
  <c r="AS374" i="18" s="1"/>
  <c r="W87" i="24"/>
  <c r="AJ335" i="18"/>
  <c r="AK323" i="18"/>
  <c r="AQ192" i="18"/>
  <c r="AR180" i="18"/>
  <c r="AJ284" i="18"/>
  <c r="AI296" i="18"/>
  <c r="I27" i="24"/>
  <c r="H76" i="24"/>
  <c r="H77" i="24" s="1"/>
  <c r="H104" i="24"/>
  <c r="AL283" i="18"/>
  <c r="AM271" i="18"/>
  <c r="BC231" i="18"/>
  <c r="BD219" i="18"/>
  <c r="V20" i="24"/>
  <c r="V84" i="24"/>
  <c r="T57" i="24"/>
  <c r="T85" i="24" s="1"/>
  <c r="T50" i="24"/>
  <c r="T15" i="24"/>
  <c r="X466" i="18"/>
  <c r="X467" i="18"/>
  <c r="X475" i="18" s="1"/>
  <c r="W474" i="18"/>
  <c r="T56" i="24"/>
  <c r="T35" i="24"/>
  <c r="T36" i="24" s="1"/>
  <c r="H75" i="24"/>
  <c r="BF348" i="18"/>
  <c r="BG336" i="18"/>
  <c r="G15" i="7943"/>
  <c r="G16" i="7943" s="1"/>
  <c r="U56" i="24"/>
  <c r="U35" i="24"/>
  <c r="U36" i="24" s="1"/>
  <c r="H65" i="24"/>
  <c r="H62" i="24"/>
  <c r="W471" i="18"/>
  <c r="W473" i="18" s="1"/>
  <c r="W10" i="24"/>
  <c r="W49" i="24"/>
  <c r="AG309" i="18"/>
  <c r="AG75" i="18" s="1"/>
  <c r="AG472" i="18" s="1"/>
  <c r="AH297" i="18"/>
  <c r="U17" i="24"/>
  <c r="U92" i="24"/>
  <c r="V12" i="24"/>
  <c r="V11" i="24"/>
  <c r="AS270" i="18"/>
  <c r="AT258" i="18"/>
  <c r="AR322" i="18" l="1"/>
  <c r="AS310" i="18"/>
  <c r="AW870" i="18"/>
  <c r="AX791" i="18"/>
  <c r="AX479" i="18" s="1"/>
  <c r="AX34" i="24" s="1"/>
  <c r="AY779" i="18"/>
  <c r="I40" i="24"/>
  <c r="I68" i="24" s="1"/>
  <c r="I60" i="24"/>
  <c r="I64" i="24" s="1"/>
  <c r="I72" i="24"/>
  <c r="I74" i="24" s="1"/>
  <c r="I96" i="24"/>
  <c r="AR374" i="18"/>
  <c r="AT362" i="18"/>
  <c r="AT374" i="18" s="1"/>
  <c r="AR192" i="18"/>
  <c r="AS180" i="18"/>
  <c r="AL323" i="18"/>
  <c r="AK335" i="18"/>
  <c r="AK284" i="18"/>
  <c r="AJ296" i="18"/>
  <c r="U15" i="24"/>
  <c r="U50" i="24"/>
  <c r="G21" i="7943"/>
  <c r="G45" i="7943"/>
  <c r="G50" i="7943" s="1"/>
  <c r="G39" i="7943"/>
  <c r="X87" i="24"/>
  <c r="AT270" i="18"/>
  <c r="AU258" i="18"/>
  <c r="AH309" i="18"/>
  <c r="AH75" i="18" s="1"/>
  <c r="AH472" i="18" s="1"/>
  <c r="AI297" i="18"/>
  <c r="W84" i="24"/>
  <c r="W20" i="24"/>
  <c r="X471" i="18"/>
  <c r="X473" i="18" s="1"/>
  <c r="X49" i="24"/>
  <c r="X10" i="24"/>
  <c r="AM283" i="18"/>
  <c r="AN271" i="18"/>
  <c r="U57" i="24"/>
  <c r="U85" i="24" s="1"/>
  <c r="V18" i="24"/>
  <c r="W11" i="24"/>
  <c r="W12" i="24"/>
  <c r="H82" i="24"/>
  <c r="H86" i="24" s="1"/>
  <c r="H66" i="24"/>
  <c r="V92" i="24"/>
  <c r="V17" i="24"/>
  <c r="BG348" i="18"/>
  <c r="BH336" i="18"/>
  <c r="Y466" i="18"/>
  <c r="Y467" i="18"/>
  <c r="Y475" i="18" s="1"/>
  <c r="X474" i="18"/>
  <c r="BD231" i="18"/>
  <c r="BE219" i="18"/>
  <c r="AS322" i="18" l="1"/>
  <c r="AT310" i="18"/>
  <c r="I39" i="24"/>
  <c r="I41" i="24" s="1"/>
  <c r="J44" i="24" s="1"/>
  <c r="J24" i="24" s="1"/>
  <c r="AY791" i="18"/>
  <c r="AY479" i="18" s="1"/>
  <c r="AY34" i="24" s="1"/>
  <c r="AZ779" i="18"/>
  <c r="AX870" i="18"/>
  <c r="AU362" i="18"/>
  <c r="AU374" i="18" s="1"/>
  <c r="AT180" i="18"/>
  <c r="AS192" i="18"/>
  <c r="AM323" i="18"/>
  <c r="AL335" i="18"/>
  <c r="AL284" i="18"/>
  <c r="AK296" i="18"/>
  <c r="Y87" i="24"/>
  <c r="V35" i="24"/>
  <c r="V36" i="24" s="1"/>
  <c r="V56" i="24"/>
  <c r="X11" i="24"/>
  <c r="X12" i="24"/>
  <c r="BE231" i="18"/>
  <c r="BF219" i="18"/>
  <c r="Z467" i="18"/>
  <c r="Z475" i="18" s="1"/>
  <c r="Z466" i="18"/>
  <c r="Y474" i="18"/>
  <c r="W17" i="24"/>
  <c r="W92" i="24"/>
  <c r="AU270" i="18"/>
  <c r="AV258" i="18"/>
  <c r="BH348" i="18"/>
  <c r="BI336" i="18"/>
  <c r="BI348" i="18" s="1"/>
  <c r="V57" i="24"/>
  <c r="V85" i="24" s="1"/>
  <c r="W18" i="24"/>
  <c r="AN283" i="18"/>
  <c r="AO271" i="18"/>
  <c r="X20" i="24"/>
  <c r="X84" i="24"/>
  <c r="Y49" i="24"/>
  <c r="Y471" i="18"/>
  <c r="Y473" i="18" s="1"/>
  <c r="Y10" i="24"/>
  <c r="V50" i="24"/>
  <c r="V15" i="24"/>
  <c r="H89" i="24"/>
  <c r="H88" i="24"/>
  <c r="H90" i="24" s="1"/>
  <c r="I70" i="24"/>
  <c r="I69" i="24"/>
  <c r="AI309" i="18"/>
  <c r="AI75" i="18" s="1"/>
  <c r="AI472" i="18" s="1"/>
  <c r="AJ297" i="18"/>
  <c r="I42" i="24" l="1"/>
  <c r="I61" i="24" s="1"/>
  <c r="AU310" i="18"/>
  <c r="AT322" i="18"/>
  <c r="BA779" i="18"/>
  <c r="AZ791" i="18"/>
  <c r="AZ479" i="18" s="1"/>
  <c r="AZ34" i="24" s="1"/>
  <c r="AY870" i="18"/>
  <c r="AV362" i="18"/>
  <c r="AV374" i="18" s="1"/>
  <c r="AU180" i="18"/>
  <c r="AT192" i="18"/>
  <c r="AM335" i="18"/>
  <c r="AN323" i="18"/>
  <c r="AL296" i="18"/>
  <c r="AM284" i="18"/>
  <c r="Z87" i="24"/>
  <c r="AJ309" i="18"/>
  <c r="AJ75" i="18" s="1"/>
  <c r="AJ472" i="18" s="1"/>
  <c r="AK297" i="18"/>
  <c r="Y12" i="24"/>
  <c r="Y11" i="24"/>
  <c r="J25" i="24"/>
  <c r="J114" i="24" s="1"/>
  <c r="Z10" i="24"/>
  <c r="Z471" i="18"/>
  <c r="Z473" i="18" s="1"/>
  <c r="Z49" i="24"/>
  <c r="AO283" i="18"/>
  <c r="AP271" i="18"/>
  <c r="W15" i="24"/>
  <c r="W50" i="24"/>
  <c r="BF231" i="18"/>
  <c r="BG219" i="18"/>
  <c r="X17" i="24"/>
  <c r="X92" i="24"/>
  <c r="AV270" i="18"/>
  <c r="AW258" i="18"/>
  <c r="W57" i="24"/>
  <c r="W85" i="24" s="1"/>
  <c r="X18" i="24"/>
  <c r="Y84" i="24"/>
  <c r="Y20" i="24"/>
  <c r="W35" i="24"/>
  <c r="W36" i="24" s="1"/>
  <c r="W56" i="24"/>
  <c r="AA466" i="18"/>
  <c r="Z474" i="18"/>
  <c r="AA467" i="18"/>
  <c r="AA475" i="18" s="1"/>
  <c r="I43" i="24" l="1"/>
  <c r="I100" i="24" s="1"/>
  <c r="I99" i="24"/>
  <c r="I73" i="24"/>
  <c r="I75" i="24" s="1"/>
  <c r="AV310" i="18"/>
  <c r="AU322" i="18"/>
  <c r="AZ870" i="18"/>
  <c r="BA791" i="18"/>
  <c r="BA479" i="18" s="1"/>
  <c r="BA34" i="24" s="1"/>
  <c r="BB779" i="18"/>
  <c r="AW362" i="18"/>
  <c r="AW374" i="18" s="1"/>
  <c r="AV180" i="18"/>
  <c r="AU192" i="18"/>
  <c r="AN335" i="18"/>
  <c r="AO323" i="18"/>
  <c r="AN284" i="18"/>
  <c r="AM296" i="18"/>
  <c r="H15" i="7943"/>
  <c r="H16" i="7943" s="1"/>
  <c r="H39" i="7943" s="1"/>
  <c r="J27" i="24"/>
  <c r="J60" i="24" s="1"/>
  <c r="Z20" i="24"/>
  <c r="Z84" i="24"/>
  <c r="BG231" i="18"/>
  <c r="BH219" i="18"/>
  <c r="AP283" i="18"/>
  <c r="AQ271" i="18"/>
  <c r="AK309" i="18"/>
  <c r="AK75" i="18" s="1"/>
  <c r="AK472" i="18" s="1"/>
  <c r="AL297" i="18"/>
  <c r="AB467" i="18"/>
  <c r="AB475" i="18" s="1"/>
  <c r="AB466" i="18"/>
  <c r="AA474" i="18"/>
  <c r="X56" i="24"/>
  <c r="X35" i="24"/>
  <c r="X36" i="24" s="1"/>
  <c r="AW270" i="18"/>
  <c r="AX258" i="18"/>
  <c r="X15" i="24"/>
  <c r="X50" i="24"/>
  <c r="I65" i="24"/>
  <c r="I62" i="24"/>
  <c r="X57" i="24"/>
  <c r="X85" i="24" s="1"/>
  <c r="Y18" i="24"/>
  <c r="AA471" i="18"/>
  <c r="AA473" i="18" s="1"/>
  <c r="AA10" i="24"/>
  <c r="AA49" i="24"/>
  <c r="Z12" i="24"/>
  <c r="Z11" i="24"/>
  <c r="Y17" i="24"/>
  <c r="Y92" i="24"/>
  <c r="AA87" i="24"/>
  <c r="I76" i="24"/>
  <c r="I104" i="24" l="1"/>
  <c r="AV322" i="18"/>
  <c r="AW310" i="18"/>
  <c r="BB791" i="18"/>
  <c r="BB479" i="18" s="1"/>
  <c r="BB34" i="24" s="1"/>
  <c r="BC779" i="18"/>
  <c r="BA870" i="18"/>
  <c r="J96" i="24"/>
  <c r="AX362" i="18"/>
  <c r="AX374" i="18" s="1"/>
  <c r="H45" i="7943"/>
  <c r="H50" i="7943" s="1"/>
  <c r="J72" i="24"/>
  <c r="J74" i="24" s="1"/>
  <c r="J40" i="24"/>
  <c r="J39" i="24" s="1"/>
  <c r="H21" i="7943"/>
  <c r="AW180" i="18"/>
  <c r="AV192" i="18"/>
  <c r="AO335" i="18"/>
  <c r="AP323" i="18"/>
  <c r="AO284" i="18"/>
  <c r="AN296" i="18"/>
  <c r="I82" i="24"/>
  <c r="I86" i="24" s="1"/>
  <c r="I66" i="24"/>
  <c r="AX270" i="18"/>
  <c r="AY258" i="18"/>
  <c r="AB10" i="24"/>
  <c r="AB49" i="24"/>
  <c r="AB471" i="18"/>
  <c r="AB473" i="18" s="1"/>
  <c r="AQ283" i="18"/>
  <c r="AR271" i="18"/>
  <c r="Y57" i="24"/>
  <c r="Y85" i="24" s="1"/>
  <c r="Z18" i="24"/>
  <c r="Y56" i="24"/>
  <c r="Y35" i="24"/>
  <c r="Y36" i="24" s="1"/>
  <c r="AL309" i="18"/>
  <c r="AL75" i="18" s="1"/>
  <c r="AL472" i="18" s="1"/>
  <c r="AM297" i="18"/>
  <c r="I77" i="24"/>
  <c r="Z92" i="24"/>
  <c r="Z17" i="24"/>
  <c r="AA84" i="24"/>
  <c r="AA20" i="24"/>
  <c r="J64" i="24"/>
  <c r="BH231" i="18"/>
  <c r="BI219" i="18"/>
  <c r="BI231" i="18" s="1"/>
  <c r="AB87" i="24"/>
  <c r="Y15" i="24"/>
  <c r="Y50" i="24"/>
  <c r="AA11" i="24"/>
  <c r="AA12" i="24"/>
  <c r="AC467" i="18"/>
  <c r="AC475" i="18" s="1"/>
  <c r="AC466" i="18"/>
  <c r="AB474" i="18"/>
  <c r="AX310" i="18" l="1"/>
  <c r="AW322" i="18"/>
  <c r="BB870" i="18"/>
  <c r="BC791" i="18"/>
  <c r="BC479" i="18" s="1"/>
  <c r="BC34" i="24" s="1"/>
  <c r="BD779" i="18"/>
  <c r="AY362" i="18"/>
  <c r="AY374" i="18" s="1"/>
  <c r="J68" i="24"/>
  <c r="J70" i="24" s="1"/>
  <c r="AX180" i="18"/>
  <c r="AW192" i="18"/>
  <c r="AQ323" i="18"/>
  <c r="AP335" i="18"/>
  <c r="AP284" i="18"/>
  <c r="AO296" i="18"/>
  <c r="AC87" i="24"/>
  <c r="AD467" i="18"/>
  <c r="AD475" i="18" s="1"/>
  <c r="AD466" i="18"/>
  <c r="AC474" i="18"/>
  <c r="AA18" i="24"/>
  <c r="AC471" i="18"/>
  <c r="AC473" i="18" s="1"/>
  <c r="AC49" i="24"/>
  <c r="AC10" i="24"/>
  <c r="AR283" i="18"/>
  <c r="AS271" i="18"/>
  <c r="AB12" i="24"/>
  <c r="AA57" i="24" s="1"/>
  <c r="AA85" i="24" s="1"/>
  <c r="AB11" i="24"/>
  <c r="Z50" i="24"/>
  <c r="Z15" i="24"/>
  <c r="J41" i="24"/>
  <c r="K44" i="24" s="1"/>
  <c r="K24" i="24" s="1"/>
  <c r="J42" i="24"/>
  <c r="AA92" i="24"/>
  <c r="AA17" i="24"/>
  <c r="Z35" i="24"/>
  <c r="Z36" i="24" s="1"/>
  <c r="Z56" i="24"/>
  <c r="AB20" i="24"/>
  <c r="AB84" i="24"/>
  <c r="AM309" i="18"/>
  <c r="AM75" i="18" s="1"/>
  <c r="AM472" i="18" s="1"/>
  <c r="AN297" i="18"/>
  <c r="AY270" i="18"/>
  <c r="AZ258" i="18"/>
  <c r="I88" i="24"/>
  <c r="I90" i="24" s="1"/>
  <c r="I89" i="24"/>
  <c r="Z57" i="24"/>
  <c r="Z85" i="24" s="1"/>
  <c r="AY310" i="18" l="1"/>
  <c r="AX322" i="18"/>
  <c r="BD791" i="18"/>
  <c r="BD479" i="18" s="1"/>
  <c r="BD34" i="24" s="1"/>
  <c r="BE779" i="18"/>
  <c r="BC870" i="18"/>
  <c r="J69" i="24"/>
  <c r="AZ362" i="18"/>
  <c r="BA362" i="18" s="1"/>
  <c r="AY180" i="18"/>
  <c r="AX192" i="18"/>
  <c r="AQ335" i="18"/>
  <c r="AR323" i="18"/>
  <c r="AR335" i="18" s="1"/>
  <c r="AP296" i="18"/>
  <c r="AQ284" i="18"/>
  <c r="AN309" i="18"/>
  <c r="AN75" i="18" s="1"/>
  <c r="AN472" i="18" s="1"/>
  <c r="AO297" i="18"/>
  <c r="AA50" i="24"/>
  <c r="AA15" i="24"/>
  <c r="J61" i="24"/>
  <c r="J43" i="24"/>
  <c r="J100" i="24" s="1"/>
  <c r="J99" i="24"/>
  <c r="J73" i="24"/>
  <c r="AD87" i="24"/>
  <c r="AS283" i="18"/>
  <c r="AT271" i="18"/>
  <c r="AC20" i="24"/>
  <c r="AC84" i="24"/>
  <c r="AD474" i="18"/>
  <c r="AE467" i="18"/>
  <c r="AE475" i="18" s="1"/>
  <c r="AE466" i="18"/>
  <c r="AB18" i="24"/>
  <c r="AD10" i="24"/>
  <c r="AD471" i="18"/>
  <c r="AD473" i="18" s="1"/>
  <c r="AD49" i="24"/>
  <c r="AZ270" i="18"/>
  <c r="BA258" i="18"/>
  <c r="K25" i="24"/>
  <c r="K114" i="24" s="1"/>
  <c r="AB92" i="24"/>
  <c r="AB17" i="24"/>
  <c r="AC12" i="24"/>
  <c r="AC18" i="24" s="1"/>
  <c r="AC11" i="24"/>
  <c r="AA35" i="24"/>
  <c r="AA36" i="24" s="1"/>
  <c r="AA56" i="24"/>
  <c r="AY322" i="18" l="1"/>
  <c r="AZ310" i="18"/>
  <c r="BD870" i="18"/>
  <c r="BE791" i="18"/>
  <c r="BE479" i="18" s="1"/>
  <c r="BE34" i="24" s="1"/>
  <c r="BF779" i="18"/>
  <c r="AZ374" i="18"/>
  <c r="BB362" i="18"/>
  <c r="BA374" i="18"/>
  <c r="AE87" i="24"/>
  <c r="I15" i="7943"/>
  <c r="I16" i="7943" s="1"/>
  <c r="I45" i="7943" s="1"/>
  <c r="I50" i="7943" s="1"/>
  <c r="AY192" i="18"/>
  <c r="AZ180" i="18"/>
  <c r="AS323" i="18"/>
  <c r="AR284" i="18"/>
  <c r="AQ296" i="18"/>
  <c r="K27" i="24"/>
  <c r="AD11" i="24"/>
  <c r="AD12" i="24"/>
  <c r="AB50" i="24"/>
  <c r="AB15" i="24"/>
  <c r="J65" i="24"/>
  <c r="J62" i="24"/>
  <c r="J76" i="24"/>
  <c r="AE49" i="24"/>
  <c r="AE471" i="18"/>
  <c r="AE473" i="18" s="1"/>
  <c r="AE10" i="24"/>
  <c r="AO309" i="18"/>
  <c r="AO75" i="18" s="1"/>
  <c r="AO472" i="18" s="1"/>
  <c r="AP297" i="18"/>
  <c r="AC56" i="24"/>
  <c r="AC35" i="24"/>
  <c r="AC36" i="24" s="1"/>
  <c r="AC92" i="24"/>
  <c r="AC17" i="24"/>
  <c r="AT283" i="18"/>
  <c r="AU271" i="18"/>
  <c r="J104" i="24"/>
  <c r="BA270" i="18"/>
  <c r="BB258" i="18"/>
  <c r="AD84" i="24"/>
  <c r="AD20" i="24"/>
  <c r="AB56" i="24"/>
  <c r="AB35" i="24"/>
  <c r="AB36" i="24" s="1"/>
  <c r="AF467" i="18"/>
  <c r="AF475" i="18" s="1"/>
  <c r="AE474" i="18"/>
  <c r="AF466" i="18"/>
  <c r="J75" i="24"/>
  <c r="AB57" i="24"/>
  <c r="AB85" i="24" s="1"/>
  <c r="AZ322" i="18" l="1"/>
  <c r="BA310" i="18"/>
  <c r="BF791" i="18"/>
  <c r="BF479" i="18" s="1"/>
  <c r="BF34" i="24" s="1"/>
  <c r="BG779" i="18"/>
  <c r="BE870" i="18"/>
  <c r="K40" i="24"/>
  <c r="K39" i="24" s="1"/>
  <c r="K60" i="24"/>
  <c r="K64" i="24" s="1"/>
  <c r="BC362" i="18"/>
  <c r="BC374" i="18" s="1"/>
  <c r="BB374" i="18"/>
  <c r="I21" i="7943"/>
  <c r="I27" i="7943" s="1"/>
  <c r="I39" i="7943"/>
  <c r="D39" i="7943" s="1"/>
  <c r="K72" i="24"/>
  <c r="K74" i="24" s="1"/>
  <c r="K96" i="24"/>
  <c r="BA180" i="18"/>
  <c r="AZ192" i="18"/>
  <c r="AT323" i="18"/>
  <c r="AT335" i="18" s="1"/>
  <c r="AS335" i="18"/>
  <c r="AS284" i="18"/>
  <c r="AR296" i="18"/>
  <c r="AF87" i="24"/>
  <c r="AG467" i="18"/>
  <c r="AG475" i="18" s="1"/>
  <c r="AG466" i="18"/>
  <c r="AF474" i="18"/>
  <c r="AC15" i="24"/>
  <c r="AC50" i="24"/>
  <c r="AE11" i="24"/>
  <c r="AE12" i="24"/>
  <c r="AD57" i="24" s="1"/>
  <c r="AD85" i="24" s="1"/>
  <c r="AD17" i="24"/>
  <c r="AD92" i="24"/>
  <c r="J66" i="24"/>
  <c r="J82" i="24"/>
  <c r="J86" i="24" s="1"/>
  <c r="AC57" i="24"/>
  <c r="AC85" i="24" s="1"/>
  <c r="AD18" i="24"/>
  <c r="AU283" i="18"/>
  <c r="AV271" i="18"/>
  <c r="AP309" i="18"/>
  <c r="AP75" i="18" s="1"/>
  <c r="AP472" i="18" s="1"/>
  <c r="AQ297" i="18"/>
  <c r="AF49" i="24"/>
  <c r="AF10" i="24"/>
  <c r="AF471" i="18"/>
  <c r="AF473" i="18" s="1"/>
  <c r="BB270" i="18"/>
  <c r="BC258" i="18"/>
  <c r="AE20" i="24"/>
  <c r="AE84" i="24"/>
  <c r="J77" i="24"/>
  <c r="BB310" i="18" l="1"/>
  <c r="BA322" i="18"/>
  <c r="BF870" i="18"/>
  <c r="K68" i="24"/>
  <c r="K70" i="24" s="1"/>
  <c r="BG791" i="18"/>
  <c r="BG479" i="18" s="1"/>
  <c r="BG34" i="24" s="1"/>
  <c r="BH779" i="18"/>
  <c r="D22" i="7943"/>
  <c r="D27" i="7943" s="1"/>
  <c r="BD362" i="18"/>
  <c r="BE362" i="18" s="1"/>
  <c r="BE374" i="18" s="1"/>
  <c r="AG87" i="24"/>
  <c r="AU323" i="18"/>
  <c r="BA192" i="18"/>
  <c r="BB180" i="18"/>
  <c r="AT284" i="18"/>
  <c r="AS296" i="18"/>
  <c r="AQ309" i="18"/>
  <c r="AQ75" i="18" s="1"/>
  <c r="AQ472" i="18" s="1"/>
  <c r="AR297" i="18"/>
  <c r="AF11" i="24"/>
  <c r="AF12" i="24"/>
  <c r="AE57" i="24" s="1"/>
  <c r="AE85" i="24" s="1"/>
  <c r="AE92" i="24"/>
  <c r="AE17" i="24"/>
  <c r="AD56" i="24"/>
  <c r="AD35" i="24"/>
  <c r="AD36" i="24" s="1"/>
  <c r="AE18" i="24"/>
  <c r="J88" i="24"/>
  <c r="J90" i="24" s="1"/>
  <c r="J89" i="24"/>
  <c r="AD15" i="24"/>
  <c r="AD50" i="24"/>
  <c r="AG474" i="18"/>
  <c r="AH466" i="18"/>
  <c r="AH467" i="18"/>
  <c r="AH475" i="18" s="1"/>
  <c r="AF84" i="24"/>
  <c r="AF20" i="24"/>
  <c r="BC270" i="18"/>
  <c r="BD258" i="18"/>
  <c r="AV283" i="18"/>
  <c r="AW271" i="18"/>
  <c r="K41" i="24"/>
  <c r="L44" i="24" s="1"/>
  <c r="L24" i="24" s="1"/>
  <c r="K42" i="24"/>
  <c r="AG471" i="18"/>
  <c r="AG473" i="18" s="1"/>
  <c r="AG49" i="24"/>
  <c r="AG10" i="24"/>
  <c r="K69" i="24" l="1"/>
  <c r="BC310" i="18"/>
  <c r="BB322" i="18"/>
  <c r="BH791" i="18"/>
  <c r="BH479" i="18" s="1"/>
  <c r="BH34" i="24" s="1"/>
  <c r="BI779" i="18"/>
  <c r="BI791" i="18" s="1"/>
  <c r="BI479" i="18" s="1"/>
  <c r="BI34" i="24" s="1"/>
  <c r="BG870" i="18"/>
  <c r="BD374" i="18"/>
  <c r="BF362" i="18"/>
  <c r="BG362" i="18" s="1"/>
  <c r="BG374" i="18" s="1"/>
  <c r="AV323" i="18"/>
  <c r="AU335" i="18"/>
  <c r="BC180" i="18"/>
  <c r="BB192" i="18"/>
  <c r="AU284" i="18"/>
  <c r="AT296" i="18"/>
  <c r="AH87" i="24"/>
  <c r="AW283" i="18"/>
  <c r="AX271" i="18"/>
  <c r="AE56" i="24"/>
  <c r="AE35" i="24"/>
  <c r="AE36" i="24" s="1"/>
  <c r="AG11" i="24"/>
  <c r="AG12" i="24"/>
  <c r="AF57" i="24" s="1"/>
  <c r="AF85" i="24" s="1"/>
  <c r="L25" i="24"/>
  <c r="L114" i="24" s="1"/>
  <c r="AR309" i="18"/>
  <c r="AR75" i="18" s="1"/>
  <c r="AR472" i="18" s="1"/>
  <c r="AS297" i="18"/>
  <c r="K99" i="24"/>
  <c r="K43" i="24"/>
  <c r="K100" i="24" s="1"/>
  <c r="K61" i="24"/>
  <c r="K73" i="24"/>
  <c r="K75" i="24" s="1"/>
  <c r="BD270" i="18"/>
  <c r="BE258" i="18"/>
  <c r="AH471" i="18"/>
  <c r="AH473" i="18" s="1"/>
  <c r="AH10" i="24"/>
  <c r="AH49" i="24"/>
  <c r="AF92" i="24"/>
  <c r="AF17" i="24"/>
  <c r="AG20" i="24"/>
  <c r="AG84" i="24"/>
  <c r="AH474" i="18"/>
  <c r="AI466" i="18"/>
  <c r="AI467" i="18"/>
  <c r="AI475" i="18" s="1"/>
  <c r="AE15" i="24"/>
  <c r="AE50" i="24"/>
  <c r="AF18" i="24"/>
  <c r="BC322" i="18" l="1"/>
  <c r="BD310" i="18"/>
  <c r="BH870" i="18"/>
  <c r="BI870" i="18" s="1"/>
  <c r="BF374" i="18"/>
  <c r="BH362" i="18"/>
  <c r="BI362" i="18" s="1"/>
  <c r="BI374" i="18" s="1"/>
  <c r="AW323" i="18"/>
  <c r="AV335" i="18"/>
  <c r="BC192" i="18"/>
  <c r="BD180" i="18"/>
  <c r="AV284" i="18"/>
  <c r="AU296" i="18"/>
  <c r="AI87" i="24"/>
  <c r="L27" i="24"/>
  <c r="AI10" i="24"/>
  <c r="AI471" i="18"/>
  <c r="AI473" i="18" s="1"/>
  <c r="AI49" i="24"/>
  <c r="AF50" i="24"/>
  <c r="AF15" i="24"/>
  <c r="AH20" i="24"/>
  <c r="AH84" i="24"/>
  <c r="AS309" i="18"/>
  <c r="AS75" i="18" s="1"/>
  <c r="AS472" i="18" s="1"/>
  <c r="AT297" i="18"/>
  <c r="AG18" i="24"/>
  <c r="K76" i="24"/>
  <c r="K77" i="24" s="1"/>
  <c r="AJ467" i="18"/>
  <c r="AJ475" i="18" s="1"/>
  <c r="AJ466" i="18"/>
  <c r="AI474" i="18"/>
  <c r="AH12" i="24"/>
  <c r="AG57" i="24" s="1"/>
  <c r="AG85" i="24" s="1"/>
  <c r="AH11" i="24"/>
  <c r="K104" i="24"/>
  <c r="E106" i="24" s="1"/>
  <c r="AX283" i="18"/>
  <c r="AY271" i="18"/>
  <c r="AF56" i="24"/>
  <c r="AF35" i="24"/>
  <c r="AF36" i="24" s="1"/>
  <c r="BE270" i="18"/>
  <c r="BF258" i="18"/>
  <c r="K65" i="24"/>
  <c r="K62" i="24"/>
  <c r="AG92" i="24"/>
  <c r="AG17" i="24"/>
  <c r="BD322" i="18" l="1"/>
  <c r="BE310" i="18"/>
  <c r="L72" i="24"/>
  <c r="L60" i="24"/>
  <c r="L64" i="24" s="1"/>
  <c r="BH374" i="18"/>
  <c r="L96" i="24"/>
  <c r="L40" i="24"/>
  <c r="L68" i="24" s="1"/>
  <c r="AW335" i="18"/>
  <c r="AX323" i="18"/>
  <c r="BE180" i="18"/>
  <c r="BD192" i="18"/>
  <c r="AV296" i="18"/>
  <c r="AW284" i="18"/>
  <c r="BF270" i="18"/>
  <c r="BG258" i="18"/>
  <c r="AH92" i="24"/>
  <c r="AH17" i="24"/>
  <c r="AJ87" i="24"/>
  <c r="AY283" i="18"/>
  <c r="AZ271" i="18"/>
  <c r="AK466" i="18"/>
  <c r="AK467" i="18"/>
  <c r="AK475" i="18" s="1"/>
  <c r="AJ474" i="18"/>
  <c r="AJ10" i="24"/>
  <c r="AJ471" i="18"/>
  <c r="AJ473" i="18" s="1"/>
  <c r="AJ49" i="24"/>
  <c r="AT309" i="18"/>
  <c r="AT75" i="18" s="1"/>
  <c r="AT472" i="18" s="1"/>
  <c r="AU297" i="18"/>
  <c r="AI11" i="24"/>
  <c r="AI12" i="24"/>
  <c r="AG50" i="24"/>
  <c r="AG15" i="24"/>
  <c r="K82" i="24"/>
  <c r="K86" i="24" s="1"/>
  <c r="K66" i="24"/>
  <c r="L74" i="24"/>
  <c r="AH18" i="24"/>
  <c r="AG35" i="24"/>
  <c r="AG36" i="24" s="1"/>
  <c r="AG56" i="24"/>
  <c r="AI84" i="24"/>
  <c r="AI20" i="24"/>
  <c r="BE322" i="18" l="1"/>
  <c r="BF310" i="18"/>
  <c r="L39" i="24"/>
  <c r="L41" i="24" s="1"/>
  <c r="M44" i="24" s="1"/>
  <c r="M24" i="24" s="1"/>
  <c r="AK87" i="24"/>
  <c r="AX335" i="18"/>
  <c r="AY323" i="18"/>
  <c r="BF180" i="18"/>
  <c r="BE192" i="18"/>
  <c r="AX284" i="18"/>
  <c r="AW296" i="18"/>
  <c r="AU309" i="18"/>
  <c r="AU75" i="18" s="1"/>
  <c r="AU472" i="18" s="1"/>
  <c r="AV297" i="18"/>
  <c r="AI17" i="24"/>
  <c r="AI92" i="24"/>
  <c r="AL467" i="18"/>
  <c r="AL475" i="18" s="1"/>
  <c r="AK474" i="18"/>
  <c r="AL466" i="18"/>
  <c r="L70" i="24"/>
  <c r="L69" i="24"/>
  <c r="AI18" i="24"/>
  <c r="AJ12" i="24"/>
  <c r="AJ18" i="24" s="1"/>
  <c r="AJ11" i="24"/>
  <c r="AZ283" i="18"/>
  <c r="BA271" i="18"/>
  <c r="AH15" i="24"/>
  <c r="AH50" i="24"/>
  <c r="BG270" i="18"/>
  <c r="BH258" i="18"/>
  <c r="AH56" i="24"/>
  <c r="AH35" i="24"/>
  <c r="AH36" i="24" s="1"/>
  <c r="K88" i="24"/>
  <c r="K90" i="24" s="1"/>
  <c r="K89" i="24"/>
  <c r="AJ84" i="24"/>
  <c r="AJ20" i="24"/>
  <c r="AK471" i="18"/>
  <c r="AK473" i="18" s="1"/>
  <c r="AK49" i="24"/>
  <c r="AK10" i="24"/>
  <c r="AH57" i="24"/>
  <c r="AH85" i="24" s="1"/>
  <c r="L42" i="24" l="1"/>
  <c r="L99" i="24" s="1"/>
  <c r="BF322" i="18"/>
  <c r="BG310" i="18"/>
  <c r="AZ323" i="18"/>
  <c r="AZ335" i="18" s="1"/>
  <c r="AY335" i="18"/>
  <c r="BF192" i="18"/>
  <c r="BG180" i="18"/>
  <c r="AL87" i="24"/>
  <c r="AY284" i="18"/>
  <c r="AX296" i="18"/>
  <c r="AI57" i="24"/>
  <c r="AI85" i="24" s="1"/>
  <c r="AK11" i="24"/>
  <c r="AK12" i="24"/>
  <c r="AJ56" i="24"/>
  <c r="AJ35" i="24"/>
  <c r="AJ36" i="24" s="1"/>
  <c r="AI56" i="24"/>
  <c r="AI35" i="24"/>
  <c r="AI36" i="24" s="1"/>
  <c r="AM466" i="18"/>
  <c r="AM467" i="18"/>
  <c r="AM475" i="18" s="1"/>
  <c r="AL474" i="18"/>
  <c r="L43" i="24"/>
  <c r="L100" i="24" s="1"/>
  <c r="M25" i="24"/>
  <c r="M27" i="24" s="1"/>
  <c r="M60" i="24" s="1"/>
  <c r="AI15" i="24"/>
  <c r="AI50" i="24"/>
  <c r="AV309" i="18"/>
  <c r="AV75" i="18" s="1"/>
  <c r="AV472" i="18" s="1"/>
  <c r="AW297" i="18"/>
  <c r="AJ92" i="24"/>
  <c r="AJ17" i="24"/>
  <c r="AK20" i="24"/>
  <c r="AK84" i="24"/>
  <c r="BH270" i="18"/>
  <c r="BI258" i="18"/>
  <c r="BI270" i="18" s="1"/>
  <c r="BA283" i="18"/>
  <c r="BB271" i="18"/>
  <c r="AL10" i="24"/>
  <c r="AL471" i="18"/>
  <c r="AL473" i="18" s="1"/>
  <c r="AL49" i="24"/>
  <c r="L61" i="24" l="1"/>
  <c r="L65" i="24" s="1"/>
  <c r="L73" i="24"/>
  <c r="L75" i="24" s="1"/>
  <c r="BG322" i="18"/>
  <c r="BH310" i="18"/>
  <c r="AM87" i="24"/>
  <c r="BH180" i="18"/>
  <c r="BG192" i="18"/>
  <c r="BA323" i="18"/>
  <c r="M114" i="24"/>
  <c r="AY296" i="18"/>
  <c r="AZ284" i="18"/>
  <c r="AL12" i="24"/>
  <c r="AL11" i="24"/>
  <c r="AM10" i="24"/>
  <c r="AM49" i="24"/>
  <c r="AM471" i="18"/>
  <c r="AM473" i="18" s="1"/>
  <c r="AK17" i="24"/>
  <c r="AK92" i="24"/>
  <c r="AL20" i="24"/>
  <c r="AL84" i="24"/>
  <c r="BB283" i="18"/>
  <c r="BC271" i="18"/>
  <c r="AJ57" i="24"/>
  <c r="AJ85" i="24" s="1"/>
  <c r="AK18" i="24"/>
  <c r="M40" i="24"/>
  <c r="M96" i="24"/>
  <c r="M72" i="24"/>
  <c r="AN466" i="18"/>
  <c r="AM474" i="18"/>
  <c r="AN467" i="18"/>
  <c r="AN475" i="18" s="1"/>
  <c r="AJ50" i="24"/>
  <c r="AJ15" i="24"/>
  <c r="AW309" i="18"/>
  <c r="AW75" i="18" s="1"/>
  <c r="AW472" i="18" s="1"/>
  <c r="AX297" i="18"/>
  <c r="L76" i="24"/>
  <c r="L77" i="24" s="1"/>
  <c r="L62" i="24" l="1"/>
  <c r="L66" i="24" s="1"/>
  <c r="BI310" i="18"/>
  <c r="BI322" i="18" s="1"/>
  <c r="BH322" i="18"/>
  <c r="BI180" i="18"/>
  <c r="BI192" i="18" s="1"/>
  <c r="BH192" i="18"/>
  <c r="BA335" i="18"/>
  <c r="BB323" i="18"/>
  <c r="BB335" i="18" s="1"/>
  <c r="BA284" i="18"/>
  <c r="AZ296" i="18"/>
  <c r="AX309" i="18"/>
  <c r="AX75" i="18" s="1"/>
  <c r="AX472" i="18" s="1"/>
  <c r="AY297" i="18"/>
  <c r="AO466" i="18"/>
  <c r="AN474" i="18"/>
  <c r="AO467" i="18"/>
  <c r="AO475" i="18" s="1"/>
  <c r="M39" i="24"/>
  <c r="M68" i="24"/>
  <c r="AN471" i="18"/>
  <c r="AN473" i="18" s="1"/>
  <c r="AN49" i="24"/>
  <c r="AN10" i="24"/>
  <c r="M64" i="24"/>
  <c r="L82" i="24"/>
  <c r="L86" i="24" s="1"/>
  <c r="BC283" i="18"/>
  <c r="BD271" i="18"/>
  <c r="AM20" i="24"/>
  <c r="AM84" i="24"/>
  <c r="AK57" i="24"/>
  <c r="AK85" i="24" s="1"/>
  <c r="AL18" i="24"/>
  <c r="AK50" i="24"/>
  <c r="AK15" i="24"/>
  <c r="AL92" i="24"/>
  <c r="AL17" i="24"/>
  <c r="AN87" i="24"/>
  <c r="M74" i="24"/>
  <c r="AK35" i="24"/>
  <c r="AK36" i="24" s="1"/>
  <c r="AK56" i="24"/>
  <c r="AM12" i="24"/>
  <c r="AL57" i="24" s="1"/>
  <c r="AL85" i="24" s="1"/>
  <c r="AM11" i="24"/>
  <c r="BC323" i="18" l="1"/>
  <c r="BB284" i="18"/>
  <c r="BA296" i="18"/>
  <c r="AL50" i="24"/>
  <c r="AL15" i="24"/>
  <c r="L88" i="24"/>
  <c r="L90" i="24" s="1"/>
  <c r="L89" i="24"/>
  <c r="M41" i="24"/>
  <c r="N44" i="24" s="1"/>
  <c r="N24" i="24" s="1"/>
  <c r="M42" i="24"/>
  <c r="AM18" i="24"/>
  <c r="AN12" i="24"/>
  <c r="AN18" i="24" s="1"/>
  <c r="AN11" i="24"/>
  <c r="M70" i="24"/>
  <c r="M69" i="24"/>
  <c r="AO474" i="18"/>
  <c r="AP466" i="18"/>
  <c r="AP467" i="18"/>
  <c r="AP475" i="18" s="1"/>
  <c r="AO471" i="18"/>
  <c r="AO473" i="18" s="1"/>
  <c r="AO10" i="24"/>
  <c r="AO49" i="24"/>
  <c r="AY309" i="18"/>
  <c r="AY75" i="18" s="1"/>
  <c r="AY472" i="18" s="1"/>
  <c r="AZ297" i="18"/>
  <c r="AM17" i="24"/>
  <c r="AM92" i="24"/>
  <c r="AL56" i="24"/>
  <c r="AL35" i="24"/>
  <c r="AL36" i="24" s="1"/>
  <c r="BD283" i="18"/>
  <c r="BE271" i="18"/>
  <c r="AN84" i="24"/>
  <c r="AN20" i="24"/>
  <c r="AO87" i="24"/>
  <c r="BD323" i="18" l="1"/>
  <c r="BC335" i="18"/>
  <c r="BC284" i="18"/>
  <c r="BB296" i="18"/>
  <c r="AZ309" i="18"/>
  <c r="AZ75" i="18" s="1"/>
  <c r="AZ472" i="18" s="1"/>
  <c r="BA297" i="18"/>
  <c r="AO84" i="24"/>
  <c r="AO20" i="24"/>
  <c r="AM57" i="24"/>
  <c r="AM85" i="24" s="1"/>
  <c r="AM15" i="24"/>
  <c r="AM50" i="24"/>
  <c r="AO12" i="24"/>
  <c r="AO11" i="24"/>
  <c r="AP471" i="18"/>
  <c r="AP473" i="18" s="1"/>
  <c r="AP49" i="24"/>
  <c r="AP10" i="24"/>
  <c r="AN35" i="24"/>
  <c r="AN36" i="24" s="1"/>
  <c r="AN56" i="24"/>
  <c r="BE283" i="18"/>
  <c r="BF271" i="18"/>
  <c r="AP474" i="18"/>
  <c r="AQ466" i="18"/>
  <c r="AQ467" i="18"/>
  <c r="AQ475" i="18" s="1"/>
  <c r="AN92" i="24"/>
  <c r="AN17" i="24"/>
  <c r="N25" i="24"/>
  <c r="N27" i="24" s="1"/>
  <c r="N60" i="24" s="1"/>
  <c r="AM35" i="24"/>
  <c r="AM36" i="24" s="1"/>
  <c r="AM56" i="24"/>
  <c r="M99" i="24"/>
  <c r="M43" i="24"/>
  <c r="M100" i="24" s="1"/>
  <c r="M61" i="24"/>
  <c r="M73" i="24"/>
  <c r="M75" i="24" s="1"/>
  <c r="AP87" i="24"/>
  <c r="BE323" i="18" l="1"/>
  <c r="BD335" i="18"/>
  <c r="AQ87" i="24"/>
  <c r="BD284" i="18"/>
  <c r="BC296" i="18"/>
  <c r="N114" i="24"/>
  <c r="AP12" i="24"/>
  <c r="AP11" i="24"/>
  <c r="AN57" i="24"/>
  <c r="AN85" i="24" s="1"/>
  <c r="AO18" i="24"/>
  <c r="M65" i="24"/>
  <c r="M62" i="24"/>
  <c r="BF283" i="18"/>
  <c r="BG271" i="18"/>
  <c r="AO92" i="24"/>
  <c r="AO17" i="24"/>
  <c r="BA309" i="18"/>
  <c r="BA75" i="18" s="1"/>
  <c r="BA472" i="18" s="1"/>
  <c r="BB297" i="18"/>
  <c r="AN50" i="24"/>
  <c r="AN15" i="24"/>
  <c r="AQ49" i="24"/>
  <c r="AQ10" i="24"/>
  <c r="AQ471" i="18"/>
  <c r="AQ473" i="18" s="1"/>
  <c r="AP20" i="24"/>
  <c r="AP84" i="24"/>
  <c r="N96" i="24"/>
  <c r="N40" i="24"/>
  <c r="N72" i="24"/>
  <c r="AR466" i="18"/>
  <c r="AQ474" i="18"/>
  <c r="AR467" i="18"/>
  <c r="AR475" i="18" s="1"/>
  <c r="M76" i="24"/>
  <c r="M77" i="24" s="1"/>
  <c r="BE335" i="18" l="1"/>
  <c r="BF323" i="18"/>
  <c r="BE284" i="18"/>
  <c r="BD296" i="18"/>
  <c r="AS466" i="18"/>
  <c r="AS467" i="18"/>
  <c r="AS475" i="18" s="1"/>
  <c r="AR474" i="18"/>
  <c r="AO50" i="24"/>
  <c r="AO15" i="24"/>
  <c r="M82" i="24"/>
  <c r="M86" i="24" s="1"/>
  <c r="M66" i="24"/>
  <c r="AR87" i="24"/>
  <c r="AO56" i="24"/>
  <c r="AO35" i="24"/>
  <c r="AO36" i="24" s="1"/>
  <c r="N39" i="24"/>
  <c r="N68" i="24"/>
  <c r="BB309" i="18"/>
  <c r="BB75" i="18" s="1"/>
  <c r="BB472" i="18" s="1"/>
  <c r="BC297" i="18"/>
  <c r="BG283" i="18"/>
  <c r="BH271" i="18"/>
  <c r="AO57" i="24"/>
  <c r="AO85" i="24" s="1"/>
  <c r="AP18" i="24"/>
  <c r="AR49" i="24"/>
  <c r="AR471" i="18"/>
  <c r="AR473" i="18" s="1"/>
  <c r="AR10" i="24"/>
  <c r="N74" i="24"/>
  <c r="AQ11" i="24"/>
  <c r="AQ12" i="24"/>
  <c r="N64" i="24"/>
  <c r="AQ84" i="24"/>
  <c r="AQ20" i="24"/>
  <c r="AP17" i="24"/>
  <c r="AP92" i="24"/>
  <c r="BF335" i="18" l="1"/>
  <c r="BG323" i="18"/>
  <c r="BG335" i="18" s="1"/>
  <c r="BF284" i="18"/>
  <c r="BE296" i="18"/>
  <c r="AQ92" i="24"/>
  <c r="AQ17" i="24"/>
  <c r="AR12" i="24"/>
  <c r="AQ57" i="24" s="1"/>
  <c r="AQ85" i="24" s="1"/>
  <c r="AR11" i="24"/>
  <c r="AP56" i="24"/>
  <c r="AP35" i="24"/>
  <c r="AP36" i="24" s="1"/>
  <c r="BC309" i="18"/>
  <c r="BC75" i="18" s="1"/>
  <c r="BC472" i="18" s="1"/>
  <c r="BD297" i="18"/>
  <c r="AS474" i="18"/>
  <c r="AT466" i="18"/>
  <c r="AT467" i="18"/>
  <c r="AT475" i="18" s="1"/>
  <c r="AQ18" i="24"/>
  <c r="N42" i="24"/>
  <c r="N41" i="24"/>
  <c r="O44" i="24" s="1"/>
  <c r="O24" i="24" s="1"/>
  <c r="M88" i="24"/>
  <c r="M90" i="24" s="1"/>
  <c r="M89" i="24"/>
  <c r="AP57" i="24"/>
  <c r="AP85" i="24" s="1"/>
  <c r="AS87" i="24"/>
  <c r="AP15" i="24"/>
  <c r="AP50" i="24"/>
  <c r="BH283" i="18"/>
  <c r="BI271" i="18"/>
  <c r="BI283" i="18" s="1"/>
  <c r="N70" i="24"/>
  <c r="N69" i="24"/>
  <c r="AS49" i="24"/>
  <c r="AS10" i="24"/>
  <c r="AS471" i="18"/>
  <c r="AS473" i="18" s="1"/>
  <c r="AR20" i="24"/>
  <c r="AR84" i="24"/>
  <c r="AT87" i="24" l="1"/>
  <c r="BH323" i="18"/>
  <c r="BG284" i="18"/>
  <c r="BF296" i="18"/>
  <c r="AS12" i="24"/>
  <c r="AR57" i="24" s="1"/>
  <c r="AR85" i="24" s="1"/>
  <c r="AS11" i="24"/>
  <c r="BD309" i="18"/>
  <c r="BD75" i="18" s="1"/>
  <c r="BD472" i="18" s="1"/>
  <c r="BE297" i="18"/>
  <c r="AR92" i="24"/>
  <c r="AR17" i="24"/>
  <c r="AS20" i="24"/>
  <c r="AS84" i="24"/>
  <c r="AQ56" i="24"/>
  <c r="AQ35" i="24"/>
  <c r="AQ36" i="24" s="1"/>
  <c r="AT49" i="24"/>
  <c r="AT10" i="24"/>
  <c r="AT471" i="18"/>
  <c r="AT473" i="18" s="1"/>
  <c r="N43" i="24"/>
  <c r="N100" i="24" s="1"/>
  <c r="N99" i="24"/>
  <c r="N61" i="24"/>
  <c r="N73" i="24"/>
  <c r="N75" i="24" s="1"/>
  <c r="AU467" i="18"/>
  <c r="AU475" i="18" s="1"/>
  <c r="AU466" i="18"/>
  <c r="AT474" i="18"/>
  <c r="AQ15" i="24"/>
  <c r="AQ50" i="24"/>
  <c r="O25" i="24"/>
  <c r="O114" i="24" s="1"/>
  <c r="AR18" i="24"/>
  <c r="BI323" i="18" l="1"/>
  <c r="BI335" i="18" s="1"/>
  <c r="BH335" i="18"/>
  <c r="AU87" i="24"/>
  <c r="O27" i="24"/>
  <c r="BG296" i="18"/>
  <c r="BH284" i="18"/>
  <c r="AU10" i="24"/>
  <c r="AU49" i="24"/>
  <c r="AU471" i="18"/>
  <c r="AU473" i="18" s="1"/>
  <c r="N65" i="24"/>
  <c r="N62" i="24"/>
  <c r="AT84" i="24"/>
  <c r="AT20" i="24"/>
  <c r="BE309" i="18"/>
  <c r="BE75" i="18" s="1"/>
  <c r="BE472" i="18" s="1"/>
  <c r="BF297" i="18"/>
  <c r="AS18" i="24"/>
  <c r="AR50" i="24"/>
  <c r="AR15" i="24"/>
  <c r="AS17" i="24"/>
  <c r="AS92" i="24"/>
  <c r="AR56" i="24"/>
  <c r="AR35" i="24"/>
  <c r="AR36" i="24" s="1"/>
  <c r="AV467" i="18"/>
  <c r="AV475" i="18" s="1"/>
  <c r="AU474" i="18"/>
  <c r="AV466" i="18"/>
  <c r="AT11" i="24"/>
  <c r="AT12" i="24"/>
  <c r="N76" i="24"/>
  <c r="N77" i="24" s="1"/>
  <c r="O96" i="24" l="1"/>
  <c r="O60" i="24"/>
  <c r="O64" i="24" s="1"/>
  <c r="O40" i="24"/>
  <c r="O39" i="24" s="1"/>
  <c r="O72" i="24"/>
  <c r="O74" i="24" s="1"/>
  <c r="AV87" i="24"/>
  <c r="BI284" i="18"/>
  <c r="BI296" i="18" s="1"/>
  <c r="BH296" i="18"/>
  <c r="AT92" i="24"/>
  <c r="AT17" i="24"/>
  <c r="BF309" i="18"/>
  <c r="BF75" i="18" s="1"/>
  <c r="BF472" i="18" s="1"/>
  <c r="BG297" i="18"/>
  <c r="N82" i="24"/>
  <c r="N86" i="24" s="1"/>
  <c r="N66" i="24"/>
  <c r="AU12" i="24"/>
  <c r="AT57" i="24" s="1"/>
  <c r="AT85" i="24" s="1"/>
  <c r="AU11" i="24"/>
  <c r="AV474" i="18"/>
  <c r="AW466" i="18"/>
  <c r="AW467" i="18"/>
  <c r="AW475" i="18" s="1"/>
  <c r="AS56" i="24"/>
  <c r="AS35" i="24"/>
  <c r="AS36" i="24" s="1"/>
  <c r="AT18" i="24"/>
  <c r="AS15" i="24"/>
  <c r="AS50" i="24"/>
  <c r="AV471" i="18"/>
  <c r="AV473" i="18" s="1"/>
  <c r="AV49" i="24"/>
  <c r="AV10" i="24"/>
  <c r="AU20" i="24"/>
  <c r="AU84" i="24"/>
  <c r="AS57" i="24"/>
  <c r="AS85" i="24" s="1"/>
  <c r="O68" i="24" l="1"/>
  <c r="O69" i="24" s="1"/>
  <c r="AW87" i="24"/>
  <c r="AU92" i="24"/>
  <c r="AU17" i="24"/>
  <c r="AV84" i="24"/>
  <c r="AV20" i="24"/>
  <c r="AT56" i="24"/>
  <c r="AT35" i="24"/>
  <c r="AT36" i="24" s="1"/>
  <c r="AW49" i="24"/>
  <c r="AW10" i="24"/>
  <c r="AW471" i="18"/>
  <c r="AW473" i="18" s="1"/>
  <c r="AU18" i="24"/>
  <c r="O41" i="24"/>
  <c r="P44" i="24" s="1"/>
  <c r="P24" i="24" s="1"/>
  <c r="O42" i="24"/>
  <c r="BG309" i="18"/>
  <c r="BG75" i="18" s="1"/>
  <c r="BG472" i="18" s="1"/>
  <c r="BH297" i="18"/>
  <c r="N88" i="24"/>
  <c r="N90" i="24" s="1"/>
  <c r="N89" i="24"/>
  <c r="AX466" i="18"/>
  <c r="AW474" i="18"/>
  <c r="AX467" i="18"/>
  <c r="AX475" i="18" s="1"/>
  <c r="AV12" i="24"/>
  <c r="AV11" i="24"/>
  <c r="AT50" i="24"/>
  <c r="AT15" i="24"/>
  <c r="O70" i="24" l="1"/>
  <c r="AX87" i="24"/>
  <c r="AV18" i="24"/>
  <c r="AX10" i="24"/>
  <c r="AX471" i="18"/>
  <c r="AX473" i="18" s="1"/>
  <c r="AX49" i="24"/>
  <c r="O43" i="24"/>
  <c r="O100" i="24" s="1"/>
  <c r="O99" i="24"/>
  <c r="O61" i="24"/>
  <c r="O73" i="24"/>
  <c r="O75" i="24" s="1"/>
  <c r="AW20" i="24"/>
  <c r="AW84" i="24"/>
  <c r="AU56" i="24"/>
  <c r="AU35" i="24"/>
  <c r="AU36" i="24" s="1"/>
  <c r="AU50" i="24"/>
  <c r="AU15" i="24"/>
  <c r="BH309" i="18"/>
  <c r="BH75" i="18" s="1"/>
  <c r="BH472" i="18" s="1"/>
  <c r="BI297" i="18"/>
  <c r="BI309" i="18" s="1"/>
  <c r="BI75" i="18" s="1"/>
  <c r="BI472" i="18" s="1"/>
  <c r="AU57" i="24"/>
  <c r="AU85" i="24" s="1"/>
  <c r="AV17" i="24"/>
  <c r="AV92" i="24"/>
  <c r="AY466" i="18"/>
  <c r="AY467" i="18"/>
  <c r="AY475" i="18" s="1"/>
  <c r="AX474" i="18"/>
  <c r="P25" i="24"/>
  <c r="P27" i="24" s="1"/>
  <c r="P60" i="24" s="1"/>
  <c r="AW12" i="24"/>
  <c r="AW11" i="24"/>
  <c r="AY87" i="24" l="1"/>
  <c r="AW18" i="24"/>
  <c r="AW17" i="24"/>
  <c r="AW92" i="24"/>
  <c r="AY10" i="24"/>
  <c r="AY471" i="18"/>
  <c r="AY473" i="18" s="1"/>
  <c r="AY49" i="24"/>
  <c r="AV15" i="24"/>
  <c r="AV50" i="24"/>
  <c r="O76" i="24"/>
  <c r="O77" i="24" s="1"/>
  <c r="AV57" i="24"/>
  <c r="AV85" i="24" s="1"/>
  <c r="AV56" i="24"/>
  <c r="AV35" i="24"/>
  <c r="AV36" i="24" s="1"/>
  <c r="P40" i="24"/>
  <c r="P96" i="24"/>
  <c r="P72" i="24"/>
  <c r="AZ467" i="18"/>
  <c r="AZ475" i="18" s="1"/>
  <c r="AZ466" i="18"/>
  <c r="AY474" i="18"/>
  <c r="AX12" i="24"/>
  <c r="AX18" i="24" s="1"/>
  <c r="AX11" i="24"/>
  <c r="O62" i="24"/>
  <c r="O65" i="24"/>
  <c r="AX20" i="24"/>
  <c r="AX84" i="24"/>
  <c r="P114" i="24"/>
  <c r="AZ87" i="24" l="1"/>
  <c r="AX35" i="24"/>
  <c r="AX36" i="24" s="1"/>
  <c r="AX56" i="24"/>
  <c r="P74" i="24"/>
  <c r="AY11" i="24"/>
  <c r="AY12" i="24"/>
  <c r="AW56" i="24"/>
  <c r="AW35" i="24"/>
  <c r="AW36" i="24" s="1"/>
  <c r="AX92" i="24"/>
  <c r="AX17" i="24"/>
  <c r="P64" i="24"/>
  <c r="AY84" i="24"/>
  <c r="AY20" i="24"/>
  <c r="AW57" i="24"/>
  <c r="AW85" i="24" s="1"/>
  <c r="BA466" i="18"/>
  <c r="BA467" i="18"/>
  <c r="BA475" i="18" s="1"/>
  <c r="AZ474" i="18"/>
  <c r="O66" i="24"/>
  <c r="O82" i="24"/>
  <c r="O86" i="24" s="1"/>
  <c r="P39" i="24"/>
  <c r="P68" i="24"/>
  <c r="AW15" i="24"/>
  <c r="AW50" i="24"/>
  <c r="AZ49" i="24"/>
  <c r="AZ10" i="24"/>
  <c r="AZ471" i="18"/>
  <c r="AZ473" i="18" s="1"/>
  <c r="O89" i="24" l="1"/>
  <c r="O88" i="24"/>
  <c r="O90" i="24" s="1"/>
  <c r="BB466" i="18"/>
  <c r="BB467" i="18"/>
  <c r="BB475" i="18" s="1"/>
  <c r="BA474" i="18"/>
  <c r="P42" i="24"/>
  <c r="P41" i="24"/>
  <c r="Q44" i="24" s="1"/>
  <c r="Q24" i="24" s="1"/>
  <c r="Q25" i="24" s="1"/>
  <c r="Q27" i="24" s="1"/>
  <c r="Q60" i="24" s="1"/>
  <c r="AY17" i="24"/>
  <c r="AY92" i="24"/>
  <c r="BA87" i="24"/>
  <c r="P70" i="24"/>
  <c r="P69" i="24"/>
  <c r="AX15" i="24"/>
  <c r="AX50" i="24"/>
  <c r="AX57" i="24"/>
  <c r="AX85" i="24" s="1"/>
  <c r="AY18" i="24"/>
  <c r="AZ12" i="24"/>
  <c r="AZ18" i="24" s="1"/>
  <c r="AZ11" i="24"/>
  <c r="BA10" i="24"/>
  <c r="BA471" i="18"/>
  <c r="BA473" i="18" s="1"/>
  <c r="BA49" i="24"/>
  <c r="AZ84" i="24"/>
  <c r="AZ20" i="24"/>
  <c r="BB87" i="24" l="1"/>
  <c r="AZ92" i="24"/>
  <c r="AZ17" i="24"/>
  <c r="BA20" i="24"/>
  <c r="BA84" i="24"/>
  <c r="BB471" i="18"/>
  <c r="BB473" i="18" s="1"/>
  <c r="BB10" i="24"/>
  <c r="BB49" i="24"/>
  <c r="AY57" i="24"/>
  <c r="AY85" i="24" s="1"/>
  <c r="AZ56" i="24"/>
  <c r="AZ35" i="24"/>
  <c r="AZ36" i="24" s="1"/>
  <c r="P99" i="24"/>
  <c r="P43" i="24"/>
  <c r="P100" i="24" s="1"/>
  <c r="P73" i="24"/>
  <c r="P75" i="24" s="1"/>
  <c r="P61" i="24"/>
  <c r="Q40" i="24"/>
  <c r="Q72" i="24"/>
  <c r="BB474" i="18"/>
  <c r="BC466" i="18"/>
  <c r="BC467" i="18"/>
  <c r="BC475" i="18" s="1"/>
  <c r="BA11" i="24"/>
  <c r="BA12" i="24"/>
  <c r="AY35" i="24"/>
  <c r="AY36" i="24" s="1"/>
  <c r="AY56" i="24"/>
  <c r="AY50" i="24"/>
  <c r="AY15" i="24"/>
  <c r="P76" i="24" l="1"/>
  <c r="P77" i="24" s="1"/>
  <c r="Q64" i="24"/>
  <c r="BB84" i="24"/>
  <c r="BB20" i="24"/>
  <c r="BC87" i="24"/>
  <c r="BA92" i="24"/>
  <c r="BA17" i="24"/>
  <c r="Q74" i="24"/>
  <c r="BB11" i="24"/>
  <c r="BB12" i="24"/>
  <c r="AZ50" i="24"/>
  <c r="AZ15" i="24"/>
  <c r="AZ57" i="24"/>
  <c r="AZ85" i="24" s="1"/>
  <c r="BA18" i="24"/>
  <c r="BC49" i="24"/>
  <c r="BC10" i="24"/>
  <c r="BC471" i="18"/>
  <c r="BC473" i="18" s="1"/>
  <c r="P62" i="24"/>
  <c r="P65" i="24"/>
  <c r="BD466" i="18"/>
  <c r="BC474" i="18"/>
  <c r="BD467" i="18"/>
  <c r="BD475" i="18" s="1"/>
  <c r="Q39" i="24"/>
  <c r="Q68" i="24"/>
  <c r="Q70" i="24" l="1"/>
  <c r="Q69" i="24"/>
  <c r="BA56" i="24"/>
  <c r="BA35" i="24"/>
  <c r="BA36" i="24" s="1"/>
  <c r="Q41" i="24"/>
  <c r="R44" i="24" s="1"/>
  <c r="R24" i="24" s="1"/>
  <c r="R25" i="24" s="1"/>
  <c r="R27" i="24" s="1"/>
  <c r="R60" i="24" s="1"/>
  <c r="Q42" i="24"/>
  <c r="BD87" i="24"/>
  <c r="BD474" i="18"/>
  <c r="BE466" i="18"/>
  <c r="BE467" i="18"/>
  <c r="BE475" i="18" s="1"/>
  <c r="BC11" i="24"/>
  <c r="BC12" i="24"/>
  <c r="BC18" i="24" s="1"/>
  <c r="BB17" i="24"/>
  <c r="BB92" i="24"/>
  <c r="BD49" i="24"/>
  <c r="BD471" i="18"/>
  <c r="BD473" i="18" s="1"/>
  <c r="BD10" i="24"/>
  <c r="BB18" i="24"/>
  <c r="BA15" i="24"/>
  <c r="BA50" i="24"/>
  <c r="BC20" i="24"/>
  <c r="BC84" i="24"/>
  <c r="P66" i="24"/>
  <c r="P82" i="24"/>
  <c r="P86" i="24" s="1"/>
  <c r="BA57" i="24"/>
  <c r="BA85" i="24" s="1"/>
  <c r="BB57" i="24" l="1"/>
  <c r="BB85" i="24" s="1"/>
  <c r="BE87" i="24"/>
  <c r="P89" i="24"/>
  <c r="P88" i="24"/>
  <c r="P90" i="24" s="1"/>
  <c r="BD11" i="24"/>
  <c r="BD12" i="24"/>
  <c r="BB50" i="24"/>
  <c r="BB15" i="24"/>
  <c r="BE474" i="18"/>
  <c r="BF466" i="18"/>
  <c r="BF467" i="18"/>
  <c r="BF475" i="18" s="1"/>
  <c r="R40" i="24"/>
  <c r="R72" i="24"/>
  <c r="Q43" i="24"/>
  <c r="Q76" i="24" s="1"/>
  <c r="Q77" i="24" s="1"/>
  <c r="Q61" i="24"/>
  <c r="Q73" i="24"/>
  <c r="Q75" i="24" s="1"/>
  <c r="BB35" i="24"/>
  <c r="BB36" i="24" s="1"/>
  <c r="BB56" i="24"/>
  <c r="BC92" i="24"/>
  <c r="BC17" i="24"/>
  <c r="BD20" i="24"/>
  <c r="BD84" i="24"/>
  <c r="BC35" i="24"/>
  <c r="BC36" i="24" s="1"/>
  <c r="BC56" i="24"/>
  <c r="BE471" i="18"/>
  <c r="BE473" i="18" s="1"/>
  <c r="BE49" i="24"/>
  <c r="BE10" i="24"/>
  <c r="Q62" i="24" l="1"/>
  <c r="Q65" i="24"/>
  <c r="BE12" i="24"/>
  <c r="BD57" i="24" s="1"/>
  <c r="BD85" i="24" s="1"/>
  <c r="BE11" i="24"/>
  <c r="BE84" i="24"/>
  <c r="BE20" i="24"/>
  <c r="BF87" i="24"/>
  <c r="R39" i="24"/>
  <c r="R68" i="24"/>
  <c r="R64" i="24"/>
  <c r="BF471" i="18"/>
  <c r="BF473" i="18" s="1"/>
  <c r="BF49" i="24"/>
  <c r="BF10" i="24"/>
  <c r="BD17" i="24"/>
  <c r="BD92" i="24"/>
  <c r="BC15" i="24"/>
  <c r="BC50" i="24"/>
  <c r="R74" i="24"/>
  <c r="BG466" i="18"/>
  <c r="BG467" i="18"/>
  <c r="BG475" i="18" s="1"/>
  <c r="BF474" i="18"/>
  <c r="BC57" i="24"/>
  <c r="BC85" i="24" s="1"/>
  <c r="BD18" i="24"/>
  <c r="BD56" i="24" l="1"/>
  <c r="BD35" i="24"/>
  <c r="BD36" i="24" s="1"/>
  <c r="BH467" i="18"/>
  <c r="BH475" i="18" s="1"/>
  <c r="BG474" i="18"/>
  <c r="BH466" i="18"/>
  <c r="R70" i="24"/>
  <c r="R69" i="24"/>
  <c r="Q66" i="24"/>
  <c r="Q82" i="24"/>
  <c r="Q86" i="24" s="1"/>
  <c r="BF11" i="24"/>
  <c r="BF12" i="24"/>
  <c r="BE57" i="24" s="1"/>
  <c r="BE85" i="24" s="1"/>
  <c r="BG87" i="24"/>
  <c r="BG49" i="24"/>
  <c r="BG10" i="24"/>
  <c r="BG471" i="18"/>
  <c r="BG473" i="18" s="1"/>
  <c r="BD15" i="24"/>
  <c r="BD50" i="24"/>
  <c r="BE18" i="24"/>
  <c r="BF20" i="24"/>
  <c r="BF84" i="24"/>
  <c r="R41" i="24"/>
  <c r="S44" i="24" s="1"/>
  <c r="S24" i="24" s="1"/>
  <c r="S25" i="24" s="1"/>
  <c r="S27" i="24" s="1"/>
  <c r="S60" i="24" s="1"/>
  <c r="R42" i="24"/>
  <c r="BE92" i="24"/>
  <c r="BE17" i="24"/>
  <c r="BH87" i="24" l="1"/>
  <c r="BE15" i="24"/>
  <c r="BE50" i="24"/>
  <c r="Q88" i="24"/>
  <c r="Q90" i="24" s="1"/>
  <c r="Q89" i="24"/>
  <c r="BH474" i="18"/>
  <c r="BI467" i="18"/>
  <c r="BI475" i="18" s="1"/>
  <c r="BI466" i="18"/>
  <c r="BI474" i="18" s="1"/>
  <c r="BI52" i="24" s="1"/>
  <c r="F52" i="24" s="1"/>
  <c r="S72" i="24"/>
  <c r="S40" i="24"/>
  <c r="BE35" i="24"/>
  <c r="BE36" i="24" s="1"/>
  <c r="BE56" i="24"/>
  <c r="BG12" i="24"/>
  <c r="BF57" i="24" s="1"/>
  <c r="BF85" i="24" s="1"/>
  <c r="BG11" i="24"/>
  <c r="BF17" i="24"/>
  <c r="BF92" i="24"/>
  <c r="BG20" i="24"/>
  <c r="BG84" i="24"/>
  <c r="BF18" i="24"/>
  <c r="R43" i="24"/>
  <c r="R76" i="24" s="1"/>
  <c r="R77" i="24" s="1"/>
  <c r="R73" i="24"/>
  <c r="R75" i="24" s="1"/>
  <c r="R61" i="24"/>
  <c r="BH471" i="18"/>
  <c r="BH473" i="18" s="1"/>
  <c r="BH49" i="24"/>
  <c r="BH10" i="24"/>
  <c r="BI87" i="24" l="1"/>
  <c r="BF15" i="24"/>
  <c r="BF50" i="24"/>
  <c r="BG18" i="24"/>
  <c r="S64" i="24"/>
  <c r="BI10" i="24"/>
  <c r="BI49" i="24"/>
  <c r="BI471" i="18"/>
  <c r="BI473" i="18" s="1"/>
  <c r="BH12" i="24"/>
  <c r="BH11" i="24"/>
  <c r="BG92" i="24"/>
  <c r="BG17" i="24"/>
  <c r="S68" i="24"/>
  <c r="S39" i="24"/>
  <c r="R65" i="24"/>
  <c r="R62" i="24"/>
  <c r="BH20" i="24"/>
  <c r="BH84" i="24"/>
  <c r="BF35" i="24"/>
  <c r="BF36" i="24" s="1"/>
  <c r="BF56" i="24"/>
  <c r="S74" i="24"/>
  <c r="BI11" i="24" l="1"/>
  <c r="BI12" i="24"/>
  <c r="R82" i="24"/>
  <c r="R86" i="24" s="1"/>
  <c r="R66" i="24"/>
  <c r="BG15" i="24"/>
  <c r="BG50" i="24"/>
  <c r="BI84" i="24"/>
  <c r="BI20" i="24"/>
  <c r="S70" i="24"/>
  <c r="S69" i="24"/>
  <c r="BH18" i="24"/>
  <c r="BH17" i="24"/>
  <c r="BH92" i="24"/>
  <c r="BG35" i="24"/>
  <c r="BG36" i="24" s="1"/>
  <c r="BG56" i="24"/>
  <c r="S42" i="24"/>
  <c r="S41" i="24"/>
  <c r="T44" i="24" s="1"/>
  <c r="T24" i="24" s="1"/>
  <c r="T25" i="24" s="1"/>
  <c r="T27" i="24" s="1"/>
  <c r="T60" i="24" s="1"/>
  <c r="BG57" i="24"/>
  <c r="BG85" i="24" s="1"/>
  <c r="T40" i="24" l="1"/>
  <c r="T72" i="24"/>
  <c r="S43" i="24"/>
  <c r="S76" i="24" s="1"/>
  <c r="S77" i="24" s="1"/>
  <c r="S61" i="24"/>
  <c r="S73" i="24"/>
  <c r="S75" i="24" s="1"/>
  <c r="BH50" i="24"/>
  <c r="BH15" i="24"/>
  <c r="BI17" i="24"/>
  <c r="BI92" i="24"/>
  <c r="BI57" i="24"/>
  <c r="BI85" i="24" s="1"/>
  <c r="BI18" i="24"/>
  <c r="R89" i="24"/>
  <c r="R88" i="24"/>
  <c r="R90" i="24" s="1"/>
  <c r="BH56" i="24"/>
  <c r="BH35" i="24"/>
  <c r="BH36" i="24" s="1"/>
  <c r="BH57" i="24"/>
  <c r="BH85" i="24" s="1"/>
  <c r="BI50" i="24" l="1"/>
  <c r="F50" i="24" s="1"/>
  <c r="F49" i="24" s="1"/>
  <c r="BI15" i="24"/>
  <c r="S62" i="24"/>
  <c r="S65" i="24"/>
  <c r="T64" i="24"/>
  <c r="T39" i="24"/>
  <c r="T68" i="24"/>
  <c r="T74" i="24"/>
  <c r="BI35" i="24"/>
  <c r="BI36" i="24" s="1"/>
  <c r="BI56" i="24"/>
  <c r="T42" i="24" l="1"/>
  <c r="T41" i="24"/>
  <c r="U44" i="24" s="1"/>
  <c r="U24" i="24" s="1"/>
  <c r="U25" i="24" s="1"/>
  <c r="U27" i="24" s="1"/>
  <c r="U60" i="24" s="1"/>
  <c r="S82" i="24"/>
  <c r="S86" i="24" s="1"/>
  <c r="S66" i="24"/>
  <c r="T70" i="24"/>
  <c r="T69" i="24"/>
  <c r="S89" i="24" l="1"/>
  <c r="S88" i="24"/>
  <c r="S90" i="24" s="1"/>
  <c r="T43" i="24"/>
  <c r="T76" i="24" s="1"/>
  <c r="T77" i="24" s="1"/>
  <c r="T61" i="24"/>
  <c r="T73" i="24"/>
  <c r="T75" i="24" s="1"/>
  <c r="U40" i="24"/>
  <c r="U72" i="24"/>
  <c r="U64" i="24" l="1"/>
  <c r="U39" i="24"/>
  <c r="U68" i="24"/>
  <c r="U74" i="24"/>
  <c r="T65" i="24"/>
  <c r="T62" i="24"/>
  <c r="U42" i="24" l="1"/>
  <c r="U41" i="24"/>
  <c r="V44" i="24" s="1"/>
  <c r="V24" i="24" s="1"/>
  <c r="V25" i="24" s="1"/>
  <c r="V27" i="24" s="1"/>
  <c r="V60" i="24" s="1"/>
  <c r="T66" i="24"/>
  <c r="T82" i="24"/>
  <c r="T86" i="24" s="1"/>
  <c r="U70" i="24"/>
  <c r="U69" i="24"/>
  <c r="U43" i="24" l="1"/>
  <c r="U76" i="24" s="1"/>
  <c r="U77" i="24" s="1"/>
  <c r="U61" i="24"/>
  <c r="U73" i="24"/>
  <c r="U75" i="24" s="1"/>
  <c r="V40" i="24"/>
  <c r="V72" i="24"/>
  <c r="T89" i="24"/>
  <c r="T88" i="24"/>
  <c r="T90" i="24" s="1"/>
  <c r="V64" i="24" l="1"/>
  <c r="V74" i="24"/>
  <c r="U62" i="24"/>
  <c r="U65" i="24"/>
  <c r="V68" i="24"/>
  <c r="V39" i="24"/>
  <c r="U66" i="24" l="1"/>
  <c r="U82" i="24"/>
  <c r="U86" i="24" s="1"/>
  <c r="V70" i="24"/>
  <c r="V69" i="24"/>
  <c r="V42" i="24"/>
  <c r="V41" i="24"/>
  <c r="W44" i="24" s="1"/>
  <c r="W24" i="24" s="1"/>
  <c r="W25" i="24" s="1"/>
  <c r="W27" i="24" s="1"/>
  <c r="W60" i="24" s="1"/>
  <c r="W40" i="24" l="1"/>
  <c r="W72" i="24"/>
  <c r="V43" i="24"/>
  <c r="V76" i="24" s="1"/>
  <c r="V77" i="24" s="1"/>
  <c r="V73" i="24"/>
  <c r="V75" i="24" s="1"/>
  <c r="V61" i="24"/>
  <c r="U88" i="24"/>
  <c r="U90" i="24" s="1"/>
  <c r="U89" i="24"/>
  <c r="V62" i="24" l="1"/>
  <c r="V65" i="24"/>
  <c r="W68" i="24"/>
  <c r="W39" i="24"/>
  <c r="W74" i="24"/>
  <c r="W64" i="24"/>
  <c r="W70" i="24" l="1"/>
  <c r="W69" i="24"/>
  <c r="V82" i="24"/>
  <c r="V86" i="24" s="1"/>
  <c r="V66" i="24"/>
  <c r="W42" i="24"/>
  <c r="W41" i="24"/>
  <c r="X44" i="24" s="1"/>
  <c r="X24" i="24" s="1"/>
  <c r="X25" i="24" s="1"/>
  <c r="X27" i="24" s="1"/>
  <c r="X60" i="24" s="1"/>
  <c r="X40" i="24" l="1"/>
  <c r="X72" i="24"/>
  <c r="W43" i="24"/>
  <c r="W76" i="24" s="1"/>
  <c r="W77" i="24" s="1"/>
  <c r="W61" i="24"/>
  <c r="W73" i="24"/>
  <c r="W75" i="24" s="1"/>
  <c r="V88" i="24"/>
  <c r="V90" i="24" s="1"/>
  <c r="V89" i="24"/>
  <c r="W65" i="24" l="1"/>
  <c r="W62" i="24"/>
  <c r="X64" i="24"/>
  <c r="X68" i="24"/>
  <c r="X39" i="24"/>
  <c r="X74" i="24"/>
  <c r="X70" i="24" l="1"/>
  <c r="X69" i="24"/>
  <c r="X42" i="24"/>
  <c r="X41" i="24"/>
  <c r="Y44" i="24" s="1"/>
  <c r="Y24" i="24" s="1"/>
  <c r="Y25" i="24" s="1"/>
  <c r="Y27" i="24" s="1"/>
  <c r="Y60" i="24" s="1"/>
  <c r="W66" i="24"/>
  <c r="W82" i="24"/>
  <c r="W86" i="24" s="1"/>
  <c r="W88" i="24" l="1"/>
  <c r="W90" i="24" s="1"/>
  <c r="W89" i="24"/>
  <c r="X43" i="24"/>
  <c r="X76" i="24" s="1"/>
  <c r="X77" i="24" s="1"/>
  <c r="X61" i="24"/>
  <c r="X73" i="24"/>
  <c r="X75" i="24" s="1"/>
  <c r="Y40" i="24"/>
  <c r="Y72" i="24"/>
  <c r="Y74" i="24" l="1"/>
  <c r="X62" i="24"/>
  <c r="X65" i="24"/>
  <c r="Y68" i="24"/>
  <c r="Y39" i="24"/>
  <c r="Y64" i="24"/>
  <c r="Y70" i="24" l="1"/>
  <c r="Y69" i="24"/>
  <c r="Y41" i="24"/>
  <c r="Z44" i="24" s="1"/>
  <c r="Z24" i="24" s="1"/>
  <c r="Z25" i="24" s="1"/>
  <c r="Z27" i="24" s="1"/>
  <c r="Z60" i="24" s="1"/>
  <c r="Y42" i="24"/>
  <c r="X66" i="24"/>
  <c r="X82" i="24"/>
  <c r="X86" i="24" s="1"/>
  <c r="Z72" i="24" l="1"/>
  <c r="Z40" i="24"/>
  <c r="X89" i="24"/>
  <c r="X88" i="24"/>
  <c r="X90" i="24" s="1"/>
  <c r="Y43" i="24"/>
  <c r="Y76" i="24" s="1"/>
  <c r="Y77" i="24" s="1"/>
  <c r="Y61" i="24"/>
  <c r="Y73" i="24"/>
  <c r="Y75" i="24" s="1"/>
  <c r="Z74" i="24" l="1"/>
  <c r="Z64" i="24"/>
  <c r="Z39" i="24"/>
  <c r="Z68" i="24"/>
  <c r="Y65" i="24"/>
  <c r="Y62" i="24"/>
  <c r="Z41" i="24" l="1"/>
  <c r="AA44" i="24" s="1"/>
  <c r="AA24" i="24" s="1"/>
  <c r="AA25" i="24" s="1"/>
  <c r="AA27" i="24" s="1"/>
  <c r="AA60" i="24" s="1"/>
  <c r="Z42" i="24"/>
  <c r="Z70" i="24"/>
  <c r="Z69" i="24"/>
  <c r="Y82" i="24"/>
  <c r="Y86" i="24" s="1"/>
  <c r="Y66" i="24"/>
  <c r="Y89" i="24" l="1"/>
  <c r="Y88" i="24"/>
  <c r="Y90" i="24" s="1"/>
  <c r="AA40" i="24"/>
  <c r="AA72" i="24"/>
  <c r="Z43" i="24"/>
  <c r="Z76" i="24" s="1"/>
  <c r="Z77" i="24" s="1"/>
  <c r="Z61" i="24"/>
  <c r="Z73" i="24"/>
  <c r="Z75" i="24" s="1"/>
  <c r="Z62" i="24" l="1"/>
  <c r="Z65" i="24"/>
  <c r="AA74" i="24"/>
  <c r="AA68" i="24"/>
  <c r="AA39" i="24"/>
  <c r="AA64" i="24"/>
  <c r="AA70" i="24" l="1"/>
  <c r="AA69" i="24"/>
  <c r="Z82" i="24"/>
  <c r="Z86" i="24" s="1"/>
  <c r="Z66" i="24"/>
  <c r="AA41" i="24"/>
  <c r="AB44" i="24" s="1"/>
  <c r="AB24" i="24" s="1"/>
  <c r="AB25" i="24" s="1"/>
  <c r="AB27" i="24" s="1"/>
  <c r="AB60" i="24" s="1"/>
  <c r="AA42" i="24"/>
  <c r="AB72" i="24" l="1"/>
  <c r="AB40" i="24"/>
  <c r="AA43" i="24"/>
  <c r="AA76" i="24" s="1"/>
  <c r="AA77" i="24" s="1"/>
  <c r="AA73" i="24"/>
  <c r="AA75" i="24" s="1"/>
  <c r="AA61" i="24"/>
  <c r="Z88" i="24"/>
  <c r="Z90" i="24" s="1"/>
  <c r="Z89" i="24"/>
  <c r="AB64" i="24" l="1"/>
  <c r="AB74" i="24"/>
  <c r="AB68" i="24"/>
  <c r="AB39" i="24"/>
  <c r="AA65" i="24"/>
  <c r="AA62" i="24"/>
  <c r="AB70" i="24" l="1"/>
  <c r="AB69" i="24"/>
  <c r="AB41" i="24"/>
  <c r="AC44" i="24" s="1"/>
  <c r="AC24" i="24" s="1"/>
  <c r="AC25" i="24" s="1"/>
  <c r="AC27" i="24" s="1"/>
  <c r="AC60" i="24" s="1"/>
  <c r="AB42" i="24"/>
  <c r="AA66" i="24"/>
  <c r="AA82" i="24"/>
  <c r="AA86" i="24" s="1"/>
  <c r="AC40" i="24" l="1"/>
  <c r="AC72" i="24"/>
  <c r="AA89" i="24"/>
  <c r="AA88" i="24"/>
  <c r="AA90" i="24" s="1"/>
  <c r="AB43" i="24"/>
  <c r="AB76" i="24" s="1"/>
  <c r="AB77" i="24" s="1"/>
  <c r="AB73" i="24"/>
  <c r="AB75" i="24" s="1"/>
  <c r="AB61" i="24"/>
  <c r="AC74" i="24" l="1"/>
  <c r="AB62" i="24"/>
  <c r="AB65" i="24"/>
  <c r="AC68" i="24"/>
  <c r="AC39" i="24"/>
  <c r="AC64" i="24"/>
  <c r="AC41" i="24" l="1"/>
  <c r="AD44" i="24" s="1"/>
  <c r="AD24" i="24" s="1"/>
  <c r="AD25" i="24" s="1"/>
  <c r="AD27" i="24" s="1"/>
  <c r="AD60" i="24" s="1"/>
  <c r="AC42" i="24"/>
  <c r="AC70" i="24"/>
  <c r="AC69" i="24"/>
  <c r="AB82" i="24"/>
  <c r="AB86" i="24" s="1"/>
  <c r="AB66" i="24"/>
  <c r="AB89" i="24" l="1"/>
  <c r="AB88" i="24"/>
  <c r="AB90" i="24" s="1"/>
  <c r="AD40" i="24"/>
  <c r="AD72" i="24"/>
  <c r="AC43" i="24"/>
  <c r="AC76" i="24" s="1"/>
  <c r="AC77" i="24" s="1"/>
  <c r="AC61" i="24"/>
  <c r="AC73" i="24"/>
  <c r="AC75" i="24" s="1"/>
  <c r="AD74" i="24" l="1"/>
  <c r="AD68" i="24"/>
  <c r="AD39" i="24"/>
  <c r="AC62" i="24"/>
  <c r="AC65" i="24"/>
  <c r="AD64" i="24"/>
  <c r="AC82" i="24" l="1"/>
  <c r="AC86" i="24" s="1"/>
  <c r="AC66" i="24"/>
  <c r="AD70" i="24"/>
  <c r="AD69" i="24"/>
  <c r="AD41" i="24"/>
  <c r="AE44" i="24" s="1"/>
  <c r="AE24" i="24" s="1"/>
  <c r="AE25" i="24" s="1"/>
  <c r="AE27" i="24" s="1"/>
  <c r="AE60" i="24" s="1"/>
  <c r="AD42" i="24"/>
  <c r="AE72" i="24" l="1"/>
  <c r="AE40" i="24"/>
  <c r="AC88" i="24"/>
  <c r="AC90" i="24" s="1"/>
  <c r="AC89" i="24"/>
  <c r="AD43" i="24"/>
  <c r="AD76" i="24" s="1"/>
  <c r="AD77" i="24" s="1"/>
  <c r="AD61" i="24"/>
  <c r="AD73" i="24"/>
  <c r="AD75" i="24" s="1"/>
  <c r="AE64" i="24" l="1"/>
  <c r="AE74" i="24"/>
  <c r="AE39" i="24"/>
  <c r="AE68" i="24"/>
  <c r="AD62" i="24"/>
  <c r="AD65" i="24"/>
  <c r="AE70" i="24" l="1"/>
  <c r="AE69" i="24"/>
  <c r="AD82" i="24"/>
  <c r="AD86" i="24" s="1"/>
  <c r="AD66" i="24"/>
  <c r="AE42" i="24"/>
  <c r="AE41" i="24"/>
  <c r="AF44" i="24" s="1"/>
  <c r="AF24" i="24" s="1"/>
  <c r="AF25" i="24" s="1"/>
  <c r="AF27" i="24" s="1"/>
  <c r="AF60" i="24" s="1"/>
  <c r="AE43" i="24" l="1"/>
  <c r="AE76" i="24" s="1"/>
  <c r="AE77" i="24" s="1"/>
  <c r="AE73" i="24"/>
  <c r="AE75" i="24" s="1"/>
  <c r="AE61" i="24"/>
  <c r="AF72" i="24"/>
  <c r="AF40" i="24"/>
  <c r="AD89" i="24"/>
  <c r="AD88" i="24"/>
  <c r="AD90" i="24" s="1"/>
  <c r="AF74" i="24" l="1"/>
  <c r="AF64" i="24"/>
  <c r="AE62" i="24"/>
  <c r="AE65" i="24"/>
  <c r="AF68" i="24"/>
  <c r="AF39" i="24"/>
  <c r="AE82" i="24" l="1"/>
  <c r="AE86" i="24" s="1"/>
  <c r="AE66" i="24"/>
  <c r="AF70" i="24"/>
  <c r="AF69" i="24"/>
  <c r="AF42" i="24"/>
  <c r="AF41" i="24"/>
  <c r="AG44" i="24" s="1"/>
  <c r="AG24" i="24" s="1"/>
  <c r="AG25" i="24" s="1"/>
  <c r="AG27" i="24" s="1"/>
  <c r="AG60" i="24" s="1"/>
  <c r="AF43" i="24" l="1"/>
  <c r="AF76" i="24" s="1"/>
  <c r="AF77" i="24" s="1"/>
  <c r="AF61" i="24"/>
  <c r="AF73" i="24"/>
  <c r="AF75" i="24" s="1"/>
  <c r="AE89" i="24"/>
  <c r="AE88" i="24"/>
  <c r="AE90" i="24" s="1"/>
  <c r="AG72" i="24"/>
  <c r="AG40" i="24"/>
  <c r="AG64" i="24" l="1"/>
  <c r="AF62" i="24"/>
  <c r="AF65" i="24"/>
  <c r="AG74" i="24"/>
  <c r="AG68" i="24"/>
  <c r="AG39" i="24"/>
  <c r="AG70" i="24" l="1"/>
  <c r="AG69" i="24"/>
  <c r="AF66" i="24"/>
  <c r="AF82" i="24"/>
  <c r="AF86" i="24" s="1"/>
  <c r="AG41" i="24"/>
  <c r="AH44" i="24" s="1"/>
  <c r="AH24" i="24" s="1"/>
  <c r="AH25" i="24" s="1"/>
  <c r="AH27" i="24" s="1"/>
  <c r="AH60" i="24" s="1"/>
  <c r="AG42" i="24"/>
  <c r="AH72" i="24" l="1"/>
  <c r="AH40" i="24"/>
  <c r="AG43" i="24"/>
  <c r="AG76" i="24" s="1"/>
  <c r="AG77" i="24" s="1"/>
  <c r="AG73" i="24"/>
  <c r="AG75" i="24" s="1"/>
  <c r="AG61" i="24"/>
  <c r="AF89" i="24"/>
  <c r="AF88" i="24"/>
  <c r="AF90" i="24" s="1"/>
  <c r="AG65" i="24" l="1"/>
  <c r="AG62" i="24"/>
  <c r="AH74" i="24"/>
  <c r="AH68" i="24"/>
  <c r="AH39" i="24"/>
  <c r="AH64" i="24"/>
  <c r="AH70" i="24" l="1"/>
  <c r="AH69" i="24"/>
  <c r="AG82" i="24"/>
  <c r="AG86" i="24" s="1"/>
  <c r="AG66" i="24"/>
  <c r="AH41" i="24"/>
  <c r="AI44" i="24" s="1"/>
  <c r="AI24" i="24" s="1"/>
  <c r="AI25" i="24" s="1"/>
  <c r="AI27" i="24" s="1"/>
  <c r="AI60" i="24" s="1"/>
  <c r="AH42" i="24"/>
  <c r="AI40" i="24" l="1"/>
  <c r="AI72" i="24"/>
  <c r="AH43" i="24"/>
  <c r="AH76" i="24" s="1"/>
  <c r="AH77" i="24" s="1"/>
  <c r="AH73" i="24"/>
  <c r="AH75" i="24" s="1"/>
  <c r="AH61" i="24"/>
  <c r="AG88" i="24"/>
  <c r="AG90" i="24" s="1"/>
  <c r="AG89" i="24"/>
  <c r="AI68" i="24" l="1"/>
  <c r="AI39" i="24"/>
  <c r="AI74" i="24"/>
  <c r="AI64" i="24"/>
  <c r="AH65" i="24"/>
  <c r="AH62" i="24"/>
  <c r="AI70" i="24" l="1"/>
  <c r="AI69" i="24"/>
  <c r="AI41" i="24"/>
  <c r="AJ44" i="24" s="1"/>
  <c r="AJ24" i="24" s="1"/>
  <c r="AJ25" i="24" s="1"/>
  <c r="AJ27" i="24" s="1"/>
  <c r="AJ60" i="24" s="1"/>
  <c r="AI42" i="24"/>
  <c r="AH66" i="24"/>
  <c r="AH82" i="24"/>
  <c r="AH86" i="24" s="1"/>
  <c r="AJ72" i="24" l="1"/>
  <c r="AJ40" i="24"/>
  <c r="AH89" i="24"/>
  <c r="AH88" i="24"/>
  <c r="AH90" i="24" s="1"/>
  <c r="AI43" i="24"/>
  <c r="AI76" i="24" s="1"/>
  <c r="AI77" i="24" s="1"/>
  <c r="AI73" i="24"/>
  <c r="AI75" i="24" s="1"/>
  <c r="AI61" i="24"/>
  <c r="AI65" i="24" l="1"/>
  <c r="AI62" i="24"/>
  <c r="AJ64" i="24"/>
  <c r="AJ74" i="24"/>
  <c r="AJ68" i="24"/>
  <c r="AJ39" i="24"/>
  <c r="AJ70" i="24" l="1"/>
  <c r="AJ69" i="24"/>
  <c r="AI82" i="24"/>
  <c r="AI86" i="24" s="1"/>
  <c r="AI66" i="24"/>
  <c r="AJ41" i="24"/>
  <c r="AK44" i="24" s="1"/>
  <c r="AK24" i="24" s="1"/>
  <c r="AK25" i="24" s="1"/>
  <c r="AK27" i="24" s="1"/>
  <c r="AK60" i="24" s="1"/>
  <c r="AJ42" i="24"/>
  <c r="AK40" i="24" l="1"/>
  <c r="AK72" i="24"/>
  <c r="AJ43" i="24"/>
  <c r="AJ76" i="24" s="1"/>
  <c r="AJ77" i="24" s="1"/>
  <c r="AJ61" i="24"/>
  <c r="AJ73" i="24"/>
  <c r="AJ75" i="24" s="1"/>
  <c r="AI89" i="24"/>
  <c r="AI88" i="24"/>
  <c r="AI90" i="24" s="1"/>
  <c r="AK68" i="24" l="1"/>
  <c r="AK39" i="24"/>
  <c r="AJ65" i="24"/>
  <c r="AJ62" i="24"/>
  <c r="AK74" i="24"/>
  <c r="AK64" i="24"/>
  <c r="AK70" i="24" l="1"/>
  <c r="AK69" i="24"/>
  <c r="AK42" i="24"/>
  <c r="AK41" i="24"/>
  <c r="AL44" i="24" s="1"/>
  <c r="AL24" i="24" s="1"/>
  <c r="AL25" i="24" s="1"/>
  <c r="AL27" i="24" s="1"/>
  <c r="AL60" i="24" s="1"/>
  <c r="AJ66" i="24"/>
  <c r="AJ82" i="24"/>
  <c r="AJ86" i="24" s="1"/>
  <c r="AJ88" i="24" l="1"/>
  <c r="AJ90" i="24" s="1"/>
  <c r="AJ89" i="24"/>
  <c r="AK43" i="24"/>
  <c r="AK76" i="24" s="1"/>
  <c r="AK77" i="24" s="1"/>
  <c r="AK61" i="24"/>
  <c r="AK73" i="24"/>
  <c r="AK75" i="24" s="1"/>
  <c r="AL72" i="24"/>
  <c r="AL40" i="24"/>
  <c r="AL64" i="24" l="1"/>
  <c r="AL39" i="24"/>
  <c r="AL68" i="24"/>
  <c r="AL74" i="24"/>
  <c r="AK62" i="24"/>
  <c r="AK65" i="24"/>
  <c r="AK82" i="24" l="1"/>
  <c r="AK86" i="24" s="1"/>
  <c r="AK66" i="24"/>
  <c r="AL41" i="24"/>
  <c r="AM44" i="24" s="1"/>
  <c r="AM24" i="24" s="1"/>
  <c r="AM25" i="24" s="1"/>
  <c r="AM27" i="24" s="1"/>
  <c r="AM60" i="24" s="1"/>
  <c r="AL42" i="24"/>
  <c r="AL70" i="24"/>
  <c r="AL69" i="24"/>
  <c r="AK89" i="24" l="1"/>
  <c r="AK88" i="24"/>
  <c r="AK90" i="24" s="1"/>
  <c r="AM72" i="24"/>
  <c r="AM40" i="24"/>
  <c r="AL43" i="24"/>
  <c r="AL76" i="24" s="1"/>
  <c r="AL77" i="24" s="1"/>
  <c r="AL73" i="24"/>
  <c r="AL75" i="24" s="1"/>
  <c r="AL61" i="24"/>
  <c r="AM39" i="24" l="1"/>
  <c r="AM68" i="24"/>
  <c r="AL62" i="24"/>
  <c r="AL65" i="24"/>
  <c r="AM64" i="24"/>
  <c r="AM74" i="24"/>
  <c r="AL66" i="24" l="1"/>
  <c r="AL82" i="24"/>
  <c r="AL86" i="24" s="1"/>
  <c r="AM42" i="24"/>
  <c r="AM41" i="24"/>
  <c r="AN44" i="24" s="1"/>
  <c r="AN24" i="24" s="1"/>
  <c r="AN25" i="24" s="1"/>
  <c r="AN27" i="24" s="1"/>
  <c r="AN60" i="24" s="1"/>
  <c r="AM70" i="24"/>
  <c r="AM69" i="24"/>
  <c r="AM43" i="24" l="1"/>
  <c r="AM76" i="24" s="1"/>
  <c r="AM77" i="24" s="1"/>
  <c r="AM73" i="24"/>
  <c r="AM75" i="24" s="1"/>
  <c r="AM61" i="24"/>
  <c r="AL89" i="24"/>
  <c r="AL88" i="24"/>
  <c r="AL90" i="24" s="1"/>
  <c r="AN72" i="24"/>
  <c r="AN40" i="24"/>
  <c r="AN74" i="24" l="1"/>
  <c r="AN68" i="24"/>
  <c r="AN39" i="24"/>
  <c r="AM62" i="24"/>
  <c r="AM65" i="24"/>
  <c r="AN64" i="24"/>
  <c r="AN70" i="24" l="1"/>
  <c r="AN69" i="24"/>
  <c r="AM66" i="24"/>
  <c r="AM82" i="24"/>
  <c r="AM86" i="24" s="1"/>
  <c r="AN42" i="24"/>
  <c r="AN41" i="24"/>
  <c r="AO44" i="24" s="1"/>
  <c r="AO24" i="24" s="1"/>
  <c r="AO25" i="24" s="1"/>
  <c r="AO27" i="24" s="1"/>
  <c r="AO60" i="24" s="1"/>
  <c r="AN43" i="24" l="1"/>
  <c r="AN76" i="24" s="1"/>
  <c r="AN77" i="24" s="1"/>
  <c r="AN61" i="24"/>
  <c r="AN73" i="24"/>
  <c r="AN75" i="24" s="1"/>
  <c r="AO72" i="24"/>
  <c r="AO40" i="24"/>
  <c r="AM89" i="24"/>
  <c r="AM88" i="24"/>
  <c r="AM90" i="24" s="1"/>
  <c r="AO74" i="24" l="1"/>
  <c r="AO68" i="24"/>
  <c r="AO39" i="24"/>
  <c r="AN62" i="24"/>
  <c r="AN65" i="24"/>
  <c r="AO64" i="24"/>
  <c r="AO70" i="24" l="1"/>
  <c r="AO69" i="24"/>
  <c r="AN66" i="24"/>
  <c r="AN82" i="24"/>
  <c r="AN86" i="24" s="1"/>
  <c r="AO41" i="24"/>
  <c r="AP44" i="24" s="1"/>
  <c r="AP24" i="24" s="1"/>
  <c r="AP25" i="24" s="1"/>
  <c r="AP27" i="24" s="1"/>
  <c r="AP60" i="24" s="1"/>
  <c r="AO42" i="24"/>
  <c r="AP72" i="24" l="1"/>
  <c r="AP40" i="24"/>
  <c r="AO43" i="24"/>
  <c r="AO76" i="24" s="1"/>
  <c r="AO77" i="24" s="1"/>
  <c r="AO61" i="24"/>
  <c r="AO73" i="24"/>
  <c r="AO75" i="24" s="1"/>
  <c r="AN88" i="24"/>
  <c r="AN90" i="24" s="1"/>
  <c r="AN89" i="24"/>
  <c r="AP74" i="24" l="1"/>
  <c r="AP64" i="24"/>
  <c r="AP39" i="24"/>
  <c r="AP68" i="24"/>
  <c r="AO65" i="24"/>
  <c r="AO62" i="24"/>
  <c r="AP42" i="24" l="1"/>
  <c r="AP41" i="24"/>
  <c r="AQ44" i="24" s="1"/>
  <c r="AQ24" i="24" s="1"/>
  <c r="AQ25" i="24" s="1"/>
  <c r="AQ27" i="24" s="1"/>
  <c r="AQ60" i="24" s="1"/>
  <c r="AP70" i="24"/>
  <c r="AP69" i="24"/>
  <c r="AO82" i="24"/>
  <c r="AO86" i="24" s="1"/>
  <c r="AO66" i="24"/>
  <c r="AO89" i="24" l="1"/>
  <c r="AO88" i="24"/>
  <c r="AO90" i="24" s="1"/>
  <c r="AP43" i="24"/>
  <c r="AP76" i="24" s="1"/>
  <c r="AP77" i="24" s="1"/>
  <c r="AP61" i="24"/>
  <c r="AP73" i="24"/>
  <c r="AP75" i="24" s="1"/>
  <c r="AQ72" i="24"/>
  <c r="AQ40" i="24"/>
  <c r="AQ74" i="24" l="1"/>
  <c r="AQ39" i="24"/>
  <c r="AQ68" i="24"/>
  <c r="AQ64" i="24"/>
  <c r="AP65" i="24"/>
  <c r="AP62" i="24"/>
  <c r="AP66" i="24" l="1"/>
  <c r="AP82" i="24"/>
  <c r="AP86" i="24" s="1"/>
  <c r="AQ42" i="24"/>
  <c r="AQ41" i="24"/>
  <c r="AR44" i="24" s="1"/>
  <c r="AR24" i="24" s="1"/>
  <c r="AR25" i="24" s="1"/>
  <c r="AR27" i="24" s="1"/>
  <c r="AR60" i="24" s="1"/>
  <c r="AQ70" i="24"/>
  <c r="AQ69" i="24"/>
  <c r="AQ43" i="24" l="1"/>
  <c r="AQ76" i="24" s="1"/>
  <c r="AQ77" i="24" s="1"/>
  <c r="AQ73" i="24"/>
  <c r="AQ75" i="24" s="1"/>
  <c r="AQ61" i="24"/>
  <c r="AP88" i="24"/>
  <c r="AP90" i="24" s="1"/>
  <c r="AP89" i="24"/>
  <c r="AR40" i="24"/>
  <c r="AR72" i="24"/>
  <c r="AR74" i="24" l="1"/>
  <c r="AQ62" i="24"/>
  <c r="AQ65" i="24"/>
  <c r="AR68" i="24"/>
  <c r="AR39" i="24"/>
  <c r="AR64" i="24"/>
  <c r="AQ66" i="24" l="1"/>
  <c r="AQ82" i="24"/>
  <c r="AQ86" i="24" s="1"/>
  <c r="AR70" i="24"/>
  <c r="AR69" i="24"/>
  <c r="AR41" i="24"/>
  <c r="AS44" i="24" s="1"/>
  <c r="AS24" i="24" s="1"/>
  <c r="AS25" i="24" s="1"/>
  <c r="AS27" i="24" s="1"/>
  <c r="AS60" i="24" s="1"/>
  <c r="AR42" i="24"/>
  <c r="AS72" i="24" l="1"/>
  <c r="AS40" i="24"/>
  <c r="AQ89" i="24"/>
  <c r="AQ88" i="24"/>
  <c r="AQ90" i="24" s="1"/>
  <c r="AR43" i="24"/>
  <c r="AR76" i="24" s="1"/>
  <c r="AR77" i="24" s="1"/>
  <c r="AR61" i="24"/>
  <c r="AR73" i="24"/>
  <c r="AR75" i="24" s="1"/>
  <c r="AS39" i="24" l="1"/>
  <c r="AS68" i="24"/>
  <c r="AS74" i="24"/>
  <c r="AS64" i="24"/>
  <c r="AR65" i="24"/>
  <c r="AR62" i="24"/>
  <c r="AS70" i="24" l="1"/>
  <c r="AS69" i="24"/>
  <c r="AS42" i="24"/>
  <c r="AS41" i="24"/>
  <c r="AT44" i="24" s="1"/>
  <c r="AT24" i="24" s="1"/>
  <c r="AT25" i="24" s="1"/>
  <c r="AT27" i="24" s="1"/>
  <c r="AT60" i="24" s="1"/>
  <c r="AR66" i="24"/>
  <c r="AR82" i="24"/>
  <c r="AR86" i="24" s="1"/>
  <c r="AR89" i="24" l="1"/>
  <c r="AR88" i="24"/>
  <c r="AR90" i="24" s="1"/>
  <c r="AS43" i="24"/>
  <c r="AS76" i="24" s="1"/>
  <c r="AS77" i="24" s="1"/>
  <c r="AS73" i="24"/>
  <c r="AS75" i="24" s="1"/>
  <c r="AS61" i="24"/>
  <c r="AT40" i="24"/>
  <c r="AT72" i="24"/>
  <c r="AS65" i="24" l="1"/>
  <c r="AS62" i="24"/>
  <c r="AT68" i="24"/>
  <c r="AT39" i="24"/>
  <c r="AT74" i="24"/>
  <c r="AT64" i="24"/>
  <c r="AT70" i="24" l="1"/>
  <c r="AT69" i="24"/>
  <c r="AS82" i="24"/>
  <c r="AS86" i="24" s="1"/>
  <c r="AS66" i="24"/>
  <c r="AT42" i="24"/>
  <c r="AT41" i="24"/>
  <c r="AU44" i="24" s="1"/>
  <c r="AU24" i="24" s="1"/>
  <c r="AU25" i="24" s="1"/>
  <c r="AU27" i="24" s="1"/>
  <c r="AU60" i="24" s="1"/>
  <c r="AU72" i="24" l="1"/>
  <c r="AU40" i="24"/>
  <c r="AT43" i="24"/>
  <c r="AT76" i="24" s="1"/>
  <c r="AT77" i="24" s="1"/>
  <c r="AT61" i="24"/>
  <c r="AT73" i="24"/>
  <c r="AT75" i="24" s="1"/>
  <c r="AS88" i="24"/>
  <c r="AS90" i="24" s="1"/>
  <c r="AS89" i="24"/>
  <c r="AT62" i="24" l="1"/>
  <c r="AT65" i="24"/>
  <c r="AU64" i="24"/>
  <c r="AU74" i="24"/>
  <c r="AU68" i="24"/>
  <c r="AU39" i="24"/>
  <c r="AT66" i="24" l="1"/>
  <c r="AT82" i="24"/>
  <c r="AT86" i="24" s="1"/>
  <c r="AU70" i="24"/>
  <c r="AU69" i="24"/>
  <c r="AU41" i="24"/>
  <c r="AV44" i="24" s="1"/>
  <c r="AV24" i="24" s="1"/>
  <c r="AV25" i="24" s="1"/>
  <c r="AV27" i="24" s="1"/>
  <c r="AV60" i="24" s="1"/>
  <c r="AU42" i="24"/>
  <c r="AV72" i="24" l="1"/>
  <c r="AV40" i="24"/>
  <c r="AT88" i="24"/>
  <c r="AT90" i="24" s="1"/>
  <c r="AT89" i="24"/>
  <c r="AU43" i="24"/>
  <c r="AU76" i="24" s="1"/>
  <c r="AU77" i="24" s="1"/>
  <c r="AU61" i="24"/>
  <c r="AU73" i="24"/>
  <c r="AU75" i="24" s="1"/>
  <c r="AV68" i="24" l="1"/>
  <c r="AV39" i="24"/>
  <c r="AV64" i="24"/>
  <c r="AV74" i="24"/>
  <c r="AU62" i="24"/>
  <c r="AU65" i="24"/>
  <c r="AU82" i="24" l="1"/>
  <c r="AU86" i="24" s="1"/>
  <c r="AU66" i="24"/>
  <c r="AV70" i="24"/>
  <c r="AV69" i="24"/>
  <c r="AV42" i="24"/>
  <c r="AV41" i="24"/>
  <c r="AW44" i="24" s="1"/>
  <c r="AW24" i="24" s="1"/>
  <c r="AW25" i="24" s="1"/>
  <c r="AW27" i="24" s="1"/>
  <c r="AW60" i="24" s="1"/>
  <c r="AV43" i="24" l="1"/>
  <c r="AV76" i="24" s="1"/>
  <c r="AV77" i="24" s="1"/>
  <c r="AV73" i="24"/>
  <c r="AV75" i="24" s="1"/>
  <c r="AV61" i="24"/>
  <c r="AU89" i="24"/>
  <c r="AU88" i="24"/>
  <c r="AU90" i="24" s="1"/>
  <c r="AW40" i="24"/>
  <c r="AW72" i="24"/>
  <c r="AW68" i="24" l="1"/>
  <c r="AW39" i="24"/>
  <c r="AV62" i="24"/>
  <c r="AV65" i="24"/>
  <c r="AW64" i="24"/>
  <c r="AW74" i="24"/>
  <c r="AW70" i="24" l="1"/>
  <c r="AW69" i="24"/>
  <c r="AW42" i="24"/>
  <c r="AW41" i="24"/>
  <c r="AX44" i="24" s="1"/>
  <c r="AX24" i="24" s="1"/>
  <c r="AX25" i="24" s="1"/>
  <c r="AX27" i="24" s="1"/>
  <c r="AX60" i="24" s="1"/>
  <c r="AV66" i="24"/>
  <c r="AV82" i="24"/>
  <c r="AV86" i="24" s="1"/>
  <c r="AW43" i="24" l="1"/>
  <c r="AW76" i="24" s="1"/>
  <c r="AW77" i="24" s="1"/>
  <c r="AW73" i="24"/>
  <c r="AW75" i="24" s="1"/>
  <c r="AW61" i="24"/>
  <c r="AV89" i="24"/>
  <c r="AV88" i="24"/>
  <c r="AV90" i="24" s="1"/>
  <c r="AX72" i="24"/>
  <c r="AX40" i="24"/>
  <c r="AX68" i="24" l="1"/>
  <c r="AX39" i="24"/>
  <c r="AX64" i="24"/>
  <c r="AW62" i="24"/>
  <c r="AW65" i="24"/>
  <c r="AX74" i="24"/>
  <c r="AW82" i="24" l="1"/>
  <c r="AW86" i="24" s="1"/>
  <c r="AW66" i="24"/>
  <c r="AX70" i="24"/>
  <c r="AX69" i="24"/>
  <c r="AX42" i="24"/>
  <c r="AX41" i="24"/>
  <c r="AY44" i="24" s="1"/>
  <c r="AY24" i="24" s="1"/>
  <c r="AY25" i="24" s="1"/>
  <c r="AY27" i="24" s="1"/>
  <c r="AY60" i="24" s="1"/>
  <c r="AY40" i="24" l="1"/>
  <c r="AY72" i="24"/>
  <c r="AX43" i="24"/>
  <c r="AX76" i="24" s="1"/>
  <c r="AX77" i="24" s="1"/>
  <c r="AX61" i="24"/>
  <c r="AX73" i="24"/>
  <c r="AX75" i="24" s="1"/>
  <c r="AW89" i="24"/>
  <c r="AW88" i="24"/>
  <c r="AW90" i="24" s="1"/>
  <c r="AY64" i="24" l="1"/>
  <c r="AX65" i="24"/>
  <c r="AX62" i="24"/>
  <c r="AY68" i="24"/>
  <c r="AY39" i="24"/>
  <c r="AY74" i="24"/>
  <c r="AY70" i="24" l="1"/>
  <c r="AY69" i="24"/>
  <c r="AY41" i="24"/>
  <c r="AZ44" i="24" s="1"/>
  <c r="AZ24" i="24" s="1"/>
  <c r="AZ25" i="24" s="1"/>
  <c r="AZ27" i="24" s="1"/>
  <c r="AZ60" i="24" s="1"/>
  <c r="AY42" i="24"/>
  <c r="AX82" i="24"/>
  <c r="AX86" i="24" s="1"/>
  <c r="AX66" i="24"/>
  <c r="AX89" i="24" l="1"/>
  <c r="AX88" i="24"/>
  <c r="AX90" i="24" s="1"/>
  <c r="AZ72" i="24"/>
  <c r="AZ40" i="24"/>
  <c r="AY43" i="24"/>
  <c r="AY76" i="24" s="1"/>
  <c r="AY77" i="24" s="1"/>
  <c r="AY73" i="24"/>
  <c r="AY75" i="24" s="1"/>
  <c r="AY61" i="24"/>
  <c r="AY65" i="24" l="1"/>
  <c r="AY62" i="24"/>
  <c r="AZ74" i="24"/>
  <c r="AZ68" i="24"/>
  <c r="AZ39" i="24"/>
  <c r="AZ64" i="24"/>
  <c r="AY82" i="24" l="1"/>
  <c r="AY86" i="24" s="1"/>
  <c r="AY66" i="24"/>
  <c r="AZ70" i="24"/>
  <c r="AZ69" i="24"/>
  <c r="AZ42" i="24"/>
  <c r="AZ41" i="24"/>
  <c r="BA44" i="24" s="1"/>
  <c r="BA24" i="24" s="1"/>
  <c r="BA25" i="24" s="1"/>
  <c r="BA27" i="24" s="1"/>
  <c r="BA60" i="24" s="1"/>
  <c r="AZ43" i="24" l="1"/>
  <c r="AZ76" i="24" s="1"/>
  <c r="AZ77" i="24" s="1"/>
  <c r="AZ73" i="24"/>
  <c r="AZ75" i="24" s="1"/>
  <c r="AZ61" i="24"/>
  <c r="AY89" i="24"/>
  <c r="AY88" i="24"/>
  <c r="AY90" i="24" s="1"/>
  <c r="BA72" i="24"/>
  <c r="BA40" i="24"/>
  <c r="BA74" i="24" l="1"/>
  <c r="BA39" i="24"/>
  <c r="BA68" i="24"/>
  <c r="AZ62" i="24"/>
  <c r="AZ65" i="24"/>
  <c r="BA64" i="24"/>
  <c r="BA42" i="24" l="1"/>
  <c r="BA41" i="24"/>
  <c r="BB44" i="24" s="1"/>
  <c r="BB24" i="24" s="1"/>
  <c r="BB25" i="24" s="1"/>
  <c r="BB27" i="24" s="1"/>
  <c r="BB60" i="24" s="1"/>
  <c r="AZ66" i="24"/>
  <c r="AZ82" i="24"/>
  <c r="AZ86" i="24" s="1"/>
  <c r="BA70" i="24"/>
  <c r="BA69" i="24"/>
  <c r="BB72" i="24" l="1"/>
  <c r="BB40" i="24"/>
  <c r="BA43" i="24"/>
  <c r="BA76" i="24" s="1"/>
  <c r="BA77" i="24" s="1"/>
  <c r="BA73" i="24"/>
  <c r="BA75" i="24" s="1"/>
  <c r="BA61" i="24"/>
  <c r="AZ89" i="24"/>
  <c r="AZ88" i="24"/>
  <c r="AZ90" i="24" s="1"/>
  <c r="BB74" i="24" l="1"/>
  <c r="BB64" i="24"/>
  <c r="BA62" i="24"/>
  <c r="BA65" i="24"/>
  <c r="BB68" i="24"/>
  <c r="BB39" i="24"/>
  <c r="BA66" i="24" l="1"/>
  <c r="BA82" i="24"/>
  <c r="BA86" i="24" s="1"/>
  <c r="BB70" i="24"/>
  <c r="BB69" i="24"/>
  <c r="BB41" i="24"/>
  <c r="BC44" i="24" s="1"/>
  <c r="BC24" i="24" s="1"/>
  <c r="BC25" i="24" s="1"/>
  <c r="BC27" i="24" s="1"/>
  <c r="BC60" i="24" s="1"/>
  <c r="BB42" i="24"/>
  <c r="BC72" i="24" l="1"/>
  <c r="BC40" i="24"/>
  <c r="BB43" i="24"/>
  <c r="BB76" i="24" s="1"/>
  <c r="BB77" i="24" s="1"/>
  <c r="BB61" i="24"/>
  <c r="BB73" i="24"/>
  <c r="BB75" i="24" s="1"/>
  <c r="BA89" i="24"/>
  <c r="BA88" i="24"/>
  <c r="BA90" i="24" s="1"/>
  <c r="BB62" i="24" l="1"/>
  <c r="BB65" i="24"/>
  <c r="BC74" i="24"/>
  <c r="BC68" i="24"/>
  <c r="BC39" i="24"/>
  <c r="BC64" i="24"/>
  <c r="BC70" i="24" l="1"/>
  <c r="BC69" i="24"/>
  <c r="BB82" i="24"/>
  <c r="BB86" i="24" s="1"/>
  <c r="BB66" i="24"/>
  <c r="BC41" i="24"/>
  <c r="BD44" i="24" s="1"/>
  <c r="BD24" i="24" s="1"/>
  <c r="BD25" i="24" s="1"/>
  <c r="BD27" i="24" s="1"/>
  <c r="BD60" i="24" s="1"/>
  <c r="BC42" i="24"/>
  <c r="BC43" i="24" l="1"/>
  <c r="BC76" i="24" s="1"/>
  <c r="BC77" i="24" s="1"/>
  <c r="BC73" i="24"/>
  <c r="BC75" i="24" s="1"/>
  <c r="BC61" i="24"/>
  <c r="BB89" i="24"/>
  <c r="BB88" i="24"/>
  <c r="BB90" i="24" s="1"/>
  <c r="BD40" i="24"/>
  <c r="BD72" i="24"/>
  <c r="BD39" i="24" l="1"/>
  <c r="BD68" i="24"/>
  <c r="BD64" i="24"/>
  <c r="BC65" i="24"/>
  <c r="BC62" i="24"/>
  <c r="BD74" i="24"/>
  <c r="BD70" i="24" l="1"/>
  <c r="BD69" i="24"/>
  <c r="BD42" i="24"/>
  <c r="BD41" i="24"/>
  <c r="BE44" i="24" s="1"/>
  <c r="BE24" i="24" s="1"/>
  <c r="BE25" i="24" s="1"/>
  <c r="BE27" i="24" s="1"/>
  <c r="BE60" i="24" s="1"/>
  <c r="BC82" i="24"/>
  <c r="BC86" i="24" s="1"/>
  <c r="BC66" i="24"/>
  <c r="BD43" i="24" l="1"/>
  <c r="BD76" i="24" s="1"/>
  <c r="BD77" i="24" s="1"/>
  <c r="BD61" i="24"/>
  <c r="BD73" i="24"/>
  <c r="BD75" i="24" s="1"/>
  <c r="BC89" i="24"/>
  <c r="BC88" i="24"/>
  <c r="BC90" i="24" s="1"/>
  <c r="BE72" i="24"/>
  <c r="BE40" i="24"/>
  <c r="BE68" i="24" l="1"/>
  <c r="BE39" i="24"/>
  <c r="BD65" i="24"/>
  <c r="BD62" i="24"/>
  <c r="BE64" i="24"/>
  <c r="BE74" i="24"/>
  <c r="BE70" i="24" l="1"/>
  <c r="BE69" i="24"/>
  <c r="BE42" i="24"/>
  <c r="BE41" i="24"/>
  <c r="BF44" i="24" s="1"/>
  <c r="BF24" i="24" s="1"/>
  <c r="BF25" i="24" s="1"/>
  <c r="BF27" i="24" s="1"/>
  <c r="BF60" i="24" s="1"/>
  <c r="BD66" i="24"/>
  <c r="BD82" i="24"/>
  <c r="BD86" i="24" s="1"/>
  <c r="BE43" i="24" l="1"/>
  <c r="BE76" i="24" s="1"/>
  <c r="BE77" i="24" s="1"/>
  <c r="BE73" i="24"/>
  <c r="BE75" i="24" s="1"/>
  <c r="BE61" i="24"/>
  <c r="BD88" i="24"/>
  <c r="BD90" i="24" s="1"/>
  <c r="BD89" i="24"/>
  <c r="BF72" i="24"/>
  <c r="BF40" i="24"/>
  <c r="BF64" i="24" l="1"/>
  <c r="BF74" i="24"/>
  <c r="BE65" i="24"/>
  <c r="BE62" i="24"/>
  <c r="BF68" i="24"/>
  <c r="BF39" i="24"/>
  <c r="BF70" i="24" l="1"/>
  <c r="BF69" i="24"/>
  <c r="BE66" i="24"/>
  <c r="BE82" i="24"/>
  <c r="BE86" i="24" s="1"/>
  <c r="BF41" i="24"/>
  <c r="BG44" i="24" s="1"/>
  <c r="BG24" i="24" s="1"/>
  <c r="BG25" i="24" s="1"/>
  <c r="BG27" i="24" s="1"/>
  <c r="BG60" i="24" s="1"/>
  <c r="BF42" i="24"/>
  <c r="BG72" i="24" l="1"/>
  <c r="BG40" i="24"/>
  <c r="BF43" i="24"/>
  <c r="BF76" i="24" s="1"/>
  <c r="BF77" i="24" s="1"/>
  <c r="BF73" i="24"/>
  <c r="BF75" i="24" s="1"/>
  <c r="BF61" i="24"/>
  <c r="BE89" i="24"/>
  <c r="BE88" i="24"/>
  <c r="BE90" i="24" s="1"/>
  <c r="BG64" i="24" l="1"/>
  <c r="BG74" i="24"/>
  <c r="BF65" i="24"/>
  <c r="BF62" i="24"/>
  <c r="BG68" i="24"/>
  <c r="BG39" i="24"/>
  <c r="BF82" i="24" l="1"/>
  <c r="BF86" i="24" s="1"/>
  <c r="BF66" i="24"/>
  <c r="BG70" i="24"/>
  <c r="BG69" i="24"/>
  <c r="BG42" i="24"/>
  <c r="BG41" i="24"/>
  <c r="BH44" i="24" s="1"/>
  <c r="BH24" i="24" s="1"/>
  <c r="BH25" i="24" s="1"/>
  <c r="BH27" i="24" s="1"/>
  <c r="BH60" i="24" s="1"/>
  <c r="BH72" i="24" l="1"/>
  <c r="BH40" i="24"/>
  <c r="BG43" i="24"/>
  <c r="BG76" i="24" s="1"/>
  <c r="BG77" i="24" s="1"/>
  <c r="BG73" i="24"/>
  <c r="BG75" i="24" s="1"/>
  <c r="BG61" i="24"/>
  <c r="BF89" i="24"/>
  <c r="BF88" i="24"/>
  <c r="BF90" i="24" s="1"/>
  <c r="BG65" i="24" l="1"/>
  <c r="BG62" i="24"/>
  <c r="BH74" i="24"/>
  <c r="BH39" i="24"/>
  <c r="BH68" i="24"/>
  <c r="BH64" i="24"/>
  <c r="BH70" i="24" l="1"/>
  <c r="BH69" i="24"/>
  <c r="BG66" i="24"/>
  <c r="BG82" i="24"/>
  <c r="BG86" i="24" s="1"/>
  <c r="BH41" i="24"/>
  <c r="BI44" i="24" s="1"/>
  <c r="BI24" i="24" s="1"/>
  <c r="BI25" i="24" s="1"/>
  <c r="BI27" i="24" s="1"/>
  <c r="BI60" i="24" s="1"/>
  <c r="BH42" i="24"/>
  <c r="BI40" i="24" l="1"/>
  <c r="BI72" i="24"/>
  <c r="BH43" i="24"/>
  <c r="BH76" i="24" s="1"/>
  <c r="BH77" i="24" s="1"/>
  <c r="BH73" i="24"/>
  <c r="BH75" i="24" s="1"/>
  <c r="BH61" i="24"/>
  <c r="BG88" i="24"/>
  <c r="BG90" i="24" s="1"/>
  <c r="BG89" i="24"/>
  <c r="BH62" i="24" l="1"/>
  <c r="BH65" i="24"/>
  <c r="E60" i="24"/>
  <c r="BI64" i="24"/>
  <c r="E64" i="24" s="1"/>
  <c r="BI68" i="24"/>
  <c r="BI39" i="24"/>
  <c r="E72" i="24"/>
  <c r="G31" i="2" s="1"/>
  <c r="G33" i="2" s="1"/>
  <c r="BI74" i="24"/>
  <c r="E74" i="24" s="1"/>
  <c r="G32" i="2" s="1"/>
  <c r="G34" i="2" s="1"/>
  <c r="BH82" i="24" l="1"/>
  <c r="BH86" i="24" s="1"/>
  <c r="BH66" i="24"/>
  <c r="BI70" i="24"/>
  <c r="E70" i="24" s="1"/>
  <c r="D70" i="24" s="1"/>
  <c r="BI69" i="24"/>
  <c r="BI41" i="24"/>
  <c r="BI42" i="24"/>
  <c r="BI43" i="24" l="1"/>
  <c r="BI76" i="24" s="1"/>
  <c r="BI73" i="24"/>
  <c r="BI61" i="24"/>
  <c r="BH89" i="24"/>
  <c r="BH88" i="24"/>
  <c r="BH90" i="24" s="1"/>
  <c r="G16" i="2"/>
  <c r="F16" i="2"/>
  <c r="BI77" i="24" l="1"/>
  <c r="E77" i="24" s="1"/>
  <c r="G28" i="2" s="1"/>
  <c r="E76" i="24"/>
  <c r="G27" i="2" s="1"/>
  <c r="BI75" i="24"/>
  <c r="E75" i="24" s="1"/>
  <c r="G30" i="2" s="1"/>
  <c r="E73" i="24"/>
  <c r="G29" i="2" s="1"/>
  <c r="E61" i="24"/>
  <c r="D60" i="24" s="1"/>
  <c r="G15" i="2" s="1"/>
  <c r="F15" i="2" s="1"/>
  <c r="F31" i="2" s="1"/>
  <c r="BI62" i="24"/>
  <c r="BI65" i="24"/>
  <c r="E65" i="24" s="1"/>
  <c r="F32" i="2" l="1"/>
  <c r="F34" i="2" s="1"/>
  <c r="F33" i="2"/>
  <c r="F29" i="2"/>
  <c r="F30" i="2" s="1"/>
  <c r="E62" i="24"/>
  <c r="G25" i="2" s="1"/>
  <c r="BI66" i="24"/>
  <c r="E66" i="24" s="1"/>
  <c r="G26" i="2" s="1"/>
  <c r="BI82" i="24"/>
  <c r="BI86" i="24" s="1"/>
  <c r="BI89" i="24" l="1"/>
  <c r="BI88" i="24"/>
  <c r="BI90" i="24" s="1"/>
</calcChain>
</file>

<file path=xl/comments1.xml><?xml version="1.0" encoding="utf-8"?>
<comments xmlns="http://schemas.openxmlformats.org/spreadsheetml/2006/main">
  <authors>
    <author>Rick Miles</author>
    <author>kyap</author>
    <author>Viriya Chittasy</author>
  </authors>
  <commentList>
    <comment ref="E5" authorId="0">
      <text>
        <r>
          <rPr>
            <sz val="8"/>
            <color indexed="81"/>
            <rFont val="Tahoma"/>
            <family val="2"/>
          </rPr>
          <t>The RAB is the value of assets on which a return will be earned. The Input sheet requires a value for the opening asset base at the start of Year 1. The RAB will fluctuate from year to year to reflect new capital expenditure, asset disposals and depreciation.</t>
        </r>
      </text>
    </comment>
    <comment ref="J6" authorId="1">
      <text>
        <r>
          <rPr>
            <sz val="8"/>
            <color indexed="81"/>
            <rFont val="Tahoma"/>
            <family val="2"/>
          </rPr>
          <t>Based on the opening RAB values determined in the RFM.</t>
        </r>
      </text>
    </comment>
    <comment ref="K6" authorId="1">
      <text>
        <r>
          <rPr>
            <sz val="8"/>
            <color indexed="81"/>
            <rFont val="Tahoma"/>
            <family val="2"/>
          </rPr>
          <t xml:space="preserve">Inputs for assets under construction are only relevant for DNSPs moving from an as-commissioned approach to an as-incurred approach (hybrid) for recognising capex. Based on values added to the opening RAB in the RFM. </t>
        </r>
      </text>
    </comment>
    <comment ref="L6" authorId="0">
      <text>
        <r>
          <rPr>
            <sz val="8"/>
            <color indexed="81"/>
            <rFont val="Tahoma"/>
            <family val="2"/>
          </rPr>
          <t>Set equal to economic life of asset. Enter a valid numeric life or n/a.</t>
        </r>
      </text>
    </comment>
    <comment ref="M6" authorId="1">
      <text>
        <r>
          <rPr>
            <sz val="8"/>
            <color indexed="81"/>
            <rFont val="Tahoma"/>
            <family val="2"/>
          </rPr>
          <t>Enter a valid numeric life or n/a.</t>
        </r>
      </text>
    </comment>
    <comment ref="N6" authorId="1">
      <text>
        <r>
          <rPr>
            <sz val="8"/>
            <color indexed="81"/>
            <rFont val="Tahoma"/>
            <family val="2"/>
          </rPr>
          <t>Based on the opening tax asset values derived using a method agreed to by the AER or otherwise determined in the RFM.</t>
        </r>
      </text>
    </comment>
    <comment ref="O6" authorId="0">
      <text>
        <r>
          <rPr>
            <sz val="8"/>
            <color indexed="81"/>
            <rFont val="Tahoma"/>
            <family val="2"/>
          </rPr>
          <t>Set equal to tax life specified by the Australian Tax Office for the category of assets and commissioning date. Enter a valid numeric life or n/a.</t>
        </r>
      </text>
    </comment>
    <comment ref="P6" authorId="1">
      <text>
        <r>
          <rPr>
            <sz val="8"/>
            <color indexed="81"/>
            <rFont val="Tahoma"/>
            <family val="2"/>
          </rPr>
          <t>Enter a valid numeric life or n/a.</t>
        </r>
      </text>
    </comment>
    <comment ref="Q6" authorId="1">
      <text>
        <r>
          <rPr>
            <sz val="8"/>
            <color indexed="81"/>
            <rFont val="Tahoma"/>
            <family val="2"/>
          </rPr>
          <t>Insert the base financial year that the regulatory control period commences in.</t>
        </r>
      </text>
    </comment>
    <comment ref="P30" authorId="2">
      <text>
        <r>
          <rPr>
            <b/>
            <sz val="9"/>
            <color indexed="81"/>
            <rFont val="Tahoma"/>
            <family val="2"/>
          </rPr>
          <t>Changed to 5yrs - proposed change by AER accepted</t>
        </r>
      </text>
    </comment>
    <comment ref="J37" authorId="1">
      <text>
        <r>
          <rPr>
            <sz val="8"/>
            <color indexed="81"/>
            <rFont val="Tahoma"/>
            <family val="2"/>
          </rPr>
          <t>Total opening asset value includes the total value for assets under construction.</t>
        </r>
      </text>
    </comment>
    <comment ref="E39" authorId="1">
      <text>
        <r>
          <rPr>
            <sz val="8"/>
            <color indexed="81"/>
            <rFont val="Tahoma"/>
            <family val="2"/>
          </rPr>
          <t>Exclude half year rate of return. Inputs are assumed to be in end of year terms.</t>
        </r>
      </text>
    </comment>
    <comment ref="Q72" authorId="1">
      <text>
        <r>
          <rPr>
            <sz val="8"/>
            <color indexed="81"/>
            <rFont val="Tahoma"/>
            <family val="2"/>
          </rPr>
          <t>Total for the regulatory control period. Less cap cons</t>
        </r>
      </text>
    </comment>
    <comment ref="E73" authorId="1">
      <text>
        <r>
          <rPr>
            <sz val="8"/>
            <color indexed="81"/>
            <rFont val="Tahoma"/>
            <family val="2"/>
          </rPr>
          <t>Exclude half year rate of return. Inputs are assumed to be in end of year terms.</t>
        </r>
      </text>
    </comment>
    <comment ref="Q106" authorId="1">
      <text>
        <r>
          <rPr>
            <sz val="8"/>
            <color indexed="81"/>
            <rFont val="Tahoma"/>
            <family val="2"/>
          </rPr>
          <t>Total for the regulatory control period.</t>
        </r>
      </text>
    </comment>
    <comment ref="E107" authorId="1">
      <text>
        <r>
          <rPr>
            <sz val="8"/>
            <color indexed="81"/>
            <rFont val="Tahoma"/>
            <family val="2"/>
          </rPr>
          <t>Exclude half year rate of return. Inputs are assumed to be in end of year terms.</t>
        </r>
      </text>
    </comment>
    <comment ref="Q140" authorId="1">
      <text>
        <r>
          <rPr>
            <sz val="8"/>
            <color indexed="81"/>
            <rFont val="Tahoma"/>
            <family val="2"/>
          </rPr>
          <t>Total for the regulatory control period.</t>
        </r>
      </text>
    </comment>
    <comment ref="E141" authorId="1">
      <text>
        <r>
          <rPr>
            <sz val="8"/>
            <color indexed="81"/>
            <rFont val="Tahoma"/>
            <family val="2"/>
          </rPr>
          <t>Exclude half year rate of return. Inputs are assumed to be in end of year terms.</t>
        </r>
      </text>
    </comment>
    <comment ref="Q174" authorId="1">
      <text>
        <r>
          <rPr>
            <sz val="8"/>
            <color indexed="81"/>
            <rFont val="Tahoma"/>
            <family val="2"/>
          </rPr>
          <t>Total for the regulatory control period.</t>
        </r>
      </text>
    </comment>
    <comment ref="E175" authorId="1">
      <text>
        <r>
          <rPr>
            <sz val="8"/>
            <color indexed="81"/>
            <rFont val="Tahoma"/>
            <family val="2"/>
          </rPr>
          <t>Inputs are assumed to be in end of year terms.</t>
        </r>
      </text>
    </comment>
    <comment ref="E181" authorId="1">
      <text>
        <r>
          <rPr>
            <sz val="8"/>
            <color indexed="81"/>
            <rFont val="Tahoma"/>
            <family val="2"/>
          </rPr>
          <t>The calculation for benchmark debt raising costs is based on the practice of treating the allowance as an opex line item.</t>
        </r>
      </text>
    </comment>
    <comment ref="G181" authorId="2">
      <text>
        <r>
          <rPr>
            <sz val="9"/>
            <color indexed="81"/>
            <rFont val="Tahoma"/>
            <family val="2"/>
          </rPr>
          <t>Amended calculation to use inflated nominal opening RAB - no impact on numbers</t>
        </r>
      </text>
    </comment>
    <comment ref="H181" authorId="2">
      <text>
        <r>
          <rPr>
            <sz val="9"/>
            <color indexed="81"/>
            <rFont val="Tahoma"/>
            <family val="2"/>
          </rPr>
          <t>Amended calculation to use inflated nominal opening RAB - no impact on numbers</t>
        </r>
      </text>
    </comment>
    <comment ref="I181" authorId="2">
      <text>
        <r>
          <rPr>
            <sz val="9"/>
            <color indexed="81"/>
            <rFont val="Tahoma"/>
            <family val="2"/>
          </rPr>
          <t>Amended calculation to use inflated nominal opening RAB - no impact on numbers</t>
        </r>
      </text>
    </comment>
    <comment ref="J181" authorId="2">
      <text>
        <r>
          <rPr>
            <sz val="9"/>
            <color indexed="81"/>
            <rFont val="Tahoma"/>
            <family val="2"/>
          </rPr>
          <t>Amended calculation to use inflated nominal opening RAB - no impact on numbers</t>
        </r>
      </text>
    </comment>
    <comment ref="K181" authorId="2">
      <text>
        <r>
          <rPr>
            <sz val="9"/>
            <color indexed="81"/>
            <rFont val="Tahoma"/>
            <family val="2"/>
          </rPr>
          <t>Amended calculation to use inflated nominal opening RAB - no impact on numbers</t>
        </r>
      </text>
    </comment>
    <comment ref="L181" authorId="2">
      <text>
        <r>
          <rPr>
            <sz val="9"/>
            <color indexed="81"/>
            <rFont val="Tahoma"/>
            <family val="2"/>
          </rPr>
          <t>Amended calculation to use inflated nominal opening RAB - no impact on numbers</t>
        </r>
      </text>
    </comment>
    <comment ref="M181" authorId="2">
      <text>
        <r>
          <rPr>
            <sz val="9"/>
            <color indexed="81"/>
            <rFont val="Tahoma"/>
            <family val="2"/>
          </rPr>
          <t>Amended calculation to use inflated nominal opening RAB - no impact on numbers</t>
        </r>
      </text>
    </comment>
    <comment ref="N181" authorId="2">
      <text>
        <r>
          <rPr>
            <sz val="9"/>
            <color indexed="81"/>
            <rFont val="Tahoma"/>
            <family val="2"/>
          </rPr>
          <t>Amended calculation to use inflated nominal opening RAB - no impact on numbers</t>
        </r>
      </text>
    </comment>
    <comment ref="O181" authorId="2">
      <text>
        <r>
          <rPr>
            <sz val="9"/>
            <color indexed="81"/>
            <rFont val="Tahoma"/>
            <family val="2"/>
          </rPr>
          <t>Amended calculation to use inflated nominal opening RAB - no impact on numbers</t>
        </r>
      </text>
    </comment>
    <comment ref="P181" authorId="2">
      <text>
        <r>
          <rPr>
            <sz val="9"/>
            <color indexed="81"/>
            <rFont val="Tahoma"/>
            <family val="2"/>
          </rPr>
          <t>Amended calculation to use inflated nominal opening RAB - no impact on numbers</t>
        </r>
      </text>
    </comment>
    <comment ref="Q183" authorId="1">
      <text>
        <r>
          <rPr>
            <sz val="8"/>
            <color indexed="81"/>
            <rFont val="Tahoma"/>
            <family val="2"/>
          </rPr>
          <t>Total for the regulatory control period.</t>
        </r>
      </text>
    </comment>
    <comment ref="E186" authorId="0">
      <text>
        <r>
          <rPr>
            <sz val="8"/>
            <color indexed="81"/>
            <rFont val="Tahoma"/>
            <family val="2"/>
          </rPr>
          <t>The method to determine the nominal risk free rate is specified in clauses 6.5.2(c) and (d), or in the relevant statement of regulatory intent.</t>
        </r>
      </text>
    </comment>
    <comment ref="E187" authorId="0">
      <text>
        <r>
          <rPr>
            <sz val="8"/>
            <color indexed="81"/>
            <rFont val="Tahoma"/>
            <family val="2"/>
          </rPr>
          <t>Clause 6.4.2(b)(1) requires the AER to specify in the PTRM a methodology that is likely to result in the best estimate of expected inflation. For the time being, the AER will have regard to guidance from a range of indicators in determining the appropriate forecast inflation, including published forecasts and the target range of inflation of the Reserve Bank of Australia.</t>
        </r>
      </text>
    </comment>
    <comment ref="E188" authorId="0">
      <text>
        <r>
          <rPr>
            <sz val="8"/>
            <color indexed="81"/>
            <rFont val="Tahoma"/>
            <family val="2"/>
          </rPr>
          <t>The method to determine the cost of debt margin (or debt risk premium) is set out in clause 6.5.2(e) , or in the relevant statement of regulatory intent.</t>
        </r>
      </text>
    </comment>
    <comment ref="E189" authorId="0">
      <text>
        <r>
          <rPr>
            <sz val="8"/>
            <color indexed="81"/>
            <rFont val="Tahoma"/>
            <family val="2"/>
          </rPr>
          <t xml:space="preserve">As per the relevant statement of regulatory intent </t>
        </r>
      </text>
    </comment>
    <comment ref="E190" authorId="0">
      <text>
        <r>
          <rPr>
            <sz val="8"/>
            <color indexed="81"/>
            <rFont val="Tahoma"/>
            <family val="2"/>
          </rPr>
          <t xml:space="preserve">As per the relevant statement of regulatory intent </t>
        </r>
      </text>
    </comment>
    <comment ref="E191" authorId="0">
      <text>
        <r>
          <rPr>
            <sz val="8"/>
            <color indexed="81"/>
            <rFont val="Tahoma"/>
            <family val="2"/>
          </rPr>
          <t xml:space="preserve">As per the relevant statement of regulatory intent </t>
        </r>
      </text>
    </comment>
    <comment ref="E192" authorId="0">
      <text>
        <r>
          <rPr>
            <sz val="8"/>
            <color indexed="81"/>
            <rFont val="Tahoma"/>
            <family val="2"/>
          </rPr>
          <t xml:space="preserve">As per the relevant statement of regulatory intent </t>
        </r>
      </text>
    </comment>
    <comment ref="E193" authorId="1">
      <text>
        <r>
          <rPr>
            <sz val="8"/>
            <color indexed="81"/>
            <rFont val="Tahoma"/>
            <family val="2"/>
          </rPr>
          <t xml:space="preserve">Based on the framework set out in the report by Allen Consulting Group, </t>
        </r>
        <r>
          <rPr>
            <i/>
            <sz val="8"/>
            <color indexed="81"/>
            <rFont val="Tahoma"/>
            <family val="2"/>
          </rPr>
          <t>Debt and equity raising transaction costs: final report to the ACCC</t>
        </r>
        <r>
          <rPr>
            <sz val="8"/>
            <color indexed="81"/>
            <rFont val="Tahoma"/>
            <family val="2"/>
          </rPr>
          <t xml:space="preserve">,  December 2004, using updated inputs. </t>
        </r>
      </text>
    </comment>
  </commentList>
</comments>
</file>

<file path=xl/comments2.xml><?xml version="1.0" encoding="utf-8"?>
<comments xmlns="http://schemas.openxmlformats.org/spreadsheetml/2006/main">
  <authors>
    <author>david chapman</author>
  </authors>
  <commentList>
    <comment ref="F15" authorId="0">
      <text>
        <r>
          <rPr>
            <sz val="8"/>
            <color indexed="81"/>
            <rFont val="Tahoma"/>
            <family val="2"/>
          </rPr>
          <t>Te is calculated from the cash flows and will vary with the framework chosen for regulatory determination. Type in the number from the relevant model shown to the right.  Alternatively, equate cell F15 directly to say G15. This will create a circular reference which will require calculation mode to be set to</t>
        </r>
        <r>
          <rPr>
            <i/>
            <sz val="8"/>
            <color indexed="81"/>
            <rFont val="Tahoma"/>
            <family val="2"/>
          </rPr>
          <t xml:space="preserve"> iterate</t>
        </r>
        <r>
          <rPr>
            <sz val="8"/>
            <color indexed="81"/>
            <rFont val="Tahoma"/>
            <family val="2"/>
          </rPr>
          <t>.</t>
        </r>
      </text>
    </comment>
    <comment ref="F16" authorId="0">
      <text>
        <r>
          <rPr>
            <sz val="8"/>
            <color indexed="81"/>
            <rFont val="Tahoma"/>
            <family val="2"/>
          </rPr>
          <t xml:space="preserve">Td is calculated from the cash flows and will vary with the framework chosen for regulatory determination. Type in the number from the relevant model shown to the right. Alternatively, equate cell F16 directly to say G16. This will create a circular reference which will require calculation mode to be set to </t>
        </r>
        <r>
          <rPr>
            <i/>
            <sz val="8"/>
            <color indexed="81"/>
            <rFont val="Tahoma"/>
            <family val="2"/>
          </rPr>
          <t>iterate</t>
        </r>
        <r>
          <rPr>
            <sz val="8"/>
            <color indexed="81"/>
            <rFont val="Tahoma"/>
            <family val="2"/>
          </rPr>
          <t>.</t>
        </r>
      </text>
    </comment>
    <comment ref="F24" authorId="0">
      <text>
        <r>
          <rPr>
            <sz val="8"/>
            <color indexed="81"/>
            <rFont val="Tahoma"/>
            <family val="2"/>
          </rPr>
          <t>It should be noted that these formulae differ from formulae found in some literature because Te and Td (obtained from the cash flow analysis) are used in place of the corporate tax rate T.</t>
        </r>
      </text>
    </comment>
  </commentList>
</comments>
</file>

<file path=xl/comments3.xml><?xml version="1.0" encoding="utf-8"?>
<comments xmlns="http://schemas.openxmlformats.org/spreadsheetml/2006/main">
  <authors>
    <author>kyap</author>
  </authors>
  <commentList>
    <comment ref="B4" authorId="0">
      <text>
        <r>
          <rPr>
            <sz val="8"/>
            <color indexed="81"/>
            <rFont val="Tahoma"/>
            <family val="2"/>
          </rPr>
          <t>The Assets and Analysis worksheets display 55 years of data so that the effective tax rate for the DNSP can be estimated.</t>
        </r>
      </text>
    </comment>
  </commentList>
</comments>
</file>

<file path=xl/comments4.xml><?xml version="1.0" encoding="utf-8"?>
<comments xmlns="http://schemas.openxmlformats.org/spreadsheetml/2006/main">
  <authors>
    <author>Viriya Chittasy</author>
    <author>david chapman</author>
    <author>Luke Griffin</author>
  </authors>
  <commentList>
    <comment ref="G33" authorId="0">
      <text>
        <r>
          <rPr>
            <sz val="9"/>
            <color indexed="81"/>
            <rFont val="Tahoma"/>
            <family val="2"/>
          </rPr>
          <t>Amended to exclude carry-over amounts and incentives</t>
        </r>
      </text>
    </comment>
    <comment ref="H33" authorId="0">
      <text>
        <r>
          <rPr>
            <sz val="9"/>
            <color indexed="81"/>
            <rFont val="Tahoma"/>
            <family val="2"/>
          </rPr>
          <t>Amended to exclude carry-over amounts and incentives</t>
        </r>
      </text>
    </comment>
    <comment ref="I33" authorId="0">
      <text>
        <r>
          <rPr>
            <sz val="9"/>
            <color indexed="81"/>
            <rFont val="Tahoma"/>
            <family val="2"/>
          </rPr>
          <t>Amended to exclude carry-over amounts and incentives</t>
        </r>
      </text>
    </comment>
    <comment ref="J33" authorId="0">
      <text>
        <r>
          <rPr>
            <sz val="9"/>
            <color indexed="81"/>
            <rFont val="Tahoma"/>
            <family val="2"/>
          </rPr>
          <t>Amended to exclude carry-over amounts and incentives</t>
        </r>
      </text>
    </comment>
    <comment ref="K33" authorId="0">
      <text>
        <r>
          <rPr>
            <sz val="9"/>
            <color indexed="81"/>
            <rFont val="Tahoma"/>
            <family val="2"/>
          </rPr>
          <t>Amended to exclude carry-over amounts and incentives</t>
        </r>
      </text>
    </comment>
    <comment ref="L33" authorId="0">
      <text>
        <r>
          <rPr>
            <sz val="9"/>
            <color indexed="81"/>
            <rFont val="Tahoma"/>
            <family val="2"/>
          </rPr>
          <t>Amended to exclude carry-over amounts and incentives</t>
        </r>
      </text>
    </comment>
    <comment ref="M33" authorId="0">
      <text>
        <r>
          <rPr>
            <sz val="9"/>
            <color indexed="81"/>
            <rFont val="Tahoma"/>
            <family val="2"/>
          </rPr>
          <t>Amended to exclude carry-over amounts and incentives</t>
        </r>
      </text>
    </comment>
    <comment ref="N33" authorId="0">
      <text>
        <r>
          <rPr>
            <sz val="9"/>
            <color indexed="81"/>
            <rFont val="Tahoma"/>
            <family val="2"/>
          </rPr>
          <t>Amended to exclude carry-over amounts and incentives</t>
        </r>
      </text>
    </comment>
    <comment ref="O33" authorId="0">
      <text>
        <r>
          <rPr>
            <sz val="9"/>
            <color indexed="81"/>
            <rFont val="Tahoma"/>
            <family val="2"/>
          </rPr>
          <t>Amended to exclude carry-over amounts and incentives</t>
        </r>
      </text>
    </comment>
    <comment ref="P33" authorId="0">
      <text>
        <r>
          <rPr>
            <sz val="9"/>
            <color indexed="81"/>
            <rFont val="Tahoma"/>
            <family val="2"/>
          </rPr>
          <t>Amended to exclude carry-over amounts and incentives</t>
        </r>
      </text>
    </comment>
    <comment ref="Q33" authorId="0">
      <text>
        <r>
          <rPr>
            <sz val="9"/>
            <color indexed="81"/>
            <rFont val="Tahoma"/>
            <family val="2"/>
          </rPr>
          <t>Amended to exclude carry-over amounts and incentives</t>
        </r>
      </text>
    </comment>
    <comment ref="R33" authorId="0">
      <text>
        <r>
          <rPr>
            <sz val="9"/>
            <color indexed="81"/>
            <rFont val="Tahoma"/>
            <family val="2"/>
          </rPr>
          <t>Amended to exclude carry-over amounts and incentives</t>
        </r>
      </text>
    </comment>
    <comment ref="S33" authorId="0">
      <text>
        <r>
          <rPr>
            <sz val="9"/>
            <color indexed="81"/>
            <rFont val="Tahoma"/>
            <family val="2"/>
          </rPr>
          <t>Amended to exclude carry-over amounts and incentives</t>
        </r>
      </text>
    </comment>
    <comment ref="T33" authorId="0">
      <text>
        <r>
          <rPr>
            <sz val="9"/>
            <color indexed="81"/>
            <rFont val="Tahoma"/>
            <family val="2"/>
          </rPr>
          <t>Amended to exclude carry-over amounts and incentives</t>
        </r>
      </text>
    </comment>
    <comment ref="U33" authorId="0">
      <text>
        <r>
          <rPr>
            <sz val="9"/>
            <color indexed="81"/>
            <rFont val="Tahoma"/>
            <family val="2"/>
          </rPr>
          <t>Amended to exclude carry-over amounts and incentives</t>
        </r>
      </text>
    </comment>
    <comment ref="V33" authorId="0">
      <text>
        <r>
          <rPr>
            <sz val="9"/>
            <color indexed="81"/>
            <rFont val="Tahoma"/>
            <family val="2"/>
          </rPr>
          <t>Amended to exclude carry-over amounts and incentives</t>
        </r>
      </text>
    </comment>
    <comment ref="W33" authorId="0">
      <text>
        <r>
          <rPr>
            <sz val="9"/>
            <color indexed="81"/>
            <rFont val="Tahoma"/>
            <family val="2"/>
          </rPr>
          <t>Amended to exclude carry-over amounts and incentives</t>
        </r>
      </text>
    </comment>
    <comment ref="X33" authorId="0">
      <text>
        <r>
          <rPr>
            <sz val="9"/>
            <color indexed="81"/>
            <rFont val="Tahoma"/>
            <family val="2"/>
          </rPr>
          <t>Amended to exclude carry-over amounts and incentives</t>
        </r>
      </text>
    </comment>
    <comment ref="Y33" authorId="0">
      <text>
        <r>
          <rPr>
            <sz val="9"/>
            <color indexed="81"/>
            <rFont val="Tahoma"/>
            <family val="2"/>
          </rPr>
          <t>Amended to exclude carry-over amounts and incentives</t>
        </r>
      </text>
    </comment>
    <comment ref="Z33" authorId="0">
      <text>
        <r>
          <rPr>
            <sz val="9"/>
            <color indexed="81"/>
            <rFont val="Tahoma"/>
            <family val="2"/>
          </rPr>
          <t>Amended to exclude carry-over amounts and incentives</t>
        </r>
      </text>
    </comment>
    <comment ref="AA33" authorId="0">
      <text>
        <r>
          <rPr>
            <sz val="9"/>
            <color indexed="81"/>
            <rFont val="Tahoma"/>
            <family val="2"/>
          </rPr>
          <t>Amended to exclude carry-over amounts and incentives</t>
        </r>
      </text>
    </comment>
    <comment ref="AB33" authorId="0">
      <text>
        <r>
          <rPr>
            <sz val="9"/>
            <color indexed="81"/>
            <rFont val="Tahoma"/>
            <family val="2"/>
          </rPr>
          <t>Amended to exclude carry-over amounts and incentives</t>
        </r>
      </text>
    </comment>
    <comment ref="AC33" authorId="0">
      <text>
        <r>
          <rPr>
            <sz val="9"/>
            <color indexed="81"/>
            <rFont val="Tahoma"/>
            <family val="2"/>
          </rPr>
          <t>Amended to exclude carry-over amounts and incentives</t>
        </r>
      </text>
    </comment>
    <comment ref="AD33" authorId="0">
      <text>
        <r>
          <rPr>
            <sz val="9"/>
            <color indexed="81"/>
            <rFont val="Tahoma"/>
            <family val="2"/>
          </rPr>
          <t>Amended to exclude carry-over amounts and incentives</t>
        </r>
      </text>
    </comment>
    <comment ref="AE33" authorId="0">
      <text>
        <r>
          <rPr>
            <sz val="9"/>
            <color indexed="81"/>
            <rFont val="Tahoma"/>
            <family val="2"/>
          </rPr>
          <t>Amended to exclude carry-over amounts and incentives</t>
        </r>
      </text>
    </comment>
    <comment ref="AF33" authorId="0">
      <text>
        <r>
          <rPr>
            <sz val="9"/>
            <color indexed="81"/>
            <rFont val="Tahoma"/>
            <family val="2"/>
          </rPr>
          <t>Amended to exclude carry-over amounts and incentives</t>
        </r>
      </text>
    </comment>
    <comment ref="AG33" authorId="0">
      <text>
        <r>
          <rPr>
            <sz val="9"/>
            <color indexed="81"/>
            <rFont val="Tahoma"/>
            <family val="2"/>
          </rPr>
          <t>Amended to exclude carry-over amounts and incentives</t>
        </r>
      </text>
    </comment>
    <comment ref="AH33" authorId="0">
      <text>
        <r>
          <rPr>
            <sz val="9"/>
            <color indexed="81"/>
            <rFont val="Tahoma"/>
            <family val="2"/>
          </rPr>
          <t>Amended to exclude carry-over amounts and incentives</t>
        </r>
      </text>
    </comment>
    <comment ref="AI33" authorId="0">
      <text>
        <r>
          <rPr>
            <sz val="9"/>
            <color indexed="81"/>
            <rFont val="Tahoma"/>
            <family val="2"/>
          </rPr>
          <t>Amended to exclude carry-over amounts and incentives</t>
        </r>
      </text>
    </comment>
    <comment ref="AJ33" authorId="0">
      <text>
        <r>
          <rPr>
            <sz val="9"/>
            <color indexed="81"/>
            <rFont val="Tahoma"/>
            <family val="2"/>
          </rPr>
          <t>Amended to exclude carry-over amounts and incentives</t>
        </r>
      </text>
    </comment>
    <comment ref="AK33" authorId="0">
      <text>
        <r>
          <rPr>
            <sz val="9"/>
            <color indexed="81"/>
            <rFont val="Tahoma"/>
            <family val="2"/>
          </rPr>
          <t>Amended to exclude carry-over amounts and incentives</t>
        </r>
      </text>
    </comment>
    <comment ref="AL33" authorId="0">
      <text>
        <r>
          <rPr>
            <sz val="9"/>
            <color indexed="81"/>
            <rFont val="Tahoma"/>
            <family val="2"/>
          </rPr>
          <t>Amended to exclude carry-over amounts and incentives</t>
        </r>
      </text>
    </comment>
    <comment ref="AM33" authorId="0">
      <text>
        <r>
          <rPr>
            <sz val="9"/>
            <color indexed="81"/>
            <rFont val="Tahoma"/>
            <family val="2"/>
          </rPr>
          <t>Amended to exclude carry-over amounts and incentives</t>
        </r>
      </text>
    </comment>
    <comment ref="AN33" authorId="0">
      <text>
        <r>
          <rPr>
            <sz val="9"/>
            <color indexed="81"/>
            <rFont val="Tahoma"/>
            <family val="2"/>
          </rPr>
          <t>Amended to exclude carry-over amounts and incentives</t>
        </r>
      </text>
    </comment>
    <comment ref="AO33" authorId="0">
      <text>
        <r>
          <rPr>
            <sz val="9"/>
            <color indexed="81"/>
            <rFont val="Tahoma"/>
            <family val="2"/>
          </rPr>
          <t>Amended to exclude carry-over amounts and incentives</t>
        </r>
      </text>
    </comment>
    <comment ref="AP33" authorId="0">
      <text>
        <r>
          <rPr>
            <sz val="9"/>
            <color indexed="81"/>
            <rFont val="Tahoma"/>
            <family val="2"/>
          </rPr>
          <t>Amended to exclude carry-over amounts and incentives</t>
        </r>
      </text>
    </comment>
    <comment ref="AQ33" authorId="0">
      <text>
        <r>
          <rPr>
            <sz val="9"/>
            <color indexed="81"/>
            <rFont val="Tahoma"/>
            <family val="2"/>
          </rPr>
          <t>Amended to exclude carry-over amounts and incentives</t>
        </r>
      </text>
    </comment>
    <comment ref="AR33" authorId="0">
      <text>
        <r>
          <rPr>
            <sz val="9"/>
            <color indexed="81"/>
            <rFont val="Tahoma"/>
            <family val="2"/>
          </rPr>
          <t>Amended to exclude carry-over amounts and incentives</t>
        </r>
      </text>
    </comment>
    <comment ref="AS33" authorId="0">
      <text>
        <r>
          <rPr>
            <sz val="9"/>
            <color indexed="81"/>
            <rFont val="Tahoma"/>
            <family val="2"/>
          </rPr>
          <t>Amended to exclude carry-over amounts and incentives</t>
        </r>
      </text>
    </comment>
    <comment ref="AT33" authorId="0">
      <text>
        <r>
          <rPr>
            <sz val="9"/>
            <color indexed="81"/>
            <rFont val="Tahoma"/>
            <family val="2"/>
          </rPr>
          <t>Amended to exclude carry-over amounts and incentives</t>
        </r>
      </text>
    </comment>
    <comment ref="AU33" authorId="0">
      <text>
        <r>
          <rPr>
            <sz val="9"/>
            <color indexed="81"/>
            <rFont val="Tahoma"/>
            <family val="2"/>
          </rPr>
          <t>Amended to exclude carry-over amounts and incentives</t>
        </r>
      </text>
    </comment>
    <comment ref="AV33" authorId="0">
      <text>
        <r>
          <rPr>
            <sz val="9"/>
            <color indexed="81"/>
            <rFont val="Tahoma"/>
            <family val="2"/>
          </rPr>
          <t>Amended to exclude carry-over amounts and incentives</t>
        </r>
      </text>
    </comment>
    <comment ref="AW33" authorId="0">
      <text>
        <r>
          <rPr>
            <sz val="9"/>
            <color indexed="81"/>
            <rFont val="Tahoma"/>
            <family val="2"/>
          </rPr>
          <t>Amended to exclude carry-over amounts and incentives</t>
        </r>
      </text>
    </comment>
    <comment ref="AX33" authorId="0">
      <text>
        <r>
          <rPr>
            <sz val="9"/>
            <color indexed="81"/>
            <rFont val="Tahoma"/>
            <family val="2"/>
          </rPr>
          <t>Amended to exclude carry-over amounts and incentives</t>
        </r>
      </text>
    </comment>
    <comment ref="AY33" authorId="0">
      <text>
        <r>
          <rPr>
            <sz val="9"/>
            <color indexed="81"/>
            <rFont val="Tahoma"/>
            <family val="2"/>
          </rPr>
          <t>Amended to exclude carry-over amounts and incentives</t>
        </r>
      </text>
    </comment>
    <comment ref="AZ33" authorId="0">
      <text>
        <r>
          <rPr>
            <sz val="9"/>
            <color indexed="81"/>
            <rFont val="Tahoma"/>
            <family val="2"/>
          </rPr>
          <t>Amended to exclude carry-over amounts and incentives</t>
        </r>
      </text>
    </comment>
    <comment ref="BA33" authorId="0">
      <text>
        <r>
          <rPr>
            <sz val="9"/>
            <color indexed="81"/>
            <rFont val="Tahoma"/>
            <family val="2"/>
          </rPr>
          <t>Amended to exclude carry-over amounts and incentives</t>
        </r>
      </text>
    </comment>
    <comment ref="BB33" authorId="0">
      <text>
        <r>
          <rPr>
            <sz val="9"/>
            <color indexed="81"/>
            <rFont val="Tahoma"/>
            <family val="2"/>
          </rPr>
          <t>Amended to exclude carry-over amounts and incentives</t>
        </r>
      </text>
    </comment>
    <comment ref="BC33" authorId="0">
      <text>
        <r>
          <rPr>
            <sz val="9"/>
            <color indexed="81"/>
            <rFont val="Tahoma"/>
            <family val="2"/>
          </rPr>
          <t>Amended to exclude carry-over amounts and incentives</t>
        </r>
      </text>
    </comment>
    <comment ref="BD33" authorId="0">
      <text>
        <r>
          <rPr>
            <sz val="9"/>
            <color indexed="81"/>
            <rFont val="Tahoma"/>
            <family val="2"/>
          </rPr>
          <t>Amended to exclude carry-over amounts and incentives</t>
        </r>
      </text>
    </comment>
    <comment ref="BE33" authorId="0">
      <text>
        <r>
          <rPr>
            <sz val="9"/>
            <color indexed="81"/>
            <rFont val="Tahoma"/>
            <family val="2"/>
          </rPr>
          <t>Amended to exclude carry-over amounts and incentives</t>
        </r>
      </text>
    </comment>
    <comment ref="BF33" authorId="0">
      <text>
        <r>
          <rPr>
            <sz val="9"/>
            <color indexed="81"/>
            <rFont val="Tahoma"/>
            <family val="2"/>
          </rPr>
          <t>Amended to exclude carry-over amounts and incentives</t>
        </r>
      </text>
    </comment>
    <comment ref="BG33" authorId="0">
      <text>
        <r>
          <rPr>
            <sz val="9"/>
            <color indexed="81"/>
            <rFont val="Tahoma"/>
            <family val="2"/>
          </rPr>
          <t>Amended to exclude carry-over amounts and incentives</t>
        </r>
      </text>
    </comment>
    <comment ref="BH33" authorId="0">
      <text>
        <r>
          <rPr>
            <sz val="9"/>
            <color indexed="81"/>
            <rFont val="Tahoma"/>
            <family val="2"/>
          </rPr>
          <t>Amended to exclude carry-over amounts and incentives</t>
        </r>
      </text>
    </comment>
    <comment ref="BI33" authorId="0">
      <text>
        <r>
          <rPr>
            <sz val="9"/>
            <color indexed="81"/>
            <rFont val="Tahoma"/>
            <family val="2"/>
          </rPr>
          <t>Amended to exclude carry-over amounts and incentives</t>
        </r>
      </text>
    </comment>
    <comment ref="B41" authorId="1">
      <text>
        <r>
          <rPr>
            <sz val="8"/>
            <color indexed="81"/>
            <rFont val="Tahoma"/>
            <family val="2"/>
          </rPr>
          <t>For existing assets there may be an existing accumulated tax loss. If this is the case then the tax loss being carried forward into period 1 should be recorded in cell F37.</t>
        </r>
      </text>
    </comment>
    <comment ref="F41" authorId="1">
      <text>
        <r>
          <rPr>
            <sz val="8"/>
            <color indexed="81"/>
            <rFont val="Tahoma"/>
            <family val="2"/>
          </rPr>
          <t>Obtain carried forward tax loss from tax accounts or company statutory accounts.</t>
        </r>
      </text>
    </comment>
    <comment ref="C60" authorId="2">
      <text>
        <r>
          <rPr>
            <sz val="8"/>
            <color indexed="81"/>
            <rFont val="Tahoma"/>
            <family val="2"/>
          </rPr>
          <t>Calculated as the percentage difference between pre and post tax cash flows.</t>
        </r>
      </text>
    </comment>
    <comment ref="F60" authorId="0">
      <text>
        <r>
          <rPr>
            <sz val="9"/>
            <color indexed="81"/>
            <rFont val="Tahoma"/>
            <family val="2"/>
          </rPr>
          <t>Changed reference to row 22 to include carry-over amounts and incentives</t>
        </r>
      </text>
    </comment>
    <comment ref="G60" authorId="0">
      <text>
        <r>
          <rPr>
            <sz val="9"/>
            <color indexed="81"/>
            <rFont val="Tahoma"/>
            <family val="2"/>
          </rPr>
          <t>Changed reference to row 22 to include carry-over amounts and incentives</t>
        </r>
      </text>
    </comment>
    <comment ref="H60" authorId="0">
      <text>
        <r>
          <rPr>
            <sz val="9"/>
            <color indexed="81"/>
            <rFont val="Tahoma"/>
            <family val="2"/>
          </rPr>
          <t>Changed reference to row 22 to include carry-over amounts and incentives</t>
        </r>
      </text>
    </comment>
    <comment ref="I60" authorId="0">
      <text>
        <r>
          <rPr>
            <sz val="9"/>
            <color indexed="81"/>
            <rFont val="Tahoma"/>
            <family val="2"/>
          </rPr>
          <t>Changed reference to row 22 to include carry-over amounts and incentives</t>
        </r>
      </text>
    </comment>
    <comment ref="J60" authorId="0">
      <text>
        <r>
          <rPr>
            <sz val="9"/>
            <color indexed="81"/>
            <rFont val="Tahoma"/>
            <family val="2"/>
          </rPr>
          <t>Changed reference to row 22 to include carry-over amounts and incentives</t>
        </r>
      </text>
    </comment>
    <comment ref="K60" authorId="0">
      <text>
        <r>
          <rPr>
            <sz val="9"/>
            <color indexed="81"/>
            <rFont val="Tahoma"/>
            <family val="2"/>
          </rPr>
          <t>Changed reference to row 22 to include carry-over amounts and incentives</t>
        </r>
      </text>
    </comment>
    <comment ref="L60" authorId="0">
      <text>
        <r>
          <rPr>
            <sz val="9"/>
            <color indexed="81"/>
            <rFont val="Tahoma"/>
            <family val="2"/>
          </rPr>
          <t>Changed reference to row 22 to include carry-over amounts and incentives</t>
        </r>
      </text>
    </comment>
    <comment ref="M60" authorId="0">
      <text>
        <r>
          <rPr>
            <sz val="9"/>
            <color indexed="81"/>
            <rFont val="Tahoma"/>
            <family val="2"/>
          </rPr>
          <t>Changed reference to row 22 to include carry-over amounts and incentives</t>
        </r>
      </text>
    </comment>
    <comment ref="N60" authorId="0">
      <text>
        <r>
          <rPr>
            <sz val="9"/>
            <color indexed="81"/>
            <rFont val="Tahoma"/>
            <family val="2"/>
          </rPr>
          <t>Changed reference to row 22 to include carry-over amounts and incentives</t>
        </r>
      </text>
    </comment>
    <comment ref="O60" authorId="0">
      <text>
        <r>
          <rPr>
            <sz val="9"/>
            <color indexed="81"/>
            <rFont val="Tahoma"/>
            <family val="2"/>
          </rPr>
          <t>Changed reference to row 22 to include carry-over amounts and incentives</t>
        </r>
      </text>
    </comment>
    <comment ref="P60" authorId="0">
      <text>
        <r>
          <rPr>
            <sz val="9"/>
            <color indexed="81"/>
            <rFont val="Tahoma"/>
            <family val="2"/>
          </rPr>
          <t>Changed reference to row 22 to include carry-over amounts and incentives</t>
        </r>
      </text>
    </comment>
    <comment ref="Q60" authorId="0">
      <text>
        <r>
          <rPr>
            <sz val="9"/>
            <color indexed="81"/>
            <rFont val="Tahoma"/>
            <family val="2"/>
          </rPr>
          <t>Changed reference to row 22 to include carry-over amounts and incentives</t>
        </r>
      </text>
    </comment>
    <comment ref="R60" authorId="0">
      <text>
        <r>
          <rPr>
            <sz val="9"/>
            <color indexed="81"/>
            <rFont val="Tahoma"/>
            <family val="2"/>
          </rPr>
          <t>Changed reference to row 22 to include carry-over amounts and incentives</t>
        </r>
      </text>
    </comment>
    <comment ref="S60" authorId="0">
      <text>
        <r>
          <rPr>
            <sz val="9"/>
            <color indexed="81"/>
            <rFont val="Tahoma"/>
            <family val="2"/>
          </rPr>
          <t>Changed reference to row 22 to include carry-over amounts and incentives</t>
        </r>
      </text>
    </comment>
    <comment ref="T60" authorId="0">
      <text>
        <r>
          <rPr>
            <sz val="9"/>
            <color indexed="81"/>
            <rFont val="Tahoma"/>
            <family val="2"/>
          </rPr>
          <t>Changed reference to row 22 to include carry-over amounts and incentives</t>
        </r>
      </text>
    </comment>
    <comment ref="U60" authorId="0">
      <text>
        <r>
          <rPr>
            <sz val="9"/>
            <color indexed="81"/>
            <rFont val="Tahoma"/>
            <family val="2"/>
          </rPr>
          <t>Changed reference to row 22 to include carry-over amounts and incentives</t>
        </r>
      </text>
    </comment>
    <comment ref="V60" authorId="0">
      <text>
        <r>
          <rPr>
            <sz val="9"/>
            <color indexed="81"/>
            <rFont val="Tahoma"/>
            <family val="2"/>
          </rPr>
          <t>Changed reference to row 22 to include carry-over amounts and incentives</t>
        </r>
      </text>
    </comment>
    <comment ref="W60" authorId="0">
      <text>
        <r>
          <rPr>
            <sz val="9"/>
            <color indexed="81"/>
            <rFont val="Tahoma"/>
            <family val="2"/>
          </rPr>
          <t>Changed reference to row 22 to include carry-over amounts and incentives</t>
        </r>
      </text>
    </comment>
    <comment ref="X60" authorId="0">
      <text>
        <r>
          <rPr>
            <sz val="9"/>
            <color indexed="81"/>
            <rFont val="Tahoma"/>
            <family val="2"/>
          </rPr>
          <t>Changed reference to row 22 to include carry-over amounts and incentives</t>
        </r>
      </text>
    </comment>
    <comment ref="Y60" authorId="0">
      <text>
        <r>
          <rPr>
            <sz val="9"/>
            <color indexed="81"/>
            <rFont val="Tahoma"/>
            <family val="2"/>
          </rPr>
          <t>Changed reference to row 22 to include carry-over amounts and incentives</t>
        </r>
      </text>
    </comment>
    <comment ref="Z60" authorId="0">
      <text>
        <r>
          <rPr>
            <sz val="9"/>
            <color indexed="81"/>
            <rFont val="Tahoma"/>
            <family val="2"/>
          </rPr>
          <t>Changed reference to row 22 to include carry-over amounts and incentives</t>
        </r>
      </text>
    </comment>
    <comment ref="AA60" authorId="0">
      <text>
        <r>
          <rPr>
            <sz val="9"/>
            <color indexed="81"/>
            <rFont val="Tahoma"/>
            <family val="2"/>
          </rPr>
          <t>Changed reference to row 22 to include carry-over amounts and incentives</t>
        </r>
      </text>
    </comment>
    <comment ref="AB60" authorId="0">
      <text>
        <r>
          <rPr>
            <sz val="9"/>
            <color indexed="81"/>
            <rFont val="Tahoma"/>
            <family val="2"/>
          </rPr>
          <t>Changed reference to row 22 to include carry-over amounts and incentives</t>
        </r>
      </text>
    </comment>
    <comment ref="AC60" authorId="0">
      <text>
        <r>
          <rPr>
            <sz val="9"/>
            <color indexed="81"/>
            <rFont val="Tahoma"/>
            <family val="2"/>
          </rPr>
          <t>Changed reference to row 22 to include carry-over amounts and incentives</t>
        </r>
      </text>
    </comment>
    <comment ref="AD60" authorId="0">
      <text>
        <r>
          <rPr>
            <sz val="9"/>
            <color indexed="81"/>
            <rFont val="Tahoma"/>
            <family val="2"/>
          </rPr>
          <t>Changed reference to row 22 to include carry-over amounts and incentives</t>
        </r>
      </text>
    </comment>
    <comment ref="AE60" authorId="0">
      <text>
        <r>
          <rPr>
            <sz val="9"/>
            <color indexed="81"/>
            <rFont val="Tahoma"/>
            <family val="2"/>
          </rPr>
          <t>Changed reference to row 22 to include carry-over amounts and incentives</t>
        </r>
      </text>
    </comment>
    <comment ref="AF60" authorId="0">
      <text>
        <r>
          <rPr>
            <sz val="9"/>
            <color indexed="81"/>
            <rFont val="Tahoma"/>
            <family val="2"/>
          </rPr>
          <t>Changed reference to row 22 to include carry-over amounts and incentives</t>
        </r>
      </text>
    </comment>
    <comment ref="AG60" authorId="0">
      <text>
        <r>
          <rPr>
            <sz val="9"/>
            <color indexed="81"/>
            <rFont val="Tahoma"/>
            <family val="2"/>
          </rPr>
          <t>Changed reference to row 22 to include carry-over amounts and incentives</t>
        </r>
      </text>
    </comment>
    <comment ref="AH60" authorId="0">
      <text>
        <r>
          <rPr>
            <sz val="9"/>
            <color indexed="81"/>
            <rFont val="Tahoma"/>
            <family val="2"/>
          </rPr>
          <t>Changed reference to row 22 to include carry-over amounts and incentives</t>
        </r>
      </text>
    </comment>
    <comment ref="AI60" authorId="0">
      <text>
        <r>
          <rPr>
            <sz val="9"/>
            <color indexed="81"/>
            <rFont val="Tahoma"/>
            <family val="2"/>
          </rPr>
          <t>Changed reference to row 22 to include carry-over amounts and incentives</t>
        </r>
      </text>
    </comment>
    <comment ref="AJ60" authorId="0">
      <text>
        <r>
          <rPr>
            <sz val="9"/>
            <color indexed="81"/>
            <rFont val="Tahoma"/>
            <family val="2"/>
          </rPr>
          <t>Changed reference to row 22 to include carry-over amounts and incentives</t>
        </r>
      </text>
    </comment>
    <comment ref="AK60" authorId="0">
      <text>
        <r>
          <rPr>
            <sz val="9"/>
            <color indexed="81"/>
            <rFont val="Tahoma"/>
            <family val="2"/>
          </rPr>
          <t>Changed reference to row 22 to include carry-over amounts and incentives</t>
        </r>
      </text>
    </comment>
    <comment ref="AL60" authorId="0">
      <text>
        <r>
          <rPr>
            <sz val="9"/>
            <color indexed="81"/>
            <rFont val="Tahoma"/>
            <family val="2"/>
          </rPr>
          <t>Changed reference to row 22 to include carry-over amounts and incentives</t>
        </r>
      </text>
    </comment>
    <comment ref="AM60" authorId="0">
      <text>
        <r>
          <rPr>
            <sz val="9"/>
            <color indexed="81"/>
            <rFont val="Tahoma"/>
            <family val="2"/>
          </rPr>
          <t>Changed reference to row 22 to include carry-over amounts and incentives</t>
        </r>
      </text>
    </comment>
    <comment ref="AN60" authorId="0">
      <text>
        <r>
          <rPr>
            <sz val="9"/>
            <color indexed="81"/>
            <rFont val="Tahoma"/>
            <family val="2"/>
          </rPr>
          <t>Changed reference to row 22 to include carry-over amounts and incentives</t>
        </r>
      </text>
    </comment>
    <comment ref="AO60" authorId="0">
      <text>
        <r>
          <rPr>
            <sz val="9"/>
            <color indexed="81"/>
            <rFont val="Tahoma"/>
            <family val="2"/>
          </rPr>
          <t>Changed reference to row 22 to include carry-over amounts and incentives</t>
        </r>
      </text>
    </comment>
    <comment ref="AP60" authorId="0">
      <text>
        <r>
          <rPr>
            <sz val="9"/>
            <color indexed="81"/>
            <rFont val="Tahoma"/>
            <family val="2"/>
          </rPr>
          <t>Changed reference to row 22 to include carry-over amounts and incentives</t>
        </r>
      </text>
    </comment>
    <comment ref="AQ60" authorId="0">
      <text>
        <r>
          <rPr>
            <sz val="9"/>
            <color indexed="81"/>
            <rFont val="Tahoma"/>
            <family val="2"/>
          </rPr>
          <t>Changed reference to row 22 to include carry-over amounts and incentives</t>
        </r>
      </text>
    </comment>
    <comment ref="AR60" authorId="0">
      <text>
        <r>
          <rPr>
            <sz val="9"/>
            <color indexed="81"/>
            <rFont val="Tahoma"/>
            <family val="2"/>
          </rPr>
          <t>Changed reference to row 22 to include carry-over amounts and incentives</t>
        </r>
      </text>
    </comment>
    <comment ref="AS60" authorId="0">
      <text>
        <r>
          <rPr>
            <sz val="9"/>
            <color indexed="81"/>
            <rFont val="Tahoma"/>
            <family val="2"/>
          </rPr>
          <t>Changed reference to row 22 to include carry-over amounts and incentives</t>
        </r>
      </text>
    </comment>
    <comment ref="AT60" authorId="0">
      <text>
        <r>
          <rPr>
            <sz val="9"/>
            <color indexed="81"/>
            <rFont val="Tahoma"/>
            <family val="2"/>
          </rPr>
          <t>Changed reference to row 22 to include carry-over amounts and incentives</t>
        </r>
      </text>
    </comment>
    <comment ref="AU60" authorId="0">
      <text>
        <r>
          <rPr>
            <sz val="9"/>
            <color indexed="81"/>
            <rFont val="Tahoma"/>
            <family val="2"/>
          </rPr>
          <t>Changed reference to row 22 to include carry-over amounts and incentives</t>
        </r>
      </text>
    </comment>
    <comment ref="AV60" authorId="0">
      <text>
        <r>
          <rPr>
            <sz val="9"/>
            <color indexed="81"/>
            <rFont val="Tahoma"/>
            <family val="2"/>
          </rPr>
          <t>Changed reference to row 22 to include carry-over amounts and incentives</t>
        </r>
      </text>
    </comment>
    <comment ref="AW60" authorId="0">
      <text>
        <r>
          <rPr>
            <sz val="9"/>
            <color indexed="81"/>
            <rFont val="Tahoma"/>
            <family val="2"/>
          </rPr>
          <t>Changed reference to row 22 to include carry-over amounts and incentives</t>
        </r>
      </text>
    </comment>
    <comment ref="AX60" authorId="0">
      <text>
        <r>
          <rPr>
            <sz val="9"/>
            <color indexed="81"/>
            <rFont val="Tahoma"/>
            <family val="2"/>
          </rPr>
          <t>Changed reference to row 22 to include carry-over amounts and incentives</t>
        </r>
      </text>
    </comment>
    <comment ref="AY60" authorId="0">
      <text>
        <r>
          <rPr>
            <sz val="9"/>
            <color indexed="81"/>
            <rFont val="Tahoma"/>
            <family val="2"/>
          </rPr>
          <t>Changed reference to row 22 to include carry-over amounts and incentives</t>
        </r>
      </text>
    </comment>
    <comment ref="AZ60" authorId="0">
      <text>
        <r>
          <rPr>
            <sz val="9"/>
            <color indexed="81"/>
            <rFont val="Tahoma"/>
            <family val="2"/>
          </rPr>
          <t>Changed reference to row 22 to include carry-over amounts and incentives</t>
        </r>
      </text>
    </comment>
    <comment ref="BA60" authorId="0">
      <text>
        <r>
          <rPr>
            <sz val="9"/>
            <color indexed="81"/>
            <rFont val="Tahoma"/>
            <family val="2"/>
          </rPr>
          <t>Changed reference to row 22 to include carry-over amounts and incentives</t>
        </r>
      </text>
    </comment>
    <comment ref="BB60" authorId="0">
      <text>
        <r>
          <rPr>
            <sz val="9"/>
            <color indexed="81"/>
            <rFont val="Tahoma"/>
            <family val="2"/>
          </rPr>
          <t>Changed reference to row 22 to include carry-over amounts and incentives</t>
        </r>
      </text>
    </comment>
    <comment ref="BC60" authorId="0">
      <text>
        <r>
          <rPr>
            <sz val="9"/>
            <color indexed="81"/>
            <rFont val="Tahoma"/>
            <family val="2"/>
          </rPr>
          <t>Changed reference to row 22 to include carry-over amounts and incentives</t>
        </r>
      </text>
    </comment>
    <comment ref="BD60" authorId="0">
      <text>
        <r>
          <rPr>
            <sz val="9"/>
            <color indexed="81"/>
            <rFont val="Tahoma"/>
            <family val="2"/>
          </rPr>
          <t>Changed reference to row 22 to include carry-over amounts and incentives</t>
        </r>
      </text>
    </comment>
    <comment ref="BE60" authorId="0">
      <text>
        <r>
          <rPr>
            <sz val="9"/>
            <color indexed="81"/>
            <rFont val="Tahoma"/>
            <family val="2"/>
          </rPr>
          <t>Changed reference to row 22 to include carry-over amounts and incentives</t>
        </r>
      </text>
    </comment>
    <comment ref="BF60" authorId="0">
      <text>
        <r>
          <rPr>
            <sz val="9"/>
            <color indexed="81"/>
            <rFont val="Tahoma"/>
            <family val="2"/>
          </rPr>
          <t>Changed reference to row 22 to include carry-over amounts and incentives</t>
        </r>
      </text>
    </comment>
    <comment ref="BG60" authorId="0">
      <text>
        <r>
          <rPr>
            <sz val="9"/>
            <color indexed="81"/>
            <rFont val="Tahoma"/>
            <family val="2"/>
          </rPr>
          <t>Changed reference to row 22 to include carry-over amounts and incentives</t>
        </r>
      </text>
    </comment>
    <comment ref="BH60" authorId="0">
      <text>
        <r>
          <rPr>
            <sz val="9"/>
            <color indexed="81"/>
            <rFont val="Tahoma"/>
            <family val="2"/>
          </rPr>
          <t>Changed reference to row 22 to include carry-over amounts and incentives</t>
        </r>
      </text>
    </comment>
    <comment ref="BI60" authorId="0">
      <text>
        <r>
          <rPr>
            <sz val="9"/>
            <color indexed="81"/>
            <rFont val="Tahoma"/>
            <family val="2"/>
          </rPr>
          <t>Changed reference to row 22 to include carry-over amounts and incentives</t>
        </r>
      </text>
    </comment>
    <comment ref="B67" authorId="1">
      <text>
        <r>
          <rPr>
            <sz val="8"/>
            <color indexed="81"/>
            <rFont val="Tahoma"/>
            <family val="2"/>
          </rPr>
          <t>Cash Flow to debt represents cash flows from perspective of the borrower. It does not reflect actual cash received by the lender.</t>
        </r>
      </text>
    </comment>
    <comment ref="C68" authorId="1">
      <text>
        <r>
          <rPr>
            <sz val="8"/>
            <color indexed="81"/>
            <rFont val="Tahoma"/>
            <family val="2"/>
          </rPr>
          <t>This row calculates the utilisation of the debt shield to reduce taxable income.</t>
        </r>
      </text>
    </comment>
    <comment ref="E70" authorId="1">
      <text>
        <r>
          <rPr>
            <sz val="8"/>
            <color indexed="81"/>
            <rFont val="Tahoma"/>
            <family val="2"/>
          </rPr>
          <t>When the tax shield is fully utilised this value will equal Rd*(1-T).</t>
        </r>
      </text>
    </comment>
  </commentList>
</comments>
</file>

<file path=xl/sharedStrings.xml><?xml version="1.0" encoding="utf-8"?>
<sst xmlns="http://schemas.openxmlformats.org/spreadsheetml/2006/main" count="566" uniqueCount="371">
  <si>
    <t>Nominal Risk Free Rate</t>
  </si>
  <si>
    <t>Real Risk Free Rate</t>
  </si>
  <si>
    <t>Inflation Rate</t>
  </si>
  <si>
    <t>f</t>
  </si>
  <si>
    <t>Corporate Tax Rate</t>
  </si>
  <si>
    <t>T</t>
  </si>
  <si>
    <t>Te</t>
  </si>
  <si>
    <t>Td</t>
  </si>
  <si>
    <t>g</t>
  </si>
  <si>
    <t>E/V</t>
  </si>
  <si>
    <t>D/V</t>
  </si>
  <si>
    <t>Nominal Vanilla WACC</t>
  </si>
  <si>
    <t>Real Vanilla WACC</t>
  </si>
  <si>
    <t>Capital Expenditure</t>
  </si>
  <si>
    <t>Real Asset Values</t>
  </si>
  <si>
    <t>Nominal Asset Values</t>
  </si>
  <si>
    <t>Tax Depreciation</t>
  </si>
  <si>
    <t>Residual Tax Value (end period)</t>
  </si>
  <si>
    <t>Revenue Building Blocks</t>
  </si>
  <si>
    <t>Return on Asset</t>
  </si>
  <si>
    <t xml:space="preserve"> - Return on Equity</t>
  </si>
  <si>
    <t xml:space="preserve"> - Return on Debt</t>
  </si>
  <si>
    <t>Tax Payable</t>
  </si>
  <si>
    <t>Less Value of Imputation Credits</t>
  </si>
  <si>
    <t xml:space="preserve"> - Equity</t>
  </si>
  <si>
    <t xml:space="preserve"> - Debt</t>
  </si>
  <si>
    <t>Interest Payments</t>
  </si>
  <si>
    <t>Repayment of Debt</t>
  </si>
  <si>
    <t>Nominal Cash Flow Analysis</t>
  </si>
  <si>
    <t>Tax Calculation</t>
  </si>
  <si>
    <t>Taxable Income</t>
  </si>
  <si>
    <t>Tax Expenses</t>
  </si>
  <si>
    <t xml:space="preserve"> - Tax Depreciation</t>
  </si>
  <si>
    <t xml:space="preserve"> - Interest</t>
  </si>
  <si>
    <t>Total Tax Expenses</t>
  </si>
  <si>
    <t>Real Cash Flow to Equity</t>
  </si>
  <si>
    <t>Nominal Cash Flow to Equity Holders</t>
  </si>
  <si>
    <t>Return on Equity</t>
  </si>
  <si>
    <t>Nominal Cash Flows to Assets</t>
  </si>
  <si>
    <t>Te  =</t>
  </si>
  <si>
    <t>Value of Imputation Credits</t>
  </si>
  <si>
    <t>RAB (start period)</t>
  </si>
  <si>
    <t>Revenue</t>
  </si>
  <si>
    <t>Nominal Tax Allowance</t>
  </si>
  <si>
    <t>Real Tax Allowance</t>
  </si>
  <si>
    <t>MRP</t>
  </si>
  <si>
    <t>Rf</t>
  </si>
  <si>
    <t xml:space="preserve">Market Risk Premium </t>
  </si>
  <si>
    <t>Cumulative Inflation Index (CPI end period)</t>
  </si>
  <si>
    <t>Value</t>
  </si>
  <si>
    <t>NPV</t>
  </si>
  <si>
    <t>Formula Approximation</t>
  </si>
  <si>
    <t>WACC Analysis</t>
  </si>
  <si>
    <t>Td  =</t>
  </si>
  <si>
    <t>Return on Capital</t>
  </si>
  <si>
    <t>Net Tax Costs</t>
  </si>
  <si>
    <t>Net Cash Flow to Debt</t>
  </si>
  <si>
    <t>Effective Tax Rate for Debt (Effective Debt Shield)</t>
  </si>
  <si>
    <t>GRAPH DATA</t>
  </si>
  <si>
    <t>(intermediate tax calculation)</t>
  </si>
  <si>
    <t>%ROE (1 year)</t>
  </si>
  <si>
    <t>%real ROE (1 year)</t>
  </si>
  <si>
    <t>Asset Class 1</t>
  </si>
  <si>
    <t>Asset Class 2</t>
  </si>
  <si>
    <t>Opening Asset Value</t>
  </si>
  <si>
    <t>Remaining Life</t>
  </si>
  <si>
    <t>Standard Life</t>
  </si>
  <si>
    <t>Year</t>
  </si>
  <si>
    <t>Cost of Capital</t>
  </si>
  <si>
    <t>Asset Class 3</t>
  </si>
  <si>
    <t>βe</t>
  </si>
  <si>
    <t>Capex</t>
  </si>
  <si>
    <t>Initial Asset Base</t>
  </si>
  <si>
    <t>Basic Building Block Model</t>
  </si>
  <si>
    <t>Input Data &amp; Calculated Inputs</t>
  </si>
  <si>
    <t>Introduction</t>
  </si>
  <si>
    <t>Asset Class 4</t>
  </si>
  <si>
    <t>Asset Class 5</t>
  </si>
  <si>
    <t>Asset Class 6</t>
  </si>
  <si>
    <t>Asset Class 7</t>
  </si>
  <si>
    <t>Asset Class 8</t>
  </si>
  <si>
    <t>Asset Class 9</t>
  </si>
  <si>
    <t>Nominal Capex</t>
  </si>
  <si>
    <t>Asset Class 10</t>
  </si>
  <si>
    <t>Asset Class 11</t>
  </si>
  <si>
    <t>Asset Class 12</t>
  </si>
  <si>
    <t>Asset Class 13</t>
  </si>
  <si>
    <t>Asset Class 14</t>
  </si>
  <si>
    <t>Asset Class 15</t>
  </si>
  <si>
    <t>Asset Class 16</t>
  </si>
  <si>
    <t>Asset Class 17</t>
  </si>
  <si>
    <t>Input Variables</t>
  </si>
  <si>
    <t>Tax Standard Life</t>
  </si>
  <si>
    <t>Tax Remaining Life</t>
  </si>
  <si>
    <t>Rrf</t>
  </si>
  <si>
    <t>Rd</t>
  </si>
  <si>
    <t>Rrd</t>
  </si>
  <si>
    <t>Cash Flow Analysis Below This Line</t>
  </si>
  <si>
    <t>Real Capex</t>
  </si>
  <si>
    <t>Post-Tax Building Block Cash Flow Model</t>
  </si>
  <si>
    <t>Cost of Capital Parameters</t>
  </si>
  <si>
    <t xml:space="preserve"> -  Pre-tax</t>
  </si>
  <si>
    <t xml:space="preserve"> -  Post-tax </t>
  </si>
  <si>
    <t>Total</t>
  </si>
  <si>
    <t>Proportion of Equity Funding</t>
  </si>
  <si>
    <t>Proportion of Debt Funding</t>
  </si>
  <si>
    <t>Asset Roll Forward</t>
  </si>
  <si>
    <t>Net Present Values</t>
  </si>
  <si>
    <t>Project NPV Check</t>
  </si>
  <si>
    <t>Post-tax Nominal Return on Equity(pre-imp)</t>
  </si>
  <si>
    <t>Post-tax Real Return on Equity(pre-imp)</t>
  </si>
  <si>
    <t>To do so, select Options from the Tools menu in Excel, then select the Calculation tab.</t>
  </si>
  <si>
    <t>Make sure that Manual (rather than Automatic) is selected and tick the iteration box.</t>
  </si>
  <si>
    <t>Deduction Utilised to Reduce Tax</t>
  </si>
  <si>
    <t>Unutilised Deductions Carried Forward</t>
  </si>
  <si>
    <t>Further Dissection of Cash Flows</t>
  </si>
  <si>
    <t>Equity at Start of Period</t>
  </si>
  <si>
    <t>RAB Residual Value</t>
  </si>
  <si>
    <t>Post-tax Return on Equity</t>
  </si>
  <si>
    <t>Numbers in Orange cells are transferred from relevant sheets</t>
  </si>
  <si>
    <t>Numbers in White cells are calculated on this sheet from input parameters.</t>
  </si>
  <si>
    <t>Assets Under Construction</t>
  </si>
  <si>
    <t>Base Financial Year</t>
  </si>
  <si>
    <t>Asset Class 18</t>
  </si>
  <si>
    <t>Asset Class 19</t>
  </si>
  <si>
    <t>Asset Class 20</t>
  </si>
  <si>
    <t>Debt raising costs</t>
  </si>
  <si>
    <t>Real Straight-line Depreciation</t>
  </si>
  <si>
    <t>Inflation Assumption (CPI % increase)</t>
  </si>
  <si>
    <t>Opening Regulated Asset Base</t>
  </si>
  <si>
    <t>Inflation on Opening RAB</t>
  </si>
  <si>
    <t>Nominal Straight-line Depreciation</t>
  </si>
  <si>
    <t>Nominal Residual RAB (end period)</t>
  </si>
  <si>
    <t>Inflated Nominal Residual RAB (start period)</t>
  </si>
  <si>
    <t>Real Residual RAB (end period)</t>
  </si>
  <si>
    <t>Real Residual RAB (start period)</t>
  </si>
  <si>
    <t>Revenue Forecasts in Absence of Corporate Tax</t>
  </si>
  <si>
    <t>Before using the PTRM, Excel’s iteration mode of calculation needs to be selected.</t>
  </si>
  <si>
    <t>Nominal Regulatory Depreciation</t>
  </si>
  <si>
    <t>Return of Asset (regulatory depreciation)</t>
  </si>
  <si>
    <t>Opening Tax Value</t>
  </si>
  <si>
    <t>Nominal Tax Values</t>
  </si>
  <si>
    <t>Equity Beta</t>
  </si>
  <si>
    <t>Input cells are in blue</t>
  </si>
  <si>
    <t>Utilisation of Imputation (Franking) Credits</t>
  </si>
  <si>
    <t>Cost of Debt Margin</t>
  </si>
  <si>
    <t xml:space="preserve">Pre-tax Real WACC </t>
  </si>
  <si>
    <t xml:space="preserve">Post-tax Nominal WACC </t>
  </si>
  <si>
    <t xml:space="preserve">Post-tax Real WACC </t>
  </si>
  <si>
    <t xml:space="preserve">Pre-tax Nominal WACC </t>
  </si>
  <si>
    <t>Real Pre-tax Cost of Debt</t>
  </si>
  <si>
    <t>Nominal Pre-tax Cost of Debt</t>
  </si>
  <si>
    <r>
      <t xml:space="preserve">Utilisation of Imputation (Franking) Credits        </t>
    </r>
    <r>
      <rPr>
        <sz val="10"/>
        <rFont val="Symbol"/>
        <family val="1"/>
        <charset val="2"/>
      </rPr>
      <t>g</t>
    </r>
  </si>
  <si>
    <t>Nominal Risk Free Rate                                      Rf</t>
  </si>
  <si>
    <t>Inflation Rate                                                             f</t>
  </si>
  <si>
    <t>Proportion of Debt Funding                                D/V</t>
  </si>
  <si>
    <t>Equity Beta                                                              βe</t>
  </si>
  <si>
    <t xml:space="preserve">                          Dr</t>
  </si>
  <si>
    <t>Debt Raising Cost Benchmark                           Dr</t>
  </si>
  <si>
    <t>Regulatory Control Period Analysis</t>
  </si>
  <si>
    <t>IRR (during regulatory control period)</t>
  </si>
  <si>
    <t>Target (during regulatory control period)</t>
  </si>
  <si>
    <t>Asset Class Name</t>
  </si>
  <si>
    <t xml:space="preserve"> - Tax Loss Carried Forward</t>
  </si>
  <si>
    <t>(nominal value)</t>
  </si>
  <si>
    <t>PV for Returns on and of Asset Only</t>
  </si>
  <si>
    <t>PV for Capex Only</t>
  </si>
  <si>
    <t xml:space="preserve"> -  Post-tax + Value of Imputation Credits</t>
  </si>
  <si>
    <t>Check on Vanilla WACC Cash Flow (nom)</t>
  </si>
  <si>
    <t>Check on Vanilla WACC Cash Flow (real)</t>
  </si>
  <si>
    <t>Add back Capex</t>
  </si>
  <si>
    <t>Less Nominal Depreciation of RAB</t>
  </si>
  <si>
    <t>Gives Nominal Return to Equity</t>
  </si>
  <si>
    <t>Less Inflation in Equity Component</t>
  </si>
  <si>
    <t>Gives Real Return to Equity</t>
  </si>
  <si>
    <t>Add Debt Repayment</t>
  </si>
  <si>
    <t>Less Opex</t>
  </si>
  <si>
    <t>Less Interest</t>
  </si>
  <si>
    <t>Less Tax</t>
  </si>
  <si>
    <t>Plus Imputation Credits</t>
  </si>
  <si>
    <t>Less Capex</t>
  </si>
  <si>
    <t>Less Loan Repayments</t>
  </si>
  <si>
    <t>Debt Risk Premium                                           DRP</t>
  </si>
  <si>
    <t>Market Risk Premium                                        MRP</t>
  </si>
  <si>
    <t>DRP</t>
  </si>
  <si>
    <t>This model illustrates the basic elements of the AER's building block calculation and associated price and revenue constraints for distribution businesses.</t>
  </si>
  <si>
    <t>The model is intended to produce X factors that are applicable to revenue caps, price caps and revenue yield forms of control.</t>
  </si>
  <si>
    <t>INSTRUCTIONS FOR USE</t>
  </si>
  <si>
    <t xml:space="preserve">1. Fill out cells in "input" sheet. These cells are highlighted blue. </t>
  </si>
  <si>
    <t>Input data required include:</t>
  </si>
  <si>
    <t>by asset class-</t>
  </si>
  <si>
    <t>opening asset life</t>
  </si>
  <si>
    <t>remaining life</t>
  </si>
  <si>
    <t>useful life</t>
  </si>
  <si>
    <t>remaining tax life</t>
  </si>
  <si>
    <t>standard tax life</t>
  </si>
  <si>
    <t>forecast capex</t>
  </si>
  <si>
    <t>forecast disposals</t>
  </si>
  <si>
    <t>forecast customer contributions</t>
  </si>
  <si>
    <t>forecast total opex</t>
  </si>
  <si>
    <t>WACC parameters</t>
  </si>
  <si>
    <t>actual prices per each tariff component</t>
  </si>
  <si>
    <t>forecast quantities per each tariff component</t>
  </si>
  <si>
    <t xml:space="preserve">This sheet provides for the calculation of X factors under three basic forms of control, namely a weighted average price cap, revenue cap and revenue yield. </t>
  </si>
  <si>
    <t>These may be amended to suit the particular form of control applicable to the DNSP</t>
  </si>
  <si>
    <t>X factor calculations</t>
  </si>
  <si>
    <t>Discount rate</t>
  </si>
  <si>
    <t>Forecast inflation</t>
  </si>
  <si>
    <t>Building block components</t>
  </si>
  <si>
    <t>Return on capital</t>
  </si>
  <si>
    <t>O&amp;M</t>
  </si>
  <si>
    <t>Benchmark Tax liability</t>
  </si>
  <si>
    <t>Difference in NPVs</t>
  </si>
  <si>
    <t>Difference between final year revenue and requirement</t>
  </si>
  <si>
    <t>P_0</t>
  </si>
  <si>
    <t>X_1</t>
  </si>
  <si>
    <t>X_2</t>
  </si>
  <si>
    <t>X_3</t>
  </si>
  <si>
    <t>X_4</t>
  </si>
  <si>
    <t>positive P0, X imply real decrease in price/ revenue constraint</t>
  </si>
  <si>
    <t>Revenue cap calculation</t>
  </si>
  <si>
    <t>Smoothed revenue cap ($m)</t>
  </si>
  <si>
    <t>Summary</t>
  </si>
  <si>
    <t>Revenues ($m, nominal)</t>
  </si>
  <si>
    <t>Revenue cap</t>
  </si>
  <si>
    <t>Building block requirement</t>
  </si>
  <si>
    <t>X factors</t>
  </si>
  <si>
    <t>inflation index</t>
  </si>
  <si>
    <t>Nominal smoothed revenues ($M)</t>
  </si>
  <si>
    <t>To run the 'Fix_Te' macro manually, select Macro from the Tools menu, and then select Macros. Highlight 'Fix_Te' and click on Run.</t>
  </si>
  <si>
    <t>Nominal unsmoothed revenues ($M)</t>
  </si>
  <si>
    <t>Additional tax income</t>
  </si>
  <si>
    <t xml:space="preserve"> - capital contributions</t>
  </si>
  <si>
    <t>Annual Revenue Requirement</t>
  </si>
  <si>
    <t>Input expenditure data should be valued in real terms of the year indicated, as at the end of that year.</t>
  </si>
  <si>
    <t>The value of X may differ for each year of the period but must be set such that the NPV of revenues is equal to the NPV of the total building block revenue requirement for the period.</t>
  </si>
  <si>
    <t>2. Select X factors and P-0 on the "X factor" sheet</t>
  </si>
  <si>
    <t>The X factor sheet provides input values for each X but contains macro buttons which can be used to goal seek a value of P0 for each form of control to equate the NPVs of forecast and required revenues</t>
  </si>
  <si>
    <t>Building block revenues and cash flows are modelled in nominal terms unless specified otherwise.</t>
  </si>
  <si>
    <t>Cash flow to Asset</t>
  </si>
  <si>
    <t>Cash flow to Asset Post-tax</t>
  </si>
  <si>
    <t>Cash flow to Asset Real</t>
  </si>
  <si>
    <t>Cash flow to Asset Real Post-tax</t>
  </si>
  <si>
    <t>Cash flow with Imputation</t>
  </si>
  <si>
    <t>Effective Tax Rate for Equity (From Relevant Cash flows)</t>
  </si>
  <si>
    <t>version 01</t>
  </si>
  <si>
    <t>version no.</t>
  </si>
  <si>
    <t>date of issue</t>
  </si>
  <si>
    <t>details of amendments</t>
  </si>
  <si>
    <t>Post Tax Revenue Model</t>
  </si>
  <si>
    <t>Asset Class 21</t>
  </si>
  <si>
    <t>Asset Class 22</t>
  </si>
  <si>
    <t>Asset Class 23</t>
  </si>
  <si>
    <t>Asset Class 24</t>
  </si>
  <si>
    <t>Asset Class 25</t>
  </si>
  <si>
    <t>Asset Class 26</t>
  </si>
  <si>
    <t>Asset Class 27</t>
  </si>
  <si>
    <t>Asset Class 28</t>
  </si>
  <si>
    <t>Asset Class 29</t>
  </si>
  <si>
    <t>Asset Class 30</t>
  </si>
  <si>
    <t>AMENDMENT RECORD</t>
  </si>
  <si>
    <t>carry-over amounts</t>
  </si>
  <si>
    <t>PV for end of period assets</t>
  </si>
  <si>
    <t>Carry-over amounts</t>
  </si>
  <si>
    <t>Opex (excludes carry-over amounts)</t>
  </si>
  <si>
    <t>Opex (includes carry-over amounts)</t>
  </si>
  <si>
    <t>Clause 6.2.6 requires that the form of control applicable to "standard direct control" services be of a CPI-X form.</t>
  </si>
  <si>
    <t xml:space="preserve"> - Pre-tax Income</t>
  </si>
  <si>
    <t>Electricity Distribution Network Service Providers</t>
  </si>
  <si>
    <t>Version: 02</t>
  </si>
  <si>
    <t>version 02</t>
  </si>
  <si>
    <t>-</t>
  </si>
  <si>
    <t>1. totals in row 37 of the "Input" sheet changed to sum rows 7 to 36</t>
  </si>
  <si>
    <t>3. tax depreciation totals in row 479 of the "Assets" sheet changed to include tax depreciation calculated for all asset classes</t>
  </si>
  <si>
    <t>Date: 19 June 2009</t>
  </si>
  <si>
    <t>2. depreciation on capex calculated in rows 169 to 178 and 182 to 191 of the "Assets" sheet changed to refer to correct capex inputs for each year</t>
  </si>
  <si>
    <t>2014-15</t>
  </si>
  <si>
    <t>2013-14</t>
  </si>
  <si>
    <t>Equity raising costs</t>
  </si>
  <si>
    <t>s</t>
  </si>
  <si>
    <t>Assumed Dx % of opex</t>
  </si>
  <si>
    <t>CPI (2013-14 = 100)</t>
  </si>
  <si>
    <t>Total (exc ERC)</t>
  </si>
  <si>
    <t>Sub-transmission lines and cables</t>
  </si>
  <si>
    <t>Cable tunnel (dx)</t>
  </si>
  <si>
    <t>Distribution lines and cables</t>
  </si>
  <si>
    <t>Substations</t>
  </si>
  <si>
    <t>Transformers</t>
  </si>
  <si>
    <t>Low Voltage Lines and Cables</t>
  </si>
  <si>
    <t>Customer Metering and Load Control</t>
  </si>
  <si>
    <t>Customer Metering (digital)</t>
  </si>
  <si>
    <t>Communications (digital) - dx</t>
  </si>
  <si>
    <t>Total Communications</t>
  </si>
  <si>
    <t>System IT (dx)</t>
  </si>
  <si>
    <t>Ancillary substation equipment (dx)</t>
  </si>
  <si>
    <t>Land and Easements</t>
  </si>
  <si>
    <t>Emergency Spares (Major Plant, Excludes Inventory)</t>
  </si>
  <si>
    <t>Furniture, fittings, plant and equipment</t>
  </si>
  <si>
    <t>Land (non-system)</t>
  </si>
  <si>
    <t>Other non system assets</t>
  </si>
  <si>
    <t>IT systems</t>
  </si>
  <si>
    <t>Motor vehicles</t>
  </si>
  <si>
    <t>Buildings</t>
  </si>
  <si>
    <t>ke</t>
  </si>
  <si>
    <t>kd</t>
  </si>
  <si>
    <t xml:space="preserve"> </t>
  </si>
  <si>
    <t>Return of asset (regulatory depreciation)</t>
  </si>
  <si>
    <t>Transmission &amp; Zone land &amp; easements</t>
  </si>
  <si>
    <t>Transmission buildings 132/66kV</t>
  </si>
  <si>
    <t>Zone buildings 132/66kV</t>
  </si>
  <si>
    <t>Transmission transformers 132/66kV</t>
  </si>
  <si>
    <t>Zone transformers 132/66kV</t>
  </si>
  <si>
    <t>Transmission substation equip 132/66kV</t>
  </si>
  <si>
    <t>Zone substation equip 132/66kV</t>
  </si>
  <si>
    <t>Transmission &amp; Zone emergency spares</t>
  </si>
  <si>
    <t>Ancillary substation equipment (tx)</t>
  </si>
  <si>
    <t>132kV tower lines</t>
  </si>
  <si>
    <t>132kV concrete &amp; steel pole lines</t>
  </si>
  <si>
    <t>132kV wood pole lines</t>
  </si>
  <si>
    <t>132kV feeders underground</t>
  </si>
  <si>
    <t>Cable tunnel (tx)</t>
  </si>
  <si>
    <t>Network control &amp; com systems</t>
  </si>
  <si>
    <t>Communications (digital) - tx</t>
  </si>
  <si>
    <t>System IT (tx)</t>
  </si>
  <si>
    <t>n/a</t>
  </si>
  <si>
    <t>Building Block Revenue Requirement ($m)</t>
  </si>
  <si>
    <t>2009-14 EBSS carryover - Tx</t>
  </si>
  <si>
    <t>Tx - Opex</t>
  </si>
  <si>
    <t xml:space="preserve"> - Opex (excludes carry-over amounts)</t>
  </si>
  <si>
    <t>Transitional Revenue</t>
  </si>
  <si>
    <t>FY14</t>
  </si>
  <si>
    <t>FY15</t>
  </si>
  <si>
    <t>AER Transitional Placeholder Revenues ($m)</t>
  </si>
  <si>
    <t>X-Factor (P-0)</t>
  </si>
  <si>
    <t>Equity Raising Costs - PTRM Version: 2.0</t>
  </si>
  <si>
    <t>Regulatory Control Period Cash Flow Analysis</t>
  </si>
  <si>
    <t>RAB and Capex ($m Nominal)</t>
  </si>
  <si>
    <t>Opening RAB</t>
  </si>
  <si>
    <t>Capex Rate</t>
  </si>
  <si>
    <t>Dividend Assessment ($m Nominal)</t>
  </si>
  <si>
    <t>Dividends</t>
  </si>
  <si>
    <t>Dividend Reinvestment</t>
  </si>
  <si>
    <t>Benchmark Cash Flows ($m Nominal)</t>
  </si>
  <si>
    <t>Revenue (smoothed)</t>
  </si>
  <si>
    <t>Opex</t>
  </si>
  <si>
    <t>Interest Payment</t>
  </si>
  <si>
    <t>Internal Cash Flow</t>
  </si>
  <si>
    <t>Retained Cash Flow (excl. dividend reinvestment)</t>
  </si>
  <si>
    <t>Retained Cash Flow</t>
  </si>
  <si>
    <t>Benchmark Capex Funding ($m Nominal)</t>
  </si>
  <si>
    <t>Capex Funding Requirement</t>
  </si>
  <si>
    <t>Debt Component</t>
  </si>
  <si>
    <t>Equity Component</t>
  </si>
  <si>
    <t>Equity Requirement</t>
  </si>
  <si>
    <t>Retained Cash Flows</t>
  </si>
  <si>
    <t>Equity Requirement (SEO)</t>
  </si>
  <si>
    <t>Benchmark Capex Funding ($m Real 13-14)</t>
  </si>
  <si>
    <t>Equity Raising Costs ($m Nominal)</t>
  </si>
  <si>
    <t>External Equity Raising Cost</t>
  </si>
  <si>
    <t>Dividend Reinvestment Plan Cost</t>
  </si>
  <si>
    <t>Total Cost of Investing Equity</t>
  </si>
  <si>
    <t>Equity Raising Costs ($m Real 2013-14)</t>
  </si>
  <si>
    <t>Equity Raising Cost</t>
  </si>
  <si>
    <t>Dividend Reinvestment Plan Requirement</t>
  </si>
  <si>
    <t>External Equity (SEO) Requirement</t>
  </si>
  <si>
    <t>Total Equity Requirement</t>
  </si>
  <si>
    <t>External Equity Raising (SEO) Cost</t>
  </si>
  <si>
    <t>Total Equity Raising Cost</t>
  </si>
  <si>
    <t>Dividend imputation payout</t>
  </si>
  <si>
    <t>Dividend reinvest</t>
  </si>
  <si>
    <t>Length of Regulatory Control Period</t>
  </si>
</sst>
</file>

<file path=xl/styles.xml><?xml version="1.0" encoding="utf-8"?>
<styleSheet xmlns="http://schemas.openxmlformats.org/spreadsheetml/2006/main" xmlns:mc="http://schemas.openxmlformats.org/markup-compatibility/2006" xmlns:x14ac="http://schemas.microsoft.com/office/spreadsheetml/2009/9/ac" mc:Ignorable="x14ac">
  <numFmts count="28">
    <numFmt numFmtId="6" formatCode="&quot;$&quot;#,##0;[Red]\-&quot;$&quot;#,##0"/>
    <numFmt numFmtId="7" formatCode="&quot;$&quot;#,##0.00;\-&quot;$&quot;#,##0.00"/>
    <numFmt numFmtId="8" formatCode="&quot;$&quot;#,##0.00;[Red]\-&quot;$&quot;#,##0.00"/>
    <numFmt numFmtId="41" formatCode="_-* #,##0_-;\-* #,##0_-;_-* &quot;-&quot;_-;_-@_-"/>
    <numFmt numFmtId="44" formatCode="_-&quot;$&quot;* #,##0.00_-;\-&quot;$&quot;* #,##0.00_-;_-&quot;$&quot;* &quot;-&quot;??_-;_-@_-"/>
    <numFmt numFmtId="43" formatCode="_-* #,##0.00_-;\-* #,##0.00_-;_-* &quot;-&quot;??_-;_-@_-"/>
    <numFmt numFmtId="164" formatCode="&quot;$&quot;#,##0.00_);[Red]\(&quot;$&quot;#,##0.00\)"/>
    <numFmt numFmtId="165" formatCode="_(* #,##0_);_(* \(#,##0\);_(* &quot;-&quot;_);_(@_)"/>
    <numFmt numFmtId="166" formatCode="0.0%"/>
    <numFmt numFmtId="167" formatCode="0.0"/>
    <numFmt numFmtId="168" formatCode="_-* #,##0.0_-;\-* #,##0.0_-;_-* &quot;-&quot;??_-;_-@_-"/>
    <numFmt numFmtId="169" formatCode="_-* #,##0.0_-;\-* #,##0.0_-;_-* &quot;-&quot;?_-;_-@_-"/>
    <numFmt numFmtId="170" formatCode="_(* #,##0.0_);_(* \(#,##0.0\);_(* &quot;-&quot;??_);_(@_)"/>
    <numFmt numFmtId="171" formatCode="_-* #,##0_-;\-* #,##0_-;_-* &quot;-&quot;??_-;_-@_-"/>
    <numFmt numFmtId="172" formatCode="_-* #,##0.000_-;\-* #,##0.000_-;_-* &quot;-&quot;??_-;_-@_-"/>
    <numFmt numFmtId="173" formatCode="0.000"/>
    <numFmt numFmtId="174" formatCode="_-* #,##0.000000_-;\-* #,##0.000000_-;_-* &quot;-&quot;??_-;_-@_-"/>
    <numFmt numFmtId="175" formatCode="_-&quot;$&quot;* #,##0_-;\-&quot;$&quot;* #,##0_-;_-&quot;$&quot;* &quot;-&quot;??_-;_-@_-"/>
    <numFmt numFmtId="176" formatCode="_(* #,##0.0_);_(* \(#,##0.0\);_(* &quot;-&quot;_);_(@_)"/>
    <numFmt numFmtId="177" formatCode="_(* #,##0_);_(* \(#,##0\);_(* &quot;-&quot;??_);_(@_)"/>
    <numFmt numFmtId="178" formatCode="[$-C09]dd\-mmm\-yy;@"/>
    <numFmt numFmtId="179" formatCode="_(* #,##0.0_);_(* \(#,##0.0\);_(* &quot;-&quot;?_);_(@_)"/>
    <numFmt numFmtId="180" formatCode="_(* #,##0_);_(* \(#,##0\);_(* &quot;-&quot;?_);_(@_)"/>
    <numFmt numFmtId="181" formatCode="&quot;$&quot;#,##0.00"/>
    <numFmt numFmtId="182" formatCode="_-* #,##0.0000000000_-;\-* #,##0.0000000000_-;_-* &quot;-&quot;??_-;_-@_-"/>
    <numFmt numFmtId="183" formatCode="&quot;$&quot;#,##0.0000;[Red]\-&quot;$&quot;#,##0.0000"/>
    <numFmt numFmtId="184" formatCode="_-&quot;$&quot;* #,##0.0_-;\-&quot;$&quot;* #,##0.0_-;_-&quot;$&quot;* &quot;-&quot;??_-;_-@_-"/>
    <numFmt numFmtId="185" formatCode="_(* #,##0.00_);_(* \(#,##0.00\);_(* &quot;-&quot;??_);_(@_)"/>
  </numFmts>
  <fonts count="66" x14ac:knownFonts="1">
    <font>
      <sz val="10"/>
      <name val="Arial"/>
    </font>
    <font>
      <sz val="10"/>
      <name val="Arial"/>
      <family val="2"/>
    </font>
    <font>
      <sz val="9"/>
      <name val="Times New Roman"/>
      <family val="1"/>
    </font>
    <font>
      <b/>
      <sz val="10"/>
      <name val="Arial"/>
      <family val="2"/>
    </font>
    <font>
      <b/>
      <sz val="10"/>
      <name val="Arial"/>
      <family val="2"/>
    </font>
    <font>
      <sz val="10"/>
      <color indexed="12"/>
      <name val="Arial"/>
      <family val="2"/>
    </font>
    <font>
      <sz val="10"/>
      <color indexed="10"/>
      <name val="Arial"/>
      <family val="2"/>
    </font>
    <font>
      <sz val="10"/>
      <name val="Arial"/>
      <family val="2"/>
    </font>
    <font>
      <sz val="10"/>
      <color indexed="9"/>
      <name val="Arial"/>
      <family val="2"/>
    </font>
    <font>
      <sz val="10"/>
      <color indexed="53"/>
      <name val="Arial"/>
      <family val="2"/>
    </font>
    <font>
      <b/>
      <sz val="10"/>
      <color indexed="10"/>
      <name val="Arial"/>
      <family val="2"/>
    </font>
    <font>
      <sz val="8"/>
      <color indexed="81"/>
      <name val="Tahoma"/>
      <family val="2"/>
    </font>
    <font>
      <b/>
      <sz val="12"/>
      <name val="Arial"/>
      <family val="2"/>
    </font>
    <font>
      <sz val="12"/>
      <name val="Arial"/>
      <family val="2"/>
    </font>
    <font>
      <sz val="10"/>
      <name val="Symbol"/>
      <family val="1"/>
      <charset val="2"/>
    </font>
    <font>
      <sz val="10"/>
      <name val="Arial"/>
      <family val="2"/>
    </font>
    <font>
      <b/>
      <sz val="10"/>
      <color indexed="12"/>
      <name val="Arial"/>
      <family val="2"/>
    </font>
    <font>
      <i/>
      <sz val="8"/>
      <color indexed="81"/>
      <name val="Tahoma"/>
      <family val="2"/>
    </font>
    <font>
      <sz val="10"/>
      <color indexed="22"/>
      <name val="Arial"/>
      <family val="2"/>
    </font>
    <font>
      <b/>
      <sz val="12"/>
      <name val="Arial"/>
      <family val="2"/>
    </font>
    <font>
      <i/>
      <sz val="8"/>
      <name val="Arial"/>
      <family val="2"/>
    </font>
    <font>
      <b/>
      <sz val="10"/>
      <color indexed="22"/>
      <name val="Arial"/>
      <family val="2"/>
    </font>
    <font>
      <b/>
      <sz val="10"/>
      <color indexed="9"/>
      <name val="Arial"/>
      <family val="2"/>
    </font>
    <font>
      <sz val="36"/>
      <name val="Arial"/>
      <family val="2"/>
    </font>
    <font>
      <sz val="22"/>
      <color indexed="9"/>
      <name val="Arial"/>
      <family val="2"/>
    </font>
    <font>
      <i/>
      <sz val="10"/>
      <name val="Arial"/>
      <family val="2"/>
    </font>
    <font>
      <sz val="10"/>
      <color indexed="9"/>
      <name val="Arial"/>
      <family val="2"/>
    </font>
    <font>
      <b/>
      <sz val="9"/>
      <name val="Arial"/>
      <family val="2"/>
    </font>
    <font>
      <b/>
      <sz val="8"/>
      <name val="Arial"/>
      <family val="2"/>
    </font>
    <font>
      <sz val="8"/>
      <name val="Arial"/>
      <family val="2"/>
    </font>
    <font>
      <sz val="12"/>
      <name val="Arial"/>
      <family val="2"/>
    </font>
    <font>
      <sz val="36"/>
      <name val="Arial"/>
      <family val="2"/>
    </font>
    <font>
      <b/>
      <sz val="16"/>
      <name val="Arial"/>
      <family val="2"/>
    </font>
    <font>
      <sz val="16"/>
      <name val="Arial"/>
      <family val="2"/>
    </font>
    <font>
      <b/>
      <sz val="18"/>
      <color indexed="56"/>
      <name val="Cambria"/>
      <family val="2"/>
    </font>
    <font>
      <u/>
      <sz val="11"/>
      <color indexed="12"/>
      <name val="Calibri"/>
      <family val="2"/>
    </font>
    <font>
      <sz val="9"/>
      <name val="Arial"/>
      <family val="2"/>
    </font>
    <font>
      <b/>
      <sz val="9"/>
      <color indexed="9"/>
      <name val="Arial"/>
      <family val="2"/>
    </font>
    <font>
      <sz val="11"/>
      <color indexed="8"/>
      <name val="Calibri"/>
      <family val="2"/>
    </font>
    <font>
      <sz val="11"/>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0"/>
      <name val="Arial"/>
      <family val="2"/>
    </font>
    <font>
      <sz val="10"/>
      <name val="Arial"/>
      <family val="2"/>
    </font>
    <font>
      <u val="singleAccounting"/>
      <sz val="10"/>
      <name val="Arial"/>
      <family val="2"/>
    </font>
    <font>
      <sz val="10"/>
      <color theme="0"/>
      <name val="Arial"/>
      <family val="2"/>
    </font>
    <font>
      <sz val="10"/>
      <color rgb="FFFF0000"/>
      <name val="Arial"/>
      <family val="2"/>
    </font>
    <font>
      <b/>
      <sz val="10"/>
      <color theme="9" tint="0.59999389629810485"/>
      <name val="Arial"/>
      <family val="2"/>
    </font>
    <font>
      <sz val="10"/>
      <color rgb="FFC00000"/>
      <name val="Arial"/>
      <family val="2"/>
    </font>
    <font>
      <b/>
      <sz val="10"/>
      <color rgb="FF000000"/>
      <name val="Arial"/>
      <family val="2"/>
    </font>
    <font>
      <sz val="9"/>
      <color indexed="81"/>
      <name val="Tahoma"/>
      <family val="2"/>
    </font>
    <font>
      <b/>
      <sz val="9"/>
      <color indexed="81"/>
      <name val="Tahoma"/>
      <family val="2"/>
    </font>
    <font>
      <b/>
      <sz val="18"/>
      <color theme="5" tint="-0.249977111117893"/>
      <name val="Arial"/>
      <family val="2"/>
    </font>
  </fonts>
  <fills count="40">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49"/>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22"/>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bgColor indexed="64"/>
      </patternFill>
    </fill>
    <fill>
      <patternFill patternType="solid">
        <fgColor indexed="55"/>
      </patternFill>
    </fill>
    <fill>
      <patternFill patternType="solid">
        <fgColor indexed="26"/>
        <bgColor indexed="64"/>
      </patternFill>
    </fill>
    <fill>
      <patternFill patternType="solid">
        <fgColor indexed="44"/>
        <bgColor indexed="64"/>
      </patternFill>
    </fill>
    <fill>
      <patternFill patternType="solid">
        <fgColor indexed="27"/>
        <bgColor indexed="64"/>
      </patternFill>
    </fill>
    <fill>
      <patternFill patternType="gray0625">
        <bgColor indexed="44"/>
      </patternFill>
    </fill>
    <fill>
      <patternFill patternType="solid">
        <fgColor indexed="42"/>
        <bgColor indexed="64"/>
      </patternFill>
    </fill>
    <fill>
      <patternFill patternType="solid">
        <fgColor indexed="62"/>
        <bgColor indexed="64"/>
      </patternFill>
    </fill>
    <fill>
      <patternFill patternType="solid">
        <fgColor indexed="49"/>
        <bgColor indexed="64"/>
      </patternFill>
    </fill>
    <fill>
      <patternFill patternType="solid">
        <fgColor indexed="13"/>
        <bgColor indexed="64"/>
      </patternFill>
    </fill>
    <fill>
      <patternFill patternType="solid">
        <fgColor indexed="9"/>
        <bgColor indexed="64"/>
      </patternFill>
    </fill>
    <fill>
      <patternFill patternType="solid">
        <fgColor indexed="41"/>
        <bgColor indexed="64"/>
      </patternFill>
    </fill>
    <fill>
      <patternFill patternType="solid">
        <fgColor indexed="47"/>
        <bgColor indexed="64"/>
      </patternFill>
    </fill>
    <fill>
      <patternFill patternType="solid">
        <fgColor theme="0"/>
        <bgColor indexed="64"/>
      </patternFill>
    </fill>
    <fill>
      <patternFill patternType="solid">
        <fgColor theme="3" tint="0.79998168889431442"/>
        <bgColor indexed="64"/>
      </patternFill>
    </fill>
    <fill>
      <patternFill patternType="solid">
        <fgColor rgb="FFFFFF00"/>
        <bgColor indexed="64"/>
      </patternFill>
    </fill>
    <fill>
      <patternFill patternType="solid">
        <fgColor rgb="FF92D050"/>
        <bgColor indexed="64"/>
      </patternFill>
    </fill>
  </fills>
  <borders count="4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style="thin">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bottom/>
      <diagonal/>
    </border>
    <border>
      <left/>
      <right/>
      <top style="thin">
        <color indexed="22"/>
      </top>
      <bottom/>
      <diagonal/>
    </border>
    <border>
      <left style="thin">
        <color indexed="23"/>
      </left>
      <right/>
      <top style="thin">
        <color indexed="23"/>
      </top>
      <bottom/>
      <diagonal/>
    </border>
    <border>
      <left/>
      <right/>
      <top style="thin">
        <color indexed="23"/>
      </top>
      <bottom/>
      <diagonal/>
    </border>
    <border>
      <left style="thin">
        <color indexed="23"/>
      </left>
      <right/>
      <top/>
      <bottom/>
      <diagonal/>
    </border>
    <border>
      <left style="thin">
        <color indexed="23"/>
      </left>
      <right/>
      <top/>
      <bottom style="thin">
        <color indexed="23"/>
      </bottom>
      <diagonal/>
    </border>
    <border>
      <left/>
      <right/>
      <top/>
      <bottom style="thin">
        <color indexed="23"/>
      </bottom>
      <diagonal/>
    </border>
    <border>
      <left style="thin">
        <color indexed="23"/>
      </left>
      <right style="thin">
        <color indexed="23"/>
      </right>
      <top style="thin">
        <color indexed="23"/>
      </top>
      <bottom/>
      <diagonal/>
    </border>
    <border>
      <left style="thin">
        <color indexed="23"/>
      </left>
      <right style="thin">
        <color indexed="23"/>
      </right>
      <top/>
      <bottom/>
      <diagonal/>
    </border>
    <border>
      <left style="thin">
        <color indexed="23"/>
      </left>
      <right style="thin">
        <color indexed="23"/>
      </right>
      <top/>
      <bottom style="thin">
        <color indexed="23"/>
      </bottom>
      <diagonal/>
    </border>
    <border>
      <left style="thin">
        <color indexed="55"/>
      </left>
      <right/>
      <top style="thin">
        <color indexed="55"/>
      </top>
      <bottom/>
      <diagonal/>
    </border>
    <border>
      <left/>
      <right/>
      <top style="thin">
        <color indexed="55"/>
      </top>
      <bottom/>
      <diagonal/>
    </border>
    <border>
      <left style="thin">
        <color indexed="55"/>
      </left>
      <right/>
      <top/>
      <bottom/>
      <diagonal/>
    </border>
    <border>
      <left/>
      <right style="thin">
        <color indexed="23"/>
      </right>
      <top style="thin">
        <color indexed="23"/>
      </top>
      <bottom/>
      <diagonal/>
    </border>
    <border>
      <left/>
      <right style="thin">
        <color indexed="23"/>
      </right>
      <top/>
      <bottom/>
      <diagonal/>
    </border>
    <border>
      <left style="thin">
        <color indexed="64"/>
      </left>
      <right style="thin">
        <color indexed="64"/>
      </right>
      <top/>
      <bottom style="thin">
        <color indexed="64"/>
      </bottom>
      <diagonal/>
    </border>
    <border>
      <left/>
      <right/>
      <top style="thin">
        <color indexed="64"/>
      </top>
      <bottom style="thin">
        <color indexed="23"/>
      </bottom>
      <diagonal/>
    </border>
    <border>
      <left/>
      <right/>
      <top style="thin">
        <color indexed="64"/>
      </top>
      <bottom style="double">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theme="1" tint="0.499984740745262"/>
      </bottom>
      <diagonal/>
    </border>
    <border>
      <left style="thin">
        <color theme="1" tint="0.499984740745262"/>
      </left>
      <right/>
      <top style="thin">
        <color theme="1" tint="0.499984740745262"/>
      </top>
      <bottom/>
      <diagonal/>
    </border>
    <border>
      <left/>
      <right style="thin">
        <color theme="1" tint="0.499984740745262"/>
      </right>
      <top/>
      <bottom/>
      <diagonal/>
    </border>
  </borders>
  <cellStyleXfs count="79">
    <xf numFmtId="0" fontId="0" fillId="0" borderId="0"/>
    <xf numFmtId="0" fontId="38" fillId="2" borderId="0" applyNumberFormat="0" applyBorder="0" applyAlignment="0" applyProtection="0"/>
    <xf numFmtId="0" fontId="38" fillId="4" borderId="0" applyNumberFormat="0" applyBorder="0" applyAlignment="0" applyProtection="0"/>
    <xf numFmtId="0" fontId="38" fillId="6" borderId="0" applyNumberFormat="0" applyBorder="0" applyAlignment="0" applyProtection="0"/>
    <xf numFmtId="0" fontId="38" fillId="7" borderId="0" applyNumberFormat="0" applyBorder="0" applyAlignment="0" applyProtection="0"/>
    <xf numFmtId="0" fontId="38" fillId="8" borderId="0" applyNumberFormat="0" applyBorder="0" applyAlignment="0" applyProtection="0"/>
    <xf numFmtId="0" fontId="38" fillId="3" borderId="0" applyNumberFormat="0" applyBorder="0" applyAlignment="0" applyProtection="0"/>
    <xf numFmtId="0" fontId="38" fillId="10" borderId="0" applyNumberFormat="0" applyBorder="0" applyAlignment="0" applyProtection="0"/>
    <xf numFmtId="0" fontId="38" fillId="11" borderId="0" applyNumberFormat="0" applyBorder="0" applyAlignment="0" applyProtection="0"/>
    <xf numFmtId="0" fontId="38" fillId="13" borderId="0" applyNumberFormat="0" applyBorder="0" applyAlignment="0" applyProtection="0"/>
    <xf numFmtId="0" fontId="38" fillId="7" borderId="0" applyNumberFormat="0" applyBorder="0" applyAlignment="0" applyProtection="0"/>
    <xf numFmtId="0" fontId="38" fillId="10" borderId="0" applyNumberFormat="0" applyBorder="0" applyAlignment="0" applyProtection="0"/>
    <xf numFmtId="0" fontId="38" fillId="15" borderId="0" applyNumberFormat="0" applyBorder="0" applyAlignment="0" applyProtection="0"/>
    <xf numFmtId="0" fontId="40" fillId="16" borderId="0" applyNumberFormat="0" applyBorder="0" applyAlignment="0" applyProtection="0"/>
    <xf numFmtId="0" fontId="40" fillId="11" borderId="0" applyNumberFormat="0" applyBorder="0" applyAlignment="0" applyProtection="0"/>
    <xf numFmtId="0" fontId="40" fillId="13" borderId="0" applyNumberFormat="0" applyBorder="0" applyAlignment="0" applyProtection="0"/>
    <xf numFmtId="0" fontId="40" fillId="17" borderId="0" applyNumberFormat="0" applyBorder="0" applyAlignment="0" applyProtection="0"/>
    <xf numFmtId="0" fontId="40" fillId="9" borderId="0" applyNumberFormat="0" applyBorder="0" applyAlignment="0" applyProtection="0"/>
    <xf numFmtId="0" fontId="40" fillId="18" borderId="0" applyNumberFormat="0" applyBorder="0" applyAlignment="0" applyProtection="0"/>
    <xf numFmtId="0" fontId="40" fillId="19" borderId="0" applyNumberFormat="0" applyBorder="0" applyAlignment="0" applyProtection="0"/>
    <xf numFmtId="0" fontId="40" fillId="20" borderId="0" applyNumberFormat="0" applyBorder="0" applyAlignment="0" applyProtection="0"/>
    <xf numFmtId="0" fontId="40" fillId="21" borderId="0" applyNumberFormat="0" applyBorder="0" applyAlignment="0" applyProtection="0"/>
    <xf numFmtId="0" fontId="40" fillId="17" borderId="0" applyNumberFormat="0" applyBorder="0" applyAlignment="0" applyProtection="0"/>
    <xf numFmtId="0" fontId="40" fillId="9" borderId="0" applyNumberFormat="0" applyBorder="0" applyAlignment="0" applyProtection="0"/>
    <xf numFmtId="0" fontId="40" fillId="22" borderId="0" applyNumberFormat="0" applyBorder="0" applyAlignment="0" applyProtection="0"/>
    <xf numFmtId="0" fontId="41" fillId="4" borderId="0" applyNumberFormat="0" applyBorder="0" applyAlignment="0" applyProtection="0"/>
    <xf numFmtId="165" fontId="7" fillId="23" borderId="0" applyNumberFormat="0" applyFont="0" applyBorder="0" applyAlignment="0">
      <alignment horizontal="right"/>
    </xf>
    <xf numFmtId="0" fontId="42" fillId="14" borderId="1" applyNumberFormat="0" applyAlignment="0" applyProtection="0"/>
    <xf numFmtId="0" fontId="43" fillId="24" borderId="2" applyNumberFormat="0" applyAlignment="0" applyProtection="0"/>
    <xf numFmtId="43" fontId="1" fillId="0" borderId="0" applyFont="0" applyFill="0" applyBorder="0" applyAlignment="0" applyProtection="0"/>
    <xf numFmtId="43" fontId="55" fillId="0" borderId="0" applyFont="0" applyFill="0" applyBorder="0" applyAlignment="0" applyProtection="0"/>
    <xf numFmtId="43" fontId="7" fillId="0" borderId="0" applyFont="0" applyFill="0" applyBorder="0" applyAlignment="0" applyProtection="0"/>
    <xf numFmtId="43" fontId="56" fillId="0" borderId="0" applyFont="0" applyFill="0" applyBorder="0" applyAlignment="0" applyProtection="0"/>
    <xf numFmtId="44" fontId="1" fillId="0" borderId="0" applyFont="0" applyFill="0" applyBorder="0" applyAlignment="0" applyProtection="0"/>
    <xf numFmtId="44" fontId="55" fillId="0" borderId="0" applyFont="0" applyFill="0" applyBorder="0" applyAlignment="0" applyProtection="0"/>
    <xf numFmtId="44" fontId="7" fillId="0" borderId="0" applyFont="0" applyFill="0" applyBorder="0" applyAlignment="0" applyProtection="0"/>
    <xf numFmtId="0" fontId="44" fillId="0" borderId="0" applyNumberFormat="0" applyFill="0" applyBorder="0" applyAlignment="0" applyProtection="0"/>
    <xf numFmtId="0" fontId="45" fillId="6" borderId="0" applyNumberFormat="0" applyBorder="0" applyAlignment="0" applyProtection="0"/>
    <xf numFmtId="0" fontId="46" fillId="0" borderId="3" applyNumberFormat="0" applyFill="0" applyAlignment="0" applyProtection="0"/>
    <xf numFmtId="0" fontId="47" fillId="0" borderId="4" applyNumberFormat="0" applyFill="0" applyAlignment="0" applyProtection="0"/>
    <xf numFmtId="0" fontId="48" fillId="0" borderId="5" applyNumberFormat="0" applyFill="0" applyAlignment="0" applyProtection="0"/>
    <xf numFmtId="0" fontId="48" fillId="0" borderId="0" applyNumberFormat="0" applyFill="0" applyBorder="0" applyAlignment="0" applyProtection="0"/>
    <xf numFmtId="0" fontId="35" fillId="0" borderId="0" applyNumberFormat="0" applyFill="0" applyBorder="0" applyAlignment="0" applyProtection="0">
      <alignment vertical="top"/>
      <protection locked="0"/>
    </xf>
    <xf numFmtId="41" fontId="36" fillId="23" borderId="0" applyFont="0" applyBorder="0" applyAlignment="0"/>
    <xf numFmtId="166" fontId="36" fillId="23" borderId="0" applyFont="0" applyBorder="0" applyAlignment="0"/>
    <xf numFmtId="179" fontId="7" fillId="25" borderId="0" applyFont="0" applyBorder="0">
      <alignment horizontal="right"/>
    </xf>
    <xf numFmtId="0" fontId="49" fillId="3" borderId="1" applyNumberFormat="0" applyAlignment="0" applyProtection="0"/>
    <xf numFmtId="165" fontId="1" fillId="26" borderId="0" applyFont="0" applyBorder="0" applyAlignment="0">
      <alignment horizontal="right"/>
      <protection locked="0"/>
    </xf>
    <xf numFmtId="165" fontId="7" fillId="26" borderId="0" applyFont="0" applyBorder="0" applyAlignment="0">
      <alignment horizontal="right"/>
      <protection locked="0"/>
    </xf>
    <xf numFmtId="165" fontId="55" fillId="26" borderId="0" applyFont="0" applyBorder="0" applyAlignment="0">
      <alignment horizontal="right"/>
      <protection locked="0"/>
    </xf>
    <xf numFmtId="10" fontId="7" fillId="27" borderId="0" applyFont="0" applyBorder="0">
      <alignment horizontal="right"/>
      <protection locked="0"/>
    </xf>
    <xf numFmtId="165" fontId="7" fillId="27" borderId="0" applyFont="0" applyBorder="0" applyAlignment="0">
      <alignment horizontal="right"/>
      <protection locked="0"/>
    </xf>
    <xf numFmtId="3" fontId="7" fillId="28" borderId="0" applyFont="0" applyBorder="0">
      <protection locked="0"/>
    </xf>
    <xf numFmtId="10" fontId="36" fillId="28" borderId="0" applyBorder="0" applyAlignment="0">
      <protection locked="0"/>
    </xf>
    <xf numFmtId="180" fontId="7" fillId="29" borderId="0" applyFont="0" applyBorder="0">
      <alignment horizontal="right"/>
      <protection locked="0"/>
    </xf>
    <xf numFmtId="10" fontId="3" fillId="29" borderId="0" applyFont="0" applyBorder="0" applyAlignment="0">
      <alignment horizontal="left"/>
      <protection locked="0"/>
    </xf>
    <xf numFmtId="165" fontId="1" fillId="25" borderId="0" applyFont="0" applyBorder="0">
      <alignment horizontal="right"/>
      <protection locked="0"/>
    </xf>
    <xf numFmtId="165" fontId="7" fillId="25" borderId="0" applyFont="0" applyBorder="0">
      <alignment horizontal="right"/>
      <protection locked="0"/>
    </xf>
    <xf numFmtId="165" fontId="55" fillId="25" borderId="0" applyFont="0" applyBorder="0">
      <alignment horizontal="right"/>
      <protection locked="0"/>
    </xf>
    <xf numFmtId="9" fontId="3" fillId="25" borderId="0" applyFont="0" applyBorder="0">
      <alignment horizontal="right"/>
      <protection locked="0"/>
    </xf>
    <xf numFmtId="166" fontId="37" fillId="30" borderId="0" applyBorder="0" applyAlignment="0"/>
    <xf numFmtId="0" fontId="50" fillId="0" borderId="6" applyNumberFormat="0" applyFill="0" applyAlignment="0" applyProtection="0"/>
    <xf numFmtId="179" fontId="36" fillId="23" borderId="7" applyFont="0" applyBorder="0" applyAlignment="0"/>
    <xf numFmtId="166" fontId="27" fillId="23" borderId="0" applyFont="0" applyBorder="0" applyAlignment="0"/>
    <xf numFmtId="0" fontId="51" fillId="12" borderId="0" applyNumberFormat="0" applyBorder="0" applyAlignment="0" applyProtection="0"/>
    <xf numFmtId="0" fontId="7" fillId="0" borderId="0"/>
    <xf numFmtId="0" fontId="38" fillId="0" borderId="0"/>
    <xf numFmtId="0" fontId="7" fillId="0" borderId="0"/>
    <xf numFmtId="0" fontId="7" fillId="5" borderId="8" applyNumberFormat="0" applyFont="0" applyAlignment="0" applyProtection="0"/>
    <xf numFmtId="0" fontId="52" fillId="14" borderId="9" applyNumberFormat="0" applyAlignment="0" applyProtection="0"/>
    <xf numFmtId="9" fontId="1" fillId="0" borderId="0" applyFont="0" applyFill="0" applyBorder="0" applyAlignment="0" applyProtection="0"/>
    <xf numFmtId="9" fontId="7" fillId="0" borderId="0" applyFont="0" applyFill="0" applyBorder="0" applyAlignment="0" applyProtection="0"/>
    <xf numFmtId="9" fontId="55" fillId="0" borderId="0" applyFont="0" applyFill="0" applyBorder="0" applyAlignment="0" applyProtection="0"/>
    <xf numFmtId="0" fontId="39" fillId="0" borderId="0" applyFill="0">
      <alignment horizontal="left" indent="3"/>
    </xf>
    <xf numFmtId="0" fontId="34" fillId="0" borderId="0" applyNumberFormat="0" applyFill="0" applyBorder="0" applyAlignment="0" applyProtection="0"/>
    <xf numFmtId="0" fontId="53" fillId="0" borderId="10" applyNumberFormat="0" applyFill="0" applyAlignment="0" applyProtection="0"/>
    <xf numFmtId="0" fontId="54" fillId="0" borderId="0" applyNumberFormat="0" applyFill="0" applyBorder="0" applyAlignment="0" applyProtection="0"/>
    <xf numFmtId="0" fontId="1" fillId="0" borderId="0"/>
    <xf numFmtId="0" fontId="1" fillId="0" borderId="0"/>
  </cellStyleXfs>
  <cellXfs count="544">
    <xf numFmtId="0" fontId="0" fillId="0" borderId="0" xfId="0"/>
    <xf numFmtId="0" fontId="3" fillId="31" borderId="11" xfId="0" applyFont="1" applyFill="1" applyBorder="1" applyAlignment="1">
      <alignment horizontal="center"/>
    </xf>
    <xf numFmtId="0" fontId="0" fillId="0" borderId="0" xfId="0" applyAlignment="1">
      <alignment horizontal="center"/>
    </xf>
    <xf numFmtId="0" fontId="0" fillId="0" borderId="0" xfId="0" applyBorder="1"/>
    <xf numFmtId="10" fontId="1" fillId="0" borderId="0" xfId="70" applyNumberFormat="1"/>
    <xf numFmtId="0" fontId="0" fillId="32" borderId="0" xfId="0" applyFill="1"/>
    <xf numFmtId="0" fontId="0" fillId="0" borderId="0" xfId="0" applyFill="1"/>
    <xf numFmtId="0" fontId="13" fillId="0" borderId="0" xfId="0" applyFont="1"/>
    <xf numFmtId="0" fontId="0" fillId="0" borderId="0" xfId="0" applyProtection="1">
      <protection locked="0"/>
    </xf>
    <xf numFmtId="0" fontId="0" fillId="0" borderId="0" xfId="0" applyAlignment="1" applyProtection="1">
      <alignment horizontal="center"/>
      <protection locked="0"/>
    </xf>
    <xf numFmtId="0" fontId="0" fillId="0" borderId="0" xfId="0" applyFill="1" applyBorder="1" applyProtection="1">
      <protection locked="0"/>
    </xf>
    <xf numFmtId="0" fontId="7" fillId="0" borderId="0" xfId="0" applyFont="1" applyProtection="1">
      <protection locked="0"/>
    </xf>
    <xf numFmtId="0" fontId="0" fillId="0" borderId="0" xfId="0" applyFill="1" applyProtection="1">
      <protection locked="0"/>
    </xf>
    <xf numFmtId="0" fontId="5" fillId="0" borderId="0" xfId="0" applyFont="1" applyProtection="1">
      <protection locked="0"/>
    </xf>
    <xf numFmtId="0" fontId="1" fillId="0" borderId="0" xfId="0" applyFont="1" applyFill="1" applyProtection="1">
      <protection locked="0"/>
    </xf>
    <xf numFmtId="0" fontId="9" fillId="0" borderId="0" xfId="0" applyFont="1" applyProtection="1">
      <protection locked="0"/>
    </xf>
    <xf numFmtId="0" fontId="18" fillId="0" borderId="0" xfId="0" applyFont="1" applyProtection="1">
      <protection locked="0"/>
    </xf>
    <xf numFmtId="0" fontId="0" fillId="33" borderId="0" xfId="0" applyFill="1" applyBorder="1" applyAlignment="1">
      <alignment wrapText="1"/>
    </xf>
    <xf numFmtId="0" fontId="0" fillId="33" borderId="0" xfId="0" applyFill="1"/>
    <xf numFmtId="0" fontId="3" fillId="33" borderId="0" xfId="0" applyFont="1" applyFill="1" applyAlignment="1">
      <alignment horizontal="center" wrapText="1"/>
    </xf>
    <xf numFmtId="0" fontId="0" fillId="33" borderId="0" xfId="0" applyFill="1" applyBorder="1"/>
    <xf numFmtId="0" fontId="7" fillId="33" borderId="0" xfId="0" applyFont="1" applyFill="1" applyBorder="1" applyAlignment="1">
      <alignment wrapText="1"/>
    </xf>
    <xf numFmtId="0" fontId="0" fillId="33" borderId="0" xfId="0" applyFill="1" applyBorder="1" applyAlignment="1">
      <alignment vertical="center" wrapText="1"/>
    </xf>
    <xf numFmtId="0" fontId="7" fillId="33" borderId="0" xfId="0" applyFont="1" applyFill="1" applyBorder="1" applyAlignment="1">
      <alignment horizontal="left" vertical="center"/>
    </xf>
    <xf numFmtId="0" fontId="3" fillId="33" borderId="0" xfId="0" applyFont="1" applyFill="1" applyBorder="1" applyAlignment="1">
      <alignment horizontal="center"/>
    </xf>
    <xf numFmtId="10" fontId="3" fillId="33" borderId="0" xfId="70" applyNumberFormat="1" applyFont="1" applyFill="1" applyBorder="1" applyAlignment="1">
      <alignment horizontal="center"/>
    </xf>
    <xf numFmtId="0" fontId="3" fillId="33" borderId="0" xfId="0" applyFont="1" applyFill="1" applyBorder="1"/>
    <xf numFmtId="0" fontId="0" fillId="33" borderId="0" xfId="0" applyFill="1" applyAlignment="1">
      <alignment horizontal="center"/>
    </xf>
    <xf numFmtId="0" fontId="0" fillId="33" borderId="0" xfId="0" applyFill="1" applyAlignment="1"/>
    <xf numFmtId="10" fontId="1" fillId="33" borderId="0" xfId="70" applyNumberFormat="1" applyFill="1"/>
    <xf numFmtId="10" fontId="0" fillId="33" borderId="0" xfId="70" applyNumberFormat="1" applyFont="1" applyFill="1"/>
    <xf numFmtId="9" fontId="0" fillId="33" borderId="0" xfId="70" applyNumberFormat="1" applyFont="1" applyFill="1"/>
    <xf numFmtId="166" fontId="0" fillId="33" borderId="0" xfId="70" applyNumberFormat="1" applyFont="1" applyFill="1"/>
    <xf numFmtId="171" fontId="7" fillId="33" borderId="0" xfId="29" applyNumberFormat="1" applyFont="1" applyFill="1"/>
    <xf numFmtId="0" fontId="3" fillId="31" borderId="0" xfId="0" applyFont="1" applyFill="1" applyBorder="1" applyAlignment="1">
      <alignment horizontal="center"/>
    </xf>
    <xf numFmtId="0" fontId="20" fillId="33" borderId="0" xfId="0" applyFont="1" applyFill="1" applyAlignment="1">
      <alignment horizontal="center"/>
    </xf>
    <xf numFmtId="0" fontId="20" fillId="33" borderId="0" xfId="0" applyFont="1" applyFill="1" applyAlignment="1">
      <alignment horizontal="right"/>
    </xf>
    <xf numFmtId="0" fontId="3" fillId="33" borderId="0" xfId="0" applyFont="1" applyFill="1"/>
    <xf numFmtId="43" fontId="20" fillId="33" borderId="0" xfId="29" applyFont="1" applyFill="1" applyAlignment="1">
      <alignment horizontal="left"/>
    </xf>
    <xf numFmtId="171" fontId="0" fillId="33" borderId="0" xfId="29" applyNumberFormat="1" applyFont="1" applyFill="1"/>
    <xf numFmtId="167" fontId="0" fillId="33" borderId="0" xfId="0" applyNumberFormat="1" applyFill="1"/>
    <xf numFmtId="43" fontId="20" fillId="33" borderId="0" xfId="29" applyFont="1" applyFill="1" applyAlignment="1">
      <alignment horizontal="right"/>
    </xf>
    <xf numFmtId="43" fontId="7" fillId="33" borderId="0" xfId="29" applyFont="1" applyFill="1"/>
    <xf numFmtId="0" fontId="3" fillId="33" borderId="0" xfId="0" applyFont="1" applyFill="1" applyAlignment="1">
      <alignment horizontal="right"/>
    </xf>
    <xf numFmtId="0" fontId="0" fillId="33" borderId="12" xfId="0" applyFill="1" applyBorder="1"/>
    <xf numFmtId="0" fontId="3" fillId="33" borderId="12" xfId="0" applyFont="1" applyFill="1" applyBorder="1" applyAlignment="1">
      <alignment horizontal="right"/>
    </xf>
    <xf numFmtId="171" fontId="7" fillId="0" borderId="12" xfId="29" applyNumberFormat="1" applyFont="1" applyFill="1" applyBorder="1"/>
    <xf numFmtId="43" fontId="20" fillId="33" borderId="12" xfId="29" applyFont="1" applyFill="1" applyBorder="1" applyAlignment="1">
      <alignment horizontal="right"/>
    </xf>
    <xf numFmtId="43" fontId="0" fillId="33" borderId="0" xfId="0" applyNumberFormat="1" applyFill="1"/>
    <xf numFmtId="0" fontId="7" fillId="0" borderId="0" xfId="0" applyFont="1" applyAlignment="1" applyProtection="1">
      <alignment horizontal="center"/>
      <protection locked="0"/>
    </xf>
    <xf numFmtId="0" fontId="3" fillId="0" borderId="0" xfId="0" applyFont="1" applyFill="1" applyBorder="1" applyAlignment="1" applyProtection="1">
      <alignment horizontal="center"/>
      <protection locked="0"/>
    </xf>
    <xf numFmtId="0" fontId="7" fillId="33" borderId="0" xfId="0" applyFont="1" applyFill="1" applyProtection="1">
      <protection locked="0"/>
    </xf>
    <xf numFmtId="0" fontId="7" fillId="33" borderId="0" xfId="0" applyFont="1" applyFill="1" applyAlignment="1" applyProtection="1">
      <alignment horizontal="center"/>
      <protection locked="0"/>
    </xf>
    <xf numFmtId="10" fontId="7" fillId="33" borderId="0" xfId="70" applyNumberFormat="1" applyFont="1" applyFill="1" applyProtection="1">
      <protection locked="0"/>
    </xf>
    <xf numFmtId="10" fontId="7" fillId="33" borderId="0" xfId="0" applyNumberFormat="1" applyFont="1" applyFill="1" applyProtection="1">
      <protection locked="0"/>
    </xf>
    <xf numFmtId="0" fontId="0" fillId="33" borderId="0" xfId="0" applyFill="1" applyProtection="1">
      <protection locked="0"/>
    </xf>
    <xf numFmtId="0" fontId="0" fillId="33" borderId="0" xfId="0" applyFill="1" applyAlignment="1" applyProtection="1">
      <alignment horizontal="center"/>
      <protection locked="0"/>
    </xf>
    <xf numFmtId="0" fontId="3" fillId="33" borderId="0" xfId="0" applyFont="1" applyFill="1" applyBorder="1" applyAlignment="1" applyProtection="1">
      <alignment horizontal="center"/>
      <protection locked="0"/>
    </xf>
    <xf numFmtId="0" fontId="7" fillId="33" borderId="0" xfId="0" applyFont="1" applyFill="1" applyBorder="1" applyProtection="1">
      <protection locked="0"/>
    </xf>
    <xf numFmtId="0" fontId="5" fillId="33" borderId="0" xfId="0" applyFont="1" applyFill="1" applyBorder="1" applyProtection="1">
      <protection locked="0"/>
    </xf>
    <xf numFmtId="0" fontId="5" fillId="33" borderId="0" xfId="0" applyFont="1" applyFill="1" applyProtection="1">
      <protection locked="0"/>
    </xf>
    <xf numFmtId="0" fontId="3" fillId="33" borderId="0" xfId="0" applyFont="1" applyFill="1" applyProtection="1">
      <protection locked="0"/>
    </xf>
    <xf numFmtId="0" fontId="7" fillId="33" borderId="13" xfId="0" applyFont="1" applyFill="1" applyBorder="1" applyAlignment="1" applyProtection="1">
      <alignment horizontal="center"/>
      <protection locked="0"/>
    </xf>
    <xf numFmtId="0" fontId="16" fillId="33" borderId="0" xfId="0" applyFont="1" applyFill="1" applyAlignment="1" applyProtection="1">
      <alignment horizontal="center"/>
      <protection locked="0"/>
    </xf>
    <xf numFmtId="173" fontId="3" fillId="33" borderId="14" xfId="29" applyNumberFormat="1" applyFont="1" applyFill="1" applyBorder="1" applyAlignment="1" applyProtection="1">
      <alignment horizontal="center"/>
      <protection locked="0"/>
    </xf>
    <xf numFmtId="0" fontId="3" fillId="33" borderId="0" xfId="0" applyFont="1" applyFill="1" applyAlignment="1" applyProtection="1">
      <alignment horizontal="center"/>
      <protection locked="0"/>
    </xf>
    <xf numFmtId="0" fontId="3" fillId="33" borderId="0" xfId="0" applyFont="1" applyFill="1" applyBorder="1" applyProtection="1">
      <protection locked="0"/>
    </xf>
    <xf numFmtId="0" fontId="7" fillId="33" borderId="0" xfId="0" applyFont="1" applyFill="1" applyBorder="1" applyAlignment="1" applyProtection="1">
      <alignment horizontal="center"/>
      <protection locked="0"/>
    </xf>
    <xf numFmtId="0" fontId="0" fillId="33" borderId="0" xfId="0" applyFill="1" applyBorder="1" applyProtection="1">
      <protection locked="0"/>
    </xf>
    <xf numFmtId="43" fontId="7" fillId="33" borderId="0" xfId="29" applyFont="1" applyFill="1" applyProtection="1">
      <protection locked="0"/>
    </xf>
    <xf numFmtId="43" fontId="3" fillId="33" borderId="0" xfId="29" applyFont="1" applyFill="1" applyAlignment="1" applyProtection="1">
      <alignment horizontal="center" wrapText="1"/>
      <protection locked="0"/>
    </xf>
    <xf numFmtId="0" fontId="3" fillId="33" borderId="0" xfId="0" applyFont="1" applyFill="1" applyBorder="1" applyAlignment="1" applyProtection="1">
      <alignment horizontal="center" wrapText="1"/>
      <protection locked="0"/>
    </xf>
    <xf numFmtId="0" fontId="7" fillId="33" borderId="0" xfId="0" applyFont="1" applyFill="1" applyAlignment="1" applyProtection="1">
      <alignment wrapText="1"/>
      <protection locked="0"/>
    </xf>
    <xf numFmtId="43" fontId="7" fillId="0" borderId="0" xfId="29" applyFont="1" applyFill="1" applyBorder="1" applyProtection="1">
      <protection locked="0"/>
    </xf>
    <xf numFmtId="0" fontId="3" fillId="33" borderId="0" xfId="0" applyFont="1" applyFill="1" applyBorder="1" applyAlignment="1">
      <alignment vertical="center"/>
    </xf>
    <xf numFmtId="166" fontId="7" fillId="33" borderId="0" xfId="70" applyNumberFormat="1" applyFont="1" applyFill="1" applyProtection="1">
      <protection locked="0"/>
    </xf>
    <xf numFmtId="174" fontId="7" fillId="33" borderId="0" xfId="29" applyNumberFormat="1" applyFont="1" applyFill="1" applyProtection="1">
      <protection locked="0"/>
    </xf>
    <xf numFmtId="0" fontId="10" fillId="0" borderId="0" xfId="0" applyFont="1" applyFill="1" applyProtection="1">
      <protection locked="0"/>
    </xf>
    <xf numFmtId="0" fontId="10" fillId="0" borderId="0" xfId="0" applyFont="1" applyFill="1" applyBorder="1" applyProtection="1">
      <protection locked="0"/>
    </xf>
    <xf numFmtId="0" fontId="3" fillId="0" borderId="0" xfId="0" applyFont="1" applyFill="1" applyBorder="1" applyAlignment="1">
      <alignment horizontal="center"/>
    </xf>
    <xf numFmtId="10" fontId="1" fillId="33" borderId="0" xfId="70" applyNumberFormat="1" applyFill="1" applyBorder="1"/>
    <xf numFmtId="43" fontId="1" fillId="33" borderId="0" xfId="29" applyFill="1" applyBorder="1"/>
    <xf numFmtId="0" fontId="3" fillId="33" borderId="0" xfId="0" applyFont="1" applyFill="1" applyAlignment="1">
      <alignment horizontal="center"/>
    </xf>
    <xf numFmtId="0" fontId="12" fillId="33" borderId="0" xfId="0" applyFont="1" applyFill="1" applyBorder="1" applyAlignment="1" applyProtection="1">
      <alignment horizontal="left"/>
      <protection locked="0"/>
    </xf>
    <xf numFmtId="43" fontId="1" fillId="33" borderId="0" xfId="29" applyFill="1" applyProtection="1">
      <protection locked="0"/>
    </xf>
    <xf numFmtId="43" fontId="0" fillId="33" borderId="0" xfId="29" applyFont="1" applyFill="1" applyProtection="1">
      <protection locked="0"/>
    </xf>
    <xf numFmtId="0" fontId="18" fillId="33" borderId="0" xfId="0" applyFont="1" applyFill="1" applyProtection="1">
      <protection locked="0"/>
    </xf>
    <xf numFmtId="10" fontId="0" fillId="33" borderId="0" xfId="70" applyNumberFormat="1" applyFont="1" applyFill="1" applyProtection="1">
      <protection locked="0"/>
    </xf>
    <xf numFmtId="166" fontId="0" fillId="33" borderId="0" xfId="70" applyNumberFormat="1" applyFont="1" applyFill="1" applyProtection="1">
      <protection locked="0"/>
    </xf>
    <xf numFmtId="168" fontId="1" fillId="33" borderId="0" xfId="29" applyNumberFormat="1" applyFill="1" applyProtection="1">
      <protection locked="0"/>
    </xf>
    <xf numFmtId="171" fontId="1" fillId="33" borderId="0" xfId="29" applyNumberFormat="1" applyFill="1" applyProtection="1">
      <protection locked="0"/>
    </xf>
    <xf numFmtId="0" fontId="12" fillId="33" borderId="0" xfId="0" applyFont="1" applyFill="1"/>
    <xf numFmtId="0" fontId="13" fillId="33" borderId="0" xfId="0" applyFont="1" applyFill="1"/>
    <xf numFmtId="0" fontId="0" fillId="33" borderId="0" xfId="0" applyFill="1" applyBorder="1" applyAlignment="1"/>
    <xf numFmtId="168" fontId="0" fillId="33" borderId="0" xfId="29" applyNumberFormat="1" applyFont="1" applyFill="1"/>
    <xf numFmtId="0" fontId="10" fillId="33" borderId="0" xfId="0" applyFont="1" applyFill="1" applyBorder="1" applyProtection="1">
      <protection locked="0"/>
    </xf>
    <xf numFmtId="0" fontId="12" fillId="33" borderId="0" xfId="0" applyFont="1" applyFill="1" applyBorder="1" applyProtection="1">
      <protection locked="0"/>
    </xf>
    <xf numFmtId="0" fontId="10" fillId="33" borderId="0" xfId="0" applyFont="1" applyFill="1" applyProtection="1">
      <protection locked="0"/>
    </xf>
    <xf numFmtId="0" fontId="1" fillId="33" borderId="0" xfId="0" applyFont="1" applyFill="1" applyProtection="1">
      <protection locked="0"/>
    </xf>
    <xf numFmtId="0" fontId="9" fillId="33" borderId="0" xfId="0" applyFont="1" applyFill="1" applyProtection="1">
      <protection locked="0"/>
    </xf>
    <xf numFmtId="168" fontId="0" fillId="33" borderId="0" xfId="0" applyNumberFormat="1" applyFill="1" applyProtection="1">
      <protection locked="0"/>
    </xf>
    <xf numFmtId="0" fontId="6" fillId="33" borderId="0" xfId="0" applyFont="1" applyFill="1" applyProtection="1">
      <protection locked="0"/>
    </xf>
    <xf numFmtId="0" fontId="18" fillId="33" borderId="15" xfId="0" applyFont="1" applyFill="1" applyBorder="1" applyProtection="1">
      <protection locked="0"/>
    </xf>
    <xf numFmtId="0" fontId="18" fillId="33" borderId="15" xfId="0" applyFont="1" applyFill="1" applyBorder="1" applyAlignment="1" applyProtection="1">
      <alignment horizontal="right"/>
      <protection locked="0"/>
    </xf>
    <xf numFmtId="168" fontId="18" fillId="33" borderId="15" xfId="0" applyNumberFormat="1" applyFont="1" applyFill="1" applyBorder="1" applyProtection="1">
      <protection locked="0"/>
    </xf>
    <xf numFmtId="0" fontId="18" fillId="33" borderId="0" xfId="0" applyFont="1" applyFill="1" applyBorder="1" applyProtection="1">
      <protection locked="0"/>
    </xf>
    <xf numFmtId="0" fontId="18" fillId="33" borderId="0" xfId="0" applyFont="1" applyFill="1" applyBorder="1" applyAlignment="1" applyProtection="1">
      <alignment horizontal="right"/>
      <protection locked="0"/>
    </xf>
    <xf numFmtId="168" fontId="18" fillId="33" borderId="0" xfId="0" applyNumberFormat="1" applyFont="1" applyFill="1" applyBorder="1" applyProtection="1">
      <protection locked="0"/>
    </xf>
    <xf numFmtId="169" fontId="18" fillId="33" borderId="0" xfId="0" applyNumberFormat="1" applyFont="1" applyFill="1" applyBorder="1" applyProtection="1">
      <protection locked="0"/>
    </xf>
    <xf numFmtId="170" fontId="7" fillId="33" borderId="0" xfId="0" applyNumberFormat="1" applyFont="1" applyFill="1" applyProtection="1">
      <protection locked="0"/>
    </xf>
    <xf numFmtId="10" fontId="10" fillId="33" borderId="0" xfId="0" applyNumberFormat="1" applyFont="1" applyFill="1" applyBorder="1" applyProtection="1">
      <protection locked="0"/>
    </xf>
    <xf numFmtId="168" fontId="10" fillId="33" borderId="0" xfId="29" applyNumberFormat="1" applyFont="1" applyFill="1" applyBorder="1" applyProtection="1">
      <protection locked="0"/>
    </xf>
    <xf numFmtId="168" fontId="0" fillId="33" borderId="0" xfId="29" applyNumberFormat="1" applyFont="1" applyFill="1" applyProtection="1">
      <protection locked="0"/>
    </xf>
    <xf numFmtId="166" fontId="0" fillId="33" borderId="0" xfId="0" applyNumberFormat="1" applyFill="1" applyProtection="1">
      <protection locked="0"/>
    </xf>
    <xf numFmtId="168" fontId="0" fillId="33" borderId="0" xfId="29" applyNumberFormat="1" applyFont="1" applyFill="1" applyProtection="1"/>
    <xf numFmtId="10" fontId="6" fillId="33" borderId="0" xfId="70" applyNumberFormat="1" applyFont="1" applyFill="1" applyProtection="1">
      <protection locked="0"/>
    </xf>
    <xf numFmtId="164" fontId="6" fillId="33" borderId="0" xfId="0" applyNumberFormat="1" applyFont="1" applyFill="1" applyProtection="1">
      <protection locked="0"/>
    </xf>
    <xf numFmtId="168" fontId="8" fillId="33" borderId="0" xfId="29" applyNumberFormat="1" applyFont="1" applyFill="1" applyProtection="1">
      <protection locked="0"/>
    </xf>
    <xf numFmtId="165" fontId="0" fillId="33" borderId="0" xfId="0" applyNumberFormat="1" applyFill="1" applyProtection="1">
      <protection locked="0"/>
    </xf>
    <xf numFmtId="165" fontId="0" fillId="33" borderId="0" xfId="29" applyNumberFormat="1" applyFont="1" applyFill="1" applyProtection="1">
      <protection locked="0"/>
    </xf>
    <xf numFmtId="0" fontId="0" fillId="33" borderId="0" xfId="0" applyFill="1" applyAlignment="1" applyProtection="1">
      <alignment horizontal="right"/>
      <protection locked="0"/>
    </xf>
    <xf numFmtId="43" fontId="0" fillId="33" borderId="0" xfId="0" applyNumberFormat="1" applyFill="1" applyProtection="1">
      <protection locked="0"/>
    </xf>
    <xf numFmtId="10" fontId="0" fillId="33" borderId="0" xfId="0" applyNumberFormat="1" applyFill="1" applyBorder="1" applyProtection="1">
      <protection locked="0"/>
    </xf>
    <xf numFmtId="0" fontId="23" fillId="33" borderId="0" xfId="0" applyFont="1" applyFill="1"/>
    <xf numFmtId="0" fontId="7" fillId="33" borderId="0" xfId="0" applyFont="1" applyFill="1"/>
    <xf numFmtId="10" fontId="3" fillId="33" borderId="0" xfId="70" applyNumberFormat="1" applyFont="1" applyFill="1" applyBorder="1" applyAlignment="1" applyProtection="1">
      <alignment horizontal="center"/>
      <protection locked="0"/>
    </xf>
    <xf numFmtId="173" fontId="7" fillId="33" borderId="0" xfId="0" applyNumberFormat="1" applyFont="1" applyFill="1" applyProtection="1">
      <protection locked="0"/>
    </xf>
    <xf numFmtId="0" fontId="3" fillId="0" borderId="0" xfId="0" applyFont="1" applyFill="1" applyAlignment="1">
      <alignment horizontal="right"/>
    </xf>
    <xf numFmtId="43" fontId="20" fillId="33" borderId="13" xfId="29" applyFont="1" applyFill="1" applyBorder="1" applyAlignment="1">
      <alignment horizontal="right"/>
    </xf>
    <xf numFmtId="167" fontId="7" fillId="34" borderId="0" xfId="0" applyNumberFormat="1" applyFont="1" applyFill="1" applyBorder="1" applyAlignment="1">
      <alignment horizontal="center" vertical="center" wrapText="1"/>
    </xf>
    <xf numFmtId="0" fontId="7" fillId="0" borderId="0" xfId="0" applyFont="1"/>
    <xf numFmtId="167" fontId="0" fillId="34" borderId="0" xfId="0" applyNumberFormat="1" applyFill="1" applyBorder="1" applyAlignment="1">
      <alignment horizontal="center" wrapText="1"/>
    </xf>
    <xf numFmtId="0" fontId="8" fillId="33" borderId="0" xfId="0" applyFont="1" applyFill="1" applyBorder="1" applyAlignment="1">
      <alignment horizontal="center" vertical="center"/>
    </xf>
    <xf numFmtId="0" fontId="22" fillId="33" borderId="0" xfId="0" applyFont="1" applyFill="1" applyBorder="1" applyAlignment="1">
      <alignment horizontal="center"/>
    </xf>
    <xf numFmtId="0" fontId="26" fillId="33" borderId="0" xfId="0" applyFont="1" applyFill="1" applyProtection="1">
      <protection locked="0"/>
    </xf>
    <xf numFmtId="0" fontId="12" fillId="33" borderId="0" xfId="0" applyFont="1" applyFill="1" applyBorder="1"/>
    <xf numFmtId="0" fontId="7" fillId="33" borderId="0" xfId="0" applyFont="1" applyFill="1" applyBorder="1" applyAlignment="1"/>
    <xf numFmtId="0" fontId="7" fillId="33" borderId="12" xfId="0" applyFont="1" applyFill="1" applyBorder="1"/>
    <xf numFmtId="0" fontId="3" fillId="33" borderId="12" xfId="0" applyFont="1" applyFill="1" applyBorder="1"/>
    <xf numFmtId="0" fontId="12" fillId="33" borderId="0" xfId="0" applyFont="1" applyFill="1" applyBorder="1" applyAlignment="1">
      <alignment horizontal="left"/>
    </xf>
    <xf numFmtId="0" fontId="3" fillId="33" borderId="12" xfId="0" applyFont="1" applyFill="1" applyBorder="1" applyAlignment="1">
      <alignment horizontal="center"/>
    </xf>
    <xf numFmtId="0" fontId="3" fillId="33" borderId="12" xfId="0" applyFont="1" applyFill="1" applyBorder="1" applyAlignment="1">
      <alignment horizontal="left"/>
    </xf>
    <xf numFmtId="0" fontId="0" fillId="33" borderId="13" xfId="0" applyFill="1" applyBorder="1"/>
    <xf numFmtId="44" fontId="1" fillId="33" borderId="0" xfId="33" applyFill="1" applyBorder="1"/>
    <xf numFmtId="2" fontId="0" fillId="34" borderId="1" xfId="0" applyNumberFormat="1" applyFill="1" applyBorder="1" applyProtection="1">
      <protection locked="0"/>
    </xf>
    <xf numFmtId="170" fontId="0" fillId="33" borderId="0" xfId="0" applyNumberFormat="1" applyFill="1" applyBorder="1" applyProtection="1">
      <protection locked="0"/>
    </xf>
    <xf numFmtId="10" fontId="7" fillId="33" borderId="16" xfId="70" applyNumberFormat="1" applyFont="1" applyFill="1" applyBorder="1" applyAlignment="1" applyProtection="1">
      <alignment horizontal="center"/>
      <protection locked="0"/>
    </xf>
    <xf numFmtId="0" fontId="7" fillId="33" borderId="17" xfId="0" applyFont="1" applyFill="1" applyBorder="1" applyProtection="1">
      <protection locked="0"/>
    </xf>
    <xf numFmtId="10" fontId="7" fillId="33" borderId="18" xfId="70" applyNumberFormat="1" applyFont="1" applyFill="1" applyBorder="1" applyAlignment="1" applyProtection="1">
      <alignment horizontal="center"/>
      <protection locked="0"/>
    </xf>
    <xf numFmtId="10" fontId="7" fillId="33" borderId="19" xfId="70" applyNumberFormat="1" applyFont="1" applyFill="1" applyBorder="1" applyAlignment="1" applyProtection="1">
      <alignment horizontal="center"/>
      <protection locked="0"/>
    </xf>
    <xf numFmtId="0" fontId="7" fillId="33" borderId="20" xfId="0" applyFont="1" applyFill="1" applyBorder="1" applyProtection="1">
      <protection locked="0"/>
    </xf>
    <xf numFmtId="10" fontId="7" fillId="33" borderId="21" xfId="70" applyNumberFormat="1" applyFont="1" applyFill="1" applyBorder="1" applyAlignment="1" applyProtection="1">
      <alignment horizontal="center"/>
      <protection locked="0"/>
    </xf>
    <xf numFmtId="10" fontId="7" fillId="33" borderId="21" xfId="70" applyNumberFormat="1" applyFont="1" applyFill="1" applyBorder="1" applyAlignment="1" applyProtection="1">
      <alignment horizontal="center"/>
    </xf>
    <xf numFmtId="10" fontId="7" fillId="33" borderId="22" xfId="70" applyNumberFormat="1" applyFont="1" applyFill="1" applyBorder="1" applyAlignment="1" applyProtection="1">
      <alignment horizontal="center"/>
    </xf>
    <xf numFmtId="10" fontId="3" fillId="33" borderId="22" xfId="70" applyNumberFormat="1" applyFont="1" applyFill="1" applyBorder="1" applyAlignment="1" applyProtection="1">
      <alignment horizontal="center"/>
    </xf>
    <xf numFmtId="10" fontId="7" fillId="33" borderId="22" xfId="0" applyNumberFormat="1" applyFont="1" applyFill="1" applyBorder="1" applyAlignment="1" applyProtection="1">
      <alignment horizontal="center"/>
    </xf>
    <xf numFmtId="43" fontId="7" fillId="34" borderId="18" xfId="29" applyNumberFormat="1" applyFont="1" applyFill="1" applyBorder="1" applyAlignment="1">
      <alignment horizontal="right" vertical="center"/>
    </xf>
    <xf numFmtId="43" fontId="7" fillId="34" borderId="0" xfId="29" applyNumberFormat="1" applyFont="1" applyFill="1" applyBorder="1" applyAlignment="1">
      <alignment horizontal="right" vertical="center"/>
    </xf>
    <xf numFmtId="43" fontId="7" fillId="34" borderId="0" xfId="29" applyFont="1" applyFill="1" applyBorder="1" applyAlignment="1">
      <alignment horizontal="center" vertical="center"/>
    </xf>
    <xf numFmtId="168" fontId="20" fillId="33" borderId="0" xfId="29" applyNumberFormat="1" applyFont="1" applyFill="1"/>
    <xf numFmtId="168" fontId="20" fillId="33" borderId="0" xfId="29" applyNumberFormat="1" applyFont="1" applyFill="1" applyAlignment="1">
      <alignment horizontal="right"/>
    </xf>
    <xf numFmtId="168" fontId="20" fillId="33" borderId="0" xfId="0" applyNumberFormat="1" applyFont="1" applyFill="1"/>
    <xf numFmtId="168" fontId="7" fillId="33" borderId="0" xfId="29" applyNumberFormat="1" applyFont="1" applyFill="1"/>
    <xf numFmtId="43" fontId="20" fillId="33" borderId="12" xfId="29" applyNumberFormat="1" applyFont="1" applyFill="1" applyBorder="1" applyAlignment="1">
      <alignment horizontal="right"/>
    </xf>
    <xf numFmtId="43" fontId="20" fillId="33" borderId="0" xfId="29" applyNumberFormat="1" applyFont="1" applyFill="1" applyAlignment="1">
      <alignment horizontal="right"/>
    </xf>
    <xf numFmtId="0" fontId="0" fillId="35" borderId="13" xfId="0" applyFill="1" applyBorder="1"/>
    <xf numFmtId="0" fontId="0" fillId="35" borderId="0" xfId="0" applyFill="1" applyBorder="1"/>
    <xf numFmtId="0" fontId="24" fillId="35" borderId="0" xfId="0" applyFont="1" applyFill="1" applyBorder="1"/>
    <xf numFmtId="0" fontId="0" fillId="35" borderId="12" xfId="0" applyFill="1" applyBorder="1"/>
    <xf numFmtId="0" fontId="0" fillId="23" borderId="0" xfId="0" applyFill="1"/>
    <xf numFmtId="0" fontId="13" fillId="23" borderId="11" xfId="0" applyFont="1" applyFill="1" applyBorder="1"/>
    <xf numFmtId="0" fontId="12" fillId="23" borderId="11" xfId="0" applyFont="1" applyFill="1" applyBorder="1"/>
    <xf numFmtId="0" fontId="12" fillId="23" borderId="11" xfId="0" applyFont="1" applyFill="1" applyBorder="1" applyAlignment="1">
      <alignment horizontal="center"/>
    </xf>
    <xf numFmtId="10" fontId="12" fillId="23" borderId="11" xfId="70" applyNumberFormat="1" applyFont="1" applyFill="1" applyBorder="1" applyAlignment="1">
      <alignment horizontal="center"/>
    </xf>
    <xf numFmtId="0" fontId="0" fillId="35" borderId="11" xfId="0" applyFill="1" applyBorder="1"/>
    <xf numFmtId="0" fontId="0" fillId="35" borderId="11" xfId="0" applyFill="1" applyBorder="1" applyAlignment="1">
      <alignment wrapText="1"/>
    </xf>
    <xf numFmtId="44" fontId="3" fillId="35" borderId="11" xfId="0" applyNumberFormat="1" applyFont="1" applyFill="1" applyBorder="1" applyAlignment="1">
      <alignment horizontal="center" wrapText="1"/>
    </xf>
    <xf numFmtId="0" fontId="12" fillId="35" borderId="11" xfId="0" applyFont="1" applyFill="1" applyBorder="1" applyAlignment="1">
      <alignment vertical="center"/>
    </xf>
    <xf numFmtId="0" fontId="1" fillId="35" borderId="11" xfId="0" applyFont="1" applyFill="1" applyBorder="1"/>
    <xf numFmtId="0" fontId="15" fillId="35" borderId="11" xfId="0" applyFont="1" applyFill="1" applyBorder="1" applyAlignment="1">
      <alignment vertical="center" wrapText="1"/>
    </xf>
    <xf numFmtId="0" fontId="15" fillId="35" borderId="11" xfId="0" applyFont="1" applyFill="1" applyBorder="1" applyAlignment="1">
      <alignment wrapText="1"/>
    </xf>
    <xf numFmtId="0" fontId="0" fillId="35" borderId="11" xfId="0" applyFill="1" applyBorder="1" applyAlignment="1">
      <alignment vertical="center" wrapText="1"/>
    </xf>
    <xf numFmtId="0" fontId="14" fillId="33" borderId="0" xfId="0" applyFont="1" applyFill="1" applyBorder="1" applyAlignment="1" applyProtection="1">
      <alignment horizontal="center"/>
      <protection locked="0"/>
    </xf>
    <xf numFmtId="0" fontId="7" fillId="33" borderId="0" xfId="0" applyFont="1" applyFill="1" applyBorder="1" applyAlignment="1">
      <alignment horizontal="center" vertical="center"/>
    </xf>
    <xf numFmtId="10" fontId="7" fillId="35" borderId="21" xfId="70" applyNumberFormat="1" applyFont="1" applyFill="1" applyBorder="1" applyAlignment="1" applyProtection="1">
      <alignment horizontal="center"/>
      <protection locked="0"/>
    </xf>
    <xf numFmtId="10" fontId="7" fillId="35" borderId="23" xfId="70" applyNumberFormat="1" applyFont="1" applyFill="1" applyBorder="1" applyAlignment="1" applyProtection="1">
      <alignment horizontal="center"/>
      <protection locked="0"/>
    </xf>
    <xf numFmtId="0" fontId="2" fillId="23" borderId="11" xfId="0" applyFont="1" applyFill="1" applyBorder="1" applyProtection="1">
      <protection locked="0"/>
    </xf>
    <xf numFmtId="0" fontId="2" fillId="23" borderId="11" xfId="0" applyFont="1" applyFill="1" applyBorder="1" applyAlignment="1" applyProtection="1">
      <alignment horizontal="right"/>
      <protection locked="0"/>
    </xf>
    <xf numFmtId="43" fontId="2" fillId="23" borderId="11" xfId="29" applyFont="1" applyFill="1" applyBorder="1" applyProtection="1">
      <protection locked="0"/>
    </xf>
    <xf numFmtId="43" fontId="2" fillId="23" borderId="11" xfId="29" applyFont="1" applyFill="1" applyBorder="1" applyAlignment="1" applyProtection="1">
      <alignment horizontal="center"/>
      <protection locked="0"/>
    </xf>
    <xf numFmtId="0" fontId="0" fillId="23" borderId="11" xfId="0" applyFill="1" applyBorder="1" applyProtection="1">
      <protection locked="0"/>
    </xf>
    <xf numFmtId="0" fontId="2" fillId="35" borderId="11" xfId="0" applyFont="1" applyFill="1" applyBorder="1" applyProtection="1">
      <protection locked="0"/>
    </xf>
    <xf numFmtId="0" fontId="3" fillId="35" borderId="11" xfId="0" applyFont="1" applyFill="1" applyBorder="1"/>
    <xf numFmtId="0" fontId="2" fillId="35" borderId="11" xfId="0" applyFont="1" applyFill="1" applyBorder="1" applyAlignment="1" applyProtection="1">
      <alignment horizontal="right"/>
      <protection locked="0"/>
    </xf>
    <xf numFmtId="43" fontId="2" fillId="35" borderId="11" xfId="29" applyFont="1" applyFill="1" applyBorder="1" applyProtection="1">
      <protection locked="0"/>
    </xf>
    <xf numFmtId="43" fontId="2" fillId="35" borderId="11" xfId="29" applyFont="1" applyFill="1" applyBorder="1" applyAlignment="1" applyProtection="1">
      <alignment horizontal="center"/>
      <protection locked="0"/>
    </xf>
    <xf numFmtId="0" fontId="0" fillId="35" borderId="11" xfId="0" applyFill="1" applyBorder="1" applyProtection="1">
      <protection locked="0"/>
    </xf>
    <xf numFmtId="10" fontId="7" fillId="35" borderId="16" xfId="0" applyNumberFormat="1" applyFont="1" applyFill="1" applyBorder="1" applyAlignment="1" applyProtection="1">
      <alignment horizontal="center"/>
      <protection locked="0"/>
    </xf>
    <xf numFmtId="10" fontId="7" fillId="35" borderId="18" xfId="0" applyNumberFormat="1" applyFont="1" applyFill="1" applyBorder="1" applyAlignment="1" applyProtection="1">
      <alignment horizontal="center"/>
      <protection locked="0"/>
    </xf>
    <xf numFmtId="10" fontId="3" fillId="35" borderId="18" xfId="0" applyNumberFormat="1" applyFont="1" applyFill="1" applyBorder="1" applyAlignment="1" applyProtection="1">
      <alignment horizontal="center"/>
      <protection locked="0"/>
    </xf>
    <xf numFmtId="10" fontId="7" fillId="35" borderId="18" xfId="70" applyNumberFormat="1" applyFont="1" applyFill="1" applyBorder="1" applyAlignment="1" applyProtection="1">
      <alignment horizontal="center"/>
      <protection locked="0"/>
    </xf>
    <xf numFmtId="0" fontId="3" fillId="23" borderId="11" xfId="0" applyFont="1" applyFill="1" applyBorder="1" applyAlignment="1">
      <alignment horizontal="center"/>
    </xf>
    <xf numFmtId="0" fontId="12" fillId="23" borderId="11" xfId="0" applyFont="1" applyFill="1" applyBorder="1" applyAlignment="1">
      <alignment horizontal="left"/>
    </xf>
    <xf numFmtId="171" fontId="0" fillId="35" borderId="11" xfId="29" applyNumberFormat="1" applyFont="1" applyFill="1" applyBorder="1"/>
    <xf numFmtId="167" fontId="0" fillId="35" borderId="11" xfId="0" applyNumberFormat="1" applyFill="1" applyBorder="1"/>
    <xf numFmtId="171" fontId="7" fillId="35" borderId="11" xfId="29" applyNumberFormat="1" applyFont="1" applyFill="1" applyBorder="1"/>
    <xf numFmtId="43" fontId="7" fillId="35" borderId="11" xfId="29" applyFont="1" applyFill="1" applyBorder="1"/>
    <xf numFmtId="10" fontId="0" fillId="35" borderId="24" xfId="70" applyNumberFormat="1" applyFont="1" applyFill="1" applyBorder="1"/>
    <xf numFmtId="0" fontId="3" fillId="23" borderId="11" xfId="0" applyFont="1" applyFill="1" applyBorder="1" applyAlignment="1" applyProtection="1">
      <alignment horizontal="center"/>
      <protection locked="0"/>
    </xf>
    <xf numFmtId="0" fontId="12" fillId="23" borderId="11" xfId="0" applyFont="1" applyFill="1" applyBorder="1" applyAlignment="1" applyProtection="1">
      <alignment horizontal="left"/>
      <protection locked="0"/>
    </xf>
    <xf numFmtId="0" fontId="27" fillId="23" borderId="11" xfId="0" applyFont="1" applyFill="1" applyBorder="1" applyAlignment="1" applyProtection="1">
      <alignment horizontal="center"/>
      <protection locked="0"/>
    </xf>
    <xf numFmtId="0" fontId="10" fillId="35" borderId="11" xfId="0" applyFont="1" applyFill="1" applyBorder="1" applyProtection="1">
      <protection locked="0"/>
    </xf>
    <xf numFmtId="0" fontId="3" fillId="35" borderId="11" xfId="0" applyFont="1" applyFill="1" applyBorder="1" applyProtection="1">
      <protection locked="0"/>
    </xf>
    <xf numFmtId="10" fontId="10" fillId="35" borderId="11" xfId="0" applyNumberFormat="1" applyFont="1" applyFill="1" applyBorder="1" applyProtection="1">
      <protection locked="0"/>
    </xf>
    <xf numFmtId="168" fontId="10" fillId="35" borderId="11" xfId="29" applyNumberFormat="1" applyFont="1" applyFill="1" applyBorder="1" applyProtection="1">
      <protection locked="0"/>
    </xf>
    <xf numFmtId="0" fontId="7" fillId="35" borderId="11" xfId="0" applyFont="1" applyFill="1" applyBorder="1" applyProtection="1">
      <protection locked="0"/>
    </xf>
    <xf numFmtId="10" fontId="0" fillId="35" borderId="16" xfId="0" applyNumberFormat="1" applyFill="1" applyBorder="1" applyProtection="1">
      <protection locked="0"/>
    </xf>
    <xf numFmtId="10" fontId="0" fillId="35" borderId="18" xfId="0" applyNumberFormat="1" applyFill="1" applyBorder="1" applyProtection="1">
      <protection locked="0"/>
    </xf>
    <xf numFmtId="168" fontId="0" fillId="33" borderId="16" xfId="29" applyNumberFormat="1" applyFont="1" applyFill="1" applyBorder="1" applyProtection="1">
      <protection locked="0"/>
    </xf>
    <xf numFmtId="176" fontId="0" fillId="33" borderId="17" xfId="29" applyNumberFormat="1" applyFont="1" applyFill="1" applyBorder="1" applyProtection="1"/>
    <xf numFmtId="168" fontId="0" fillId="33" borderId="18" xfId="29" applyNumberFormat="1" applyFont="1" applyFill="1" applyBorder="1" applyProtection="1">
      <protection locked="0"/>
    </xf>
    <xf numFmtId="176" fontId="0" fillId="33" borderId="0" xfId="29" applyNumberFormat="1" applyFont="1" applyFill="1" applyBorder="1" applyProtection="1"/>
    <xf numFmtId="168" fontId="7" fillId="33" borderId="16" xfId="29" applyNumberFormat="1" applyFont="1" applyFill="1" applyBorder="1" applyProtection="1">
      <protection locked="0"/>
    </xf>
    <xf numFmtId="168" fontId="7" fillId="33" borderId="17" xfId="29" applyNumberFormat="1" applyFont="1" applyFill="1" applyBorder="1" applyProtection="1">
      <protection locked="0"/>
    </xf>
    <xf numFmtId="168" fontId="0" fillId="33" borderId="24" xfId="29" applyNumberFormat="1" applyFont="1" applyFill="1" applyBorder="1" applyProtection="1">
      <protection locked="0"/>
    </xf>
    <xf numFmtId="170" fontId="0" fillId="33" borderId="25" xfId="29" applyNumberFormat="1" applyFont="1" applyFill="1" applyBorder="1" applyProtection="1">
      <protection locked="0"/>
    </xf>
    <xf numFmtId="168" fontId="3" fillId="33" borderId="16" xfId="29" applyNumberFormat="1" applyFont="1" applyFill="1" applyBorder="1" applyProtection="1">
      <protection locked="0"/>
    </xf>
    <xf numFmtId="168" fontId="0" fillId="33" borderId="17" xfId="29" applyNumberFormat="1" applyFont="1" applyFill="1" applyBorder="1" applyProtection="1"/>
    <xf numFmtId="168" fontId="0" fillId="33" borderId="0" xfId="29" applyNumberFormat="1" applyFont="1" applyFill="1" applyBorder="1" applyProtection="1"/>
    <xf numFmtId="168" fontId="8" fillId="33" borderId="18" xfId="29" applyNumberFormat="1" applyFont="1" applyFill="1" applyBorder="1" applyProtection="1">
      <protection locked="0"/>
    </xf>
    <xf numFmtId="165" fontId="7" fillId="33" borderId="16" xfId="29" applyNumberFormat="1" applyFont="1" applyFill="1" applyBorder="1" applyProtection="1">
      <protection locked="0"/>
    </xf>
    <xf numFmtId="176" fontId="7" fillId="33" borderId="17" xfId="29" applyNumberFormat="1" applyFont="1" applyFill="1" applyBorder="1" applyProtection="1"/>
    <xf numFmtId="165" fontId="7" fillId="33" borderId="18" xfId="29" applyNumberFormat="1" applyFont="1" applyFill="1" applyBorder="1" applyProtection="1">
      <protection locked="0"/>
    </xf>
    <xf numFmtId="176" fontId="7" fillId="33" borderId="0" xfId="29" applyNumberFormat="1" applyFont="1" applyFill="1" applyBorder="1" applyProtection="1"/>
    <xf numFmtId="165" fontId="1" fillId="33" borderId="18" xfId="29" applyNumberFormat="1" applyFill="1" applyBorder="1" applyProtection="1">
      <protection locked="0"/>
    </xf>
    <xf numFmtId="176" fontId="1" fillId="33" borderId="0" xfId="29" applyNumberFormat="1" applyFill="1" applyBorder="1" applyProtection="1"/>
    <xf numFmtId="168" fontId="7" fillId="35" borderId="22" xfId="29" applyNumberFormat="1" applyFont="1" applyFill="1" applyBorder="1" applyProtection="1">
      <protection locked="0"/>
    </xf>
    <xf numFmtId="0" fontId="3" fillId="35" borderId="16" xfId="0" applyFont="1" applyFill="1" applyBorder="1" applyProtection="1">
      <protection locked="0"/>
    </xf>
    <xf numFmtId="0" fontId="10" fillId="35" borderId="17" xfId="0" applyFont="1" applyFill="1" applyBorder="1" applyProtection="1">
      <protection locked="0"/>
    </xf>
    <xf numFmtId="0" fontId="3" fillId="35" borderId="16" xfId="0" applyFont="1" applyFill="1" applyBorder="1" applyAlignment="1" applyProtection="1">
      <alignment horizontal="left"/>
      <protection locked="0"/>
    </xf>
    <xf numFmtId="10" fontId="3" fillId="35" borderId="17" xfId="70" applyNumberFormat="1" applyFont="1" applyFill="1" applyBorder="1" applyAlignment="1" applyProtection="1">
      <alignment horizontal="center"/>
      <protection locked="0"/>
    </xf>
    <xf numFmtId="10" fontId="0" fillId="35" borderId="17" xfId="0" applyNumberFormat="1" applyFill="1" applyBorder="1" applyProtection="1">
      <protection locked="0"/>
    </xf>
    <xf numFmtId="10" fontId="3" fillId="35" borderId="17" xfId="70" applyNumberFormat="1" applyFont="1" applyFill="1" applyBorder="1" applyProtection="1">
      <protection locked="0"/>
    </xf>
    <xf numFmtId="165" fontId="0" fillId="33" borderId="16" xfId="29" applyNumberFormat="1" applyFont="1" applyFill="1" applyBorder="1" applyProtection="1"/>
    <xf numFmtId="165" fontId="0" fillId="33" borderId="17" xfId="29" applyNumberFormat="1" applyFont="1" applyFill="1" applyBorder="1" applyProtection="1"/>
    <xf numFmtId="165" fontId="0" fillId="33" borderId="18" xfId="29" applyNumberFormat="1" applyFont="1" applyFill="1" applyBorder="1" applyProtection="1"/>
    <xf numFmtId="165" fontId="0" fillId="33" borderId="16" xfId="0" applyNumberFormat="1" applyFill="1" applyBorder="1" applyProtection="1"/>
    <xf numFmtId="168" fontId="1" fillId="33" borderId="17" xfId="29" applyNumberFormat="1" applyFont="1" applyFill="1" applyBorder="1" applyProtection="1"/>
    <xf numFmtId="165" fontId="1" fillId="33" borderId="18" xfId="29" applyNumberFormat="1" applyFill="1" applyBorder="1" applyProtection="1"/>
    <xf numFmtId="168" fontId="1" fillId="33" borderId="0" xfId="29" applyNumberFormat="1" applyFill="1" applyBorder="1" applyProtection="1"/>
    <xf numFmtId="165" fontId="1" fillId="33" borderId="24" xfId="29" applyNumberFormat="1" applyFont="1" applyFill="1" applyBorder="1" applyProtection="1"/>
    <xf numFmtId="170" fontId="1" fillId="33" borderId="25" xfId="29" applyNumberFormat="1" applyFont="1" applyFill="1" applyBorder="1" applyProtection="1"/>
    <xf numFmtId="177" fontId="1" fillId="33" borderId="26" xfId="29" applyNumberFormat="1" applyFill="1" applyBorder="1" applyProtection="1"/>
    <xf numFmtId="170" fontId="1" fillId="33" borderId="0" xfId="29" applyNumberFormat="1" applyFill="1" applyBorder="1" applyProtection="1"/>
    <xf numFmtId="165" fontId="1" fillId="33" borderId="26" xfId="29" applyNumberFormat="1" applyFill="1" applyBorder="1" applyProtection="1"/>
    <xf numFmtId="170" fontId="0" fillId="33" borderId="0" xfId="0" applyNumberFormat="1" applyFill="1" applyBorder="1" applyProtection="1"/>
    <xf numFmtId="168" fontId="7" fillId="33" borderId="27" xfId="29" applyNumberFormat="1" applyFont="1" applyFill="1" applyBorder="1" applyProtection="1">
      <protection locked="0"/>
    </xf>
    <xf numFmtId="168" fontId="7" fillId="33" borderId="18" xfId="29" applyNumberFormat="1" applyFont="1" applyFill="1" applyBorder="1" applyProtection="1">
      <protection locked="0"/>
    </xf>
    <xf numFmtId="168" fontId="7" fillId="33" borderId="0" xfId="29" applyNumberFormat="1" applyFont="1" applyFill="1" applyBorder="1" applyProtection="1">
      <protection locked="0"/>
    </xf>
    <xf numFmtId="168" fontId="7" fillId="33" borderId="28" xfId="29" applyNumberFormat="1" applyFont="1" applyFill="1" applyBorder="1" applyProtection="1">
      <protection locked="0"/>
    </xf>
    <xf numFmtId="170" fontId="7" fillId="33" borderId="16" xfId="0" applyNumberFormat="1" applyFont="1" applyFill="1" applyBorder="1" applyProtection="1"/>
    <xf numFmtId="170" fontId="7" fillId="33" borderId="17" xfId="0" applyNumberFormat="1" applyFont="1" applyFill="1" applyBorder="1" applyProtection="1"/>
    <xf numFmtId="170" fontId="7" fillId="33" borderId="18" xfId="0" applyNumberFormat="1" applyFont="1" applyFill="1" applyBorder="1" applyProtection="1"/>
    <xf numFmtId="170" fontId="7" fillId="33" borderId="0" xfId="0" applyNumberFormat="1" applyFont="1" applyFill="1" applyBorder="1" applyProtection="1"/>
    <xf numFmtId="170" fontId="3" fillId="33" borderId="18" xfId="0" applyNumberFormat="1" applyFont="1" applyFill="1" applyBorder="1" applyProtection="1"/>
    <xf numFmtId="170" fontId="3" fillId="33" borderId="0" xfId="0" applyNumberFormat="1" applyFont="1" applyFill="1" applyBorder="1" applyProtection="1"/>
    <xf numFmtId="10" fontId="7" fillId="33" borderId="18" xfId="70" applyNumberFormat="1" applyFont="1" applyFill="1" applyBorder="1" applyProtection="1"/>
    <xf numFmtId="10" fontId="7" fillId="33" borderId="0" xfId="70" applyNumberFormat="1" applyFont="1" applyFill="1" applyBorder="1" applyProtection="1"/>
    <xf numFmtId="0" fontId="7" fillId="33" borderId="18" xfId="0" applyFont="1" applyFill="1" applyBorder="1" applyProtection="1"/>
    <xf numFmtId="0" fontId="7" fillId="33" borderId="0" xfId="0" applyFont="1" applyFill="1" applyBorder="1" applyProtection="1"/>
    <xf numFmtId="168" fontId="7" fillId="33" borderId="18" xfId="0" applyNumberFormat="1" applyFont="1" applyFill="1" applyBorder="1" applyProtection="1"/>
    <xf numFmtId="168" fontId="7" fillId="33" borderId="0" xfId="0" applyNumberFormat="1" applyFont="1" applyFill="1" applyBorder="1" applyProtection="1"/>
    <xf numFmtId="10" fontId="3" fillId="23" borderId="11" xfId="70" applyNumberFormat="1" applyFont="1" applyFill="1" applyBorder="1" applyProtection="1">
      <protection locked="0"/>
    </xf>
    <xf numFmtId="10" fontId="3" fillId="35" borderId="11" xfId="70" applyNumberFormat="1" applyFont="1" applyFill="1" applyBorder="1" applyProtection="1">
      <protection locked="0"/>
    </xf>
    <xf numFmtId="170" fontId="0" fillId="33" borderId="16" xfId="0" applyNumberFormat="1" applyFill="1" applyBorder="1" applyProtection="1"/>
    <xf numFmtId="170" fontId="0" fillId="33" borderId="17" xfId="0" applyNumberFormat="1" applyFill="1" applyBorder="1" applyProtection="1"/>
    <xf numFmtId="168" fontId="0" fillId="33" borderId="17" xfId="0" applyNumberFormat="1" applyFill="1" applyBorder="1" applyProtection="1">
      <protection locked="0"/>
    </xf>
    <xf numFmtId="0" fontId="0" fillId="33" borderId="17" xfId="0" applyFill="1" applyBorder="1" applyProtection="1">
      <protection locked="0"/>
    </xf>
    <xf numFmtId="170" fontId="0" fillId="33" borderId="18" xfId="0" applyNumberFormat="1" applyFill="1" applyBorder="1" applyProtection="1"/>
    <xf numFmtId="168" fontId="0" fillId="33" borderId="0" xfId="0" applyNumberFormat="1" applyFill="1" applyBorder="1" applyProtection="1">
      <protection locked="0"/>
    </xf>
    <xf numFmtId="170" fontId="0" fillId="33" borderId="18" xfId="0" applyNumberFormat="1" applyFill="1" applyBorder="1" applyProtection="1">
      <protection locked="0"/>
    </xf>
    <xf numFmtId="0" fontId="21" fillId="33" borderId="15" xfId="0" applyFont="1" applyFill="1" applyBorder="1" applyProtection="1">
      <protection locked="0"/>
    </xf>
    <xf numFmtId="0" fontId="0" fillId="33" borderId="15" xfId="0" applyFill="1" applyBorder="1" applyProtection="1">
      <protection locked="0"/>
    </xf>
    <xf numFmtId="0" fontId="28" fillId="35" borderId="14" xfId="0" applyFont="1" applyFill="1" applyBorder="1" applyAlignment="1">
      <alignment horizontal="center"/>
    </xf>
    <xf numFmtId="0" fontId="28" fillId="35" borderId="29" xfId="0" applyFont="1" applyFill="1" applyBorder="1" applyAlignment="1">
      <alignment horizontal="center"/>
    </xf>
    <xf numFmtId="0" fontId="7" fillId="33" borderId="0" xfId="29" applyNumberFormat="1" applyFont="1" applyFill="1" applyBorder="1" applyAlignment="1">
      <alignment horizontal="right" vertical="center"/>
    </xf>
    <xf numFmtId="0" fontId="7" fillId="33" borderId="0" xfId="0" applyFont="1" applyFill="1" applyBorder="1"/>
    <xf numFmtId="2" fontId="7" fillId="33" borderId="0" xfId="0" applyNumberFormat="1" applyFont="1" applyFill="1"/>
    <xf numFmtId="168" fontId="7" fillId="33" borderId="0" xfId="29" applyNumberFormat="1" applyFont="1" applyFill="1" applyBorder="1" applyProtection="1"/>
    <xf numFmtId="43" fontId="3" fillId="33" borderId="17" xfId="29" applyNumberFormat="1" applyFont="1" applyFill="1" applyBorder="1" applyProtection="1">
      <protection locked="0"/>
    </xf>
    <xf numFmtId="0" fontId="27" fillId="33" borderId="0" xfId="0" applyFont="1" applyFill="1" applyBorder="1" applyAlignment="1" applyProtection="1">
      <alignment horizontal="center"/>
      <protection locked="0"/>
    </xf>
    <xf numFmtId="171" fontId="7" fillId="33" borderId="0" xfId="29" applyNumberFormat="1" applyFont="1" applyFill="1" applyBorder="1"/>
    <xf numFmtId="43" fontId="7" fillId="33" borderId="0" xfId="29" applyFont="1" applyFill="1" applyBorder="1"/>
    <xf numFmtId="43" fontId="0" fillId="33" borderId="0" xfId="29" applyNumberFormat="1" applyFont="1" applyFill="1" applyProtection="1">
      <protection locked="0"/>
    </xf>
    <xf numFmtId="176" fontId="0" fillId="33" borderId="0" xfId="0" applyNumberFormat="1" applyFill="1" applyProtection="1">
      <protection locked="0"/>
    </xf>
    <xf numFmtId="168" fontId="0" fillId="33" borderId="25" xfId="29" applyNumberFormat="1" applyFont="1" applyFill="1" applyBorder="1" applyProtection="1">
      <protection locked="0"/>
    </xf>
    <xf numFmtId="43" fontId="7" fillId="33" borderId="16" xfId="29" applyNumberFormat="1" applyFont="1" applyFill="1" applyBorder="1" applyAlignment="1">
      <alignment horizontal="right" vertical="center"/>
    </xf>
    <xf numFmtId="43" fontId="7" fillId="33" borderId="17" xfId="29" applyNumberFormat="1" applyFont="1" applyFill="1" applyBorder="1" applyAlignment="1">
      <alignment horizontal="right" vertical="center"/>
    </xf>
    <xf numFmtId="43" fontId="7" fillId="33" borderId="18" xfId="29" applyNumberFormat="1" applyFont="1" applyFill="1" applyBorder="1" applyAlignment="1">
      <alignment horizontal="right" vertical="center"/>
    </xf>
    <xf numFmtId="43" fontId="7" fillId="33" borderId="0" xfId="29" applyNumberFormat="1" applyFont="1" applyFill="1" applyBorder="1" applyAlignment="1">
      <alignment horizontal="right" vertical="center"/>
    </xf>
    <xf numFmtId="44" fontId="20" fillId="0" borderId="0" xfId="0" applyNumberFormat="1" applyFont="1"/>
    <xf numFmtId="43" fontId="20" fillId="25" borderId="24" xfId="29" applyFont="1" applyFill="1" applyBorder="1" applyAlignment="1">
      <alignment horizontal="right"/>
    </xf>
    <xf numFmtId="43" fontId="20" fillId="25" borderId="26" xfId="29" applyFont="1" applyFill="1" applyBorder="1" applyAlignment="1">
      <alignment horizontal="right"/>
    </xf>
    <xf numFmtId="43" fontId="20" fillId="25" borderId="25" xfId="29" applyFont="1" applyFill="1" applyBorder="1" applyAlignment="1">
      <alignment horizontal="right"/>
    </xf>
    <xf numFmtId="43" fontId="20" fillId="25" borderId="0" xfId="29" applyFont="1" applyFill="1" applyAlignment="1">
      <alignment horizontal="right"/>
    </xf>
    <xf numFmtId="43" fontId="20" fillId="25" borderId="24" xfId="29" applyNumberFormat="1" applyFont="1" applyFill="1" applyBorder="1" applyAlignment="1">
      <alignment horizontal="right"/>
    </xf>
    <xf numFmtId="43" fontId="20" fillId="25" borderId="26" xfId="29" applyNumberFormat="1" applyFont="1" applyFill="1" applyBorder="1" applyAlignment="1">
      <alignment horizontal="right"/>
    </xf>
    <xf numFmtId="43" fontId="20" fillId="25" borderId="25" xfId="29" applyNumberFormat="1" applyFont="1" applyFill="1" applyBorder="1" applyAlignment="1">
      <alignment horizontal="right"/>
    </xf>
    <xf numFmtId="43" fontId="20" fillId="25" borderId="0" xfId="29" applyNumberFormat="1" applyFont="1" applyFill="1" applyAlignment="1">
      <alignment horizontal="right"/>
    </xf>
    <xf numFmtId="176" fontId="3" fillId="35" borderId="27" xfId="29" applyNumberFormat="1" applyFont="1" applyFill="1" applyBorder="1" applyProtection="1">
      <protection locked="0"/>
    </xf>
    <xf numFmtId="0" fontId="30" fillId="0" borderId="0" xfId="0" applyFont="1"/>
    <xf numFmtId="168" fontId="7" fillId="33" borderId="0" xfId="29" applyNumberFormat="1" applyFont="1" applyFill="1" applyBorder="1"/>
    <xf numFmtId="0" fontId="7" fillId="0" borderId="0" xfId="0" applyFont="1" applyFill="1" applyBorder="1"/>
    <xf numFmtId="0" fontId="0" fillId="0" borderId="0" xfId="0" applyFill="1" applyBorder="1"/>
    <xf numFmtId="169" fontId="0" fillId="33" borderId="0" xfId="0" applyNumberFormat="1" applyFill="1" applyProtection="1">
      <protection locked="0"/>
    </xf>
    <xf numFmtId="44" fontId="3" fillId="33" borderId="0" xfId="0" applyNumberFormat="1" applyFont="1" applyFill="1"/>
    <xf numFmtId="172" fontId="20" fillId="33" borderId="0" xfId="29" applyNumberFormat="1" applyFont="1" applyFill="1" applyAlignment="1">
      <alignment horizontal="right"/>
    </xf>
    <xf numFmtId="0" fontId="3" fillId="35" borderId="11" xfId="0" applyFont="1" applyFill="1" applyBorder="1" applyAlignment="1">
      <alignment vertical="center"/>
    </xf>
    <xf numFmtId="168" fontId="0" fillId="33" borderId="17" xfId="29" applyNumberFormat="1" applyFont="1" applyFill="1" applyBorder="1" applyProtection="1">
      <protection locked="0"/>
    </xf>
    <xf numFmtId="0" fontId="3" fillId="33" borderId="0" xfId="33" applyNumberFormat="1" applyFont="1" applyFill="1" applyBorder="1" applyAlignment="1">
      <alignment horizontal="right" vertical="center"/>
    </xf>
    <xf numFmtId="0" fontId="4" fillId="35" borderId="11" xfId="0" applyFont="1" applyFill="1" applyBorder="1" applyAlignment="1">
      <alignment vertical="center"/>
    </xf>
    <xf numFmtId="0" fontId="3" fillId="35" borderId="11" xfId="0" applyFont="1" applyFill="1" applyBorder="1" applyAlignment="1"/>
    <xf numFmtId="2" fontId="0" fillId="27" borderId="0" xfId="0" applyNumberFormat="1" applyFill="1" applyBorder="1"/>
    <xf numFmtId="43" fontId="1" fillId="34" borderId="0" xfId="70" applyNumberFormat="1" applyFill="1" applyBorder="1" applyAlignment="1">
      <alignment horizontal="right"/>
    </xf>
    <xf numFmtId="43" fontId="7" fillId="34" borderId="0" xfId="0" applyNumberFormat="1" applyFont="1" applyFill="1"/>
    <xf numFmtId="168" fontId="0" fillId="33" borderId="0" xfId="0" applyNumberFormat="1" applyFill="1"/>
    <xf numFmtId="10" fontId="7" fillId="35" borderId="16" xfId="70" applyNumberFormat="1" applyFont="1" applyFill="1" applyBorder="1"/>
    <xf numFmtId="43" fontId="7" fillId="33" borderId="0" xfId="29" applyFont="1" applyFill="1" applyBorder="1" applyAlignment="1">
      <alignment horizontal="center" vertical="center"/>
    </xf>
    <xf numFmtId="44" fontId="25" fillId="33" borderId="0" xfId="0" applyNumberFormat="1" applyFont="1" applyFill="1" applyBorder="1" applyAlignment="1">
      <alignment wrapText="1"/>
    </xf>
    <xf numFmtId="44" fontId="25" fillId="0" borderId="0" xfId="0" applyNumberFormat="1" applyFont="1"/>
    <xf numFmtId="0" fontId="3" fillId="33" borderId="30" xfId="0" quotePrefix="1" applyFont="1" applyFill="1" applyBorder="1" applyAlignment="1">
      <alignment horizontal="right" vertical="center"/>
    </xf>
    <xf numFmtId="0" fontId="31" fillId="0" borderId="0" xfId="0" applyFont="1"/>
    <xf numFmtId="0" fontId="19" fillId="0" borderId="0" xfId="0" applyFont="1"/>
    <xf numFmtId="0" fontId="0" fillId="33" borderId="0" xfId="0" applyFill="1" applyAlignment="1">
      <alignment horizontal="left"/>
    </xf>
    <xf numFmtId="10" fontId="3" fillId="33" borderId="0" xfId="70" applyNumberFormat="1" applyFont="1" applyFill="1" applyBorder="1"/>
    <xf numFmtId="10" fontId="7" fillId="33" borderId="0" xfId="70" applyNumberFormat="1" applyFont="1" applyFill="1" applyBorder="1" applyAlignment="1">
      <alignment horizontal="right"/>
    </xf>
    <xf numFmtId="10" fontId="3" fillId="33" borderId="0" xfId="70" applyNumberFormat="1" applyFont="1" applyFill="1" applyBorder="1" applyAlignment="1">
      <alignment horizontal="right"/>
    </xf>
    <xf numFmtId="10" fontId="7" fillId="35" borderId="18" xfId="70" applyNumberFormat="1" applyFont="1" applyFill="1" applyBorder="1"/>
    <xf numFmtId="44" fontId="25" fillId="33" borderId="0" xfId="33" applyFont="1" applyFill="1"/>
    <xf numFmtId="44" fontId="1" fillId="33" borderId="31" xfId="33" applyFill="1" applyBorder="1"/>
    <xf numFmtId="171" fontId="1" fillId="35" borderId="11" xfId="29" applyNumberFormat="1" applyFill="1" applyBorder="1"/>
    <xf numFmtId="0" fontId="3" fillId="33" borderId="0" xfId="0" applyFont="1" applyFill="1" applyBorder="1" applyAlignment="1">
      <alignment horizontal="right"/>
    </xf>
    <xf numFmtId="8" fontId="3" fillId="35" borderId="16" xfId="29" applyNumberFormat="1" applyFont="1" applyFill="1" applyBorder="1"/>
    <xf numFmtId="44" fontId="3" fillId="33" borderId="0" xfId="33" applyFont="1" applyFill="1" applyBorder="1"/>
    <xf numFmtId="44" fontId="1" fillId="33" borderId="0" xfId="33" applyFont="1" applyFill="1" applyAlignment="1">
      <alignment horizontal="right"/>
    </xf>
    <xf numFmtId="43" fontId="1" fillId="33" borderId="0" xfId="29" applyFont="1" applyFill="1" applyBorder="1" applyAlignment="1">
      <alignment horizontal="right"/>
    </xf>
    <xf numFmtId="10" fontId="3" fillId="35" borderId="16" xfId="70" applyNumberFormat="1" applyFont="1" applyFill="1" applyBorder="1"/>
    <xf numFmtId="0" fontId="3" fillId="0" borderId="0" xfId="0" applyFont="1" applyAlignment="1">
      <alignment horizontal="center"/>
    </xf>
    <xf numFmtId="10" fontId="1" fillId="34" borderId="17" xfId="70" applyNumberFormat="1" applyFill="1" applyBorder="1" applyAlignment="1">
      <alignment horizontal="center"/>
    </xf>
    <xf numFmtId="44" fontId="7" fillId="33" borderId="0" xfId="0" applyNumberFormat="1" applyFont="1" applyFill="1"/>
    <xf numFmtId="0" fontId="3" fillId="33" borderId="32" xfId="0" applyFont="1" applyFill="1" applyBorder="1" applyAlignment="1">
      <alignment horizontal="center"/>
    </xf>
    <xf numFmtId="0" fontId="0" fillId="33" borderId="33" xfId="0" applyFill="1" applyBorder="1" applyAlignment="1">
      <alignment horizontal="center"/>
    </xf>
    <xf numFmtId="0" fontId="3" fillId="33" borderId="11" xfId="0" applyFont="1" applyFill="1" applyBorder="1" applyAlignment="1">
      <alignment horizontal="center"/>
    </xf>
    <xf numFmtId="7" fontId="7" fillId="33" borderId="14" xfId="0" applyNumberFormat="1" applyFont="1" applyFill="1" applyBorder="1" applyAlignment="1">
      <alignment horizontal="center"/>
    </xf>
    <xf numFmtId="44" fontId="7" fillId="33" borderId="0" xfId="0" applyNumberFormat="1" applyFont="1" applyFill="1" applyBorder="1"/>
    <xf numFmtId="44" fontId="7" fillId="33" borderId="7" xfId="0" applyNumberFormat="1" applyFont="1" applyFill="1" applyBorder="1"/>
    <xf numFmtId="7" fontId="7" fillId="33" borderId="29" xfId="0" applyNumberFormat="1" applyFont="1" applyFill="1" applyBorder="1" applyAlignment="1">
      <alignment horizontal="center"/>
    </xf>
    <xf numFmtId="44" fontId="7" fillId="33" borderId="12" xfId="0" applyNumberFormat="1" applyFont="1" applyFill="1" applyBorder="1"/>
    <xf numFmtId="44" fontId="7" fillId="33" borderId="34" xfId="0" applyNumberFormat="1" applyFont="1" applyFill="1" applyBorder="1"/>
    <xf numFmtId="0" fontId="3" fillId="33" borderId="33" xfId="0" applyFont="1" applyFill="1" applyBorder="1" applyAlignment="1">
      <alignment horizontal="center"/>
    </xf>
    <xf numFmtId="10" fontId="7" fillId="33" borderId="35" xfId="70" applyNumberFormat="1" applyFont="1" applyFill="1" applyBorder="1" applyAlignment="1">
      <alignment horizontal="center"/>
    </xf>
    <xf numFmtId="10" fontId="7" fillId="33" borderId="12" xfId="70" applyNumberFormat="1" applyFont="1" applyFill="1" applyBorder="1" applyAlignment="1">
      <alignment horizontal="center"/>
    </xf>
    <xf numFmtId="10" fontId="7" fillId="33" borderId="34" xfId="70" applyNumberFormat="1" applyFont="1" applyFill="1" applyBorder="1" applyAlignment="1">
      <alignment horizontal="center"/>
    </xf>
    <xf numFmtId="0" fontId="0" fillId="33" borderId="36" xfId="0" applyFill="1" applyBorder="1" applyAlignment="1">
      <alignment horizontal="left"/>
    </xf>
    <xf numFmtId="44" fontId="7" fillId="33" borderId="13" xfId="33" applyFont="1" applyFill="1" applyBorder="1" applyAlignment="1">
      <alignment horizontal="center"/>
    </xf>
    <xf numFmtId="44" fontId="7" fillId="33" borderId="0" xfId="33" applyFont="1" applyFill="1" applyBorder="1" applyAlignment="1">
      <alignment horizontal="center"/>
    </xf>
    <xf numFmtId="44" fontId="7" fillId="33" borderId="12" xfId="33" applyFont="1" applyFill="1" applyBorder="1" applyAlignment="1">
      <alignment horizontal="center"/>
    </xf>
    <xf numFmtId="44" fontId="3" fillId="33" borderId="11" xfId="33" applyFont="1" applyFill="1" applyBorder="1" applyAlignment="1">
      <alignment horizontal="center"/>
    </xf>
    <xf numFmtId="171" fontId="0" fillId="33" borderId="0" xfId="29" applyNumberFormat="1" applyFont="1" applyFill="1" applyBorder="1" applyAlignment="1">
      <alignment vertical="center" wrapText="1"/>
    </xf>
    <xf numFmtId="0" fontId="0" fillId="33" borderId="36" xfId="0" applyFill="1" applyBorder="1"/>
    <xf numFmtId="44" fontId="3" fillId="33" borderId="32" xfId="33" applyFont="1" applyFill="1" applyBorder="1" applyAlignment="1">
      <alignment horizontal="center"/>
    </xf>
    <xf numFmtId="44" fontId="7" fillId="33" borderId="37" xfId="33" applyFont="1" applyFill="1" applyBorder="1" applyAlignment="1">
      <alignment horizontal="center"/>
    </xf>
    <xf numFmtId="44" fontId="7" fillId="33" borderId="7" xfId="33" applyFont="1" applyFill="1" applyBorder="1" applyAlignment="1">
      <alignment horizontal="center"/>
    </xf>
    <xf numFmtId="44" fontId="7" fillId="33" borderId="34" xfId="33" applyFont="1" applyFill="1" applyBorder="1" applyAlignment="1">
      <alignment horizontal="center"/>
    </xf>
    <xf numFmtId="0" fontId="3" fillId="33" borderId="38" xfId="0" applyFont="1" applyFill="1" applyBorder="1"/>
    <xf numFmtId="0" fontId="3" fillId="33" borderId="0" xfId="0" quotePrefix="1" applyFont="1" applyFill="1" applyBorder="1" applyAlignment="1">
      <alignment horizontal="center"/>
    </xf>
    <xf numFmtId="0" fontId="3" fillId="33" borderId="34" xfId="0" applyFont="1" applyFill="1" applyBorder="1" applyAlignment="1">
      <alignment horizontal="center"/>
    </xf>
    <xf numFmtId="0" fontId="0" fillId="33" borderId="37" xfId="0" applyFill="1" applyBorder="1"/>
    <xf numFmtId="0" fontId="0" fillId="0" borderId="35" xfId="0" applyBorder="1"/>
    <xf numFmtId="173" fontId="0" fillId="33" borderId="12" xfId="0" applyNumberFormat="1" applyFill="1" applyBorder="1"/>
    <xf numFmtId="173" fontId="0" fillId="33" borderId="34" xfId="0" applyNumberFormat="1" applyFill="1" applyBorder="1"/>
    <xf numFmtId="0" fontId="32" fillId="33" borderId="0" xfId="0" applyFont="1" applyFill="1" applyAlignment="1">
      <alignment vertical="center"/>
    </xf>
    <xf numFmtId="0" fontId="12" fillId="0" borderId="0" xfId="0" applyFont="1"/>
    <xf numFmtId="0" fontId="0" fillId="0" borderId="0" xfId="0" applyAlignment="1">
      <alignment horizontal="right"/>
    </xf>
    <xf numFmtId="0" fontId="0" fillId="0" borderId="12" xfId="0" applyBorder="1"/>
    <xf numFmtId="43" fontId="0" fillId="0" borderId="0" xfId="0" applyNumberFormat="1"/>
    <xf numFmtId="0" fontId="0" fillId="34" borderId="0" xfId="0" applyFill="1" applyBorder="1" applyAlignment="1">
      <alignment horizontal="left"/>
    </xf>
    <xf numFmtId="0" fontId="32" fillId="0" borderId="0" xfId="0" applyFont="1"/>
    <xf numFmtId="0" fontId="33" fillId="0" borderId="0" xfId="0" applyFont="1"/>
    <xf numFmtId="168" fontId="20" fillId="33" borderId="12" xfId="29" applyNumberFormat="1" applyFont="1" applyFill="1" applyBorder="1" applyAlignment="1">
      <alignment horizontal="right"/>
    </xf>
    <xf numFmtId="168" fontId="20" fillId="25" borderId="24" xfId="29" applyNumberFormat="1" applyFont="1" applyFill="1" applyBorder="1" applyAlignment="1">
      <alignment horizontal="right"/>
    </xf>
    <xf numFmtId="168" fontId="20" fillId="25" borderId="26" xfId="29" applyNumberFormat="1" applyFont="1" applyFill="1" applyBorder="1" applyAlignment="1">
      <alignment horizontal="right"/>
    </xf>
    <xf numFmtId="0" fontId="30" fillId="0" borderId="12" xfId="0" applyFont="1" applyBorder="1" applyAlignment="1">
      <alignment horizontal="right"/>
    </xf>
    <xf numFmtId="0" fontId="30" fillId="0" borderId="12" xfId="0" applyFont="1" applyBorder="1"/>
    <xf numFmtId="0" fontId="30" fillId="0" borderId="0" xfId="0" applyFont="1" applyAlignment="1">
      <alignment horizontal="right"/>
    </xf>
    <xf numFmtId="17" fontId="30" fillId="0" borderId="0" xfId="0" applyNumberFormat="1" applyFont="1"/>
    <xf numFmtId="0" fontId="30" fillId="33" borderId="0" xfId="0" applyFont="1" applyFill="1"/>
    <xf numFmtId="0" fontId="19" fillId="33" borderId="0" xfId="0" applyFont="1" applyFill="1"/>
    <xf numFmtId="178" fontId="30" fillId="0" borderId="0" xfId="0" applyNumberFormat="1" applyFont="1"/>
    <xf numFmtId="178" fontId="0" fillId="0" borderId="0" xfId="0" applyNumberFormat="1"/>
    <xf numFmtId="43" fontId="7" fillId="34" borderId="17" xfId="29" applyNumberFormat="1" applyFont="1" applyFill="1" applyBorder="1" applyAlignment="1">
      <alignment horizontal="right" vertical="center"/>
    </xf>
    <xf numFmtId="167" fontId="59" fillId="33" borderId="0" xfId="0" applyNumberFormat="1" applyFont="1" applyFill="1" applyBorder="1" applyAlignment="1">
      <alignment horizontal="center" vertical="center"/>
    </xf>
    <xf numFmtId="43" fontId="7" fillId="34" borderId="17" xfId="70" applyNumberFormat="1" applyFont="1" applyFill="1" applyBorder="1" applyAlignment="1">
      <alignment horizontal="right"/>
    </xf>
    <xf numFmtId="10" fontId="0" fillId="36" borderId="0" xfId="0" applyNumberFormat="1" applyFill="1" applyProtection="1">
      <protection locked="0"/>
    </xf>
    <xf numFmtId="43" fontId="7" fillId="33" borderId="0" xfId="29" applyNumberFormat="1" applyFont="1" applyFill="1" applyBorder="1" applyAlignment="1">
      <alignment horizontal="center" vertical="center"/>
    </xf>
    <xf numFmtId="0" fontId="0" fillId="0" borderId="0" xfId="0" applyAlignment="1">
      <alignment horizontal="center" vertical="top" wrapText="1"/>
    </xf>
    <xf numFmtId="0" fontId="0" fillId="0" borderId="0" xfId="0" applyAlignment="1">
      <alignment horizontal="left" vertical="top" wrapText="1"/>
    </xf>
    <xf numFmtId="0" fontId="60" fillId="35" borderId="11" xfId="0" applyFont="1" applyFill="1" applyBorder="1" applyAlignment="1">
      <alignment vertical="center"/>
    </xf>
    <xf numFmtId="0" fontId="0" fillId="36" borderId="0" xfId="0" applyFill="1"/>
    <xf numFmtId="43" fontId="0" fillId="33" borderId="0" xfId="0" applyNumberFormat="1" applyFill="1" applyBorder="1" applyAlignment="1">
      <alignment wrapText="1"/>
    </xf>
    <xf numFmtId="0" fontId="0" fillId="33" borderId="0" xfId="0" applyNumberFormat="1" applyFill="1" applyBorder="1" applyAlignment="1">
      <alignment wrapText="1"/>
    </xf>
    <xf numFmtId="0" fontId="7" fillId="35" borderId="11" xfId="0" applyFont="1" applyFill="1" applyBorder="1"/>
    <xf numFmtId="0" fontId="7" fillId="0" borderId="0" xfId="0" applyFont="1" applyAlignment="1">
      <alignment horizontal="center" vertical="top" wrapText="1"/>
    </xf>
    <xf numFmtId="0" fontId="7" fillId="0" borderId="0" xfId="0" applyFont="1" applyAlignment="1">
      <alignment horizontal="left" vertical="top" wrapText="1"/>
    </xf>
    <xf numFmtId="44" fontId="1" fillId="33" borderId="0" xfId="70" applyNumberFormat="1" applyFill="1" applyBorder="1"/>
    <xf numFmtId="0" fontId="61" fillId="33" borderId="0" xfId="0" applyFont="1" applyFill="1" applyBorder="1" applyAlignment="1">
      <alignment horizontal="left" vertical="center"/>
    </xf>
    <xf numFmtId="0" fontId="58" fillId="33" borderId="0" xfId="0" applyFont="1" applyFill="1" applyBorder="1"/>
    <xf numFmtId="10" fontId="7" fillId="33" borderId="23" xfId="70" applyNumberFormat="1" applyFont="1" applyFill="1" applyBorder="1" applyAlignment="1" applyProtection="1">
      <alignment horizontal="center"/>
      <protection locked="0"/>
    </xf>
    <xf numFmtId="2" fontId="7" fillId="33" borderId="18" xfId="32" applyNumberFormat="1" applyFont="1" applyFill="1" applyBorder="1" applyAlignment="1" applyProtection="1">
      <alignment horizontal="center"/>
    </xf>
    <xf numFmtId="10" fontId="7" fillId="33" borderId="0" xfId="71" applyNumberFormat="1" applyFill="1" applyBorder="1"/>
    <xf numFmtId="181" fontId="7" fillId="33" borderId="0" xfId="33" applyNumberFormat="1" applyFont="1" applyFill="1" applyBorder="1"/>
    <xf numFmtId="44" fontId="0" fillId="0" borderId="0" xfId="0" applyNumberFormat="1"/>
    <xf numFmtId="182" fontId="0" fillId="33" borderId="0" xfId="0" applyNumberFormat="1" applyFill="1"/>
    <xf numFmtId="10" fontId="0" fillId="33" borderId="0" xfId="0" applyNumberFormat="1" applyFill="1" applyBorder="1" applyAlignment="1">
      <alignment vertical="center" wrapText="1"/>
    </xf>
    <xf numFmtId="43" fontId="1" fillId="33" borderId="0" xfId="70" applyNumberFormat="1" applyFill="1" applyBorder="1"/>
    <xf numFmtId="168" fontId="57" fillId="33" borderId="0" xfId="29" applyNumberFormat="1" applyFont="1" applyFill="1"/>
    <xf numFmtId="175" fontId="7" fillId="33" borderId="0" xfId="33" applyNumberFormat="1" applyFont="1" applyFill="1" applyBorder="1"/>
    <xf numFmtId="175" fontId="57" fillId="33" borderId="0" xfId="33" applyNumberFormat="1" applyFont="1" applyFill="1" applyBorder="1"/>
    <xf numFmtId="175" fontId="7" fillId="33" borderId="0" xfId="71" applyNumberFormat="1" applyFill="1" applyBorder="1"/>
    <xf numFmtId="44" fontId="0" fillId="33" borderId="0" xfId="0" applyNumberFormat="1" applyFill="1"/>
    <xf numFmtId="44" fontId="7" fillId="33" borderId="0" xfId="33" applyNumberFormat="1" applyFont="1" applyFill="1"/>
    <xf numFmtId="171" fontId="58" fillId="33" borderId="0" xfId="29" applyNumberFormat="1" applyFont="1" applyFill="1" applyBorder="1"/>
    <xf numFmtId="0" fontId="0" fillId="33" borderId="35" xfId="0" applyFill="1" applyBorder="1" applyAlignment="1">
      <alignment horizontal="left"/>
    </xf>
    <xf numFmtId="0" fontId="0" fillId="33" borderId="34" xfId="0" applyFill="1" applyBorder="1"/>
    <xf numFmtId="0" fontId="0" fillId="36" borderId="0" xfId="0" applyFill="1" applyBorder="1" applyAlignment="1">
      <alignment wrapText="1"/>
    </xf>
    <xf numFmtId="43" fontId="7" fillId="36" borderId="0" xfId="29" applyFont="1" applyFill="1" applyBorder="1" applyAlignment="1">
      <alignment horizontal="center" vertical="center"/>
    </xf>
    <xf numFmtId="2" fontId="0" fillId="36" borderId="0" xfId="0" applyNumberFormat="1" applyFill="1" applyBorder="1" applyAlignment="1">
      <alignment wrapText="1"/>
    </xf>
    <xf numFmtId="43" fontId="7" fillId="34" borderId="0" xfId="70" applyNumberFormat="1" applyFont="1" applyFill="1" applyBorder="1" applyAlignment="1">
      <alignment horizontal="right"/>
    </xf>
    <xf numFmtId="0" fontId="3" fillId="33" borderId="40" xfId="33" applyNumberFormat="1" applyFont="1" applyFill="1" applyBorder="1" applyAlignment="1">
      <alignment horizontal="right" vertical="center"/>
    </xf>
    <xf numFmtId="43" fontId="0" fillId="37" borderId="0" xfId="0" applyNumberFormat="1" applyFill="1" applyBorder="1" applyAlignment="1">
      <alignment horizontal="right"/>
    </xf>
    <xf numFmtId="43" fontId="7" fillId="37" borderId="0" xfId="71" applyNumberFormat="1" applyFill="1" applyBorder="1" applyAlignment="1">
      <alignment horizontal="right"/>
    </xf>
    <xf numFmtId="43" fontId="7" fillId="37" borderId="0" xfId="0" applyNumberFormat="1" applyFont="1" applyFill="1" applyBorder="1"/>
    <xf numFmtId="0" fontId="7" fillId="34" borderId="18" xfId="0" applyFont="1" applyFill="1" applyBorder="1" applyAlignment="1">
      <alignment horizontal="left"/>
    </xf>
    <xf numFmtId="43" fontId="0" fillId="36" borderId="0" xfId="0" applyNumberFormat="1" applyFill="1" applyBorder="1" applyAlignment="1">
      <alignment horizontal="right"/>
    </xf>
    <xf numFmtId="10" fontId="1" fillId="37" borderId="0" xfId="70" applyNumberFormat="1" applyFill="1" applyBorder="1" applyAlignment="1">
      <alignment vertical="center"/>
    </xf>
    <xf numFmtId="10" fontId="1" fillId="37" borderId="41" xfId="70" applyNumberFormat="1" applyFill="1" applyBorder="1" applyAlignment="1">
      <alignment vertical="center"/>
    </xf>
    <xf numFmtId="43" fontId="0" fillId="37" borderId="0" xfId="0" applyNumberFormat="1" applyFill="1" applyBorder="1" applyAlignment="1">
      <alignment horizontal="left"/>
    </xf>
    <xf numFmtId="43" fontId="7" fillId="37" borderId="0" xfId="0" applyNumberFormat="1" applyFont="1" applyFill="1" applyBorder="1" applyAlignment="1">
      <alignment horizontal="right"/>
    </xf>
    <xf numFmtId="2" fontId="0" fillId="37" borderId="0" xfId="0" applyNumberFormat="1" applyFill="1" applyBorder="1" applyAlignment="1">
      <alignment horizontal="right"/>
    </xf>
    <xf numFmtId="0" fontId="7" fillId="37" borderId="17" xfId="29" applyNumberFormat="1" applyFont="1" applyFill="1" applyBorder="1" applyAlignment="1">
      <alignment horizontal="right" vertical="center"/>
    </xf>
    <xf numFmtId="10" fontId="3" fillId="33" borderId="40" xfId="70" applyNumberFormat="1" applyFont="1" applyFill="1" applyBorder="1" applyAlignment="1">
      <alignment horizontal="center" wrapText="1"/>
    </xf>
    <xf numFmtId="0" fontId="3" fillId="33" borderId="40" xfId="0" applyFont="1" applyFill="1" applyBorder="1" applyAlignment="1">
      <alignment horizontal="center" wrapText="1"/>
    </xf>
    <xf numFmtId="0" fontId="3" fillId="33" borderId="40" xfId="0" quotePrefix="1" applyFont="1" applyFill="1" applyBorder="1" applyAlignment="1">
      <alignment horizontal="right" vertical="center"/>
    </xf>
    <xf numFmtId="6" fontId="7" fillId="37" borderId="0" xfId="29" applyNumberFormat="1" applyFont="1" applyFill="1" applyBorder="1" applyAlignment="1">
      <alignment horizontal="right" vertical="center"/>
    </xf>
    <xf numFmtId="8" fontId="7" fillId="37" borderId="0" xfId="29" applyNumberFormat="1" applyFont="1" applyFill="1" applyBorder="1" applyAlignment="1">
      <alignment horizontal="right" vertical="center"/>
    </xf>
    <xf numFmtId="8" fontId="0" fillId="33" borderId="0" xfId="0" applyNumberFormat="1" applyFill="1"/>
    <xf numFmtId="0" fontId="1" fillId="33" borderId="0" xfId="0" applyFont="1" applyFill="1" applyBorder="1" applyAlignment="1">
      <alignment horizontal="center" vertical="center"/>
    </xf>
    <xf numFmtId="183" fontId="3" fillId="35" borderId="16" xfId="29" applyNumberFormat="1" applyFont="1" applyFill="1" applyBorder="1"/>
    <xf numFmtId="43" fontId="1" fillId="33" borderId="0" xfId="0" applyNumberFormat="1" applyFont="1" applyFill="1"/>
    <xf numFmtId="43" fontId="0" fillId="38" borderId="0" xfId="0" applyNumberFormat="1" applyFill="1" applyBorder="1" applyAlignment="1">
      <alignment horizontal="right"/>
    </xf>
    <xf numFmtId="0" fontId="1" fillId="33" borderId="0" xfId="0" applyFont="1" applyFill="1"/>
    <xf numFmtId="184" fontId="1" fillId="33" borderId="0" xfId="0" applyNumberFormat="1" applyFont="1" applyFill="1"/>
    <xf numFmtId="0" fontId="1" fillId="0" borderId="0" xfId="0" applyFont="1" applyBorder="1"/>
    <xf numFmtId="10" fontId="1" fillId="33" borderId="0" xfId="70" applyNumberFormat="1" applyFont="1" applyFill="1"/>
    <xf numFmtId="43" fontId="1" fillId="37" borderId="0" xfId="0" applyNumberFormat="1" applyFont="1" applyFill="1" applyBorder="1" applyAlignment="1">
      <alignment horizontal="right"/>
    </xf>
    <xf numFmtId="0" fontId="7" fillId="33" borderId="38" xfId="0" applyFont="1" applyFill="1" applyBorder="1" applyAlignment="1">
      <alignment horizontal="left" vertical="center"/>
    </xf>
    <xf numFmtId="0" fontId="0" fillId="33" borderId="0" xfId="0" applyFill="1" applyBorder="1"/>
    <xf numFmtId="0" fontId="7" fillId="33" borderId="0" xfId="0" applyFont="1" applyFill="1" applyBorder="1" applyAlignment="1">
      <alignment horizontal="left" vertical="center"/>
    </xf>
    <xf numFmtId="0" fontId="7" fillId="33" borderId="28" xfId="0" applyFont="1" applyFill="1" applyBorder="1" applyAlignment="1">
      <alignment horizontal="left" vertical="center"/>
    </xf>
    <xf numFmtId="0" fontId="0" fillId="0" borderId="0" xfId="0" applyBorder="1"/>
    <xf numFmtId="0" fontId="0" fillId="0" borderId="42" xfId="0" applyBorder="1"/>
    <xf numFmtId="0" fontId="0" fillId="34" borderId="18" xfId="0" applyFill="1" applyBorder="1" applyAlignment="1">
      <alignment horizontal="left"/>
    </xf>
    <xf numFmtId="0" fontId="0" fillId="34" borderId="0" xfId="0" applyFill="1" applyBorder="1" applyAlignment="1">
      <alignment horizontal="left"/>
    </xf>
    <xf numFmtId="0" fontId="12" fillId="33" borderId="0" xfId="0" applyFont="1" applyFill="1" applyBorder="1" applyAlignment="1">
      <alignment horizontal="left"/>
    </xf>
    <xf numFmtId="0" fontId="12" fillId="33" borderId="28" xfId="0" applyFont="1" applyFill="1" applyBorder="1" applyAlignment="1">
      <alignment horizontal="left"/>
    </xf>
    <xf numFmtId="0" fontId="7" fillId="34" borderId="16" xfId="0" applyFont="1" applyFill="1" applyBorder="1" applyAlignment="1">
      <alignment horizontal="left"/>
    </xf>
    <xf numFmtId="0" fontId="0" fillId="34" borderId="17" xfId="0" applyFill="1" applyBorder="1" applyAlignment="1">
      <alignment horizontal="left"/>
    </xf>
    <xf numFmtId="0" fontId="0" fillId="37" borderId="0" xfId="0" applyFill="1" applyBorder="1" applyAlignment="1">
      <alignment horizontal="left"/>
    </xf>
    <xf numFmtId="0" fontId="7" fillId="33" borderId="42" xfId="0" applyFont="1" applyFill="1" applyBorder="1" applyAlignment="1">
      <alignment horizontal="left" vertical="center"/>
    </xf>
    <xf numFmtId="0" fontId="7" fillId="36" borderId="0" xfId="0" applyFont="1" applyFill="1" applyBorder="1" applyAlignment="1">
      <alignment horizontal="left" vertical="center"/>
    </xf>
    <xf numFmtId="0" fontId="7" fillId="37" borderId="0" xfId="0" applyFont="1" applyFill="1" applyBorder="1" applyAlignment="1">
      <alignment horizontal="left"/>
    </xf>
    <xf numFmtId="0" fontId="7" fillId="34" borderId="16" xfId="0" applyFont="1" applyFill="1" applyBorder="1" applyAlignment="1">
      <alignment horizontal="left" vertical="center"/>
    </xf>
    <xf numFmtId="0" fontId="7" fillId="34" borderId="17" xfId="0" applyFont="1" applyFill="1" applyBorder="1" applyAlignment="1">
      <alignment horizontal="left" vertical="center"/>
    </xf>
    <xf numFmtId="0" fontId="3" fillId="33" borderId="40" xfId="0" applyFont="1" applyFill="1" applyBorder="1" applyAlignment="1">
      <alignment horizontal="center" wrapText="1"/>
    </xf>
    <xf numFmtId="0" fontId="7" fillId="33" borderId="0" xfId="0" applyFont="1" applyFill="1" applyAlignment="1" applyProtection="1">
      <alignment horizontal="center"/>
      <protection locked="0"/>
    </xf>
    <xf numFmtId="0" fontId="3" fillId="33" borderId="7" xfId="0" applyFont="1" applyFill="1" applyBorder="1" applyAlignment="1">
      <alignment horizontal="center" vertical="center" textRotation="255"/>
    </xf>
    <xf numFmtId="0" fontId="0" fillId="33" borderId="38" xfId="0" applyFill="1" applyBorder="1" applyAlignment="1">
      <alignment horizontal="left"/>
    </xf>
    <xf numFmtId="0" fontId="0" fillId="33" borderId="7" xfId="0" applyFill="1" applyBorder="1" applyAlignment="1">
      <alignment horizontal="left"/>
    </xf>
    <xf numFmtId="0" fontId="0" fillId="33" borderId="35" xfId="0" applyFill="1" applyBorder="1" applyAlignment="1">
      <alignment horizontal="left"/>
    </xf>
    <xf numFmtId="0" fontId="0" fillId="33" borderId="34" xfId="0" applyFill="1" applyBorder="1" applyAlignment="1">
      <alignment horizontal="left"/>
    </xf>
    <xf numFmtId="0" fontId="3" fillId="33" borderId="39" xfId="0" applyFont="1" applyFill="1" applyBorder="1" applyAlignment="1">
      <alignment horizontal="center"/>
    </xf>
    <xf numFmtId="0" fontId="3" fillId="33" borderId="32" xfId="0" applyFont="1" applyFill="1" applyBorder="1" applyAlignment="1">
      <alignment horizontal="center"/>
    </xf>
    <xf numFmtId="0" fontId="0" fillId="33" borderId="36" xfId="0" applyFill="1" applyBorder="1" applyAlignment="1">
      <alignment horizontal="left"/>
    </xf>
    <xf numFmtId="0" fontId="0" fillId="33" borderId="37" xfId="0" applyFill="1" applyBorder="1" applyAlignment="1">
      <alignment horizontal="left"/>
    </xf>
    <xf numFmtId="0" fontId="1" fillId="33" borderId="0" xfId="77" applyFill="1"/>
    <xf numFmtId="0" fontId="65" fillId="0" borderId="0" xfId="78" applyFont="1" applyFill="1" applyBorder="1" applyAlignment="1">
      <alignment vertical="center"/>
    </xf>
    <xf numFmtId="0" fontId="1" fillId="36" borderId="0" xfId="77" applyFill="1"/>
    <xf numFmtId="0" fontId="1" fillId="0" borderId="0" xfId="77"/>
    <xf numFmtId="0" fontId="12" fillId="33" borderId="0" xfId="77" applyFont="1" applyFill="1" applyBorder="1" applyAlignment="1">
      <alignment horizontal="left"/>
    </xf>
    <xf numFmtId="0" fontId="59" fillId="33" borderId="0" xfId="77" applyFont="1" applyFill="1"/>
    <xf numFmtId="0" fontId="1" fillId="23" borderId="11" xfId="77" applyFill="1" applyBorder="1"/>
    <xf numFmtId="0" fontId="3" fillId="23" borderId="11" xfId="77" applyFont="1" applyFill="1" applyBorder="1"/>
    <xf numFmtId="0" fontId="3" fillId="23" borderId="11" xfId="77" applyFont="1" applyFill="1" applyBorder="1" applyAlignment="1">
      <alignment horizontal="right"/>
    </xf>
    <xf numFmtId="0" fontId="3" fillId="35" borderId="11" xfId="77" applyFont="1" applyFill="1" applyBorder="1" applyAlignment="1">
      <alignment horizontal="right"/>
    </xf>
    <xf numFmtId="0" fontId="3" fillId="35" borderId="11" xfId="77" applyFont="1" applyFill="1" applyBorder="1"/>
    <xf numFmtId="0" fontId="3" fillId="33" borderId="0" xfId="77" applyFont="1" applyFill="1" applyBorder="1" applyAlignment="1">
      <alignment horizontal="right"/>
    </xf>
    <xf numFmtId="0" fontId="3" fillId="33" borderId="0" xfId="77" applyFont="1" applyFill="1" applyBorder="1"/>
    <xf numFmtId="0" fontId="1" fillId="33" borderId="0" xfId="77" applyFill="1" applyBorder="1"/>
    <xf numFmtId="185" fontId="1" fillId="33" borderId="0" xfId="77" applyNumberFormat="1" applyFill="1"/>
    <xf numFmtId="0" fontId="1" fillId="33" borderId="28" xfId="77" applyFont="1" applyFill="1" applyBorder="1"/>
    <xf numFmtId="10" fontId="1" fillId="33" borderId="16" xfId="70" applyNumberFormat="1" applyFont="1" applyFill="1" applyBorder="1"/>
    <xf numFmtId="10" fontId="1" fillId="33" borderId="17" xfId="70" applyNumberFormat="1" applyFont="1" applyFill="1" applyBorder="1"/>
    <xf numFmtId="10" fontId="1" fillId="33" borderId="0" xfId="70" applyNumberFormat="1" applyFont="1" applyFill="1" applyBorder="1"/>
    <xf numFmtId="0" fontId="3" fillId="33" borderId="13" xfId="77" applyFont="1" applyFill="1" applyBorder="1"/>
    <xf numFmtId="0" fontId="3" fillId="33" borderId="13" xfId="77" applyFont="1" applyFill="1" applyBorder="1" applyAlignment="1">
      <alignment horizontal="right"/>
    </xf>
    <xf numFmtId="0" fontId="1" fillId="33" borderId="0" xfId="77" applyFont="1" applyFill="1" applyBorder="1"/>
    <xf numFmtId="185" fontId="1" fillId="33" borderId="0" xfId="77" applyNumberFormat="1" applyFill="1" applyBorder="1"/>
    <xf numFmtId="0" fontId="1" fillId="0" borderId="28" xfId="77" applyFont="1" applyFill="1" applyBorder="1"/>
    <xf numFmtId="185" fontId="1" fillId="33" borderId="17" xfId="77" applyNumberFormat="1" applyFill="1" applyBorder="1"/>
    <xf numFmtId="185" fontId="1" fillId="33" borderId="0" xfId="70" applyNumberFormat="1" applyFont="1" applyFill="1"/>
    <xf numFmtId="185" fontId="3" fillId="35" borderId="11" xfId="77" applyNumberFormat="1" applyFont="1" applyFill="1" applyBorder="1" applyAlignment="1">
      <alignment horizontal="right"/>
    </xf>
    <xf numFmtId="185" fontId="3" fillId="33" borderId="0" xfId="77" applyNumberFormat="1" applyFont="1" applyFill="1" applyBorder="1" applyAlignment="1">
      <alignment horizontal="right"/>
    </xf>
    <xf numFmtId="0" fontId="1" fillId="33" borderId="0" xfId="77" applyFont="1" applyFill="1"/>
    <xf numFmtId="0" fontId="1" fillId="39" borderId="28" xfId="77" applyFont="1" applyFill="1" applyBorder="1"/>
    <xf numFmtId="185" fontId="1" fillId="39" borderId="17" xfId="77" applyNumberFormat="1" applyFill="1" applyBorder="1"/>
    <xf numFmtId="185" fontId="1" fillId="33" borderId="12" xfId="77" applyNumberFormat="1" applyFill="1" applyBorder="1"/>
    <xf numFmtId="0" fontId="1" fillId="39" borderId="0" xfId="77" applyFont="1" applyFill="1" applyBorder="1"/>
    <xf numFmtId="185" fontId="1" fillId="39" borderId="0" xfId="77" applyNumberFormat="1" applyFill="1" applyBorder="1"/>
    <xf numFmtId="185" fontId="1" fillId="39" borderId="16" xfId="77" applyNumberFormat="1" applyFill="1" applyBorder="1"/>
    <xf numFmtId="0" fontId="1" fillId="33" borderId="12" xfId="77" applyFill="1" applyBorder="1"/>
    <xf numFmtId="0" fontId="1" fillId="35" borderId="11" xfId="77" applyFill="1" applyBorder="1"/>
    <xf numFmtId="185" fontId="3" fillId="33" borderId="13" xfId="77" applyNumberFormat="1" applyFont="1" applyFill="1" applyBorder="1" applyAlignment="1">
      <alignment horizontal="right"/>
    </xf>
    <xf numFmtId="185" fontId="1" fillId="39" borderId="0" xfId="77" applyNumberFormat="1" applyFont="1" applyFill="1" applyBorder="1" applyAlignment="1">
      <alignment horizontal="right"/>
    </xf>
    <xf numFmtId="2" fontId="1" fillId="33" borderId="0" xfId="77" applyNumberFormat="1" applyFill="1"/>
    <xf numFmtId="9" fontId="0" fillId="39" borderId="0" xfId="70" applyFont="1" applyFill="1" applyBorder="1"/>
    <xf numFmtId="185" fontId="1" fillId="33" borderId="28" xfId="77" applyNumberFormat="1" applyFill="1" applyBorder="1"/>
    <xf numFmtId="9" fontId="0" fillId="39" borderId="16" xfId="70" applyFont="1" applyFill="1" applyBorder="1"/>
    <xf numFmtId="0" fontId="1" fillId="36" borderId="0" xfId="77" applyFill="1" applyBorder="1"/>
    <xf numFmtId="0" fontId="3" fillId="36" borderId="0" xfId="77" applyFont="1" applyFill="1" applyBorder="1"/>
    <xf numFmtId="185" fontId="3" fillId="36" borderId="0" xfId="77" applyNumberFormat="1" applyFont="1" applyFill="1" applyBorder="1" applyAlignment="1">
      <alignment horizontal="right"/>
    </xf>
    <xf numFmtId="9" fontId="3" fillId="33" borderId="0" xfId="70" applyFont="1" applyFill="1" applyBorder="1" applyAlignment="1">
      <alignment horizontal="right"/>
    </xf>
    <xf numFmtId="185" fontId="3" fillId="33" borderId="0" xfId="77" applyNumberFormat="1" applyFont="1" applyFill="1" applyBorder="1"/>
    <xf numFmtId="0" fontId="3" fillId="33" borderId="0" xfId="77" applyFont="1" applyFill="1"/>
    <xf numFmtId="2" fontId="3" fillId="33" borderId="0" xfId="77" applyNumberFormat="1" applyFont="1" applyFill="1"/>
  </cellXfs>
  <cellStyles count="79">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lockout" xfId="26"/>
    <cellStyle name="Calculation 2" xfId="27"/>
    <cellStyle name="Check Cell 2" xfId="28"/>
    <cellStyle name="Comma" xfId="29" builtinId="3"/>
    <cellStyle name="Comma 2" xfId="30"/>
    <cellStyle name="Comma 3" xfId="31"/>
    <cellStyle name="Comma 4" xfId="32"/>
    <cellStyle name="Currency" xfId="33" builtinId="4"/>
    <cellStyle name="Currency 2" xfId="34"/>
    <cellStyle name="Currency 3" xfId="35"/>
    <cellStyle name="Explanatory Text 2" xfId="36"/>
    <cellStyle name="Good 2" xfId="37"/>
    <cellStyle name="Heading 1 2" xfId="38"/>
    <cellStyle name="Heading 2 2" xfId="39"/>
    <cellStyle name="Heading 3 2" xfId="40"/>
    <cellStyle name="Heading 4 2" xfId="41"/>
    <cellStyle name="Hyperlink 2" xfId="42"/>
    <cellStyle name="Import" xfId="43"/>
    <cellStyle name="Import%" xfId="44"/>
    <cellStyle name="import_AER final decision for EA distribution - RFM" xfId="45"/>
    <cellStyle name="Input 2" xfId="46"/>
    <cellStyle name="Input1" xfId="47"/>
    <cellStyle name="Input1 2" xfId="48"/>
    <cellStyle name="Input1 3" xfId="49"/>
    <cellStyle name="Input1%" xfId="50"/>
    <cellStyle name="Input1_GLOBAL CAPEX model final" xfId="51"/>
    <cellStyle name="Input1default" xfId="52"/>
    <cellStyle name="Input1default%" xfId="53"/>
    <cellStyle name="Input2" xfId="54"/>
    <cellStyle name="Input2%" xfId="55"/>
    <cellStyle name="Input3" xfId="56"/>
    <cellStyle name="Input3 2" xfId="57"/>
    <cellStyle name="Input3 3" xfId="58"/>
    <cellStyle name="Input3%" xfId="59"/>
    <cellStyle name="key result" xfId="60"/>
    <cellStyle name="Linked Cell 2" xfId="61"/>
    <cellStyle name="Local import" xfId="62"/>
    <cellStyle name="Local import %" xfId="63"/>
    <cellStyle name="Neutral 2" xfId="64"/>
    <cellStyle name="Normal" xfId="0" builtinId="0"/>
    <cellStyle name="Normal 2" xfId="65"/>
    <cellStyle name="Normal 2 2" xfId="78"/>
    <cellStyle name="Normal 3" xfId="66"/>
    <cellStyle name="Normal 4" xfId="67"/>
    <cellStyle name="Normal 5" xfId="77"/>
    <cellStyle name="Note 2" xfId="68"/>
    <cellStyle name="Output 2" xfId="69"/>
    <cellStyle name="Percent" xfId="70" builtinId="5"/>
    <cellStyle name="Percent 2" xfId="71"/>
    <cellStyle name="Percent 3" xfId="72"/>
    <cellStyle name="R04L" xfId="73"/>
    <cellStyle name="Title 2" xfId="74"/>
    <cellStyle name="Total 2" xfId="75"/>
    <cellStyle name="Warning Text 2" xfId="76"/>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DFF7F6"/>
      <rgbColor rgb="00800000"/>
      <rgbColor rgb="00008000"/>
      <rgbColor rgb="00000080"/>
      <rgbColor rgb="00808000"/>
      <rgbColor rgb="00DAB5FF"/>
      <rgbColor rgb="0079DFDD"/>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D0FFFF"/>
      <rgbColor rgb="00CCFFCC"/>
      <rgbColor rgb="00FFFF99"/>
      <rgbColor rgb="0099CCFF"/>
      <rgbColor rgb="00F3E7FF"/>
      <rgbColor rgb="00CC99FF"/>
      <rgbColor rgb="00FFCC99"/>
      <rgbColor rgb="003366FF"/>
      <rgbColor rgb="00BDEFEE"/>
      <rgbColor rgb="0099CC00"/>
      <rgbColor rgb="00FFCC00"/>
      <rgbColor rgb="00FF9900"/>
      <rgbColor rgb="00FF6600"/>
      <rgbColor rgb="00CC66FF"/>
      <rgbColor rgb="00969696"/>
      <rgbColor rgb="0033CCCC"/>
      <rgbColor rgb="00339966"/>
      <rgbColor rgb="00003300"/>
      <rgbColor rgb="00333300"/>
      <rgbColor rgb="00993300"/>
      <rgbColor rgb="00E5CBFF"/>
      <rgbColor rgb="00CC00CC"/>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hartsheet" Target="chartsheets/sheet1.xml"/><Relationship Id="rId13" Type="http://schemas.openxmlformats.org/officeDocument/2006/relationships/externalLink" Target="externalLinks/externalLink2.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8.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chartsheet" Target="chartsheets/sheet3.xml"/><Relationship Id="rId4" Type="http://schemas.openxmlformats.org/officeDocument/2006/relationships/worksheet" Target="worksheets/sheet4.xml"/><Relationship Id="rId9" Type="http://schemas.openxmlformats.org/officeDocument/2006/relationships/chartsheet" Target="chartsheets/sheet2.xml"/><Relationship Id="rId14" Type="http://schemas.openxmlformats.org/officeDocument/2006/relationships/externalLink" Target="externalLinks/externalLink3.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r">
              <a:defRPr sz="1200" b="1" i="0" u="none" strike="noStrike" baseline="0">
                <a:solidFill>
                  <a:srgbClr val="000000"/>
                </a:solidFill>
                <a:latin typeface="Arial"/>
                <a:ea typeface="Arial"/>
                <a:cs typeface="Arial"/>
              </a:defRPr>
            </a:pPr>
            <a:r>
              <a:rPr lang="en-AU"/>
              <a:t>Chart 1 - Forecast revenue and building block requirement</a:t>
            </a:r>
          </a:p>
        </c:rich>
      </c:tx>
      <c:layout>
        <c:manualLayout>
          <c:xMode val="edge"/>
          <c:yMode val="edge"/>
          <c:x val="0.26680455015511895"/>
          <c:y val="2.542372881355939E-2"/>
        </c:manualLayout>
      </c:layout>
      <c:overlay val="0"/>
      <c:spPr>
        <a:noFill/>
        <a:ln w="25400">
          <a:noFill/>
        </a:ln>
      </c:spPr>
    </c:title>
    <c:autoTitleDeleted val="0"/>
    <c:plotArea>
      <c:layout>
        <c:manualLayout>
          <c:layoutTarget val="inner"/>
          <c:xMode val="edge"/>
          <c:yMode val="edge"/>
          <c:x val="8.6866597724922542E-2"/>
          <c:y val="0.10338983050847445"/>
          <c:w val="0.8686659772492259"/>
          <c:h val="0.78644067796610173"/>
        </c:manualLayout>
      </c:layout>
      <c:lineChart>
        <c:grouping val="standard"/>
        <c:varyColors val="0"/>
        <c:ser>
          <c:idx val="1"/>
          <c:order val="0"/>
          <c:tx>
            <c:v>Nominal revenue requiremenet</c:v>
          </c:tx>
          <c:spPr>
            <a:ln w="25400">
              <a:solidFill>
                <a:srgbClr val="969696"/>
              </a:solidFill>
              <a:prstDash val="solid"/>
            </a:ln>
          </c:spPr>
          <c:marker>
            <c:symbol val="square"/>
            <c:size val="8"/>
            <c:spPr>
              <a:solidFill>
                <a:srgbClr val="969696"/>
              </a:solidFill>
              <a:ln>
                <a:solidFill>
                  <a:srgbClr val="969696"/>
                </a:solidFill>
                <a:prstDash val="solid"/>
              </a:ln>
            </c:spPr>
          </c:marker>
          <c:cat>
            <c:strRef>
              <c:f>'X factor'!$D$44:$I$44</c:f>
              <c:strCache>
                <c:ptCount val="6"/>
                <c:pt idx="0">
                  <c:v> 2013-14 </c:v>
                </c:pt>
                <c:pt idx="1">
                  <c:v> 2014-15 </c:v>
                </c:pt>
                <c:pt idx="2">
                  <c:v> 2015-16 </c:v>
                </c:pt>
                <c:pt idx="3">
                  <c:v> 2016-17 </c:v>
                </c:pt>
                <c:pt idx="4">
                  <c:v> 2017-18 </c:v>
                </c:pt>
                <c:pt idx="5">
                  <c:v> 2018-19 </c:v>
                </c:pt>
              </c:strCache>
            </c:strRef>
          </c:cat>
          <c:val>
            <c:numRef>
              <c:f>'X factor'!$D$45:$I$45</c:f>
              <c:numCache>
                <c:formatCode>_("$"* #,##0.00_);_("$"* \(#,##0.00\);_("$"* "-"??_);_(@_)</c:formatCode>
                <c:ptCount val="6"/>
                <c:pt idx="0">
                  <c:v>268.45600000000002</c:v>
                </c:pt>
                <c:pt idx="1">
                  <c:v>254.62109744042985</c:v>
                </c:pt>
                <c:pt idx="2">
                  <c:v>265.7756558018678</c:v>
                </c:pt>
                <c:pt idx="3">
                  <c:v>275.39054455220764</c:v>
                </c:pt>
                <c:pt idx="4">
                  <c:v>290.52912693720157</c:v>
                </c:pt>
                <c:pt idx="5">
                  <c:v>283.27422183088277</c:v>
                </c:pt>
              </c:numCache>
            </c:numRef>
          </c:val>
          <c:smooth val="0"/>
        </c:ser>
        <c:ser>
          <c:idx val="0"/>
          <c:order val="1"/>
          <c:tx>
            <c:v>Nominal forecast revenue</c:v>
          </c:tx>
          <c:spPr>
            <a:ln w="25400">
              <a:solidFill>
                <a:srgbClr val="FF9900"/>
              </a:solidFill>
              <a:prstDash val="solid"/>
            </a:ln>
          </c:spPr>
          <c:marker>
            <c:symbol val="diamond"/>
            <c:size val="8"/>
            <c:spPr>
              <a:solidFill>
                <a:srgbClr val="FF9900"/>
              </a:solidFill>
              <a:ln>
                <a:solidFill>
                  <a:srgbClr val="FF9900"/>
                </a:solidFill>
                <a:prstDash val="solid"/>
              </a:ln>
            </c:spPr>
          </c:marker>
          <c:cat>
            <c:strRef>
              <c:f>'X factor'!$D$44:$I$44</c:f>
              <c:strCache>
                <c:ptCount val="6"/>
                <c:pt idx="0">
                  <c:v> 2013-14 </c:v>
                </c:pt>
                <c:pt idx="1">
                  <c:v> 2014-15 </c:v>
                </c:pt>
                <c:pt idx="2">
                  <c:v> 2015-16 </c:v>
                </c:pt>
                <c:pt idx="3">
                  <c:v> 2016-17 </c:v>
                </c:pt>
                <c:pt idx="4">
                  <c:v> 2017-18 </c:v>
                </c:pt>
                <c:pt idx="5">
                  <c:v> 2018-19 </c:v>
                </c:pt>
              </c:strCache>
            </c:strRef>
          </c:cat>
          <c:val>
            <c:numRef>
              <c:f>'X factor'!$D$46:$I$46</c:f>
              <c:numCache>
                <c:formatCode>_("$"* #,##0.00_);_("$"* \(#,##0.00\);_("$"* "-"??_);_(@_)</c:formatCode>
                <c:ptCount val="6"/>
                <c:pt idx="0">
                  <c:v>268.45600000000002</c:v>
                </c:pt>
                <c:pt idx="1">
                  <c:v>252.30628674314417</c:v>
                </c:pt>
                <c:pt idx="2">
                  <c:v>262.90555871143135</c:v>
                </c:pt>
                <c:pt idx="3">
                  <c:v>273.95010125822017</c:v>
                </c:pt>
                <c:pt idx="4">
                  <c:v>285.45861999731807</c:v>
                </c:pt>
                <c:pt idx="5">
                  <c:v>297.45060635683245</c:v>
                </c:pt>
              </c:numCache>
            </c:numRef>
          </c:val>
          <c:smooth val="0"/>
        </c:ser>
        <c:ser>
          <c:idx val="2"/>
          <c:order val="2"/>
          <c:tx>
            <c:v>Real revenue requirement</c:v>
          </c:tx>
          <c:spPr>
            <a:ln w="25400">
              <a:solidFill>
                <a:srgbClr val="969696"/>
              </a:solidFill>
              <a:prstDash val="lgDash"/>
            </a:ln>
          </c:spPr>
          <c:marker>
            <c:symbol val="triangle"/>
            <c:size val="8"/>
            <c:spPr>
              <a:solidFill>
                <a:srgbClr val="969696"/>
              </a:solidFill>
              <a:ln>
                <a:solidFill>
                  <a:srgbClr val="969696"/>
                </a:solidFill>
                <a:prstDash val="solid"/>
              </a:ln>
            </c:spPr>
          </c:marker>
          <c:cat>
            <c:strRef>
              <c:f>'X factor'!$D$44:$I$44</c:f>
              <c:strCache>
                <c:ptCount val="6"/>
                <c:pt idx="0">
                  <c:v> 2013-14 </c:v>
                </c:pt>
                <c:pt idx="1">
                  <c:v> 2014-15 </c:v>
                </c:pt>
                <c:pt idx="2">
                  <c:v> 2015-16 </c:v>
                </c:pt>
                <c:pt idx="3">
                  <c:v> 2016-17 </c:v>
                </c:pt>
                <c:pt idx="4">
                  <c:v> 2017-18 </c:v>
                </c:pt>
                <c:pt idx="5">
                  <c:v> 2018-19 </c:v>
                </c:pt>
              </c:strCache>
            </c:strRef>
          </c:cat>
          <c:val>
            <c:numRef>
              <c:f>'X factor'!$D$50:$I$50</c:f>
              <c:numCache>
                <c:formatCode>_("$"* #,##0.00_);_("$"* \(#,##0.00\);_("$"* "-"??_);_(@_)</c:formatCode>
                <c:ptCount val="6"/>
                <c:pt idx="0">
                  <c:v>268.45600000000002</c:v>
                </c:pt>
                <c:pt idx="1">
                  <c:v>248.41082677115111</c:v>
                </c:pt>
                <c:pt idx="2">
                  <c:v>252.96909534978496</c:v>
                </c:pt>
                <c:pt idx="3">
                  <c:v>255.72749744404885</c:v>
                </c:pt>
                <c:pt idx="4">
                  <c:v>263.20504988186764</c:v>
                </c:pt>
                <c:pt idx="5">
                  <c:v>250.37313553447524</c:v>
                </c:pt>
              </c:numCache>
            </c:numRef>
          </c:val>
          <c:smooth val="0"/>
        </c:ser>
        <c:ser>
          <c:idx val="3"/>
          <c:order val="3"/>
          <c:tx>
            <c:v>Real forecast revenue</c:v>
          </c:tx>
          <c:spPr>
            <a:ln w="25400">
              <a:solidFill>
                <a:srgbClr val="FF9900"/>
              </a:solidFill>
              <a:prstDash val="lgDash"/>
            </a:ln>
          </c:spPr>
          <c:marker>
            <c:symbol val="diamond"/>
            <c:size val="8"/>
            <c:spPr>
              <a:solidFill>
                <a:srgbClr val="FF9900"/>
              </a:solidFill>
              <a:ln>
                <a:solidFill>
                  <a:srgbClr val="FF9900"/>
                </a:solidFill>
                <a:prstDash val="solid"/>
              </a:ln>
            </c:spPr>
          </c:marker>
          <c:cat>
            <c:strRef>
              <c:f>'X factor'!$D$44:$I$44</c:f>
              <c:strCache>
                <c:ptCount val="6"/>
                <c:pt idx="0">
                  <c:v> 2013-14 </c:v>
                </c:pt>
                <c:pt idx="1">
                  <c:v> 2014-15 </c:v>
                </c:pt>
                <c:pt idx="2">
                  <c:v> 2015-16 </c:v>
                </c:pt>
                <c:pt idx="3">
                  <c:v> 2016-17 </c:v>
                </c:pt>
                <c:pt idx="4">
                  <c:v> 2017-18 </c:v>
                </c:pt>
                <c:pt idx="5">
                  <c:v> 2018-19 </c:v>
                </c:pt>
              </c:strCache>
            </c:strRef>
          </c:cat>
          <c:val>
            <c:numRef>
              <c:f>'X factor'!$D$51:$I$51</c:f>
              <c:numCache>
                <c:formatCode>_("$"* #,##0.00_);_("$"* \(#,##0.00\);_("$"* "-"??_);_(@_)</c:formatCode>
                <c:ptCount val="6"/>
                <c:pt idx="0">
                  <c:v>268.45600000000002</c:v>
                </c:pt>
                <c:pt idx="1">
                  <c:v>246.1524748713602</c:v>
                </c:pt>
                <c:pt idx="2">
                  <c:v>250.23729562063664</c:v>
                </c:pt>
                <c:pt idx="3">
                  <c:v>254.38990264978878</c:v>
                </c:pt>
                <c:pt idx="4">
                  <c:v>258.61142085021856</c:v>
                </c:pt>
                <c:pt idx="5">
                  <c:v>262.90299378053709</c:v>
                </c:pt>
              </c:numCache>
            </c:numRef>
          </c:val>
          <c:smooth val="0"/>
        </c:ser>
        <c:dLbls>
          <c:showLegendKey val="0"/>
          <c:showVal val="0"/>
          <c:showCatName val="0"/>
          <c:showSerName val="0"/>
          <c:showPercent val="0"/>
          <c:showBubbleSize val="0"/>
        </c:dLbls>
        <c:marker val="1"/>
        <c:smooth val="0"/>
        <c:axId val="680397824"/>
        <c:axId val="680420864"/>
      </c:lineChart>
      <c:catAx>
        <c:axId val="68039782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AU"/>
                  <a:t>Year</a:t>
                </a:r>
              </a:p>
            </c:rich>
          </c:tx>
          <c:layout>
            <c:manualLayout>
              <c:xMode val="edge"/>
              <c:yMode val="edge"/>
              <c:x val="0.50465356773526193"/>
              <c:y val="0.94237288135593156"/>
            </c:manualLayout>
          </c:layout>
          <c:overlay val="0"/>
          <c:spPr>
            <a:noFill/>
            <a:ln w="25400">
              <a:noFill/>
            </a:ln>
          </c:spPr>
        </c:title>
        <c:numFmt formatCode="_-\$* #,##0.00_-;\-\$* #,##0.00_-;_-\$* &quot;-&quot;??_-;_-@_-" sourceLinked="1"/>
        <c:majorTickMark val="cross"/>
        <c:minorTickMark val="none"/>
        <c:tickLblPos val="nextTo"/>
        <c:spPr>
          <a:ln w="25400">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680420864"/>
        <c:crosses val="autoZero"/>
        <c:auto val="0"/>
        <c:lblAlgn val="ctr"/>
        <c:lblOffset val="100"/>
        <c:tickLblSkip val="1"/>
        <c:tickMarkSkip val="1"/>
        <c:noMultiLvlLbl val="0"/>
      </c:catAx>
      <c:valAx>
        <c:axId val="680420864"/>
        <c:scaling>
          <c:orientation val="minMax"/>
        </c:scaling>
        <c:delete val="0"/>
        <c:axPos val="l"/>
        <c:majorGridlines>
          <c:spPr>
            <a:ln w="12700">
              <a:solidFill>
                <a:srgbClr val="000000"/>
              </a:solidFill>
              <a:prstDash val="sysDash"/>
            </a:ln>
          </c:spPr>
        </c:majorGridlines>
        <c:title>
          <c:tx>
            <c:rich>
              <a:bodyPr/>
              <a:lstStyle/>
              <a:p>
                <a:pPr>
                  <a:defRPr sz="1000" b="1" i="0" u="none" strike="noStrike" baseline="0">
                    <a:solidFill>
                      <a:srgbClr val="000000"/>
                    </a:solidFill>
                    <a:latin typeface="Arial"/>
                    <a:ea typeface="Arial"/>
                    <a:cs typeface="Arial"/>
                  </a:defRPr>
                </a:pPr>
                <a:r>
                  <a:rPr lang="en-AU"/>
                  <a:t>($m)</a:t>
                </a:r>
              </a:p>
            </c:rich>
          </c:tx>
          <c:layout>
            <c:manualLayout>
              <c:xMode val="edge"/>
              <c:yMode val="edge"/>
              <c:x val="3.1023784901758008E-3"/>
              <c:y val="0.46610169491525438"/>
            </c:manualLayout>
          </c:layout>
          <c:overlay val="0"/>
          <c:spPr>
            <a:noFill/>
            <a:ln w="25400">
              <a:noFill/>
            </a:ln>
          </c:spPr>
        </c:title>
        <c:numFmt formatCode="_-\$* #,##0_-;\-\$* #,##0_-;_-\$* &quot;-&quot;_-;_-@_-" sourceLinked="0"/>
        <c:majorTickMark val="cross"/>
        <c:minorTickMark val="none"/>
        <c:tickLblPos val="nextTo"/>
        <c:spPr>
          <a:ln w="25400">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680397824"/>
        <c:crosses val="autoZero"/>
        <c:crossBetween val="between"/>
      </c:valAx>
      <c:spPr>
        <a:noFill/>
        <a:ln w="25400">
          <a:noFill/>
        </a:ln>
      </c:spPr>
    </c:plotArea>
    <c:legend>
      <c:legendPos val="r"/>
      <c:layout>
        <c:manualLayout>
          <c:xMode val="edge"/>
          <c:yMode val="edge"/>
          <c:x val="0.64943123061013652"/>
          <c:y val="0.63050847457627268"/>
          <c:w val="0.30610134436401237"/>
          <c:h val="0.12203389830508471"/>
        </c:manualLayout>
      </c:layout>
      <c:overlay val="0"/>
      <c:spPr>
        <a:solidFill>
          <a:srgbClr val="FFFFFF"/>
        </a:solidFill>
        <a:ln w="25400">
          <a:noFill/>
        </a:ln>
      </c:spPr>
      <c:txPr>
        <a:bodyPr/>
        <a:lstStyle/>
        <a:p>
          <a:pPr>
            <a:defRPr sz="11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AU"/>
              <a:t>Chart 2 - Average Price Path  </a:t>
            </a:r>
          </a:p>
        </c:rich>
      </c:tx>
      <c:layout>
        <c:manualLayout>
          <c:xMode val="edge"/>
          <c:yMode val="edge"/>
          <c:x val="0.4033092037228555"/>
          <c:y val="1.1864406779661045E-2"/>
        </c:manualLayout>
      </c:layout>
      <c:overlay val="0"/>
      <c:spPr>
        <a:noFill/>
        <a:ln w="25400">
          <a:noFill/>
        </a:ln>
      </c:spPr>
    </c:title>
    <c:autoTitleDeleted val="0"/>
    <c:plotArea>
      <c:layout>
        <c:manualLayout>
          <c:layoutTarget val="inner"/>
          <c:xMode val="edge"/>
          <c:yMode val="edge"/>
          <c:x val="7.9627714581178899E-2"/>
          <c:y val="0.10169491525423729"/>
          <c:w val="0.89968976215098262"/>
          <c:h val="0.78983050847457792"/>
        </c:manualLayout>
      </c:layout>
      <c:lineChart>
        <c:grouping val="standard"/>
        <c:varyColors val="0"/>
        <c:ser>
          <c:idx val="2"/>
          <c:order val="0"/>
          <c:tx>
            <c:v>Nominal price path</c:v>
          </c:tx>
          <c:spPr>
            <a:ln w="25400">
              <a:solidFill>
                <a:srgbClr val="969696"/>
              </a:solidFill>
              <a:prstDash val="solid"/>
            </a:ln>
          </c:spPr>
          <c:marker>
            <c:symbol val="square"/>
            <c:size val="8"/>
            <c:spPr>
              <a:solidFill>
                <a:srgbClr val="969696"/>
              </a:solidFill>
              <a:ln>
                <a:solidFill>
                  <a:srgbClr val="969696"/>
                </a:solidFill>
                <a:prstDash val="solid"/>
              </a:ln>
            </c:spPr>
          </c:marker>
          <c:cat>
            <c:strRef>
              <c:f>'X factor'!$D$44:$I$44</c:f>
              <c:strCache>
                <c:ptCount val="6"/>
                <c:pt idx="0">
                  <c:v> 2013-14 </c:v>
                </c:pt>
                <c:pt idx="1">
                  <c:v> 2014-15 </c:v>
                </c:pt>
                <c:pt idx="2">
                  <c:v> 2015-16 </c:v>
                </c:pt>
                <c:pt idx="3">
                  <c:v> 2016-17 </c:v>
                </c:pt>
                <c:pt idx="4">
                  <c:v> 2017-18 </c:v>
                </c:pt>
                <c:pt idx="5">
                  <c:v> 2018-19 </c:v>
                </c:pt>
              </c:strCache>
            </c:strRef>
          </c:cat>
          <c:val>
            <c:numRef>
              <c:f>'X factor'!#REF!</c:f>
              <c:numCache>
                <c:formatCode>General</c:formatCode>
                <c:ptCount val="1"/>
                <c:pt idx="0">
                  <c:v>1</c:v>
                </c:pt>
              </c:numCache>
            </c:numRef>
          </c:val>
          <c:smooth val="0"/>
        </c:ser>
        <c:ser>
          <c:idx val="0"/>
          <c:order val="1"/>
          <c:tx>
            <c:v>Real price path</c:v>
          </c:tx>
          <c:spPr>
            <a:ln w="25400">
              <a:solidFill>
                <a:srgbClr val="FF9900"/>
              </a:solidFill>
              <a:prstDash val="solid"/>
            </a:ln>
          </c:spPr>
          <c:marker>
            <c:symbol val="diamond"/>
            <c:size val="8"/>
            <c:spPr>
              <a:solidFill>
                <a:srgbClr val="FF9900"/>
              </a:solidFill>
              <a:ln>
                <a:solidFill>
                  <a:srgbClr val="FF9900"/>
                </a:solidFill>
                <a:prstDash val="solid"/>
              </a:ln>
            </c:spPr>
          </c:marker>
          <c:cat>
            <c:strRef>
              <c:f>'X factor'!$D$44:$I$44</c:f>
              <c:strCache>
                <c:ptCount val="6"/>
                <c:pt idx="0">
                  <c:v> 2013-14 </c:v>
                </c:pt>
                <c:pt idx="1">
                  <c:v> 2014-15 </c:v>
                </c:pt>
                <c:pt idx="2">
                  <c:v> 2015-16 </c:v>
                </c:pt>
                <c:pt idx="3">
                  <c:v> 2016-17 </c:v>
                </c:pt>
                <c:pt idx="4">
                  <c:v> 2017-18 </c:v>
                </c:pt>
                <c:pt idx="5">
                  <c:v> 2018-19 </c:v>
                </c:pt>
              </c:strCache>
            </c:strRef>
          </c:cat>
          <c:val>
            <c:numRef>
              <c:f>'X factor'!#REF!</c:f>
              <c:numCache>
                <c:formatCode>General</c:formatCode>
                <c:ptCount val="1"/>
                <c:pt idx="0">
                  <c:v>1</c:v>
                </c:pt>
              </c:numCache>
            </c:numRef>
          </c:val>
          <c:smooth val="0"/>
        </c:ser>
        <c:dLbls>
          <c:showLegendKey val="0"/>
          <c:showVal val="0"/>
          <c:showCatName val="0"/>
          <c:showSerName val="0"/>
          <c:showPercent val="0"/>
          <c:showBubbleSize val="0"/>
        </c:dLbls>
        <c:marker val="1"/>
        <c:smooth val="0"/>
        <c:axId val="680299904"/>
        <c:axId val="680318848"/>
      </c:lineChart>
      <c:catAx>
        <c:axId val="68029990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AU"/>
                  <a:t>Year</a:t>
                </a:r>
              </a:p>
            </c:rich>
          </c:tx>
          <c:layout>
            <c:manualLayout>
              <c:xMode val="edge"/>
              <c:yMode val="edge"/>
              <c:x val="0.51292657704239919"/>
              <c:y val="0.9440677966101696"/>
            </c:manualLayout>
          </c:layout>
          <c:overlay val="0"/>
          <c:spPr>
            <a:noFill/>
            <a:ln w="25400">
              <a:noFill/>
            </a:ln>
          </c:spPr>
        </c:title>
        <c:numFmt formatCode="_-\$* #,##0.00_-;\-\$* #,##0.00_-;_-\$* &quot;-&quot;??_-;_-@_-" sourceLinked="1"/>
        <c:majorTickMark val="cross"/>
        <c:minorTickMark val="none"/>
        <c:tickLblPos val="nextTo"/>
        <c:spPr>
          <a:ln w="25400">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680318848"/>
        <c:crosses val="autoZero"/>
        <c:auto val="0"/>
        <c:lblAlgn val="ctr"/>
        <c:lblOffset val="100"/>
        <c:tickLblSkip val="1"/>
        <c:tickMarkSkip val="1"/>
        <c:noMultiLvlLbl val="0"/>
      </c:catAx>
      <c:valAx>
        <c:axId val="680318848"/>
        <c:scaling>
          <c:orientation val="minMax"/>
        </c:scaling>
        <c:delete val="0"/>
        <c:axPos val="l"/>
        <c:majorGridlines>
          <c:spPr>
            <a:ln w="12700">
              <a:solidFill>
                <a:srgbClr val="000000"/>
              </a:solidFill>
              <a:prstDash val="sysDash"/>
            </a:ln>
          </c:spPr>
        </c:majorGridlines>
        <c:title>
          <c:tx>
            <c:rich>
              <a:bodyPr/>
              <a:lstStyle/>
              <a:p>
                <a:pPr>
                  <a:defRPr sz="1000" b="1" i="0" u="none" strike="noStrike" baseline="0">
                    <a:solidFill>
                      <a:srgbClr val="000000"/>
                    </a:solidFill>
                    <a:latin typeface="Arial"/>
                    <a:ea typeface="Arial"/>
                    <a:cs typeface="Arial"/>
                  </a:defRPr>
                </a:pPr>
                <a:r>
                  <a:rPr lang="en-AU"/>
                  <a:t>($/MWh)</a:t>
                </a:r>
              </a:p>
            </c:rich>
          </c:tx>
          <c:layout>
            <c:manualLayout>
              <c:xMode val="edge"/>
              <c:yMode val="edge"/>
              <c:x val="5.1706308169596734E-3"/>
              <c:y val="0.45084745762711864"/>
            </c:manualLayout>
          </c:layout>
          <c:overlay val="0"/>
          <c:spPr>
            <a:noFill/>
            <a:ln w="25400">
              <a:noFill/>
            </a:ln>
          </c:spPr>
        </c:title>
        <c:numFmt formatCode="_-\$* #,##0_-;\-\$* #,##0_-;_-\$* &quot;-&quot;_-;_-@_-" sourceLinked="0"/>
        <c:majorTickMark val="cross"/>
        <c:minorTickMark val="none"/>
        <c:tickLblPos val="nextTo"/>
        <c:spPr>
          <a:ln w="25400">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680299904"/>
        <c:crosses val="autoZero"/>
        <c:crossBetween val="between"/>
      </c:valAx>
      <c:spPr>
        <a:noFill/>
        <a:ln w="25400">
          <a:noFill/>
        </a:ln>
      </c:spPr>
    </c:plotArea>
    <c:legend>
      <c:legendPos val="r"/>
      <c:layout>
        <c:manualLayout>
          <c:xMode val="edge"/>
          <c:yMode val="edge"/>
          <c:x val="0.76008273009307303"/>
          <c:y val="0.68305084745762712"/>
          <c:w val="0.18304033092037292"/>
          <c:h val="7.4576271186440904E-2"/>
        </c:manualLayout>
      </c:layout>
      <c:overlay val="0"/>
      <c:spPr>
        <a:solidFill>
          <a:srgbClr val="FFFFFF"/>
        </a:solidFill>
        <a:ln w="25400">
          <a:noFill/>
        </a:ln>
      </c:spPr>
      <c:txPr>
        <a:bodyPr/>
        <a:lstStyle/>
        <a:p>
          <a:pPr>
            <a:defRPr sz="11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AU"/>
              <a:t>Chart 3 - Annual Revenue Requirement Components</a:t>
            </a:r>
          </a:p>
        </c:rich>
      </c:tx>
      <c:layout>
        <c:manualLayout>
          <c:xMode val="edge"/>
          <c:yMode val="edge"/>
          <c:x val="0.29576008273009308"/>
          <c:y val="2.8813559322033888E-2"/>
        </c:manualLayout>
      </c:layout>
      <c:overlay val="0"/>
      <c:spPr>
        <a:noFill/>
        <a:ln w="25400">
          <a:noFill/>
        </a:ln>
      </c:spPr>
    </c:title>
    <c:autoTitleDeleted val="0"/>
    <c:plotArea>
      <c:layout>
        <c:manualLayout>
          <c:layoutTarget val="inner"/>
          <c:xMode val="edge"/>
          <c:yMode val="edge"/>
          <c:x val="9.6173733195449848E-2"/>
          <c:y val="0.12711864406779674"/>
          <c:w val="0.85522233712512963"/>
          <c:h val="0.75932203389830633"/>
        </c:manualLayout>
      </c:layout>
      <c:barChart>
        <c:barDir val="col"/>
        <c:grouping val="stacked"/>
        <c:varyColors val="0"/>
        <c:ser>
          <c:idx val="0"/>
          <c:order val="0"/>
          <c:tx>
            <c:strRef>
              <c:f>Analysis!$F$110</c:f>
              <c:strCache>
                <c:ptCount val="1"/>
                <c:pt idx="0">
                  <c:v>Return on Capital</c:v>
                </c:pt>
              </c:strCache>
            </c:strRef>
          </c:tx>
          <c:spPr>
            <a:solidFill>
              <a:srgbClr val="FFCC99"/>
            </a:solidFill>
            <a:ln w="12700">
              <a:solidFill>
                <a:srgbClr val="000000"/>
              </a:solidFill>
              <a:prstDash val="solid"/>
            </a:ln>
          </c:spPr>
          <c:invertIfNegative val="0"/>
          <c:cat>
            <c:strRef>
              <c:f>'X factor'!$E$4:$I$4</c:f>
              <c:strCache>
                <c:ptCount val="5"/>
                <c:pt idx="0">
                  <c:v>2014-15</c:v>
                </c:pt>
                <c:pt idx="1">
                  <c:v>2015-16</c:v>
                </c:pt>
                <c:pt idx="2">
                  <c:v>2016-17</c:v>
                </c:pt>
                <c:pt idx="3">
                  <c:v>2017-18</c:v>
                </c:pt>
                <c:pt idx="4">
                  <c:v>2018-19</c:v>
                </c:pt>
              </c:strCache>
            </c:strRef>
          </c:cat>
          <c:val>
            <c:numRef>
              <c:f>Analysis!$G$110:$K$110</c:f>
              <c:numCache>
                <c:formatCode>_-* #,##0.0_-;\-* #,##0.0_-;_-* "-"??_-;_-@_-</c:formatCode>
                <c:ptCount val="5"/>
                <c:pt idx="0">
                  <c:v>180.11410889351157</c:v>
                </c:pt>
                <c:pt idx="1">
                  <c:v>182.7375843824683</c:v>
                </c:pt>
                <c:pt idx="2">
                  <c:v>188.39130501490905</c:v>
                </c:pt>
                <c:pt idx="3">
                  <c:v>200.51919337149894</c:v>
                </c:pt>
                <c:pt idx="4">
                  <c:v>205.30206647899433</c:v>
                </c:pt>
              </c:numCache>
            </c:numRef>
          </c:val>
        </c:ser>
        <c:ser>
          <c:idx val="1"/>
          <c:order val="1"/>
          <c:tx>
            <c:strRef>
              <c:f>Analysis!$B$22</c:f>
              <c:strCache>
                <c:ptCount val="1"/>
                <c:pt idx="0">
                  <c:v>Opex (includes carry-over amounts)</c:v>
                </c:pt>
              </c:strCache>
            </c:strRef>
          </c:tx>
          <c:spPr>
            <a:solidFill>
              <a:srgbClr val="C0C0C0"/>
            </a:solidFill>
            <a:ln w="12700">
              <a:solidFill>
                <a:srgbClr val="000000"/>
              </a:solidFill>
              <a:prstDash val="solid"/>
            </a:ln>
          </c:spPr>
          <c:invertIfNegative val="0"/>
          <c:cat>
            <c:strRef>
              <c:f>'X factor'!$E$4:$I$4</c:f>
              <c:strCache>
                <c:ptCount val="5"/>
                <c:pt idx="0">
                  <c:v>2014-15</c:v>
                </c:pt>
                <c:pt idx="1">
                  <c:v>2015-16</c:v>
                </c:pt>
                <c:pt idx="2">
                  <c:v>2016-17</c:v>
                </c:pt>
                <c:pt idx="3">
                  <c:v>2017-18</c:v>
                </c:pt>
                <c:pt idx="4">
                  <c:v>2018-19</c:v>
                </c:pt>
              </c:strCache>
            </c:strRef>
          </c:cat>
          <c:val>
            <c:numRef>
              <c:f>Analysis!$G$22:$K$22</c:f>
              <c:numCache>
                <c:formatCode>_-* #,##0.0_-;\-* #,##0.0_-;_-* "-"??_-;_-@_-</c:formatCode>
                <c:ptCount val="5"/>
                <c:pt idx="0">
                  <c:v>47.29723133159699</c:v>
                </c:pt>
                <c:pt idx="1">
                  <c:v>51.077369756318973</c:v>
                </c:pt>
                <c:pt idx="2">
                  <c:v>49.443230607262429</c:v>
                </c:pt>
                <c:pt idx="3">
                  <c:v>53.178280606417289</c:v>
                </c:pt>
                <c:pt idx="4">
                  <c:v>44.009749689497447</c:v>
                </c:pt>
              </c:numCache>
            </c:numRef>
          </c:val>
        </c:ser>
        <c:ser>
          <c:idx val="2"/>
          <c:order val="2"/>
          <c:tx>
            <c:strRef>
              <c:f>Analysis!$F$113</c:f>
              <c:strCache>
                <c:ptCount val="1"/>
                <c:pt idx="0">
                  <c:v>Return of Asset (regulatory depreciation)</c:v>
                </c:pt>
              </c:strCache>
            </c:strRef>
          </c:tx>
          <c:spPr>
            <a:solidFill>
              <a:srgbClr val="FF9900"/>
            </a:solidFill>
            <a:ln w="12700">
              <a:solidFill>
                <a:srgbClr val="000000"/>
              </a:solidFill>
              <a:prstDash val="solid"/>
            </a:ln>
          </c:spPr>
          <c:invertIfNegative val="0"/>
          <c:cat>
            <c:strRef>
              <c:f>'X factor'!$E$4:$I$4</c:f>
              <c:strCache>
                <c:ptCount val="5"/>
                <c:pt idx="0">
                  <c:v>2014-15</c:v>
                </c:pt>
                <c:pt idx="1">
                  <c:v>2015-16</c:v>
                </c:pt>
                <c:pt idx="2">
                  <c:v>2016-17</c:v>
                </c:pt>
                <c:pt idx="3">
                  <c:v>2017-18</c:v>
                </c:pt>
                <c:pt idx="4">
                  <c:v>2018-19</c:v>
                </c:pt>
              </c:strCache>
            </c:strRef>
          </c:cat>
          <c:val>
            <c:numRef>
              <c:f>Analysis!$G$113:$K$113</c:f>
              <c:numCache>
                <c:formatCode>_-* #,##0.0_-;\-* #,##0.0_-;_-* "-"??_-;_-@_-</c:formatCode>
                <c:ptCount val="5"/>
                <c:pt idx="0">
                  <c:v>12.156755834716733</c:v>
                </c:pt>
                <c:pt idx="1">
                  <c:v>16.10856789096843</c:v>
                </c:pt>
                <c:pt idx="2">
                  <c:v>20.873936979673999</c:v>
                </c:pt>
                <c:pt idx="3">
                  <c:v>18.63678214270697</c:v>
                </c:pt>
                <c:pt idx="4">
                  <c:v>18.647751475089834</c:v>
                </c:pt>
              </c:numCache>
            </c:numRef>
          </c:val>
        </c:ser>
        <c:ser>
          <c:idx val="3"/>
          <c:order val="3"/>
          <c:tx>
            <c:strRef>
              <c:f>Analysis!$F$114</c:f>
              <c:strCache>
                <c:ptCount val="1"/>
                <c:pt idx="0">
                  <c:v>Net Tax Costs</c:v>
                </c:pt>
              </c:strCache>
            </c:strRef>
          </c:tx>
          <c:spPr>
            <a:solidFill>
              <a:srgbClr val="333333"/>
            </a:solidFill>
            <a:ln w="12700">
              <a:solidFill>
                <a:srgbClr val="000000"/>
              </a:solidFill>
              <a:prstDash val="solid"/>
            </a:ln>
          </c:spPr>
          <c:invertIfNegative val="0"/>
          <c:cat>
            <c:strRef>
              <c:f>'X factor'!$E$4:$I$4</c:f>
              <c:strCache>
                <c:ptCount val="5"/>
                <c:pt idx="0">
                  <c:v>2014-15</c:v>
                </c:pt>
                <c:pt idx="1">
                  <c:v>2015-16</c:v>
                </c:pt>
                <c:pt idx="2">
                  <c:v>2016-17</c:v>
                </c:pt>
                <c:pt idx="3">
                  <c:v>2017-18</c:v>
                </c:pt>
                <c:pt idx="4">
                  <c:v>2018-19</c:v>
                </c:pt>
              </c:strCache>
            </c:strRef>
          </c:cat>
          <c:val>
            <c:numRef>
              <c:f>Analysis!$G$114:$K$114</c:f>
              <c:numCache>
                <c:formatCode>_-* #,##0.0_-;\-* #,##0.0_-;_-* "-"?_-;_-@_-</c:formatCode>
                <c:ptCount val="5"/>
                <c:pt idx="0">
                  <c:v>15.053001380604567</c:v>
                </c:pt>
                <c:pt idx="1">
                  <c:v>15.852133772112111</c:v>
                </c:pt>
                <c:pt idx="2">
                  <c:v>16.682071950362165</c:v>
                </c:pt>
                <c:pt idx="3">
                  <c:v>18.194870816578387</c:v>
                </c:pt>
                <c:pt idx="4">
                  <c:v>15.31465418730118</c:v>
                </c:pt>
              </c:numCache>
            </c:numRef>
          </c:val>
        </c:ser>
        <c:dLbls>
          <c:showLegendKey val="0"/>
          <c:showVal val="0"/>
          <c:showCatName val="0"/>
          <c:showSerName val="0"/>
          <c:showPercent val="0"/>
          <c:showBubbleSize val="0"/>
        </c:dLbls>
        <c:gapWidth val="150"/>
        <c:overlap val="100"/>
        <c:axId val="522033024"/>
        <c:axId val="522047488"/>
      </c:barChart>
      <c:catAx>
        <c:axId val="522033024"/>
        <c:scaling>
          <c:orientation val="minMax"/>
        </c:scaling>
        <c:delete val="0"/>
        <c:axPos val="b"/>
        <c:title>
          <c:tx>
            <c:rich>
              <a:bodyPr/>
              <a:lstStyle/>
              <a:p>
                <a:pPr>
                  <a:defRPr sz="1050" b="1" i="0" u="none" strike="noStrike" baseline="0">
                    <a:solidFill>
                      <a:srgbClr val="000000"/>
                    </a:solidFill>
                    <a:latin typeface="Arial"/>
                    <a:ea typeface="Arial"/>
                    <a:cs typeface="Arial"/>
                  </a:defRPr>
                </a:pPr>
                <a:r>
                  <a:rPr lang="en-AU"/>
                  <a:t>Year</a:t>
                </a:r>
              </a:p>
            </c:rich>
          </c:tx>
          <c:layout>
            <c:manualLayout>
              <c:xMode val="edge"/>
              <c:yMode val="edge"/>
              <c:x val="0.50465356773526193"/>
              <c:y val="0.94067796610169563"/>
            </c:manualLayout>
          </c:layout>
          <c:overlay val="0"/>
          <c:spPr>
            <a:noFill/>
            <a:ln w="25400">
              <a:noFill/>
            </a:ln>
          </c:spPr>
        </c:title>
        <c:numFmt formatCode="General" sourceLinked="1"/>
        <c:majorTickMark val="out"/>
        <c:minorTickMark val="none"/>
        <c:tickLblPos val="nextTo"/>
        <c:spPr>
          <a:ln w="25400">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n-US"/>
          </a:p>
        </c:txPr>
        <c:crossAx val="522047488"/>
        <c:crosses val="autoZero"/>
        <c:auto val="1"/>
        <c:lblAlgn val="ctr"/>
        <c:lblOffset val="100"/>
        <c:tickLblSkip val="1"/>
        <c:tickMarkSkip val="1"/>
        <c:noMultiLvlLbl val="0"/>
      </c:catAx>
      <c:valAx>
        <c:axId val="522047488"/>
        <c:scaling>
          <c:orientation val="minMax"/>
        </c:scaling>
        <c:delete val="0"/>
        <c:axPos val="l"/>
        <c:majorGridlines>
          <c:spPr>
            <a:ln w="12700">
              <a:solidFill>
                <a:srgbClr val="000000"/>
              </a:solidFill>
              <a:prstDash val="sysDash"/>
            </a:ln>
          </c:spPr>
        </c:majorGridlines>
        <c:title>
          <c:tx>
            <c:rich>
              <a:bodyPr/>
              <a:lstStyle/>
              <a:p>
                <a:pPr>
                  <a:defRPr sz="1050" b="1" i="0" u="none" strike="noStrike" baseline="0">
                    <a:solidFill>
                      <a:srgbClr val="000000"/>
                    </a:solidFill>
                    <a:latin typeface="Arial"/>
                    <a:ea typeface="Arial"/>
                    <a:cs typeface="Arial"/>
                  </a:defRPr>
                </a:pPr>
                <a:r>
                  <a:rPr lang="en-AU"/>
                  <a:t>($m)</a:t>
                </a:r>
              </a:p>
            </c:rich>
          </c:tx>
          <c:layout>
            <c:manualLayout>
              <c:xMode val="edge"/>
              <c:yMode val="edge"/>
              <c:x val="3.1023784901758008E-3"/>
              <c:y val="0.47457627118644208"/>
            </c:manualLayout>
          </c:layout>
          <c:overlay val="0"/>
          <c:spPr>
            <a:noFill/>
            <a:ln w="25400">
              <a:noFill/>
            </a:ln>
          </c:spPr>
        </c:title>
        <c:numFmt formatCode="_-* #,##0.0_-;\-* #,##0.0_-;_-* &quot;-&quot;??_-;_-@_-" sourceLinked="1"/>
        <c:majorTickMark val="out"/>
        <c:minorTickMark val="none"/>
        <c:tickLblPos val="nextTo"/>
        <c:spPr>
          <a:ln w="25400">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n-US"/>
          </a:p>
        </c:txPr>
        <c:crossAx val="522033024"/>
        <c:crosses val="autoZero"/>
        <c:crossBetween val="between"/>
      </c:valAx>
      <c:spPr>
        <a:noFill/>
        <a:ln w="25400">
          <a:noFill/>
        </a:ln>
      </c:spPr>
    </c:plotArea>
    <c:legend>
      <c:legendPos val="r"/>
      <c:overlay val="1"/>
      <c:txPr>
        <a:bodyPr/>
        <a:lstStyle/>
        <a:p>
          <a:pPr>
            <a:defRPr sz="30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50" b="0" i="0" u="none" strike="noStrike" baseline="0">
          <a:solidFill>
            <a:srgbClr val="000000"/>
          </a:solidFill>
          <a:latin typeface="Arial"/>
          <a:ea typeface="Arial"/>
          <a:cs typeface="Arial"/>
        </a:defRPr>
      </a:pPr>
      <a:endParaRPr lang="en-US"/>
    </a:p>
  </c:txPr>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chartsheets/sheet1.xml><?xml version="1.0" encoding="utf-8"?>
<chartsheet xmlns="http://schemas.openxmlformats.org/spreadsheetml/2006/main" xmlns:r="http://schemas.openxmlformats.org/officeDocument/2006/relationships">
  <sheetPr codeName="Chart3"/>
  <sheetViews>
    <sheetView workbookViewId="0"/>
  </sheetViews>
  <pageMargins left="0.75" right="0.75" top="1" bottom="1" header="0.5" footer="0.5"/>
  <pageSetup paperSize="9" orientation="landscape" r:id="rId1"/>
  <headerFooter alignWithMargins="0">
    <oddHeader>&amp;A</oddHeader>
    <oddFooter>Page &amp;P</oddFooter>
  </headerFooter>
  <drawing r:id="rId2"/>
</chartsheet>
</file>

<file path=xl/chartsheets/sheet2.xml><?xml version="1.0" encoding="utf-8"?>
<chartsheet xmlns="http://schemas.openxmlformats.org/spreadsheetml/2006/main" xmlns:r="http://schemas.openxmlformats.org/officeDocument/2006/relationships">
  <sheetPr codeName="Chart4"/>
  <sheetViews>
    <sheetView workbookViewId="0"/>
  </sheetViews>
  <pageMargins left="0.75" right="0.75" top="1" bottom="1" header="0.5" footer="0.5"/>
  <pageSetup paperSize="9" orientation="landscape" r:id="rId1"/>
  <headerFooter alignWithMargins="0">
    <oddHeader>&amp;A</oddHeader>
    <oddFooter>Page &amp;P</oddFooter>
  </headerFooter>
  <drawing r:id="rId2"/>
</chartsheet>
</file>

<file path=xl/chartsheets/sheet3.xml><?xml version="1.0" encoding="utf-8"?>
<chartsheet xmlns="http://schemas.openxmlformats.org/spreadsheetml/2006/main" xmlns:r="http://schemas.openxmlformats.org/officeDocument/2006/relationships">
  <sheetPr codeName="Chart2"/>
  <sheetViews>
    <sheetView workbookViewId="0"/>
  </sheetViews>
  <pageMargins left="0.75" right="0.75" top="1" bottom="1" header="0.5" footer="0.5"/>
  <pageSetup paperSize="9" orientation="landscape" horizontalDpi="4294967292" r:id="rId1"/>
  <headerFooter alignWithMargins="0"/>
  <drawing r:id="rId2"/>
</chartsheet>
</file>

<file path=xl/ctrlProps/ctrlProp1.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1" Type="http://schemas.openxmlformats.org/officeDocument/2006/relationships/chart" Target="../charts/chart2.xml"/></Relationships>
</file>

<file path=xl/drawings/_rels/drawing8.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475505</xdr:colOff>
      <xdr:row>50</xdr:row>
      <xdr:rowOff>132342</xdr:rowOff>
    </xdr:to>
    <xdr:pic>
      <xdr:nvPicPr>
        <xdr:cNvPr id="3" name="Picture 2"/>
        <xdr:cNvPicPr>
          <a:picLocks noChangeAspect="1"/>
        </xdr:cNvPicPr>
      </xdr:nvPicPr>
      <xdr:blipFill>
        <a:blip xmlns:r="http://schemas.openxmlformats.org/officeDocument/2006/relationships" r:embed="rId1"/>
        <a:stretch>
          <a:fillRect/>
        </a:stretch>
      </xdr:blipFill>
      <xdr:spPr>
        <a:xfrm>
          <a:off x="609600" y="161925"/>
          <a:ext cx="5961905" cy="8066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28575</xdr:colOff>
      <xdr:row>6</xdr:row>
      <xdr:rowOff>38100</xdr:rowOff>
    </xdr:from>
    <xdr:to>
      <xdr:col>3</xdr:col>
      <xdr:colOff>209550</xdr:colOff>
      <xdr:row>7</xdr:row>
      <xdr:rowOff>47625</xdr:rowOff>
    </xdr:to>
    <xdr:grpSp>
      <xdr:nvGrpSpPr>
        <xdr:cNvPr id="213796" name="Group 1"/>
        <xdr:cNvGrpSpPr>
          <a:grpSpLocks/>
        </xdr:cNvGrpSpPr>
      </xdr:nvGrpSpPr>
      <xdr:grpSpPr bwMode="auto">
        <a:xfrm>
          <a:off x="28575" y="2500993"/>
          <a:ext cx="1990725" cy="349703"/>
          <a:chOff x="2" y="144"/>
          <a:chExt cx="209" cy="37"/>
        </a:xfrm>
      </xdr:grpSpPr>
      <xdr:grpSp>
        <xdr:nvGrpSpPr>
          <xdr:cNvPr id="213804" name="Group 2"/>
          <xdr:cNvGrpSpPr>
            <a:grpSpLocks/>
          </xdr:cNvGrpSpPr>
        </xdr:nvGrpSpPr>
        <xdr:grpSpPr bwMode="auto">
          <a:xfrm>
            <a:off x="2" y="152"/>
            <a:ext cx="203" cy="29"/>
            <a:chOff x="2" y="159"/>
            <a:chExt cx="200" cy="27"/>
          </a:xfrm>
        </xdr:grpSpPr>
        <xdr:sp macro="" textlink="">
          <xdr:nvSpPr>
            <xdr:cNvPr id="213807" name="Oval 3"/>
            <xdr:cNvSpPr>
              <a:spLocks noChangeArrowheads="1"/>
            </xdr:cNvSpPr>
          </xdr:nvSpPr>
          <xdr:spPr bwMode="auto">
            <a:xfrm>
              <a:off x="175" y="159"/>
              <a:ext cx="27" cy="27"/>
            </a:xfrm>
            <a:prstGeom prst="ellipse">
              <a:avLst/>
            </a:prstGeom>
            <a:noFill/>
            <a:ln w="28575" algn="ctr">
              <a:solidFill>
                <a:srgbClr val="808080"/>
              </a:solidFill>
              <a:round/>
              <a:headEnd/>
              <a:tailEnd/>
            </a:ln>
          </xdr:spPr>
        </xdr:sp>
        <xdr:sp macro="" textlink="">
          <xdr:nvSpPr>
            <xdr:cNvPr id="179204" name="Line 4"/>
            <xdr:cNvSpPr>
              <a:spLocks noChangeShapeType="1"/>
            </xdr:cNvSpPr>
          </xdr:nvSpPr>
          <xdr:spPr bwMode="auto">
            <a:xfrm>
              <a:off x="2" y="186"/>
              <a:ext cx="186" cy="0"/>
            </a:xfrm>
            <a:prstGeom prst="line">
              <a:avLst/>
            </a:prstGeom>
            <a:noFill/>
            <a:ln w="28575">
              <a:solidFill>
                <a:srgbClr val="808080"/>
              </a:solidFill>
              <a:round/>
              <a:headEnd/>
              <a:tailEnd/>
            </a:ln>
            <a:effectLst>
              <a:outerShdw dist="35921" dir="2700000" algn="ctr" rotWithShape="0">
                <a:srgbClr val="000000"/>
              </a:outerShdw>
            </a:effectLst>
          </xdr:spPr>
          <xdr:txBody>
            <a:bodyPr/>
            <a:lstStyle/>
            <a:p>
              <a:endParaRPr lang="en-AU"/>
            </a:p>
          </xdr:txBody>
        </xdr:sp>
      </xdr:grpSp>
      <xdr:sp macro="" textlink="">
        <xdr:nvSpPr>
          <xdr:cNvPr id="213805" name="Rectangle 5"/>
          <xdr:cNvSpPr>
            <a:spLocks noChangeArrowheads="1"/>
          </xdr:cNvSpPr>
        </xdr:nvSpPr>
        <xdr:spPr bwMode="auto">
          <a:xfrm>
            <a:off x="171" y="147"/>
            <a:ext cx="24" cy="33"/>
          </a:xfrm>
          <a:prstGeom prst="rect">
            <a:avLst/>
          </a:prstGeom>
          <a:solidFill>
            <a:srgbClr val="FFCC99"/>
          </a:solidFill>
          <a:ln w="9525" algn="ctr">
            <a:noFill/>
            <a:miter lim="800000"/>
            <a:headEnd/>
            <a:tailEnd/>
          </a:ln>
        </xdr:spPr>
      </xdr:sp>
      <xdr:sp macro="" textlink="">
        <xdr:nvSpPr>
          <xdr:cNvPr id="213806" name="Rectangle 6"/>
          <xdr:cNvSpPr>
            <a:spLocks noChangeArrowheads="1"/>
          </xdr:cNvSpPr>
        </xdr:nvSpPr>
        <xdr:spPr bwMode="auto">
          <a:xfrm>
            <a:off x="187" y="144"/>
            <a:ext cx="24" cy="21"/>
          </a:xfrm>
          <a:prstGeom prst="rect">
            <a:avLst/>
          </a:prstGeom>
          <a:solidFill>
            <a:srgbClr val="FFCC99"/>
          </a:solidFill>
          <a:ln w="9525" algn="ctr">
            <a:noFill/>
            <a:miter lim="800000"/>
            <a:headEnd/>
            <a:tailEnd/>
          </a:ln>
        </xdr:spPr>
      </xdr:sp>
    </xdr:grpSp>
    <xdr:clientData/>
  </xdr:twoCellAnchor>
  <xdr:twoCellAnchor editAs="oneCell">
    <xdr:from>
      <xdr:col>0</xdr:col>
      <xdr:colOff>0</xdr:colOff>
      <xdr:row>0</xdr:row>
      <xdr:rowOff>28575</xdr:rowOff>
    </xdr:from>
    <xdr:to>
      <xdr:col>4</xdr:col>
      <xdr:colOff>514350</xdr:colOff>
      <xdr:row>1</xdr:row>
      <xdr:rowOff>238125</xdr:rowOff>
    </xdr:to>
    <xdr:pic>
      <xdr:nvPicPr>
        <xdr:cNvPr id="213797" name="Picture 13"/>
        <xdr:cNvPicPr>
          <a:picLocks noChangeAspect="1" noChangeArrowheads="1"/>
        </xdr:cNvPicPr>
      </xdr:nvPicPr>
      <xdr:blipFill>
        <a:blip xmlns:r="http://schemas.openxmlformats.org/officeDocument/2006/relationships" r:embed="rId1" cstate="print"/>
        <a:srcRect/>
        <a:stretch>
          <a:fillRect/>
        </a:stretch>
      </xdr:blipFill>
      <xdr:spPr bwMode="auto">
        <a:xfrm>
          <a:off x="0" y="28575"/>
          <a:ext cx="3086100" cy="771525"/>
        </a:xfrm>
        <a:prstGeom prst="rect">
          <a:avLst/>
        </a:prstGeom>
        <a:noFill/>
        <a:ln w="9525">
          <a:noFill/>
          <a:miter lim="800000"/>
          <a:headEnd/>
          <a:tailEnd/>
        </a:ln>
      </xdr:spPr>
    </xdr:pic>
    <xdr:clientData/>
  </xdr:twoCellAnchor>
  <xdr:twoCellAnchor>
    <xdr:from>
      <xdr:col>0</xdr:col>
      <xdr:colOff>57150</xdr:colOff>
      <xdr:row>9</xdr:row>
      <xdr:rowOff>9525</xdr:rowOff>
    </xdr:from>
    <xdr:to>
      <xdr:col>1</xdr:col>
      <xdr:colOff>295275</xdr:colOff>
      <xdr:row>33</xdr:row>
      <xdr:rowOff>152400</xdr:rowOff>
    </xdr:to>
    <xdr:grpSp>
      <xdr:nvGrpSpPr>
        <xdr:cNvPr id="213798" name="Group 14"/>
        <xdr:cNvGrpSpPr>
          <a:grpSpLocks/>
        </xdr:cNvGrpSpPr>
      </xdr:nvGrpSpPr>
      <xdr:grpSpPr bwMode="auto">
        <a:xfrm>
          <a:off x="57150" y="3343275"/>
          <a:ext cx="387804" cy="4728482"/>
          <a:chOff x="3" y="391"/>
          <a:chExt cx="41" cy="512"/>
        </a:xfrm>
      </xdr:grpSpPr>
      <xdr:sp macro="" textlink="">
        <xdr:nvSpPr>
          <xdr:cNvPr id="179215" name="Line 15"/>
          <xdr:cNvSpPr>
            <a:spLocks noChangeShapeType="1"/>
          </xdr:cNvSpPr>
        </xdr:nvSpPr>
        <xdr:spPr bwMode="auto">
          <a:xfrm>
            <a:off x="31" y="391"/>
            <a:ext cx="0" cy="511"/>
          </a:xfrm>
          <a:prstGeom prst="line">
            <a:avLst/>
          </a:prstGeom>
          <a:noFill/>
          <a:ln w="9525">
            <a:solidFill>
              <a:srgbClr val="000000"/>
            </a:solidFill>
            <a:round/>
            <a:headEnd/>
            <a:tailEnd/>
          </a:ln>
          <a:effectLst>
            <a:outerShdw dist="35921" dir="2700000" algn="ctr" rotWithShape="0">
              <a:srgbClr val="000000"/>
            </a:outerShdw>
          </a:effectLst>
        </xdr:spPr>
        <xdr:txBody>
          <a:bodyPr/>
          <a:lstStyle/>
          <a:p>
            <a:endParaRPr lang="en-AU"/>
          </a:p>
        </xdr:txBody>
      </xdr:sp>
      <xdr:sp macro="" textlink="">
        <xdr:nvSpPr>
          <xdr:cNvPr id="213800" name="Oval 16"/>
          <xdr:cNvSpPr>
            <a:spLocks noChangeArrowheads="1"/>
          </xdr:cNvSpPr>
        </xdr:nvSpPr>
        <xdr:spPr bwMode="auto">
          <a:xfrm>
            <a:off x="3" y="714"/>
            <a:ext cx="36" cy="35"/>
          </a:xfrm>
          <a:prstGeom prst="ellipse">
            <a:avLst/>
          </a:prstGeom>
          <a:solidFill>
            <a:srgbClr val="FFCC99"/>
          </a:solidFill>
          <a:ln w="9525" algn="ctr">
            <a:solidFill>
              <a:srgbClr val="000000"/>
            </a:solidFill>
            <a:round/>
            <a:headEnd/>
            <a:tailEnd/>
          </a:ln>
        </xdr:spPr>
      </xdr:sp>
      <xdr:sp macro="" textlink="">
        <xdr:nvSpPr>
          <xdr:cNvPr id="179217" name="WordArt 17"/>
          <xdr:cNvSpPr>
            <a:spLocks noChangeArrowheads="1" noChangeShapeType="1" noTextEdit="1"/>
          </xdr:cNvSpPr>
        </xdr:nvSpPr>
        <xdr:spPr bwMode="auto">
          <a:xfrm rot="-16200000">
            <a:off x="-114" y="559"/>
            <a:ext cx="264" cy="8"/>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P O S T - T A X   R E V E N U E   M O D E L</a:t>
            </a:r>
          </a:p>
        </xdr:txBody>
      </xdr:sp>
      <xdr:sp macro="" textlink="">
        <xdr:nvSpPr>
          <xdr:cNvPr id="179218" name="WordArt 18"/>
          <xdr:cNvSpPr>
            <a:spLocks noChangeArrowheads="1" noChangeShapeType="1" noTextEdit="1"/>
          </xdr:cNvSpPr>
        </xdr:nvSpPr>
        <xdr:spPr bwMode="auto">
          <a:xfrm rot="5400000">
            <a:off x="-38" y="821"/>
            <a:ext cx="152" cy="12"/>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electricity distribution module</a:t>
            </a:r>
          </a:p>
        </xdr:txBody>
      </xdr:sp>
      <xdr:sp macro="" textlink="">
        <xdr:nvSpPr>
          <xdr:cNvPr id="179219" name="Text Box 19"/>
          <xdr:cNvSpPr txBox="1">
            <a:spLocks noChangeArrowheads="1"/>
          </xdr:cNvSpPr>
        </xdr:nvSpPr>
        <xdr:spPr bwMode="auto">
          <a:xfrm>
            <a:off x="13" y="724"/>
            <a:ext cx="9" cy="20"/>
          </a:xfrm>
          <a:prstGeom prst="rect">
            <a:avLst/>
          </a:prstGeom>
          <a:noFill/>
          <a:ln w="9525" algn="ctr">
            <a:noFill/>
            <a:miter lim="800000"/>
            <a:headEnd/>
            <a:tailEnd/>
          </a:ln>
          <a:effectLst>
            <a:outerShdw dist="35921" dir="2700000" algn="ctr" rotWithShape="0">
              <a:srgbClr val="000000"/>
            </a:outerShdw>
          </a:effectLst>
        </xdr:spPr>
        <xdr:txBody>
          <a:bodyPr wrap="none" lIns="18288" tIns="18288" rIns="0" bIns="0" anchor="t" upright="1">
            <a:spAutoFit/>
          </a:bodyPr>
          <a:lstStyle/>
          <a:p>
            <a:pPr algn="l" rtl="0">
              <a:defRPr sz="1000"/>
            </a:pPr>
            <a:r>
              <a:rPr lang="en-AU" sz="1000" b="1" i="0" u="none" strike="noStrike" baseline="0">
                <a:solidFill>
                  <a:srgbClr val="FFFFFF"/>
                </a:solidFill>
                <a:latin typeface="Arial"/>
                <a:cs typeface="Arial"/>
              </a:rPr>
              <a:t>1</a:t>
            </a:r>
          </a:p>
        </xdr:txBody>
      </xdr:sp>
    </xdr:grp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885825</xdr:colOff>
          <xdr:row>28</xdr:row>
          <xdr:rowOff>133350</xdr:rowOff>
        </xdr:from>
        <xdr:to>
          <xdr:col>3</xdr:col>
          <xdr:colOff>495300</xdr:colOff>
          <xdr:row>31</xdr:row>
          <xdr:rowOff>38100</xdr:rowOff>
        </xdr:to>
        <xdr:sp macro="" textlink="">
          <xdr:nvSpPr>
            <xdr:cNvPr id="181250" name="Button 2" hidden="1">
              <a:extLst>
                <a:ext uri="{63B3BB69-23CF-44E3-9099-C40C66FF867C}">
                  <a14:compatExt spid="_x0000_s181250"/>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AU" sz="1000" b="1" i="0" u="none" strike="noStrike" baseline="0">
                  <a:solidFill>
                    <a:srgbClr val="000000"/>
                  </a:solidFill>
                  <a:latin typeface="Arial"/>
                  <a:cs typeface="Arial"/>
                </a:rPr>
                <a:t>Goal Seek P_0 (revenue cap)</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absoluteAnchor>
    <xdr:pos x="0" y="0"/>
    <xdr:ext cx="922972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c:userShapes xmlns:c="http://schemas.openxmlformats.org/drawingml/2006/chart">
  <cdr:relSizeAnchor xmlns:cdr="http://schemas.openxmlformats.org/drawingml/2006/chartDrawing">
    <cdr:from>
      <cdr:x>0.296</cdr:x>
      <cdr:y>0.10725</cdr:y>
    </cdr:from>
    <cdr:to>
      <cdr:x>0.296</cdr:x>
      <cdr:y>0.88825</cdr:y>
    </cdr:to>
    <cdr:sp macro="" textlink="">
      <cdr:nvSpPr>
        <cdr:cNvPr id="123905" name="Line 1"/>
        <cdr:cNvSpPr>
          <a:spLocks xmlns:a="http://schemas.openxmlformats.org/drawingml/2006/main" noChangeShapeType="1"/>
        </cdr:cNvSpPr>
      </cdr:nvSpPr>
      <cdr:spPr bwMode="auto">
        <a:xfrm xmlns:a="http://schemas.openxmlformats.org/drawingml/2006/main">
          <a:off x="2726360" y="602718"/>
          <a:ext cx="0" cy="4389025"/>
        </a:xfrm>
        <a:prstGeom xmlns:a="http://schemas.openxmlformats.org/drawingml/2006/main" prst="line">
          <a:avLst/>
        </a:prstGeom>
        <a:noFill xmlns:a="http://schemas.openxmlformats.org/drawingml/2006/main"/>
        <a:ln xmlns:a="http://schemas.openxmlformats.org/drawingml/2006/main" w="12700">
          <a:solidFill>
            <a:srgbClr val="000000"/>
          </a:solidFill>
          <a:prstDash val="dash"/>
          <a:round/>
          <a:headEnd/>
          <a:tailEnd/>
        </a:ln>
        <a:effectLst xmlns:a="http://schemas.openxmlformats.org/drawingml/2006/main">
          <a:outerShdw dist="35921" dir="2700000" algn="ctr" rotWithShape="0">
            <a:srgbClr val="000000"/>
          </a:outerShdw>
        </a:effectLst>
      </cdr:spPr>
      <cdr:txBody>
        <a:bodyPr xmlns:a="http://schemas.openxmlformats.org/drawingml/2006/main"/>
        <a:lstStyle xmlns:a="http://schemas.openxmlformats.org/drawingml/2006/main"/>
        <a:p xmlns:a="http://schemas.openxmlformats.org/drawingml/2006/main">
          <a:endParaRPr lang="en-AU"/>
        </a:p>
      </cdr:txBody>
    </cdr:sp>
  </cdr:relSizeAnchor>
</c:userShapes>
</file>

<file path=xl/drawings/drawing6.xml><?xml version="1.0" encoding="utf-8"?>
<xdr:wsDr xmlns:xdr="http://schemas.openxmlformats.org/drawingml/2006/spreadsheetDrawing" xmlns:a="http://schemas.openxmlformats.org/drawingml/2006/main">
  <xdr:absoluteAnchor>
    <xdr:pos x="0" y="0"/>
    <xdr:ext cx="922972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c:userShapes xmlns:c="http://schemas.openxmlformats.org/drawingml/2006/chart">
  <cdr:relSizeAnchor xmlns:cdr="http://schemas.openxmlformats.org/drawingml/2006/chartDrawing">
    <cdr:from>
      <cdr:x>0.30475</cdr:x>
      <cdr:y>0.10975</cdr:y>
    </cdr:from>
    <cdr:to>
      <cdr:x>0.30475</cdr:x>
      <cdr:y>0.88825</cdr:y>
    </cdr:to>
    <cdr:sp macro="" textlink="">
      <cdr:nvSpPr>
        <cdr:cNvPr id="139265" name="Line 1"/>
        <cdr:cNvSpPr>
          <a:spLocks xmlns:a="http://schemas.openxmlformats.org/drawingml/2006/main" noChangeShapeType="1"/>
        </cdr:cNvSpPr>
      </cdr:nvSpPr>
      <cdr:spPr bwMode="auto">
        <a:xfrm xmlns:a="http://schemas.openxmlformats.org/drawingml/2006/main">
          <a:off x="2806953" y="616768"/>
          <a:ext cx="0" cy="4374975"/>
        </a:xfrm>
        <a:prstGeom xmlns:a="http://schemas.openxmlformats.org/drawingml/2006/main" prst="line">
          <a:avLst/>
        </a:prstGeom>
        <a:noFill xmlns:a="http://schemas.openxmlformats.org/drawingml/2006/main"/>
        <a:ln xmlns:a="http://schemas.openxmlformats.org/drawingml/2006/main" w="12700">
          <a:solidFill>
            <a:srgbClr val="000000"/>
          </a:solidFill>
          <a:prstDash val="dash"/>
          <a:round/>
          <a:headEnd/>
          <a:tailEnd/>
        </a:ln>
        <a:effectLst xmlns:a="http://schemas.openxmlformats.org/drawingml/2006/main">
          <a:outerShdw dist="35921" dir="2700000" algn="ctr" rotWithShape="0">
            <a:srgbClr val="000000"/>
          </a:outerShdw>
        </a:effectLst>
      </cdr:spPr>
      <cdr:txBody>
        <a:bodyPr xmlns:a="http://schemas.openxmlformats.org/drawingml/2006/main"/>
        <a:lstStyle xmlns:a="http://schemas.openxmlformats.org/drawingml/2006/main"/>
        <a:p xmlns:a="http://schemas.openxmlformats.org/drawingml/2006/main">
          <a:endParaRPr lang="en-AU"/>
        </a:p>
      </cdr:txBody>
    </cdr:sp>
  </cdr:relSizeAnchor>
</c:userShapes>
</file>

<file path=xl/drawings/drawing8.xml><?xml version="1.0" encoding="utf-8"?>
<xdr:wsDr xmlns:xdr="http://schemas.openxmlformats.org/drawingml/2006/spreadsheetDrawing" xmlns:a="http://schemas.openxmlformats.org/drawingml/2006/main">
  <xdr:absoluteAnchor>
    <xdr:pos x="0" y="0"/>
    <xdr:ext cx="922972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T51655\AppData\Local\Temp\notesC0325F\~327065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T51655\AppData\Local\Temp\notesC0325F\Tx%20-%20SCS%20-%20PTRM%20-%202014-19%20-%20Post%20Submissio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S-RRP/Ch%204_Building%20Block/4.08_Revised%20PTRM%20-%20Distribution/Attachment%204.08_Revised%20PTRM%20-%20Distribut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Input"/>
      <sheetName val="WACC"/>
      <sheetName val="Assets"/>
      <sheetName val="Analysis"/>
      <sheetName val="Forecast revenues"/>
      <sheetName val="X factor"/>
      <sheetName val="Chart 1-revenues"/>
      <sheetName val="Chart 2-Price path"/>
      <sheetName val="Chart 3-Building blocks"/>
      <sheetName val="ERC"/>
    </sheetNames>
    <sheetDataSet>
      <sheetData sheetId="0" refreshError="1"/>
      <sheetData sheetId="1">
        <row r="7">
          <cell r="G7" t="str">
            <v>Sub-transmission lines and cables</v>
          </cell>
          <cell r="J7">
            <v>1394.29130879185</v>
          </cell>
          <cell r="L7">
            <v>32.874129822620603</v>
          </cell>
          <cell r="M7">
            <v>46.298951338166589</v>
          </cell>
          <cell r="N7">
            <v>934.37997282641049</v>
          </cell>
          <cell r="O7">
            <v>33.726922995926195</v>
          </cell>
          <cell r="P7">
            <v>47.5</v>
          </cell>
        </row>
        <row r="8">
          <cell r="G8" t="str">
            <v>Cable tunnel (dx)</v>
          </cell>
          <cell r="J8">
            <v>131.30293169499129</v>
          </cell>
          <cell r="L8">
            <v>67.417426953616527</v>
          </cell>
          <cell r="M8">
            <v>70</v>
          </cell>
          <cell r="N8">
            <v>128.85613054089143</v>
          </cell>
          <cell r="O8">
            <v>38.52424397349516</v>
          </cell>
          <cell r="P8">
            <v>40</v>
          </cell>
        </row>
        <row r="9">
          <cell r="G9" t="str">
            <v>Distribution lines and cables</v>
          </cell>
          <cell r="J9">
            <v>3176.4250551856212</v>
          </cell>
          <cell r="L9">
            <v>46.823960442040182</v>
          </cell>
          <cell r="M9">
            <v>58.033383369141177</v>
          </cell>
          <cell r="N9">
            <v>1867.02702410344</v>
          </cell>
          <cell r="O9">
            <v>39.293364286940815</v>
          </cell>
          <cell r="P9">
            <v>48.7</v>
          </cell>
        </row>
        <row r="10">
          <cell r="G10" t="str">
            <v>Substations</v>
          </cell>
          <cell r="J10">
            <v>3483.2919442629805</v>
          </cell>
          <cell r="L10">
            <v>34.83184042416061</v>
          </cell>
          <cell r="M10">
            <v>46.842831924321999</v>
          </cell>
          <cell r="N10">
            <v>2568.6717638234641</v>
          </cell>
          <cell r="O10">
            <v>29.743582096346337</v>
          </cell>
          <cell r="P10">
            <v>40</v>
          </cell>
        </row>
        <row r="11">
          <cell r="G11" t="str">
            <v>Transformers</v>
          </cell>
          <cell r="J11">
            <v>690.37459553116366</v>
          </cell>
          <cell r="L11">
            <v>30.484968653424065</v>
          </cell>
          <cell r="M11">
            <v>45.887214388616371</v>
          </cell>
          <cell r="N11">
            <v>463.21478969842332</v>
          </cell>
          <cell r="O11">
            <v>27.902514905359837</v>
          </cell>
          <cell r="P11">
            <v>42</v>
          </cell>
        </row>
        <row r="12">
          <cell r="G12" t="str">
            <v>Low Voltage Lines and Cables</v>
          </cell>
          <cell r="J12">
            <v>1604.0144280526883</v>
          </cell>
          <cell r="L12">
            <v>39.973155550696212</v>
          </cell>
          <cell r="M12">
            <v>52.073244732796169</v>
          </cell>
          <cell r="N12">
            <v>1294.2362362398121</v>
          </cell>
          <cell r="O12">
            <v>35.157604132719847</v>
          </cell>
          <cell r="P12">
            <v>45.8</v>
          </cell>
        </row>
        <row r="13">
          <cell r="G13" t="str">
            <v>Customer Metering and Load Control</v>
          </cell>
          <cell r="J13">
            <v>37.774586420488376</v>
          </cell>
          <cell r="L13">
            <v>14.509167584846777</v>
          </cell>
          <cell r="M13">
            <v>25</v>
          </cell>
          <cell r="N13">
            <v>35.153295722790276</v>
          </cell>
          <cell r="O13">
            <v>14.509167584846777</v>
          </cell>
          <cell r="P13">
            <v>25</v>
          </cell>
        </row>
        <row r="14">
          <cell r="G14" t="str">
            <v>Customer Metering (digital)</v>
          </cell>
          <cell r="J14">
            <v>0</v>
          </cell>
          <cell r="L14">
            <v>0</v>
          </cell>
          <cell r="M14">
            <v>0</v>
          </cell>
          <cell r="N14">
            <v>0</v>
          </cell>
          <cell r="O14">
            <v>0</v>
          </cell>
          <cell r="P14">
            <v>0</v>
          </cell>
        </row>
        <row r="15">
          <cell r="G15" t="str">
            <v>Communications (digital) - dx</v>
          </cell>
          <cell r="J15">
            <v>13.996097547074466</v>
          </cell>
          <cell r="L15">
            <v>5.6496072630426371</v>
          </cell>
          <cell r="M15">
            <v>10</v>
          </cell>
          <cell r="N15">
            <v>17.004905441150001</v>
          </cell>
          <cell r="O15">
            <v>5.6496072630426379</v>
          </cell>
          <cell r="P15">
            <v>10</v>
          </cell>
        </row>
        <row r="16">
          <cell r="G16" t="str">
            <v>Total Communications</v>
          </cell>
          <cell r="J16">
            <v>80.756354356741085</v>
          </cell>
          <cell r="L16">
            <v>3.0798479502212994</v>
          </cell>
          <cell r="M16">
            <v>10.221009481131924</v>
          </cell>
          <cell r="N16">
            <v>30.497520606900721</v>
          </cell>
          <cell r="O16">
            <v>2.2298066422607059</v>
          </cell>
          <cell r="P16">
            <v>7.4</v>
          </cell>
        </row>
        <row r="17">
          <cell r="G17" t="str">
            <v>System IT (dx)</v>
          </cell>
          <cell r="J17">
            <v>209.19746549808724</v>
          </cell>
          <cell r="L17">
            <v>4.8726233150080009</v>
          </cell>
          <cell r="M17">
            <v>7</v>
          </cell>
          <cell r="N17">
            <v>214.34132411381216</v>
          </cell>
          <cell r="O17">
            <v>4.8726233150080009</v>
          </cell>
          <cell r="P17">
            <v>7</v>
          </cell>
        </row>
        <row r="18">
          <cell r="G18" t="str">
            <v>Ancillary substation equipment (dx)</v>
          </cell>
          <cell r="J18">
            <v>57.411430576440907</v>
          </cell>
          <cell r="L18">
            <v>12.438356311036991</v>
          </cell>
          <cell r="M18">
            <v>15</v>
          </cell>
          <cell r="N18">
            <v>51.410485750058932</v>
          </cell>
          <cell r="O18">
            <v>12.438356311036991</v>
          </cell>
          <cell r="P18">
            <v>15</v>
          </cell>
        </row>
        <row r="19">
          <cell r="G19" t="str">
            <v>Land and Easements</v>
          </cell>
          <cell r="J19">
            <v>753.43446536062095</v>
          </cell>
          <cell r="L19" t="str">
            <v>n/a</v>
          </cell>
          <cell r="M19" t="str">
            <v>n/a</v>
          </cell>
          <cell r="N19">
            <v>420.48625605611659</v>
          </cell>
          <cell r="O19" t="str">
            <v>n/a</v>
          </cell>
          <cell r="P19" t="str">
            <v>n/a</v>
          </cell>
        </row>
        <row r="20">
          <cell r="G20" t="str">
            <v>Emergency Spares (Major Plant, Excludes Inventory)</v>
          </cell>
          <cell r="J20">
            <v>0</v>
          </cell>
          <cell r="L20" t="str">
            <v>n/a</v>
          </cell>
          <cell r="M20" t="str">
            <v>n/a</v>
          </cell>
          <cell r="N20">
            <v>0</v>
          </cell>
          <cell r="O20" t="str">
            <v>n/a</v>
          </cell>
          <cell r="P20" t="str">
            <v>n/a</v>
          </cell>
        </row>
        <row r="21">
          <cell r="G21" t="str">
            <v>Furniture, fittings, plant and equipment</v>
          </cell>
          <cell r="J21">
            <v>46.253749410559742</v>
          </cell>
          <cell r="L21">
            <v>12.503618124454491</v>
          </cell>
          <cell r="M21">
            <v>17.439221952066688</v>
          </cell>
          <cell r="N21">
            <v>29.87017791832103</v>
          </cell>
          <cell r="O21">
            <v>7.6000152118891258</v>
          </cell>
          <cell r="P21">
            <v>10.6</v>
          </cell>
        </row>
        <row r="22">
          <cell r="G22" t="str">
            <v>Land (non-system)</v>
          </cell>
          <cell r="J22">
            <v>12.323894680672703</v>
          </cell>
          <cell r="L22" t="str">
            <v>n/a</v>
          </cell>
          <cell r="M22" t="str">
            <v>n/a</v>
          </cell>
          <cell r="N22">
            <v>54.060175974475101</v>
          </cell>
          <cell r="O22" t="str">
            <v>n/a</v>
          </cell>
          <cell r="P22" t="str">
            <v>n/a</v>
          </cell>
        </row>
        <row r="23">
          <cell r="G23" t="str">
            <v>Other non system assets</v>
          </cell>
          <cell r="J23">
            <v>71.781712892447985</v>
          </cell>
          <cell r="L23">
            <v>7.6583908325161456</v>
          </cell>
          <cell r="M23">
            <v>29.444039815489198</v>
          </cell>
          <cell r="N23">
            <v>2.610508503927162</v>
          </cell>
          <cell r="O23">
            <v>2.7310486008485078</v>
          </cell>
          <cell r="P23">
            <v>10.5</v>
          </cell>
        </row>
        <row r="24">
          <cell r="G24" t="str">
            <v>IT systems</v>
          </cell>
          <cell r="J24">
            <v>113.14559326815559</v>
          </cell>
          <cell r="L24">
            <v>3.2985411051511244</v>
          </cell>
          <cell r="M24">
            <v>5</v>
          </cell>
          <cell r="N24">
            <v>80.928390652229567</v>
          </cell>
          <cell r="O24">
            <v>2.6388328841208994</v>
          </cell>
          <cell r="P24">
            <v>4</v>
          </cell>
        </row>
        <row r="25">
          <cell r="G25" t="str">
            <v>Motor vehicles</v>
          </cell>
          <cell r="J25">
            <v>117.3154922771477</v>
          </cell>
          <cell r="L25">
            <v>6.3110631925304101</v>
          </cell>
          <cell r="M25">
            <v>10.244186762015632</v>
          </cell>
          <cell r="N25">
            <v>118.08524012551491</v>
          </cell>
          <cell r="O25">
            <v>12.321257585680046</v>
          </cell>
          <cell r="P25">
            <v>20</v>
          </cell>
        </row>
        <row r="26">
          <cell r="G26" t="str">
            <v>Buildings</v>
          </cell>
          <cell r="J26">
            <v>231.75769212829817</v>
          </cell>
          <cell r="L26">
            <v>29.966979315054747</v>
          </cell>
          <cell r="M26">
            <v>35.916896031439698</v>
          </cell>
          <cell r="N26">
            <v>225.50074793864667</v>
          </cell>
          <cell r="O26">
            <v>33.373684951865869</v>
          </cell>
          <cell r="P26">
            <v>40</v>
          </cell>
        </row>
        <row r="27">
          <cell r="G27" t="str">
            <v>Equity raising costs</v>
          </cell>
          <cell r="J27">
            <v>26.835177939693367</v>
          </cell>
          <cell r="L27">
            <v>43.42815308482453</v>
          </cell>
          <cell r="M27">
            <v>47.42815308482453</v>
          </cell>
          <cell r="N27">
            <v>22.977985933559953</v>
          </cell>
          <cell r="O27">
            <v>43.42815308482453</v>
          </cell>
          <cell r="P27">
            <v>5</v>
          </cell>
        </row>
        <row r="37">
          <cell r="J37">
            <v>12251.683975875721</v>
          </cell>
        </row>
        <row r="186">
          <cell r="G186">
            <v>4.7699999999999999E-2</v>
          </cell>
        </row>
        <row r="187">
          <cell r="G187">
            <v>2.5000000000000001E-2</v>
          </cell>
        </row>
        <row r="188">
          <cell r="G188">
            <v>3.210000000000001E-2</v>
          </cell>
        </row>
        <row r="189">
          <cell r="G189">
            <v>6.5600000000000006E-2</v>
          </cell>
        </row>
        <row r="191">
          <cell r="G191">
            <v>0.6</v>
          </cell>
        </row>
        <row r="192">
          <cell r="G192">
            <v>0.82</v>
          </cell>
        </row>
        <row r="193">
          <cell r="G193">
            <v>9.8999999999999999E-4</v>
          </cell>
        </row>
      </sheetData>
      <sheetData sheetId="2">
        <row r="15">
          <cell r="G15">
            <v>0.25800014745929312</v>
          </cell>
        </row>
        <row r="27">
          <cell r="F27">
            <v>8.8476800000000008E-2</v>
          </cell>
        </row>
        <row r="28">
          <cell r="F28">
            <v>6.1928585365853855E-2</v>
          </cell>
        </row>
      </sheetData>
      <sheetData sheetId="3">
        <row r="41">
          <cell r="G41">
            <v>702.48360150419921</v>
          </cell>
        </row>
      </sheetData>
      <sheetData sheetId="4">
        <row r="8">
          <cell r="G8">
            <v>1.0249999999999999</v>
          </cell>
        </row>
        <row r="70">
          <cell r="D70">
            <v>0.3000000000000026</v>
          </cell>
        </row>
      </sheetData>
      <sheetData sheetId="5" refreshError="1"/>
      <sheetData sheetId="6">
        <row r="13">
          <cell r="E13">
            <v>511.53139070692146</v>
          </cell>
        </row>
        <row r="31">
          <cell r="E31">
            <v>3.093291925631194E-2</v>
          </cell>
          <cell r="F31">
            <v>5.0000000000000001E-3</v>
          </cell>
          <cell r="G31">
            <v>5.0000000000000001E-3</v>
          </cell>
          <cell r="H31">
            <v>5.0000000000000001E-3</v>
          </cell>
          <cell r="I31">
            <v>3.7256219736035434E-3</v>
          </cell>
        </row>
      </sheetData>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Input"/>
      <sheetName val="WACC"/>
      <sheetName val="Assets"/>
      <sheetName val="Analysis"/>
      <sheetName val="X factor"/>
      <sheetName val="Chart 1-revenues"/>
      <sheetName val="Chart 2-Price path"/>
      <sheetName val="Chart 3-Building bloc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tro"/>
      <sheetName val="Input"/>
      <sheetName val="WACC"/>
      <sheetName val="Assets"/>
      <sheetName val="Analysis"/>
      <sheetName val="Forecast revenues"/>
      <sheetName val="X factor"/>
      <sheetName val="Chart 1-revenues"/>
      <sheetName val="Chart 2-Price path"/>
      <sheetName val="Chart 3-Building blocks"/>
      <sheetName val="Equity Raising Cost"/>
    </sheetNames>
    <sheetDataSet>
      <sheetData sheetId="0"/>
      <sheetData sheetId="1"/>
      <sheetData sheetId="2"/>
      <sheetData sheetId="3"/>
      <sheetData sheetId="4"/>
      <sheetData sheetId="5"/>
      <sheetData sheetId="6"/>
      <sheetData sheetId="7"/>
      <sheetData sheetId="1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R11" sqref="R11"/>
    </sheetView>
  </sheetViews>
  <sheetFormatPr defaultRowHeight="12.75" x14ac:dyDescent="0.2"/>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Z89"/>
  <sheetViews>
    <sheetView showGridLines="0" showRowColHeaders="0" zoomScale="70" zoomScaleNormal="70" workbookViewId="0">
      <selection activeCell="F1" sqref="F1"/>
    </sheetView>
  </sheetViews>
  <sheetFormatPr defaultRowHeight="12.75" x14ac:dyDescent="0.2"/>
  <cols>
    <col min="1" max="1" width="2.28515625" customWidth="1"/>
    <col min="2" max="2" width="15.7109375" customWidth="1"/>
    <col min="4" max="4" width="11.42578125" bestFit="1" customWidth="1"/>
  </cols>
  <sheetData>
    <row r="1" spans="1:26" ht="44.25" x14ac:dyDescent="0.55000000000000004">
      <c r="A1" s="18"/>
      <c r="B1" s="18"/>
      <c r="D1" s="124"/>
      <c r="E1" s="123"/>
      <c r="G1" s="331" t="s">
        <v>268</v>
      </c>
    </row>
    <row r="2" spans="1:26" ht="36" customHeight="1" x14ac:dyDescent="0.55000000000000004">
      <c r="A2" s="18"/>
      <c r="B2" s="18"/>
      <c r="D2" s="124"/>
      <c r="G2" s="331" t="s">
        <v>249</v>
      </c>
    </row>
    <row r="3" spans="1:26" ht="44.25" x14ac:dyDescent="0.55000000000000004">
      <c r="A3" s="18"/>
      <c r="B3" s="18"/>
      <c r="D3" s="124"/>
      <c r="G3" s="331"/>
      <c r="K3" s="381" t="s">
        <v>269</v>
      </c>
    </row>
    <row r="4" spans="1:26" ht="44.25" x14ac:dyDescent="0.55000000000000004">
      <c r="A4" s="18"/>
      <c r="B4" s="18"/>
      <c r="D4" s="124"/>
      <c r="G4" s="331"/>
      <c r="K4" s="381" t="s">
        <v>274</v>
      </c>
    </row>
    <row r="5" spans="1:26" x14ac:dyDescent="0.2">
      <c r="A5" s="18"/>
      <c r="B5" s="18"/>
      <c r="C5" s="18"/>
      <c r="D5" s="18"/>
      <c r="E5" s="18"/>
    </row>
    <row r="6" spans="1:26" x14ac:dyDescent="0.2">
      <c r="A6" s="165"/>
      <c r="B6" s="165"/>
      <c r="C6" s="165"/>
      <c r="D6" s="165"/>
      <c r="E6" s="165"/>
      <c r="F6" s="165"/>
      <c r="G6" s="165"/>
      <c r="H6" s="165"/>
      <c r="I6" s="165"/>
      <c r="J6" s="165"/>
      <c r="K6" s="165"/>
      <c r="L6" s="165"/>
      <c r="M6" s="165"/>
      <c r="N6" s="165"/>
      <c r="O6" s="165"/>
      <c r="P6" s="165"/>
      <c r="Q6" s="165"/>
      <c r="R6" s="165"/>
      <c r="S6" s="165"/>
      <c r="T6" s="165"/>
      <c r="U6" s="165"/>
      <c r="V6" s="165"/>
      <c r="W6" s="165"/>
    </row>
    <row r="7" spans="1:26" ht="27" x14ac:dyDescent="0.35">
      <c r="A7" s="166"/>
      <c r="B7" s="167" t="s">
        <v>75</v>
      </c>
      <c r="C7" s="166"/>
      <c r="D7" s="166"/>
      <c r="E7" s="166"/>
      <c r="F7" s="166"/>
      <c r="G7" s="166"/>
      <c r="H7" s="166"/>
      <c r="I7" s="166"/>
      <c r="J7" s="166"/>
      <c r="K7" s="166"/>
      <c r="L7" s="166"/>
      <c r="M7" s="166"/>
      <c r="N7" s="166"/>
      <c r="O7" s="166"/>
      <c r="P7" s="166"/>
      <c r="Q7" s="166"/>
      <c r="R7" s="166"/>
      <c r="S7" s="166"/>
      <c r="T7" s="166"/>
      <c r="U7" s="166"/>
      <c r="V7" s="166"/>
      <c r="W7" s="166"/>
    </row>
    <row r="8" spans="1:26" ht="27" customHeight="1" x14ac:dyDescent="0.2">
      <c r="A8" s="166"/>
      <c r="B8" s="166"/>
      <c r="C8" s="166"/>
      <c r="D8" s="166"/>
      <c r="E8" s="166"/>
      <c r="F8" s="166"/>
      <c r="G8" s="166"/>
      <c r="H8" s="166"/>
      <c r="I8" s="166"/>
      <c r="J8" s="166"/>
      <c r="K8" s="166"/>
      <c r="L8" s="166"/>
      <c r="M8" s="166"/>
      <c r="N8" s="166"/>
      <c r="O8" s="166"/>
      <c r="P8" s="166"/>
      <c r="Q8" s="166"/>
      <c r="R8" s="166"/>
      <c r="S8" s="166"/>
      <c r="T8" s="166"/>
      <c r="U8" s="166"/>
      <c r="V8" s="166"/>
      <c r="W8" s="166"/>
    </row>
    <row r="9" spans="1:26" ht="15" x14ac:dyDescent="0.2">
      <c r="A9" s="168"/>
      <c r="B9" s="168"/>
      <c r="C9" s="168"/>
      <c r="D9" s="168"/>
      <c r="E9" s="168"/>
      <c r="F9" s="168"/>
      <c r="G9" s="168"/>
      <c r="H9" s="168"/>
      <c r="I9" s="168"/>
      <c r="J9" s="168"/>
      <c r="K9" s="168"/>
      <c r="L9" s="168"/>
      <c r="M9" s="168"/>
      <c r="N9" s="168"/>
      <c r="O9" s="168"/>
      <c r="P9" s="168"/>
      <c r="Q9" s="168"/>
      <c r="R9" s="168"/>
      <c r="S9" s="168"/>
      <c r="T9" s="168"/>
      <c r="U9" s="168"/>
      <c r="V9" s="168"/>
      <c r="W9" s="168"/>
      <c r="X9" s="310"/>
      <c r="Y9" s="310"/>
      <c r="Z9" s="310"/>
    </row>
    <row r="10" spans="1:26" ht="15" x14ac:dyDescent="0.2">
      <c r="A10" s="169"/>
      <c r="B10" s="169"/>
      <c r="C10" s="169"/>
      <c r="D10" s="169"/>
      <c r="E10" s="169"/>
      <c r="F10" s="169"/>
      <c r="G10" s="169"/>
      <c r="H10" s="169"/>
      <c r="I10" s="169"/>
      <c r="J10" s="169"/>
      <c r="K10" s="169"/>
      <c r="L10" s="169"/>
      <c r="M10" s="169"/>
      <c r="N10" s="169"/>
      <c r="O10" s="169"/>
      <c r="P10" s="169"/>
      <c r="Q10" s="169"/>
      <c r="R10" s="169"/>
      <c r="S10" s="169"/>
      <c r="T10" s="169"/>
      <c r="U10" s="169"/>
      <c r="V10" s="169"/>
      <c r="W10" s="169"/>
      <c r="X10" s="310"/>
      <c r="Y10" s="310"/>
      <c r="Z10" s="310"/>
    </row>
    <row r="11" spans="1:26" ht="15" x14ac:dyDescent="0.2">
      <c r="A11" s="18"/>
      <c r="B11" s="18"/>
      <c r="C11" s="310"/>
      <c r="D11" s="310"/>
      <c r="E11" s="310"/>
      <c r="F11" s="310"/>
      <c r="G11" s="310"/>
      <c r="H11" s="310"/>
      <c r="I11" s="310"/>
      <c r="J11" s="310"/>
      <c r="K11" s="310"/>
      <c r="L11" s="310"/>
      <c r="M11" s="310"/>
      <c r="N11" s="310"/>
      <c r="O11" s="310"/>
      <c r="P11" s="310"/>
      <c r="Q11" s="310"/>
      <c r="R11" s="310"/>
      <c r="S11" s="310"/>
      <c r="T11" s="310"/>
      <c r="U11" s="310"/>
      <c r="V11" s="310"/>
      <c r="W11" s="310"/>
    </row>
    <row r="12" spans="1:26" ht="15" x14ac:dyDescent="0.2">
      <c r="A12" s="18"/>
      <c r="C12" s="310" t="s">
        <v>185</v>
      </c>
      <c r="D12" s="310"/>
      <c r="E12" s="310"/>
      <c r="F12" s="310"/>
      <c r="G12" s="310"/>
      <c r="H12" s="310"/>
      <c r="I12" s="310"/>
      <c r="J12" s="310"/>
      <c r="K12" s="310"/>
      <c r="L12" s="310"/>
      <c r="M12" s="310"/>
      <c r="N12" s="310"/>
      <c r="O12" s="310"/>
      <c r="P12" s="310"/>
      <c r="Q12" s="310"/>
      <c r="R12" s="310"/>
      <c r="S12" s="310"/>
      <c r="T12" s="310"/>
      <c r="U12" s="310"/>
      <c r="V12" s="310"/>
      <c r="W12" s="310"/>
    </row>
    <row r="13" spans="1:26" ht="15" x14ac:dyDescent="0.2">
      <c r="A13" s="18"/>
      <c r="C13" s="310"/>
      <c r="D13" s="310"/>
      <c r="E13" s="310"/>
      <c r="F13" s="310"/>
      <c r="G13" s="310"/>
      <c r="H13" s="310"/>
      <c r="I13" s="310"/>
      <c r="J13" s="310"/>
    </row>
    <row r="14" spans="1:26" ht="15" x14ac:dyDescent="0.2">
      <c r="A14" s="18"/>
      <c r="C14" s="310" t="s">
        <v>186</v>
      </c>
      <c r="D14" s="310"/>
      <c r="E14" s="310"/>
      <c r="F14" s="310"/>
      <c r="G14" s="310"/>
      <c r="H14" s="310"/>
      <c r="I14" s="310"/>
      <c r="J14" s="396"/>
      <c r="K14" s="18"/>
      <c r="L14" s="18"/>
      <c r="M14" s="18"/>
      <c r="N14" s="18"/>
      <c r="O14" s="18"/>
      <c r="P14" s="18"/>
    </row>
    <row r="15" spans="1:26" ht="15" x14ac:dyDescent="0.2">
      <c r="A15" s="18"/>
      <c r="C15" s="310"/>
      <c r="D15" s="310"/>
      <c r="E15" s="310"/>
      <c r="F15" s="310"/>
      <c r="G15" s="310"/>
      <c r="H15" s="310"/>
      <c r="I15" s="310"/>
      <c r="J15" s="310"/>
    </row>
    <row r="16" spans="1:26" ht="15" x14ac:dyDescent="0.2">
      <c r="A16" s="18"/>
      <c r="C16" s="310" t="s">
        <v>238</v>
      </c>
      <c r="D16" s="310"/>
      <c r="E16" s="310"/>
      <c r="F16" s="310"/>
      <c r="G16" s="310"/>
      <c r="H16" s="310"/>
      <c r="I16" s="310"/>
      <c r="J16" s="310"/>
    </row>
    <row r="17" spans="1:10" ht="15" x14ac:dyDescent="0.2">
      <c r="A17" s="18"/>
      <c r="C17" s="310"/>
      <c r="D17" s="310"/>
      <c r="E17" s="310"/>
      <c r="F17" s="310"/>
      <c r="G17" s="310"/>
      <c r="H17" s="310"/>
      <c r="I17" s="310"/>
      <c r="J17" s="310"/>
    </row>
    <row r="18" spans="1:10" ht="15" x14ac:dyDescent="0.2">
      <c r="A18" s="18"/>
      <c r="C18" s="92" t="s">
        <v>137</v>
      </c>
      <c r="D18" s="310"/>
      <c r="E18" s="310"/>
      <c r="F18" s="310"/>
      <c r="G18" s="310"/>
      <c r="H18" s="310"/>
      <c r="I18" s="310"/>
      <c r="J18" s="310"/>
    </row>
    <row r="19" spans="1:10" ht="15" x14ac:dyDescent="0.2">
      <c r="A19" s="18"/>
      <c r="C19" s="92" t="s">
        <v>111</v>
      </c>
      <c r="E19" s="310"/>
      <c r="F19" s="310"/>
      <c r="G19" s="310"/>
      <c r="H19" s="310"/>
      <c r="I19" s="310"/>
      <c r="J19" s="310"/>
    </row>
    <row r="20" spans="1:10" ht="15" x14ac:dyDescent="0.2">
      <c r="A20" s="18"/>
      <c r="C20" s="92" t="s">
        <v>112</v>
      </c>
      <c r="E20" s="310"/>
      <c r="F20" s="310"/>
      <c r="G20" s="310"/>
      <c r="H20" s="310"/>
      <c r="I20" s="310"/>
      <c r="J20" s="310"/>
    </row>
    <row r="21" spans="1:10" ht="15" x14ac:dyDescent="0.2">
      <c r="A21" s="18"/>
      <c r="C21" s="92"/>
      <c r="E21" s="310"/>
      <c r="F21" s="310"/>
      <c r="G21" s="310"/>
      <c r="H21" s="310"/>
      <c r="I21" s="310"/>
      <c r="J21" s="310"/>
    </row>
    <row r="22" spans="1:10" ht="15" x14ac:dyDescent="0.2">
      <c r="A22" s="18"/>
      <c r="C22" s="92" t="s">
        <v>229</v>
      </c>
      <c r="E22" s="310"/>
      <c r="F22" s="310"/>
      <c r="G22" s="310"/>
      <c r="H22" s="310"/>
      <c r="I22" s="310"/>
      <c r="J22" s="310"/>
    </row>
    <row r="23" spans="1:10" ht="15" x14ac:dyDescent="0.2">
      <c r="A23" s="18"/>
      <c r="C23" s="92"/>
      <c r="E23" s="310"/>
      <c r="F23" s="310"/>
      <c r="G23" s="310"/>
      <c r="H23" s="310"/>
      <c r="I23" s="310"/>
      <c r="J23" s="310"/>
    </row>
    <row r="24" spans="1:10" ht="15" x14ac:dyDescent="0.2">
      <c r="A24" s="18"/>
      <c r="F24" s="310"/>
      <c r="G24" s="310"/>
      <c r="H24" s="310"/>
      <c r="I24" s="310"/>
      <c r="J24" s="310"/>
    </row>
    <row r="25" spans="1:10" ht="15" x14ac:dyDescent="0.2">
      <c r="A25" s="18"/>
      <c r="F25" s="310"/>
      <c r="G25" s="310"/>
      <c r="H25" s="310"/>
      <c r="I25" s="310"/>
      <c r="J25" s="310"/>
    </row>
    <row r="26" spans="1:10" ht="15" x14ac:dyDescent="0.2">
      <c r="A26" s="18"/>
      <c r="C26" s="310" t="s">
        <v>187</v>
      </c>
      <c r="D26" s="310"/>
      <c r="F26" s="310"/>
      <c r="G26" s="310"/>
      <c r="H26" s="310"/>
      <c r="I26" s="310"/>
      <c r="J26" s="310"/>
    </row>
    <row r="27" spans="1:10" ht="15" x14ac:dyDescent="0.2">
      <c r="A27" s="18"/>
      <c r="C27" s="310"/>
      <c r="D27" s="310"/>
      <c r="F27" s="310"/>
      <c r="G27" s="310"/>
      <c r="H27" s="310"/>
      <c r="I27" s="310"/>
      <c r="J27" s="310"/>
    </row>
    <row r="28" spans="1:10" ht="15.75" x14ac:dyDescent="0.25">
      <c r="A28" s="18"/>
      <c r="C28" s="332" t="s">
        <v>188</v>
      </c>
      <c r="D28" s="310"/>
      <c r="F28" s="310"/>
      <c r="G28" s="310"/>
      <c r="H28" s="310"/>
      <c r="I28" s="310"/>
      <c r="J28" s="310"/>
    </row>
    <row r="29" spans="1:10" ht="15" x14ac:dyDescent="0.2">
      <c r="A29" s="18"/>
      <c r="C29" s="310" t="s">
        <v>189</v>
      </c>
      <c r="D29" s="310"/>
      <c r="F29" s="310"/>
      <c r="G29" s="310"/>
      <c r="H29" s="310"/>
      <c r="I29" s="310"/>
      <c r="J29" s="310"/>
    </row>
    <row r="30" spans="1:10" ht="15" x14ac:dyDescent="0.2">
      <c r="A30" s="18"/>
      <c r="C30" s="310"/>
      <c r="D30" s="310" t="s">
        <v>190</v>
      </c>
      <c r="F30" s="310"/>
      <c r="G30" s="310"/>
      <c r="H30" s="310"/>
      <c r="I30" s="310"/>
      <c r="J30" s="310"/>
    </row>
    <row r="31" spans="1:10" ht="15" x14ac:dyDescent="0.2">
      <c r="A31" s="18"/>
      <c r="C31" s="310"/>
      <c r="D31" s="310"/>
      <c r="E31" s="310" t="s">
        <v>191</v>
      </c>
      <c r="F31" s="310"/>
      <c r="G31" s="310"/>
      <c r="H31" s="310"/>
      <c r="I31" s="310"/>
      <c r="J31" s="310"/>
    </row>
    <row r="32" spans="1:10" ht="15" x14ac:dyDescent="0.2">
      <c r="A32" s="18"/>
      <c r="C32" s="310"/>
      <c r="D32" s="310"/>
      <c r="E32" s="310" t="s">
        <v>192</v>
      </c>
      <c r="F32" s="310"/>
      <c r="G32" s="310"/>
      <c r="H32" s="310"/>
      <c r="I32" s="310"/>
      <c r="J32" s="310"/>
    </row>
    <row r="33" spans="1:16" ht="15" x14ac:dyDescent="0.2">
      <c r="A33" s="18"/>
      <c r="C33" s="310"/>
      <c r="D33" s="310"/>
      <c r="E33" s="310" t="s">
        <v>193</v>
      </c>
      <c r="F33" s="310"/>
      <c r="G33" s="310"/>
      <c r="H33" s="310"/>
      <c r="I33" s="310"/>
      <c r="J33" s="310"/>
    </row>
    <row r="34" spans="1:16" ht="15" x14ac:dyDescent="0.2">
      <c r="A34" s="18"/>
      <c r="C34" s="310"/>
      <c r="D34" s="310"/>
      <c r="E34" s="310" t="s">
        <v>194</v>
      </c>
      <c r="F34" s="310"/>
      <c r="G34" s="310"/>
      <c r="H34" s="310"/>
      <c r="I34" s="310"/>
      <c r="J34" s="310"/>
    </row>
    <row r="35" spans="1:16" ht="15" x14ac:dyDescent="0.2">
      <c r="A35" s="18"/>
      <c r="C35" s="310"/>
      <c r="D35" s="310"/>
      <c r="E35" s="310" t="s">
        <v>195</v>
      </c>
      <c r="F35" s="310"/>
      <c r="G35" s="310"/>
      <c r="H35" s="310"/>
      <c r="I35" s="310"/>
      <c r="J35" s="310"/>
    </row>
    <row r="36" spans="1:16" ht="15" x14ac:dyDescent="0.2">
      <c r="A36" s="18"/>
      <c r="C36" s="310"/>
      <c r="D36" s="310"/>
      <c r="E36" s="310" t="s">
        <v>196</v>
      </c>
      <c r="F36" s="310"/>
      <c r="G36" s="310"/>
      <c r="H36" s="310"/>
      <c r="I36" s="310"/>
      <c r="J36" s="310"/>
    </row>
    <row r="37" spans="1:16" ht="15" x14ac:dyDescent="0.2">
      <c r="A37" s="18"/>
      <c r="C37" s="310"/>
      <c r="D37" s="310"/>
      <c r="E37" s="310" t="s">
        <v>197</v>
      </c>
      <c r="F37" s="310"/>
      <c r="G37" s="310"/>
      <c r="H37" s="310"/>
      <c r="I37" s="310"/>
      <c r="J37" s="310"/>
    </row>
    <row r="38" spans="1:16" ht="15" x14ac:dyDescent="0.2">
      <c r="A38" s="18"/>
      <c r="C38" s="310"/>
      <c r="D38" s="310"/>
      <c r="E38" s="310" t="s">
        <v>198</v>
      </c>
      <c r="F38" s="310"/>
      <c r="G38" s="310"/>
      <c r="H38" s="310"/>
      <c r="I38" s="310"/>
      <c r="J38" s="310"/>
    </row>
    <row r="39" spans="1:16" ht="15" x14ac:dyDescent="0.2">
      <c r="A39" s="18"/>
      <c r="C39" s="310"/>
      <c r="D39" s="310" t="s">
        <v>199</v>
      </c>
      <c r="E39" s="310"/>
      <c r="F39" s="310"/>
      <c r="G39" s="310"/>
      <c r="H39" s="310"/>
      <c r="I39" s="310"/>
      <c r="J39" s="310"/>
    </row>
    <row r="40" spans="1:16" ht="15" x14ac:dyDescent="0.2">
      <c r="A40" s="18"/>
      <c r="C40" s="310"/>
      <c r="D40" s="310" t="s">
        <v>200</v>
      </c>
      <c r="E40" s="310"/>
      <c r="F40" s="310"/>
      <c r="G40" s="310"/>
      <c r="H40" s="310"/>
      <c r="I40" s="310"/>
      <c r="J40" s="310"/>
    </row>
    <row r="41" spans="1:16" ht="15" x14ac:dyDescent="0.2">
      <c r="A41" s="18"/>
      <c r="C41" s="310"/>
      <c r="D41" s="310" t="s">
        <v>201</v>
      </c>
      <c r="E41" s="310"/>
      <c r="F41" s="310"/>
      <c r="G41" s="310"/>
      <c r="H41" s="310"/>
      <c r="I41" s="310"/>
      <c r="J41" s="310"/>
    </row>
    <row r="42" spans="1:16" ht="15" x14ac:dyDescent="0.2">
      <c r="A42" s="18"/>
      <c r="C42" s="310"/>
      <c r="D42" s="310" t="s">
        <v>202</v>
      </c>
      <c r="E42" s="310"/>
      <c r="F42" s="310"/>
      <c r="G42" s="310"/>
      <c r="H42" s="310"/>
      <c r="I42" s="310"/>
      <c r="J42" s="310"/>
    </row>
    <row r="43" spans="1:16" ht="15" x14ac:dyDescent="0.2">
      <c r="A43" s="18"/>
      <c r="C43" s="310"/>
      <c r="D43" s="310"/>
      <c r="E43" s="310"/>
      <c r="F43" s="310"/>
      <c r="G43" s="310"/>
      <c r="H43" s="310"/>
      <c r="I43" s="310"/>
      <c r="J43" s="310"/>
    </row>
    <row r="44" spans="1:16" ht="15" x14ac:dyDescent="0.2">
      <c r="A44" s="18"/>
      <c r="C44" s="310" t="s">
        <v>234</v>
      </c>
      <c r="D44" s="310"/>
      <c r="E44" s="310"/>
      <c r="F44" s="310"/>
      <c r="G44" s="310"/>
      <c r="H44" s="310"/>
      <c r="I44" s="310"/>
      <c r="J44" s="310"/>
    </row>
    <row r="45" spans="1:16" ht="15" x14ac:dyDescent="0.2">
      <c r="A45" s="18"/>
      <c r="C45" s="310"/>
      <c r="D45" s="310"/>
      <c r="E45" s="310"/>
      <c r="F45" s="310"/>
      <c r="G45" s="310"/>
      <c r="H45" s="310"/>
      <c r="I45" s="310"/>
      <c r="J45" s="310"/>
    </row>
    <row r="46" spans="1:16" ht="15.75" x14ac:dyDescent="0.25">
      <c r="B46" s="18"/>
      <c r="C46" s="397" t="s">
        <v>236</v>
      </c>
      <c r="D46" s="396"/>
      <c r="E46" s="396"/>
      <c r="F46" s="18"/>
      <c r="G46" s="18"/>
      <c r="H46" s="18"/>
      <c r="I46" s="18"/>
      <c r="J46" s="18"/>
      <c r="K46" s="18"/>
      <c r="L46" s="18"/>
      <c r="M46" s="18"/>
      <c r="N46" s="18"/>
      <c r="O46" s="18"/>
      <c r="P46" s="18"/>
    </row>
    <row r="47" spans="1:16" ht="15" x14ac:dyDescent="0.2">
      <c r="B47" s="18"/>
      <c r="C47" s="396" t="s">
        <v>266</v>
      </c>
      <c r="D47" s="396"/>
      <c r="E47" s="396"/>
      <c r="F47" s="18"/>
      <c r="G47" s="18"/>
      <c r="H47" s="18"/>
      <c r="I47" s="18"/>
      <c r="J47" s="18"/>
      <c r="K47" s="18"/>
      <c r="L47" s="18"/>
      <c r="M47" s="18"/>
      <c r="N47" s="18"/>
      <c r="O47" s="18"/>
      <c r="P47" s="18"/>
    </row>
    <row r="48" spans="1:16" ht="15" x14ac:dyDescent="0.2">
      <c r="B48" s="18"/>
      <c r="C48" s="396" t="s">
        <v>203</v>
      </c>
      <c r="D48" s="396"/>
      <c r="E48" s="18"/>
      <c r="F48" s="18"/>
      <c r="G48" s="18"/>
      <c r="H48" s="18"/>
      <c r="I48" s="18"/>
      <c r="J48" s="18"/>
      <c r="K48" s="18"/>
      <c r="L48" s="18"/>
      <c r="M48" s="18"/>
      <c r="N48" s="18"/>
      <c r="O48" s="18"/>
      <c r="P48" s="18"/>
    </row>
    <row r="49" spans="2:16" ht="15" x14ac:dyDescent="0.2">
      <c r="B49" s="18"/>
      <c r="C49" s="396" t="s">
        <v>204</v>
      </c>
      <c r="D49" s="396"/>
      <c r="E49" s="18"/>
      <c r="F49" s="18"/>
      <c r="G49" s="18"/>
      <c r="H49" s="18"/>
      <c r="I49" s="18"/>
      <c r="J49" s="18"/>
      <c r="K49" s="18"/>
      <c r="L49" s="18"/>
      <c r="M49" s="18"/>
      <c r="N49" s="18"/>
      <c r="O49" s="18"/>
      <c r="P49" s="18"/>
    </row>
    <row r="50" spans="2:16" ht="15" x14ac:dyDescent="0.2">
      <c r="B50" s="18"/>
      <c r="C50" s="396"/>
      <c r="D50" s="396"/>
      <c r="E50" s="18"/>
      <c r="F50" s="18"/>
      <c r="G50" s="18"/>
      <c r="H50" s="18"/>
      <c r="I50" s="18"/>
      <c r="J50" s="18"/>
      <c r="K50" s="18"/>
      <c r="L50" s="18"/>
      <c r="M50" s="18"/>
      <c r="N50" s="18"/>
      <c r="O50" s="18"/>
      <c r="P50" s="18"/>
    </row>
    <row r="51" spans="2:16" ht="15" x14ac:dyDescent="0.2">
      <c r="B51" s="18"/>
      <c r="C51" s="396" t="s">
        <v>235</v>
      </c>
      <c r="D51" s="396"/>
      <c r="E51" s="18"/>
      <c r="F51" s="18"/>
      <c r="G51" s="18"/>
      <c r="H51" s="18"/>
      <c r="I51" s="18"/>
      <c r="J51" s="18"/>
      <c r="K51" s="18"/>
      <c r="L51" s="18"/>
      <c r="M51" s="18"/>
      <c r="N51" s="18"/>
      <c r="O51" s="18"/>
      <c r="P51" s="18"/>
    </row>
    <row r="52" spans="2:16" ht="15" x14ac:dyDescent="0.2">
      <c r="C52" s="310" t="s">
        <v>237</v>
      </c>
      <c r="D52" s="310"/>
    </row>
    <row r="53" spans="2:16" ht="15" x14ac:dyDescent="0.2">
      <c r="D53" s="310"/>
    </row>
    <row r="54" spans="2:16" ht="15" x14ac:dyDescent="0.2">
      <c r="D54" s="310"/>
    </row>
    <row r="57" spans="2:16" ht="15.75" x14ac:dyDescent="0.25">
      <c r="C57" s="382" t="s">
        <v>260</v>
      </c>
    </row>
    <row r="59" spans="2:16" ht="15" x14ac:dyDescent="0.2">
      <c r="C59" s="392" t="s">
        <v>246</v>
      </c>
      <c r="D59" s="393" t="s">
        <v>247</v>
      </c>
      <c r="E59" s="393"/>
      <c r="F59" s="393" t="s">
        <v>248</v>
      </c>
      <c r="G59" s="393"/>
      <c r="H59" s="393"/>
      <c r="I59" s="384"/>
      <c r="J59" s="384"/>
      <c r="K59" s="384"/>
      <c r="L59" s="384"/>
      <c r="M59" s="384"/>
    </row>
    <row r="60" spans="2:16" ht="15" x14ac:dyDescent="0.2">
      <c r="C60" s="394" t="s">
        <v>245</v>
      </c>
      <c r="D60" s="398">
        <v>39625</v>
      </c>
      <c r="E60" s="310"/>
      <c r="F60" s="310" t="s">
        <v>271</v>
      </c>
      <c r="G60" s="310"/>
      <c r="H60" s="310"/>
    </row>
    <row r="61" spans="2:16" x14ac:dyDescent="0.2">
      <c r="D61" s="399"/>
      <c r="G61" s="383"/>
    </row>
    <row r="62" spans="2:16" ht="15" x14ac:dyDescent="0.2">
      <c r="C62" s="394" t="s">
        <v>270</v>
      </c>
      <c r="D62" s="398">
        <v>39983</v>
      </c>
      <c r="F62" s="310" t="s">
        <v>272</v>
      </c>
    </row>
    <row r="63" spans="2:16" ht="15" x14ac:dyDescent="0.2">
      <c r="C63" s="394"/>
      <c r="D63" s="395"/>
      <c r="F63" s="310" t="s">
        <v>275</v>
      </c>
    </row>
    <row r="64" spans="2:16" ht="15" x14ac:dyDescent="0.2">
      <c r="C64" s="394"/>
      <c r="D64" s="395"/>
      <c r="F64" s="310" t="s">
        <v>273</v>
      </c>
    </row>
    <row r="65" spans="3:5" ht="15" x14ac:dyDescent="0.2">
      <c r="C65" s="394"/>
      <c r="D65" s="395"/>
    </row>
    <row r="66" spans="3:5" ht="15" x14ac:dyDescent="0.2">
      <c r="C66" s="394"/>
      <c r="D66" s="395"/>
    </row>
    <row r="67" spans="3:5" ht="15" x14ac:dyDescent="0.2">
      <c r="C67" s="394"/>
      <c r="D67" s="395"/>
    </row>
    <row r="68" spans="3:5" ht="20.25" x14ac:dyDescent="0.3">
      <c r="C68" s="394"/>
      <c r="D68" s="387"/>
    </row>
    <row r="69" spans="3:5" ht="20.25" x14ac:dyDescent="0.3">
      <c r="C69" s="394"/>
      <c r="D69" s="388"/>
    </row>
    <row r="70" spans="3:5" ht="20.25" x14ac:dyDescent="0.3">
      <c r="C70" s="394"/>
      <c r="D70" s="388"/>
    </row>
    <row r="71" spans="3:5" ht="20.25" x14ac:dyDescent="0.3">
      <c r="C71" s="394"/>
      <c r="D71" s="388"/>
    </row>
    <row r="72" spans="3:5" ht="20.25" x14ac:dyDescent="0.3">
      <c r="D72" s="388"/>
    </row>
    <row r="73" spans="3:5" ht="15" x14ac:dyDescent="0.2">
      <c r="D73" s="310"/>
    </row>
    <row r="74" spans="3:5" ht="15" x14ac:dyDescent="0.2">
      <c r="D74" s="310"/>
    </row>
    <row r="78" spans="3:5" ht="15.75" x14ac:dyDescent="0.25">
      <c r="C78" s="332"/>
    </row>
    <row r="79" spans="3:5" ht="15" x14ac:dyDescent="0.2">
      <c r="D79" s="310"/>
      <c r="E79" s="310"/>
    </row>
    <row r="80" spans="3:5" ht="15" x14ac:dyDescent="0.2">
      <c r="D80" s="310"/>
      <c r="E80" s="310"/>
    </row>
    <row r="81" spans="4:5" ht="15" x14ac:dyDescent="0.2">
      <c r="D81" s="310"/>
      <c r="E81" s="310"/>
    </row>
    <row r="82" spans="4:5" ht="15" x14ac:dyDescent="0.2">
      <c r="D82" s="310"/>
      <c r="E82" s="310"/>
    </row>
    <row r="83" spans="4:5" ht="15" x14ac:dyDescent="0.2">
      <c r="D83" s="310"/>
      <c r="E83" s="310"/>
    </row>
    <row r="84" spans="4:5" ht="15" x14ac:dyDescent="0.2">
      <c r="E84" s="310"/>
    </row>
    <row r="85" spans="4:5" ht="15" x14ac:dyDescent="0.2">
      <c r="E85" s="310"/>
    </row>
    <row r="86" spans="4:5" ht="15" x14ac:dyDescent="0.2">
      <c r="E86" s="310"/>
    </row>
    <row r="87" spans="4:5" ht="15" x14ac:dyDescent="0.2">
      <c r="E87" s="310"/>
    </row>
    <row r="88" spans="4:5" ht="15" x14ac:dyDescent="0.2">
      <c r="E88" s="310"/>
    </row>
    <row r="89" spans="4:5" ht="15" x14ac:dyDescent="0.2">
      <c r="E89" s="310"/>
    </row>
  </sheetData>
  <phoneticPr fontId="29" type="noConversion"/>
  <pageMargins left="0.74803149606299213" right="0.74803149606299213" top="0.98425196850393704" bottom="0.98425196850393704" header="0.51181102362204722" footer="0.51181102362204722"/>
  <pageSetup paperSize="9" scale="45"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BF242"/>
  <sheetViews>
    <sheetView topLeftCell="B1" zoomScale="85" zoomScaleNormal="85" workbookViewId="0">
      <selection activeCell="I204" sqref="I204"/>
    </sheetView>
  </sheetViews>
  <sheetFormatPr defaultColWidth="8.5703125" defaultRowHeight="12.75" outlineLevelRow="1" outlineLevelCol="1" x14ac:dyDescent="0.2"/>
  <cols>
    <col min="1" max="2" width="1.7109375" customWidth="1"/>
    <col min="3" max="3" width="3.28515625" customWidth="1"/>
    <col min="4" max="4" width="7.140625" style="130" bestFit="1" customWidth="1"/>
    <col min="5" max="5" width="30.5703125" style="3" customWidth="1"/>
    <col min="6" max="6" width="25.42578125" customWidth="1"/>
    <col min="7" max="7" width="12" style="2" customWidth="1"/>
    <col min="8" max="8" width="12" style="4" customWidth="1"/>
    <col min="9" max="9" width="12" customWidth="1"/>
    <col min="10" max="11" width="13.7109375" customWidth="1"/>
    <col min="12" max="33" width="13.5703125" customWidth="1"/>
    <col min="34" max="57" width="8.5703125" hidden="1" customWidth="1" outlineLevel="1"/>
    <col min="58" max="58" width="8.5703125" collapsed="1"/>
  </cols>
  <sheetData>
    <row r="1" spans="1:18" x14ac:dyDescent="0.2">
      <c r="A1" s="20"/>
      <c r="B1" s="20"/>
      <c r="C1" s="20"/>
      <c r="D1" s="286"/>
      <c r="E1" s="20"/>
      <c r="F1" s="132"/>
      <c r="G1" s="132"/>
      <c r="H1" s="132"/>
      <c r="I1" s="132"/>
      <c r="J1" s="132"/>
      <c r="K1" s="132"/>
      <c r="L1" s="132"/>
      <c r="M1" s="132"/>
      <c r="N1" s="132"/>
      <c r="O1" s="132"/>
      <c r="P1" s="132"/>
      <c r="Q1" s="18"/>
      <c r="R1" s="18"/>
    </row>
    <row r="2" spans="1:18" ht="16.5" customHeight="1" x14ac:dyDescent="0.25">
      <c r="A2" s="20"/>
      <c r="B2" s="20"/>
      <c r="C2" s="20"/>
      <c r="D2" s="286"/>
      <c r="E2" s="473" t="s">
        <v>91</v>
      </c>
      <c r="F2" s="474"/>
      <c r="G2" s="481" t="s">
        <v>143</v>
      </c>
      <c r="H2" s="482"/>
      <c r="I2" s="415"/>
      <c r="J2" s="132"/>
      <c r="K2" s="132"/>
      <c r="L2" s="132"/>
      <c r="M2" s="132"/>
      <c r="N2" s="132"/>
      <c r="O2" s="132"/>
      <c r="P2" s="132"/>
      <c r="Q2" s="18"/>
      <c r="R2" s="18"/>
    </row>
    <row r="3" spans="1:18" s="130" customFormat="1" x14ac:dyDescent="0.2">
      <c r="A3" s="286"/>
      <c r="B3" s="286"/>
      <c r="C3" s="286"/>
      <c r="D3" s="286"/>
      <c r="E3" s="137"/>
      <c r="F3" s="138"/>
      <c r="G3" s="137"/>
      <c r="H3" s="137"/>
      <c r="I3" s="137"/>
      <c r="J3" s="137"/>
      <c r="K3" s="137"/>
      <c r="L3" s="137"/>
      <c r="M3" s="137"/>
      <c r="N3" s="137"/>
      <c r="O3" s="137"/>
      <c r="P3" s="137"/>
      <c r="Q3" s="137"/>
      <c r="R3" s="137"/>
    </row>
    <row r="4" spans="1:18" s="7" customFormat="1" ht="15.75" x14ac:dyDescent="0.25">
      <c r="A4" s="170"/>
      <c r="B4" s="170"/>
      <c r="C4" s="170"/>
      <c r="D4" s="170"/>
      <c r="E4" s="170"/>
      <c r="F4" s="171"/>
      <c r="G4" s="172"/>
      <c r="H4" s="173"/>
      <c r="I4" s="171"/>
      <c r="J4" s="170"/>
      <c r="K4" s="170"/>
      <c r="L4" s="170"/>
      <c r="M4" s="170"/>
      <c r="N4" s="170"/>
      <c r="O4" s="170"/>
      <c r="P4" s="170"/>
      <c r="Q4" s="170"/>
      <c r="R4" s="170"/>
    </row>
    <row r="5" spans="1:18" x14ac:dyDescent="0.2">
      <c r="A5" s="174"/>
      <c r="B5" s="174"/>
      <c r="C5" s="174"/>
      <c r="D5" s="411"/>
      <c r="E5" s="317" t="str">
        <f>"Opening Regulated Asset Base for "&amp;Q7&amp;" ($m Nominal)"</f>
        <v>Opening Regulated Asset Base for 2014-15 ($m Nominal)</v>
      </c>
      <c r="F5" s="317"/>
      <c r="G5" s="317"/>
      <c r="H5" s="317"/>
      <c r="I5" s="175"/>
      <c r="J5" s="176"/>
      <c r="K5" s="175"/>
      <c r="L5" s="176"/>
      <c r="M5" s="175"/>
      <c r="N5" s="176"/>
      <c r="O5" s="176"/>
      <c r="P5" s="175"/>
      <c r="Q5" s="174"/>
      <c r="R5" s="174"/>
    </row>
    <row r="6" spans="1:18" ht="38.25" x14ac:dyDescent="0.2">
      <c r="A6" s="286"/>
      <c r="B6" s="286"/>
      <c r="C6" s="286"/>
      <c r="D6" s="286"/>
      <c r="E6" s="74"/>
      <c r="F6" s="18"/>
      <c r="G6" s="483" t="s">
        <v>162</v>
      </c>
      <c r="H6" s="483"/>
      <c r="I6" s="483"/>
      <c r="J6" s="450" t="s">
        <v>64</v>
      </c>
      <c r="K6" s="450" t="s">
        <v>121</v>
      </c>
      <c r="L6" s="451" t="s">
        <v>65</v>
      </c>
      <c r="M6" s="451" t="s">
        <v>66</v>
      </c>
      <c r="N6" s="451" t="s">
        <v>140</v>
      </c>
      <c r="O6" s="451" t="s">
        <v>93</v>
      </c>
      <c r="P6" s="451" t="s">
        <v>92</v>
      </c>
      <c r="Q6" s="19" t="s">
        <v>122</v>
      </c>
      <c r="R6" s="17"/>
    </row>
    <row r="7" spans="1:18" x14ac:dyDescent="0.2">
      <c r="A7" s="416" t="s">
        <v>283</v>
      </c>
      <c r="B7" s="416"/>
      <c r="C7" s="416"/>
      <c r="D7" s="286"/>
      <c r="E7" s="467" t="s">
        <v>62</v>
      </c>
      <c r="F7" s="478"/>
      <c r="G7" s="477" t="s">
        <v>307</v>
      </c>
      <c r="H7" s="477"/>
      <c r="I7" s="477"/>
      <c r="J7" s="446">
        <v>320.04795747831082</v>
      </c>
      <c r="K7" s="446"/>
      <c r="L7" s="447" t="s">
        <v>324</v>
      </c>
      <c r="M7" s="439" t="s">
        <v>324</v>
      </c>
      <c r="N7" s="446">
        <v>200.08347829457563</v>
      </c>
      <c r="O7" s="448" t="s">
        <v>324</v>
      </c>
      <c r="P7" s="439" t="s">
        <v>324</v>
      </c>
      <c r="Q7" s="449" t="s">
        <v>276</v>
      </c>
      <c r="R7" s="17"/>
    </row>
    <row r="8" spans="1:18" x14ac:dyDescent="0.2">
      <c r="A8" s="416" t="s">
        <v>284</v>
      </c>
      <c r="B8" s="416"/>
      <c r="C8" s="416"/>
      <c r="D8" s="286"/>
      <c r="E8" s="467" t="s">
        <v>63</v>
      </c>
      <c r="F8" s="478"/>
      <c r="G8" s="477" t="s">
        <v>308</v>
      </c>
      <c r="H8" s="477"/>
      <c r="I8" s="477"/>
      <c r="J8" s="446">
        <v>57.448040723948687</v>
      </c>
      <c r="K8" s="446"/>
      <c r="L8" s="439">
        <v>45.953012441339482</v>
      </c>
      <c r="M8" s="439">
        <v>60</v>
      </c>
      <c r="N8" s="446">
        <v>35.428834624574066</v>
      </c>
      <c r="O8" s="448">
        <v>30.635341627559654</v>
      </c>
      <c r="P8" s="439">
        <v>40</v>
      </c>
      <c r="Q8" s="285"/>
      <c r="R8" s="17"/>
    </row>
    <row r="9" spans="1:18" x14ac:dyDescent="0.2">
      <c r="A9" s="416" t="s">
        <v>285</v>
      </c>
      <c r="B9" s="416"/>
      <c r="C9" s="416"/>
      <c r="D9" s="286"/>
      <c r="E9" s="467" t="s">
        <v>69</v>
      </c>
      <c r="F9" s="478"/>
      <c r="G9" s="477" t="s">
        <v>309</v>
      </c>
      <c r="H9" s="477"/>
      <c r="I9" s="477"/>
      <c r="J9" s="446">
        <v>118.82391659927904</v>
      </c>
      <c r="K9" s="446"/>
      <c r="L9" s="439">
        <v>49.9950412799855</v>
      </c>
      <c r="M9" s="439">
        <v>60</v>
      </c>
      <c r="N9" s="446">
        <v>68.264951167098474</v>
      </c>
      <c r="O9" s="448">
        <v>33.330027519990331</v>
      </c>
      <c r="P9" s="439">
        <v>40</v>
      </c>
      <c r="Q9" s="17"/>
      <c r="R9" s="17"/>
    </row>
    <row r="10" spans="1:18" x14ac:dyDescent="0.2">
      <c r="A10" s="416" t="s">
        <v>286</v>
      </c>
      <c r="B10" s="416"/>
      <c r="C10" s="416"/>
      <c r="D10" s="286"/>
      <c r="E10" s="467" t="s">
        <v>76</v>
      </c>
      <c r="F10" s="478"/>
      <c r="G10" s="477" t="s">
        <v>310</v>
      </c>
      <c r="H10" s="477"/>
      <c r="I10" s="477"/>
      <c r="J10" s="446">
        <v>39.22302896383362</v>
      </c>
      <c r="K10" s="446"/>
      <c r="L10" s="439">
        <v>36.920403749942359</v>
      </c>
      <c r="M10" s="439">
        <v>50</v>
      </c>
      <c r="N10" s="446">
        <v>26.12728516670526</v>
      </c>
      <c r="O10" s="448">
        <v>29.536322999953889</v>
      </c>
      <c r="P10" s="439">
        <v>40</v>
      </c>
      <c r="Q10" s="17"/>
      <c r="R10" s="17"/>
    </row>
    <row r="11" spans="1:18" x14ac:dyDescent="0.2">
      <c r="A11" s="416" t="s">
        <v>287</v>
      </c>
      <c r="B11" s="416"/>
      <c r="C11" s="416"/>
      <c r="D11" s="286"/>
      <c r="E11" s="467" t="s">
        <v>77</v>
      </c>
      <c r="F11" s="478"/>
      <c r="G11" s="477" t="s">
        <v>311</v>
      </c>
      <c r="H11" s="477"/>
      <c r="I11" s="477"/>
      <c r="J11" s="446">
        <v>29.913179427943767</v>
      </c>
      <c r="K11" s="446"/>
      <c r="L11" s="439">
        <v>34.041813099771069</v>
      </c>
      <c r="M11" s="439">
        <v>50</v>
      </c>
      <c r="N11" s="446">
        <v>12.58054110439207</v>
      </c>
      <c r="O11" s="448">
        <v>30.637631789793961</v>
      </c>
      <c r="P11" s="439">
        <v>45</v>
      </c>
      <c r="Q11" s="17"/>
      <c r="R11" s="17"/>
    </row>
    <row r="12" spans="1:18" x14ac:dyDescent="0.2">
      <c r="A12" s="416" t="s">
        <v>288</v>
      </c>
      <c r="B12" s="416"/>
      <c r="C12" s="416"/>
      <c r="D12" s="286"/>
      <c r="E12" s="467" t="s">
        <v>78</v>
      </c>
      <c r="F12" s="478"/>
      <c r="G12" s="477" t="s">
        <v>312</v>
      </c>
      <c r="H12" s="477"/>
      <c r="I12" s="477"/>
      <c r="J12" s="446">
        <v>199.36213498038353</v>
      </c>
      <c r="K12" s="446"/>
      <c r="L12" s="439">
        <v>34.044052741262128</v>
      </c>
      <c r="M12" s="439">
        <v>45</v>
      </c>
      <c r="N12" s="446">
        <v>160.1988272419654</v>
      </c>
      <c r="O12" s="448">
        <v>30.261380214455226</v>
      </c>
      <c r="P12" s="439">
        <v>40</v>
      </c>
      <c r="Q12" s="17"/>
      <c r="R12" s="17"/>
    </row>
    <row r="13" spans="1:18" x14ac:dyDescent="0.2">
      <c r="A13" s="416" t="s">
        <v>289</v>
      </c>
      <c r="B13" s="416"/>
      <c r="C13" s="416"/>
      <c r="D13" s="286"/>
      <c r="E13" s="467" t="s">
        <v>79</v>
      </c>
      <c r="F13" s="478"/>
      <c r="G13" s="477" t="s">
        <v>313</v>
      </c>
      <c r="H13" s="477"/>
      <c r="I13" s="477"/>
      <c r="J13" s="446">
        <v>370.54741151118759</v>
      </c>
      <c r="K13" s="446"/>
      <c r="L13" s="439">
        <v>37.683451251504046</v>
      </c>
      <c r="M13" s="439">
        <v>45</v>
      </c>
      <c r="N13" s="446">
        <v>272.54321762514041</v>
      </c>
      <c r="O13" s="448">
        <v>33.496401112448041</v>
      </c>
      <c r="P13" s="439">
        <v>40</v>
      </c>
      <c r="Q13" s="17"/>
      <c r="R13" s="409"/>
    </row>
    <row r="14" spans="1:18" x14ac:dyDescent="0.2">
      <c r="A14" s="416" t="s">
        <v>290</v>
      </c>
      <c r="B14" s="416"/>
      <c r="C14" s="416"/>
      <c r="D14" s="286"/>
      <c r="E14" s="467" t="s">
        <v>80</v>
      </c>
      <c r="F14" s="478"/>
      <c r="G14" s="477" t="s">
        <v>314</v>
      </c>
      <c r="H14" s="477"/>
      <c r="I14" s="477"/>
      <c r="J14" s="446">
        <v>0</v>
      </c>
      <c r="K14" s="446"/>
      <c r="L14" s="439">
        <v>35</v>
      </c>
      <c r="M14" s="439">
        <v>45</v>
      </c>
      <c r="N14" s="446">
        <v>0</v>
      </c>
      <c r="O14" s="448">
        <v>37.022222222222226</v>
      </c>
      <c r="P14" s="439">
        <v>47.6</v>
      </c>
      <c r="Q14" s="17"/>
      <c r="R14" s="17"/>
    </row>
    <row r="15" spans="1:18" x14ac:dyDescent="0.2">
      <c r="A15" s="416" t="s">
        <v>291</v>
      </c>
      <c r="B15" s="416"/>
      <c r="C15" s="416"/>
      <c r="D15" s="286"/>
      <c r="E15" s="467" t="s">
        <v>81</v>
      </c>
      <c r="F15" s="478"/>
      <c r="G15" s="477" t="s">
        <v>315</v>
      </c>
      <c r="H15" s="477"/>
      <c r="I15" s="477"/>
      <c r="J15" s="446">
        <v>42.950818222299965</v>
      </c>
      <c r="K15" s="446"/>
      <c r="L15" s="439">
        <v>13.874388458879002</v>
      </c>
      <c r="M15" s="439">
        <v>15</v>
      </c>
      <c r="N15" s="446">
        <v>38.910463087325553</v>
      </c>
      <c r="O15" s="448">
        <v>13.874388458879002</v>
      </c>
      <c r="P15" s="439">
        <v>15</v>
      </c>
      <c r="Q15" s="17"/>
      <c r="R15" s="17"/>
    </row>
    <row r="16" spans="1:18" x14ac:dyDescent="0.2">
      <c r="A16" s="416" t="s">
        <v>292</v>
      </c>
      <c r="B16" s="416"/>
      <c r="C16" s="416"/>
      <c r="D16" s="286"/>
      <c r="E16" s="467" t="s">
        <v>83</v>
      </c>
      <c r="F16" s="478"/>
      <c r="G16" s="477" t="s">
        <v>316</v>
      </c>
      <c r="H16" s="477"/>
      <c r="I16" s="477"/>
      <c r="J16" s="446">
        <v>48.743679927959896</v>
      </c>
      <c r="K16" s="446"/>
      <c r="L16" s="439">
        <v>42.475134983550959</v>
      </c>
      <c r="M16" s="439">
        <v>60</v>
      </c>
      <c r="N16" s="446">
        <v>27.724471172869155</v>
      </c>
      <c r="O16" s="448">
        <v>33.696940420283767</v>
      </c>
      <c r="P16" s="439">
        <v>47.6</v>
      </c>
      <c r="Q16" s="17"/>
      <c r="R16" s="17"/>
    </row>
    <row r="17" spans="1:18" x14ac:dyDescent="0.2">
      <c r="A17" s="416" t="s">
        <v>293</v>
      </c>
      <c r="B17" s="416"/>
      <c r="C17" s="416"/>
      <c r="D17" s="286"/>
      <c r="E17" s="467" t="s">
        <v>84</v>
      </c>
      <c r="F17" s="478"/>
      <c r="G17" s="477" t="s">
        <v>317</v>
      </c>
      <c r="H17" s="477"/>
      <c r="I17" s="477"/>
      <c r="J17" s="446">
        <v>48.851139116390058</v>
      </c>
      <c r="K17" s="446"/>
      <c r="L17" s="439">
        <v>46.827678759477543</v>
      </c>
      <c r="M17" s="439">
        <v>55</v>
      </c>
      <c r="N17" s="446">
        <v>23.37700152352058</v>
      </c>
      <c r="O17" s="448">
        <v>40.527227435475112</v>
      </c>
      <c r="P17" s="439">
        <v>47.6</v>
      </c>
      <c r="Q17" s="17"/>
      <c r="R17" s="17"/>
    </row>
    <row r="18" spans="1:18" x14ac:dyDescent="0.2">
      <c r="A18" s="416" t="s">
        <v>294</v>
      </c>
      <c r="B18" s="416"/>
      <c r="C18" s="416"/>
      <c r="D18" s="286"/>
      <c r="E18" s="467" t="s">
        <v>85</v>
      </c>
      <c r="F18" s="478"/>
      <c r="G18" s="477" t="s">
        <v>318</v>
      </c>
      <c r="H18" s="477"/>
      <c r="I18" s="477"/>
      <c r="J18" s="446">
        <v>38.828454474180518</v>
      </c>
      <c r="K18" s="446"/>
      <c r="L18" s="439">
        <v>30.179234523944636</v>
      </c>
      <c r="M18" s="439">
        <v>45</v>
      </c>
      <c r="N18" s="446">
        <v>24.460928403287173</v>
      </c>
      <c r="O18" s="448">
        <v>31.922923629772551</v>
      </c>
      <c r="P18" s="439">
        <v>47.6</v>
      </c>
      <c r="Q18" s="17"/>
      <c r="R18" s="17"/>
    </row>
    <row r="19" spans="1:18" x14ac:dyDescent="0.2">
      <c r="A19" s="416" t="s">
        <v>295</v>
      </c>
      <c r="B19" s="416"/>
      <c r="C19" s="416"/>
      <c r="D19" s="286"/>
      <c r="E19" s="467" t="s">
        <v>86</v>
      </c>
      <c r="F19" s="478"/>
      <c r="G19" s="477" t="s">
        <v>319</v>
      </c>
      <c r="H19" s="477"/>
      <c r="I19" s="477"/>
      <c r="J19" s="446">
        <v>569.93366199208276</v>
      </c>
      <c r="K19" s="446"/>
      <c r="L19" s="439">
        <v>36.617078036129257</v>
      </c>
      <c r="M19" s="439">
        <v>45</v>
      </c>
      <c r="N19" s="446">
        <v>506.81650099264567</v>
      </c>
      <c r="O19" s="448">
        <v>38.24450372662389</v>
      </c>
      <c r="P19" s="439">
        <v>47</v>
      </c>
      <c r="Q19" s="17"/>
      <c r="R19" s="17"/>
    </row>
    <row r="20" spans="1:18" x14ac:dyDescent="0.2">
      <c r="A20" s="416" t="s">
        <v>296</v>
      </c>
      <c r="B20" s="416"/>
      <c r="C20" s="416"/>
      <c r="D20" s="286"/>
      <c r="E20" s="467" t="s">
        <v>87</v>
      </c>
      <c r="F20" s="478"/>
      <c r="G20" s="477" t="s">
        <v>320</v>
      </c>
      <c r="H20" s="477"/>
      <c r="I20" s="477"/>
      <c r="J20" s="446">
        <v>12.147308456611078</v>
      </c>
      <c r="K20" s="446"/>
      <c r="L20" s="439">
        <v>60.14802433909442</v>
      </c>
      <c r="M20" s="439">
        <v>70</v>
      </c>
      <c r="N20" s="446">
        <v>0.70528775155520784</v>
      </c>
      <c r="O20" s="448">
        <v>40.900656550584202</v>
      </c>
      <c r="P20" s="439">
        <v>47.6</v>
      </c>
      <c r="Q20" s="17"/>
      <c r="R20" s="17"/>
    </row>
    <row r="21" spans="1:18" x14ac:dyDescent="0.2">
      <c r="A21" s="416" t="s">
        <v>297</v>
      </c>
      <c r="B21" s="416"/>
      <c r="C21" s="416"/>
      <c r="D21" s="286"/>
      <c r="E21" s="467" t="s">
        <v>88</v>
      </c>
      <c r="F21" s="478"/>
      <c r="G21" s="477" t="s">
        <v>321</v>
      </c>
      <c r="H21" s="477"/>
      <c r="I21" s="477"/>
      <c r="J21" s="446">
        <v>20.415260632217048</v>
      </c>
      <c r="K21" s="446"/>
      <c r="L21" s="439">
        <v>17.469095694430194</v>
      </c>
      <c r="M21" s="439">
        <v>37.197489184627251</v>
      </c>
      <c r="N21" s="446">
        <v>6.6125611047734987</v>
      </c>
      <c r="O21" s="448">
        <v>17.469095694430194</v>
      </c>
      <c r="P21" s="439">
        <v>37.197489184627251</v>
      </c>
      <c r="Q21" s="17"/>
      <c r="R21" s="17"/>
    </row>
    <row r="22" spans="1:18" x14ac:dyDescent="0.2">
      <c r="A22" s="416" t="s">
        <v>298</v>
      </c>
      <c r="B22" s="416"/>
      <c r="C22" s="416"/>
      <c r="D22" s="286"/>
      <c r="E22" s="467" t="s">
        <v>89</v>
      </c>
      <c r="F22" s="478"/>
      <c r="G22" s="477" t="s">
        <v>322</v>
      </c>
      <c r="H22" s="477"/>
      <c r="I22" s="477"/>
      <c r="J22" s="446">
        <v>0.85192197549382342</v>
      </c>
      <c r="K22" s="446"/>
      <c r="L22" s="439">
        <v>7.8953864561960936</v>
      </c>
      <c r="M22" s="439">
        <v>10</v>
      </c>
      <c r="N22" s="446">
        <v>0.77058089339999991</v>
      </c>
      <c r="O22" s="448">
        <v>7.8953864561960945</v>
      </c>
      <c r="P22" s="439">
        <v>10</v>
      </c>
      <c r="Q22" s="17"/>
      <c r="R22" s="17"/>
    </row>
    <row r="23" spans="1:18" x14ac:dyDescent="0.2">
      <c r="A23" s="416" t="s">
        <v>299</v>
      </c>
      <c r="B23" s="416"/>
      <c r="C23" s="416"/>
      <c r="D23" s="286"/>
      <c r="E23" s="467" t="s">
        <v>90</v>
      </c>
      <c r="F23" s="478"/>
      <c r="G23" s="477" t="s">
        <v>323</v>
      </c>
      <c r="H23" s="477"/>
      <c r="I23" s="477"/>
      <c r="J23" s="446">
        <v>18.977314439892012</v>
      </c>
      <c r="K23" s="446"/>
      <c r="L23" s="439">
        <v>4.7862338520636678</v>
      </c>
      <c r="M23" s="439">
        <v>7</v>
      </c>
      <c r="N23" s="446">
        <v>17.121007827616431</v>
      </c>
      <c r="O23" s="448">
        <v>4.7862338520636678</v>
      </c>
      <c r="P23" s="439">
        <v>7</v>
      </c>
      <c r="Q23" s="17"/>
      <c r="R23" s="17"/>
    </row>
    <row r="24" spans="1:18" x14ac:dyDescent="0.2">
      <c r="A24" s="416" t="s">
        <v>300</v>
      </c>
      <c r="B24" s="416"/>
      <c r="C24" s="416"/>
      <c r="D24" s="286"/>
      <c r="E24" s="467" t="s">
        <v>123</v>
      </c>
      <c r="F24" s="478"/>
      <c r="G24" s="477" t="s">
        <v>300</v>
      </c>
      <c r="H24" s="477"/>
      <c r="I24" s="477"/>
      <c r="J24" s="446">
        <v>26.415087463745053</v>
      </c>
      <c r="K24" s="446"/>
      <c r="L24" s="439">
        <v>3.3010883505614443</v>
      </c>
      <c r="M24" s="439">
        <v>5</v>
      </c>
      <c r="N24" s="446">
        <v>14.46084863650019</v>
      </c>
      <c r="O24" s="448">
        <v>2.6408706804491553</v>
      </c>
      <c r="P24" s="439">
        <v>4</v>
      </c>
      <c r="Q24" s="17"/>
      <c r="R24" s="17"/>
    </row>
    <row r="25" spans="1:18" x14ac:dyDescent="0.2">
      <c r="A25" s="416" t="s">
        <v>301</v>
      </c>
      <c r="B25" s="416"/>
      <c r="C25" s="416"/>
      <c r="D25" s="286"/>
      <c r="E25" s="467" t="s">
        <v>124</v>
      </c>
      <c r="F25" s="478"/>
      <c r="G25" s="477" t="s">
        <v>297</v>
      </c>
      <c r="H25" s="477"/>
      <c r="I25" s="477"/>
      <c r="J25" s="446">
        <v>6.0829974960592521</v>
      </c>
      <c r="K25" s="446"/>
      <c r="L25" s="439">
        <v>12.52911565754345</v>
      </c>
      <c r="M25" s="439">
        <v>17.439221952066688</v>
      </c>
      <c r="N25" s="446">
        <v>4.1718705576123849</v>
      </c>
      <c r="O25" s="448">
        <v>7.6155132571279465</v>
      </c>
      <c r="P25" s="439">
        <v>10.6</v>
      </c>
      <c r="Q25" s="17"/>
      <c r="R25" s="17"/>
    </row>
    <row r="26" spans="1:18" x14ac:dyDescent="0.2">
      <c r="A26" s="416" t="s">
        <v>302</v>
      </c>
      <c r="B26" s="416"/>
      <c r="C26" s="416"/>
      <c r="D26" s="286"/>
      <c r="E26" s="467" t="s">
        <v>125</v>
      </c>
      <c r="F26" s="478"/>
      <c r="G26" s="477" t="s">
        <v>301</v>
      </c>
      <c r="H26" s="477"/>
      <c r="I26" s="477"/>
      <c r="J26" s="446">
        <v>15.623385799176566</v>
      </c>
      <c r="K26" s="446"/>
      <c r="L26" s="439">
        <v>6.320158390691236</v>
      </c>
      <c r="M26" s="439">
        <v>10.244186762015632</v>
      </c>
      <c r="N26" s="446">
        <v>16.489369279152687</v>
      </c>
      <c r="O26" s="448">
        <v>12.339014384481391</v>
      </c>
      <c r="P26" s="439">
        <v>20</v>
      </c>
      <c r="Q26" s="17"/>
      <c r="R26" s="17"/>
    </row>
    <row r="27" spans="1:18" x14ac:dyDescent="0.2">
      <c r="A27" s="416" t="s">
        <v>278</v>
      </c>
      <c r="B27" s="416"/>
      <c r="C27" s="416"/>
      <c r="D27" s="286"/>
      <c r="E27" s="467" t="s">
        <v>250</v>
      </c>
      <c r="F27" s="478"/>
      <c r="G27" s="480" t="s">
        <v>302</v>
      </c>
      <c r="H27" s="480"/>
      <c r="I27" s="480"/>
      <c r="J27" s="446">
        <v>37.683924669249947</v>
      </c>
      <c r="K27" s="446"/>
      <c r="L27" s="439">
        <v>29.975767643313649</v>
      </c>
      <c r="M27" s="439">
        <v>35.916896031439698</v>
      </c>
      <c r="N27" s="446">
        <v>32.944464070277228</v>
      </c>
      <c r="O27" s="448">
        <v>33.383472354709596</v>
      </c>
      <c r="P27" s="439">
        <v>40</v>
      </c>
      <c r="Q27" s="17"/>
      <c r="R27" s="410"/>
    </row>
    <row r="28" spans="1:18" x14ac:dyDescent="0.2">
      <c r="A28" s="20"/>
      <c r="B28" s="20"/>
      <c r="C28" s="20"/>
      <c r="D28" s="286"/>
      <c r="E28" s="467" t="s">
        <v>251</v>
      </c>
      <c r="F28" s="478"/>
      <c r="G28" s="477" t="s">
        <v>298</v>
      </c>
      <c r="H28" s="477"/>
      <c r="I28" s="477"/>
      <c r="J28" s="446">
        <v>3.9988233062738336</v>
      </c>
      <c r="K28" s="446"/>
      <c r="L28" s="447" t="s">
        <v>324</v>
      </c>
      <c r="M28" s="439" t="s">
        <v>324</v>
      </c>
      <c r="N28" s="446">
        <v>6.4321955694747768</v>
      </c>
      <c r="O28" s="448" t="s">
        <v>324</v>
      </c>
      <c r="P28" s="439" t="s">
        <v>324</v>
      </c>
      <c r="Q28" s="17"/>
      <c r="R28" s="17"/>
    </row>
    <row r="29" spans="1:18" x14ac:dyDescent="0.2">
      <c r="A29" s="20"/>
      <c r="B29" s="20"/>
      <c r="C29" s="20"/>
      <c r="D29" s="286"/>
      <c r="E29" s="467" t="s">
        <v>252</v>
      </c>
      <c r="F29" s="478"/>
      <c r="G29" s="477" t="s">
        <v>299</v>
      </c>
      <c r="H29" s="477"/>
      <c r="I29" s="477"/>
      <c r="J29" s="446">
        <v>2.2684224234452071</v>
      </c>
      <c r="K29" s="446"/>
      <c r="L29" s="439">
        <v>7.578982602229102</v>
      </c>
      <c r="M29" s="439">
        <v>29.444039815489198</v>
      </c>
      <c r="N29" s="446">
        <v>0.24918257517199471</v>
      </c>
      <c r="O29" s="448">
        <v>2.7027309371298442</v>
      </c>
      <c r="P29" s="439">
        <v>10.5</v>
      </c>
      <c r="Q29" s="17"/>
      <c r="R29" s="17"/>
    </row>
    <row r="30" spans="1:18" x14ac:dyDescent="0.2">
      <c r="A30" s="20"/>
      <c r="B30" s="20"/>
      <c r="C30" s="20"/>
      <c r="D30" s="286"/>
      <c r="E30" s="467" t="s">
        <v>253</v>
      </c>
      <c r="F30" s="478"/>
      <c r="G30" s="477" t="s">
        <v>278</v>
      </c>
      <c r="H30" s="477"/>
      <c r="I30" s="477"/>
      <c r="J30" s="446">
        <v>6.5834590539058695</v>
      </c>
      <c r="K30" s="446"/>
      <c r="L30" s="439">
        <v>41.738430264949827</v>
      </c>
      <c r="M30" s="439">
        <v>45.738430264949827</v>
      </c>
      <c r="N30" s="446">
        <v>5.6574644309978828</v>
      </c>
      <c r="O30" s="448">
        <v>4.5627309489165748</v>
      </c>
      <c r="P30" s="459">
        <v>5</v>
      </c>
      <c r="Q30" s="17"/>
      <c r="R30" s="17"/>
    </row>
    <row r="31" spans="1:18" x14ac:dyDescent="0.2">
      <c r="A31" s="20"/>
      <c r="B31" s="20"/>
      <c r="C31" s="20"/>
      <c r="D31" s="286"/>
      <c r="E31" s="467" t="s">
        <v>254</v>
      </c>
      <c r="F31" s="468"/>
      <c r="G31" s="471"/>
      <c r="H31" s="472"/>
      <c r="I31" s="472"/>
      <c r="J31" s="158"/>
      <c r="K31" s="322"/>
      <c r="L31" s="129"/>
      <c r="M31" s="131"/>
      <c r="N31" s="158"/>
      <c r="O31" s="129"/>
      <c r="P31" s="131"/>
      <c r="Q31" s="17"/>
      <c r="R31" s="17"/>
    </row>
    <row r="32" spans="1:18" x14ac:dyDescent="0.2">
      <c r="A32" s="20"/>
      <c r="B32" s="20"/>
      <c r="C32" s="20"/>
      <c r="D32" s="286"/>
      <c r="E32" s="467" t="s">
        <v>255</v>
      </c>
      <c r="F32" s="468"/>
      <c r="G32" s="471"/>
      <c r="H32" s="472"/>
      <c r="I32" s="472"/>
      <c r="J32" s="158"/>
      <c r="K32" s="322"/>
      <c r="L32" s="129"/>
      <c r="M32" s="131"/>
      <c r="N32" s="158"/>
      <c r="O32" s="129"/>
      <c r="P32" s="131"/>
      <c r="Q32" s="17"/>
      <c r="R32" s="17"/>
    </row>
    <row r="33" spans="1:18" x14ac:dyDescent="0.2">
      <c r="A33" s="20"/>
      <c r="B33" s="20"/>
      <c r="C33" s="20"/>
      <c r="D33" s="286"/>
      <c r="E33" s="467" t="s">
        <v>256</v>
      </c>
      <c r="F33" s="468"/>
      <c r="G33" s="471"/>
      <c r="H33" s="472"/>
      <c r="I33" s="472"/>
      <c r="J33" s="158"/>
      <c r="K33" s="322"/>
      <c r="L33" s="129"/>
      <c r="M33" s="131"/>
      <c r="N33" s="158"/>
      <c r="O33" s="129"/>
      <c r="P33" s="131"/>
      <c r="Q33" s="17"/>
      <c r="R33" s="17"/>
    </row>
    <row r="34" spans="1:18" x14ac:dyDescent="0.2">
      <c r="A34" s="20"/>
      <c r="B34" s="20"/>
      <c r="C34" s="20"/>
      <c r="D34" s="286"/>
      <c r="E34" s="467" t="s">
        <v>257</v>
      </c>
      <c r="F34" s="468"/>
      <c r="G34" s="471"/>
      <c r="H34" s="472"/>
      <c r="I34" s="472"/>
      <c r="J34" s="158"/>
      <c r="K34" s="322"/>
      <c r="L34" s="129"/>
      <c r="M34" s="131"/>
      <c r="N34" s="158"/>
      <c r="O34" s="129"/>
      <c r="P34" s="131"/>
      <c r="Q34" s="17"/>
      <c r="R34" s="17"/>
    </row>
    <row r="35" spans="1:18" x14ac:dyDescent="0.2">
      <c r="A35" s="20"/>
      <c r="B35" s="20"/>
      <c r="C35" s="20"/>
      <c r="D35" s="286"/>
      <c r="E35" s="467" t="s">
        <v>258</v>
      </c>
      <c r="F35" s="468"/>
      <c r="G35" s="471"/>
      <c r="H35" s="472"/>
      <c r="I35" s="472"/>
      <c r="J35" s="158"/>
      <c r="K35" s="322"/>
      <c r="L35" s="129"/>
      <c r="M35" s="131"/>
      <c r="N35" s="158"/>
      <c r="O35" s="129"/>
      <c r="P35" s="131"/>
      <c r="Q35" s="17"/>
      <c r="R35" s="17"/>
    </row>
    <row r="36" spans="1:18" ht="15" customHeight="1" x14ac:dyDescent="0.2">
      <c r="A36" s="20"/>
      <c r="B36" s="20"/>
      <c r="C36" s="20"/>
      <c r="D36" s="286"/>
      <c r="E36" s="467" t="s">
        <v>259</v>
      </c>
      <c r="F36" s="468"/>
      <c r="G36" s="471"/>
      <c r="H36" s="472"/>
      <c r="I36" s="472"/>
      <c r="J36" s="158"/>
      <c r="K36" s="322"/>
      <c r="L36" s="129"/>
      <c r="M36" s="131"/>
      <c r="N36" s="158"/>
      <c r="O36" s="129"/>
      <c r="P36" s="131"/>
      <c r="Q36" s="17"/>
      <c r="R36" s="17"/>
    </row>
    <row r="37" spans="1:18" s="6" customFormat="1" x14ac:dyDescent="0.2">
      <c r="A37" s="312"/>
      <c r="B37" s="20"/>
      <c r="C37" s="20"/>
      <c r="D37" s="286"/>
      <c r="E37" s="479" t="s">
        <v>103</v>
      </c>
      <c r="F37" s="479"/>
      <c r="G37" s="434"/>
      <c r="H37" s="434"/>
      <c r="I37" s="434"/>
      <c r="J37" s="435">
        <f>SUM(J7:J36)+K37</f>
        <v>2035.7213291338696</v>
      </c>
      <c r="K37" s="436">
        <f>SUM(K7:K36)</f>
        <v>0</v>
      </c>
      <c r="L37" s="436"/>
      <c r="M37" s="436"/>
      <c r="N37" s="435">
        <f>SUM(N7:N36)</f>
        <v>1502.1313331006318</v>
      </c>
      <c r="O37" s="434"/>
      <c r="P37" s="434"/>
      <c r="Q37" s="17"/>
      <c r="R37" s="17"/>
    </row>
    <row r="38" spans="1:18" ht="21" customHeight="1" x14ac:dyDescent="0.2">
      <c r="A38" s="20"/>
      <c r="B38" s="20"/>
      <c r="C38" s="20"/>
      <c r="D38" s="286"/>
      <c r="E38" s="132"/>
      <c r="G38" s="132"/>
      <c r="H38" s="132"/>
      <c r="I38" s="132"/>
      <c r="J38" s="132"/>
      <c r="K38" s="132"/>
      <c r="L38" s="132"/>
      <c r="M38" s="132"/>
      <c r="N38" s="132"/>
      <c r="O38" s="132"/>
      <c r="P38" s="132"/>
      <c r="Q38" s="93" t="s">
        <v>281</v>
      </c>
      <c r="R38" s="17"/>
    </row>
    <row r="39" spans="1:18" ht="13.5" customHeight="1" x14ac:dyDescent="0.2">
      <c r="A39" s="174"/>
      <c r="B39" s="174"/>
      <c r="C39" s="174"/>
      <c r="D39" s="411"/>
      <c r="E39" s="317" t="str">
        <f>"Forecast Capital Expenditure – As Incurred ($m Real "&amp;CONCATENATE(LEFT(Q7, 4)-1 &amp;"-" &amp;IF(Q7&gt;"2009-10",,"0") &amp;RIGHT(Q7,2)-1)&amp;")"</f>
        <v>Forecast Capital Expenditure – As Incurred ($m Real 2013-14)</v>
      </c>
      <c r="F39" s="317"/>
      <c r="G39" s="407">
        <v>5</v>
      </c>
      <c r="H39" s="407">
        <v>6</v>
      </c>
      <c r="I39" s="407">
        <v>7</v>
      </c>
      <c r="J39" s="407">
        <v>8</v>
      </c>
      <c r="K39" s="407">
        <v>9</v>
      </c>
      <c r="L39" s="175"/>
      <c r="M39" s="175"/>
      <c r="N39" s="175"/>
      <c r="O39" s="175"/>
      <c r="P39" s="175"/>
      <c r="Q39" s="174"/>
      <c r="R39" s="175"/>
    </row>
    <row r="40" spans="1:18" x14ac:dyDescent="0.2">
      <c r="A40" s="286"/>
      <c r="B40" s="286"/>
      <c r="C40" s="286"/>
      <c r="D40" s="286"/>
      <c r="E40" s="74" t="s">
        <v>67</v>
      </c>
      <c r="G40" s="452" t="str">
        <f>Q7</f>
        <v>2014-15</v>
      </c>
      <c r="H40" s="452" t="str">
        <f>CONCATENATE(LEFT(G40, 4)+1 &amp;"-" &amp;IF(G40&gt;"2007-08",,"0") &amp;RIGHT(G40,2)+1)</f>
        <v>2015-16</v>
      </c>
      <c r="I40" s="452" t="str">
        <f t="shared" ref="I40:P40" si="0">CONCATENATE(LEFT(H40, 4)+1 &amp;"-" &amp;IF(H40&gt;"2007-08",,"0") &amp;RIGHT(H40,2)+1)</f>
        <v>2016-17</v>
      </c>
      <c r="J40" s="452" t="str">
        <f t="shared" si="0"/>
        <v>2017-18</v>
      </c>
      <c r="K40" s="452" t="str">
        <f t="shared" si="0"/>
        <v>2018-19</v>
      </c>
      <c r="L40" s="330" t="str">
        <f t="shared" si="0"/>
        <v>2019-20</v>
      </c>
      <c r="M40" s="330" t="str">
        <f t="shared" si="0"/>
        <v>2020-21</v>
      </c>
      <c r="N40" s="330" t="str">
        <f t="shared" si="0"/>
        <v>2021-22</v>
      </c>
      <c r="O40" s="330" t="str">
        <f t="shared" si="0"/>
        <v>2022-23</v>
      </c>
      <c r="P40" s="330" t="str">
        <f t="shared" si="0"/>
        <v>2023-24</v>
      </c>
      <c r="Q40" s="18"/>
      <c r="R40" s="17"/>
    </row>
    <row r="41" spans="1:18" outlineLevel="1" x14ac:dyDescent="0.2">
      <c r="A41" s="20"/>
      <c r="B41" s="20"/>
      <c r="C41" s="20"/>
      <c r="D41" s="286"/>
      <c r="E41" s="467" t="str">
        <f>Asset1</f>
        <v>Transmission &amp; Zone land &amp; easements</v>
      </c>
      <c r="F41" s="478"/>
      <c r="G41" s="454">
        <v>0.91746029637689996</v>
      </c>
      <c r="H41" s="454">
        <v>6.1304615784311016</v>
      </c>
      <c r="I41" s="454">
        <v>3.8310454873879003</v>
      </c>
      <c r="J41" s="454">
        <v>0.10752387848940001</v>
      </c>
      <c r="K41" s="454">
        <v>0.1069335184341</v>
      </c>
      <c r="L41" s="400"/>
      <c r="M41" s="400"/>
      <c r="N41" s="400"/>
      <c r="O41" s="400"/>
      <c r="P41" s="400"/>
      <c r="Q41" s="18"/>
      <c r="R41" s="17"/>
    </row>
    <row r="42" spans="1:18" outlineLevel="1" x14ac:dyDescent="0.2">
      <c r="A42" s="20"/>
      <c r="B42" s="20"/>
      <c r="C42" s="20"/>
      <c r="D42" s="286"/>
      <c r="E42" s="467" t="str">
        <f>Asset2</f>
        <v>Transmission buildings 132/66kV</v>
      </c>
      <c r="F42" s="478"/>
      <c r="G42" s="454">
        <v>9.1857290350797989</v>
      </c>
      <c r="H42" s="454">
        <v>20.453198740006098</v>
      </c>
      <c r="I42" s="454">
        <v>21.476825841314103</v>
      </c>
      <c r="J42" s="454">
        <v>12.510893302884298</v>
      </c>
      <c r="K42" s="454">
        <v>6.4807723973233999</v>
      </c>
      <c r="L42" s="157"/>
      <c r="M42" s="157"/>
      <c r="N42" s="157"/>
      <c r="O42" s="157"/>
      <c r="P42" s="157"/>
      <c r="Q42" s="18"/>
      <c r="R42" s="17"/>
    </row>
    <row r="43" spans="1:18" outlineLevel="1" x14ac:dyDescent="0.2">
      <c r="A43" s="286"/>
      <c r="B43" s="286"/>
      <c r="C43" s="286"/>
      <c r="D43" s="286"/>
      <c r="E43" s="467" t="str">
        <f>Asset3</f>
        <v>Zone buildings 132/66kV</v>
      </c>
      <c r="F43" s="478"/>
      <c r="G43" s="454">
        <v>0</v>
      </c>
      <c r="H43" s="454">
        <v>0</v>
      </c>
      <c r="I43" s="454">
        <v>0</v>
      </c>
      <c r="J43" s="454">
        <v>0</v>
      </c>
      <c r="K43" s="454">
        <v>0</v>
      </c>
      <c r="L43" s="157"/>
      <c r="M43" s="157"/>
      <c r="N43" s="157"/>
      <c r="O43" s="157"/>
      <c r="P43" s="157"/>
      <c r="Q43" s="18"/>
      <c r="R43" s="17"/>
    </row>
    <row r="44" spans="1:18" outlineLevel="1" x14ac:dyDescent="0.2">
      <c r="A44" s="20"/>
      <c r="B44" s="20"/>
      <c r="C44" s="20"/>
      <c r="D44" s="286"/>
      <c r="E44" s="467" t="str">
        <f>Asset4</f>
        <v>Transmission transformers 132/66kV</v>
      </c>
      <c r="F44" s="478"/>
      <c r="G44" s="454">
        <v>1.3280814217137005</v>
      </c>
      <c r="H44" s="454">
        <v>7.3757413281737989</v>
      </c>
      <c r="I44" s="454">
        <v>5.8016748878460005</v>
      </c>
      <c r="J44" s="454">
        <v>2.1032233338398001</v>
      </c>
      <c r="K44" s="454">
        <v>0.83193056046109981</v>
      </c>
      <c r="L44" s="157"/>
      <c r="M44" s="157"/>
      <c r="N44" s="157"/>
      <c r="O44" s="157"/>
      <c r="P44" s="157"/>
      <c r="Q44" s="18"/>
      <c r="R44" s="17"/>
    </row>
    <row r="45" spans="1:18" outlineLevel="1" x14ac:dyDescent="0.2">
      <c r="A45" s="20"/>
      <c r="B45" s="20"/>
      <c r="C45" s="20"/>
      <c r="D45" s="286"/>
      <c r="E45" s="467" t="str">
        <f>Asset5</f>
        <v>Zone transformers 132/66kV</v>
      </c>
      <c r="F45" s="478"/>
      <c r="G45" s="454">
        <v>2.9398314014096001</v>
      </c>
      <c r="H45" s="454">
        <v>4.5544410814398999</v>
      </c>
      <c r="I45" s="454">
        <v>6.9026560377305994</v>
      </c>
      <c r="J45" s="454">
        <v>3.5602854171453</v>
      </c>
      <c r="K45" s="454">
        <v>1.3502394442628001</v>
      </c>
      <c r="L45" s="157"/>
      <c r="M45" s="157"/>
      <c r="N45" s="157"/>
      <c r="O45" s="157"/>
      <c r="P45" s="157"/>
      <c r="Q45" s="18"/>
      <c r="R45" s="17"/>
    </row>
    <row r="46" spans="1:18" outlineLevel="1" x14ac:dyDescent="0.2">
      <c r="A46" s="286"/>
      <c r="B46" s="286"/>
      <c r="C46" s="286"/>
      <c r="D46" s="286"/>
      <c r="E46" s="467" t="str">
        <f>Asset6</f>
        <v>Transmission substation equip 132/66kV</v>
      </c>
      <c r="F46" s="478"/>
      <c r="G46" s="454">
        <v>5.6961300810901001</v>
      </c>
      <c r="H46" s="454">
        <v>7.7837105648786</v>
      </c>
      <c r="I46" s="454">
        <v>8.4040491511083992</v>
      </c>
      <c r="J46" s="454">
        <v>3.6479997905078996</v>
      </c>
      <c r="K46" s="454">
        <v>2.4197625235714995</v>
      </c>
      <c r="L46" s="157"/>
      <c r="M46" s="157"/>
      <c r="N46" s="157"/>
      <c r="O46" s="157"/>
      <c r="P46" s="157"/>
      <c r="Q46" s="18"/>
      <c r="R46" s="17"/>
    </row>
    <row r="47" spans="1:18" outlineLevel="1" x14ac:dyDescent="0.2">
      <c r="A47" s="20"/>
      <c r="B47" s="20"/>
      <c r="C47" s="20"/>
      <c r="D47" s="286"/>
      <c r="E47" s="467" t="str">
        <f>Asset7</f>
        <v>Zone substation equip 132/66kV</v>
      </c>
      <c r="F47" s="478"/>
      <c r="G47" s="454">
        <v>13.994922695762199</v>
      </c>
      <c r="H47" s="454">
        <v>18.361256066528497</v>
      </c>
      <c r="I47" s="454">
        <v>18.633544505651802</v>
      </c>
      <c r="J47" s="454">
        <v>9.5722930198419007</v>
      </c>
      <c r="K47" s="454">
        <v>4.4712963785281001</v>
      </c>
      <c r="L47" s="157"/>
      <c r="M47" s="157"/>
      <c r="N47" s="157"/>
      <c r="O47" s="157"/>
      <c r="P47" s="157"/>
      <c r="Q47" s="18"/>
      <c r="R47" s="17"/>
    </row>
    <row r="48" spans="1:18" outlineLevel="1" x14ac:dyDescent="0.2">
      <c r="A48" s="20"/>
      <c r="B48" s="20"/>
      <c r="C48" s="20"/>
      <c r="D48" s="286"/>
      <c r="E48" s="467" t="str">
        <f>Asset8</f>
        <v>Transmission &amp; Zone emergency spares</v>
      </c>
      <c r="F48" s="478"/>
      <c r="G48" s="454">
        <v>0</v>
      </c>
      <c r="H48" s="454">
        <v>0</v>
      </c>
      <c r="I48" s="454">
        <v>0</v>
      </c>
      <c r="J48" s="454">
        <v>0</v>
      </c>
      <c r="K48" s="454">
        <v>0</v>
      </c>
      <c r="L48" s="157"/>
      <c r="M48" s="157"/>
      <c r="N48" s="157"/>
      <c r="O48" s="157"/>
      <c r="P48" s="157"/>
      <c r="Q48" s="18"/>
      <c r="R48" s="17"/>
    </row>
    <row r="49" spans="1:18" outlineLevel="1" x14ac:dyDescent="0.2">
      <c r="A49" s="286"/>
      <c r="B49" s="286"/>
      <c r="C49" s="286"/>
      <c r="D49" s="286"/>
      <c r="E49" s="467" t="str">
        <f>Asset9</f>
        <v>Ancillary substation equipment (tx)</v>
      </c>
      <c r="F49" s="478"/>
      <c r="G49" s="454">
        <v>4.8556962204322991</v>
      </c>
      <c r="H49" s="454">
        <v>7.7937072172382003</v>
      </c>
      <c r="I49" s="454">
        <v>8.460399983787898</v>
      </c>
      <c r="J49" s="454">
        <v>4.6367010732089007</v>
      </c>
      <c r="K49" s="454">
        <v>2.8230030385052003</v>
      </c>
      <c r="L49" s="157"/>
      <c r="M49" s="157"/>
      <c r="N49" s="157"/>
      <c r="O49" s="157"/>
      <c r="P49" s="157"/>
      <c r="Q49" s="18"/>
      <c r="R49" s="17"/>
    </row>
    <row r="50" spans="1:18" outlineLevel="1" x14ac:dyDescent="0.2">
      <c r="A50" s="286"/>
      <c r="B50" s="286"/>
      <c r="C50" s="286"/>
      <c r="D50" s="286"/>
      <c r="E50" s="467" t="str">
        <f>Asset10</f>
        <v>132kV tower lines</v>
      </c>
      <c r="F50" s="478"/>
      <c r="G50" s="454">
        <v>2.0560348412864</v>
      </c>
      <c r="H50" s="454">
        <v>3.0184298625248003</v>
      </c>
      <c r="I50" s="454">
        <v>2.3445014408831009</v>
      </c>
      <c r="J50" s="454">
        <v>2.2339831751179999</v>
      </c>
      <c r="K50" s="454">
        <v>2.2290252059972002</v>
      </c>
      <c r="L50" s="157"/>
      <c r="M50" s="157"/>
      <c r="N50" s="157"/>
      <c r="O50" s="157"/>
      <c r="P50" s="157"/>
      <c r="Q50" s="18"/>
      <c r="R50" s="17"/>
    </row>
    <row r="51" spans="1:18" outlineLevel="1" x14ac:dyDescent="0.2">
      <c r="A51" s="286"/>
      <c r="B51" s="286"/>
      <c r="C51" s="286"/>
      <c r="D51" s="286"/>
      <c r="E51" s="467" t="str">
        <f>Asset11</f>
        <v>132kV concrete &amp; steel pole lines</v>
      </c>
      <c r="F51" s="478"/>
      <c r="G51" s="454">
        <v>4.0159158911095005</v>
      </c>
      <c r="H51" s="454">
        <v>0.13452934636989999</v>
      </c>
      <c r="I51" s="454">
        <v>0.18802165338840002</v>
      </c>
      <c r="J51" s="454">
        <v>0.1162522164496</v>
      </c>
      <c r="K51" s="454">
        <v>0.32402913357400004</v>
      </c>
      <c r="L51" s="157"/>
      <c r="M51" s="157"/>
      <c r="N51" s="157"/>
      <c r="O51" s="157"/>
      <c r="P51" s="157"/>
      <c r="Q51" s="18"/>
      <c r="R51" s="17"/>
    </row>
    <row r="52" spans="1:18" outlineLevel="1" x14ac:dyDescent="0.2">
      <c r="A52" s="286"/>
      <c r="B52" s="286"/>
      <c r="C52" s="286"/>
      <c r="D52" s="286"/>
      <c r="E52" s="467" t="str">
        <f>Asset12</f>
        <v>132kV wood pole lines</v>
      </c>
      <c r="F52" s="478"/>
      <c r="G52" s="454">
        <v>1.1370919605485001</v>
      </c>
      <c r="H52" s="454">
        <v>1.8441907392239998</v>
      </c>
      <c r="I52" s="454">
        <v>2.4087879191239998</v>
      </c>
      <c r="J52" s="454">
        <v>2.1194682234888003</v>
      </c>
      <c r="K52" s="454">
        <v>2.2537757076228999</v>
      </c>
      <c r="L52" s="157"/>
      <c r="M52" s="157"/>
      <c r="N52" s="157"/>
      <c r="O52" s="157"/>
      <c r="P52" s="157"/>
      <c r="Q52" s="18"/>
      <c r="R52" s="17"/>
    </row>
    <row r="53" spans="1:18" outlineLevel="1" x14ac:dyDescent="0.2">
      <c r="A53" s="286"/>
      <c r="B53" s="286"/>
      <c r="C53" s="286"/>
      <c r="D53" s="286"/>
      <c r="E53" s="467" t="str">
        <f>Asset13</f>
        <v>132kV feeders underground</v>
      </c>
      <c r="F53" s="478"/>
      <c r="G53" s="454">
        <v>16.3779506388735</v>
      </c>
      <c r="H53" s="454">
        <v>30.220643757431603</v>
      </c>
      <c r="I53" s="454">
        <v>46.894775240609903</v>
      </c>
      <c r="J53" s="454">
        <v>10.823209904211</v>
      </c>
      <c r="K53" s="454">
        <v>20.458266370548596</v>
      </c>
      <c r="L53" s="157"/>
      <c r="M53" s="157"/>
      <c r="N53" s="157"/>
      <c r="O53" s="157"/>
      <c r="P53" s="157"/>
      <c r="Q53" s="18"/>
      <c r="R53" s="17"/>
    </row>
    <row r="54" spans="1:18" outlineLevel="1" x14ac:dyDescent="0.2">
      <c r="A54" s="286"/>
      <c r="B54" s="286"/>
      <c r="C54" s="286"/>
      <c r="D54" s="286"/>
      <c r="E54" s="467" t="str">
        <f>Asset14</f>
        <v>Cable tunnel (tx)</v>
      </c>
      <c r="F54" s="478"/>
      <c r="G54" s="454">
        <v>2.7163464069200002E-2</v>
      </c>
      <c r="H54" s="454">
        <v>2.74068982333E-2</v>
      </c>
      <c r="I54" s="454">
        <v>2.7691589277599998E-2</v>
      </c>
      <c r="J54" s="454">
        <v>2.7952691291499999E-2</v>
      </c>
      <c r="K54" s="454">
        <v>2.7890654754400002E-2</v>
      </c>
      <c r="L54" s="157"/>
      <c r="M54" s="157"/>
      <c r="N54" s="157"/>
      <c r="O54" s="157"/>
      <c r="P54" s="157"/>
      <c r="Q54" s="18"/>
      <c r="R54" s="17"/>
    </row>
    <row r="55" spans="1:18" outlineLevel="1" x14ac:dyDescent="0.2">
      <c r="A55" s="286"/>
      <c r="B55" s="286"/>
      <c r="C55" s="286"/>
      <c r="D55" s="286"/>
      <c r="E55" s="467" t="str">
        <f>Asset15</f>
        <v>Network control &amp; com systems</v>
      </c>
      <c r="F55" s="478"/>
      <c r="G55" s="454">
        <v>0</v>
      </c>
      <c r="H55" s="454">
        <v>0</v>
      </c>
      <c r="I55" s="454">
        <v>0</v>
      </c>
      <c r="J55" s="454">
        <v>0</v>
      </c>
      <c r="K55" s="454">
        <v>0</v>
      </c>
      <c r="L55" s="157"/>
      <c r="M55" s="157"/>
      <c r="N55" s="157"/>
      <c r="O55" s="157"/>
      <c r="P55" s="157"/>
      <c r="Q55" s="18"/>
      <c r="R55" s="17"/>
    </row>
    <row r="56" spans="1:18" outlineLevel="1" x14ac:dyDescent="0.2">
      <c r="A56" s="286"/>
      <c r="B56" s="286"/>
      <c r="C56" s="286"/>
      <c r="D56" s="286"/>
      <c r="E56" s="467" t="str">
        <f>Asset16</f>
        <v>Communications (digital) - tx</v>
      </c>
      <c r="F56" s="478"/>
      <c r="G56" s="454">
        <v>0</v>
      </c>
      <c r="H56" s="454">
        <v>0</v>
      </c>
      <c r="I56" s="454">
        <v>0</v>
      </c>
      <c r="J56" s="454">
        <v>0</v>
      </c>
      <c r="K56" s="454">
        <v>0</v>
      </c>
      <c r="L56" s="157"/>
      <c r="M56" s="157"/>
      <c r="N56" s="157"/>
      <c r="O56" s="157"/>
      <c r="P56" s="157"/>
      <c r="Q56" s="18"/>
      <c r="R56" s="17"/>
    </row>
    <row r="57" spans="1:18" outlineLevel="1" x14ac:dyDescent="0.2">
      <c r="A57" s="286"/>
      <c r="B57" s="286"/>
      <c r="C57" s="286"/>
      <c r="D57" s="286"/>
      <c r="E57" s="467" t="str">
        <f>Asset17</f>
        <v>System IT (tx)</v>
      </c>
      <c r="F57" s="478"/>
      <c r="G57" s="454">
        <v>3.234528159601</v>
      </c>
      <c r="H57" s="454">
        <v>5.7716816690485997</v>
      </c>
      <c r="I57" s="454">
        <v>6.0963181428925006</v>
      </c>
      <c r="J57" s="454">
        <v>2.8564195158612002</v>
      </c>
      <c r="K57" s="454">
        <v>2.6093406321532999</v>
      </c>
      <c r="L57" s="157"/>
      <c r="M57" s="157"/>
      <c r="N57" s="157"/>
      <c r="O57" s="157"/>
      <c r="P57" s="157"/>
      <c r="Q57" s="18"/>
      <c r="R57" s="17"/>
    </row>
    <row r="58" spans="1:18" outlineLevel="1" x14ac:dyDescent="0.2">
      <c r="A58" s="286"/>
      <c r="B58" s="286"/>
      <c r="C58" s="286"/>
      <c r="D58" s="286"/>
      <c r="E58" s="467" t="str">
        <f>Asset18</f>
        <v>IT systems</v>
      </c>
      <c r="F58" s="478"/>
      <c r="G58" s="454">
        <v>2.9118343576421464</v>
      </c>
      <c r="H58" s="454">
        <v>2.7782828509795867</v>
      </c>
      <c r="I58" s="454">
        <v>3.5699970396510126</v>
      </c>
      <c r="J58" s="454">
        <v>3.8543266193908505</v>
      </c>
      <c r="K58" s="454">
        <v>3.1072689009910985</v>
      </c>
      <c r="L58" s="157"/>
      <c r="M58" s="157"/>
      <c r="N58" s="157"/>
      <c r="O58" s="157"/>
      <c r="P58" s="157"/>
      <c r="Q58" s="18"/>
      <c r="R58" s="17"/>
    </row>
    <row r="59" spans="1:18" outlineLevel="1" x14ac:dyDescent="0.2">
      <c r="A59" s="286"/>
      <c r="B59" s="286"/>
      <c r="C59" s="286"/>
      <c r="D59" s="286"/>
      <c r="E59" s="467" t="str">
        <f>Asset19</f>
        <v>Furniture, fittings, plant and equipment</v>
      </c>
      <c r="F59" s="478"/>
      <c r="G59" s="454">
        <v>1.4222712930249155</v>
      </c>
      <c r="H59" s="454">
        <v>0.906709485367725</v>
      </c>
      <c r="I59" s="454">
        <v>1.1650413934898705</v>
      </c>
      <c r="J59" s="454">
        <v>1.1763746680162848</v>
      </c>
      <c r="K59" s="454">
        <v>1.4308006385804146</v>
      </c>
      <c r="L59" s="157"/>
      <c r="M59" s="157"/>
      <c r="N59" s="157"/>
      <c r="O59" s="157"/>
      <c r="P59" s="157"/>
      <c r="Q59" s="18"/>
      <c r="R59" s="17"/>
    </row>
    <row r="60" spans="1:18" outlineLevel="1" x14ac:dyDescent="0.2">
      <c r="A60" s="20"/>
      <c r="B60" s="20"/>
      <c r="C60" s="20"/>
      <c r="D60" s="286"/>
      <c r="E60" s="467" t="str">
        <f>Asset20</f>
        <v>Motor vehicles</v>
      </c>
      <c r="F60" s="478"/>
      <c r="G60" s="454">
        <v>1.2331797407939358</v>
      </c>
      <c r="H60" s="454">
        <v>0.87985805831657204</v>
      </c>
      <c r="I60" s="454">
        <v>1.0023883817119748</v>
      </c>
      <c r="J60" s="454">
        <v>1.2218890021562654</v>
      </c>
      <c r="K60" s="454">
        <v>1.1372862863280448</v>
      </c>
      <c r="L60" s="157"/>
      <c r="M60" s="157"/>
      <c r="N60" s="157"/>
      <c r="O60" s="157"/>
      <c r="P60" s="157"/>
      <c r="Q60" s="18"/>
      <c r="R60" s="17"/>
    </row>
    <row r="61" spans="1:18" outlineLevel="1" x14ac:dyDescent="0.2">
      <c r="A61" s="20"/>
      <c r="B61" s="20"/>
      <c r="C61" s="20"/>
      <c r="D61" s="286"/>
      <c r="E61" s="467" t="str">
        <f>Asset21</f>
        <v>Buildings</v>
      </c>
      <c r="F61" s="478"/>
      <c r="G61" s="454">
        <v>4.879243619817478</v>
      </c>
      <c r="H61" s="454">
        <v>8.7551703611109648</v>
      </c>
      <c r="I61" s="454">
        <v>6.4408159194742653</v>
      </c>
      <c r="J61" s="454">
        <v>3.4767118721016819</v>
      </c>
      <c r="K61" s="454">
        <v>0.28691118898259715</v>
      </c>
      <c r="L61" s="157"/>
      <c r="M61" s="157"/>
      <c r="N61" s="157"/>
      <c r="O61" s="157"/>
      <c r="P61" s="157"/>
      <c r="Q61" s="48"/>
      <c r="R61" s="17"/>
    </row>
    <row r="62" spans="1:18" outlineLevel="1" x14ac:dyDescent="0.2">
      <c r="A62" s="286"/>
      <c r="B62" s="286"/>
      <c r="C62" s="286"/>
      <c r="D62" s="286"/>
      <c r="E62" s="467" t="str">
        <f>Asset22</f>
        <v>Land (non-system)</v>
      </c>
      <c r="F62" s="478"/>
      <c r="G62" s="454">
        <v>0</v>
      </c>
      <c r="H62" s="454">
        <v>0</v>
      </c>
      <c r="I62" s="454">
        <v>0</v>
      </c>
      <c r="J62" s="454">
        <v>0</v>
      </c>
      <c r="K62" s="454">
        <v>0</v>
      </c>
      <c r="L62" s="157"/>
      <c r="M62" s="157"/>
      <c r="N62" s="157"/>
      <c r="O62" s="157"/>
      <c r="P62" s="157"/>
      <c r="Q62" s="18"/>
      <c r="R62" s="17"/>
    </row>
    <row r="63" spans="1:18" outlineLevel="1" x14ac:dyDescent="0.2">
      <c r="A63" s="20"/>
      <c r="B63" s="20"/>
      <c r="C63" s="20"/>
      <c r="D63" s="286"/>
      <c r="E63" s="467" t="str">
        <f>Asset23</f>
        <v>Other non system assets</v>
      </c>
      <c r="F63" s="478"/>
      <c r="G63" s="454">
        <v>0</v>
      </c>
      <c r="H63" s="454">
        <v>0</v>
      </c>
      <c r="I63" s="454">
        <v>0</v>
      </c>
      <c r="J63" s="454">
        <v>0</v>
      </c>
      <c r="K63" s="454">
        <v>0</v>
      </c>
      <c r="L63" s="157"/>
      <c r="M63" s="157"/>
      <c r="N63" s="157"/>
      <c r="O63" s="157"/>
      <c r="P63" s="157"/>
      <c r="Q63" s="18"/>
      <c r="R63" s="17"/>
    </row>
    <row r="64" spans="1:18" outlineLevel="1" x14ac:dyDescent="0.2">
      <c r="A64" s="20"/>
      <c r="B64" s="20"/>
      <c r="C64" s="20"/>
      <c r="D64" s="286"/>
      <c r="E64" s="467" t="str">
        <f>Asset24</f>
        <v>Equity raising costs</v>
      </c>
      <c r="F64" s="478"/>
      <c r="G64" s="454">
        <v>0</v>
      </c>
      <c r="H64" s="454">
        <v>0</v>
      </c>
      <c r="I64" s="454">
        <v>0</v>
      </c>
      <c r="J64" s="454">
        <v>0</v>
      </c>
      <c r="K64" s="454">
        <v>0</v>
      </c>
      <c r="L64" s="157"/>
      <c r="M64" s="157"/>
      <c r="N64" s="157"/>
      <c r="O64" s="157"/>
      <c r="P64" s="157"/>
      <c r="Q64" s="18"/>
      <c r="R64" s="17"/>
    </row>
    <row r="65" spans="1:18" outlineLevel="1" x14ac:dyDescent="0.2">
      <c r="A65" s="286"/>
      <c r="B65" s="286"/>
      <c r="C65" s="286"/>
      <c r="D65" s="286"/>
      <c r="E65" s="467">
        <f>Asset25</f>
        <v>0</v>
      </c>
      <c r="F65" s="468"/>
      <c r="G65" s="156"/>
      <c r="H65" s="157"/>
      <c r="I65" s="157"/>
      <c r="J65" s="157"/>
      <c r="K65" s="157"/>
      <c r="L65" s="157"/>
      <c r="M65" s="157"/>
      <c r="N65" s="157"/>
      <c r="O65" s="157"/>
      <c r="P65" s="157"/>
      <c r="Q65" s="18"/>
      <c r="R65" s="17"/>
    </row>
    <row r="66" spans="1:18" outlineLevel="1" x14ac:dyDescent="0.2">
      <c r="A66" s="20"/>
      <c r="B66" s="20"/>
      <c r="C66" s="20"/>
      <c r="D66" s="286"/>
      <c r="E66" s="467">
        <f>Asset26</f>
        <v>0</v>
      </c>
      <c r="F66" s="468"/>
      <c r="G66" s="156"/>
      <c r="H66" s="157"/>
      <c r="I66" s="157"/>
      <c r="J66" s="157"/>
      <c r="K66" s="157"/>
      <c r="L66" s="157"/>
      <c r="M66" s="157"/>
      <c r="N66" s="157"/>
      <c r="O66" s="157"/>
      <c r="P66" s="157"/>
      <c r="Q66" s="18"/>
      <c r="R66" s="17"/>
    </row>
    <row r="67" spans="1:18" outlineLevel="1" x14ac:dyDescent="0.2">
      <c r="A67" s="20"/>
      <c r="B67" s="20"/>
      <c r="C67" s="20"/>
      <c r="D67" s="286"/>
      <c r="E67" s="467">
        <f>Asset27</f>
        <v>0</v>
      </c>
      <c r="F67" s="468"/>
      <c r="G67" s="156"/>
      <c r="H67" s="157"/>
      <c r="I67" s="157"/>
      <c r="J67" s="157"/>
      <c r="K67" s="157"/>
      <c r="L67" s="157"/>
      <c r="M67" s="157"/>
      <c r="N67" s="157"/>
      <c r="O67" s="157"/>
      <c r="P67" s="157"/>
      <c r="Q67" s="18"/>
      <c r="R67" s="17"/>
    </row>
    <row r="68" spans="1:18" outlineLevel="1" x14ac:dyDescent="0.2">
      <c r="A68" s="286"/>
      <c r="B68" s="286"/>
      <c r="C68" s="286"/>
      <c r="D68" s="286"/>
      <c r="E68" s="467">
        <f>Asset28</f>
        <v>0</v>
      </c>
      <c r="F68" s="468"/>
      <c r="G68" s="156"/>
      <c r="H68" s="157"/>
      <c r="I68" s="157"/>
      <c r="J68" s="157"/>
      <c r="K68" s="157"/>
      <c r="L68" s="157"/>
      <c r="M68" s="157"/>
      <c r="N68" s="157"/>
      <c r="O68" s="157"/>
      <c r="P68" s="157"/>
      <c r="Q68" s="18"/>
      <c r="R68" s="17"/>
    </row>
    <row r="69" spans="1:18" outlineLevel="1" x14ac:dyDescent="0.2">
      <c r="A69" s="20"/>
      <c r="B69" s="20"/>
      <c r="C69" s="20"/>
      <c r="D69" s="286"/>
      <c r="E69" s="467">
        <f>Asset29</f>
        <v>0</v>
      </c>
      <c r="F69" s="468"/>
      <c r="G69" s="156"/>
      <c r="H69" s="157"/>
      <c r="I69" s="157"/>
      <c r="J69" s="157"/>
      <c r="K69" s="157"/>
      <c r="L69" s="157"/>
      <c r="M69" s="157"/>
      <c r="N69" s="157"/>
      <c r="O69" s="157"/>
      <c r="P69" s="157"/>
      <c r="Q69" s="18"/>
      <c r="R69" s="17"/>
    </row>
    <row r="70" spans="1:18" outlineLevel="1" x14ac:dyDescent="0.2">
      <c r="A70" s="20"/>
      <c r="B70" s="20"/>
      <c r="C70" s="20"/>
      <c r="D70" s="286"/>
      <c r="E70" s="467">
        <f>Asset30</f>
        <v>0</v>
      </c>
      <c r="F70" s="468"/>
      <c r="G70" s="156"/>
      <c r="H70" s="157"/>
      <c r="I70" s="157"/>
      <c r="J70" s="157"/>
      <c r="K70" s="157"/>
      <c r="L70" s="157"/>
      <c r="M70" s="157"/>
      <c r="N70" s="157"/>
      <c r="O70" s="157"/>
      <c r="P70" s="157"/>
      <c r="Q70" s="455">
        <f>SUM(G41:K63)</f>
        <v>463.04505962388521</v>
      </c>
      <c r="R70" s="136" t="s">
        <v>282</v>
      </c>
    </row>
    <row r="71" spans="1:18" x14ac:dyDescent="0.2">
      <c r="A71" s="286"/>
      <c r="B71" s="286"/>
      <c r="C71" s="286"/>
      <c r="D71" s="286"/>
      <c r="E71" s="467" t="s">
        <v>103</v>
      </c>
      <c r="F71" s="467"/>
      <c r="G71" s="435">
        <f>SUM(G41:G70)</f>
        <v>76.213065118631164</v>
      </c>
      <c r="H71" s="435">
        <f t="shared" ref="H71:P71" si="1">SUM(H41:H70)</f>
        <v>126.78941960530325</v>
      </c>
      <c r="I71" s="435">
        <f t="shared" si="1"/>
        <v>143.64853461532931</v>
      </c>
      <c r="J71" s="435">
        <f t="shared" si="1"/>
        <v>64.045507704002702</v>
      </c>
      <c r="K71" s="435">
        <f>SUM(K41:K70)</f>
        <v>52.348532580618759</v>
      </c>
      <c r="L71" s="435">
        <f t="shared" si="1"/>
        <v>0</v>
      </c>
      <c r="M71" s="435">
        <f>SUM(M41:M70)</f>
        <v>0</v>
      </c>
      <c r="N71" s="327">
        <f t="shared" si="1"/>
        <v>0</v>
      </c>
      <c r="O71" s="327">
        <f t="shared" si="1"/>
        <v>0</v>
      </c>
      <c r="P71" s="327">
        <f t="shared" si="1"/>
        <v>0</v>
      </c>
      <c r="Q71" s="300"/>
    </row>
    <row r="72" spans="1:18" ht="21" customHeight="1" x14ac:dyDescent="0.2">
      <c r="A72" s="20"/>
      <c r="B72" s="20"/>
      <c r="C72" s="20"/>
      <c r="D72" s="286"/>
      <c r="E72" s="132"/>
      <c r="F72" s="132"/>
      <c r="G72" s="48"/>
      <c r="H72" s="48"/>
      <c r="I72" s="48"/>
      <c r="J72" s="48"/>
      <c r="K72" s="48"/>
      <c r="L72" s="132"/>
      <c r="M72" s="132"/>
      <c r="N72" s="132"/>
      <c r="O72" s="132"/>
      <c r="P72" s="132"/>
      <c r="Q72" s="328">
        <f>SUM(G71:P71)-SUM(G139:K139)</f>
        <v>463.04505962388521</v>
      </c>
      <c r="R72" s="17"/>
    </row>
    <row r="73" spans="1:18" ht="13.5" customHeight="1" x14ac:dyDescent="0.2">
      <c r="A73" s="174"/>
      <c r="B73" s="174"/>
      <c r="C73" s="174"/>
      <c r="D73" s="411"/>
      <c r="E73" s="317" t="str">
        <f>"Forecast Asset Disposal – as incurred ($m Real "&amp;CONCATENATE(LEFT(Q7, 4)-1 &amp;"-" &amp;IF(Q7&gt;"2009-10",,"0") &amp;RIGHT(Q7,2)-1)&amp;")"</f>
        <v>Forecast Asset Disposal – as incurred ($m Real 2013-14)</v>
      </c>
      <c r="F73" s="317"/>
      <c r="G73" s="317"/>
      <c r="H73" s="317"/>
      <c r="I73" s="317"/>
      <c r="J73" s="177"/>
      <c r="K73" s="177"/>
      <c r="L73" s="175"/>
      <c r="M73" s="175"/>
      <c r="N73" s="175"/>
      <c r="O73" s="175"/>
      <c r="P73" s="175"/>
      <c r="Q73" s="174"/>
      <c r="R73" s="175"/>
    </row>
    <row r="74" spans="1:18" x14ac:dyDescent="0.2">
      <c r="A74" s="286"/>
      <c r="B74" s="286"/>
      <c r="C74" s="286"/>
      <c r="D74" s="286"/>
      <c r="E74" s="74" t="s">
        <v>67</v>
      </c>
      <c r="F74" s="18"/>
      <c r="G74" s="330" t="str">
        <f>G40</f>
        <v>2014-15</v>
      </c>
      <c r="H74" s="330" t="str">
        <f t="shared" ref="H74:P74" si="2">H40</f>
        <v>2015-16</v>
      </c>
      <c r="I74" s="330" t="str">
        <f t="shared" si="2"/>
        <v>2016-17</v>
      </c>
      <c r="J74" s="330" t="str">
        <f t="shared" si="2"/>
        <v>2017-18</v>
      </c>
      <c r="K74" s="330" t="str">
        <f t="shared" si="2"/>
        <v>2018-19</v>
      </c>
      <c r="L74" s="330" t="str">
        <f t="shared" si="2"/>
        <v>2019-20</v>
      </c>
      <c r="M74" s="330" t="str">
        <f t="shared" si="2"/>
        <v>2020-21</v>
      </c>
      <c r="N74" s="330" t="str">
        <f t="shared" si="2"/>
        <v>2021-22</v>
      </c>
      <c r="O74" s="330" t="str">
        <f t="shared" si="2"/>
        <v>2022-23</v>
      </c>
      <c r="P74" s="330" t="str">
        <f t="shared" si="2"/>
        <v>2023-24</v>
      </c>
      <c r="Q74" s="18"/>
      <c r="R74" s="17"/>
    </row>
    <row r="75" spans="1:18" outlineLevel="1" x14ac:dyDescent="0.2">
      <c r="A75" s="20"/>
      <c r="B75" s="20"/>
      <c r="C75" s="20"/>
      <c r="D75" s="286"/>
      <c r="E75" s="467" t="str">
        <f>Asset1</f>
        <v>Transmission &amp; Zone land &amp; easements</v>
      </c>
      <c r="F75" s="468"/>
      <c r="G75" s="453">
        <v>36.0487296436565</v>
      </c>
      <c r="H75" s="453">
        <v>52.889431446760902</v>
      </c>
      <c r="I75" s="453">
        <v>-0.37240159037420001</v>
      </c>
      <c r="J75" s="453">
        <v>-0.3727609944418</v>
      </c>
      <c r="K75" s="453">
        <v>-0.36895297339780003</v>
      </c>
      <c r="L75" s="400"/>
      <c r="M75" s="400"/>
      <c r="N75" s="400"/>
      <c r="O75" s="400"/>
      <c r="P75" s="400"/>
      <c r="Q75" s="18"/>
      <c r="R75" s="17"/>
    </row>
    <row r="76" spans="1:18" outlineLevel="1" x14ac:dyDescent="0.2">
      <c r="A76" s="20"/>
      <c r="B76" s="20"/>
      <c r="C76" s="20"/>
      <c r="D76" s="286"/>
      <c r="E76" s="467" t="str">
        <f>Asset2</f>
        <v>Transmission buildings 132/66kV</v>
      </c>
      <c r="F76" s="468"/>
      <c r="G76" s="453">
        <v>0</v>
      </c>
      <c r="H76" s="453">
        <v>0</v>
      </c>
      <c r="I76" s="453">
        <v>0</v>
      </c>
      <c r="J76" s="453">
        <v>0</v>
      </c>
      <c r="K76" s="453">
        <v>0</v>
      </c>
      <c r="L76" s="157"/>
      <c r="M76" s="157"/>
      <c r="N76" s="157"/>
      <c r="O76" s="157"/>
      <c r="P76" s="157"/>
      <c r="Q76" s="18"/>
      <c r="R76" s="17"/>
    </row>
    <row r="77" spans="1:18" outlineLevel="1" x14ac:dyDescent="0.2">
      <c r="A77" s="286"/>
      <c r="B77" s="286"/>
      <c r="C77" s="286"/>
      <c r="D77" s="286"/>
      <c r="E77" s="467" t="str">
        <f>Asset3</f>
        <v>Zone buildings 132/66kV</v>
      </c>
      <c r="F77" s="468"/>
      <c r="G77" s="453">
        <v>0</v>
      </c>
      <c r="H77" s="453">
        <v>0</v>
      </c>
      <c r="I77" s="453">
        <v>0</v>
      </c>
      <c r="J77" s="453">
        <v>0</v>
      </c>
      <c r="K77" s="453">
        <v>0</v>
      </c>
      <c r="L77" s="157"/>
      <c r="M77" s="157"/>
      <c r="N77" s="157"/>
      <c r="O77" s="157"/>
      <c r="P77" s="157"/>
      <c r="Q77" s="18"/>
      <c r="R77" s="17"/>
    </row>
    <row r="78" spans="1:18" outlineLevel="1" x14ac:dyDescent="0.2">
      <c r="A78" s="20"/>
      <c r="B78" s="20"/>
      <c r="C78" s="20"/>
      <c r="D78" s="286"/>
      <c r="E78" s="467" t="str">
        <f>Asset4</f>
        <v>Transmission transformers 132/66kV</v>
      </c>
      <c r="F78" s="468"/>
      <c r="G78" s="453">
        <v>0</v>
      </c>
      <c r="H78" s="453">
        <v>0</v>
      </c>
      <c r="I78" s="453">
        <v>0</v>
      </c>
      <c r="J78" s="453">
        <v>0</v>
      </c>
      <c r="K78" s="453">
        <v>0</v>
      </c>
      <c r="L78" s="157"/>
      <c r="M78" s="157"/>
      <c r="N78" s="157"/>
      <c r="O78" s="157"/>
      <c r="P78" s="157"/>
      <c r="Q78" s="18"/>
      <c r="R78" s="17"/>
    </row>
    <row r="79" spans="1:18" outlineLevel="1" x14ac:dyDescent="0.2">
      <c r="A79" s="20"/>
      <c r="B79" s="20"/>
      <c r="C79" s="20"/>
      <c r="D79" s="286"/>
      <c r="E79" s="467" t="str">
        <f>Asset5</f>
        <v>Zone transformers 132/66kV</v>
      </c>
      <c r="F79" s="468"/>
      <c r="G79" s="453">
        <v>0</v>
      </c>
      <c r="H79" s="453">
        <v>0</v>
      </c>
      <c r="I79" s="453">
        <v>0</v>
      </c>
      <c r="J79" s="453">
        <v>0</v>
      </c>
      <c r="K79" s="453">
        <v>0</v>
      </c>
      <c r="L79" s="157"/>
      <c r="M79" s="157"/>
      <c r="N79" s="157"/>
      <c r="O79" s="157"/>
      <c r="P79" s="157"/>
      <c r="Q79" s="18"/>
      <c r="R79" s="17"/>
    </row>
    <row r="80" spans="1:18" outlineLevel="1" x14ac:dyDescent="0.2">
      <c r="A80" s="286"/>
      <c r="B80" s="286"/>
      <c r="C80" s="286"/>
      <c r="D80" s="286"/>
      <c r="E80" s="467" t="str">
        <f>Asset6</f>
        <v>Transmission substation equip 132/66kV</v>
      </c>
      <c r="F80" s="468"/>
      <c r="G80" s="453">
        <v>0</v>
      </c>
      <c r="H80" s="453">
        <v>0</v>
      </c>
      <c r="I80" s="453">
        <v>0</v>
      </c>
      <c r="J80" s="453">
        <v>0</v>
      </c>
      <c r="K80" s="453">
        <v>0</v>
      </c>
      <c r="L80" s="157"/>
      <c r="M80" s="157"/>
      <c r="N80" s="157"/>
      <c r="O80" s="157"/>
      <c r="P80" s="157"/>
      <c r="Q80" s="18"/>
      <c r="R80" s="17"/>
    </row>
    <row r="81" spans="1:18" outlineLevel="1" x14ac:dyDescent="0.2">
      <c r="A81" s="20"/>
      <c r="B81" s="20"/>
      <c r="C81" s="20"/>
      <c r="D81" s="286"/>
      <c r="E81" s="467" t="str">
        <f>Asset7</f>
        <v>Zone substation equip 132/66kV</v>
      </c>
      <c r="F81" s="468"/>
      <c r="G81" s="453">
        <v>0</v>
      </c>
      <c r="H81" s="453">
        <v>0</v>
      </c>
      <c r="I81" s="453">
        <v>0</v>
      </c>
      <c r="J81" s="453">
        <v>0</v>
      </c>
      <c r="K81" s="453">
        <v>0</v>
      </c>
      <c r="L81" s="157"/>
      <c r="M81" s="157"/>
      <c r="N81" s="157"/>
      <c r="O81" s="157"/>
      <c r="P81" s="157"/>
      <c r="Q81" s="18"/>
      <c r="R81" s="17"/>
    </row>
    <row r="82" spans="1:18" outlineLevel="1" x14ac:dyDescent="0.2">
      <c r="A82" s="20"/>
      <c r="B82" s="20"/>
      <c r="C82" s="20"/>
      <c r="D82" s="286"/>
      <c r="E82" s="467" t="str">
        <f>Asset8</f>
        <v>Transmission &amp; Zone emergency spares</v>
      </c>
      <c r="F82" s="468"/>
      <c r="G82" s="453">
        <v>0</v>
      </c>
      <c r="H82" s="453">
        <v>0</v>
      </c>
      <c r="I82" s="453">
        <v>0</v>
      </c>
      <c r="J82" s="453">
        <v>0</v>
      </c>
      <c r="K82" s="453">
        <v>0</v>
      </c>
      <c r="L82" s="157"/>
      <c r="M82" s="157"/>
      <c r="N82" s="157"/>
      <c r="O82" s="157"/>
      <c r="P82" s="157"/>
      <c r="Q82" s="18"/>
      <c r="R82" s="17"/>
    </row>
    <row r="83" spans="1:18" outlineLevel="1" x14ac:dyDescent="0.2">
      <c r="A83" s="286"/>
      <c r="B83" s="286"/>
      <c r="C83" s="286"/>
      <c r="D83" s="286"/>
      <c r="E83" s="467" t="str">
        <f>Asset9</f>
        <v>Ancillary substation equipment (tx)</v>
      </c>
      <c r="F83" s="468"/>
      <c r="G83" s="453">
        <v>0</v>
      </c>
      <c r="H83" s="453">
        <v>0</v>
      </c>
      <c r="I83" s="453">
        <v>0</v>
      </c>
      <c r="J83" s="453">
        <v>0</v>
      </c>
      <c r="K83" s="453">
        <v>0</v>
      </c>
      <c r="L83" s="157"/>
      <c r="M83" s="157"/>
      <c r="N83" s="157"/>
      <c r="O83" s="157"/>
      <c r="P83" s="157"/>
      <c r="Q83" s="18"/>
      <c r="R83" s="17"/>
    </row>
    <row r="84" spans="1:18" outlineLevel="1" x14ac:dyDescent="0.2">
      <c r="A84" s="286"/>
      <c r="B84" s="286"/>
      <c r="C84" s="286"/>
      <c r="D84" s="286"/>
      <c r="E84" s="467" t="str">
        <f>Asset10</f>
        <v>132kV tower lines</v>
      </c>
      <c r="F84" s="468"/>
      <c r="G84" s="453">
        <v>0</v>
      </c>
      <c r="H84" s="453">
        <v>0</v>
      </c>
      <c r="I84" s="453">
        <v>0</v>
      </c>
      <c r="J84" s="453">
        <v>0</v>
      </c>
      <c r="K84" s="453">
        <v>0</v>
      </c>
      <c r="L84" s="157"/>
      <c r="M84" s="157"/>
      <c r="N84" s="157"/>
      <c r="O84" s="157"/>
      <c r="P84" s="157"/>
      <c r="Q84" s="18"/>
      <c r="R84" s="17"/>
    </row>
    <row r="85" spans="1:18" outlineLevel="1" x14ac:dyDescent="0.2">
      <c r="A85" s="286"/>
      <c r="B85" s="286"/>
      <c r="C85" s="286"/>
      <c r="D85" s="286"/>
      <c r="E85" s="467" t="str">
        <f>Asset11</f>
        <v>132kV concrete &amp; steel pole lines</v>
      </c>
      <c r="F85" s="468"/>
      <c r="G85" s="453">
        <v>0</v>
      </c>
      <c r="H85" s="453">
        <v>0</v>
      </c>
      <c r="I85" s="453">
        <v>0</v>
      </c>
      <c r="J85" s="453">
        <v>0</v>
      </c>
      <c r="K85" s="453">
        <v>0</v>
      </c>
      <c r="L85" s="157"/>
      <c r="M85" s="157"/>
      <c r="N85" s="157"/>
      <c r="O85" s="157"/>
      <c r="P85" s="157"/>
      <c r="Q85" s="18"/>
      <c r="R85" s="17"/>
    </row>
    <row r="86" spans="1:18" outlineLevel="1" x14ac:dyDescent="0.2">
      <c r="A86" s="286"/>
      <c r="B86" s="286"/>
      <c r="C86" s="286"/>
      <c r="D86" s="286"/>
      <c r="E86" s="467" t="str">
        <f>Asset12</f>
        <v>132kV wood pole lines</v>
      </c>
      <c r="F86" s="468"/>
      <c r="G86" s="453">
        <v>0</v>
      </c>
      <c r="H86" s="453">
        <v>0</v>
      </c>
      <c r="I86" s="453">
        <v>0</v>
      </c>
      <c r="J86" s="453">
        <v>0</v>
      </c>
      <c r="K86" s="453">
        <v>0</v>
      </c>
      <c r="L86" s="157"/>
      <c r="M86" s="157"/>
      <c r="N86" s="157"/>
      <c r="O86" s="157"/>
      <c r="P86" s="157"/>
      <c r="Q86" s="18"/>
      <c r="R86" s="17"/>
    </row>
    <row r="87" spans="1:18" outlineLevel="1" x14ac:dyDescent="0.2">
      <c r="A87" s="286"/>
      <c r="B87" s="286"/>
      <c r="C87" s="286"/>
      <c r="D87" s="286"/>
      <c r="E87" s="467" t="str">
        <f>Asset13</f>
        <v>132kV feeders underground</v>
      </c>
      <c r="F87" s="468"/>
      <c r="G87" s="453">
        <v>0</v>
      </c>
      <c r="H87" s="453">
        <v>0</v>
      </c>
      <c r="I87" s="453">
        <v>0</v>
      </c>
      <c r="J87" s="453">
        <v>0</v>
      </c>
      <c r="K87" s="453">
        <v>0</v>
      </c>
      <c r="L87" s="157"/>
      <c r="M87" s="157"/>
      <c r="N87" s="157"/>
      <c r="O87" s="157"/>
      <c r="P87" s="157"/>
      <c r="Q87" s="18"/>
      <c r="R87" s="17"/>
    </row>
    <row r="88" spans="1:18" outlineLevel="1" x14ac:dyDescent="0.2">
      <c r="A88" s="286"/>
      <c r="B88" s="286"/>
      <c r="C88" s="286"/>
      <c r="D88" s="286"/>
      <c r="E88" s="467" t="str">
        <f>Asset14</f>
        <v>Cable tunnel (tx)</v>
      </c>
      <c r="F88" s="468"/>
      <c r="G88" s="453">
        <v>0</v>
      </c>
      <c r="H88" s="453">
        <v>0</v>
      </c>
      <c r="I88" s="453">
        <v>0</v>
      </c>
      <c r="J88" s="453">
        <v>0</v>
      </c>
      <c r="K88" s="453">
        <v>0</v>
      </c>
      <c r="L88" s="157"/>
      <c r="M88" s="157"/>
      <c r="N88" s="157"/>
      <c r="O88" s="157"/>
      <c r="P88" s="157"/>
      <c r="Q88" s="18"/>
      <c r="R88" s="17"/>
    </row>
    <row r="89" spans="1:18" outlineLevel="1" x14ac:dyDescent="0.2">
      <c r="A89" s="286"/>
      <c r="B89" s="286"/>
      <c r="C89" s="286"/>
      <c r="D89" s="286"/>
      <c r="E89" s="467" t="str">
        <f>Asset15</f>
        <v>Network control &amp; com systems</v>
      </c>
      <c r="F89" s="468"/>
      <c r="G89" s="453">
        <v>0</v>
      </c>
      <c r="H89" s="453">
        <v>0</v>
      </c>
      <c r="I89" s="453">
        <v>0</v>
      </c>
      <c r="J89" s="453">
        <v>0</v>
      </c>
      <c r="K89" s="453">
        <v>0</v>
      </c>
      <c r="L89" s="157"/>
      <c r="M89" s="157"/>
      <c r="N89" s="157"/>
      <c r="O89" s="157"/>
      <c r="P89" s="157"/>
      <c r="Q89" s="18"/>
      <c r="R89" s="17"/>
    </row>
    <row r="90" spans="1:18" outlineLevel="1" x14ac:dyDescent="0.2">
      <c r="A90" s="286"/>
      <c r="B90" s="286"/>
      <c r="C90" s="286"/>
      <c r="D90" s="286"/>
      <c r="E90" s="467" t="str">
        <f>Asset16</f>
        <v>Communications (digital) - tx</v>
      </c>
      <c r="F90" s="468"/>
      <c r="G90" s="453">
        <v>0</v>
      </c>
      <c r="H90" s="453">
        <v>0</v>
      </c>
      <c r="I90" s="453">
        <v>0</v>
      </c>
      <c r="J90" s="453">
        <v>0</v>
      </c>
      <c r="K90" s="453">
        <v>0</v>
      </c>
      <c r="L90" s="157"/>
      <c r="M90" s="157"/>
      <c r="N90" s="157"/>
      <c r="O90" s="157"/>
      <c r="P90" s="157"/>
      <c r="Q90" s="18"/>
      <c r="R90" s="17"/>
    </row>
    <row r="91" spans="1:18" outlineLevel="1" x14ac:dyDescent="0.2">
      <c r="A91" s="286"/>
      <c r="B91" s="286"/>
      <c r="C91" s="286"/>
      <c r="D91" s="286"/>
      <c r="E91" s="467" t="str">
        <f>Asset17</f>
        <v>System IT (tx)</v>
      </c>
      <c r="F91" s="468"/>
      <c r="G91" s="453">
        <v>0</v>
      </c>
      <c r="H91" s="453">
        <v>0</v>
      </c>
      <c r="I91" s="453">
        <v>0</v>
      </c>
      <c r="J91" s="453">
        <v>0</v>
      </c>
      <c r="K91" s="453">
        <v>0</v>
      </c>
      <c r="L91" s="157"/>
      <c r="M91" s="157"/>
      <c r="N91" s="157"/>
      <c r="O91" s="157"/>
      <c r="P91" s="157"/>
      <c r="Q91" s="18"/>
      <c r="R91" s="17"/>
    </row>
    <row r="92" spans="1:18" outlineLevel="1" x14ac:dyDescent="0.2">
      <c r="A92" s="286"/>
      <c r="B92" s="286"/>
      <c r="C92" s="286"/>
      <c r="D92" s="286"/>
      <c r="E92" s="467" t="str">
        <f>Asset18</f>
        <v>IT systems</v>
      </c>
      <c r="F92" s="468"/>
      <c r="G92" s="453">
        <v>0</v>
      </c>
      <c r="H92" s="453">
        <v>0</v>
      </c>
      <c r="I92" s="453">
        <v>0</v>
      </c>
      <c r="J92" s="453">
        <v>0</v>
      </c>
      <c r="K92" s="453">
        <v>0</v>
      </c>
      <c r="L92" s="157"/>
      <c r="M92" s="157"/>
      <c r="N92" s="157"/>
      <c r="O92" s="157"/>
      <c r="P92" s="157"/>
      <c r="Q92" s="18"/>
      <c r="R92" s="17"/>
    </row>
    <row r="93" spans="1:18" outlineLevel="1" x14ac:dyDescent="0.2">
      <c r="A93" s="286"/>
      <c r="B93" s="286"/>
      <c r="C93" s="286"/>
      <c r="D93" s="286"/>
      <c r="E93" s="467" t="str">
        <f>Asset19</f>
        <v>Furniture, fittings, plant and equipment</v>
      </c>
      <c r="F93" s="468"/>
      <c r="G93" s="453">
        <v>0</v>
      </c>
      <c r="H93" s="453">
        <v>0</v>
      </c>
      <c r="I93" s="453">
        <v>0</v>
      </c>
      <c r="J93" s="453">
        <v>0</v>
      </c>
      <c r="K93" s="453">
        <v>0</v>
      </c>
      <c r="L93" s="157"/>
      <c r="M93" s="157"/>
      <c r="N93" s="157"/>
      <c r="O93" s="157"/>
      <c r="P93" s="157"/>
      <c r="Q93" s="18"/>
      <c r="R93" s="17"/>
    </row>
    <row r="94" spans="1:18" outlineLevel="1" x14ac:dyDescent="0.2">
      <c r="A94" s="20"/>
      <c r="B94" s="20"/>
      <c r="C94" s="20"/>
      <c r="D94" s="286"/>
      <c r="E94" s="467" t="str">
        <f>Asset20</f>
        <v>Motor vehicles</v>
      </c>
      <c r="F94" s="468"/>
      <c r="G94" s="453">
        <v>0</v>
      </c>
      <c r="H94" s="453">
        <v>0</v>
      </c>
      <c r="I94" s="453">
        <v>0</v>
      </c>
      <c r="J94" s="453">
        <v>0</v>
      </c>
      <c r="K94" s="453">
        <v>0</v>
      </c>
      <c r="L94" s="157"/>
      <c r="M94" s="157"/>
      <c r="N94" s="157"/>
      <c r="O94" s="157"/>
      <c r="P94" s="157"/>
      <c r="Q94" s="18"/>
      <c r="R94" s="17"/>
    </row>
    <row r="95" spans="1:18" outlineLevel="1" x14ac:dyDescent="0.2">
      <c r="A95" s="20"/>
      <c r="B95" s="20"/>
      <c r="C95" s="20"/>
      <c r="D95" s="286"/>
      <c r="E95" s="467" t="str">
        <f>Asset21</f>
        <v>Buildings</v>
      </c>
      <c r="F95" s="468"/>
      <c r="G95" s="453">
        <v>0</v>
      </c>
      <c r="H95" s="453">
        <v>0</v>
      </c>
      <c r="I95" s="453">
        <v>0</v>
      </c>
      <c r="J95" s="453">
        <v>0</v>
      </c>
      <c r="K95" s="453">
        <v>0</v>
      </c>
      <c r="L95" s="157"/>
      <c r="M95" s="157"/>
      <c r="N95" s="157"/>
      <c r="O95" s="157"/>
      <c r="P95" s="157"/>
      <c r="Q95" s="18"/>
      <c r="R95" s="17"/>
    </row>
    <row r="96" spans="1:18" outlineLevel="1" x14ac:dyDescent="0.2">
      <c r="A96" s="286"/>
      <c r="B96" s="286"/>
      <c r="C96" s="286"/>
      <c r="D96" s="286"/>
      <c r="E96" s="467" t="str">
        <f>Asset22</f>
        <v>Land (non-system)</v>
      </c>
      <c r="F96" s="468"/>
      <c r="G96" s="453">
        <v>0.58293170064227751</v>
      </c>
      <c r="H96" s="453">
        <v>0</v>
      </c>
      <c r="I96" s="453">
        <v>1.6913092541640395</v>
      </c>
      <c r="J96" s="453">
        <v>0.50960540026998435</v>
      </c>
      <c r="K96" s="453">
        <v>3.3676228041863943</v>
      </c>
      <c r="L96" s="157"/>
      <c r="M96" s="157"/>
      <c r="N96" s="157"/>
      <c r="O96" s="157"/>
      <c r="P96" s="157"/>
      <c r="Q96" s="18"/>
      <c r="R96" s="17"/>
    </row>
    <row r="97" spans="1:18" outlineLevel="1" x14ac:dyDescent="0.2">
      <c r="A97" s="20"/>
      <c r="B97" s="20"/>
      <c r="C97" s="20"/>
      <c r="D97" s="286"/>
      <c r="E97" s="467" t="str">
        <f>Asset23</f>
        <v>Other non system assets</v>
      </c>
      <c r="F97" s="468"/>
      <c r="G97" s="453">
        <v>0</v>
      </c>
      <c r="H97" s="453">
        <v>0</v>
      </c>
      <c r="I97" s="453">
        <v>0</v>
      </c>
      <c r="J97" s="453">
        <v>0</v>
      </c>
      <c r="K97" s="453">
        <v>0</v>
      </c>
      <c r="L97" s="157"/>
      <c r="M97" s="157"/>
      <c r="N97" s="157"/>
      <c r="O97" s="157"/>
      <c r="P97" s="157"/>
      <c r="Q97" s="18"/>
      <c r="R97" s="17"/>
    </row>
    <row r="98" spans="1:18" outlineLevel="1" x14ac:dyDescent="0.2">
      <c r="A98" s="20"/>
      <c r="B98" s="20"/>
      <c r="C98" s="20"/>
      <c r="D98" s="286"/>
      <c r="E98" s="467" t="str">
        <f>Asset24</f>
        <v>Equity raising costs</v>
      </c>
      <c r="F98" s="468"/>
      <c r="G98" s="453">
        <v>0</v>
      </c>
      <c r="H98" s="453">
        <v>0</v>
      </c>
      <c r="I98" s="453">
        <v>0</v>
      </c>
      <c r="J98" s="453">
        <v>0</v>
      </c>
      <c r="K98" s="453">
        <v>0</v>
      </c>
      <c r="L98" s="157"/>
      <c r="M98" s="157"/>
      <c r="N98" s="157"/>
      <c r="O98" s="157"/>
      <c r="P98" s="157"/>
      <c r="Q98" s="18"/>
      <c r="R98" s="17"/>
    </row>
    <row r="99" spans="1:18" outlineLevel="1" x14ac:dyDescent="0.2">
      <c r="A99" s="286"/>
      <c r="B99" s="286"/>
      <c r="C99" s="286"/>
      <c r="D99" s="286"/>
      <c r="E99" s="467">
        <f>Asset25</f>
        <v>0</v>
      </c>
      <c r="F99" s="468"/>
      <c r="G99" s="156"/>
      <c r="H99" s="157"/>
      <c r="I99" s="157"/>
      <c r="J99" s="157"/>
      <c r="K99" s="157"/>
      <c r="L99" s="157"/>
      <c r="M99" s="157"/>
      <c r="N99" s="157"/>
      <c r="O99" s="157"/>
      <c r="P99" s="157"/>
      <c r="Q99" s="18"/>
      <c r="R99" s="17"/>
    </row>
    <row r="100" spans="1:18" outlineLevel="1" x14ac:dyDescent="0.2">
      <c r="A100" s="20"/>
      <c r="B100" s="20"/>
      <c r="C100" s="20"/>
      <c r="D100" s="286"/>
      <c r="E100" s="467">
        <f>Asset26</f>
        <v>0</v>
      </c>
      <c r="F100" s="468"/>
      <c r="G100" s="156"/>
      <c r="H100" s="157"/>
      <c r="I100" s="157"/>
      <c r="J100" s="157"/>
      <c r="K100" s="157"/>
      <c r="L100" s="157"/>
      <c r="M100" s="157"/>
      <c r="N100" s="157"/>
      <c r="O100" s="157"/>
      <c r="P100" s="157"/>
      <c r="Q100" s="18"/>
      <c r="R100" s="17"/>
    </row>
    <row r="101" spans="1:18" outlineLevel="1" x14ac:dyDescent="0.2">
      <c r="A101" s="20"/>
      <c r="B101" s="20"/>
      <c r="C101" s="20"/>
      <c r="D101" s="286"/>
      <c r="E101" s="467">
        <f>Asset27</f>
        <v>0</v>
      </c>
      <c r="F101" s="468"/>
      <c r="G101" s="156"/>
      <c r="H101" s="157"/>
      <c r="I101" s="157"/>
      <c r="J101" s="157"/>
      <c r="K101" s="157"/>
      <c r="L101" s="157"/>
      <c r="M101" s="157"/>
      <c r="N101" s="157"/>
      <c r="O101" s="157"/>
      <c r="P101" s="157"/>
      <c r="Q101" s="18"/>
      <c r="R101" s="17"/>
    </row>
    <row r="102" spans="1:18" outlineLevel="1" x14ac:dyDescent="0.2">
      <c r="A102" s="286"/>
      <c r="B102" s="286"/>
      <c r="C102" s="286"/>
      <c r="D102" s="286"/>
      <c r="E102" s="467">
        <f>Asset28</f>
        <v>0</v>
      </c>
      <c r="F102" s="468"/>
      <c r="G102" s="156"/>
      <c r="H102" s="157"/>
      <c r="I102" s="157"/>
      <c r="J102" s="157"/>
      <c r="K102" s="157"/>
      <c r="L102" s="157"/>
      <c r="M102" s="157"/>
      <c r="N102" s="157"/>
      <c r="O102" s="157"/>
      <c r="P102" s="157"/>
      <c r="Q102" s="18"/>
      <c r="R102" s="17"/>
    </row>
    <row r="103" spans="1:18" outlineLevel="1" x14ac:dyDescent="0.2">
      <c r="A103" s="20"/>
      <c r="B103" s="20"/>
      <c r="C103" s="20"/>
      <c r="D103" s="286"/>
      <c r="E103" s="467">
        <f>Asset29</f>
        <v>0</v>
      </c>
      <c r="F103" s="468"/>
      <c r="G103" s="156"/>
      <c r="H103" s="157"/>
      <c r="I103" s="157"/>
      <c r="J103" s="157"/>
      <c r="K103" s="157"/>
      <c r="L103" s="157"/>
      <c r="M103" s="157"/>
      <c r="N103" s="157"/>
      <c r="O103" s="157"/>
      <c r="P103" s="157"/>
      <c r="Q103" s="18"/>
      <c r="R103" s="17"/>
    </row>
    <row r="104" spans="1:18" outlineLevel="1" x14ac:dyDescent="0.2">
      <c r="A104" s="20"/>
      <c r="B104" s="20"/>
      <c r="C104" s="20"/>
      <c r="D104" s="286"/>
      <c r="E104" s="467">
        <f>Asset30</f>
        <v>0</v>
      </c>
      <c r="F104" s="468"/>
      <c r="G104" s="156"/>
      <c r="H104" s="157"/>
      <c r="I104" s="157"/>
      <c r="J104" s="157"/>
      <c r="K104" s="157"/>
      <c r="L104" s="157"/>
      <c r="M104" s="157"/>
      <c r="N104" s="157"/>
      <c r="O104" s="157"/>
      <c r="P104" s="157"/>
      <c r="Q104" s="18"/>
      <c r="R104" s="17"/>
    </row>
    <row r="105" spans="1:18" x14ac:dyDescent="0.2">
      <c r="A105" s="286"/>
      <c r="B105" s="286"/>
      <c r="C105" s="286"/>
      <c r="D105" s="286"/>
      <c r="E105" s="467" t="s">
        <v>103</v>
      </c>
      <c r="F105" s="467"/>
      <c r="G105" s="435">
        <f t="shared" ref="G105:P105" si="3">SUM(G75:G104)</f>
        <v>36.631661344298777</v>
      </c>
      <c r="H105" s="435">
        <f t="shared" si="3"/>
        <v>52.889431446760902</v>
      </c>
      <c r="I105" s="435">
        <f t="shared" si="3"/>
        <v>1.3189076637898396</v>
      </c>
      <c r="J105" s="435">
        <f>SUM(J75:J104)</f>
        <v>0.13684440582818436</v>
      </c>
      <c r="K105" s="435">
        <f t="shared" si="3"/>
        <v>2.9986698307885944</v>
      </c>
      <c r="L105" s="435">
        <f t="shared" si="3"/>
        <v>0</v>
      </c>
      <c r="M105" s="435">
        <f t="shared" si="3"/>
        <v>0</v>
      </c>
      <c r="N105" s="327">
        <f t="shared" si="3"/>
        <v>0</v>
      </c>
      <c r="O105" s="327">
        <f t="shared" si="3"/>
        <v>0</v>
      </c>
      <c r="P105" s="327">
        <f t="shared" si="3"/>
        <v>0</v>
      </c>
      <c r="Q105" s="300"/>
    </row>
    <row r="106" spans="1:18" ht="21" customHeight="1" x14ac:dyDescent="0.2">
      <c r="A106" s="20"/>
      <c r="B106" s="20"/>
      <c r="C106" s="20"/>
      <c r="D106" s="286"/>
      <c r="E106" s="20"/>
      <c r="F106" s="132"/>
      <c r="G106" s="48"/>
      <c r="H106" s="48"/>
      <c r="I106" s="48"/>
      <c r="J106" s="48"/>
      <c r="K106" s="48"/>
      <c r="L106" s="132"/>
      <c r="M106" s="132"/>
      <c r="N106" s="132"/>
      <c r="O106" s="132"/>
      <c r="P106" s="21" t="s">
        <v>103</v>
      </c>
      <c r="Q106" s="328">
        <f>SUM(G105:P105)</f>
        <v>93.975514691466316</v>
      </c>
      <c r="R106" s="17"/>
    </row>
    <row r="107" spans="1:18" ht="13.5" customHeight="1" x14ac:dyDescent="0.2">
      <c r="A107" s="174"/>
      <c r="B107" s="174"/>
      <c r="C107" s="174"/>
      <c r="D107" s="411"/>
      <c r="E107" s="317" t="str">
        <f>"Forecast Customer Contributions – As Incurred ($m Real "&amp;CONCATENATE(LEFT(Q7, 4)-1 &amp;"-" &amp;IF(Q7&gt;"2009-10",,"0") &amp;RIGHT(Q7,2)-1)&amp;")"</f>
        <v>Forecast Customer Contributions – As Incurred ($m Real 2013-14)</v>
      </c>
      <c r="F107" s="317"/>
      <c r="G107" s="317"/>
      <c r="H107" s="317"/>
      <c r="I107" s="317"/>
      <c r="J107" s="177"/>
      <c r="K107" s="177"/>
      <c r="L107" s="175"/>
      <c r="M107" s="175"/>
      <c r="N107" s="175"/>
      <c r="O107" s="175"/>
      <c r="P107" s="175"/>
      <c r="Q107" s="174"/>
      <c r="R107" s="175"/>
    </row>
    <row r="108" spans="1:18" x14ac:dyDescent="0.2">
      <c r="A108" s="286"/>
      <c r="B108" s="286"/>
      <c r="C108" s="286"/>
      <c r="D108" s="286"/>
      <c r="E108" s="74" t="s">
        <v>67</v>
      </c>
      <c r="F108" s="18"/>
      <c r="G108" s="330" t="str">
        <f>G74</f>
        <v>2014-15</v>
      </c>
      <c r="H108" s="330" t="str">
        <f t="shared" ref="H108:P108" si="4">H74</f>
        <v>2015-16</v>
      </c>
      <c r="I108" s="330" t="str">
        <f t="shared" si="4"/>
        <v>2016-17</v>
      </c>
      <c r="J108" s="330" t="str">
        <f t="shared" si="4"/>
        <v>2017-18</v>
      </c>
      <c r="K108" s="330" t="str">
        <f t="shared" si="4"/>
        <v>2018-19</v>
      </c>
      <c r="L108" s="330" t="str">
        <f t="shared" si="4"/>
        <v>2019-20</v>
      </c>
      <c r="M108" s="330" t="str">
        <f t="shared" si="4"/>
        <v>2020-21</v>
      </c>
      <c r="N108" s="330" t="str">
        <f t="shared" si="4"/>
        <v>2021-22</v>
      </c>
      <c r="O108" s="330" t="str">
        <f t="shared" si="4"/>
        <v>2022-23</v>
      </c>
      <c r="P108" s="330" t="str">
        <f t="shared" si="4"/>
        <v>2023-24</v>
      </c>
      <c r="Q108" s="18"/>
      <c r="R108" s="17"/>
    </row>
    <row r="109" spans="1:18" outlineLevel="1" x14ac:dyDescent="0.2">
      <c r="A109" s="20"/>
      <c r="B109" s="20"/>
      <c r="C109" s="20"/>
      <c r="D109" s="286"/>
      <c r="E109" s="467" t="str">
        <f>Asset1</f>
        <v>Transmission &amp; Zone land &amp; easements</v>
      </c>
      <c r="F109" s="468"/>
      <c r="G109" s="453">
        <v>0</v>
      </c>
      <c r="H109" s="453">
        <v>0</v>
      </c>
      <c r="I109" s="453">
        <v>0</v>
      </c>
      <c r="J109" s="453">
        <v>0</v>
      </c>
      <c r="K109" s="453">
        <v>0</v>
      </c>
      <c r="L109" s="400"/>
      <c r="M109" s="400"/>
      <c r="N109" s="400"/>
      <c r="O109" s="400"/>
      <c r="P109" s="400"/>
      <c r="Q109" s="18"/>
      <c r="R109" s="17"/>
    </row>
    <row r="110" spans="1:18" outlineLevel="1" x14ac:dyDescent="0.2">
      <c r="A110" s="20"/>
      <c r="B110" s="20"/>
      <c r="C110" s="20"/>
      <c r="D110" s="286"/>
      <c r="E110" s="467" t="str">
        <f>Asset2</f>
        <v>Transmission buildings 132/66kV</v>
      </c>
      <c r="F110" s="468"/>
      <c r="G110" s="453">
        <v>0</v>
      </c>
      <c r="H110" s="453">
        <v>0</v>
      </c>
      <c r="I110" s="453">
        <v>0</v>
      </c>
      <c r="J110" s="453">
        <v>0</v>
      </c>
      <c r="K110" s="453">
        <v>0</v>
      </c>
      <c r="L110" s="157"/>
      <c r="M110" s="157"/>
      <c r="N110" s="157"/>
      <c r="O110" s="157"/>
      <c r="P110" s="157"/>
      <c r="Q110" s="18"/>
      <c r="R110" s="17"/>
    </row>
    <row r="111" spans="1:18" outlineLevel="1" x14ac:dyDescent="0.2">
      <c r="A111" s="286"/>
      <c r="B111" s="286"/>
      <c r="C111" s="286"/>
      <c r="D111" s="286"/>
      <c r="E111" s="467" t="str">
        <f>Asset3</f>
        <v>Zone buildings 132/66kV</v>
      </c>
      <c r="F111" s="468"/>
      <c r="G111" s="453">
        <v>0</v>
      </c>
      <c r="H111" s="453">
        <v>0</v>
      </c>
      <c r="I111" s="453">
        <v>0</v>
      </c>
      <c r="J111" s="453">
        <v>0</v>
      </c>
      <c r="K111" s="453">
        <v>0</v>
      </c>
      <c r="L111" s="157"/>
      <c r="M111" s="157"/>
      <c r="N111" s="157"/>
      <c r="O111" s="157"/>
      <c r="P111" s="157"/>
      <c r="Q111" s="18"/>
      <c r="R111" s="17"/>
    </row>
    <row r="112" spans="1:18" outlineLevel="1" x14ac:dyDescent="0.2">
      <c r="A112" s="20"/>
      <c r="B112" s="20"/>
      <c r="C112" s="20"/>
      <c r="D112" s="286"/>
      <c r="E112" s="467" t="str">
        <f>Asset4</f>
        <v>Transmission transformers 132/66kV</v>
      </c>
      <c r="F112" s="468"/>
      <c r="G112" s="453">
        <v>0</v>
      </c>
      <c r="H112" s="453">
        <v>0</v>
      </c>
      <c r="I112" s="453">
        <v>0</v>
      </c>
      <c r="J112" s="453">
        <v>0</v>
      </c>
      <c r="K112" s="453">
        <v>0</v>
      </c>
      <c r="L112" s="157"/>
      <c r="M112" s="157"/>
      <c r="N112" s="157"/>
      <c r="O112" s="157"/>
      <c r="P112" s="157"/>
      <c r="Q112" s="18"/>
      <c r="R112" s="17"/>
    </row>
    <row r="113" spans="1:18" outlineLevel="1" x14ac:dyDescent="0.2">
      <c r="A113" s="20"/>
      <c r="B113" s="20"/>
      <c r="C113" s="20"/>
      <c r="D113" s="286"/>
      <c r="E113" s="467" t="str">
        <f>Asset5</f>
        <v>Zone transformers 132/66kV</v>
      </c>
      <c r="F113" s="468"/>
      <c r="G113" s="453">
        <v>0</v>
      </c>
      <c r="H113" s="453">
        <v>0</v>
      </c>
      <c r="I113" s="453">
        <v>0</v>
      </c>
      <c r="J113" s="453">
        <v>0</v>
      </c>
      <c r="K113" s="453">
        <v>0</v>
      </c>
      <c r="L113" s="157"/>
      <c r="M113" s="157"/>
      <c r="N113" s="157"/>
      <c r="O113" s="157"/>
      <c r="P113" s="157"/>
      <c r="Q113" s="18"/>
      <c r="R113" s="17"/>
    </row>
    <row r="114" spans="1:18" outlineLevel="1" x14ac:dyDescent="0.2">
      <c r="A114" s="286"/>
      <c r="B114" s="286"/>
      <c r="C114" s="286"/>
      <c r="D114" s="286"/>
      <c r="E114" s="467" t="str">
        <f>Asset6</f>
        <v>Transmission substation equip 132/66kV</v>
      </c>
      <c r="F114" s="468"/>
      <c r="G114" s="453">
        <v>0</v>
      </c>
      <c r="H114" s="453">
        <v>0</v>
      </c>
      <c r="I114" s="453">
        <v>0</v>
      </c>
      <c r="J114" s="453">
        <v>0</v>
      </c>
      <c r="K114" s="453">
        <v>0</v>
      </c>
      <c r="L114" s="157"/>
      <c r="M114" s="157"/>
      <c r="N114" s="157"/>
      <c r="O114" s="157"/>
      <c r="P114" s="157"/>
      <c r="Q114" s="18"/>
      <c r="R114" s="17"/>
    </row>
    <row r="115" spans="1:18" outlineLevel="1" x14ac:dyDescent="0.2">
      <c r="A115" s="20"/>
      <c r="B115" s="20"/>
      <c r="C115" s="20"/>
      <c r="D115" s="286"/>
      <c r="E115" s="467" t="str">
        <f>Asset7</f>
        <v>Zone substation equip 132/66kV</v>
      </c>
      <c r="F115" s="468"/>
      <c r="G115" s="453">
        <v>0</v>
      </c>
      <c r="H115" s="453">
        <v>0</v>
      </c>
      <c r="I115" s="453">
        <v>0</v>
      </c>
      <c r="J115" s="453">
        <v>0</v>
      </c>
      <c r="K115" s="453">
        <v>0</v>
      </c>
      <c r="L115" s="157"/>
      <c r="M115" s="157"/>
      <c r="N115" s="157"/>
      <c r="O115" s="157"/>
      <c r="P115" s="157"/>
      <c r="Q115" s="18"/>
      <c r="R115" s="17"/>
    </row>
    <row r="116" spans="1:18" outlineLevel="1" x14ac:dyDescent="0.2">
      <c r="A116" s="20"/>
      <c r="B116" s="20"/>
      <c r="C116" s="20"/>
      <c r="D116" s="286"/>
      <c r="E116" s="467" t="str">
        <f>Asset8</f>
        <v>Transmission &amp; Zone emergency spares</v>
      </c>
      <c r="F116" s="468"/>
      <c r="G116" s="453">
        <v>0</v>
      </c>
      <c r="H116" s="453">
        <v>0</v>
      </c>
      <c r="I116" s="453">
        <v>0</v>
      </c>
      <c r="J116" s="453">
        <v>0</v>
      </c>
      <c r="K116" s="453">
        <v>0</v>
      </c>
      <c r="L116" s="157"/>
      <c r="M116" s="157"/>
      <c r="N116" s="157"/>
      <c r="O116" s="157"/>
      <c r="P116" s="157"/>
      <c r="Q116" s="18"/>
      <c r="R116" s="17"/>
    </row>
    <row r="117" spans="1:18" outlineLevel="1" x14ac:dyDescent="0.2">
      <c r="A117" s="286"/>
      <c r="B117" s="286"/>
      <c r="C117" s="286"/>
      <c r="D117" s="286"/>
      <c r="E117" s="467" t="str">
        <f>Asset9</f>
        <v>Ancillary substation equipment (tx)</v>
      </c>
      <c r="F117" s="468"/>
      <c r="G117" s="453">
        <v>0</v>
      </c>
      <c r="H117" s="453">
        <v>0</v>
      </c>
      <c r="I117" s="453">
        <v>0</v>
      </c>
      <c r="J117" s="453">
        <v>0</v>
      </c>
      <c r="K117" s="453">
        <v>0</v>
      </c>
      <c r="L117" s="157"/>
      <c r="M117" s="157"/>
      <c r="N117" s="157"/>
      <c r="O117" s="157"/>
      <c r="P117" s="157"/>
      <c r="Q117" s="18"/>
      <c r="R117" s="17"/>
    </row>
    <row r="118" spans="1:18" outlineLevel="1" x14ac:dyDescent="0.2">
      <c r="A118" s="20"/>
      <c r="B118" s="20"/>
      <c r="C118" s="20"/>
      <c r="D118" s="286"/>
      <c r="E118" s="467" t="str">
        <f>Asset10</f>
        <v>132kV tower lines</v>
      </c>
      <c r="F118" s="468"/>
      <c r="G118" s="453">
        <v>0</v>
      </c>
      <c r="H118" s="453">
        <v>0</v>
      </c>
      <c r="I118" s="453">
        <v>0</v>
      </c>
      <c r="J118" s="453">
        <v>0</v>
      </c>
      <c r="K118" s="453">
        <v>0</v>
      </c>
      <c r="L118" s="157"/>
      <c r="M118" s="157"/>
      <c r="N118" s="157"/>
      <c r="O118" s="157"/>
      <c r="P118" s="157"/>
      <c r="Q118" s="18"/>
      <c r="R118" s="17"/>
    </row>
    <row r="119" spans="1:18" outlineLevel="1" x14ac:dyDescent="0.2">
      <c r="A119" s="20"/>
      <c r="B119" s="20"/>
      <c r="C119" s="20"/>
      <c r="D119" s="286"/>
      <c r="E119" s="467" t="str">
        <f>Asset11</f>
        <v>132kV concrete &amp; steel pole lines</v>
      </c>
      <c r="F119" s="468"/>
      <c r="G119" s="453">
        <v>0</v>
      </c>
      <c r="H119" s="453">
        <v>0</v>
      </c>
      <c r="I119" s="453">
        <v>0</v>
      </c>
      <c r="J119" s="453">
        <v>0</v>
      </c>
      <c r="K119" s="453">
        <v>0</v>
      </c>
      <c r="L119" s="157"/>
      <c r="M119" s="157"/>
      <c r="N119" s="157"/>
      <c r="O119" s="157"/>
      <c r="P119" s="157"/>
      <c r="Q119" s="18"/>
      <c r="R119" s="17"/>
    </row>
    <row r="120" spans="1:18" outlineLevel="1" x14ac:dyDescent="0.2">
      <c r="A120" s="20"/>
      <c r="B120" s="20"/>
      <c r="C120" s="20"/>
      <c r="D120" s="286"/>
      <c r="E120" s="467" t="str">
        <f>Asset12</f>
        <v>132kV wood pole lines</v>
      </c>
      <c r="F120" s="468"/>
      <c r="G120" s="453">
        <v>0</v>
      </c>
      <c r="H120" s="453">
        <v>0</v>
      </c>
      <c r="I120" s="453">
        <v>0</v>
      </c>
      <c r="J120" s="453">
        <v>0</v>
      </c>
      <c r="K120" s="453">
        <v>0</v>
      </c>
      <c r="L120" s="157"/>
      <c r="M120" s="157"/>
      <c r="N120" s="157"/>
      <c r="O120" s="157"/>
      <c r="P120" s="157"/>
      <c r="Q120" s="18"/>
      <c r="R120" s="17"/>
    </row>
    <row r="121" spans="1:18" outlineLevel="1" x14ac:dyDescent="0.2">
      <c r="A121" s="20"/>
      <c r="B121" s="20"/>
      <c r="C121" s="20"/>
      <c r="D121" s="286"/>
      <c r="E121" s="467" t="str">
        <f>Asset13</f>
        <v>132kV feeders underground</v>
      </c>
      <c r="F121" s="468"/>
      <c r="G121" s="453">
        <v>0</v>
      </c>
      <c r="H121" s="453">
        <v>0</v>
      </c>
      <c r="I121" s="453">
        <v>0</v>
      </c>
      <c r="J121" s="453">
        <v>0</v>
      </c>
      <c r="K121" s="453">
        <v>0</v>
      </c>
      <c r="L121" s="157"/>
      <c r="M121" s="157"/>
      <c r="N121" s="157"/>
      <c r="O121" s="157"/>
      <c r="P121" s="157"/>
      <c r="Q121" s="18"/>
      <c r="R121" s="17"/>
    </row>
    <row r="122" spans="1:18" outlineLevel="1" x14ac:dyDescent="0.2">
      <c r="A122" s="20"/>
      <c r="B122" s="20"/>
      <c r="C122" s="20"/>
      <c r="D122" s="286"/>
      <c r="E122" s="467" t="str">
        <f>Asset14</f>
        <v>Cable tunnel (tx)</v>
      </c>
      <c r="F122" s="468"/>
      <c r="G122" s="453">
        <v>0</v>
      </c>
      <c r="H122" s="453">
        <v>0</v>
      </c>
      <c r="I122" s="453">
        <v>0</v>
      </c>
      <c r="J122" s="453">
        <v>0</v>
      </c>
      <c r="K122" s="453">
        <v>0</v>
      </c>
      <c r="L122" s="157"/>
      <c r="M122" s="157"/>
      <c r="N122" s="157"/>
      <c r="O122" s="157"/>
      <c r="P122" s="157"/>
      <c r="Q122" s="18"/>
      <c r="R122" s="17"/>
    </row>
    <row r="123" spans="1:18" outlineLevel="1" x14ac:dyDescent="0.2">
      <c r="A123" s="20"/>
      <c r="B123" s="20"/>
      <c r="C123" s="20"/>
      <c r="D123" s="286"/>
      <c r="E123" s="467" t="str">
        <f>Asset15</f>
        <v>Network control &amp; com systems</v>
      </c>
      <c r="F123" s="468"/>
      <c r="G123" s="453">
        <v>0</v>
      </c>
      <c r="H123" s="453">
        <v>0</v>
      </c>
      <c r="I123" s="453">
        <v>0</v>
      </c>
      <c r="J123" s="453">
        <v>0</v>
      </c>
      <c r="K123" s="453">
        <v>0</v>
      </c>
      <c r="L123" s="157"/>
      <c r="M123" s="157"/>
      <c r="N123" s="157"/>
      <c r="O123" s="157"/>
      <c r="P123" s="157"/>
      <c r="Q123" s="18"/>
      <c r="R123" s="17"/>
    </row>
    <row r="124" spans="1:18" outlineLevel="1" x14ac:dyDescent="0.2">
      <c r="A124" s="20"/>
      <c r="B124" s="20"/>
      <c r="C124" s="20"/>
      <c r="D124" s="286"/>
      <c r="E124" s="467" t="str">
        <f>Asset16</f>
        <v>Communications (digital) - tx</v>
      </c>
      <c r="F124" s="468"/>
      <c r="G124" s="453">
        <v>0</v>
      </c>
      <c r="H124" s="453">
        <v>0</v>
      </c>
      <c r="I124" s="453">
        <v>0</v>
      </c>
      <c r="J124" s="453">
        <v>0</v>
      </c>
      <c r="K124" s="453">
        <v>0</v>
      </c>
      <c r="L124" s="157"/>
      <c r="M124" s="157"/>
      <c r="N124" s="157"/>
      <c r="O124" s="157"/>
      <c r="P124" s="157"/>
      <c r="Q124" s="18"/>
      <c r="R124" s="17"/>
    </row>
    <row r="125" spans="1:18" outlineLevel="1" x14ac:dyDescent="0.2">
      <c r="A125" s="20"/>
      <c r="B125" s="20"/>
      <c r="C125" s="20"/>
      <c r="D125" s="286"/>
      <c r="E125" s="467" t="str">
        <f>Asset17</f>
        <v>System IT (tx)</v>
      </c>
      <c r="F125" s="468"/>
      <c r="G125" s="453">
        <v>0</v>
      </c>
      <c r="H125" s="453">
        <v>0</v>
      </c>
      <c r="I125" s="453">
        <v>0</v>
      </c>
      <c r="J125" s="453">
        <v>0</v>
      </c>
      <c r="K125" s="453">
        <v>0</v>
      </c>
      <c r="L125" s="157"/>
      <c r="M125" s="157"/>
      <c r="N125" s="157"/>
      <c r="O125" s="157"/>
      <c r="P125" s="157"/>
      <c r="Q125" s="18"/>
      <c r="R125" s="17"/>
    </row>
    <row r="126" spans="1:18" outlineLevel="1" x14ac:dyDescent="0.2">
      <c r="A126" s="20"/>
      <c r="B126" s="20"/>
      <c r="C126" s="20"/>
      <c r="D126" s="286"/>
      <c r="E126" s="467" t="str">
        <f>Asset18</f>
        <v>IT systems</v>
      </c>
      <c r="F126" s="468"/>
      <c r="G126" s="453">
        <v>0</v>
      </c>
      <c r="H126" s="453">
        <v>0</v>
      </c>
      <c r="I126" s="453">
        <v>0</v>
      </c>
      <c r="J126" s="453">
        <v>0</v>
      </c>
      <c r="K126" s="453">
        <v>0</v>
      </c>
      <c r="L126" s="157"/>
      <c r="M126" s="157"/>
      <c r="N126" s="157"/>
      <c r="O126" s="157"/>
      <c r="P126" s="157"/>
      <c r="Q126" s="18"/>
      <c r="R126" s="17"/>
    </row>
    <row r="127" spans="1:18" outlineLevel="1" x14ac:dyDescent="0.2">
      <c r="A127" s="20"/>
      <c r="B127" s="20"/>
      <c r="C127" s="20"/>
      <c r="D127" s="286"/>
      <c r="E127" s="467" t="str">
        <f>Asset19</f>
        <v>Furniture, fittings, plant and equipment</v>
      </c>
      <c r="F127" s="468"/>
      <c r="G127" s="453">
        <v>0</v>
      </c>
      <c r="H127" s="453">
        <v>0</v>
      </c>
      <c r="I127" s="453">
        <v>0</v>
      </c>
      <c r="J127" s="453">
        <v>0</v>
      </c>
      <c r="K127" s="453">
        <v>0</v>
      </c>
      <c r="L127" s="157"/>
      <c r="M127" s="157"/>
      <c r="N127" s="157"/>
      <c r="O127" s="157"/>
      <c r="P127" s="157"/>
      <c r="Q127" s="18"/>
      <c r="R127" s="17"/>
    </row>
    <row r="128" spans="1:18" outlineLevel="1" x14ac:dyDescent="0.2">
      <c r="A128" s="20"/>
      <c r="B128" s="20"/>
      <c r="C128" s="20"/>
      <c r="D128" s="286"/>
      <c r="E128" s="467" t="str">
        <f>Asset20</f>
        <v>Motor vehicles</v>
      </c>
      <c r="F128" s="468"/>
      <c r="G128" s="453">
        <v>0</v>
      </c>
      <c r="H128" s="453">
        <v>0</v>
      </c>
      <c r="I128" s="453">
        <v>0</v>
      </c>
      <c r="J128" s="453">
        <v>0</v>
      </c>
      <c r="K128" s="453">
        <v>0</v>
      </c>
      <c r="L128" s="157"/>
      <c r="M128" s="157"/>
      <c r="N128" s="157"/>
      <c r="O128" s="157"/>
      <c r="P128" s="157"/>
      <c r="Q128" s="18"/>
      <c r="R128" s="17"/>
    </row>
    <row r="129" spans="1:18" outlineLevel="1" x14ac:dyDescent="0.2">
      <c r="A129" s="20"/>
      <c r="B129" s="20"/>
      <c r="C129" s="20"/>
      <c r="D129" s="286"/>
      <c r="E129" s="467" t="str">
        <f>Asset21</f>
        <v>Buildings</v>
      </c>
      <c r="F129" s="468"/>
      <c r="G129" s="453">
        <v>0</v>
      </c>
      <c r="H129" s="453">
        <v>0</v>
      </c>
      <c r="I129" s="453">
        <v>0</v>
      </c>
      <c r="J129" s="453">
        <v>0</v>
      </c>
      <c r="K129" s="453">
        <v>0</v>
      </c>
      <c r="L129" s="157"/>
      <c r="M129" s="157"/>
      <c r="N129" s="157"/>
      <c r="O129" s="157"/>
      <c r="P129" s="157"/>
      <c r="Q129" s="18"/>
      <c r="R129" s="17"/>
    </row>
    <row r="130" spans="1:18" outlineLevel="1" x14ac:dyDescent="0.2">
      <c r="A130" s="286"/>
      <c r="B130" s="286"/>
      <c r="C130" s="286"/>
      <c r="D130" s="286"/>
      <c r="E130" s="467" t="str">
        <f>Asset22</f>
        <v>Land (non-system)</v>
      </c>
      <c r="F130" s="468"/>
      <c r="G130" s="453">
        <v>0</v>
      </c>
      <c r="H130" s="453">
        <v>0</v>
      </c>
      <c r="I130" s="453">
        <v>0</v>
      </c>
      <c r="J130" s="453">
        <v>0</v>
      </c>
      <c r="K130" s="453">
        <v>0</v>
      </c>
      <c r="L130" s="157"/>
      <c r="M130" s="157"/>
      <c r="N130" s="157"/>
      <c r="O130" s="157"/>
      <c r="P130" s="157"/>
      <c r="Q130" s="18"/>
      <c r="R130" s="17"/>
    </row>
    <row r="131" spans="1:18" outlineLevel="1" x14ac:dyDescent="0.2">
      <c r="A131" s="20"/>
      <c r="B131" s="20"/>
      <c r="C131" s="20"/>
      <c r="D131" s="286"/>
      <c r="E131" s="467" t="str">
        <f>Asset23</f>
        <v>Other non system assets</v>
      </c>
      <c r="F131" s="468"/>
      <c r="G131" s="453">
        <v>0</v>
      </c>
      <c r="H131" s="453">
        <v>0</v>
      </c>
      <c r="I131" s="453">
        <v>0</v>
      </c>
      <c r="J131" s="453">
        <v>0</v>
      </c>
      <c r="K131" s="453">
        <v>0</v>
      </c>
      <c r="L131" s="157"/>
      <c r="M131" s="157"/>
      <c r="N131" s="157"/>
      <c r="O131" s="157"/>
      <c r="P131" s="157"/>
      <c r="Q131" s="18"/>
      <c r="R131" s="17"/>
    </row>
    <row r="132" spans="1:18" outlineLevel="1" x14ac:dyDescent="0.2">
      <c r="A132" s="20"/>
      <c r="B132" s="20"/>
      <c r="C132" s="20"/>
      <c r="D132" s="286"/>
      <c r="E132" s="467" t="str">
        <f>Asset24</f>
        <v>Equity raising costs</v>
      </c>
      <c r="F132" s="468"/>
      <c r="G132" s="453">
        <v>0</v>
      </c>
      <c r="H132" s="453">
        <v>0</v>
      </c>
      <c r="I132" s="453">
        <v>0</v>
      </c>
      <c r="J132" s="453">
        <v>0</v>
      </c>
      <c r="K132" s="453">
        <v>0</v>
      </c>
      <c r="L132" s="157"/>
      <c r="M132" s="157"/>
      <c r="N132" s="157"/>
      <c r="O132" s="157"/>
      <c r="P132" s="157"/>
      <c r="Q132" s="18"/>
      <c r="R132" s="17"/>
    </row>
    <row r="133" spans="1:18" outlineLevel="1" x14ac:dyDescent="0.2">
      <c r="A133" s="286"/>
      <c r="B133" s="286"/>
      <c r="C133" s="286"/>
      <c r="D133" s="286"/>
      <c r="E133" s="467">
        <f>Asset25</f>
        <v>0</v>
      </c>
      <c r="F133" s="468"/>
      <c r="G133" s="156"/>
      <c r="H133" s="157"/>
      <c r="I133" s="157"/>
      <c r="J133" s="157"/>
      <c r="K133" s="157"/>
      <c r="L133" s="157"/>
      <c r="M133" s="157"/>
      <c r="N133" s="157"/>
      <c r="O133" s="157"/>
      <c r="P133" s="157"/>
      <c r="Q133" s="18"/>
      <c r="R133" s="17"/>
    </row>
    <row r="134" spans="1:18" outlineLevel="1" x14ac:dyDescent="0.2">
      <c r="A134" s="20"/>
      <c r="B134" s="20"/>
      <c r="C134" s="20"/>
      <c r="D134" s="286"/>
      <c r="E134" s="467">
        <f>Asset26</f>
        <v>0</v>
      </c>
      <c r="F134" s="468"/>
      <c r="G134" s="156"/>
      <c r="H134" s="157"/>
      <c r="I134" s="157"/>
      <c r="J134" s="157"/>
      <c r="K134" s="157"/>
      <c r="L134" s="157"/>
      <c r="M134" s="157"/>
      <c r="N134" s="157"/>
      <c r="O134" s="157"/>
      <c r="P134" s="157"/>
      <c r="Q134" s="18"/>
      <c r="R134" s="17"/>
    </row>
    <row r="135" spans="1:18" outlineLevel="1" x14ac:dyDescent="0.2">
      <c r="A135" s="20"/>
      <c r="B135" s="20"/>
      <c r="C135" s="20"/>
      <c r="D135" s="286"/>
      <c r="E135" s="467">
        <f>Asset27</f>
        <v>0</v>
      </c>
      <c r="F135" s="468"/>
      <c r="G135" s="156"/>
      <c r="H135" s="157"/>
      <c r="I135" s="157"/>
      <c r="J135" s="157"/>
      <c r="K135" s="157"/>
      <c r="L135" s="157"/>
      <c r="M135" s="157"/>
      <c r="N135" s="157"/>
      <c r="O135" s="157"/>
      <c r="P135" s="157"/>
      <c r="Q135" s="18"/>
      <c r="R135" s="17"/>
    </row>
    <row r="136" spans="1:18" outlineLevel="1" x14ac:dyDescent="0.2">
      <c r="A136" s="286"/>
      <c r="B136" s="286"/>
      <c r="C136" s="286"/>
      <c r="D136" s="286"/>
      <c r="E136" s="467">
        <f>Asset28</f>
        <v>0</v>
      </c>
      <c r="F136" s="468"/>
      <c r="G136" s="156"/>
      <c r="H136" s="157"/>
      <c r="I136" s="157"/>
      <c r="J136" s="157"/>
      <c r="K136" s="157"/>
      <c r="L136" s="157"/>
      <c r="M136" s="157"/>
      <c r="N136" s="157"/>
      <c r="O136" s="157"/>
      <c r="P136" s="157"/>
      <c r="Q136" s="18"/>
      <c r="R136" s="17"/>
    </row>
    <row r="137" spans="1:18" outlineLevel="1" x14ac:dyDescent="0.2">
      <c r="A137" s="20"/>
      <c r="B137" s="20"/>
      <c r="C137" s="20"/>
      <c r="D137" s="286"/>
      <c r="E137" s="467">
        <f>Asset29</f>
        <v>0</v>
      </c>
      <c r="F137" s="468"/>
      <c r="G137" s="156"/>
      <c r="H137" s="157"/>
      <c r="I137" s="157"/>
      <c r="J137" s="157"/>
      <c r="K137" s="157"/>
      <c r="L137" s="157"/>
      <c r="M137" s="157"/>
      <c r="N137" s="157"/>
      <c r="O137" s="157"/>
      <c r="P137" s="157"/>
      <c r="Q137" s="18"/>
      <c r="R137" s="17"/>
    </row>
    <row r="138" spans="1:18" outlineLevel="1" x14ac:dyDescent="0.2">
      <c r="A138" s="20"/>
      <c r="B138" s="20"/>
      <c r="C138" s="20"/>
      <c r="D138" s="286"/>
      <c r="E138" s="467">
        <f>Asset30</f>
        <v>0</v>
      </c>
      <c r="F138" s="468"/>
      <c r="G138" s="156"/>
      <c r="H138" s="157"/>
      <c r="I138" s="157"/>
      <c r="J138" s="157"/>
      <c r="K138" s="157"/>
      <c r="L138" s="157"/>
      <c r="M138" s="157"/>
      <c r="N138" s="157"/>
      <c r="O138" s="157"/>
      <c r="P138" s="157"/>
      <c r="Q138" s="18"/>
      <c r="R138" s="17"/>
    </row>
    <row r="139" spans="1:18" x14ac:dyDescent="0.2">
      <c r="A139" s="286"/>
      <c r="B139" s="286"/>
      <c r="C139" s="286"/>
      <c r="D139" s="286"/>
      <c r="E139" s="467" t="s">
        <v>103</v>
      </c>
      <c r="F139" s="467"/>
      <c r="G139" s="435">
        <f t="shared" ref="G139:P139" si="5">SUM(G109:G138)</f>
        <v>0</v>
      </c>
      <c r="H139" s="435">
        <f t="shared" si="5"/>
        <v>0</v>
      </c>
      <c r="I139" s="435">
        <f t="shared" si="5"/>
        <v>0</v>
      </c>
      <c r="J139" s="435">
        <f t="shared" si="5"/>
        <v>0</v>
      </c>
      <c r="K139" s="435">
        <f t="shared" si="5"/>
        <v>0</v>
      </c>
      <c r="L139" s="435">
        <f t="shared" si="5"/>
        <v>0</v>
      </c>
      <c r="M139" s="327">
        <f t="shared" si="5"/>
        <v>0</v>
      </c>
      <c r="N139" s="327">
        <f t="shared" si="5"/>
        <v>0</v>
      </c>
      <c r="O139" s="327">
        <f t="shared" si="5"/>
        <v>0</v>
      </c>
      <c r="P139" s="327">
        <f t="shared" si="5"/>
        <v>0</v>
      </c>
      <c r="Q139" s="300"/>
    </row>
    <row r="140" spans="1:18" ht="21" customHeight="1" x14ac:dyDescent="0.2">
      <c r="A140" s="20"/>
      <c r="B140" s="20"/>
      <c r="C140" s="20"/>
      <c r="D140" s="286"/>
      <c r="E140" s="20"/>
      <c r="F140" s="132"/>
      <c r="G140" s="48"/>
      <c r="H140" s="48"/>
      <c r="I140" s="48"/>
      <c r="J140" s="48"/>
      <c r="K140" s="48"/>
      <c r="L140" s="132"/>
      <c r="M140" s="132"/>
      <c r="N140" s="132"/>
      <c r="O140" s="132"/>
      <c r="P140" s="21" t="s">
        <v>103</v>
      </c>
      <c r="Q140" s="328">
        <f>SUM(G139:P139)</f>
        <v>0</v>
      </c>
      <c r="R140" s="17"/>
    </row>
    <row r="141" spans="1:18" ht="13.5" customHeight="1" x14ac:dyDescent="0.2">
      <c r="A141" s="174"/>
      <c r="B141" s="174"/>
      <c r="C141" s="174"/>
      <c r="D141" s="411"/>
      <c r="E141" s="317" t="str">
        <f>"Forecast Net Capital Expenditure – As Incurred ($m Real "&amp;CONCATENATE(LEFT(Q7, 4)-1 &amp;"-" &amp;IF(Q7&gt;"2009-10",,"0") &amp;RIGHT(Q7,2)-1)&amp;")"</f>
        <v>Forecast Net Capital Expenditure – As Incurred ($m Real 2013-14)</v>
      </c>
      <c r="F141" s="317"/>
      <c r="G141" s="317"/>
      <c r="H141" s="317"/>
      <c r="I141" s="317"/>
      <c r="J141" s="177"/>
      <c r="K141" s="177"/>
      <c r="L141" s="175"/>
      <c r="M141" s="175"/>
      <c r="N141" s="175"/>
      <c r="O141" s="175"/>
      <c r="P141" s="175"/>
      <c r="Q141" s="174"/>
      <c r="R141" s="175"/>
    </row>
    <row r="142" spans="1:18" x14ac:dyDescent="0.2">
      <c r="A142" s="286"/>
      <c r="B142" s="286"/>
      <c r="C142" s="286"/>
      <c r="D142" s="286"/>
      <c r="E142" s="74" t="s">
        <v>67</v>
      </c>
      <c r="F142" s="18"/>
      <c r="G142" s="330" t="str">
        <f>G40</f>
        <v>2014-15</v>
      </c>
      <c r="H142" s="330" t="str">
        <f t="shared" ref="H142:P142" si="6">H40</f>
        <v>2015-16</v>
      </c>
      <c r="I142" s="330" t="str">
        <f t="shared" si="6"/>
        <v>2016-17</v>
      </c>
      <c r="J142" s="330" t="str">
        <f t="shared" si="6"/>
        <v>2017-18</v>
      </c>
      <c r="K142" s="330" t="str">
        <f t="shared" si="6"/>
        <v>2018-19</v>
      </c>
      <c r="L142" s="330" t="str">
        <f t="shared" si="6"/>
        <v>2019-20</v>
      </c>
      <c r="M142" s="330" t="str">
        <f t="shared" si="6"/>
        <v>2020-21</v>
      </c>
      <c r="N142" s="330" t="str">
        <f t="shared" si="6"/>
        <v>2021-22</v>
      </c>
      <c r="O142" s="330" t="str">
        <f t="shared" si="6"/>
        <v>2022-23</v>
      </c>
      <c r="P142" s="330" t="str">
        <f t="shared" si="6"/>
        <v>2023-24</v>
      </c>
      <c r="Q142" s="18"/>
      <c r="R142" s="17"/>
    </row>
    <row r="143" spans="1:18" ht="12.75" customHeight="1" outlineLevel="1" x14ac:dyDescent="0.2">
      <c r="A143" s="20"/>
      <c r="B143" s="20"/>
      <c r="C143" s="20"/>
      <c r="D143" s="286"/>
      <c r="E143" s="467" t="str">
        <f>Asset1</f>
        <v>Transmission &amp; Zone land &amp; easements</v>
      </c>
      <c r="F143" s="468"/>
      <c r="G143" s="296">
        <f>G41-G75-G109</f>
        <v>-35.131269347279598</v>
      </c>
      <c r="H143" s="297">
        <f t="shared" ref="H143:P143" si="7">H41-H75-H109</f>
        <v>-46.7589698683298</v>
      </c>
      <c r="I143" s="297">
        <f t="shared" si="7"/>
        <v>4.2034470777621005</v>
      </c>
      <c r="J143" s="297">
        <f t="shared" si="7"/>
        <v>0.48028487293120004</v>
      </c>
      <c r="K143" s="297">
        <f t="shared" si="7"/>
        <v>0.47588649183190002</v>
      </c>
      <c r="L143" s="297">
        <f t="shared" si="7"/>
        <v>0</v>
      </c>
      <c r="M143" s="297">
        <f t="shared" si="7"/>
        <v>0</v>
      </c>
      <c r="N143" s="297">
        <f t="shared" si="7"/>
        <v>0</v>
      </c>
      <c r="O143" s="297">
        <f t="shared" si="7"/>
        <v>0</v>
      </c>
      <c r="P143" s="297">
        <f t="shared" si="7"/>
        <v>0</v>
      </c>
      <c r="Q143" s="18"/>
      <c r="R143" s="17"/>
    </row>
    <row r="144" spans="1:18" ht="12.75" customHeight="1" outlineLevel="1" x14ac:dyDescent="0.2">
      <c r="A144" s="20"/>
      <c r="B144" s="20"/>
      <c r="C144" s="20"/>
      <c r="D144" s="286"/>
      <c r="E144" s="467" t="str">
        <f>Asset2</f>
        <v>Transmission buildings 132/66kV</v>
      </c>
      <c r="F144" s="468"/>
      <c r="G144" s="298">
        <f t="shared" ref="G144:P144" si="8">G42-G76-G110</f>
        <v>9.1857290350797989</v>
      </c>
      <c r="H144" s="299">
        <f t="shared" si="8"/>
        <v>20.453198740006098</v>
      </c>
      <c r="I144" s="299">
        <f t="shared" si="8"/>
        <v>21.476825841314103</v>
      </c>
      <c r="J144" s="299">
        <f t="shared" si="8"/>
        <v>12.510893302884298</v>
      </c>
      <c r="K144" s="299">
        <f t="shared" si="8"/>
        <v>6.4807723973233999</v>
      </c>
      <c r="L144" s="299">
        <f t="shared" si="8"/>
        <v>0</v>
      </c>
      <c r="M144" s="299">
        <f t="shared" si="8"/>
        <v>0</v>
      </c>
      <c r="N144" s="299">
        <f t="shared" si="8"/>
        <v>0</v>
      </c>
      <c r="O144" s="299">
        <f t="shared" si="8"/>
        <v>0</v>
      </c>
      <c r="P144" s="299">
        <f t="shared" si="8"/>
        <v>0</v>
      </c>
      <c r="Q144" s="18"/>
      <c r="R144" s="17"/>
    </row>
    <row r="145" spans="1:18" ht="12.75" customHeight="1" outlineLevel="1" x14ac:dyDescent="0.2">
      <c r="A145" s="286"/>
      <c r="B145" s="286"/>
      <c r="C145" s="286"/>
      <c r="D145" s="286"/>
      <c r="E145" s="467" t="str">
        <f>Asset3</f>
        <v>Zone buildings 132/66kV</v>
      </c>
      <c r="F145" s="468"/>
      <c r="G145" s="298">
        <f t="shared" ref="G145:P145" si="9">G43-G77-G111</f>
        <v>0</v>
      </c>
      <c r="H145" s="299">
        <f t="shared" si="9"/>
        <v>0</v>
      </c>
      <c r="I145" s="299">
        <f t="shared" si="9"/>
        <v>0</v>
      </c>
      <c r="J145" s="299">
        <f t="shared" si="9"/>
        <v>0</v>
      </c>
      <c r="K145" s="299">
        <f t="shared" si="9"/>
        <v>0</v>
      </c>
      <c r="L145" s="299">
        <f t="shared" si="9"/>
        <v>0</v>
      </c>
      <c r="M145" s="299">
        <f t="shared" si="9"/>
        <v>0</v>
      </c>
      <c r="N145" s="299">
        <f t="shared" si="9"/>
        <v>0</v>
      </c>
      <c r="O145" s="299">
        <f t="shared" si="9"/>
        <v>0</v>
      </c>
      <c r="P145" s="299">
        <f t="shared" si="9"/>
        <v>0</v>
      </c>
      <c r="Q145" s="18"/>
      <c r="R145" s="17"/>
    </row>
    <row r="146" spans="1:18" ht="12.75" customHeight="1" outlineLevel="1" x14ac:dyDescent="0.2">
      <c r="A146" s="20"/>
      <c r="B146" s="20"/>
      <c r="C146" s="20"/>
      <c r="D146" s="286"/>
      <c r="E146" s="467" t="str">
        <f>Asset4</f>
        <v>Transmission transformers 132/66kV</v>
      </c>
      <c r="F146" s="468"/>
      <c r="G146" s="298">
        <f t="shared" ref="G146:P146" si="10">G44-G78-G112</f>
        <v>1.3280814217137005</v>
      </c>
      <c r="H146" s="299">
        <f t="shared" si="10"/>
        <v>7.3757413281737989</v>
      </c>
      <c r="I146" s="299">
        <f t="shared" si="10"/>
        <v>5.8016748878460005</v>
      </c>
      <c r="J146" s="299">
        <f t="shared" si="10"/>
        <v>2.1032233338398001</v>
      </c>
      <c r="K146" s="299">
        <f t="shared" si="10"/>
        <v>0.83193056046109981</v>
      </c>
      <c r="L146" s="299">
        <f t="shared" si="10"/>
        <v>0</v>
      </c>
      <c r="M146" s="299">
        <f t="shared" si="10"/>
        <v>0</v>
      </c>
      <c r="N146" s="299">
        <f t="shared" si="10"/>
        <v>0</v>
      </c>
      <c r="O146" s="299">
        <f t="shared" si="10"/>
        <v>0</v>
      </c>
      <c r="P146" s="299">
        <f t="shared" si="10"/>
        <v>0</v>
      </c>
      <c r="Q146" s="18"/>
      <c r="R146" s="17"/>
    </row>
    <row r="147" spans="1:18" ht="12.75" customHeight="1" outlineLevel="1" x14ac:dyDescent="0.2">
      <c r="A147" s="20"/>
      <c r="B147" s="20"/>
      <c r="C147" s="20"/>
      <c r="D147" s="286"/>
      <c r="E147" s="467" t="str">
        <f>Asset5</f>
        <v>Zone transformers 132/66kV</v>
      </c>
      <c r="F147" s="468"/>
      <c r="G147" s="298">
        <f t="shared" ref="G147:P147" si="11">G45-G79-G113</f>
        <v>2.9398314014096001</v>
      </c>
      <c r="H147" s="299">
        <f t="shared" si="11"/>
        <v>4.5544410814398999</v>
      </c>
      <c r="I147" s="299">
        <f t="shared" si="11"/>
        <v>6.9026560377305994</v>
      </c>
      <c r="J147" s="299">
        <f t="shared" si="11"/>
        <v>3.5602854171453</v>
      </c>
      <c r="K147" s="299">
        <f t="shared" si="11"/>
        <v>1.3502394442628001</v>
      </c>
      <c r="L147" s="299">
        <f t="shared" si="11"/>
        <v>0</v>
      </c>
      <c r="M147" s="299">
        <f t="shared" si="11"/>
        <v>0</v>
      </c>
      <c r="N147" s="299">
        <f t="shared" si="11"/>
        <v>0</v>
      </c>
      <c r="O147" s="299">
        <f t="shared" si="11"/>
        <v>0</v>
      </c>
      <c r="P147" s="299">
        <f t="shared" si="11"/>
        <v>0</v>
      </c>
      <c r="Q147" s="18"/>
      <c r="R147" s="17"/>
    </row>
    <row r="148" spans="1:18" ht="12.75" customHeight="1" outlineLevel="1" x14ac:dyDescent="0.2">
      <c r="A148" s="286"/>
      <c r="B148" s="286"/>
      <c r="C148" s="286"/>
      <c r="D148" s="286"/>
      <c r="E148" s="467" t="str">
        <f>Asset6</f>
        <v>Transmission substation equip 132/66kV</v>
      </c>
      <c r="F148" s="468"/>
      <c r="G148" s="298">
        <f t="shared" ref="G148:P148" si="12">G46-G80-G114</f>
        <v>5.6961300810901001</v>
      </c>
      <c r="H148" s="299">
        <f t="shared" si="12"/>
        <v>7.7837105648786</v>
      </c>
      <c r="I148" s="299">
        <f t="shared" si="12"/>
        <v>8.4040491511083992</v>
      </c>
      <c r="J148" s="299">
        <f>J46-J80-J114</f>
        <v>3.6479997905078996</v>
      </c>
      <c r="K148" s="299">
        <f t="shared" si="12"/>
        <v>2.4197625235714995</v>
      </c>
      <c r="L148" s="299">
        <f t="shared" si="12"/>
        <v>0</v>
      </c>
      <c r="M148" s="299">
        <f t="shared" si="12"/>
        <v>0</v>
      </c>
      <c r="N148" s="299">
        <f t="shared" si="12"/>
        <v>0</v>
      </c>
      <c r="O148" s="299">
        <f t="shared" si="12"/>
        <v>0</v>
      </c>
      <c r="P148" s="299">
        <f t="shared" si="12"/>
        <v>0</v>
      </c>
      <c r="Q148" s="18"/>
      <c r="R148" s="17"/>
    </row>
    <row r="149" spans="1:18" outlineLevel="1" x14ac:dyDescent="0.2">
      <c r="A149" s="20"/>
      <c r="B149" s="20"/>
      <c r="C149" s="20"/>
      <c r="D149" s="286"/>
      <c r="E149" s="467" t="str">
        <f>Asset7</f>
        <v>Zone substation equip 132/66kV</v>
      </c>
      <c r="F149" s="468"/>
      <c r="G149" s="298">
        <f t="shared" ref="G149:P149" si="13">G47-G81-G115</f>
        <v>13.994922695762199</v>
      </c>
      <c r="H149" s="299">
        <f t="shared" si="13"/>
        <v>18.361256066528497</v>
      </c>
      <c r="I149" s="299">
        <f t="shared" si="13"/>
        <v>18.633544505651802</v>
      </c>
      <c r="J149" s="299">
        <f t="shared" si="13"/>
        <v>9.5722930198419007</v>
      </c>
      <c r="K149" s="299">
        <f t="shared" si="13"/>
        <v>4.4712963785281001</v>
      </c>
      <c r="L149" s="299">
        <f t="shared" si="13"/>
        <v>0</v>
      </c>
      <c r="M149" s="299">
        <f t="shared" si="13"/>
        <v>0</v>
      </c>
      <c r="N149" s="299">
        <f t="shared" si="13"/>
        <v>0</v>
      </c>
      <c r="O149" s="299">
        <f t="shared" si="13"/>
        <v>0</v>
      </c>
      <c r="P149" s="299">
        <f t="shared" si="13"/>
        <v>0</v>
      </c>
      <c r="Q149" s="18"/>
      <c r="R149" s="17"/>
    </row>
    <row r="150" spans="1:18" outlineLevel="1" x14ac:dyDescent="0.2">
      <c r="A150" s="20"/>
      <c r="B150" s="20"/>
      <c r="C150" s="20"/>
      <c r="D150" s="286"/>
      <c r="E150" s="467" t="str">
        <f>Asset8</f>
        <v>Transmission &amp; Zone emergency spares</v>
      </c>
      <c r="F150" s="468"/>
      <c r="G150" s="298">
        <f t="shared" ref="G150:P150" si="14">G48-G82-G116</f>
        <v>0</v>
      </c>
      <c r="H150" s="299">
        <f t="shared" si="14"/>
        <v>0</v>
      </c>
      <c r="I150" s="299">
        <f t="shared" si="14"/>
        <v>0</v>
      </c>
      <c r="J150" s="299">
        <f t="shared" si="14"/>
        <v>0</v>
      </c>
      <c r="K150" s="299">
        <f t="shared" si="14"/>
        <v>0</v>
      </c>
      <c r="L150" s="299">
        <f t="shared" si="14"/>
        <v>0</v>
      </c>
      <c r="M150" s="299">
        <f t="shared" si="14"/>
        <v>0</v>
      </c>
      <c r="N150" s="299">
        <f t="shared" si="14"/>
        <v>0</v>
      </c>
      <c r="O150" s="299">
        <f t="shared" si="14"/>
        <v>0</v>
      </c>
      <c r="P150" s="299">
        <f t="shared" si="14"/>
        <v>0</v>
      </c>
      <c r="Q150" s="18"/>
      <c r="R150" s="17"/>
    </row>
    <row r="151" spans="1:18" outlineLevel="1" x14ac:dyDescent="0.2">
      <c r="A151" s="20"/>
      <c r="B151" s="20"/>
      <c r="C151" s="20"/>
      <c r="D151" s="286"/>
      <c r="E151" s="467" t="str">
        <f>Asset9</f>
        <v>Ancillary substation equipment (tx)</v>
      </c>
      <c r="F151" s="468"/>
      <c r="G151" s="298">
        <f t="shared" ref="G151:P151" si="15">G49-G83-G117</f>
        <v>4.8556962204322991</v>
      </c>
      <c r="H151" s="299">
        <f t="shared" si="15"/>
        <v>7.7937072172382003</v>
      </c>
      <c r="I151" s="299">
        <f t="shared" si="15"/>
        <v>8.460399983787898</v>
      </c>
      <c r="J151" s="299">
        <f t="shared" si="15"/>
        <v>4.6367010732089007</v>
      </c>
      <c r="K151" s="299">
        <f t="shared" si="15"/>
        <v>2.8230030385052003</v>
      </c>
      <c r="L151" s="299">
        <f t="shared" si="15"/>
        <v>0</v>
      </c>
      <c r="M151" s="299">
        <f t="shared" si="15"/>
        <v>0</v>
      </c>
      <c r="N151" s="299">
        <f t="shared" si="15"/>
        <v>0</v>
      </c>
      <c r="O151" s="299">
        <f t="shared" si="15"/>
        <v>0</v>
      </c>
      <c r="P151" s="299">
        <f t="shared" si="15"/>
        <v>0</v>
      </c>
      <c r="Q151" s="18"/>
      <c r="R151" s="17"/>
    </row>
    <row r="152" spans="1:18" outlineLevel="1" x14ac:dyDescent="0.2">
      <c r="A152" s="20"/>
      <c r="B152" s="20"/>
      <c r="C152" s="20"/>
      <c r="D152" s="286"/>
      <c r="E152" s="467" t="str">
        <f>Asset10</f>
        <v>132kV tower lines</v>
      </c>
      <c r="F152" s="468"/>
      <c r="G152" s="298">
        <f t="shared" ref="G152:P152" si="16">G50-G84-G118</f>
        <v>2.0560348412864</v>
      </c>
      <c r="H152" s="299">
        <f t="shared" si="16"/>
        <v>3.0184298625248003</v>
      </c>
      <c r="I152" s="299">
        <f t="shared" si="16"/>
        <v>2.3445014408831009</v>
      </c>
      <c r="J152" s="299">
        <f t="shared" si="16"/>
        <v>2.2339831751179999</v>
      </c>
      <c r="K152" s="299">
        <f t="shared" si="16"/>
        <v>2.2290252059972002</v>
      </c>
      <c r="L152" s="299">
        <f t="shared" si="16"/>
        <v>0</v>
      </c>
      <c r="M152" s="299">
        <f t="shared" si="16"/>
        <v>0</v>
      </c>
      <c r="N152" s="299">
        <f t="shared" si="16"/>
        <v>0</v>
      </c>
      <c r="O152" s="299">
        <f t="shared" si="16"/>
        <v>0</v>
      </c>
      <c r="P152" s="299">
        <f t="shared" si="16"/>
        <v>0</v>
      </c>
      <c r="Q152" s="18"/>
      <c r="R152" s="17"/>
    </row>
    <row r="153" spans="1:18" outlineLevel="1" x14ac:dyDescent="0.2">
      <c r="A153" s="20"/>
      <c r="B153" s="20"/>
      <c r="C153" s="20"/>
      <c r="D153" s="286"/>
      <c r="E153" s="467" t="str">
        <f>Asset11</f>
        <v>132kV concrete &amp; steel pole lines</v>
      </c>
      <c r="F153" s="468"/>
      <c r="G153" s="298">
        <f t="shared" ref="G153:P153" si="17">G51-G85-G119</f>
        <v>4.0159158911095005</v>
      </c>
      <c r="H153" s="299">
        <f t="shared" si="17"/>
        <v>0.13452934636989999</v>
      </c>
      <c r="I153" s="299">
        <f t="shared" si="17"/>
        <v>0.18802165338840002</v>
      </c>
      <c r="J153" s="299">
        <f t="shared" si="17"/>
        <v>0.1162522164496</v>
      </c>
      <c r="K153" s="299">
        <f t="shared" si="17"/>
        <v>0.32402913357400004</v>
      </c>
      <c r="L153" s="299">
        <f t="shared" si="17"/>
        <v>0</v>
      </c>
      <c r="M153" s="299">
        <f t="shared" si="17"/>
        <v>0</v>
      </c>
      <c r="N153" s="299">
        <f t="shared" si="17"/>
        <v>0</v>
      </c>
      <c r="O153" s="299">
        <f t="shared" si="17"/>
        <v>0</v>
      </c>
      <c r="P153" s="299">
        <f t="shared" si="17"/>
        <v>0</v>
      </c>
      <c r="Q153" s="18"/>
      <c r="R153" s="17"/>
    </row>
    <row r="154" spans="1:18" outlineLevel="1" x14ac:dyDescent="0.2">
      <c r="A154" s="20"/>
      <c r="B154" s="20"/>
      <c r="C154" s="20"/>
      <c r="D154" s="286"/>
      <c r="E154" s="467" t="str">
        <f>Asset12</f>
        <v>132kV wood pole lines</v>
      </c>
      <c r="F154" s="468"/>
      <c r="G154" s="298">
        <f t="shared" ref="G154:P154" si="18">G52-G86-G120</f>
        <v>1.1370919605485001</v>
      </c>
      <c r="H154" s="299">
        <f t="shared" si="18"/>
        <v>1.8441907392239998</v>
      </c>
      <c r="I154" s="299">
        <f t="shared" si="18"/>
        <v>2.4087879191239998</v>
      </c>
      <c r="J154" s="299">
        <f t="shared" si="18"/>
        <v>2.1194682234888003</v>
      </c>
      <c r="K154" s="299">
        <f t="shared" si="18"/>
        <v>2.2537757076228999</v>
      </c>
      <c r="L154" s="299">
        <f t="shared" si="18"/>
        <v>0</v>
      </c>
      <c r="M154" s="299">
        <f t="shared" si="18"/>
        <v>0</v>
      </c>
      <c r="N154" s="299">
        <f t="shared" si="18"/>
        <v>0</v>
      </c>
      <c r="O154" s="299">
        <f t="shared" si="18"/>
        <v>0</v>
      </c>
      <c r="P154" s="299">
        <f t="shared" si="18"/>
        <v>0</v>
      </c>
      <c r="Q154" s="18"/>
      <c r="R154" s="17"/>
    </row>
    <row r="155" spans="1:18" outlineLevel="1" x14ac:dyDescent="0.2">
      <c r="A155" s="20"/>
      <c r="B155" s="20"/>
      <c r="C155" s="20"/>
      <c r="D155" s="286"/>
      <c r="E155" s="467" t="str">
        <f>Asset13</f>
        <v>132kV feeders underground</v>
      </c>
      <c r="F155" s="468"/>
      <c r="G155" s="298">
        <f t="shared" ref="G155:P155" si="19">G53-G87-G121</f>
        <v>16.3779506388735</v>
      </c>
      <c r="H155" s="299">
        <f t="shared" si="19"/>
        <v>30.220643757431603</v>
      </c>
      <c r="I155" s="299">
        <f t="shared" si="19"/>
        <v>46.894775240609903</v>
      </c>
      <c r="J155" s="299">
        <f t="shared" si="19"/>
        <v>10.823209904211</v>
      </c>
      <c r="K155" s="299">
        <f t="shared" si="19"/>
        <v>20.458266370548596</v>
      </c>
      <c r="L155" s="299">
        <f t="shared" si="19"/>
        <v>0</v>
      </c>
      <c r="M155" s="299">
        <f t="shared" si="19"/>
        <v>0</v>
      </c>
      <c r="N155" s="299">
        <f t="shared" si="19"/>
        <v>0</v>
      </c>
      <c r="O155" s="299">
        <f t="shared" si="19"/>
        <v>0</v>
      </c>
      <c r="P155" s="299">
        <f t="shared" si="19"/>
        <v>0</v>
      </c>
      <c r="Q155" s="18"/>
      <c r="R155" s="17"/>
    </row>
    <row r="156" spans="1:18" outlineLevel="1" x14ac:dyDescent="0.2">
      <c r="A156" s="20"/>
      <c r="B156" s="20"/>
      <c r="C156" s="20"/>
      <c r="D156" s="286"/>
      <c r="E156" s="467" t="str">
        <f>Asset14</f>
        <v>Cable tunnel (tx)</v>
      </c>
      <c r="F156" s="468"/>
      <c r="G156" s="298">
        <f t="shared" ref="G156:P156" si="20">G54-G88-G122</f>
        <v>2.7163464069200002E-2</v>
      </c>
      <c r="H156" s="299">
        <f t="shared" si="20"/>
        <v>2.74068982333E-2</v>
      </c>
      <c r="I156" s="299">
        <f t="shared" si="20"/>
        <v>2.7691589277599998E-2</v>
      </c>
      <c r="J156" s="299">
        <f t="shared" si="20"/>
        <v>2.7952691291499999E-2</v>
      </c>
      <c r="K156" s="299">
        <f t="shared" si="20"/>
        <v>2.7890654754400002E-2</v>
      </c>
      <c r="L156" s="299">
        <f t="shared" si="20"/>
        <v>0</v>
      </c>
      <c r="M156" s="299">
        <f t="shared" si="20"/>
        <v>0</v>
      </c>
      <c r="N156" s="299">
        <f t="shared" si="20"/>
        <v>0</v>
      </c>
      <c r="O156" s="299">
        <f t="shared" si="20"/>
        <v>0</v>
      </c>
      <c r="P156" s="299">
        <f t="shared" si="20"/>
        <v>0</v>
      </c>
      <c r="Q156" s="18"/>
      <c r="R156" s="17"/>
    </row>
    <row r="157" spans="1:18" outlineLevel="1" x14ac:dyDescent="0.2">
      <c r="A157" s="20"/>
      <c r="B157" s="20"/>
      <c r="C157" s="20"/>
      <c r="D157" s="286"/>
      <c r="E157" s="467" t="str">
        <f>Asset15</f>
        <v>Network control &amp; com systems</v>
      </c>
      <c r="F157" s="468"/>
      <c r="G157" s="298">
        <f t="shared" ref="G157:P157" si="21">G55-G89-G123</f>
        <v>0</v>
      </c>
      <c r="H157" s="299">
        <f t="shared" si="21"/>
        <v>0</v>
      </c>
      <c r="I157" s="299">
        <f t="shared" si="21"/>
        <v>0</v>
      </c>
      <c r="J157" s="299">
        <f t="shared" si="21"/>
        <v>0</v>
      </c>
      <c r="K157" s="299">
        <f t="shared" si="21"/>
        <v>0</v>
      </c>
      <c r="L157" s="299">
        <f t="shared" si="21"/>
        <v>0</v>
      </c>
      <c r="M157" s="299">
        <f t="shared" si="21"/>
        <v>0</v>
      </c>
      <c r="N157" s="299">
        <f t="shared" si="21"/>
        <v>0</v>
      </c>
      <c r="O157" s="299">
        <f t="shared" si="21"/>
        <v>0</v>
      </c>
      <c r="P157" s="299">
        <f t="shared" si="21"/>
        <v>0</v>
      </c>
      <c r="Q157" s="18"/>
      <c r="R157" s="17"/>
    </row>
    <row r="158" spans="1:18" outlineLevel="1" x14ac:dyDescent="0.2">
      <c r="A158" s="20"/>
      <c r="B158" s="20"/>
      <c r="C158" s="20"/>
      <c r="D158" s="286"/>
      <c r="E158" s="467" t="str">
        <f>Asset16</f>
        <v>Communications (digital) - tx</v>
      </c>
      <c r="F158" s="468"/>
      <c r="G158" s="298">
        <f t="shared" ref="G158:P158" si="22">G56-G90-G124</f>
        <v>0</v>
      </c>
      <c r="H158" s="299">
        <f t="shared" si="22"/>
        <v>0</v>
      </c>
      <c r="I158" s="299">
        <f t="shared" si="22"/>
        <v>0</v>
      </c>
      <c r="J158" s="299">
        <f t="shared" si="22"/>
        <v>0</v>
      </c>
      <c r="K158" s="299">
        <f t="shared" si="22"/>
        <v>0</v>
      </c>
      <c r="L158" s="299">
        <f t="shared" si="22"/>
        <v>0</v>
      </c>
      <c r="M158" s="299">
        <f t="shared" si="22"/>
        <v>0</v>
      </c>
      <c r="N158" s="299">
        <f t="shared" si="22"/>
        <v>0</v>
      </c>
      <c r="O158" s="299">
        <f t="shared" si="22"/>
        <v>0</v>
      </c>
      <c r="P158" s="299">
        <f t="shared" si="22"/>
        <v>0</v>
      </c>
      <c r="Q158" s="18"/>
      <c r="R158" s="17"/>
    </row>
    <row r="159" spans="1:18" outlineLevel="1" x14ac:dyDescent="0.2">
      <c r="A159" s="20"/>
      <c r="B159" s="20"/>
      <c r="C159" s="20"/>
      <c r="D159" s="286"/>
      <c r="E159" s="467" t="str">
        <f>Asset17</f>
        <v>System IT (tx)</v>
      </c>
      <c r="F159" s="468"/>
      <c r="G159" s="298">
        <f t="shared" ref="G159:P159" si="23">G57-G91-G125</f>
        <v>3.234528159601</v>
      </c>
      <c r="H159" s="299">
        <f t="shared" si="23"/>
        <v>5.7716816690485997</v>
      </c>
      <c r="I159" s="299">
        <f t="shared" si="23"/>
        <v>6.0963181428925006</v>
      </c>
      <c r="J159" s="299">
        <f t="shared" si="23"/>
        <v>2.8564195158612002</v>
      </c>
      <c r="K159" s="299">
        <f t="shared" si="23"/>
        <v>2.6093406321532999</v>
      </c>
      <c r="L159" s="299">
        <f t="shared" si="23"/>
        <v>0</v>
      </c>
      <c r="M159" s="299">
        <f t="shared" si="23"/>
        <v>0</v>
      </c>
      <c r="N159" s="299">
        <f t="shared" si="23"/>
        <v>0</v>
      </c>
      <c r="O159" s="299">
        <f t="shared" si="23"/>
        <v>0</v>
      </c>
      <c r="P159" s="299">
        <f t="shared" si="23"/>
        <v>0</v>
      </c>
      <c r="Q159" s="18"/>
      <c r="R159" s="17"/>
    </row>
    <row r="160" spans="1:18" outlineLevel="1" x14ac:dyDescent="0.2">
      <c r="A160" s="20"/>
      <c r="B160" s="20"/>
      <c r="C160" s="20"/>
      <c r="D160" s="286"/>
      <c r="E160" s="467" t="str">
        <f>Asset18</f>
        <v>IT systems</v>
      </c>
      <c r="F160" s="468"/>
      <c r="G160" s="298">
        <f t="shared" ref="G160:P160" si="24">G58-G92-G126</f>
        <v>2.9118343576421464</v>
      </c>
      <c r="H160" s="299">
        <f t="shared" si="24"/>
        <v>2.7782828509795867</v>
      </c>
      <c r="I160" s="299">
        <f t="shared" si="24"/>
        <v>3.5699970396510126</v>
      </c>
      <c r="J160" s="299">
        <f t="shared" si="24"/>
        <v>3.8543266193908505</v>
      </c>
      <c r="K160" s="299">
        <f t="shared" si="24"/>
        <v>3.1072689009910985</v>
      </c>
      <c r="L160" s="299">
        <f t="shared" si="24"/>
        <v>0</v>
      </c>
      <c r="M160" s="299">
        <f t="shared" si="24"/>
        <v>0</v>
      </c>
      <c r="N160" s="299">
        <f t="shared" si="24"/>
        <v>0</v>
      </c>
      <c r="O160" s="299">
        <f t="shared" si="24"/>
        <v>0</v>
      </c>
      <c r="P160" s="299">
        <f t="shared" si="24"/>
        <v>0</v>
      </c>
      <c r="Q160" s="18"/>
      <c r="R160" s="17"/>
    </row>
    <row r="161" spans="1:18" outlineLevel="1" x14ac:dyDescent="0.2">
      <c r="A161" s="286"/>
      <c r="B161" s="286"/>
      <c r="C161" s="286"/>
      <c r="D161" s="286"/>
      <c r="E161" s="467" t="str">
        <f>Asset19</f>
        <v>Furniture, fittings, plant and equipment</v>
      </c>
      <c r="F161" s="468"/>
      <c r="G161" s="298">
        <f t="shared" ref="G161:P161" si="25">G59-G93-G127</f>
        <v>1.4222712930249155</v>
      </c>
      <c r="H161" s="299">
        <f t="shared" si="25"/>
        <v>0.906709485367725</v>
      </c>
      <c r="I161" s="299">
        <f t="shared" si="25"/>
        <v>1.1650413934898705</v>
      </c>
      <c r="J161" s="299">
        <f t="shared" si="25"/>
        <v>1.1763746680162848</v>
      </c>
      <c r="K161" s="299">
        <f t="shared" si="25"/>
        <v>1.4308006385804146</v>
      </c>
      <c r="L161" s="299">
        <f t="shared" si="25"/>
        <v>0</v>
      </c>
      <c r="M161" s="299">
        <f t="shared" si="25"/>
        <v>0</v>
      </c>
      <c r="N161" s="299">
        <f t="shared" si="25"/>
        <v>0</v>
      </c>
      <c r="O161" s="299">
        <f t="shared" si="25"/>
        <v>0</v>
      </c>
      <c r="P161" s="299">
        <f t="shared" si="25"/>
        <v>0</v>
      </c>
      <c r="Q161" s="18"/>
      <c r="R161" s="17"/>
    </row>
    <row r="162" spans="1:18" outlineLevel="1" x14ac:dyDescent="0.2">
      <c r="A162" s="20"/>
      <c r="B162" s="20"/>
      <c r="C162" s="20"/>
      <c r="D162" s="286"/>
      <c r="E162" s="467" t="str">
        <f>Asset20</f>
        <v>Motor vehicles</v>
      </c>
      <c r="F162" s="468"/>
      <c r="G162" s="298">
        <f t="shared" ref="G162:P162" si="26">G60-G94-G128</f>
        <v>1.2331797407939358</v>
      </c>
      <c r="H162" s="299">
        <f t="shared" si="26"/>
        <v>0.87985805831657204</v>
      </c>
      <c r="I162" s="299">
        <f t="shared" si="26"/>
        <v>1.0023883817119748</v>
      </c>
      <c r="J162" s="299">
        <f t="shared" si="26"/>
        <v>1.2218890021562654</v>
      </c>
      <c r="K162" s="299">
        <f t="shared" si="26"/>
        <v>1.1372862863280448</v>
      </c>
      <c r="L162" s="299">
        <f t="shared" si="26"/>
        <v>0</v>
      </c>
      <c r="M162" s="299">
        <f t="shared" si="26"/>
        <v>0</v>
      </c>
      <c r="N162" s="299">
        <f t="shared" si="26"/>
        <v>0</v>
      </c>
      <c r="O162" s="299">
        <f t="shared" si="26"/>
        <v>0</v>
      </c>
      <c r="P162" s="299">
        <f t="shared" si="26"/>
        <v>0</v>
      </c>
      <c r="Q162" s="18"/>
      <c r="R162" s="17"/>
    </row>
    <row r="163" spans="1:18" outlineLevel="1" x14ac:dyDescent="0.2">
      <c r="A163" s="20"/>
      <c r="B163" s="20"/>
      <c r="C163" s="20"/>
      <c r="D163" s="286"/>
      <c r="E163" s="467" t="str">
        <f>Asset21</f>
        <v>Buildings</v>
      </c>
      <c r="F163" s="468"/>
      <c r="G163" s="298">
        <f t="shared" ref="G163:P163" si="27">G61-G95-G129</f>
        <v>4.879243619817478</v>
      </c>
      <c r="H163" s="299">
        <f t="shared" si="27"/>
        <v>8.7551703611109648</v>
      </c>
      <c r="I163" s="299">
        <f t="shared" si="27"/>
        <v>6.4408159194742653</v>
      </c>
      <c r="J163" s="299">
        <f t="shared" si="27"/>
        <v>3.4767118721016819</v>
      </c>
      <c r="K163" s="299">
        <f t="shared" si="27"/>
        <v>0.28691118898259715</v>
      </c>
      <c r="L163" s="299">
        <f t="shared" si="27"/>
        <v>0</v>
      </c>
      <c r="M163" s="299">
        <f t="shared" si="27"/>
        <v>0</v>
      </c>
      <c r="N163" s="299">
        <f t="shared" si="27"/>
        <v>0</v>
      </c>
      <c r="O163" s="299">
        <f t="shared" si="27"/>
        <v>0</v>
      </c>
      <c r="P163" s="299">
        <f t="shared" si="27"/>
        <v>0</v>
      </c>
      <c r="Q163" s="18"/>
      <c r="R163" s="17"/>
    </row>
    <row r="164" spans="1:18" outlineLevel="1" x14ac:dyDescent="0.2">
      <c r="A164" s="286"/>
      <c r="B164" s="286"/>
      <c r="C164" s="286"/>
      <c r="D164" s="286"/>
      <c r="E164" s="467" t="str">
        <f>Asset22</f>
        <v>Land (non-system)</v>
      </c>
      <c r="F164" s="468"/>
      <c r="G164" s="298">
        <f t="shared" ref="G164:P164" si="28">G62-G96-G130</f>
        <v>-0.58293170064227751</v>
      </c>
      <c r="H164" s="299">
        <f t="shared" si="28"/>
        <v>0</v>
      </c>
      <c r="I164" s="299">
        <f t="shared" si="28"/>
        <v>-1.6913092541640395</v>
      </c>
      <c r="J164" s="299">
        <f t="shared" si="28"/>
        <v>-0.50960540026998435</v>
      </c>
      <c r="K164" s="299">
        <f t="shared" si="28"/>
        <v>-3.3676228041863943</v>
      </c>
      <c r="L164" s="299">
        <f t="shared" si="28"/>
        <v>0</v>
      </c>
      <c r="M164" s="299">
        <f t="shared" si="28"/>
        <v>0</v>
      </c>
      <c r="N164" s="299">
        <f t="shared" si="28"/>
        <v>0</v>
      </c>
      <c r="O164" s="299">
        <f t="shared" si="28"/>
        <v>0</v>
      </c>
      <c r="P164" s="299">
        <f t="shared" si="28"/>
        <v>0</v>
      </c>
      <c r="Q164" s="18"/>
      <c r="R164" s="17"/>
    </row>
    <row r="165" spans="1:18" outlineLevel="1" x14ac:dyDescent="0.2">
      <c r="A165" s="20"/>
      <c r="B165" s="20"/>
      <c r="C165" s="20"/>
      <c r="D165" s="286"/>
      <c r="E165" s="467" t="str">
        <f>Asset23</f>
        <v>Other non system assets</v>
      </c>
      <c r="F165" s="468"/>
      <c r="G165" s="298">
        <f t="shared" ref="G165:P165" si="29">G63-G97-G131</f>
        <v>0</v>
      </c>
      <c r="H165" s="299">
        <f t="shared" si="29"/>
        <v>0</v>
      </c>
      <c r="I165" s="299">
        <f t="shared" si="29"/>
        <v>0</v>
      </c>
      <c r="J165" s="299">
        <f t="shared" si="29"/>
        <v>0</v>
      </c>
      <c r="K165" s="299">
        <f t="shared" si="29"/>
        <v>0</v>
      </c>
      <c r="L165" s="299">
        <f t="shared" si="29"/>
        <v>0</v>
      </c>
      <c r="M165" s="299">
        <f t="shared" si="29"/>
        <v>0</v>
      </c>
      <c r="N165" s="299">
        <f t="shared" si="29"/>
        <v>0</v>
      </c>
      <c r="O165" s="299">
        <f t="shared" si="29"/>
        <v>0</v>
      </c>
      <c r="P165" s="299">
        <f t="shared" si="29"/>
        <v>0</v>
      </c>
      <c r="Q165" s="18"/>
      <c r="R165" s="17"/>
    </row>
    <row r="166" spans="1:18" outlineLevel="1" x14ac:dyDescent="0.2">
      <c r="A166" s="20"/>
      <c r="B166" s="20"/>
      <c r="C166" s="20"/>
      <c r="D166" s="286"/>
      <c r="E166" s="467" t="str">
        <f>Asset24</f>
        <v>Equity raising costs</v>
      </c>
      <c r="F166" s="468"/>
      <c r="G166" s="298">
        <f t="shared" ref="G166:P166" si="30">G64-G98-G132</f>
        <v>0</v>
      </c>
      <c r="H166" s="299">
        <f t="shared" si="30"/>
        <v>0</v>
      </c>
      <c r="I166" s="299">
        <f t="shared" si="30"/>
        <v>0</v>
      </c>
      <c r="J166" s="299">
        <f t="shared" si="30"/>
        <v>0</v>
      </c>
      <c r="K166" s="299">
        <f t="shared" si="30"/>
        <v>0</v>
      </c>
      <c r="L166" s="299">
        <f t="shared" si="30"/>
        <v>0</v>
      </c>
      <c r="M166" s="299">
        <f t="shared" si="30"/>
        <v>0</v>
      </c>
      <c r="N166" s="299">
        <f t="shared" si="30"/>
        <v>0</v>
      </c>
      <c r="O166" s="299">
        <f t="shared" si="30"/>
        <v>0</v>
      </c>
      <c r="P166" s="299">
        <f t="shared" si="30"/>
        <v>0</v>
      </c>
      <c r="Q166" s="18"/>
      <c r="R166" s="17"/>
    </row>
    <row r="167" spans="1:18" outlineLevel="1" x14ac:dyDescent="0.2">
      <c r="A167" s="286"/>
      <c r="B167" s="286"/>
      <c r="C167" s="286"/>
      <c r="D167" s="286"/>
      <c r="E167" s="467">
        <f>Asset25</f>
        <v>0</v>
      </c>
      <c r="F167" s="468"/>
      <c r="G167" s="298">
        <f t="shared" ref="G167:P167" si="31">G65-G99-G133</f>
        <v>0</v>
      </c>
      <c r="H167" s="299">
        <f t="shared" si="31"/>
        <v>0</v>
      </c>
      <c r="I167" s="299">
        <f t="shared" si="31"/>
        <v>0</v>
      </c>
      <c r="J167" s="299">
        <f t="shared" si="31"/>
        <v>0</v>
      </c>
      <c r="K167" s="299">
        <f t="shared" si="31"/>
        <v>0</v>
      </c>
      <c r="L167" s="299">
        <f t="shared" si="31"/>
        <v>0</v>
      </c>
      <c r="M167" s="299">
        <f t="shared" si="31"/>
        <v>0</v>
      </c>
      <c r="N167" s="299">
        <f t="shared" si="31"/>
        <v>0</v>
      </c>
      <c r="O167" s="299">
        <f t="shared" si="31"/>
        <v>0</v>
      </c>
      <c r="P167" s="299">
        <f t="shared" si="31"/>
        <v>0</v>
      </c>
      <c r="Q167" s="18"/>
      <c r="R167" s="17"/>
    </row>
    <row r="168" spans="1:18" outlineLevel="1" x14ac:dyDescent="0.2">
      <c r="A168" s="20"/>
      <c r="B168" s="20"/>
      <c r="C168" s="20"/>
      <c r="D168" s="286"/>
      <c r="E168" s="467">
        <f>Asset26</f>
        <v>0</v>
      </c>
      <c r="F168" s="468"/>
      <c r="G168" s="298">
        <f t="shared" ref="G168:P168" si="32">G66-G100-G134</f>
        <v>0</v>
      </c>
      <c r="H168" s="299">
        <f t="shared" si="32"/>
        <v>0</v>
      </c>
      <c r="I168" s="299">
        <f t="shared" si="32"/>
        <v>0</v>
      </c>
      <c r="J168" s="299">
        <f t="shared" si="32"/>
        <v>0</v>
      </c>
      <c r="K168" s="299">
        <f t="shared" si="32"/>
        <v>0</v>
      </c>
      <c r="L168" s="299">
        <f t="shared" si="32"/>
        <v>0</v>
      </c>
      <c r="M168" s="299">
        <f t="shared" si="32"/>
        <v>0</v>
      </c>
      <c r="N168" s="299">
        <f t="shared" si="32"/>
        <v>0</v>
      </c>
      <c r="O168" s="299">
        <f t="shared" si="32"/>
        <v>0</v>
      </c>
      <c r="P168" s="299">
        <f t="shared" si="32"/>
        <v>0</v>
      </c>
      <c r="Q168" s="18"/>
      <c r="R168" s="17"/>
    </row>
    <row r="169" spans="1:18" outlineLevel="1" x14ac:dyDescent="0.2">
      <c r="A169" s="20"/>
      <c r="B169" s="20"/>
      <c r="C169" s="20"/>
      <c r="D169" s="286"/>
      <c r="E169" s="467">
        <f>Asset27</f>
        <v>0</v>
      </c>
      <c r="F169" s="468"/>
      <c r="G169" s="298">
        <f t="shared" ref="G169:P169" si="33">G67-G101-G135</f>
        <v>0</v>
      </c>
      <c r="H169" s="299">
        <f t="shared" si="33"/>
        <v>0</v>
      </c>
      <c r="I169" s="299">
        <f t="shared" si="33"/>
        <v>0</v>
      </c>
      <c r="J169" s="299">
        <f t="shared" si="33"/>
        <v>0</v>
      </c>
      <c r="K169" s="299">
        <f t="shared" si="33"/>
        <v>0</v>
      </c>
      <c r="L169" s="299">
        <f t="shared" si="33"/>
        <v>0</v>
      </c>
      <c r="M169" s="299">
        <f t="shared" si="33"/>
        <v>0</v>
      </c>
      <c r="N169" s="299">
        <f t="shared" si="33"/>
        <v>0</v>
      </c>
      <c r="O169" s="299">
        <f t="shared" si="33"/>
        <v>0</v>
      </c>
      <c r="P169" s="299">
        <f t="shared" si="33"/>
        <v>0</v>
      </c>
      <c r="Q169" s="18"/>
      <c r="R169" s="17"/>
    </row>
    <row r="170" spans="1:18" outlineLevel="1" x14ac:dyDescent="0.2">
      <c r="A170" s="286"/>
      <c r="B170" s="286"/>
      <c r="C170" s="286"/>
      <c r="D170" s="286"/>
      <c r="E170" s="467">
        <f>Asset28</f>
        <v>0</v>
      </c>
      <c r="F170" s="468"/>
      <c r="G170" s="298">
        <f t="shared" ref="G170:P170" si="34">G68-G102-G136</f>
        <v>0</v>
      </c>
      <c r="H170" s="299">
        <f t="shared" si="34"/>
        <v>0</v>
      </c>
      <c r="I170" s="299">
        <f t="shared" si="34"/>
        <v>0</v>
      </c>
      <c r="J170" s="299">
        <f t="shared" si="34"/>
        <v>0</v>
      </c>
      <c r="K170" s="299">
        <f t="shared" si="34"/>
        <v>0</v>
      </c>
      <c r="L170" s="299">
        <f t="shared" si="34"/>
        <v>0</v>
      </c>
      <c r="M170" s="299">
        <f t="shared" si="34"/>
        <v>0</v>
      </c>
      <c r="N170" s="299">
        <f t="shared" si="34"/>
        <v>0</v>
      </c>
      <c r="O170" s="299">
        <f t="shared" si="34"/>
        <v>0</v>
      </c>
      <c r="P170" s="299">
        <f t="shared" si="34"/>
        <v>0</v>
      </c>
      <c r="Q170" s="18"/>
      <c r="R170" s="17"/>
    </row>
    <row r="171" spans="1:18" outlineLevel="1" x14ac:dyDescent="0.2">
      <c r="A171" s="20"/>
      <c r="B171" s="20"/>
      <c r="C171" s="20"/>
      <c r="D171" s="286"/>
      <c r="E171" s="467">
        <f>Asset29</f>
        <v>0</v>
      </c>
      <c r="F171" s="468"/>
      <c r="G171" s="298">
        <f t="shared" ref="G171:P171" si="35">G69-G103-G137</f>
        <v>0</v>
      </c>
      <c r="H171" s="299">
        <f t="shared" si="35"/>
        <v>0</v>
      </c>
      <c r="I171" s="299">
        <f t="shared" si="35"/>
        <v>0</v>
      </c>
      <c r="J171" s="299">
        <f t="shared" si="35"/>
        <v>0</v>
      </c>
      <c r="K171" s="299">
        <f t="shared" si="35"/>
        <v>0</v>
      </c>
      <c r="L171" s="299">
        <f t="shared" si="35"/>
        <v>0</v>
      </c>
      <c r="M171" s="299">
        <f t="shared" si="35"/>
        <v>0</v>
      </c>
      <c r="N171" s="299">
        <f t="shared" si="35"/>
        <v>0</v>
      </c>
      <c r="O171" s="299">
        <f t="shared" si="35"/>
        <v>0</v>
      </c>
      <c r="P171" s="299">
        <f t="shared" si="35"/>
        <v>0</v>
      </c>
      <c r="Q171" s="18"/>
      <c r="R171" s="17"/>
    </row>
    <row r="172" spans="1:18" ht="25.5" outlineLevel="1" x14ac:dyDescent="0.2">
      <c r="A172" s="20"/>
      <c r="B172" s="20"/>
      <c r="C172" s="20"/>
      <c r="D172" s="286"/>
      <c r="E172" s="467">
        <f>Asset30</f>
        <v>0</v>
      </c>
      <c r="F172" s="468"/>
      <c r="G172" s="298">
        <f t="shared" ref="G172:P172" si="36">G70-G104-G138</f>
        <v>0</v>
      </c>
      <c r="H172" s="299">
        <f t="shared" si="36"/>
        <v>0</v>
      </c>
      <c r="I172" s="299">
        <f t="shared" si="36"/>
        <v>0</v>
      </c>
      <c r="J172" s="299">
        <f t="shared" si="36"/>
        <v>0</v>
      </c>
      <c r="K172" s="299">
        <f t="shared" si="36"/>
        <v>0</v>
      </c>
      <c r="L172" s="299">
        <f t="shared" si="36"/>
        <v>0</v>
      </c>
      <c r="M172" s="299">
        <f t="shared" si="36"/>
        <v>0</v>
      </c>
      <c r="N172" s="299">
        <f t="shared" si="36"/>
        <v>0</v>
      </c>
      <c r="O172" s="299">
        <f t="shared" si="36"/>
        <v>0</v>
      </c>
      <c r="P172" s="299">
        <f t="shared" si="36"/>
        <v>0</v>
      </c>
      <c r="Q172" s="48">
        <f>SUM(G143:K165)</f>
        <v>369.06954493241886</v>
      </c>
      <c r="R172" s="21" t="s">
        <v>282</v>
      </c>
    </row>
    <row r="173" spans="1:18" x14ac:dyDescent="0.2">
      <c r="A173" s="286"/>
      <c r="B173" s="286"/>
      <c r="C173" s="286"/>
      <c r="D173" s="286"/>
      <c r="E173" s="467" t="s">
        <v>103</v>
      </c>
      <c r="F173" s="467"/>
      <c r="G173" s="327">
        <f>SUM(G143:G172)</f>
        <v>39.581403774332401</v>
      </c>
      <c r="H173" s="327">
        <f t="shared" ref="H173:P173" si="37">SUM(H143:H172)</f>
        <v>73.899988158542342</v>
      </c>
      <c r="I173" s="327">
        <f>SUM(I143:I172)</f>
        <v>142.32962695153947</v>
      </c>
      <c r="J173" s="404">
        <f t="shared" si="37"/>
        <v>63.90866329817451</v>
      </c>
      <c r="K173" s="327">
        <f t="shared" si="37"/>
        <v>49.349862749830159</v>
      </c>
      <c r="L173" s="327">
        <f t="shared" si="37"/>
        <v>0</v>
      </c>
      <c r="M173" s="327">
        <f t="shared" si="37"/>
        <v>0</v>
      </c>
      <c r="N173" s="327">
        <f t="shared" si="37"/>
        <v>0</v>
      </c>
      <c r="O173" s="327">
        <f t="shared" si="37"/>
        <v>0</v>
      </c>
      <c r="P173" s="327">
        <f t="shared" si="37"/>
        <v>0</v>
      </c>
      <c r="Q173" s="300"/>
    </row>
    <row r="174" spans="1:18" ht="21" customHeight="1" x14ac:dyDescent="0.2">
      <c r="A174" s="20"/>
      <c r="B174" s="20"/>
      <c r="C174" s="20"/>
      <c r="D174" s="286"/>
      <c r="E174" s="20"/>
      <c r="F174" s="132"/>
      <c r="G174" s="401"/>
      <c r="H174" s="401"/>
      <c r="I174" s="401"/>
      <c r="J174" s="401"/>
      <c r="K174" s="401"/>
      <c r="L174" s="132"/>
      <c r="M174" s="132"/>
      <c r="N174" s="132"/>
      <c r="O174" s="132"/>
      <c r="P174" s="456" t="s">
        <v>103</v>
      </c>
      <c r="Q174" s="328">
        <f>SUM(G173:P173)</f>
        <v>369.06954493241886</v>
      </c>
      <c r="R174" s="17"/>
    </row>
    <row r="175" spans="1:18" ht="15" customHeight="1" x14ac:dyDescent="0.2">
      <c r="A175" s="174"/>
      <c r="B175" s="174"/>
      <c r="C175" s="174"/>
      <c r="D175" s="411"/>
      <c r="E175" s="317" t="str">
        <f>"Forecast Operating and Maintenance Expenditure ($m Real "&amp;CONCATENATE(LEFT(Q7, 4)-1 &amp;"-" &amp;IF(Q7&gt;"2009-10",,"0") &amp;RIGHT(Q7,2)-1)&amp;")"</f>
        <v>Forecast Operating and Maintenance Expenditure ($m Real 2013-14)</v>
      </c>
      <c r="F175" s="317"/>
      <c r="G175" s="317"/>
      <c r="H175" s="317"/>
      <c r="I175" s="317"/>
      <c r="J175" s="177"/>
      <c r="K175" s="174"/>
      <c r="L175" s="174"/>
      <c r="M175" s="174"/>
      <c r="N175" s="174"/>
      <c r="O175" s="174"/>
      <c r="P175" s="174"/>
      <c r="Q175" s="174"/>
      <c r="R175" s="174"/>
    </row>
    <row r="176" spans="1:18" x14ac:dyDescent="0.2">
      <c r="A176" s="286"/>
      <c r="B176" s="286"/>
      <c r="C176" s="286"/>
      <c r="D176" s="286"/>
      <c r="E176" s="74" t="s">
        <v>67</v>
      </c>
      <c r="F176" s="18"/>
      <c r="G176" s="438" t="str">
        <f>G40</f>
        <v>2014-15</v>
      </c>
      <c r="H176" s="438" t="str">
        <f t="shared" ref="H176:P176" si="38">H40</f>
        <v>2015-16</v>
      </c>
      <c r="I176" s="438" t="str">
        <f t="shared" si="38"/>
        <v>2016-17</v>
      </c>
      <c r="J176" s="438" t="str">
        <f t="shared" si="38"/>
        <v>2017-18</v>
      </c>
      <c r="K176" s="438" t="str">
        <f t="shared" si="38"/>
        <v>2018-19</v>
      </c>
      <c r="L176" s="438" t="str">
        <f t="shared" si="38"/>
        <v>2019-20</v>
      </c>
      <c r="M176" s="319" t="str">
        <f t="shared" si="38"/>
        <v>2020-21</v>
      </c>
      <c r="N176" s="319" t="str">
        <f t="shared" si="38"/>
        <v>2021-22</v>
      </c>
      <c r="O176" s="319" t="str">
        <f t="shared" si="38"/>
        <v>2022-23</v>
      </c>
      <c r="P176" s="319" t="str">
        <f t="shared" si="38"/>
        <v>2023-24</v>
      </c>
      <c r="Q176" s="18"/>
      <c r="R176" s="20"/>
    </row>
    <row r="177" spans="1:18" ht="15" customHeight="1" x14ac:dyDescent="0.2">
      <c r="A177" s="20"/>
      <c r="B177" s="20"/>
      <c r="C177" s="20"/>
      <c r="D177" s="286"/>
      <c r="E177" s="475" t="s">
        <v>327</v>
      </c>
      <c r="F177" s="476"/>
      <c r="G177" s="464">
        <v>38.153328341318819</v>
      </c>
      <c r="H177" s="464">
        <v>40.01516669161277</v>
      </c>
      <c r="I177" s="464">
        <v>39.042306551068833</v>
      </c>
      <c r="J177" s="464">
        <v>37.796531542373629</v>
      </c>
      <c r="K177" s="464">
        <v>37.649515201584769</v>
      </c>
      <c r="L177" s="437"/>
      <c r="M177" s="402"/>
      <c r="N177" s="402"/>
      <c r="O177" s="402"/>
      <c r="P177" s="402"/>
      <c r="Q177" s="48">
        <f>SUM(G177:K177)</f>
        <v>192.65684832795881</v>
      </c>
      <c r="R177" s="20"/>
    </row>
    <row r="178" spans="1:18" ht="15" customHeight="1" x14ac:dyDescent="0.2">
      <c r="A178" s="20"/>
      <c r="B178" s="20"/>
      <c r="C178" s="20"/>
      <c r="D178" s="286"/>
      <c r="E178" s="471"/>
      <c r="F178" s="472"/>
      <c r="G178" s="439"/>
      <c r="H178" s="440"/>
      <c r="I178" s="440"/>
      <c r="J178" s="440"/>
      <c r="K178" s="440"/>
      <c r="L178" s="323"/>
      <c r="M178" s="323"/>
      <c r="N178" s="323"/>
      <c r="O178" s="323"/>
      <c r="P178" s="323"/>
      <c r="Q178" s="18"/>
      <c r="R178" s="20"/>
    </row>
    <row r="179" spans="1:18" ht="15" customHeight="1" x14ac:dyDescent="0.2">
      <c r="A179" s="20"/>
      <c r="B179" s="20"/>
      <c r="C179" s="20"/>
      <c r="D179" s="286"/>
      <c r="E179" s="471"/>
      <c r="F179" s="472"/>
      <c r="G179" s="441"/>
      <c r="H179" s="441"/>
      <c r="I179" s="441"/>
      <c r="J179" s="441"/>
      <c r="K179" s="441"/>
      <c r="L179" s="324"/>
      <c r="M179" s="324" t="s">
        <v>305</v>
      </c>
      <c r="N179" s="324"/>
      <c r="O179" s="324"/>
      <c r="P179" s="324"/>
      <c r="Q179" s="18"/>
      <c r="R179" s="20"/>
    </row>
    <row r="180" spans="1:18" ht="15" customHeight="1" x14ac:dyDescent="0.2">
      <c r="A180" s="20"/>
      <c r="B180" s="20"/>
      <c r="C180" s="20"/>
      <c r="D180" s="286"/>
      <c r="E180" s="442" t="s">
        <v>326</v>
      </c>
      <c r="F180" s="386"/>
      <c r="G180" s="439">
        <v>6.7810935126849232</v>
      </c>
      <c r="H180" s="439">
        <v>7.4041003831233958</v>
      </c>
      <c r="I180" s="439">
        <v>5.6668044051591968</v>
      </c>
      <c r="J180" s="439">
        <v>9.1302757462846031</v>
      </c>
      <c r="K180" s="439">
        <v>0</v>
      </c>
      <c r="L180" s="323"/>
      <c r="M180" s="323"/>
      <c r="N180" s="323"/>
      <c r="O180" s="323"/>
      <c r="P180" s="323"/>
      <c r="Q180" s="18"/>
      <c r="R180" s="286"/>
    </row>
    <row r="181" spans="1:18" ht="15" customHeight="1" x14ac:dyDescent="0.2">
      <c r="A181" s="20"/>
      <c r="B181" s="20"/>
      <c r="C181" s="20"/>
      <c r="D181" s="286"/>
      <c r="E181" s="465" t="s">
        <v>126</v>
      </c>
      <c r="F181" s="466"/>
      <c r="G181" s="458">
        <f>IF(G177=0,0,(Dr*Dv*Assets!G475)/Assets!G7)</f>
        <v>1.2092184695055186</v>
      </c>
      <c r="H181" s="458">
        <f>IF(H177=0,0,(Dr*Dv*Assets!H475)/Assets!H7)</f>
        <v>1.1969087789880175</v>
      </c>
      <c r="I181" s="458">
        <f>IF(I177=0,0,(Dr*Dv*Assets!I475)/Assets!I7)</f>
        <v>1.2038438596451575</v>
      </c>
      <c r="J181" s="458">
        <f>IF(J177=0,0,(Dr*Dv*Assets!J475)/Assets!J7)</f>
        <v>1.2500903160678167</v>
      </c>
      <c r="K181" s="458">
        <f>IF(K177=0,0,(Dr*Dv*Assets!K475)/Assets!K7)</f>
        <v>1.2486907580991631</v>
      </c>
      <c r="L181" s="458">
        <f>IF(L177=0,0,(Dr*Dv*Assets!L475)/Assets!L7)</f>
        <v>0</v>
      </c>
      <c r="M181" s="458">
        <f>IF(M177=0,0,(Dr*Dv*Assets!M475)/Assets!M7)</f>
        <v>0</v>
      </c>
      <c r="N181" s="458">
        <f>IF(N177=0,0,(Dr*Dv*Assets!N475)/Assets!N7)</f>
        <v>0</v>
      </c>
      <c r="O181" s="458">
        <f>IF(O177=0,0,(Dr*Dv*Assets!O475)/Assets!O7)</f>
        <v>0</v>
      </c>
      <c r="P181" s="458">
        <f>IF(P177=0,0,(Dr*Dv*Assets!P475)/Assets!P7)</f>
        <v>0</v>
      </c>
      <c r="R181" s="286"/>
    </row>
    <row r="182" spans="1:18" ht="15" customHeight="1" x14ac:dyDescent="0.2">
      <c r="A182" s="286"/>
      <c r="B182" s="286"/>
      <c r="C182" s="286"/>
      <c r="D182" s="286"/>
      <c r="E182" s="467" t="s">
        <v>103</v>
      </c>
      <c r="F182" s="467"/>
      <c r="G182" s="443">
        <f t="shared" ref="G182:P182" si="39">SUM(G177:G181)</f>
        <v>46.14364032350926</v>
      </c>
      <c r="H182" s="443">
        <f t="shared" si="39"/>
        <v>48.616175853724187</v>
      </c>
      <c r="I182" s="443">
        <f t="shared" si="39"/>
        <v>45.912954815873185</v>
      </c>
      <c r="J182" s="443">
        <f t="shared" si="39"/>
        <v>48.176897604726051</v>
      </c>
      <c r="K182" s="443">
        <f t="shared" si="39"/>
        <v>38.898205959683935</v>
      </c>
      <c r="L182" s="327">
        <f t="shared" si="39"/>
        <v>0</v>
      </c>
      <c r="M182" s="327">
        <f t="shared" si="39"/>
        <v>0</v>
      </c>
      <c r="N182" s="327">
        <f t="shared" si="39"/>
        <v>0</v>
      </c>
      <c r="O182" s="327">
        <f t="shared" si="39"/>
        <v>0</v>
      </c>
      <c r="P182" s="327">
        <f t="shared" si="39"/>
        <v>0</v>
      </c>
      <c r="Q182" s="18"/>
      <c r="R182" s="20"/>
    </row>
    <row r="183" spans="1:18" s="124" customFormat="1" ht="21" customHeight="1" x14ac:dyDescent="0.2">
      <c r="A183" s="20"/>
      <c r="B183" s="20"/>
      <c r="C183" s="20"/>
      <c r="D183" s="286"/>
      <c r="E183" s="286" t="s">
        <v>280</v>
      </c>
      <c r="F183" s="23"/>
      <c r="G183" s="287"/>
      <c r="H183" s="287"/>
      <c r="I183" s="287"/>
      <c r="J183" s="287"/>
      <c r="K183" s="287"/>
      <c r="L183" s="287"/>
      <c r="M183" s="287"/>
      <c r="N183" s="287"/>
      <c r="O183" s="287"/>
      <c r="P183" s="287"/>
      <c r="Q183" s="329">
        <f>SUM(G182:P182)</f>
        <v>227.74787455751664</v>
      </c>
      <c r="R183" s="286"/>
    </row>
    <row r="184" spans="1:18" x14ac:dyDescent="0.2">
      <c r="A184" s="178"/>
      <c r="B184" s="178"/>
      <c r="C184" s="178"/>
      <c r="D184" s="411"/>
      <c r="E184" s="320" t="s">
        <v>68</v>
      </c>
      <c r="F184" s="320"/>
      <c r="G184" s="320"/>
      <c r="H184" s="320"/>
      <c r="I184" s="179"/>
      <c r="J184" s="180"/>
      <c r="K184" s="180"/>
      <c r="L184" s="180"/>
      <c r="M184" s="180"/>
      <c r="N184" s="180"/>
      <c r="O184" s="180"/>
      <c r="P184" s="180"/>
      <c r="Q184" s="180"/>
      <c r="R184" s="180"/>
    </row>
    <row r="185" spans="1:18" x14ac:dyDescent="0.2">
      <c r="A185" s="286"/>
      <c r="B185" s="286"/>
      <c r="C185" s="286"/>
      <c r="D185" s="286"/>
      <c r="E185" s="23"/>
      <c r="F185" s="18"/>
      <c r="G185" s="25" t="s">
        <v>49</v>
      </c>
      <c r="H185" s="29"/>
      <c r="I185" s="26"/>
      <c r="J185" s="21"/>
      <c r="K185" s="21"/>
      <c r="L185" s="21"/>
      <c r="M185" s="21"/>
      <c r="N185" s="21"/>
      <c r="O185" s="21"/>
      <c r="P185" s="21"/>
      <c r="Q185" s="21"/>
      <c r="R185" s="21"/>
    </row>
    <row r="186" spans="1:18" ht="13.5" customHeight="1" x14ac:dyDescent="0.2">
      <c r="A186" s="20"/>
      <c r="B186" s="20"/>
      <c r="C186" s="20"/>
      <c r="D186" s="286"/>
      <c r="E186" s="467" t="s">
        <v>153</v>
      </c>
      <c r="F186" s="470"/>
      <c r="G186" s="445">
        <v>4.7699999999999999E-2</v>
      </c>
      <c r="H186" s="29">
        <f>vanilla</f>
        <v>8.8476800000000008E-2</v>
      </c>
      <c r="I186" s="22" t="s">
        <v>303</v>
      </c>
      <c r="J186" s="423">
        <f>WACC!F25</f>
        <v>0.101492</v>
      </c>
      <c r="K186" s="22"/>
      <c r="L186" s="22"/>
      <c r="M186" s="22"/>
      <c r="N186" s="22"/>
      <c r="O186" s="22"/>
      <c r="P186" s="22"/>
      <c r="Q186" s="22"/>
      <c r="R186" s="22"/>
    </row>
    <row r="187" spans="1:18" ht="13.5" customHeight="1" x14ac:dyDescent="0.2">
      <c r="A187" s="20"/>
      <c r="B187" s="20"/>
      <c r="C187" s="20"/>
      <c r="D187" s="286"/>
      <c r="E187" s="467" t="s">
        <v>154</v>
      </c>
      <c r="F187" s="470"/>
      <c r="G187" s="444">
        <v>2.5000000000000001E-2</v>
      </c>
      <c r="H187" s="29"/>
      <c r="I187" s="22" t="s">
        <v>304</v>
      </c>
      <c r="J187" s="423">
        <f>WACC!F11</f>
        <v>7.980000000000001E-2</v>
      </c>
      <c r="K187" s="21"/>
      <c r="L187" s="22"/>
      <c r="M187" s="22"/>
      <c r="N187" s="22"/>
      <c r="O187" s="22"/>
      <c r="P187" s="22"/>
      <c r="Q187" s="22"/>
      <c r="R187" s="22"/>
    </row>
    <row r="188" spans="1:18" ht="13.5" customHeight="1" x14ac:dyDescent="0.2">
      <c r="A188" s="286"/>
      <c r="B188" s="286"/>
      <c r="C188" s="286"/>
      <c r="D188" s="286"/>
      <c r="E188" s="467" t="s">
        <v>182</v>
      </c>
      <c r="F188" s="470"/>
      <c r="G188" s="444">
        <v>3.210000000000001E-2</v>
      </c>
      <c r="H188" s="29"/>
      <c r="I188" s="22"/>
      <c r="J188" s="22"/>
      <c r="K188" s="22"/>
      <c r="L188" s="22"/>
      <c r="M188" s="22"/>
      <c r="N188" s="22"/>
      <c r="O188" s="22"/>
      <c r="P188" s="22"/>
      <c r="Q188" s="22"/>
      <c r="R188" s="22"/>
    </row>
    <row r="189" spans="1:18" ht="15" customHeight="1" x14ac:dyDescent="0.2">
      <c r="A189" s="20"/>
      <c r="B189" s="20"/>
      <c r="C189" s="20"/>
      <c r="D189" s="286"/>
      <c r="E189" s="467" t="s">
        <v>183</v>
      </c>
      <c r="F189" s="470"/>
      <c r="G189" s="444">
        <v>6.5600000000000006E-2</v>
      </c>
      <c r="H189" s="29"/>
      <c r="I189" s="22"/>
      <c r="J189" s="22"/>
      <c r="K189" s="22"/>
      <c r="L189" s="22"/>
      <c r="M189" s="22"/>
      <c r="N189" s="22"/>
      <c r="O189" s="22"/>
      <c r="P189" s="22"/>
      <c r="Q189" s="22"/>
      <c r="R189" s="22"/>
    </row>
    <row r="190" spans="1:18" ht="18" customHeight="1" x14ac:dyDescent="0.2">
      <c r="A190" s="20"/>
      <c r="B190" s="20"/>
      <c r="C190" s="20"/>
      <c r="D190" s="286"/>
      <c r="E190" s="467" t="s">
        <v>152</v>
      </c>
      <c r="F190" s="470"/>
      <c r="G190" s="444">
        <v>0.25</v>
      </c>
      <c r="H190" s="29"/>
      <c r="I190" s="22"/>
      <c r="J190" s="22"/>
      <c r="K190" s="22"/>
      <c r="L190" s="22"/>
      <c r="M190" s="22"/>
      <c r="N190" s="22"/>
      <c r="O190" s="22"/>
      <c r="P190" s="22"/>
      <c r="Q190" s="22"/>
      <c r="R190" s="22"/>
    </row>
    <row r="191" spans="1:18" ht="14.25" customHeight="1" x14ac:dyDescent="0.2">
      <c r="A191" s="286"/>
      <c r="B191" s="286"/>
      <c r="C191" s="286"/>
      <c r="D191" s="286"/>
      <c r="E191" s="467" t="s">
        <v>155</v>
      </c>
      <c r="F191" s="470"/>
      <c r="G191" s="444">
        <v>0.6</v>
      </c>
      <c r="H191" s="29"/>
      <c r="I191" s="22"/>
      <c r="J191" s="22"/>
      <c r="K191" s="22"/>
      <c r="L191" s="22"/>
      <c r="M191" s="22"/>
      <c r="N191" s="22"/>
      <c r="O191" s="368"/>
      <c r="P191" s="22"/>
      <c r="Q191" s="22"/>
      <c r="R191" s="22"/>
    </row>
    <row r="192" spans="1:18" ht="14.25" customHeight="1" x14ac:dyDescent="0.2">
      <c r="A192" s="20"/>
      <c r="B192" s="20"/>
      <c r="C192" s="20"/>
      <c r="D192" s="286"/>
      <c r="E192" s="467" t="s">
        <v>156</v>
      </c>
      <c r="F192" s="470"/>
      <c r="G192" s="444">
        <v>0.82</v>
      </c>
      <c r="H192" s="29"/>
      <c r="I192" s="22"/>
      <c r="J192" s="22"/>
      <c r="K192" s="22"/>
      <c r="L192" s="22"/>
      <c r="M192" s="22"/>
      <c r="N192" s="22"/>
      <c r="O192" s="22"/>
      <c r="P192" s="22"/>
      <c r="Q192" s="22"/>
      <c r="R192" s="22"/>
    </row>
    <row r="193" spans="1:18" ht="14.25" customHeight="1" x14ac:dyDescent="0.2">
      <c r="A193" s="20"/>
      <c r="B193" s="20"/>
      <c r="C193" s="20"/>
      <c r="D193" s="286"/>
      <c r="E193" s="467" t="s">
        <v>158</v>
      </c>
      <c r="F193" s="469" t="s">
        <v>157</v>
      </c>
      <c r="G193" s="444">
        <v>9.8999999999999999E-4</v>
      </c>
      <c r="H193" s="29"/>
      <c r="I193" s="22"/>
      <c r="J193" s="22"/>
      <c r="K193" s="22"/>
      <c r="L193" s="22"/>
      <c r="M193" s="22"/>
      <c r="N193" s="22"/>
      <c r="O193" s="22"/>
      <c r="P193" s="22"/>
      <c r="Q193" s="22"/>
      <c r="R193" s="22"/>
    </row>
    <row r="194" spans="1:18" ht="21.75" customHeight="1" x14ac:dyDescent="0.2">
      <c r="A194" s="286"/>
      <c r="B194" s="286"/>
      <c r="C194" s="286"/>
      <c r="D194" s="286"/>
      <c r="E194" s="20"/>
      <c r="F194" s="18"/>
      <c r="G194" s="27"/>
      <c r="H194" s="28"/>
      <c r="I194" s="22"/>
      <c r="J194" s="22"/>
      <c r="K194" s="22"/>
      <c r="L194" s="22"/>
      <c r="M194" s="22"/>
      <c r="N194" s="22"/>
      <c r="O194" s="22"/>
      <c r="P194" s="22"/>
      <c r="Q194" s="22"/>
      <c r="R194" s="22"/>
    </row>
    <row r="195" spans="1:18" ht="15" customHeight="1" x14ac:dyDescent="0.2">
      <c r="A195" s="174"/>
      <c r="B195" s="174"/>
      <c r="C195" s="174"/>
      <c r="D195" s="411"/>
      <c r="E195" s="321" t="s">
        <v>329</v>
      </c>
      <c r="F195" s="321"/>
      <c r="G195" s="321"/>
      <c r="H195" s="321"/>
      <c r="I195" s="181"/>
      <c r="J195" s="181"/>
      <c r="K195" s="181"/>
      <c r="L195" s="181"/>
      <c r="M195" s="181"/>
      <c r="N195" s="181"/>
      <c r="O195" s="181"/>
      <c r="P195" s="181"/>
      <c r="Q195" s="181"/>
      <c r="R195" s="181"/>
    </row>
    <row r="196" spans="1:18" ht="13.5" customHeight="1" x14ac:dyDescent="0.25">
      <c r="A196" s="20"/>
      <c r="B196" s="20"/>
      <c r="C196" s="20"/>
      <c r="D196" s="286"/>
      <c r="E196" s="91"/>
      <c r="F196" s="18"/>
      <c r="G196" s="82" t="s">
        <v>330</v>
      </c>
      <c r="H196" s="82" t="s">
        <v>331</v>
      </c>
      <c r="I196" s="22"/>
      <c r="J196" s="22"/>
      <c r="K196" s="22"/>
      <c r="L196" s="22"/>
      <c r="M196" s="22"/>
      <c r="N196" s="22"/>
      <c r="O196" s="22"/>
      <c r="P196" s="22"/>
      <c r="Q196" s="22"/>
      <c r="R196" s="22"/>
    </row>
    <row r="197" spans="1:18" ht="12" customHeight="1" x14ac:dyDescent="0.2">
      <c r="A197" s="20"/>
      <c r="B197" s="20"/>
      <c r="C197" s="20"/>
      <c r="D197" s="286"/>
      <c r="E197" s="460" t="s">
        <v>332</v>
      </c>
      <c r="F197" s="18"/>
      <c r="G197" s="461">
        <v>268.45600000000002</v>
      </c>
      <c r="H197" s="461">
        <v>252.30628674314417</v>
      </c>
      <c r="I197" s="22"/>
      <c r="J197" s="22"/>
      <c r="K197" s="22"/>
      <c r="L197" s="22"/>
      <c r="M197" s="22"/>
      <c r="N197" s="22"/>
      <c r="O197" s="22"/>
      <c r="P197" s="22"/>
      <c r="Q197" s="22"/>
      <c r="R197" s="22"/>
    </row>
    <row r="198" spans="1:18" ht="12" customHeight="1" x14ac:dyDescent="0.2">
      <c r="A198" s="20"/>
      <c r="B198" s="20"/>
      <c r="C198" s="20"/>
      <c r="D198" s="286"/>
      <c r="E198" s="462" t="s">
        <v>333</v>
      </c>
      <c r="F198" s="27"/>
      <c r="H198" s="463">
        <v>8.3080747417229733E-2</v>
      </c>
      <c r="I198" s="22"/>
      <c r="J198" s="22"/>
      <c r="K198" s="22"/>
      <c r="L198" s="22"/>
      <c r="M198" s="22"/>
      <c r="N198" s="22"/>
      <c r="O198" s="22"/>
      <c r="P198" s="22"/>
      <c r="Q198" s="22"/>
      <c r="R198" s="22"/>
    </row>
    <row r="199" spans="1:18" ht="12" customHeight="1" x14ac:dyDescent="0.2">
      <c r="A199" s="20"/>
      <c r="B199" s="20"/>
      <c r="C199" s="20"/>
      <c r="D199" s="286"/>
      <c r="E199" s="18"/>
      <c r="F199" s="18"/>
      <c r="G199" s="28"/>
      <c r="H199" s="28"/>
      <c r="I199" s="22"/>
      <c r="J199" s="22"/>
      <c r="K199" s="22"/>
      <c r="L199" s="22"/>
      <c r="M199" s="22"/>
      <c r="N199" s="22"/>
      <c r="O199" s="22"/>
      <c r="P199" s="22"/>
      <c r="Q199" s="22"/>
      <c r="R199" s="22"/>
    </row>
    <row r="200" spans="1:18" ht="21.75" customHeight="1" x14ac:dyDescent="0.2">
      <c r="A200" s="20"/>
      <c r="B200" s="20"/>
      <c r="C200" s="20"/>
      <c r="D200" s="286"/>
      <c r="E200" s="20"/>
      <c r="F200" s="18"/>
      <c r="G200" s="27"/>
      <c r="H200" s="29"/>
      <c r="I200" s="18"/>
      <c r="J200" s="18"/>
      <c r="K200" s="18"/>
      <c r="L200" s="18"/>
      <c r="M200" s="18"/>
      <c r="N200" s="18"/>
      <c r="O200" s="18"/>
      <c r="P200" s="18"/>
      <c r="Q200" s="18"/>
      <c r="R200" s="18"/>
    </row>
    <row r="205" spans="1:18" x14ac:dyDescent="0.2">
      <c r="D205" s="412"/>
    </row>
    <row r="206" spans="1:18" x14ac:dyDescent="0.2">
      <c r="D206" s="413"/>
    </row>
    <row r="207" spans="1:18" x14ac:dyDescent="0.2">
      <c r="D207" s="413"/>
    </row>
    <row r="208" spans="1:18" x14ac:dyDescent="0.2">
      <c r="D208" s="413"/>
    </row>
    <row r="228" spans="4:8" x14ac:dyDescent="0.2">
      <c r="H228" s="405"/>
    </row>
    <row r="229" spans="4:8" x14ac:dyDescent="0.2">
      <c r="H229" s="406"/>
    </row>
    <row r="230" spans="4:8" x14ac:dyDescent="0.2">
      <c r="H230" s="406"/>
    </row>
    <row r="231" spans="4:8" x14ac:dyDescent="0.2">
      <c r="H231" s="406"/>
    </row>
    <row r="236" spans="4:8" s="405" customFormat="1" x14ac:dyDescent="0.2">
      <c r="D236" s="130"/>
      <c r="E236" s="3"/>
      <c r="F236"/>
      <c r="G236" s="2"/>
      <c r="H236" s="4"/>
    </row>
    <row r="237" spans="4:8" s="406" customFormat="1" x14ac:dyDescent="0.2">
      <c r="D237" s="130"/>
      <c r="E237" s="3"/>
      <c r="F237"/>
      <c r="G237" s="2"/>
      <c r="H237" s="4"/>
    </row>
    <row r="238" spans="4:8" s="406" customFormat="1" x14ac:dyDescent="0.2">
      <c r="D238" s="130"/>
      <c r="E238" s="3"/>
      <c r="F238"/>
      <c r="G238" s="2"/>
      <c r="H238" s="4"/>
    </row>
    <row r="239" spans="4:8" s="406" customFormat="1" x14ac:dyDescent="0.2">
      <c r="D239" s="130"/>
      <c r="E239" s="3"/>
      <c r="F239"/>
      <c r="G239" s="2"/>
      <c r="H239" s="4"/>
    </row>
    <row r="242" spans="25:25" x14ac:dyDescent="0.2">
      <c r="Y242" s="130" t="s">
        <v>279</v>
      </c>
    </row>
  </sheetData>
  <mergeCells count="201">
    <mergeCell ref="E159:F159"/>
    <mergeCell ref="E153:F153"/>
    <mergeCell ref="E154:F154"/>
    <mergeCell ref="E155:F155"/>
    <mergeCell ref="E156:F156"/>
    <mergeCell ref="E138:F138"/>
    <mergeCell ref="E143:F143"/>
    <mergeCell ref="E144:F144"/>
    <mergeCell ref="E152:F152"/>
    <mergeCell ref="E150:F150"/>
    <mergeCell ref="E151:F151"/>
    <mergeCell ref="E146:F146"/>
    <mergeCell ref="E147:F147"/>
    <mergeCell ref="E131:F131"/>
    <mergeCell ref="E132:F132"/>
    <mergeCell ref="E139:F139"/>
    <mergeCell ref="E136:F136"/>
    <mergeCell ref="E137:F137"/>
    <mergeCell ref="E158:F158"/>
    <mergeCell ref="E45:F45"/>
    <mergeCell ref="E46:F46"/>
    <mergeCell ref="E47:F47"/>
    <mergeCell ref="E68:F68"/>
    <mergeCell ref="E67:F67"/>
    <mergeCell ref="E65:F65"/>
    <mergeCell ref="E69:F69"/>
    <mergeCell ref="E93:F93"/>
    <mergeCell ref="E70:F70"/>
    <mergeCell ref="E75:F75"/>
    <mergeCell ref="E71:F71"/>
    <mergeCell ref="E76:F76"/>
    <mergeCell ref="E78:F78"/>
    <mergeCell ref="E77:F77"/>
    <mergeCell ref="E79:F79"/>
    <mergeCell ref="E80:F80"/>
    <mergeCell ref="E81:F81"/>
    <mergeCell ref="E82:F82"/>
    <mergeCell ref="E44:F44"/>
    <mergeCell ref="E60:F60"/>
    <mergeCell ref="E61:F61"/>
    <mergeCell ref="E62:F62"/>
    <mergeCell ref="E63:F63"/>
    <mergeCell ref="E64:F64"/>
    <mergeCell ref="G36:I36"/>
    <mergeCell ref="G33:I33"/>
    <mergeCell ref="E34:F34"/>
    <mergeCell ref="E35:F35"/>
    <mergeCell ref="E36:F36"/>
    <mergeCell ref="E33:F33"/>
    <mergeCell ref="E56:F56"/>
    <mergeCell ref="E58:F58"/>
    <mergeCell ref="E57:F57"/>
    <mergeCell ref="E50:F50"/>
    <mergeCell ref="E51:F51"/>
    <mergeCell ref="E52:F52"/>
    <mergeCell ref="E53:F53"/>
    <mergeCell ref="E59:F59"/>
    <mergeCell ref="E32:F32"/>
    <mergeCell ref="E42:F42"/>
    <mergeCell ref="E43:F43"/>
    <mergeCell ref="E30:F30"/>
    <mergeCell ref="E31:F31"/>
    <mergeCell ref="E28:F28"/>
    <mergeCell ref="E29:F29"/>
    <mergeCell ref="G28:I28"/>
    <mergeCell ref="G29:I29"/>
    <mergeCell ref="G32:I32"/>
    <mergeCell ref="G34:I34"/>
    <mergeCell ref="G35:I35"/>
    <mergeCell ref="G21:I21"/>
    <mergeCell ref="G22:I22"/>
    <mergeCell ref="G23:I23"/>
    <mergeCell ref="E13:F13"/>
    <mergeCell ref="E14:F14"/>
    <mergeCell ref="E15:F15"/>
    <mergeCell ref="E16:F16"/>
    <mergeCell ref="E17:F17"/>
    <mergeCell ref="E20:F20"/>
    <mergeCell ref="E7:F7"/>
    <mergeCell ref="E8:F8"/>
    <mergeCell ref="E9:F9"/>
    <mergeCell ref="E10:F10"/>
    <mergeCell ref="E11:F11"/>
    <mergeCell ref="E12:F12"/>
    <mergeCell ref="G11:I11"/>
    <mergeCell ref="G12:I12"/>
    <mergeCell ref="G15:I15"/>
    <mergeCell ref="G2:H2"/>
    <mergeCell ref="G17:I17"/>
    <mergeCell ref="G18:I18"/>
    <mergeCell ref="G19:I19"/>
    <mergeCell ref="G16:I16"/>
    <mergeCell ref="G9:I9"/>
    <mergeCell ref="G6:I6"/>
    <mergeCell ref="G13:I13"/>
    <mergeCell ref="G14:I14"/>
    <mergeCell ref="G10:I10"/>
    <mergeCell ref="G7:I7"/>
    <mergeCell ref="G24:I24"/>
    <mergeCell ref="G25:I25"/>
    <mergeCell ref="G26:I26"/>
    <mergeCell ref="G8:I8"/>
    <mergeCell ref="E48:F48"/>
    <mergeCell ref="E49:F49"/>
    <mergeCell ref="E66:F66"/>
    <mergeCell ref="E21:F21"/>
    <mergeCell ref="E41:F41"/>
    <mergeCell ref="E22:F22"/>
    <mergeCell ref="E23:F23"/>
    <mergeCell ref="E24:F24"/>
    <mergeCell ref="E54:F54"/>
    <mergeCell ref="E25:F25"/>
    <mergeCell ref="E26:F26"/>
    <mergeCell ref="E37:F37"/>
    <mergeCell ref="E27:F27"/>
    <mergeCell ref="G20:I20"/>
    <mergeCell ref="E18:F18"/>
    <mergeCell ref="E19:F19"/>
    <mergeCell ref="G27:I27"/>
    <mergeCell ref="G30:I30"/>
    <mergeCell ref="G31:I31"/>
    <mergeCell ref="E55:F55"/>
    <mergeCell ref="E101:F101"/>
    <mergeCell ref="E83:F83"/>
    <mergeCell ref="E94:F94"/>
    <mergeCell ref="E91:F91"/>
    <mergeCell ref="E92:F92"/>
    <mergeCell ref="E84:F84"/>
    <mergeCell ref="E85:F85"/>
    <mergeCell ref="E86:F86"/>
    <mergeCell ref="E95:F95"/>
    <mergeCell ref="E98:F98"/>
    <mergeCell ref="E99:F99"/>
    <mergeCell ref="E100:F100"/>
    <mergeCell ref="E160:F160"/>
    <mergeCell ref="E168:F168"/>
    <mergeCell ref="E87:F87"/>
    <mergeCell ref="E88:F88"/>
    <mergeCell ref="E89:F89"/>
    <mergeCell ref="E90:F90"/>
    <mergeCell ref="E128:F128"/>
    <mergeCell ref="E129:F129"/>
    <mergeCell ref="E135:F135"/>
    <mergeCell ref="E115:F115"/>
    <mergeCell ref="E103:F103"/>
    <mergeCell ref="E165:F165"/>
    <mergeCell ref="E166:F166"/>
    <mergeCell ref="E157:F157"/>
    <mergeCell ref="E148:F148"/>
    <mergeCell ref="E149:F149"/>
    <mergeCell ref="E105:F105"/>
    <mergeCell ref="E104:F104"/>
    <mergeCell ref="E102:F102"/>
    <mergeCell ref="E130:F130"/>
    <mergeCell ref="E133:F133"/>
    <mergeCell ref="E134:F134"/>
    <mergeCell ref="E161:F161"/>
    <mergeCell ref="E162:F162"/>
    <mergeCell ref="E2:F2"/>
    <mergeCell ref="E109:F109"/>
    <mergeCell ref="E110:F110"/>
    <mergeCell ref="E96:F96"/>
    <mergeCell ref="E97:F97"/>
    <mergeCell ref="E118:F118"/>
    <mergeCell ref="E121:F121"/>
    <mergeCell ref="E177:F177"/>
    <mergeCell ref="E125:F125"/>
    <mergeCell ref="E120:F120"/>
    <mergeCell ref="E111:F111"/>
    <mergeCell ref="E112:F112"/>
    <mergeCell ref="E119:F119"/>
    <mergeCell ref="E127:F127"/>
    <mergeCell ref="E126:F126"/>
    <mergeCell ref="E116:F116"/>
    <mergeCell ref="E117:F117"/>
    <mergeCell ref="E122:F122"/>
    <mergeCell ref="E123:F123"/>
    <mergeCell ref="E113:F113"/>
    <mergeCell ref="E114:F114"/>
    <mergeCell ref="E124:F124"/>
    <mergeCell ref="E167:F167"/>
    <mergeCell ref="E145:F145"/>
    <mergeCell ref="E181:F181"/>
    <mergeCell ref="E163:F163"/>
    <mergeCell ref="E164:F164"/>
    <mergeCell ref="E170:F170"/>
    <mergeCell ref="E169:F169"/>
    <mergeCell ref="E172:F172"/>
    <mergeCell ref="E171:F171"/>
    <mergeCell ref="E173:F173"/>
    <mergeCell ref="E193:F193"/>
    <mergeCell ref="E187:F187"/>
    <mergeCell ref="E190:F190"/>
    <mergeCell ref="E179:F179"/>
    <mergeCell ref="E188:F188"/>
    <mergeCell ref="E189:F189"/>
    <mergeCell ref="E186:F186"/>
    <mergeCell ref="E182:F182"/>
    <mergeCell ref="E178:F178"/>
    <mergeCell ref="E191:F191"/>
    <mergeCell ref="E192:F192"/>
  </mergeCells>
  <phoneticPr fontId="0" type="noConversion"/>
  <dataValidations disablePrompts="1" count="1">
    <dataValidation type="custom" showInputMessage="1" showErrorMessage="1" error="Invalid input, please try again." sqref="L31:M36 O31:P36">
      <formula1>AND(L31&lt;&gt;"",OR(L31="n/a",AND(L31&gt;=0,L31&lt;=100)))</formula1>
    </dataValidation>
  </dataValidations>
  <printOptions headings="1"/>
  <pageMargins left="0.75" right="0.75" top="1" bottom="1" header="0.5" footer="0.5"/>
  <pageSetup paperSize="9" scale="12" orientation="landscape" horizontalDpi="4294967292" r:id="rId1"/>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P83"/>
  <sheetViews>
    <sheetView zoomScale="115" zoomScaleNormal="115" workbookViewId="0">
      <selection activeCell="B44" sqref="B44"/>
    </sheetView>
  </sheetViews>
  <sheetFormatPr defaultRowHeight="12.75" x14ac:dyDescent="0.2"/>
  <cols>
    <col min="1" max="1" width="3.28515625" style="8" customWidth="1"/>
    <col min="2" max="2" width="44.42578125" style="8" customWidth="1"/>
    <col min="3" max="3" width="8.7109375" style="8" customWidth="1"/>
    <col min="4" max="4" width="4.5703125" style="8" customWidth="1"/>
    <col min="5" max="5" width="1.42578125" style="8" customWidth="1"/>
    <col min="6" max="6" width="15.85546875" style="9" customWidth="1"/>
    <col min="7" max="7" width="13.7109375" style="8" customWidth="1"/>
    <col min="8" max="16384" width="9.140625" style="8"/>
  </cols>
  <sheetData>
    <row r="1" spans="1:16" x14ac:dyDescent="0.2">
      <c r="A1" s="55"/>
      <c r="B1" s="55"/>
      <c r="C1" s="55"/>
      <c r="D1" s="55"/>
      <c r="E1" s="55"/>
      <c r="F1" s="56"/>
      <c r="G1" s="55"/>
      <c r="H1" s="55"/>
      <c r="I1" s="55"/>
      <c r="J1" s="55"/>
      <c r="K1" s="55"/>
      <c r="L1" s="55"/>
      <c r="M1" s="55"/>
      <c r="N1" s="55"/>
      <c r="O1" s="55"/>
      <c r="P1" s="55"/>
    </row>
    <row r="2" spans="1:16" ht="15.75" x14ac:dyDescent="0.25">
      <c r="A2" s="55"/>
      <c r="B2" s="135" t="s">
        <v>100</v>
      </c>
      <c r="C2" s="55"/>
      <c r="D2" s="55"/>
      <c r="E2" s="55"/>
      <c r="F2" s="56"/>
      <c r="G2" s="55"/>
      <c r="H2" s="55"/>
      <c r="I2" s="55"/>
      <c r="J2" s="55"/>
      <c r="K2" s="55"/>
      <c r="L2" s="55"/>
      <c r="M2" s="55"/>
      <c r="N2" s="55"/>
      <c r="O2" s="55"/>
      <c r="P2" s="55"/>
    </row>
    <row r="3" spans="1:16" x14ac:dyDescent="0.2">
      <c r="A3" s="55"/>
      <c r="B3" s="55"/>
      <c r="C3" s="55"/>
      <c r="D3" s="55"/>
      <c r="E3" s="55"/>
      <c r="F3" s="56"/>
      <c r="G3" s="55"/>
      <c r="H3" s="55"/>
      <c r="I3" s="55"/>
      <c r="J3" s="55"/>
      <c r="K3" s="55"/>
      <c r="L3" s="55"/>
      <c r="M3" s="55"/>
      <c r="N3" s="55"/>
      <c r="O3" s="55"/>
      <c r="P3" s="55"/>
    </row>
    <row r="4" spans="1:16" ht="15.75" x14ac:dyDescent="0.25">
      <c r="A4" s="186"/>
      <c r="B4" s="171"/>
      <c r="C4" s="187"/>
      <c r="D4" s="188"/>
      <c r="E4" s="188"/>
      <c r="F4" s="189"/>
      <c r="G4" s="186"/>
      <c r="H4" s="190"/>
      <c r="I4" s="190"/>
      <c r="J4" s="190"/>
      <c r="K4" s="190"/>
      <c r="L4" s="190"/>
      <c r="M4" s="190"/>
      <c r="N4" s="55"/>
      <c r="O4" s="55"/>
      <c r="P4" s="55"/>
    </row>
    <row r="5" spans="1:16" s="11" customFormat="1" x14ac:dyDescent="0.2">
      <c r="A5" s="51"/>
      <c r="B5" s="51"/>
      <c r="C5" s="51"/>
      <c r="D5" s="51"/>
      <c r="E5" s="51"/>
      <c r="F5" s="65"/>
      <c r="G5" s="51"/>
      <c r="H5" s="51"/>
      <c r="I5" s="51"/>
      <c r="J5" s="51"/>
      <c r="K5" s="51"/>
      <c r="L5" s="51"/>
      <c r="M5" s="51"/>
      <c r="N5" s="51"/>
      <c r="O5" s="51"/>
      <c r="P5" s="51"/>
    </row>
    <row r="6" spans="1:16" s="11" customFormat="1" ht="38.25" x14ac:dyDescent="0.2">
      <c r="A6" s="51"/>
      <c r="B6" s="52"/>
      <c r="C6" s="52"/>
      <c r="D6" s="73"/>
      <c r="E6" s="69"/>
      <c r="F6" s="70" t="s">
        <v>74</v>
      </c>
      <c r="G6" s="71" t="s">
        <v>73</v>
      </c>
      <c r="H6" s="72"/>
      <c r="I6" s="72"/>
      <c r="J6" s="72"/>
      <c r="K6" s="72"/>
      <c r="L6" s="51"/>
      <c r="M6" s="51"/>
      <c r="N6" s="51"/>
      <c r="O6" s="51"/>
      <c r="P6" s="51"/>
    </row>
    <row r="7" spans="1:16" s="11" customFormat="1" x14ac:dyDescent="0.2">
      <c r="A7" s="51"/>
      <c r="B7" s="51" t="s">
        <v>0</v>
      </c>
      <c r="C7" s="52"/>
      <c r="D7" s="67" t="s">
        <v>46</v>
      </c>
      <c r="E7" s="65"/>
      <c r="F7" s="146">
        <f>Rf</f>
        <v>4.7699999999999999E-2</v>
      </c>
      <c r="G7" s="147"/>
      <c r="H7" s="54"/>
      <c r="I7" s="51"/>
      <c r="J7" s="51"/>
      <c r="K7" s="51"/>
      <c r="L7" s="51"/>
      <c r="M7" s="51"/>
      <c r="N7" s="51"/>
      <c r="O7" s="51"/>
      <c r="P7" s="51"/>
    </row>
    <row r="8" spans="1:16" s="11" customFormat="1" x14ac:dyDescent="0.2">
      <c r="A8" s="51"/>
      <c r="B8" s="51" t="s">
        <v>1</v>
      </c>
      <c r="C8" s="52"/>
      <c r="D8" s="67" t="s">
        <v>94</v>
      </c>
      <c r="E8" s="65"/>
      <c r="F8" s="148">
        <f>(1+F7)/(1+F9)-1</f>
        <v>2.2146341463414876E-2</v>
      </c>
      <c r="G8" s="58"/>
      <c r="H8" s="54"/>
      <c r="I8" s="51"/>
      <c r="J8" s="51"/>
      <c r="K8" s="51"/>
      <c r="L8" s="51"/>
      <c r="M8" s="51"/>
      <c r="N8" s="51"/>
      <c r="O8" s="51"/>
      <c r="P8" s="51"/>
    </row>
    <row r="9" spans="1:16" s="11" customFormat="1" x14ac:dyDescent="0.2">
      <c r="A9" s="51"/>
      <c r="B9" s="51" t="s">
        <v>2</v>
      </c>
      <c r="C9" s="52"/>
      <c r="D9" s="67" t="s">
        <v>3</v>
      </c>
      <c r="E9" s="65"/>
      <c r="F9" s="148">
        <f>f</f>
        <v>2.5000000000000001E-2</v>
      </c>
      <c r="G9" s="58"/>
      <c r="H9" s="125"/>
      <c r="I9" s="51"/>
      <c r="J9" s="51"/>
      <c r="K9" s="51"/>
      <c r="L9" s="51"/>
      <c r="M9" s="51"/>
      <c r="N9" s="51"/>
      <c r="O9" s="51"/>
      <c r="P9" s="51"/>
    </row>
    <row r="10" spans="1:16" s="11" customFormat="1" x14ac:dyDescent="0.2">
      <c r="A10" s="51"/>
      <c r="B10" s="51" t="s">
        <v>145</v>
      </c>
      <c r="C10" s="52"/>
      <c r="D10" s="67" t="s">
        <v>184</v>
      </c>
      <c r="E10" s="65"/>
      <c r="F10" s="148">
        <f>Drp</f>
        <v>3.210000000000001E-2</v>
      </c>
      <c r="G10" s="58"/>
      <c r="H10" s="51"/>
      <c r="I10" s="51"/>
      <c r="J10" s="51"/>
      <c r="K10" s="51"/>
      <c r="L10" s="51"/>
      <c r="M10" s="51"/>
      <c r="N10" s="51"/>
      <c r="O10" s="51"/>
      <c r="P10" s="51"/>
    </row>
    <row r="11" spans="1:16" s="11" customFormat="1" x14ac:dyDescent="0.2">
      <c r="A11" s="51"/>
      <c r="B11" s="51" t="s">
        <v>151</v>
      </c>
      <c r="C11" s="52"/>
      <c r="D11" s="67" t="s">
        <v>95</v>
      </c>
      <c r="E11" s="65"/>
      <c r="F11" s="148">
        <f xml:space="preserve"> F7+F10</f>
        <v>7.980000000000001E-2</v>
      </c>
      <c r="G11" s="58"/>
      <c r="H11" s="51"/>
      <c r="I11" s="51"/>
      <c r="J11" s="51"/>
      <c r="K11" s="51"/>
      <c r="L11" s="51"/>
      <c r="M11" s="51"/>
      <c r="N11" s="51"/>
      <c r="O11" s="51"/>
      <c r="P11" s="51"/>
    </row>
    <row r="12" spans="1:16" s="11" customFormat="1" x14ac:dyDescent="0.2">
      <c r="A12" s="51"/>
      <c r="B12" s="51" t="s">
        <v>150</v>
      </c>
      <c r="C12" s="52"/>
      <c r="D12" s="67" t="s">
        <v>96</v>
      </c>
      <c r="E12" s="65"/>
      <c r="F12" s="148">
        <f>(1+F11)/(1+F9)-1</f>
        <v>5.3463414634146611E-2</v>
      </c>
      <c r="G12" s="58"/>
      <c r="H12" s="51"/>
      <c r="I12" s="51"/>
      <c r="J12" s="51"/>
      <c r="K12" s="51"/>
      <c r="L12" s="51"/>
      <c r="M12" s="51"/>
      <c r="N12" s="51"/>
      <c r="O12" s="51"/>
      <c r="P12" s="51"/>
    </row>
    <row r="13" spans="1:16" s="11" customFormat="1" x14ac:dyDescent="0.2">
      <c r="A13" s="51"/>
      <c r="B13" s="51" t="s">
        <v>47</v>
      </c>
      <c r="C13" s="52"/>
      <c r="D13" s="67" t="s">
        <v>45</v>
      </c>
      <c r="E13" s="65"/>
      <c r="F13" s="148">
        <f>Mrp</f>
        <v>6.5600000000000006E-2</v>
      </c>
      <c r="G13" s="58"/>
      <c r="H13" s="51"/>
      <c r="I13" s="51"/>
      <c r="J13" s="51"/>
      <c r="K13" s="51"/>
      <c r="L13" s="51"/>
      <c r="M13" s="51"/>
      <c r="N13" s="51"/>
      <c r="O13" s="51"/>
      <c r="P13" s="51"/>
    </row>
    <row r="14" spans="1:16" s="11" customFormat="1" x14ac:dyDescent="0.2">
      <c r="A14" s="51"/>
      <c r="B14" s="51" t="s">
        <v>4</v>
      </c>
      <c r="C14" s="52"/>
      <c r="D14" s="67" t="s">
        <v>5</v>
      </c>
      <c r="E14" s="65"/>
      <c r="F14" s="149">
        <v>0.3</v>
      </c>
      <c r="G14" s="150"/>
      <c r="H14" s="51"/>
      <c r="I14" s="51"/>
      <c r="J14" s="51"/>
      <c r="K14" s="51"/>
      <c r="L14" s="51"/>
      <c r="M14" s="51"/>
      <c r="N14" s="51"/>
      <c r="O14" s="51"/>
      <c r="P14" s="51"/>
    </row>
    <row r="15" spans="1:16" s="11" customFormat="1" x14ac:dyDescent="0.2">
      <c r="A15" s="51"/>
      <c r="B15" s="51" t="s">
        <v>244</v>
      </c>
      <c r="C15" s="52"/>
      <c r="D15" s="67" t="s">
        <v>6</v>
      </c>
      <c r="E15" s="65"/>
      <c r="F15" s="151">
        <f ca="1">CalculatedEffectiveTaxRateForEquity</f>
        <v>0.22361549043785822</v>
      </c>
      <c r="G15" s="184">
        <f ca="1">Analysis!$D$60</f>
        <v>0.22361549043785822</v>
      </c>
      <c r="H15" s="51"/>
      <c r="I15" s="51"/>
      <c r="J15" s="51"/>
      <c r="K15" s="51"/>
      <c r="L15" s="51"/>
      <c r="M15" s="51"/>
      <c r="N15" s="51"/>
      <c r="O15" s="51"/>
      <c r="P15" s="51"/>
    </row>
    <row r="16" spans="1:16" s="11" customFormat="1" x14ac:dyDescent="0.2">
      <c r="A16" s="51"/>
      <c r="B16" s="51" t="s">
        <v>57</v>
      </c>
      <c r="C16" s="52"/>
      <c r="D16" s="67" t="s">
        <v>7</v>
      </c>
      <c r="E16" s="65"/>
      <c r="F16" s="417">
        <f ca="1">Td</f>
        <v>0.29999999999999705</v>
      </c>
      <c r="G16" s="185">
        <f ca="1">Analysis!$D$70</f>
        <v>0.29999999999999705</v>
      </c>
      <c r="H16" s="51"/>
      <c r="I16" s="51"/>
      <c r="J16" s="51"/>
      <c r="K16" s="51"/>
      <c r="L16" s="51"/>
      <c r="M16" s="51"/>
      <c r="N16" s="51"/>
      <c r="O16" s="51"/>
      <c r="P16" s="51"/>
    </row>
    <row r="17" spans="1:16" s="11" customFormat="1" x14ac:dyDescent="0.2">
      <c r="A17" s="51"/>
      <c r="B17" s="22" t="s">
        <v>144</v>
      </c>
      <c r="C17" s="52"/>
      <c r="D17" s="182" t="s">
        <v>8</v>
      </c>
      <c r="E17" s="65"/>
      <c r="F17" s="146">
        <v>0.25</v>
      </c>
      <c r="G17" s="59"/>
      <c r="H17" s="51"/>
      <c r="I17" s="51"/>
      <c r="J17" s="51"/>
      <c r="K17" s="51"/>
      <c r="L17" s="51"/>
      <c r="M17" s="51"/>
      <c r="N17" s="51"/>
      <c r="O17" s="51"/>
      <c r="P17" s="51"/>
    </row>
    <row r="18" spans="1:16" s="11" customFormat="1" x14ac:dyDescent="0.2">
      <c r="A18" s="51"/>
      <c r="B18" s="51" t="s">
        <v>104</v>
      </c>
      <c r="C18" s="52"/>
      <c r="D18" s="67" t="s">
        <v>9</v>
      </c>
      <c r="E18" s="65"/>
      <c r="F18" s="148">
        <f>1-F19</f>
        <v>0.4</v>
      </c>
      <c r="G18" s="59"/>
      <c r="H18" s="51"/>
      <c r="I18" s="51"/>
      <c r="J18" s="51"/>
      <c r="K18" s="51"/>
      <c r="L18" s="51"/>
      <c r="M18" s="51"/>
      <c r="N18" s="51"/>
      <c r="O18" s="51"/>
      <c r="P18" s="51"/>
    </row>
    <row r="19" spans="1:16" s="11" customFormat="1" x14ac:dyDescent="0.2">
      <c r="A19" s="51"/>
      <c r="B19" s="51" t="s">
        <v>105</v>
      </c>
      <c r="C19" s="52"/>
      <c r="D19" s="67" t="s">
        <v>10</v>
      </c>
      <c r="E19" s="65"/>
      <c r="F19" s="148">
        <f>Dv</f>
        <v>0.6</v>
      </c>
      <c r="G19" s="59"/>
      <c r="H19" s="51"/>
      <c r="I19" s="51"/>
      <c r="J19" s="51"/>
      <c r="K19" s="51"/>
      <c r="L19" s="51"/>
      <c r="M19" s="51"/>
      <c r="N19" s="51"/>
      <c r="O19" s="51"/>
      <c r="P19" s="51"/>
    </row>
    <row r="20" spans="1:16" s="11" customFormat="1" x14ac:dyDescent="0.2">
      <c r="A20" s="51"/>
      <c r="B20" s="51" t="s">
        <v>142</v>
      </c>
      <c r="C20" s="52"/>
      <c r="D20" s="183" t="s">
        <v>70</v>
      </c>
      <c r="E20" s="65"/>
      <c r="F20" s="418">
        <f>Be</f>
        <v>0.82</v>
      </c>
      <c r="G20" s="59"/>
      <c r="H20" s="126"/>
      <c r="I20" s="51"/>
      <c r="J20" s="51"/>
      <c r="K20" s="51"/>
      <c r="L20" s="51"/>
      <c r="M20" s="51"/>
      <c r="N20" s="51"/>
      <c r="O20" s="51"/>
      <c r="P20" s="51"/>
    </row>
    <row r="21" spans="1:16" s="11" customFormat="1" x14ac:dyDescent="0.2">
      <c r="A21" s="51"/>
      <c r="B21" s="51"/>
      <c r="C21" s="51"/>
      <c r="D21" s="51"/>
      <c r="E21" s="51"/>
      <c r="F21" s="49"/>
      <c r="G21" s="60"/>
      <c r="H21" s="51"/>
      <c r="I21" s="51"/>
      <c r="J21" s="51"/>
      <c r="K21" s="51"/>
      <c r="L21" s="51"/>
      <c r="M21" s="51"/>
      <c r="N21" s="51"/>
      <c r="O21" s="51"/>
      <c r="P21" s="51"/>
    </row>
    <row r="22" spans="1:16" s="11" customFormat="1" x14ac:dyDescent="0.2">
      <c r="A22" s="191"/>
      <c r="B22" s="192" t="s">
        <v>52</v>
      </c>
      <c r="C22" s="193"/>
      <c r="D22" s="194"/>
      <c r="E22" s="194"/>
      <c r="F22" s="195"/>
      <c r="G22" s="191"/>
      <c r="H22" s="196"/>
      <c r="I22" s="196"/>
      <c r="J22" s="196"/>
      <c r="K22" s="196"/>
      <c r="L22" s="196"/>
      <c r="M22" s="196"/>
      <c r="N22" s="51"/>
      <c r="O22" s="51"/>
      <c r="P22" s="51"/>
    </row>
    <row r="23" spans="1:16" s="11" customFormat="1" x14ac:dyDescent="0.2">
      <c r="A23" s="51"/>
      <c r="B23" s="61"/>
      <c r="C23" s="51"/>
      <c r="D23" s="51"/>
      <c r="E23" s="51"/>
      <c r="F23" s="62"/>
      <c r="G23" s="60"/>
      <c r="H23" s="51"/>
      <c r="I23" s="51"/>
      <c r="J23" s="51"/>
      <c r="K23" s="51"/>
      <c r="L23" s="51"/>
      <c r="M23" s="51"/>
      <c r="N23" s="51"/>
      <c r="O23" s="51"/>
      <c r="P23" s="51"/>
    </row>
    <row r="24" spans="1:16" s="11" customFormat="1" x14ac:dyDescent="0.2">
      <c r="A24" s="51"/>
      <c r="B24" s="51"/>
      <c r="C24" s="52"/>
      <c r="D24" s="52"/>
      <c r="E24" s="52"/>
      <c r="F24" s="64" t="s">
        <v>51</v>
      </c>
      <c r="G24" s="63"/>
      <c r="H24" s="51"/>
      <c r="I24" s="51"/>
      <c r="J24" s="51"/>
      <c r="K24" s="51"/>
      <c r="L24" s="51"/>
      <c r="M24" s="51"/>
      <c r="N24" s="51"/>
      <c r="O24" s="51"/>
      <c r="P24" s="51"/>
    </row>
    <row r="25" spans="1:16" s="11" customFormat="1" x14ac:dyDescent="0.2">
      <c r="A25" s="51"/>
      <c r="B25" s="51" t="s">
        <v>109</v>
      </c>
      <c r="C25" s="484"/>
      <c r="D25" s="484"/>
      <c r="E25" s="52"/>
      <c r="F25" s="152">
        <f>F7+F20*(F13)</f>
        <v>0.101492</v>
      </c>
      <c r="G25" s="197">
        <f ca="1">Analysis!$E$62</f>
        <v>0.10149199999999881</v>
      </c>
      <c r="H25" s="51"/>
      <c r="I25" s="51"/>
      <c r="J25" s="51"/>
      <c r="K25" s="51"/>
      <c r="L25" s="51"/>
      <c r="M25" s="51"/>
      <c r="N25" s="53"/>
      <c r="O25" s="53"/>
      <c r="P25" s="51"/>
    </row>
    <row r="26" spans="1:16" s="11" customFormat="1" x14ac:dyDescent="0.2">
      <c r="A26" s="51"/>
      <c r="B26" s="51" t="s">
        <v>110</v>
      </c>
      <c r="C26" s="52"/>
      <c r="D26" s="53"/>
      <c r="E26" s="53"/>
      <c r="F26" s="153">
        <f>(1+F25)/(1+F9)-1</f>
        <v>7.4626341463414736E-2</v>
      </c>
      <c r="G26" s="198">
        <f ca="1">Analysis!$E$66</f>
        <v>7.462634146341518E-2</v>
      </c>
      <c r="H26" s="51"/>
      <c r="I26" s="51"/>
      <c r="J26" s="51"/>
      <c r="K26" s="51"/>
      <c r="L26" s="51"/>
      <c r="M26" s="51"/>
      <c r="N26" s="53"/>
      <c r="O26" s="53"/>
      <c r="P26" s="51"/>
    </row>
    <row r="27" spans="1:16" s="11" customFormat="1" x14ac:dyDescent="0.2">
      <c r="A27" s="51"/>
      <c r="B27" s="61" t="s">
        <v>11</v>
      </c>
      <c r="C27" s="51"/>
      <c r="D27" s="51"/>
      <c r="E27" s="51"/>
      <c r="F27" s="154">
        <f>F18*F25+F19*F11</f>
        <v>8.8476800000000008E-2</v>
      </c>
      <c r="G27" s="199">
        <f ca="1">Analysis!$E$76</f>
        <v>8.847680000002911E-2</v>
      </c>
      <c r="H27" s="51"/>
      <c r="I27" s="51"/>
      <c r="J27" s="51"/>
      <c r="K27" s="51"/>
      <c r="L27" s="51"/>
      <c r="M27" s="51"/>
      <c r="N27" s="53"/>
      <c r="O27" s="53"/>
      <c r="P27" s="51"/>
    </row>
    <row r="28" spans="1:16" s="11" customFormat="1" x14ac:dyDescent="0.2">
      <c r="A28" s="51"/>
      <c r="B28" s="51" t="s">
        <v>12</v>
      </c>
      <c r="C28" s="51"/>
      <c r="D28" s="51"/>
      <c r="E28" s="51"/>
      <c r="F28" s="153">
        <f>F18*F26+F19*F12</f>
        <v>6.1928585365853855E-2</v>
      </c>
      <c r="G28" s="198">
        <f ca="1">Analysis!$E$77</f>
        <v>6.1928585365853772E-2</v>
      </c>
      <c r="H28" s="51"/>
      <c r="I28" s="51"/>
      <c r="J28" s="51"/>
      <c r="K28" s="51"/>
      <c r="L28" s="51"/>
      <c r="M28" s="51"/>
      <c r="N28" s="53"/>
      <c r="O28" s="53"/>
      <c r="P28" s="51"/>
    </row>
    <row r="29" spans="1:16" s="11" customFormat="1" x14ac:dyDescent="0.2">
      <c r="A29" s="51"/>
      <c r="B29" s="51" t="s">
        <v>147</v>
      </c>
      <c r="C29" s="52"/>
      <c r="D29" s="54"/>
      <c r="E29" s="54"/>
      <c r="F29" s="153">
        <f ca="1">F25*((1-F15)/(1-F15*(1-F17)))*F18+F11*F19*(1-F16)</f>
        <v>7.1385958698154409E-2</v>
      </c>
      <c r="G29" s="198">
        <f ca="1">Analysis!$E$73</f>
        <v>8.562767308346686E-2</v>
      </c>
      <c r="H29" s="54"/>
      <c r="I29" s="51"/>
      <c r="J29" s="51"/>
      <c r="K29" s="51"/>
      <c r="L29" s="51"/>
      <c r="M29" s="51"/>
      <c r="N29" s="53"/>
      <c r="O29" s="53"/>
      <c r="P29" s="51"/>
    </row>
    <row r="30" spans="1:16" s="11" customFormat="1" x14ac:dyDescent="0.2">
      <c r="A30" s="51"/>
      <c r="B30" s="51" t="s">
        <v>148</v>
      </c>
      <c r="C30" s="52"/>
      <c r="D30" s="54"/>
      <c r="E30" s="54"/>
      <c r="F30" s="153">
        <f ca="1">(1+F29)/(1+F9)-1</f>
        <v>4.5254593851858038E-2</v>
      </c>
      <c r="G30" s="198">
        <f ca="1">Analysis!$E$75</f>
        <v>5.914894934917414E-2</v>
      </c>
      <c r="H30" s="51"/>
      <c r="I30" s="51"/>
      <c r="J30" s="51"/>
      <c r="K30" s="51"/>
      <c r="L30" s="51"/>
      <c r="M30" s="51"/>
      <c r="N30" s="53"/>
      <c r="O30" s="53"/>
      <c r="P30" s="51"/>
    </row>
    <row r="31" spans="1:16" s="11" customFormat="1" x14ac:dyDescent="0.2">
      <c r="A31" s="51"/>
      <c r="B31" s="51" t="s">
        <v>149</v>
      </c>
      <c r="C31" s="52"/>
      <c r="D31" s="54"/>
      <c r="E31" s="54"/>
      <c r="F31" s="153">
        <f ca="1">F25*(1/(1-F15*(1-F17)))*F18+F11*F19</f>
        <v>9.6657323905537246E-2</v>
      </c>
      <c r="G31" s="198">
        <f ca="1">Analysis!$E$72</f>
        <v>9.6851398303406722E-2</v>
      </c>
      <c r="H31" s="51"/>
      <c r="I31" s="51"/>
      <c r="J31" s="51"/>
      <c r="K31" s="51"/>
      <c r="L31" s="51"/>
      <c r="M31" s="51"/>
      <c r="N31" s="53"/>
      <c r="O31" s="53"/>
      <c r="P31" s="51"/>
    </row>
    <row r="32" spans="1:16" s="11" customFormat="1" x14ac:dyDescent="0.2">
      <c r="A32" s="51"/>
      <c r="B32" s="51" t="s">
        <v>146</v>
      </c>
      <c r="C32" s="52"/>
      <c r="D32" s="54"/>
      <c r="E32" s="54"/>
      <c r="F32" s="153">
        <f ca="1">(1+F31)/(1+F9)-1</f>
        <v>6.9909584298085248E-2</v>
      </c>
      <c r="G32" s="198">
        <f ca="1">Analysis!$E$74</f>
        <v>7.0098925174238547E-2</v>
      </c>
      <c r="H32" s="51"/>
      <c r="I32" s="51"/>
      <c r="J32" s="51"/>
      <c r="K32" s="51"/>
      <c r="L32" s="51"/>
      <c r="M32" s="51"/>
      <c r="N32" s="53"/>
      <c r="O32" s="53"/>
      <c r="P32" s="51"/>
    </row>
    <row r="33" spans="1:16" s="11" customFormat="1" x14ac:dyDescent="0.2">
      <c r="A33" s="51"/>
      <c r="B33" s="51" t="s">
        <v>43</v>
      </c>
      <c r="C33" s="51"/>
      <c r="D33" s="51"/>
      <c r="E33" s="51"/>
      <c r="F33" s="155">
        <f ca="1">F31-F27</f>
        <v>8.1805239055372375E-3</v>
      </c>
      <c r="G33" s="200">
        <f ca="1">G31-$F$27</f>
        <v>8.3745983034067134E-3</v>
      </c>
      <c r="H33" s="51"/>
      <c r="I33" s="51"/>
      <c r="J33" s="51"/>
      <c r="K33" s="51"/>
      <c r="L33" s="51"/>
      <c r="M33" s="51"/>
      <c r="N33" s="53"/>
      <c r="O33" s="53"/>
      <c r="P33" s="51"/>
    </row>
    <row r="34" spans="1:16" s="11" customFormat="1" x14ac:dyDescent="0.2">
      <c r="A34" s="51"/>
      <c r="B34" s="51" t="s">
        <v>44</v>
      </c>
      <c r="C34" s="51"/>
      <c r="D34" s="51"/>
      <c r="E34" s="51"/>
      <c r="F34" s="155">
        <f ca="1">F32-F28</f>
        <v>7.9809989322313923E-3</v>
      </c>
      <c r="G34" s="198">
        <f ca="1">G32-$F$28</f>
        <v>8.1703398083846912E-3</v>
      </c>
      <c r="H34" s="51"/>
      <c r="I34" s="51"/>
      <c r="J34" s="51"/>
      <c r="K34" s="51"/>
      <c r="L34" s="51"/>
      <c r="M34" s="51"/>
      <c r="N34" s="53"/>
      <c r="O34" s="53"/>
      <c r="P34" s="51"/>
    </row>
    <row r="35" spans="1:16" s="11" customFormat="1" x14ac:dyDescent="0.2">
      <c r="A35" s="51"/>
      <c r="B35" s="51"/>
      <c r="C35" s="51"/>
      <c r="D35" s="51"/>
      <c r="E35" s="51"/>
      <c r="F35" s="52"/>
      <c r="G35" s="51"/>
      <c r="H35" s="51"/>
      <c r="I35" s="51"/>
      <c r="J35" s="51"/>
      <c r="K35" s="51"/>
      <c r="L35" s="51"/>
      <c r="M35" s="51"/>
      <c r="N35" s="51"/>
      <c r="O35" s="51"/>
      <c r="P35" s="51"/>
    </row>
    <row r="36" spans="1:16" s="11" customFormat="1" x14ac:dyDescent="0.2">
      <c r="A36" s="51"/>
      <c r="B36" s="66"/>
      <c r="C36" s="58"/>
      <c r="D36" s="58"/>
      <c r="E36" s="58"/>
      <c r="F36" s="67"/>
      <c r="G36" s="53"/>
      <c r="H36" s="51"/>
      <c r="I36" s="51"/>
      <c r="J36" s="51"/>
      <c r="K36" s="51"/>
      <c r="L36" s="51"/>
      <c r="M36" s="51"/>
      <c r="N36" s="51"/>
      <c r="O36" s="51"/>
      <c r="P36" s="51"/>
    </row>
    <row r="37" spans="1:16" s="11" customFormat="1" x14ac:dyDescent="0.2">
      <c r="A37" s="51"/>
      <c r="B37" s="58"/>
      <c r="C37" s="58"/>
      <c r="D37" s="58"/>
      <c r="E37" s="58"/>
      <c r="F37" s="57" t="s">
        <v>120</v>
      </c>
      <c r="G37" s="51"/>
      <c r="H37" s="51"/>
      <c r="I37" s="51"/>
      <c r="J37" s="51"/>
      <c r="K37" s="51"/>
      <c r="L37" s="51"/>
      <c r="M37" s="51"/>
      <c r="N37" s="51"/>
      <c r="O37" s="51"/>
      <c r="P37" s="51"/>
    </row>
    <row r="38" spans="1:16" s="11" customFormat="1" x14ac:dyDescent="0.2">
      <c r="A38" s="51"/>
      <c r="B38" s="58"/>
      <c r="C38" s="58"/>
      <c r="D38" s="58"/>
      <c r="E38" s="58"/>
      <c r="F38" s="57" t="s">
        <v>119</v>
      </c>
      <c r="G38" s="51"/>
      <c r="H38" s="51"/>
      <c r="I38" s="51"/>
      <c r="J38" s="51"/>
      <c r="K38" s="51"/>
      <c r="L38" s="51"/>
      <c r="M38" s="51"/>
      <c r="N38" s="51"/>
      <c r="O38" s="51"/>
      <c r="P38" s="51"/>
    </row>
    <row r="39" spans="1:16" x14ac:dyDescent="0.2">
      <c r="A39" s="55"/>
      <c r="B39" s="68"/>
      <c r="C39" s="68"/>
      <c r="D39" s="68"/>
      <c r="E39" s="68"/>
      <c r="F39" s="68"/>
      <c r="G39" s="55"/>
      <c r="H39" s="55"/>
      <c r="I39" s="55"/>
      <c r="J39" s="55"/>
      <c r="K39" s="55"/>
      <c r="L39" s="55"/>
      <c r="M39" s="55"/>
      <c r="N39" s="55"/>
      <c r="O39" s="55"/>
      <c r="P39" s="55"/>
    </row>
    <row r="40" spans="1:16" x14ac:dyDescent="0.2">
      <c r="A40" s="55"/>
      <c r="B40" s="68"/>
      <c r="C40" s="68"/>
      <c r="D40" s="68"/>
      <c r="E40" s="68"/>
      <c r="F40" s="68"/>
      <c r="G40" s="55"/>
      <c r="H40" s="55"/>
      <c r="I40" s="55"/>
      <c r="J40" s="55"/>
      <c r="K40" s="55"/>
      <c r="L40" s="55"/>
      <c r="M40" s="55"/>
      <c r="N40" s="55"/>
      <c r="O40" s="55"/>
      <c r="P40" s="55"/>
    </row>
    <row r="41" spans="1:16" x14ac:dyDescent="0.2">
      <c r="A41" s="55"/>
      <c r="B41" s="51"/>
      <c r="C41" s="51"/>
      <c r="D41" s="51"/>
      <c r="E41" s="51"/>
      <c r="F41" s="55"/>
      <c r="G41" s="55"/>
      <c r="H41" s="55"/>
      <c r="I41" s="55"/>
      <c r="J41" s="55"/>
      <c r="K41" s="55"/>
      <c r="L41" s="55"/>
      <c r="M41" s="55"/>
      <c r="N41" s="55"/>
      <c r="O41" s="55"/>
      <c r="P41" s="55"/>
    </row>
    <row r="42" spans="1:16" x14ac:dyDescent="0.2">
      <c r="A42" s="55"/>
      <c r="B42" s="51"/>
      <c r="C42" s="51"/>
      <c r="D42" s="51"/>
      <c r="E42" s="51"/>
      <c r="F42" s="56"/>
      <c r="G42" s="55"/>
      <c r="H42" s="55"/>
      <c r="I42" s="55"/>
      <c r="J42" s="55"/>
      <c r="K42" s="55"/>
      <c r="L42" s="55"/>
      <c r="M42" s="55"/>
      <c r="N42" s="55"/>
      <c r="O42" s="55"/>
      <c r="P42" s="55"/>
    </row>
    <row r="43" spans="1:16" x14ac:dyDescent="0.2">
      <c r="A43" s="55"/>
      <c r="B43" s="51"/>
      <c r="C43" s="75"/>
      <c r="D43" s="76"/>
      <c r="E43" s="76"/>
      <c r="F43" s="56"/>
      <c r="G43" s="55"/>
      <c r="H43" s="55"/>
      <c r="I43" s="55"/>
      <c r="J43" s="55"/>
      <c r="K43" s="55"/>
      <c r="L43" s="55"/>
      <c r="M43" s="55"/>
      <c r="N43" s="55"/>
      <c r="O43" s="55"/>
      <c r="P43" s="55"/>
    </row>
    <row r="44" spans="1:16" x14ac:dyDescent="0.2">
      <c r="A44" s="55"/>
      <c r="B44" s="51"/>
      <c r="C44" s="51"/>
      <c r="D44" s="51"/>
      <c r="E44" s="51"/>
      <c r="F44" s="56"/>
      <c r="G44" s="55"/>
      <c r="H44" s="55"/>
      <c r="I44" s="55"/>
      <c r="J44" s="55"/>
      <c r="K44" s="55"/>
      <c r="L44" s="55"/>
      <c r="M44" s="55"/>
      <c r="N44" s="55"/>
      <c r="O44" s="55"/>
      <c r="P44" s="55"/>
    </row>
    <row r="45" spans="1:16" x14ac:dyDescent="0.2">
      <c r="A45" s="55"/>
      <c r="B45" s="55"/>
      <c r="C45" s="55"/>
      <c r="D45" s="55"/>
      <c r="E45" s="55"/>
      <c r="F45" s="56"/>
      <c r="G45" s="55"/>
      <c r="H45" s="55"/>
      <c r="I45" s="55"/>
      <c r="J45" s="55"/>
      <c r="K45" s="55"/>
      <c r="L45" s="55"/>
      <c r="M45" s="55"/>
      <c r="N45" s="55"/>
      <c r="O45" s="55"/>
      <c r="P45" s="55"/>
    </row>
    <row r="46" spans="1:16" x14ac:dyDescent="0.2">
      <c r="A46" s="55"/>
      <c r="B46" s="55"/>
      <c r="C46" s="55"/>
      <c r="D46" s="55"/>
      <c r="E46" s="55"/>
      <c r="F46" s="56"/>
      <c r="G46" s="55"/>
      <c r="H46" s="55"/>
      <c r="I46" s="55"/>
      <c r="J46" s="55"/>
      <c r="K46" s="55"/>
      <c r="L46" s="55"/>
      <c r="M46" s="55"/>
      <c r="N46" s="55"/>
      <c r="O46" s="55"/>
      <c r="P46" s="55"/>
    </row>
    <row r="47" spans="1:16" x14ac:dyDescent="0.2">
      <c r="A47" s="55"/>
      <c r="B47" s="55"/>
      <c r="C47" s="55"/>
      <c r="D47" s="55"/>
      <c r="E47" s="55"/>
      <c r="F47" s="56"/>
      <c r="G47" s="55"/>
      <c r="H47" s="55"/>
      <c r="I47" s="55"/>
      <c r="J47" s="55"/>
      <c r="K47" s="55"/>
      <c r="L47" s="55"/>
      <c r="M47" s="55"/>
      <c r="N47" s="55"/>
      <c r="O47" s="55"/>
      <c r="P47" s="55"/>
    </row>
    <row r="48" spans="1:16" x14ac:dyDescent="0.2">
      <c r="A48" s="55"/>
      <c r="B48" s="55"/>
      <c r="C48" s="55"/>
      <c r="D48" s="55"/>
      <c r="E48" s="55"/>
      <c r="F48" s="56"/>
      <c r="G48" s="55"/>
      <c r="H48" s="55"/>
      <c r="I48" s="55"/>
      <c r="J48" s="55"/>
      <c r="K48" s="55"/>
      <c r="L48" s="55"/>
      <c r="M48" s="55"/>
      <c r="N48" s="55"/>
      <c r="O48" s="55"/>
      <c r="P48" s="55"/>
    </row>
    <row r="49" spans="1:16" x14ac:dyDescent="0.2">
      <c r="A49" s="55"/>
      <c r="B49" s="55"/>
      <c r="C49" s="55"/>
      <c r="D49" s="55"/>
      <c r="E49" s="55"/>
      <c r="F49" s="56"/>
      <c r="G49" s="55"/>
      <c r="H49" s="55"/>
      <c r="I49" s="55"/>
      <c r="J49" s="55"/>
      <c r="K49" s="55"/>
      <c r="L49" s="55"/>
      <c r="M49" s="55"/>
      <c r="N49" s="55"/>
      <c r="O49" s="55"/>
      <c r="P49" s="55"/>
    </row>
    <row r="50" spans="1:16" x14ac:dyDescent="0.2">
      <c r="A50" s="55"/>
      <c r="B50" s="55"/>
      <c r="C50" s="55"/>
      <c r="D50" s="55"/>
      <c r="E50" s="55"/>
      <c r="F50" s="56"/>
      <c r="G50" s="55"/>
      <c r="H50" s="55"/>
      <c r="I50" s="55"/>
      <c r="J50" s="55"/>
      <c r="K50" s="55"/>
      <c r="L50" s="55"/>
      <c r="M50" s="55"/>
      <c r="N50" s="55"/>
      <c r="O50" s="55"/>
      <c r="P50" s="55"/>
    </row>
    <row r="51" spans="1:16" x14ac:dyDescent="0.2">
      <c r="A51" s="55"/>
      <c r="B51" s="55"/>
      <c r="C51" s="55"/>
      <c r="D51" s="55"/>
      <c r="E51" s="55"/>
      <c r="F51" s="56"/>
      <c r="G51" s="55"/>
      <c r="H51" s="55"/>
      <c r="I51" s="55"/>
      <c r="J51" s="55"/>
      <c r="K51" s="55"/>
      <c r="L51" s="55"/>
      <c r="M51" s="55"/>
      <c r="N51" s="55"/>
      <c r="O51" s="55"/>
      <c r="P51" s="55"/>
    </row>
    <row r="52" spans="1:16" x14ac:dyDescent="0.2">
      <c r="A52" s="55"/>
      <c r="B52" s="55"/>
      <c r="C52" s="55"/>
      <c r="D52" s="55"/>
      <c r="E52" s="55"/>
      <c r="F52" s="56"/>
      <c r="G52" s="55"/>
      <c r="H52" s="55"/>
      <c r="I52" s="55"/>
      <c r="J52" s="55"/>
      <c r="K52" s="55"/>
      <c r="L52" s="55"/>
      <c r="M52" s="55"/>
      <c r="N52" s="55"/>
      <c r="O52" s="55"/>
      <c r="P52" s="55"/>
    </row>
    <row r="53" spans="1:16" x14ac:dyDescent="0.2">
      <c r="A53" s="55"/>
      <c r="B53" s="55"/>
      <c r="C53" s="55"/>
      <c r="D53" s="55"/>
      <c r="E53" s="55"/>
      <c r="F53" s="56"/>
      <c r="G53" s="55"/>
      <c r="H53" s="55"/>
      <c r="I53" s="55"/>
      <c r="J53" s="55"/>
      <c r="K53" s="55"/>
      <c r="L53" s="55"/>
      <c r="M53" s="55"/>
      <c r="N53" s="55"/>
      <c r="O53" s="55"/>
      <c r="P53" s="55"/>
    </row>
    <row r="54" spans="1:16" x14ac:dyDescent="0.2">
      <c r="A54" s="55"/>
      <c r="B54" s="55"/>
      <c r="C54" s="55"/>
      <c r="D54" s="55"/>
      <c r="E54" s="55"/>
      <c r="F54" s="56"/>
      <c r="G54" s="55"/>
      <c r="H54" s="55"/>
      <c r="I54" s="55"/>
      <c r="J54" s="55"/>
      <c r="K54" s="55"/>
      <c r="L54" s="55"/>
      <c r="M54" s="55"/>
      <c r="N54" s="55"/>
      <c r="O54" s="55"/>
      <c r="P54" s="55"/>
    </row>
    <row r="55" spans="1:16" x14ac:dyDescent="0.2">
      <c r="A55" s="55"/>
      <c r="B55" s="55"/>
      <c r="C55" s="55"/>
      <c r="D55" s="55"/>
      <c r="E55" s="55"/>
      <c r="F55" s="56"/>
      <c r="G55" s="55"/>
      <c r="H55" s="55"/>
      <c r="I55" s="55"/>
      <c r="J55" s="55"/>
      <c r="K55" s="55"/>
      <c r="L55" s="55"/>
      <c r="M55" s="55"/>
      <c r="N55" s="55"/>
      <c r="O55" s="55"/>
      <c r="P55" s="55"/>
    </row>
    <row r="56" spans="1:16" x14ac:dyDescent="0.2">
      <c r="A56" s="55"/>
      <c r="B56" s="55"/>
      <c r="C56" s="55"/>
      <c r="D56" s="55"/>
      <c r="E56" s="55"/>
      <c r="F56" s="56"/>
      <c r="G56" s="55"/>
      <c r="H56" s="55"/>
      <c r="I56" s="55"/>
      <c r="J56" s="55"/>
      <c r="K56" s="55"/>
      <c r="L56" s="55"/>
      <c r="M56" s="55"/>
      <c r="N56" s="55"/>
      <c r="O56" s="55"/>
      <c r="P56" s="55"/>
    </row>
    <row r="57" spans="1:16" x14ac:dyDescent="0.2">
      <c r="A57" s="55"/>
      <c r="B57" s="55"/>
      <c r="C57" s="55"/>
      <c r="D57" s="55"/>
      <c r="E57" s="55"/>
      <c r="F57" s="56"/>
      <c r="G57" s="55"/>
      <c r="H57" s="55"/>
      <c r="I57" s="55"/>
      <c r="J57" s="55"/>
      <c r="K57" s="55"/>
      <c r="L57" s="55"/>
      <c r="M57" s="55"/>
      <c r="N57" s="55"/>
      <c r="O57" s="55"/>
      <c r="P57" s="55"/>
    </row>
    <row r="58" spans="1:16" x14ac:dyDescent="0.2">
      <c r="A58" s="55"/>
      <c r="B58" s="55"/>
      <c r="C58" s="55"/>
      <c r="D58" s="55"/>
      <c r="E58" s="55"/>
      <c r="F58" s="56"/>
      <c r="G58" s="55"/>
      <c r="H58" s="55"/>
      <c r="I58" s="55"/>
      <c r="J58" s="55"/>
      <c r="K58" s="55"/>
      <c r="L58" s="55"/>
      <c r="M58" s="55"/>
      <c r="N58" s="55"/>
      <c r="O58" s="55"/>
      <c r="P58" s="55"/>
    </row>
    <row r="59" spans="1:16" x14ac:dyDescent="0.2">
      <c r="A59" s="55"/>
      <c r="B59" s="55"/>
      <c r="C59" s="55"/>
      <c r="D59" s="55"/>
      <c r="E59" s="55"/>
      <c r="F59" s="56"/>
      <c r="G59" s="55"/>
      <c r="H59" s="55"/>
      <c r="I59" s="55"/>
      <c r="J59" s="55"/>
      <c r="K59" s="55"/>
      <c r="L59" s="55"/>
      <c r="M59" s="55"/>
      <c r="N59" s="55"/>
      <c r="O59" s="55"/>
      <c r="P59" s="55"/>
    </row>
    <row r="60" spans="1:16" x14ac:dyDescent="0.2">
      <c r="A60" s="55"/>
      <c r="B60" s="55"/>
      <c r="C60" s="55"/>
      <c r="D60" s="55"/>
      <c r="E60" s="55"/>
      <c r="F60" s="56"/>
      <c r="G60" s="55"/>
      <c r="H60" s="55"/>
      <c r="I60" s="55"/>
      <c r="J60" s="55"/>
      <c r="K60" s="55"/>
      <c r="L60" s="55"/>
      <c r="M60" s="55"/>
      <c r="N60" s="55"/>
      <c r="O60" s="55"/>
      <c r="P60" s="55"/>
    </row>
    <row r="61" spans="1:16" x14ac:dyDescent="0.2">
      <c r="A61" s="55"/>
      <c r="B61" s="55"/>
      <c r="C61" s="55"/>
      <c r="D61" s="55"/>
      <c r="E61" s="55"/>
      <c r="F61" s="56"/>
      <c r="G61" s="55"/>
      <c r="H61" s="55"/>
      <c r="I61" s="55"/>
      <c r="J61" s="55"/>
      <c r="K61" s="55"/>
      <c r="L61" s="55"/>
      <c r="M61" s="55"/>
      <c r="N61" s="55"/>
      <c r="O61" s="55"/>
      <c r="P61" s="55"/>
    </row>
    <row r="62" spans="1:16" x14ac:dyDescent="0.2">
      <c r="A62" s="55"/>
      <c r="B62" s="55"/>
      <c r="C62" s="55"/>
      <c r="D62" s="55"/>
      <c r="E62" s="55"/>
      <c r="F62" s="56"/>
      <c r="G62" s="55"/>
      <c r="H62" s="55"/>
      <c r="I62" s="55"/>
      <c r="J62" s="55"/>
      <c r="K62" s="55"/>
      <c r="L62" s="55"/>
      <c r="M62" s="55"/>
      <c r="N62" s="55"/>
      <c r="O62" s="55"/>
      <c r="P62" s="55"/>
    </row>
    <row r="63" spans="1:16" x14ac:dyDescent="0.2">
      <c r="A63" s="55"/>
      <c r="B63" s="55"/>
      <c r="C63" s="55"/>
      <c r="D63" s="55"/>
      <c r="E63" s="55"/>
      <c r="F63" s="56"/>
      <c r="G63" s="55"/>
      <c r="H63" s="55"/>
      <c r="I63" s="55"/>
      <c r="J63" s="55"/>
      <c r="K63" s="55"/>
      <c r="L63" s="55"/>
      <c r="M63" s="55"/>
      <c r="N63" s="55"/>
      <c r="O63" s="55"/>
      <c r="P63" s="55"/>
    </row>
    <row r="64" spans="1:16" x14ac:dyDescent="0.2">
      <c r="A64" s="55"/>
      <c r="B64" s="55"/>
      <c r="C64" s="55"/>
      <c r="D64" s="55"/>
      <c r="E64" s="55"/>
      <c r="F64" s="56"/>
      <c r="G64" s="55"/>
      <c r="H64" s="55"/>
      <c r="I64" s="55"/>
      <c r="J64" s="55"/>
      <c r="K64" s="55"/>
      <c r="L64" s="55"/>
      <c r="M64" s="55"/>
      <c r="N64" s="55"/>
      <c r="O64" s="55"/>
      <c r="P64" s="55"/>
    </row>
    <row r="65" spans="1:16" x14ac:dyDescent="0.2">
      <c r="A65" s="55"/>
      <c r="B65" s="55"/>
      <c r="C65" s="55"/>
      <c r="D65" s="55"/>
      <c r="E65" s="55"/>
      <c r="F65" s="56"/>
      <c r="G65" s="55"/>
      <c r="H65" s="55"/>
      <c r="I65" s="55"/>
      <c r="J65" s="55"/>
      <c r="K65" s="55"/>
      <c r="L65" s="55"/>
      <c r="M65" s="55"/>
      <c r="N65" s="55"/>
      <c r="O65" s="55"/>
      <c r="P65" s="55"/>
    </row>
    <row r="66" spans="1:16" x14ac:dyDescent="0.2">
      <c r="A66" s="55"/>
      <c r="B66" s="55"/>
      <c r="C66" s="55"/>
      <c r="D66" s="55"/>
      <c r="E66" s="55"/>
      <c r="F66" s="56"/>
      <c r="G66" s="55"/>
      <c r="H66" s="55"/>
      <c r="I66" s="55"/>
      <c r="J66" s="55"/>
      <c r="K66" s="55"/>
      <c r="L66" s="55"/>
      <c r="M66" s="55"/>
      <c r="N66" s="55"/>
      <c r="O66" s="55"/>
      <c r="P66" s="55"/>
    </row>
    <row r="67" spans="1:16" x14ac:dyDescent="0.2">
      <c r="A67" s="55"/>
      <c r="B67" s="55"/>
      <c r="C67" s="55"/>
      <c r="D67" s="55"/>
      <c r="E67" s="55"/>
      <c r="F67" s="56"/>
      <c r="G67" s="55"/>
      <c r="H67" s="55"/>
      <c r="I67" s="55"/>
      <c r="J67" s="55"/>
      <c r="K67" s="55"/>
      <c r="L67" s="55"/>
      <c r="M67" s="55"/>
      <c r="N67" s="55"/>
      <c r="O67" s="55"/>
      <c r="P67" s="55"/>
    </row>
    <row r="68" spans="1:16" x14ac:dyDescent="0.2">
      <c r="A68" s="55"/>
      <c r="B68" s="55"/>
      <c r="C68" s="55"/>
      <c r="D68" s="55"/>
      <c r="E68" s="55"/>
      <c r="F68" s="56"/>
      <c r="G68" s="55"/>
      <c r="H68" s="55"/>
      <c r="I68" s="55"/>
      <c r="J68" s="55"/>
      <c r="K68" s="55"/>
      <c r="L68" s="55"/>
      <c r="M68" s="55"/>
      <c r="N68" s="55"/>
      <c r="O68" s="55"/>
      <c r="P68" s="55"/>
    </row>
    <row r="69" spans="1:16" x14ac:dyDescent="0.2">
      <c r="A69" s="55"/>
      <c r="B69" s="55"/>
      <c r="C69" s="55"/>
      <c r="D69" s="55"/>
      <c r="E69" s="55"/>
      <c r="F69" s="56"/>
      <c r="G69" s="55"/>
      <c r="H69" s="55"/>
      <c r="I69" s="55"/>
      <c r="J69" s="55"/>
      <c r="K69" s="55"/>
      <c r="L69" s="55"/>
      <c r="M69" s="55"/>
      <c r="N69" s="55"/>
      <c r="O69" s="55"/>
      <c r="P69" s="55"/>
    </row>
    <row r="70" spans="1:16" x14ac:dyDescent="0.2">
      <c r="A70" s="55"/>
      <c r="B70" s="55"/>
      <c r="C70" s="55"/>
      <c r="D70" s="55"/>
      <c r="E70" s="55"/>
      <c r="F70" s="56"/>
      <c r="G70" s="55"/>
      <c r="H70" s="55"/>
      <c r="I70" s="55"/>
      <c r="J70" s="55"/>
      <c r="K70" s="55"/>
      <c r="L70" s="55"/>
      <c r="M70" s="55"/>
      <c r="N70" s="55"/>
      <c r="O70" s="55"/>
      <c r="P70" s="55"/>
    </row>
    <row r="71" spans="1:16" x14ac:dyDescent="0.2">
      <c r="A71" s="55"/>
      <c r="B71" s="55"/>
      <c r="C71" s="55"/>
      <c r="D71" s="55"/>
      <c r="E71" s="55"/>
      <c r="F71" s="56"/>
      <c r="G71" s="55"/>
      <c r="H71" s="55"/>
      <c r="I71" s="55"/>
      <c r="J71" s="55"/>
      <c r="K71" s="55"/>
      <c r="L71" s="55"/>
      <c r="M71" s="55"/>
      <c r="N71" s="55"/>
      <c r="O71" s="55"/>
      <c r="P71" s="55"/>
    </row>
    <row r="72" spans="1:16" x14ac:dyDescent="0.2">
      <c r="A72" s="55"/>
      <c r="B72" s="55"/>
      <c r="C72" s="55"/>
      <c r="D72" s="55"/>
      <c r="E72" s="55"/>
      <c r="F72" s="56"/>
      <c r="G72" s="55"/>
      <c r="H72" s="55"/>
      <c r="I72" s="55"/>
      <c r="J72" s="55"/>
      <c r="K72" s="55"/>
      <c r="L72" s="55"/>
      <c r="M72" s="55"/>
      <c r="N72" s="55"/>
      <c r="O72" s="55"/>
      <c r="P72" s="55"/>
    </row>
    <row r="73" spans="1:16" x14ac:dyDescent="0.2">
      <c r="A73" s="55"/>
      <c r="B73" s="55"/>
      <c r="C73" s="55"/>
      <c r="D73" s="55"/>
      <c r="E73" s="55"/>
      <c r="F73" s="56"/>
      <c r="G73" s="55"/>
      <c r="H73" s="55"/>
      <c r="I73" s="55"/>
      <c r="J73" s="55"/>
      <c r="K73" s="55"/>
      <c r="L73" s="55"/>
      <c r="M73" s="55"/>
      <c r="N73" s="55"/>
      <c r="O73" s="55"/>
      <c r="P73" s="55"/>
    </row>
    <row r="74" spans="1:16" x14ac:dyDescent="0.2">
      <c r="A74" s="55"/>
      <c r="B74" s="55"/>
      <c r="C74" s="55"/>
      <c r="D74" s="55"/>
      <c r="E74" s="55"/>
      <c r="F74" s="56"/>
      <c r="G74" s="55"/>
      <c r="H74" s="55"/>
      <c r="I74" s="55"/>
      <c r="J74" s="55"/>
      <c r="K74" s="55"/>
      <c r="L74" s="55"/>
      <c r="M74" s="55"/>
      <c r="N74" s="55"/>
      <c r="O74" s="55"/>
      <c r="P74" s="55"/>
    </row>
    <row r="75" spans="1:16" x14ac:dyDescent="0.2">
      <c r="A75" s="55"/>
      <c r="B75" s="55"/>
      <c r="C75" s="55"/>
      <c r="D75" s="55"/>
      <c r="E75" s="55"/>
      <c r="F75" s="56"/>
      <c r="G75" s="55"/>
      <c r="H75" s="55"/>
      <c r="I75" s="55"/>
      <c r="J75" s="55"/>
      <c r="K75" s="55"/>
      <c r="L75" s="55"/>
      <c r="M75" s="55"/>
      <c r="N75" s="55"/>
      <c r="O75" s="55"/>
      <c r="P75" s="55"/>
    </row>
    <row r="76" spans="1:16" x14ac:dyDescent="0.2">
      <c r="A76" s="55"/>
      <c r="B76" s="55"/>
      <c r="C76" s="55"/>
      <c r="D76" s="55"/>
      <c r="E76" s="55"/>
      <c r="F76" s="56"/>
      <c r="G76" s="55"/>
      <c r="H76" s="55"/>
      <c r="I76" s="55"/>
      <c r="J76" s="55"/>
      <c r="K76" s="55"/>
      <c r="L76" s="55"/>
      <c r="M76" s="55"/>
      <c r="N76" s="55"/>
      <c r="O76" s="55"/>
      <c r="P76" s="55"/>
    </row>
    <row r="77" spans="1:16" x14ac:dyDescent="0.2">
      <c r="A77" s="55"/>
      <c r="B77" s="55"/>
      <c r="C77" s="55"/>
      <c r="D77" s="55"/>
      <c r="E77" s="55"/>
      <c r="F77" s="56"/>
      <c r="G77" s="55"/>
      <c r="H77" s="55"/>
      <c r="I77" s="55"/>
      <c r="J77" s="55"/>
      <c r="K77" s="55"/>
      <c r="L77" s="55"/>
      <c r="M77" s="55"/>
      <c r="N77" s="55"/>
      <c r="O77" s="55"/>
      <c r="P77" s="55"/>
    </row>
    <row r="78" spans="1:16" x14ac:dyDescent="0.2">
      <c r="A78" s="55"/>
      <c r="B78" s="55"/>
      <c r="C78" s="55"/>
      <c r="D78" s="55"/>
      <c r="E78" s="55"/>
      <c r="F78" s="56"/>
      <c r="G78" s="55"/>
      <c r="H78" s="55"/>
      <c r="I78" s="55"/>
      <c r="J78" s="55"/>
      <c r="K78" s="55"/>
      <c r="L78" s="55"/>
      <c r="M78" s="55"/>
      <c r="N78" s="55"/>
      <c r="O78" s="55"/>
      <c r="P78" s="55"/>
    </row>
    <row r="79" spans="1:16" x14ac:dyDescent="0.2">
      <c r="A79" s="55"/>
      <c r="B79" s="55"/>
      <c r="C79" s="55"/>
      <c r="D79" s="55"/>
      <c r="E79" s="55"/>
      <c r="F79" s="56"/>
      <c r="G79" s="55"/>
      <c r="H79" s="55"/>
      <c r="I79" s="55"/>
      <c r="J79" s="55"/>
      <c r="K79" s="55"/>
      <c r="L79" s="55"/>
      <c r="M79" s="55"/>
      <c r="N79" s="55"/>
      <c r="O79" s="55"/>
      <c r="P79" s="55"/>
    </row>
    <row r="80" spans="1:16" x14ac:dyDescent="0.2">
      <c r="A80" s="55"/>
      <c r="B80" s="55"/>
      <c r="C80" s="55"/>
      <c r="D80" s="55"/>
      <c r="E80" s="55"/>
      <c r="F80" s="56"/>
      <c r="G80" s="55"/>
      <c r="H80" s="55"/>
      <c r="I80" s="55"/>
      <c r="J80" s="55"/>
      <c r="K80" s="55"/>
      <c r="L80" s="55"/>
      <c r="M80" s="55"/>
      <c r="N80" s="55"/>
      <c r="O80" s="55"/>
      <c r="P80" s="55"/>
    </row>
    <row r="81" spans="1:16" x14ac:dyDescent="0.2">
      <c r="A81" s="55"/>
      <c r="B81" s="55"/>
      <c r="C81" s="55"/>
      <c r="D81" s="55"/>
      <c r="E81" s="55"/>
      <c r="F81" s="56"/>
      <c r="G81" s="55"/>
      <c r="H81" s="55"/>
      <c r="I81" s="55"/>
      <c r="J81" s="55"/>
      <c r="K81" s="55"/>
      <c r="L81" s="55"/>
      <c r="M81" s="55"/>
      <c r="N81" s="55"/>
      <c r="O81" s="55"/>
      <c r="P81" s="55"/>
    </row>
    <row r="82" spans="1:16" x14ac:dyDescent="0.2">
      <c r="A82" s="55"/>
      <c r="B82" s="55"/>
      <c r="C82" s="55"/>
      <c r="D82" s="55"/>
      <c r="E82" s="55"/>
      <c r="F82" s="56"/>
      <c r="G82" s="55"/>
      <c r="H82" s="55"/>
      <c r="I82" s="55"/>
      <c r="J82" s="55"/>
      <c r="K82" s="55"/>
      <c r="L82" s="55"/>
      <c r="M82" s="55"/>
      <c r="N82" s="55"/>
      <c r="O82" s="55"/>
      <c r="P82" s="55"/>
    </row>
    <row r="83" spans="1:16" x14ac:dyDescent="0.2">
      <c r="A83" s="55"/>
      <c r="B83" s="55"/>
      <c r="C83" s="55"/>
      <c r="D83" s="55"/>
      <c r="E83" s="55"/>
      <c r="F83" s="56"/>
      <c r="G83" s="55"/>
      <c r="H83" s="55"/>
      <c r="I83" s="55"/>
      <c r="J83" s="55"/>
      <c r="K83" s="55"/>
      <c r="L83" s="55"/>
      <c r="M83" s="55"/>
      <c r="N83" s="55"/>
      <c r="O83" s="55"/>
      <c r="P83" s="55"/>
    </row>
  </sheetData>
  <dataConsolidate/>
  <mergeCells count="1">
    <mergeCell ref="C25:D25"/>
  </mergeCells>
  <phoneticPr fontId="0" type="noConversion"/>
  <printOptions headings="1"/>
  <pageMargins left="0.75" right="0.75" top="1" bottom="1" header="0.5" footer="0.5"/>
  <pageSetup paperSize="9" orientation="landscape" horizontalDpi="4294967292" verticalDpi="1200" r:id="rId1"/>
  <headerFooter alignWithMargins="0"/>
  <ignoredErrors>
    <ignoredError sqref="G25:G34 G15:G16" unlockedFormula="1"/>
  </ignoredError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IV911"/>
  <sheetViews>
    <sheetView zoomScaleNormal="100" workbookViewId="0">
      <selection activeCell="G1" sqref="G1:G1048576"/>
    </sheetView>
  </sheetViews>
  <sheetFormatPr defaultRowHeight="12.75" outlineLevelRow="2" x14ac:dyDescent="0.2"/>
  <cols>
    <col min="1" max="1" width="3.7109375" customWidth="1"/>
    <col min="2" max="2" width="22.85546875" customWidth="1"/>
    <col min="3" max="3" width="12.42578125" customWidth="1"/>
    <col min="5" max="5" width="3.5703125" customWidth="1"/>
    <col min="6" max="6" width="9.5703125" bestFit="1" customWidth="1"/>
    <col min="7" max="7" width="9.28515625" bestFit="1" customWidth="1"/>
    <col min="8" max="8" width="10.140625" customWidth="1"/>
    <col min="9" max="10" width="10" customWidth="1"/>
    <col min="11" max="11" width="12.140625" customWidth="1"/>
    <col min="12" max="61" width="9.5703125" bestFit="1" customWidth="1"/>
  </cols>
  <sheetData>
    <row r="1" spans="1:256" x14ac:dyDescent="0.2">
      <c r="A1" s="18"/>
      <c r="B1" s="18"/>
      <c r="C1" s="18"/>
      <c r="D1" s="18"/>
      <c r="E1" s="18"/>
      <c r="F1" s="133"/>
      <c r="G1" s="133"/>
      <c r="H1" s="133"/>
      <c r="I1" s="133"/>
      <c r="J1" s="133"/>
      <c r="K1" s="133"/>
      <c r="L1" s="133"/>
      <c r="M1" s="133"/>
      <c r="N1" s="133"/>
      <c r="O1" s="133"/>
      <c r="P1" s="133"/>
      <c r="Q1" s="133"/>
      <c r="R1" s="133"/>
      <c r="S1" s="133"/>
      <c r="T1" s="133"/>
      <c r="U1" s="133"/>
      <c r="V1" s="133"/>
      <c r="W1" s="133"/>
      <c r="X1" s="133"/>
      <c r="Y1" s="133"/>
      <c r="Z1" s="133"/>
      <c r="AA1" s="133"/>
      <c r="AB1" s="133"/>
      <c r="AC1" s="133"/>
      <c r="AD1" s="133"/>
      <c r="AE1" s="133"/>
      <c r="AF1" s="133"/>
      <c r="AG1" s="133"/>
      <c r="AH1" s="133"/>
      <c r="AI1" s="133"/>
      <c r="AJ1" s="133"/>
      <c r="AK1" s="133"/>
      <c r="AL1" s="133"/>
      <c r="AM1" s="133"/>
      <c r="AN1" s="133"/>
      <c r="AO1" s="133"/>
      <c r="AP1" s="133"/>
      <c r="AQ1" s="133"/>
      <c r="AR1" s="133"/>
      <c r="AS1" s="133"/>
      <c r="AT1" s="133"/>
      <c r="AU1" s="133"/>
      <c r="AV1" s="133"/>
      <c r="AW1" s="133"/>
      <c r="AX1" s="133"/>
      <c r="AY1" s="133"/>
      <c r="AZ1" s="133"/>
      <c r="BA1" s="133"/>
      <c r="BB1" s="133"/>
      <c r="BC1" s="133"/>
      <c r="BD1" s="133"/>
      <c r="BE1" s="133"/>
      <c r="BF1" s="133"/>
      <c r="BG1" s="133"/>
      <c r="BH1" s="133"/>
      <c r="BI1" s="133"/>
      <c r="BJ1" s="18"/>
      <c r="BK1" s="18"/>
    </row>
    <row r="2" spans="1:256" ht="15.75" x14ac:dyDescent="0.25">
      <c r="A2" s="18"/>
      <c r="B2" s="139" t="s">
        <v>106</v>
      </c>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row>
    <row r="3" spans="1:256" s="1" customFormat="1" x14ac:dyDescent="0.2">
      <c r="A3" s="140"/>
      <c r="B3" s="141"/>
      <c r="C3" s="140"/>
      <c r="D3" s="140"/>
      <c r="E3" s="140"/>
      <c r="F3" s="140">
        <v>0</v>
      </c>
      <c r="G3" s="140">
        <f t="shared" ref="G3:AL3" si="0">F3+1</f>
        <v>1</v>
      </c>
      <c r="H3" s="140">
        <f t="shared" si="0"/>
        <v>2</v>
      </c>
      <c r="I3" s="140">
        <f t="shared" si="0"/>
        <v>3</v>
      </c>
      <c r="J3" s="140">
        <f t="shared" si="0"/>
        <v>4</v>
      </c>
      <c r="K3" s="140">
        <f t="shared" si="0"/>
        <v>5</v>
      </c>
      <c r="L3" s="140">
        <f t="shared" si="0"/>
        <v>6</v>
      </c>
      <c r="M3" s="140">
        <f t="shared" si="0"/>
        <v>7</v>
      </c>
      <c r="N3" s="140">
        <f t="shared" si="0"/>
        <v>8</v>
      </c>
      <c r="O3" s="140">
        <f t="shared" si="0"/>
        <v>9</v>
      </c>
      <c r="P3" s="140">
        <f t="shared" si="0"/>
        <v>10</v>
      </c>
      <c r="Q3" s="140">
        <f t="shared" si="0"/>
        <v>11</v>
      </c>
      <c r="R3" s="140">
        <f t="shared" si="0"/>
        <v>12</v>
      </c>
      <c r="S3" s="140">
        <f t="shared" si="0"/>
        <v>13</v>
      </c>
      <c r="T3" s="140">
        <f t="shared" si="0"/>
        <v>14</v>
      </c>
      <c r="U3" s="140">
        <f t="shared" si="0"/>
        <v>15</v>
      </c>
      <c r="V3" s="140">
        <f t="shared" si="0"/>
        <v>16</v>
      </c>
      <c r="W3" s="140">
        <f t="shared" si="0"/>
        <v>17</v>
      </c>
      <c r="X3" s="140">
        <f t="shared" si="0"/>
        <v>18</v>
      </c>
      <c r="Y3" s="140">
        <f t="shared" si="0"/>
        <v>19</v>
      </c>
      <c r="Z3" s="140">
        <f t="shared" si="0"/>
        <v>20</v>
      </c>
      <c r="AA3" s="140">
        <f t="shared" si="0"/>
        <v>21</v>
      </c>
      <c r="AB3" s="140">
        <f t="shared" si="0"/>
        <v>22</v>
      </c>
      <c r="AC3" s="140">
        <f t="shared" si="0"/>
        <v>23</v>
      </c>
      <c r="AD3" s="140">
        <f t="shared" si="0"/>
        <v>24</v>
      </c>
      <c r="AE3" s="140">
        <f t="shared" si="0"/>
        <v>25</v>
      </c>
      <c r="AF3" s="140">
        <f t="shared" si="0"/>
        <v>26</v>
      </c>
      <c r="AG3" s="140">
        <f t="shared" si="0"/>
        <v>27</v>
      </c>
      <c r="AH3" s="140">
        <f t="shared" si="0"/>
        <v>28</v>
      </c>
      <c r="AI3" s="140">
        <f t="shared" si="0"/>
        <v>29</v>
      </c>
      <c r="AJ3" s="140">
        <f t="shared" si="0"/>
        <v>30</v>
      </c>
      <c r="AK3" s="140">
        <f t="shared" si="0"/>
        <v>31</v>
      </c>
      <c r="AL3" s="140">
        <f t="shared" si="0"/>
        <v>32</v>
      </c>
      <c r="AM3" s="140">
        <f t="shared" ref="AM3:BI3" si="1">AL3+1</f>
        <v>33</v>
      </c>
      <c r="AN3" s="140">
        <f t="shared" si="1"/>
        <v>34</v>
      </c>
      <c r="AO3" s="140">
        <f t="shared" si="1"/>
        <v>35</v>
      </c>
      <c r="AP3" s="140">
        <f t="shared" si="1"/>
        <v>36</v>
      </c>
      <c r="AQ3" s="140">
        <f t="shared" si="1"/>
        <v>37</v>
      </c>
      <c r="AR3" s="140">
        <f t="shared" si="1"/>
        <v>38</v>
      </c>
      <c r="AS3" s="140">
        <f t="shared" si="1"/>
        <v>39</v>
      </c>
      <c r="AT3" s="140">
        <f t="shared" si="1"/>
        <v>40</v>
      </c>
      <c r="AU3" s="140">
        <f t="shared" si="1"/>
        <v>41</v>
      </c>
      <c r="AV3" s="140">
        <f t="shared" si="1"/>
        <v>42</v>
      </c>
      <c r="AW3" s="140">
        <f t="shared" si="1"/>
        <v>43</v>
      </c>
      <c r="AX3" s="140">
        <f t="shared" si="1"/>
        <v>44</v>
      </c>
      <c r="AY3" s="140">
        <f t="shared" si="1"/>
        <v>45</v>
      </c>
      <c r="AZ3" s="140">
        <f t="shared" si="1"/>
        <v>46</v>
      </c>
      <c r="BA3" s="140">
        <f t="shared" si="1"/>
        <v>47</v>
      </c>
      <c r="BB3" s="140">
        <f t="shared" si="1"/>
        <v>48</v>
      </c>
      <c r="BC3" s="140">
        <f t="shared" si="1"/>
        <v>49</v>
      </c>
      <c r="BD3" s="140">
        <f t="shared" si="1"/>
        <v>50</v>
      </c>
      <c r="BE3" s="140">
        <f t="shared" si="1"/>
        <v>51</v>
      </c>
      <c r="BF3" s="140">
        <f t="shared" si="1"/>
        <v>52</v>
      </c>
      <c r="BG3" s="140">
        <f t="shared" si="1"/>
        <v>53</v>
      </c>
      <c r="BH3" s="140">
        <f t="shared" si="1"/>
        <v>54</v>
      </c>
      <c r="BI3" s="140">
        <f t="shared" si="1"/>
        <v>55</v>
      </c>
      <c r="BJ3" s="124"/>
      <c r="BK3" s="124"/>
      <c r="BL3" s="130"/>
      <c r="BM3" s="130"/>
      <c r="BN3" s="130"/>
      <c r="BO3" s="130"/>
      <c r="BP3" s="130"/>
      <c r="BQ3" s="130"/>
      <c r="BR3" s="130"/>
      <c r="BS3" s="130"/>
      <c r="BT3" s="130"/>
      <c r="BU3" s="130"/>
      <c r="BV3" s="130"/>
      <c r="BW3" s="130"/>
      <c r="BX3" s="130"/>
      <c r="BY3" s="130"/>
      <c r="BZ3" s="130"/>
      <c r="CA3" s="130"/>
      <c r="CB3" s="130"/>
      <c r="CC3" s="130"/>
      <c r="CD3" s="130"/>
      <c r="CE3" s="130"/>
      <c r="CF3" s="130"/>
      <c r="CG3" s="130"/>
      <c r="CH3" s="130"/>
      <c r="CI3" s="130"/>
      <c r="CJ3" s="130"/>
      <c r="CK3" s="130"/>
      <c r="CL3" s="130"/>
      <c r="CM3" s="130"/>
      <c r="CN3" s="130"/>
      <c r="CO3" s="130"/>
      <c r="CP3" s="130"/>
      <c r="CQ3" s="130"/>
      <c r="CR3" s="130"/>
      <c r="CS3" s="130"/>
      <c r="CT3" s="130"/>
      <c r="CU3" s="130"/>
      <c r="CV3" s="130"/>
      <c r="CW3" s="130"/>
      <c r="CX3" s="130"/>
      <c r="CY3" s="130"/>
      <c r="CZ3" s="130"/>
      <c r="DA3" s="130"/>
      <c r="DB3" s="130"/>
      <c r="DC3" s="130"/>
      <c r="DD3" s="130"/>
      <c r="DE3" s="130"/>
      <c r="DF3" s="130"/>
      <c r="DG3" s="130"/>
      <c r="DH3" s="130"/>
      <c r="DI3" s="130"/>
      <c r="DJ3" s="130"/>
      <c r="DK3" s="130"/>
      <c r="DL3" s="130"/>
      <c r="DM3" s="130"/>
      <c r="DN3" s="130"/>
      <c r="DO3" s="130"/>
      <c r="DP3" s="130"/>
      <c r="DQ3" s="130"/>
      <c r="DR3" s="130"/>
      <c r="DS3" s="130"/>
      <c r="DT3" s="130"/>
      <c r="DU3" s="130"/>
      <c r="DV3" s="130"/>
      <c r="DW3" s="130"/>
      <c r="DX3" s="130"/>
      <c r="DY3" s="130"/>
      <c r="DZ3" s="130"/>
      <c r="EA3" s="130"/>
      <c r="EB3" s="130"/>
      <c r="EC3" s="130"/>
      <c r="ED3" s="130"/>
      <c r="EE3" s="130"/>
      <c r="EF3" s="130"/>
      <c r="EG3" s="130"/>
      <c r="EH3" s="130"/>
      <c r="EI3" s="130"/>
      <c r="EJ3" s="130"/>
      <c r="EK3" s="130"/>
      <c r="EL3" s="130"/>
      <c r="EM3" s="130"/>
      <c r="EN3" s="130"/>
      <c r="EO3" s="130"/>
      <c r="EP3" s="130"/>
      <c r="EQ3" s="130"/>
      <c r="ER3" s="130"/>
      <c r="ES3" s="130"/>
      <c r="ET3" s="130"/>
      <c r="EU3" s="130"/>
      <c r="EV3" s="130"/>
      <c r="EW3" s="130"/>
      <c r="EX3" s="130"/>
      <c r="EY3" s="130"/>
      <c r="EZ3" s="130"/>
      <c r="FA3" s="130"/>
      <c r="FB3" s="130"/>
      <c r="FC3" s="130"/>
      <c r="FD3" s="130"/>
      <c r="FE3" s="130"/>
      <c r="FF3" s="130"/>
      <c r="FG3" s="130"/>
      <c r="FH3" s="130"/>
      <c r="FI3" s="130"/>
      <c r="FJ3" s="130"/>
      <c r="FK3" s="130"/>
      <c r="FL3" s="130"/>
      <c r="FM3" s="130"/>
      <c r="FN3" s="130"/>
      <c r="FO3" s="130"/>
      <c r="FP3" s="130"/>
      <c r="FQ3" s="130"/>
      <c r="FR3" s="130"/>
      <c r="FS3" s="130"/>
      <c r="FT3" s="130"/>
      <c r="FU3" s="130"/>
      <c r="FV3" s="130"/>
      <c r="FW3" s="130"/>
      <c r="FX3" s="130"/>
      <c r="FY3" s="130"/>
      <c r="FZ3" s="130"/>
      <c r="GA3" s="130"/>
      <c r="GB3" s="130"/>
      <c r="GC3" s="130"/>
      <c r="GD3" s="130"/>
      <c r="GE3" s="130"/>
      <c r="GF3" s="130"/>
      <c r="GG3" s="130"/>
      <c r="GH3" s="130"/>
      <c r="GI3" s="130"/>
      <c r="GJ3" s="130"/>
      <c r="GK3" s="130"/>
      <c r="GL3" s="130"/>
      <c r="GM3" s="130"/>
      <c r="GN3" s="130"/>
      <c r="GO3" s="130"/>
      <c r="GP3" s="130"/>
      <c r="GQ3" s="130"/>
      <c r="GR3" s="130"/>
      <c r="GS3" s="130"/>
      <c r="GT3" s="130"/>
      <c r="GU3" s="130"/>
      <c r="GV3" s="130"/>
      <c r="GW3" s="130"/>
      <c r="GX3" s="130"/>
      <c r="GY3" s="130"/>
      <c r="GZ3" s="130"/>
      <c r="HA3" s="130"/>
      <c r="HB3" s="130"/>
      <c r="HC3" s="130"/>
      <c r="HD3" s="130"/>
      <c r="HE3" s="130"/>
      <c r="HF3" s="130"/>
      <c r="HG3" s="130"/>
      <c r="HH3" s="130"/>
      <c r="HI3" s="130"/>
      <c r="HJ3" s="130"/>
      <c r="HK3" s="130"/>
      <c r="HL3" s="130"/>
      <c r="HM3" s="130"/>
      <c r="HN3" s="130"/>
      <c r="HO3" s="130"/>
      <c r="HP3" s="130"/>
      <c r="HQ3" s="130"/>
      <c r="HR3" s="130"/>
      <c r="HS3" s="130"/>
      <c r="HT3" s="130"/>
      <c r="HU3" s="130"/>
      <c r="HV3" s="130"/>
      <c r="HW3" s="130"/>
      <c r="HX3" s="130"/>
      <c r="HY3" s="130"/>
      <c r="HZ3" s="130"/>
      <c r="IA3" s="130"/>
      <c r="IB3" s="130"/>
      <c r="IC3" s="130"/>
      <c r="ID3" s="130"/>
      <c r="IE3" s="130"/>
      <c r="IF3" s="130"/>
      <c r="IG3" s="130"/>
      <c r="IH3" s="130"/>
      <c r="II3" s="130"/>
      <c r="IJ3" s="130"/>
      <c r="IK3" s="130"/>
      <c r="IL3" s="130"/>
      <c r="IM3" s="130"/>
      <c r="IN3" s="130"/>
      <c r="IO3" s="130"/>
      <c r="IP3" s="130"/>
      <c r="IQ3" s="130"/>
      <c r="IR3" s="130"/>
      <c r="IS3" s="130"/>
      <c r="IT3" s="130"/>
      <c r="IU3" s="130"/>
      <c r="IV3" s="130"/>
    </row>
    <row r="4" spans="1:256" s="34" customFormat="1" ht="15.75" x14ac:dyDescent="0.25">
      <c r="A4" s="201"/>
      <c r="B4" s="202" t="s">
        <v>67</v>
      </c>
      <c r="C4" s="201"/>
      <c r="D4" s="201"/>
      <c r="E4" s="201"/>
      <c r="F4" s="201" t="s">
        <v>277</v>
      </c>
      <c r="G4" s="201" t="str">
        <f>Input!G40</f>
        <v>2014-15</v>
      </c>
      <c r="H4" s="201" t="str">
        <f>Input!H40</f>
        <v>2015-16</v>
      </c>
      <c r="I4" s="201" t="str">
        <f>Input!I40</f>
        <v>2016-17</v>
      </c>
      <c r="J4" s="201" t="str">
        <f>Input!J40</f>
        <v>2017-18</v>
      </c>
      <c r="K4" s="201" t="str">
        <f>Input!K40</f>
        <v>2018-19</v>
      </c>
      <c r="L4" s="201" t="str">
        <f>Input!L40</f>
        <v>2019-20</v>
      </c>
      <c r="M4" s="201" t="str">
        <f>Input!M40</f>
        <v>2020-21</v>
      </c>
      <c r="N4" s="201" t="str">
        <f>Input!N40</f>
        <v>2021-22</v>
      </c>
      <c r="O4" s="201" t="str">
        <f>Input!O40</f>
        <v>2022-23</v>
      </c>
      <c r="P4" s="201" t="str">
        <f>Input!P40</f>
        <v>2023-24</v>
      </c>
      <c r="Q4" s="201" t="str">
        <f>CONCATENATE(LEFT(P4, 4)+1 &amp;"-" &amp;IF(P4&gt;"2007-08",,"0") &amp;RIGHT(P4,2)+1)</f>
        <v>2024-25</v>
      </c>
      <c r="R4" s="201" t="str">
        <f t="shared" ref="R4:BI4" si="2">CONCATENATE(LEFT(Q4, 4)+1 &amp;"-" &amp;IF(Q4&gt;"2007-08",,"0") &amp;RIGHT(Q4,2)+1)</f>
        <v>2025-26</v>
      </c>
      <c r="S4" s="201" t="str">
        <f t="shared" si="2"/>
        <v>2026-27</v>
      </c>
      <c r="T4" s="201" t="str">
        <f t="shared" si="2"/>
        <v>2027-28</v>
      </c>
      <c r="U4" s="201" t="str">
        <f t="shared" si="2"/>
        <v>2028-29</v>
      </c>
      <c r="V4" s="201" t="str">
        <f t="shared" si="2"/>
        <v>2029-30</v>
      </c>
      <c r="W4" s="201" t="str">
        <f t="shared" si="2"/>
        <v>2030-31</v>
      </c>
      <c r="X4" s="201" t="str">
        <f t="shared" si="2"/>
        <v>2031-32</v>
      </c>
      <c r="Y4" s="201" t="str">
        <f t="shared" si="2"/>
        <v>2032-33</v>
      </c>
      <c r="Z4" s="201" t="str">
        <f t="shared" si="2"/>
        <v>2033-34</v>
      </c>
      <c r="AA4" s="201" t="str">
        <f t="shared" si="2"/>
        <v>2034-35</v>
      </c>
      <c r="AB4" s="201" t="str">
        <f t="shared" si="2"/>
        <v>2035-36</v>
      </c>
      <c r="AC4" s="201" t="str">
        <f t="shared" si="2"/>
        <v>2036-37</v>
      </c>
      <c r="AD4" s="201" t="str">
        <f t="shared" si="2"/>
        <v>2037-38</v>
      </c>
      <c r="AE4" s="201" t="str">
        <f t="shared" si="2"/>
        <v>2038-39</v>
      </c>
      <c r="AF4" s="201" t="str">
        <f t="shared" si="2"/>
        <v>2039-40</v>
      </c>
      <c r="AG4" s="201" t="str">
        <f t="shared" si="2"/>
        <v>2040-41</v>
      </c>
      <c r="AH4" s="201" t="str">
        <f t="shared" si="2"/>
        <v>2041-42</v>
      </c>
      <c r="AI4" s="201" t="str">
        <f t="shared" si="2"/>
        <v>2042-43</v>
      </c>
      <c r="AJ4" s="201" t="str">
        <f t="shared" si="2"/>
        <v>2043-44</v>
      </c>
      <c r="AK4" s="201" t="str">
        <f t="shared" si="2"/>
        <v>2044-45</v>
      </c>
      <c r="AL4" s="201" t="str">
        <f t="shared" si="2"/>
        <v>2045-46</v>
      </c>
      <c r="AM4" s="201" t="str">
        <f t="shared" si="2"/>
        <v>2046-47</v>
      </c>
      <c r="AN4" s="201" t="str">
        <f t="shared" si="2"/>
        <v>2047-48</v>
      </c>
      <c r="AO4" s="201" t="str">
        <f t="shared" si="2"/>
        <v>2048-49</v>
      </c>
      <c r="AP4" s="201" t="str">
        <f t="shared" si="2"/>
        <v>2049-50</v>
      </c>
      <c r="AQ4" s="201" t="str">
        <f t="shared" si="2"/>
        <v>2050-51</v>
      </c>
      <c r="AR4" s="201" t="str">
        <f t="shared" si="2"/>
        <v>2051-52</v>
      </c>
      <c r="AS4" s="201" t="str">
        <f t="shared" si="2"/>
        <v>2052-53</v>
      </c>
      <c r="AT4" s="201" t="str">
        <f t="shared" si="2"/>
        <v>2053-54</v>
      </c>
      <c r="AU4" s="201" t="str">
        <f t="shared" si="2"/>
        <v>2054-55</v>
      </c>
      <c r="AV4" s="201" t="str">
        <f t="shared" si="2"/>
        <v>2055-56</v>
      </c>
      <c r="AW4" s="201" t="str">
        <f t="shared" si="2"/>
        <v>2056-57</v>
      </c>
      <c r="AX4" s="201" t="str">
        <f t="shared" si="2"/>
        <v>2057-58</v>
      </c>
      <c r="AY4" s="201" t="str">
        <f t="shared" si="2"/>
        <v>2058-59</v>
      </c>
      <c r="AZ4" s="201" t="str">
        <f t="shared" si="2"/>
        <v>2059-60</v>
      </c>
      <c r="BA4" s="201" t="str">
        <f t="shared" si="2"/>
        <v>2060-61</v>
      </c>
      <c r="BB4" s="201" t="str">
        <f t="shared" si="2"/>
        <v>2061-62</v>
      </c>
      <c r="BC4" s="201" t="str">
        <f t="shared" si="2"/>
        <v>2062-63</v>
      </c>
      <c r="BD4" s="201" t="str">
        <f t="shared" si="2"/>
        <v>2063-64</v>
      </c>
      <c r="BE4" s="201" t="str">
        <f t="shared" si="2"/>
        <v>2064-65</v>
      </c>
      <c r="BF4" s="201" t="str">
        <f t="shared" si="2"/>
        <v>2065-66</v>
      </c>
      <c r="BG4" s="201" t="str">
        <f t="shared" si="2"/>
        <v>2066-67</v>
      </c>
      <c r="BH4" s="201" t="str">
        <f t="shared" si="2"/>
        <v>2067-68</v>
      </c>
      <c r="BI4" s="201" t="str">
        <f t="shared" si="2"/>
        <v>2068-69</v>
      </c>
      <c r="BJ4" s="201"/>
      <c r="BK4" s="18"/>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34" customFormat="1" x14ac:dyDescent="0.2">
      <c r="A5" s="24"/>
      <c r="B5" s="24"/>
      <c r="C5" s="24"/>
      <c r="D5" s="24"/>
      <c r="E5" s="24"/>
      <c r="F5" s="24"/>
      <c r="G5" s="24"/>
      <c r="H5" s="24"/>
      <c r="I5" s="24"/>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18"/>
      <c r="BK5" s="18"/>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2" customHeight="1" x14ac:dyDescent="0.2">
      <c r="A6" s="18"/>
      <c r="B6" s="18" t="s">
        <v>128</v>
      </c>
      <c r="C6" s="18"/>
      <c r="D6" s="207">
        <f>f</f>
        <v>2.5000000000000001E-2</v>
      </c>
      <c r="E6" s="18"/>
      <c r="F6" s="18"/>
      <c r="G6" s="30">
        <f>$D$6</f>
        <v>2.5000000000000001E-2</v>
      </c>
      <c r="H6" s="30">
        <f t="shared" ref="H6:BI6" si="3">$D$6</f>
        <v>2.5000000000000001E-2</v>
      </c>
      <c r="I6" s="30">
        <f t="shared" si="3"/>
        <v>2.5000000000000001E-2</v>
      </c>
      <c r="J6" s="30">
        <f t="shared" si="3"/>
        <v>2.5000000000000001E-2</v>
      </c>
      <c r="K6" s="30">
        <f t="shared" si="3"/>
        <v>2.5000000000000001E-2</v>
      </c>
      <c r="L6" s="30">
        <f t="shared" si="3"/>
        <v>2.5000000000000001E-2</v>
      </c>
      <c r="M6" s="30">
        <f t="shared" si="3"/>
        <v>2.5000000000000001E-2</v>
      </c>
      <c r="N6" s="30">
        <f t="shared" si="3"/>
        <v>2.5000000000000001E-2</v>
      </c>
      <c r="O6" s="30">
        <f t="shared" si="3"/>
        <v>2.5000000000000001E-2</v>
      </c>
      <c r="P6" s="30">
        <f t="shared" si="3"/>
        <v>2.5000000000000001E-2</v>
      </c>
      <c r="Q6" s="30">
        <f t="shared" si="3"/>
        <v>2.5000000000000001E-2</v>
      </c>
      <c r="R6" s="30">
        <f t="shared" si="3"/>
        <v>2.5000000000000001E-2</v>
      </c>
      <c r="S6" s="30">
        <f t="shared" si="3"/>
        <v>2.5000000000000001E-2</v>
      </c>
      <c r="T6" s="30">
        <f t="shared" si="3"/>
        <v>2.5000000000000001E-2</v>
      </c>
      <c r="U6" s="30">
        <f t="shared" si="3"/>
        <v>2.5000000000000001E-2</v>
      </c>
      <c r="V6" s="30">
        <f t="shared" si="3"/>
        <v>2.5000000000000001E-2</v>
      </c>
      <c r="W6" s="30">
        <f t="shared" si="3"/>
        <v>2.5000000000000001E-2</v>
      </c>
      <c r="X6" s="30">
        <f t="shared" si="3"/>
        <v>2.5000000000000001E-2</v>
      </c>
      <c r="Y6" s="30">
        <f t="shared" si="3"/>
        <v>2.5000000000000001E-2</v>
      </c>
      <c r="Z6" s="30">
        <f t="shared" si="3"/>
        <v>2.5000000000000001E-2</v>
      </c>
      <c r="AA6" s="30">
        <f t="shared" si="3"/>
        <v>2.5000000000000001E-2</v>
      </c>
      <c r="AB6" s="30">
        <f t="shared" si="3"/>
        <v>2.5000000000000001E-2</v>
      </c>
      <c r="AC6" s="30">
        <f t="shared" si="3"/>
        <v>2.5000000000000001E-2</v>
      </c>
      <c r="AD6" s="30">
        <f t="shared" si="3"/>
        <v>2.5000000000000001E-2</v>
      </c>
      <c r="AE6" s="30">
        <f t="shared" si="3"/>
        <v>2.5000000000000001E-2</v>
      </c>
      <c r="AF6" s="30">
        <f t="shared" si="3"/>
        <v>2.5000000000000001E-2</v>
      </c>
      <c r="AG6" s="30">
        <f t="shared" si="3"/>
        <v>2.5000000000000001E-2</v>
      </c>
      <c r="AH6" s="30">
        <f t="shared" si="3"/>
        <v>2.5000000000000001E-2</v>
      </c>
      <c r="AI6" s="30">
        <f t="shared" si="3"/>
        <v>2.5000000000000001E-2</v>
      </c>
      <c r="AJ6" s="30">
        <f t="shared" si="3"/>
        <v>2.5000000000000001E-2</v>
      </c>
      <c r="AK6" s="30">
        <f t="shared" si="3"/>
        <v>2.5000000000000001E-2</v>
      </c>
      <c r="AL6" s="30">
        <f t="shared" si="3"/>
        <v>2.5000000000000001E-2</v>
      </c>
      <c r="AM6" s="30">
        <f t="shared" si="3"/>
        <v>2.5000000000000001E-2</v>
      </c>
      <c r="AN6" s="30">
        <f t="shared" si="3"/>
        <v>2.5000000000000001E-2</v>
      </c>
      <c r="AO6" s="30">
        <f t="shared" si="3"/>
        <v>2.5000000000000001E-2</v>
      </c>
      <c r="AP6" s="30">
        <f t="shared" si="3"/>
        <v>2.5000000000000001E-2</v>
      </c>
      <c r="AQ6" s="30">
        <f t="shared" si="3"/>
        <v>2.5000000000000001E-2</v>
      </c>
      <c r="AR6" s="30">
        <f t="shared" si="3"/>
        <v>2.5000000000000001E-2</v>
      </c>
      <c r="AS6" s="30">
        <f t="shared" si="3"/>
        <v>2.5000000000000001E-2</v>
      </c>
      <c r="AT6" s="30">
        <f t="shared" si="3"/>
        <v>2.5000000000000001E-2</v>
      </c>
      <c r="AU6" s="30">
        <f t="shared" si="3"/>
        <v>2.5000000000000001E-2</v>
      </c>
      <c r="AV6" s="30">
        <f t="shared" si="3"/>
        <v>2.5000000000000001E-2</v>
      </c>
      <c r="AW6" s="30">
        <f t="shared" si="3"/>
        <v>2.5000000000000001E-2</v>
      </c>
      <c r="AX6" s="30">
        <f t="shared" si="3"/>
        <v>2.5000000000000001E-2</v>
      </c>
      <c r="AY6" s="30">
        <f t="shared" si="3"/>
        <v>2.5000000000000001E-2</v>
      </c>
      <c r="AZ6" s="30">
        <f t="shared" si="3"/>
        <v>2.5000000000000001E-2</v>
      </c>
      <c r="BA6" s="30">
        <f t="shared" si="3"/>
        <v>2.5000000000000001E-2</v>
      </c>
      <c r="BB6" s="30">
        <f t="shared" si="3"/>
        <v>2.5000000000000001E-2</v>
      </c>
      <c r="BC6" s="30">
        <f t="shared" si="3"/>
        <v>2.5000000000000001E-2</v>
      </c>
      <c r="BD6" s="30">
        <f t="shared" si="3"/>
        <v>2.5000000000000001E-2</v>
      </c>
      <c r="BE6" s="30">
        <f t="shared" si="3"/>
        <v>2.5000000000000001E-2</v>
      </c>
      <c r="BF6" s="30">
        <f t="shared" si="3"/>
        <v>2.5000000000000001E-2</v>
      </c>
      <c r="BG6" s="30">
        <f t="shared" si="3"/>
        <v>2.5000000000000001E-2</v>
      </c>
      <c r="BH6" s="30">
        <f t="shared" si="3"/>
        <v>2.5000000000000001E-2</v>
      </c>
      <c r="BI6" s="30">
        <f t="shared" si="3"/>
        <v>2.5000000000000001E-2</v>
      </c>
      <c r="BJ6" s="18"/>
      <c r="BK6" s="18"/>
    </row>
    <row r="7" spans="1:256" x14ac:dyDescent="0.2">
      <c r="A7" s="18"/>
      <c r="B7" s="18" t="s">
        <v>48</v>
      </c>
      <c r="C7" s="18"/>
      <c r="D7" s="18"/>
      <c r="E7" s="18"/>
      <c r="F7" s="31">
        <v>1</v>
      </c>
      <c r="G7" s="32">
        <f>F7*(1+G6)</f>
        <v>1.0249999999999999</v>
      </c>
      <c r="H7" s="32">
        <f>G7*(1+H6)</f>
        <v>1.0506249999999999</v>
      </c>
      <c r="I7" s="32">
        <f t="shared" ref="I7:O7" si="4">H7*(1+I6)</f>
        <v>1.0768906249999999</v>
      </c>
      <c r="J7" s="32">
        <f>I7*(1+J6)</f>
        <v>1.1038128906249998</v>
      </c>
      <c r="K7" s="32">
        <f t="shared" si="4"/>
        <v>1.1314082128906247</v>
      </c>
      <c r="L7" s="32">
        <f t="shared" si="4"/>
        <v>1.1596934182128902</v>
      </c>
      <c r="M7" s="32">
        <f t="shared" si="4"/>
        <v>1.1886857536682123</v>
      </c>
      <c r="N7" s="32">
        <f t="shared" si="4"/>
        <v>1.2184028975099175</v>
      </c>
      <c r="O7" s="32">
        <f t="shared" si="4"/>
        <v>1.2488629699476652</v>
      </c>
      <c r="P7" s="32">
        <f t="shared" ref="P7:BI7" si="5">O7*(1+P6)</f>
        <v>1.2800845441963566</v>
      </c>
      <c r="Q7" s="32">
        <f t="shared" si="5"/>
        <v>1.3120866578012655</v>
      </c>
      <c r="R7" s="32">
        <f t="shared" si="5"/>
        <v>1.3448888242462971</v>
      </c>
      <c r="S7" s="32">
        <f t="shared" si="5"/>
        <v>1.3785110448524545</v>
      </c>
      <c r="T7" s="32">
        <f t="shared" si="5"/>
        <v>1.4129738209737657</v>
      </c>
      <c r="U7" s="32">
        <f t="shared" si="5"/>
        <v>1.4482981664981096</v>
      </c>
      <c r="V7" s="32">
        <f t="shared" si="5"/>
        <v>1.4845056206605622</v>
      </c>
      <c r="W7" s="32">
        <f t="shared" si="5"/>
        <v>1.5216182611770761</v>
      </c>
      <c r="X7" s="32">
        <f t="shared" si="5"/>
        <v>1.5596587177065029</v>
      </c>
      <c r="Y7" s="32">
        <f t="shared" si="5"/>
        <v>1.5986501856491653</v>
      </c>
      <c r="Z7" s="32">
        <f t="shared" si="5"/>
        <v>1.6386164402903942</v>
      </c>
      <c r="AA7" s="32">
        <f t="shared" si="5"/>
        <v>1.6795818512976539</v>
      </c>
      <c r="AB7" s="32">
        <f t="shared" si="5"/>
        <v>1.721571397580095</v>
      </c>
      <c r="AC7" s="32">
        <f t="shared" si="5"/>
        <v>1.7646106825195973</v>
      </c>
      <c r="AD7" s="32">
        <f t="shared" si="5"/>
        <v>1.8087259495825871</v>
      </c>
      <c r="AE7" s="32">
        <f t="shared" si="5"/>
        <v>1.8539440983221516</v>
      </c>
      <c r="AF7" s="32">
        <f t="shared" si="5"/>
        <v>1.9002927007802053</v>
      </c>
      <c r="AG7" s="32">
        <f t="shared" si="5"/>
        <v>1.9478000182997102</v>
      </c>
      <c r="AH7" s="32">
        <f t="shared" si="5"/>
        <v>1.9964950187572028</v>
      </c>
      <c r="AI7" s="32">
        <f t="shared" si="5"/>
        <v>2.0464073942261325</v>
      </c>
      <c r="AJ7" s="32">
        <f t="shared" si="5"/>
        <v>2.0975675790817858</v>
      </c>
      <c r="AK7" s="32">
        <f t="shared" si="5"/>
        <v>2.1500067685588302</v>
      </c>
      <c r="AL7" s="32">
        <f t="shared" si="5"/>
        <v>2.2037569377728006</v>
      </c>
      <c r="AM7" s="32">
        <f t="shared" si="5"/>
        <v>2.2588508612171205</v>
      </c>
      <c r="AN7" s="32">
        <f t="shared" si="5"/>
        <v>2.3153221327475482</v>
      </c>
      <c r="AO7" s="32">
        <f t="shared" si="5"/>
        <v>2.3732051860662366</v>
      </c>
      <c r="AP7" s="32">
        <f t="shared" si="5"/>
        <v>2.4325353157178924</v>
      </c>
      <c r="AQ7" s="32">
        <f t="shared" si="5"/>
        <v>2.4933486986108395</v>
      </c>
      <c r="AR7" s="32">
        <f t="shared" si="5"/>
        <v>2.5556824160761105</v>
      </c>
      <c r="AS7" s="32">
        <f t="shared" si="5"/>
        <v>2.6195744764780131</v>
      </c>
      <c r="AT7" s="32">
        <f t="shared" si="5"/>
        <v>2.6850638383899632</v>
      </c>
      <c r="AU7" s="32">
        <f t="shared" si="5"/>
        <v>2.7521904343497119</v>
      </c>
      <c r="AV7" s="32">
        <f t="shared" si="5"/>
        <v>2.8209951952084547</v>
      </c>
      <c r="AW7" s="32">
        <f t="shared" si="5"/>
        <v>2.8915200750886658</v>
      </c>
      <c r="AX7" s="32">
        <f t="shared" si="5"/>
        <v>2.9638080769658823</v>
      </c>
      <c r="AY7" s="32">
        <f t="shared" si="5"/>
        <v>3.0379032788900293</v>
      </c>
      <c r="AZ7" s="32">
        <f t="shared" si="5"/>
        <v>3.1138508608622799</v>
      </c>
      <c r="BA7" s="32">
        <f t="shared" si="5"/>
        <v>3.1916971323838368</v>
      </c>
      <c r="BB7" s="32">
        <f t="shared" si="5"/>
        <v>3.2714895606934324</v>
      </c>
      <c r="BC7" s="32">
        <f t="shared" si="5"/>
        <v>3.353276799710768</v>
      </c>
      <c r="BD7" s="32">
        <f t="shared" si="5"/>
        <v>3.437108719703537</v>
      </c>
      <c r="BE7" s="32">
        <f t="shared" si="5"/>
        <v>3.523036437696125</v>
      </c>
      <c r="BF7" s="32">
        <f t="shared" si="5"/>
        <v>3.6111123486385277</v>
      </c>
      <c r="BG7" s="32">
        <f t="shared" si="5"/>
        <v>3.7013901573544907</v>
      </c>
      <c r="BH7" s="32">
        <f t="shared" si="5"/>
        <v>3.7939249112883529</v>
      </c>
      <c r="BI7" s="32">
        <f t="shared" si="5"/>
        <v>3.8887730340705615</v>
      </c>
      <c r="BJ7" s="18"/>
      <c r="BK7" s="18"/>
    </row>
    <row r="8" spans="1:256" x14ac:dyDescent="0.2">
      <c r="A8" s="18"/>
      <c r="B8" s="18"/>
      <c r="C8" s="18"/>
      <c r="D8" s="18"/>
      <c r="E8" s="18"/>
      <c r="F8" s="32"/>
      <c r="G8" s="32"/>
      <c r="H8" s="32"/>
      <c r="I8" s="32"/>
      <c r="J8" s="32"/>
      <c r="K8" s="32"/>
      <c r="L8" s="32"/>
      <c r="M8" s="32"/>
      <c r="N8" s="32"/>
      <c r="O8" s="32"/>
      <c r="P8" s="32"/>
      <c r="Q8" s="32"/>
      <c r="R8" s="32"/>
      <c r="S8" s="32"/>
      <c r="T8" s="32"/>
      <c r="U8" s="32"/>
      <c r="V8" s="32"/>
      <c r="W8" s="32"/>
      <c r="X8" s="32"/>
      <c r="Y8" s="32"/>
      <c r="Z8" s="32"/>
      <c r="AA8" s="32"/>
      <c r="AB8" s="32"/>
      <c r="AC8" s="32"/>
      <c r="AD8" s="32"/>
      <c r="AE8" s="32"/>
      <c r="AF8" s="32"/>
      <c r="AG8" s="32"/>
      <c r="AH8" s="32"/>
      <c r="AI8" s="32"/>
      <c r="AJ8" s="32"/>
      <c r="AK8" s="32"/>
      <c r="AL8" s="32"/>
      <c r="AM8" s="32"/>
      <c r="AN8" s="32"/>
      <c r="AO8" s="32"/>
      <c r="AP8" s="32"/>
      <c r="AQ8" s="32"/>
      <c r="AR8" s="32"/>
      <c r="AS8" s="32"/>
      <c r="AT8" s="32"/>
      <c r="AU8" s="32"/>
      <c r="AV8" s="32"/>
      <c r="AW8" s="32"/>
      <c r="AX8" s="32"/>
      <c r="AY8" s="32"/>
      <c r="AZ8" s="32"/>
      <c r="BA8" s="32"/>
      <c r="BB8" s="32"/>
      <c r="BC8" s="32"/>
      <c r="BD8" s="32"/>
      <c r="BE8" s="32"/>
      <c r="BF8" s="32"/>
      <c r="BG8" s="32"/>
      <c r="BH8" s="32"/>
      <c r="BI8" s="32"/>
      <c r="BJ8" s="18"/>
      <c r="BK8" s="18"/>
    </row>
    <row r="9" spans="1:256" x14ac:dyDescent="0.2">
      <c r="A9" s="18"/>
      <c r="B9" s="124" t="s">
        <v>129</v>
      </c>
      <c r="C9" s="18"/>
      <c r="D9" s="18"/>
      <c r="E9" s="18"/>
      <c r="F9" s="94">
        <f>RAB</f>
        <v>2035.7213291338696</v>
      </c>
      <c r="G9" s="32"/>
      <c r="H9" s="32"/>
      <c r="I9" s="32"/>
      <c r="J9" s="32"/>
      <c r="K9" s="32"/>
      <c r="L9" s="32"/>
      <c r="M9" s="32"/>
      <c r="N9" s="32"/>
      <c r="O9" s="32"/>
      <c r="P9" s="32"/>
      <c r="Q9" s="32"/>
      <c r="R9" s="32"/>
      <c r="S9" s="32"/>
      <c r="T9" s="32"/>
      <c r="U9" s="32"/>
      <c r="V9" s="32"/>
      <c r="W9" s="32"/>
      <c r="X9" s="32"/>
      <c r="Y9" s="32"/>
      <c r="Z9" s="32"/>
      <c r="AA9" s="32"/>
      <c r="AB9" s="32"/>
      <c r="AC9" s="32"/>
      <c r="AD9" s="32"/>
      <c r="AE9" s="32"/>
      <c r="AF9" s="32"/>
      <c r="AG9" s="32"/>
      <c r="AH9" s="32"/>
      <c r="AI9" s="32"/>
      <c r="AJ9" s="32"/>
      <c r="AK9" s="32"/>
      <c r="AL9" s="32"/>
      <c r="AM9" s="32"/>
      <c r="AN9" s="32"/>
      <c r="AO9" s="32"/>
      <c r="AP9" s="32"/>
      <c r="AQ9" s="32"/>
      <c r="AR9" s="32"/>
      <c r="AS9" s="32"/>
      <c r="AT9" s="32"/>
      <c r="AU9" s="32"/>
      <c r="AV9" s="32"/>
      <c r="AW9" s="32"/>
      <c r="AX9" s="32"/>
      <c r="AY9" s="32"/>
      <c r="AZ9" s="32"/>
      <c r="BA9" s="32"/>
      <c r="BB9" s="32"/>
      <c r="BC9" s="32"/>
      <c r="BD9" s="32"/>
      <c r="BE9" s="32"/>
      <c r="BF9" s="32"/>
      <c r="BG9" s="32"/>
      <c r="BH9" s="32"/>
      <c r="BI9" s="32"/>
      <c r="BJ9" s="18"/>
      <c r="BK9" s="18"/>
    </row>
    <row r="10" spans="1:256" x14ac:dyDescent="0.2">
      <c r="A10" s="18"/>
      <c r="B10" s="124" t="s">
        <v>98</v>
      </c>
      <c r="C10" s="18"/>
      <c r="D10" s="18"/>
      <c r="E10" s="18"/>
      <c r="F10" s="39"/>
      <c r="G10" s="325">
        <f>SUM(G11:G40)</f>
        <v>40.788604620219985</v>
      </c>
      <c r="H10" s="325">
        <f>SUM(H11:H40)</f>
        <v>76.153878109608897</v>
      </c>
      <c r="I10" s="325">
        <f t="shared" ref="I10:P10" si="6">SUM(I11:I40)</f>
        <v>146.67056561633197</v>
      </c>
      <c r="J10" s="325">
        <f t="shared" si="6"/>
        <v>65.857825910823721</v>
      </c>
      <c r="K10" s="325">
        <f t="shared" si="6"/>
        <v>50.854993704651541</v>
      </c>
      <c r="L10" s="325">
        <f t="shared" si="6"/>
        <v>0</v>
      </c>
      <c r="M10" s="325">
        <f t="shared" si="6"/>
        <v>0</v>
      </c>
      <c r="N10" s="325">
        <f t="shared" si="6"/>
        <v>0</v>
      </c>
      <c r="O10" s="325">
        <f t="shared" si="6"/>
        <v>0</v>
      </c>
      <c r="P10" s="325">
        <f t="shared" si="6"/>
        <v>0</v>
      </c>
      <c r="Q10" s="40"/>
      <c r="R10" s="40"/>
      <c r="S10" s="40"/>
      <c r="T10" s="40"/>
      <c r="U10" s="40"/>
      <c r="V10" s="40"/>
      <c r="W10" s="40"/>
      <c r="X10" s="40"/>
      <c r="Y10" s="40"/>
      <c r="Z10" s="40"/>
      <c r="AA10" s="40"/>
      <c r="AB10" s="40"/>
      <c r="AC10" s="40"/>
      <c r="AD10" s="40"/>
      <c r="AE10" s="40"/>
      <c r="AF10" s="40"/>
      <c r="AG10" s="40"/>
      <c r="AH10" s="40"/>
      <c r="AI10" s="40"/>
      <c r="AJ10" s="40"/>
      <c r="AK10" s="40"/>
      <c r="AL10" s="40"/>
      <c r="AM10" s="40"/>
      <c r="AN10" s="40"/>
      <c r="AO10" s="40"/>
      <c r="AP10" s="40"/>
      <c r="AQ10" s="40"/>
      <c r="AR10" s="40"/>
      <c r="AS10" s="40"/>
      <c r="AT10" s="40"/>
      <c r="AU10" s="40"/>
      <c r="AV10" s="40"/>
      <c r="AW10" s="40"/>
      <c r="AX10" s="40"/>
      <c r="AY10" s="40"/>
      <c r="AZ10" s="40"/>
      <c r="BA10" s="40"/>
      <c r="BB10" s="40"/>
      <c r="BC10" s="40"/>
      <c r="BD10" s="40"/>
      <c r="BE10" s="40"/>
      <c r="BF10" s="40"/>
      <c r="BG10" s="40"/>
      <c r="BH10" s="40"/>
      <c r="BI10" s="40"/>
      <c r="BJ10" s="18"/>
      <c r="BK10" s="18"/>
    </row>
    <row r="11" spans="1:256" hidden="1" outlineLevel="1" x14ac:dyDescent="0.2">
      <c r="A11" s="18"/>
      <c r="B11" s="124"/>
      <c r="C11" s="36" t="str">
        <f>Asset1</f>
        <v>Transmission &amp; Zone land &amp; easements</v>
      </c>
      <c r="D11" s="18"/>
      <c r="E11" s="18"/>
      <c r="F11" s="39"/>
      <c r="G11" s="325">
        <f>Input!G143*(1+rvanilla)^0.5</f>
        <v>-36.202744687440294</v>
      </c>
      <c r="H11" s="325">
        <f>Input!H143*(1+rvanilla)^0.5</f>
        <v>-48.185080682885719</v>
      </c>
      <c r="I11" s="325">
        <f>Input!I143*(1+rvanilla)^0.5</f>
        <v>4.3316488185808222</v>
      </c>
      <c r="J11" s="325">
        <f>Input!J143*(1+rvanilla)^0.5</f>
        <v>0.494933173637643</v>
      </c>
      <c r="K11" s="325">
        <f>Input!K143*(1+rvanilla)^0.5</f>
        <v>0.49040064546731227</v>
      </c>
      <c r="L11" s="325">
        <f>Input!L143*(1+rvanilla)^0.5</f>
        <v>0</v>
      </c>
      <c r="M11" s="325">
        <f>Input!M143*(1+rvanilla)^0.5</f>
        <v>0</v>
      </c>
      <c r="N11" s="325">
        <f>Input!N143*(1+rvanilla)^0.5</f>
        <v>0</v>
      </c>
      <c r="O11" s="325">
        <f>Input!O143*(1+rvanilla)^0.5</f>
        <v>0</v>
      </c>
      <c r="P11" s="325">
        <f>Input!P143*(1+rvanilla)^0.5</f>
        <v>0</v>
      </c>
      <c r="Q11" s="40"/>
      <c r="R11" s="40"/>
      <c r="S11" s="40"/>
      <c r="T11" s="40"/>
      <c r="U11" s="40"/>
      <c r="V11" s="40"/>
      <c r="W11" s="40"/>
      <c r="X11" s="40"/>
      <c r="Y11" s="40"/>
      <c r="Z11" s="40"/>
      <c r="AA11" s="40"/>
      <c r="AB11" s="40"/>
      <c r="AC11" s="40"/>
      <c r="AD11" s="40"/>
      <c r="AE11" s="40"/>
      <c r="AF11" s="40"/>
      <c r="AG11" s="40"/>
      <c r="AH11" s="40"/>
      <c r="AI11" s="40"/>
      <c r="AJ11" s="40"/>
      <c r="AK11" s="40"/>
      <c r="AL11" s="40"/>
      <c r="AM11" s="40"/>
      <c r="AN11" s="40"/>
      <c r="AO11" s="40"/>
      <c r="AP11" s="40"/>
      <c r="AQ11" s="40"/>
      <c r="AR11" s="40"/>
      <c r="AS11" s="40"/>
      <c r="AT11" s="40"/>
      <c r="AU11" s="40"/>
      <c r="AV11" s="40"/>
      <c r="AW11" s="40"/>
      <c r="AX11" s="40"/>
      <c r="AY11" s="40"/>
      <c r="AZ11" s="40"/>
      <c r="BA11" s="40"/>
      <c r="BB11" s="40"/>
      <c r="BC11" s="40"/>
      <c r="BD11" s="40"/>
      <c r="BE11" s="40"/>
      <c r="BF11" s="40"/>
      <c r="BG11" s="40"/>
      <c r="BH11" s="40"/>
      <c r="BI11" s="40"/>
      <c r="BJ11" s="18"/>
      <c r="BK11" s="18"/>
    </row>
    <row r="12" spans="1:256" hidden="1" outlineLevel="1" x14ac:dyDescent="0.2">
      <c r="A12" s="18"/>
      <c r="B12" s="124"/>
      <c r="C12" s="36" t="str">
        <f>Asset2</f>
        <v>Transmission buildings 132/66kV</v>
      </c>
      <c r="D12" s="18"/>
      <c r="E12" s="18"/>
      <c r="F12" s="39"/>
      <c r="G12" s="325">
        <f>Input!G144*(1+rvanilla)^0.5</f>
        <v>9.4658863514919442</v>
      </c>
      <c r="H12" s="325">
        <f>Input!H144*(1+rvanilla)^0.5</f>
        <v>21.07700478187402</v>
      </c>
      <c r="I12" s="325">
        <f>Input!I144*(1+rvanilla)^0.5</f>
        <v>22.131851683005642</v>
      </c>
      <c r="J12" s="325">
        <f>Input!J144*(1+rvanilla)^0.5</f>
        <v>12.892465443785611</v>
      </c>
      <c r="K12" s="325">
        <f>Input!K144*(1+rvanilla)^0.5</f>
        <v>6.6784307210316447</v>
      </c>
      <c r="L12" s="325">
        <f>Input!L144*(1+rvanilla)^0.5</f>
        <v>0</v>
      </c>
      <c r="M12" s="325">
        <f>Input!M144*(1+rvanilla)^0.5</f>
        <v>0</v>
      </c>
      <c r="N12" s="325">
        <f>Input!N144*(1+rvanilla)^0.5</f>
        <v>0</v>
      </c>
      <c r="O12" s="325">
        <f>Input!O144*(1+rvanilla)^0.5</f>
        <v>0</v>
      </c>
      <c r="P12" s="325">
        <f>Input!P144*(1+rvanilla)^0.5</f>
        <v>0</v>
      </c>
      <c r="Q12" s="40"/>
      <c r="R12" s="40"/>
      <c r="S12" s="40"/>
      <c r="T12" s="40"/>
      <c r="U12" s="40"/>
      <c r="V12" s="40"/>
      <c r="W12" s="40"/>
      <c r="X12" s="40"/>
      <c r="Y12" s="40"/>
      <c r="Z12" s="40"/>
      <c r="AA12" s="40"/>
      <c r="AB12" s="40"/>
      <c r="AC12" s="40"/>
      <c r="AD12" s="40"/>
      <c r="AE12" s="40"/>
      <c r="AF12" s="40"/>
      <c r="AG12" s="40"/>
      <c r="AH12" s="40"/>
      <c r="AI12" s="40"/>
      <c r="AJ12" s="40"/>
      <c r="AK12" s="40"/>
      <c r="AL12" s="40"/>
      <c r="AM12" s="40"/>
      <c r="AN12" s="40"/>
      <c r="AO12" s="40"/>
      <c r="AP12" s="40"/>
      <c r="AQ12" s="40"/>
      <c r="AR12" s="40"/>
      <c r="AS12" s="40"/>
      <c r="AT12" s="40"/>
      <c r="AU12" s="40"/>
      <c r="AV12" s="40"/>
      <c r="AW12" s="40"/>
      <c r="AX12" s="40"/>
      <c r="AY12" s="40"/>
      <c r="AZ12" s="40"/>
      <c r="BA12" s="40"/>
      <c r="BB12" s="40"/>
      <c r="BC12" s="40"/>
      <c r="BD12" s="40"/>
      <c r="BE12" s="40"/>
      <c r="BF12" s="40"/>
      <c r="BG12" s="40"/>
      <c r="BH12" s="40"/>
      <c r="BI12" s="40"/>
      <c r="BJ12" s="18"/>
      <c r="BK12" s="18"/>
    </row>
    <row r="13" spans="1:256" hidden="1" outlineLevel="1" x14ac:dyDescent="0.2">
      <c r="A13" s="18"/>
      <c r="B13" s="124"/>
      <c r="C13" s="36" t="str">
        <f>Asset3</f>
        <v>Zone buildings 132/66kV</v>
      </c>
      <c r="D13" s="18"/>
      <c r="E13" s="18"/>
      <c r="F13" s="39"/>
      <c r="G13" s="325">
        <f>Input!G145*(1+rvanilla)^0.5</f>
        <v>0</v>
      </c>
      <c r="H13" s="325">
        <f>Input!H145*(1+rvanilla)^0.5</f>
        <v>0</v>
      </c>
      <c r="I13" s="325">
        <f>Input!I145*(1+rvanilla)^0.5</f>
        <v>0</v>
      </c>
      <c r="J13" s="325">
        <f>Input!J145*(1+rvanilla)^0.5</f>
        <v>0</v>
      </c>
      <c r="K13" s="325">
        <f>Input!K145*(1+rvanilla)^0.5</f>
        <v>0</v>
      </c>
      <c r="L13" s="325">
        <f>Input!L145*(1+rvanilla)^0.5</f>
        <v>0</v>
      </c>
      <c r="M13" s="325">
        <f>Input!M145*(1+rvanilla)^0.5</f>
        <v>0</v>
      </c>
      <c r="N13" s="325">
        <f>Input!N145*(1+rvanilla)^0.5</f>
        <v>0</v>
      </c>
      <c r="O13" s="325">
        <f>Input!O145*(1+rvanilla)^0.5</f>
        <v>0</v>
      </c>
      <c r="P13" s="325">
        <f>Input!P145*(1+rvanilla)^0.5</f>
        <v>0</v>
      </c>
      <c r="Q13" s="40"/>
      <c r="R13" s="40"/>
      <c r="S13" s="40"/>
      <c r="T13" s="40"/>
      <c r="U13" s="40"/>
      <c r="V13" s="40"/>
      <c r="W13" s="40"/>
      <c r="X13" s="40"/>
      <c r="Y13" s="40"/>
      <c r="Z13" s="40"/>
      <c r="AA13" s="40"/>
      <c r="AB13" s="40"/>
      <c r="AC13" s="40"/>
      <c r="AD13" s="40"/>
      <c r="AE13" s="40"/>
      <c r="AF13" s="40"/>
      <c r="AG13" s="40"/>
      <c r="AH13" s="40"/>
      <c r="AI13" s="40"/>
      <c r="AJ13" s="40"/>
      <c r="AK13" s="40"/>
      <c r="AL13" s="40"/>
      <c r="AM13" s="40"/>
      <c r="AN13" s="40"/>
      <c r="AO13" s="40"/>
      <c r="AP13" s="40"/>
      <c r="AQ13" s="40"/>
      <c r="AR13" s="40"/>
      <c r="AS13" s="40"/>
      <c r="AT13" s="40"/>
      <c r="AU13" s="40"/>
      <c r="AV13" s="40"/>
      <c r="AW13" s="40"/>
      <c r="AX13" s="40"/>
      <c r="AY13" s="40"/>
      <c r="AZ13" s="40"/>
      <c r="BA13" s="40"/>
      <c r="BB13" s="40"/>
      <c r="BC13" s="40"/>
      <c r="BD13" s="40"/>
      <c r="BE13" s="40"/>
      <c r="BF13" s="40"/>
      <c r="BG13" s="40"/>
      <c r="BH13" s="40"/>
      <c r="BI13" s="40"/>
      <c r="BJ13" s="18"/>
      <c r="BK13" s="18"/>
    </row>
    <row r="14" spans="1:256" hidden="1" outlineLevel="1" x14ac:dyDescent="0.2">
      <c r="A14" s="18"/>
      <c r="B14" s="124"/>
      <c r="C14" s="36" t="str">
        <f>Asset4</f>
        <v>Transmission transformers 132/66kV</v>
      </c>
      <c r="D14" s="18"/>
      <c r="E14" s="18"/>
      <c r="F14" s="39"/>
      <c r="G14" s="325">
        <f>Input!G146*(1+rvanilla)^0.5</f>
        <v>1.368586832407094</v>
      </c>
      <c r="H14" s="325">
        <f>Input!H146*(1+rvanilla)^0.5</f>
        <v>7.6006954814217318</v>
      </c>
      <c r="I14" s="325">
        <f>Input!I146*(1+rvanilla)^0.5</f>
        <v>5.9786212860107435</v>
      </c>
      <c r="J14" s="325">
        <f>Input!J146*(1+rvanilla)^0.5</f>
        <v>2.1673699467840435</v>
      </c>
      <c r="K14" s="325">
        <f>Input!K146*(1+rvanilla)^0.5</f>
        <v>0.85730377061893781</v>
      </c>
      <c r="L14" s="325">
        <f>Input!L146*(1+rvanilla)^0.5</f>
        <v>0</v>
      </c>
      <c r="M14" s="325">
        <f>Input!M146*(1+rvanilla)^0.5</f>
        <v>0</v>
      </c>
      <c r="N14" s="325">
        <f>Input!N146*(1+rvanilla)^0.5</f>
        <v>0</v>
      </c>
      <c r="O14" s="325">
        <f>Input!O146*(1+rvanilla)^0.5</f>
        <v>0</v>
      </c>
      <c r="P14" s="325">
        <f>Input!P146*(1+rvanilla)^0.5</f>
        <v>0</v>
      </c>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c r="BD14" s="40"/>
      <c r="BE14" s="40"/>
      <c r="BF14" s="40"/>
      <c r="BG14" s="40"/>
      <c r="BH14" s="40"/>
      <c r="BI14" s="40"/>
      <c r="BJ14" s="18"/>
      <c r="BK14" s="18"/>
    </row>
    <row r="15" spans="1:256" hidden="1" outlineLevel="1" x14ac:dyDescent="0.2">
      <c r="A15" s="18"/>
      <c r="B15" s="124"/>
      <c r="C15" s="36" t="str">
        <f>Asset5</f>
        <v>Zone transformers 132/66kV</v>
      </c>
      <c r="D15" s="18"/>
      <c r="E15" s="18"/>
      <c r="F15" s="39"/>
      <c r="G15" s="325">
        <f>Input!G147*(1+rvanilla)^0.5</f>
        <v>3.0294938847005537</v>
      </c>
      <c r="H15" s="325">
        <f>Input!H147*(1+rvanilla)^0.5</f>
        <v>4.6933478558788808</v>
      </c>
      <c r="I15" s="325">
        <f>Input!I147*(1+rvanilla)^0.5</f>
        <v>7.1131814717229922</v>
      </c>
      <c r="J15" s="325">
        <f>Input!J147*(1+rvanilla)^0.5</f>
        <v>3.668871246785991</v>
      </c>
      <c r="K15" s="325">
        <f>Input!K147*(1+rvanilla)^0.5</f>
        <v>1.3914206567472815</v>
      </c>
      <c r="L15" s="325">
        <f>Input!L147*(1+rvanilla)^0.5</f>
        <v>0</v>
      </c>
      <c r="M15" s="325">
        <f>Input!M147*(1+rvanilla)^0.5</f>
        <v>0</v>
      </c>
      <c r="N15" s="325">
        <f>Input!N147*(1+rvanilla)^0.5</f>
        <v>0</v>
      </c>
      <c r="O15" s="325">
        <f>Input!O147*(1+rvanilla)^0.5</f>
        <v>0</v>
      </c>
      <c r="P15" s="325">
        <f>Input!P147*(1+rvanilla)^0.5</f>
        <v>0</v>
      </c>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0"/>
      <c r="AV15" s="40"/>
      <c r="AW15" s="40"/>
      <c r="AX15" s="40"/>
      <c r="AY15" s="40"/>
      <c r="AZ15" s="40"/>
      <c r="BA15" s="40"/>
      <c r="BB15" s="40"/>
      <c r="BC15" s="40"/>
      <c r="BD15" s="40"/>
      <c r="BE15" s="40"/>
      <c r="BF15" s="40"/>
      <c r="BG15" s="40"/>
      <c r="BH15" s="40"/>
      <c r="BI15" s="40"/>
      <c r="BJ15" s="18"/>
      <c r="BK15" s="18"/>
    </row>
    <row r="16" spans="1:256" hidden="1" outlineLevel="1" x14ac:dyDescent="0.2">
      <c r="A16" s="18"/>
      <c r="B16" s="124"/>
      <c r="C16" s="36" t="str">
        <f>Asset6</f>
        <v>Transmission substation equip 132/66kV</v>
      </c>
      <c r="D16" s="18"/>
      <c r="E16" s="18"/>
      <c r="F16" s="39"/>
      <c r="G16" s="325">
        <f>Input!G148*(1+rvanilla)^0.5</f>
        <v>5.8698574478955408</v>
      </c>
      <c r="H16" s="325">
        <f>Input!H148*(1+rvanilla)^0.5</f>
        <v>8.021107450336185</v>
      </c>
      <c r="I16" s="325">
        <f>Input!I148*(1+rvanilla)^0.5</f>
        <v>8.6603658624090212</v>
      </c>
      <c r="J16" s="325">
        <f>Input!J148*(1+rvanilla)^0.5</f>
        <v>3.7592608376907357</v>
      </c>
      <c r="K16" s="325">
        <f>Input!K148*(1+rvanilla)^0.5</f>
        <v>2.4935633261392165</v>
      </c>
      <c r="L16" s="325">
        <f>Input!L148*(1+rvanilla)^0.5</f>
        <v>0</v>
      </c>
      <c r="M16" s="325">
        <f>Input!M148*(1+rvanilla)^0.5</f>
        <v>0</v>
      </c>
      <c r="N16" s="325">
        <f>Input!N148*(1+rvanilla)^0.5</f>
        <v>0</v>
      </c>
      <c r="O16" s="325">
        <f>Input!O148*(1+rvanilla)^0.5</f>
        <v>0</v>
      </c>
      <c r="P16" s="325">
        <f>Input!P148*(1+rvanilla)^0.5</f>
        <v>0</v>
      </c>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40"/>
      <c r="AP16" s="40"/>
      <c r="AQ16" s="40"/>
      <c r="AR16" s="40"/>
      <c r="AS16" s="40"/>
      <c r="AT16" s="40"/>
      <c r="AU16" s="40"/>
      <c r="AV16" s="40"/>
      <c r="AW16" s="40"/>
      <c r="AX16" s="40"/>
      <c r="AY16" s="40"/>
      <c r="AZ16" s="40"/>
      <c r="BA16" s="40"/>
      <c r="BB16" s="40"/>
      <c r="BC16" s="40"/>
      <c r="BD16" s="40"/>
      <c r="BE16" s="40"/>
      <c r="BF16" s="40"/>
      <c r="BG16" s="40"/>
      <c r="BH16" s="40"/>
      <c r="BI16" s="40"/>
      <c r="BJ16" s="18"/>
      <c r="BK16" s="18"/>
    </row>
    <row r="17" spans="1:63" hidden="1" outlineLevel="1" x14ac:dyDescent="0.2">
      <c r="A17" s="18"/>
      <c r="B17" s="124"/>
      <c r="C17" s="36" t="str">
        <f>Asset7</f>
        <v>Zone substation equip 132/66kV</v>
      </c>
      <c r="D17" s="18"/>
      <c r="E17" s="18"/>
      <c r="F17" s="39"/>
      <c r="G17" s="325">
        <f>Input!G149*(1+rvanilla)^0.5</f>
        <v>14.421756534520878</v>
      </c>
      <c r="H17" s="325">
        <f>Input!H149*(1+rvanilla)^0.5</f>
        <v>18.921259546482023</v>
      </c>
      <c r="I17" s="325">
        <f>Input!I149*(1+rvanilla)^0.5</f>
        <v>19.201852563075828</v>
      </c>
      <c r="J17" s="325">
        <f>Input!J149*(1+rvanilla)^0.5</f>
        <v>9.8642402255681052</v>
      </c>
      <c r="K17" s="325">
        <f>Input!K149*(1+rvanilla)^0.5</f>
        <v>4.6076673066828402</v>
      </c>
      <c r="L17" s="325">
        <f>Input!L149*(1+rvanilla)^0.5</f>
        <v>0</v>
      </c>
      <c r="M17" s="325">
        <f>Input!M149*(1+rvanilla)^0.5</f>
        <v>0</v>
      </c>
      <c r="N17" s="325">
        <f>Input!N149*(1+rvanilla)^0.5</f>
        <v>0</v>
      </c>
      <c r="O17" s="325">
        <f>Input!O149*(1+rvanilla)^0.5</f>
        <v>0</v>
      </c>
      <c r="P17" s="325">
        <f>Input!P149*(1+rvanilla)^0.5</f>
        <v>0</v>
      </c>
      <c r="Q17" s="40"/>
      <c r="R17" s="40"/>
      <c r="S17" s="40"/>
      <c r="T17" s="40"/>
      <c r="U17" s="40"/>
      <c r="V17" s="40"/>
      <c r="W17" s="40"/>
      <c r="X17" s="40"/>
      <c r="Y17" s="40"/>
      <c r="Z17" s="40"/>
      <c r="AA17" s="40"/>
      <c r="AB17" s="40"/>
      <c r="AC17" s="40"/>
      <c r="AD17" s="40"/>
      <c r="AE17" s="40"/>
      <c r="AF17" s="40"/>
      <c r="AG17" s="40"/>
      <c r="AH17" s="40"/>
      <c r="AI17" s="40"/>
      <c r="AJ17" s="40"/>
      <c r="AK17" s="40"/>
      <c r="AL17" s="40"/>
      <c r="AM17" s="40"/>
      <c r="AN17" s="40"/>
      <c r="AO17" s="40"/>
      <c r="AP17" s="40"/>
      <c r="AQ17" s="40"/>
      <c r="AR17" s="40"/>
      <c r="AS17" s="40"/>
      <c r="AT17" s="40"/>
      <c r="AU17" s="40"/>
      <c r="AV17" s="40"/>
      <c r="AW17" s="40"/>
      <c r="AX17" s="40"/>
      <c r="AY17" s="40"/>
      <c r="AZ17" s="40"/>
      <c r="BA17" s="40"/>
      <c r="BB17" s="40"/>
      <c r="BC17" s="40"/>
      <c r="BD17" s="40"/>
      <c r="BE17" s="40"/>
      <c r="BF17" s="40"/>
      <c r="BG17" s="40"/>
      <c r="BH17" s="40"/>
      <c r="BI17" s="40"/>
      <c r="BJ17" s="18"/>
      <c r="BK17" s="18"/>
    </row>
    <row r="18" spans="1:63" hidden="1" outlineLevel="1" x14ac:dyDescent="0.2">
      <c r="A18" s="18"/>
      <c r="B18" s="124"/>
      <c r="C18" s="36" t="str">
        <f>Asset8</f>
        <v>Transmission &amp; Zone emergency spares</v>
      </c>
      <c r="D18" s="18"/>
      <c r="E18" s="18"/>
      <c r="F18" s="39"/>
      <c r="G18" s="325">
        <f>Input!G150*(1+rvanilla)^0.5</f>
        <v>0</v>
      </c>
      <c r="H18" s="325">
        <f>Input!H150*(1+rvanilla)^0.5</f>
        <v>0</v>
      </c>
      <c r="I18" s="325">
        <f>Input!I150*(1+rvanilla)^0.5</f>
        <v>0</v>
      </c>
      <c r="J18" s="325">
        <f>Input!J150*(1+rvanilla)^0.5</f>
        <v>0</v>
      </c>
      <c r="K18" s="325">
        <f>Input!K150*(1+rvanilla)^0.5</f>
        <v>0</v>
      </c>
      <c r="L18" s="325">
        <f>Input!L150*(1+rvanilla)^0.5</f>
        <v>0</v>
      </c>
      <c r="M18" s="325">
        <f>Input!M150*(1+rvanilla)^0.5</f>
        <v>0</v>
      </c>
      <c r="N18" s="325">
        <f>Input!N150*(1+rvanilla)^0.5</f>
        <v>0</v>
      </c>
      <c r="O18" s="325">
        <f>Input!O150*(1+rvanilla)^0.5</f>
        <v>0</v>
      </c>
      <c r="P18" s="325">
        <f>Input!P150*(1+rvanilla)^0.5</f>
        <v>0</v>
      </c>
      <c r="Q18" s="40"/>
      <c r="R18" s="40"/>
      <c r="S18" s="40"/>
      <c r="T18" s="40"/>
      <c r="U18" s="40"/>
      <c r="V18" s="40"/>
      <c r="W18" s="40"/>
      <c r="X18" s="40"/>
      <c r="Y18" s="40"/>
      <c r="Z18" s="40"/>
      <c r="AA18" s="40"/>
      <c r="AB18" s="40"/>
      <c r="AC18" s="40"/>
      <c r="AD18" s="40"/>
      <c r="AE18" s="40"/>
      <c r="AF18" s="40"/>
      <c r="AG18" s="40"/>
      <c r="AH18" s="40"/>
      <c r="AI18" s="40"/>
      <c r="AJ18" s="40"/>
      <c r="AK18" s="40"/>
      <c r="AL18" s="40"/>
      <c r="AM18" s="40"/>
      <c r="AN18" s="40"/>
      <c r="AO18" s="40"/>
      <c r="AP18" s="40"/>
      <c r="AQ18" s="40"/>
      <c r="AR18" s="40"/>
      <c r="AS18" s="40"/>
      <c r="AT18" s="40"/>
      <c r="AU18" s="40"/>
      <c r="AV18" s="40"/>
      <c r="AW18" s="40"/>
      <c r="AX18" s="40"/>
      <c r="AY18" s="40"/>
      <c r="AZ18" s="40"/>
      <c r="BA18" s="40"/>
      <c r="BB18" s="40"/>
      <c r="BC18" s="40"/>
      <c r="BD18" s="40"/>
      <c r="BE18" s="40"/>
      <c r="BF18" s="40"/>
      <c r="BG18" s="40"/>
      <c r="BH18" s="40"/>
      <c r="BI18" s="40"/>
      <c r="BJ18" s="18"/>
      <c r="BK18" s="18"/>
    </row>
    <row r="19" spans="1:63" hidden="1" outlineLevel="1" x14ac:dyDescent="0.2">
      <c r="A19" s="18"/>
      <c r="B19" s="124"/>
      <c r="C19" s="36" t="str">
        <f>Asset9</f>
        <v>Ancillary substation equipment (tx)</v>
      </c>
      <c r="D19" s="18"/>
      <c r="E19" s="18"/>
      <c r="F19" s="39"/>
      <c r="G19" s="325">
        <f>Input!G151*(1+rvanilla)^0.5</f>
        <v>5.0037910332918747</v>
      </c>
      <c r="H19" s="325">
        <f>Input!H151*(1+rvanilla)^0.5</f>
        <v>8.0314089925186263</v>
      </c>
      <c r="I19" s="325">
        <f>Input!I151*(1+rvanilla)^0.5</f>
        <v>8.7184353499716316</v>
      </c>
      <c r="J19" s="325">
        <f>Input!J151*(1+rvanilla)^0.5</f>
        <v>4.7781167109568345</v>
      </c>
      <c r="K19" s="325">
        <f>Input!K151*(1+rvanilla)^0.5</f>
        <v>2.90910235108786</v>
      </c>
      <c r="L19" s="325">
        <f>Input!L151*(1+rvanilla)^0.5</f>
        <v>0</v>
      </c>
      <c r="M19" s="325">
        <f>Input!M151*(1+rvanilla)^0.5</f>
        <v>0</v>
      </c>
      <c r="N19" s="325">
        <f>Input!N151*(1+rvanilla)^0.5</f>
        <v>0</v>
      </c>
      <c r="O19" s="325">
        <f>Input!O151*(1+rvanilla)^0.5</f>
        <v>0</v>
      </c>
      <c r="P19" s="325">
        <f>Input!P151*(1+rvanilla)^0.5</f>
        <v>0</v>
      </c>
      <c r="Q19" s="40"/>
      <c r="R19" s="40"/>
      <c r="S19" s="40"/>
      <c r="T19" s="40"/>
      <c r="U19" s="40"/>
      <c r="V19" s="40"/>
      <c r="W19" s="40"/>
      <c r="X19" s="40"/>
      <c r="Y19" s="40"/>
      <c r="Z19" s="40"/>
      <c r="AA19" s="40"/>
      <c r="AB19" s="40"/>
      <c r="AC19" s="40"/>
      <c r="AD19" s="40"/>
      <c r="AE19" s="40"/>
      <c r="AF19" s="40"/>
      <c r="AG19" s="40"/>
      <c r="AH19" s="40"/>
      <c r="AI19" s="40"/>
      <c r="AJ19" s="40"/>
      <c r="AK19" s="40"/>
      <c r="AL19" s="40"/>
      <c r="AM19" s="40"/>
      <c r="AN19" s="40"/>
      <c r="AO19" s="40"/>
      <c r="AP19" s="40"/>
      <c r="AQ19" s="40"/>
      <c r="AR19" s="40"/>
      <c r="AS19" s="40"/>
      <c r="AT19" s="40"/>
      <c r="AU19" s="40"/>
      <c r="AV19" s="40"/>
      <c r="AW19" s="40"/>
      <c r="AX19" s="40"/>
      <c r="AY19" s="40"/>
      <c r="AZ19" s="40"/>
      <c r="BA19" s="40"/>
      <c r="BB19" s="40"/>
      <c r="BC19" s="40"/>
      <c r="BD19" s="40"/>
      <c r="BE19" s="40"/>
      <c r="BF19" s="40"/>
      <c r="BG19" s="40"/>
      <c r="BH19" s="40"/>
      <c r="BI19" s="40"/>
      <c r="BJ19" s="18"/>
      <c r="BK19" s="18"/>
    </row>
    <row r="20" spans="1:63" hidden="1" outlineLevel="1" x14ac:dyDescent="0.2">
      <c r="A20" s="18"/>
      <c r="B20" s="124"/>
      <c r="C20" s="36" t="str">
        <f>Asset10</f>
        <v>132kV tower lines</v>
      </c>
      <c r="D20" s="18"/>
      <c r="E20" s="18"/>
      <c r="F20" s="39"/>
      <c r="G20" s="325">
        <f>Input!G152*(1+rvanilla)^0.5</f>
        <v>2.1187422433211114</v>
      </c>
      <c r="H20" s="325">
        <f>Input!H152*(1+rvanilla)^0.5</f>
        <v>3.1104895353971216</v>
      </c>
      <c r="I20" s="325">
        <f>Input!I152*(1+rvanilla)^0.5</f>
        <v>2.4160068412159239</v>
      </c>
      <c r="J20" s="325">
        <f>Input!J152*(1+rvanilla)^0.5</f>
        <v>2.3021178576087191</v>
      </c>
      <c r="K20" s="325">
        <f>Input!K152*(1+rvanilla)^0.5</f>
        <v>2.2970086744342026</v>
      </c>
      <c r="L20" s="325">
        <f>Input!L152*(1+rvanilla)^0.5</f>
        <v>0</v>
      </c>
      <c r="M20" s="325">
        <f>Input!M152*(1+rvanilla)^0.5</f>
        <v>0</v>
      </c>
      <c r="N20" s="325">
        <f>Input!N152*(1+rvanilla)^0.5</f>
        <v>0</v>
      </c>
      <c r="O20" s="325">
        <f>Input!O152*(1+rvanilla)^0.5</f>
        <v>0</v>
      </c>
      <c r="P20" s="325">
        <f>Input!P152*(1+rvanilla)^0.5</f>
        <v>0</v>
      </c>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18"/>
      <c r="BK20" s="18"/>
    </row>
    <row r="21" spans="1:63" hidden="1" outlineLevel="1" x14ac:dyDescent="0.2">
      <c r="A21" s="18"/>
      <c r="B21" s="124"/>
      <c r="C21" s="36" t="str">
        <f>Asset11</f>
        <v>132kV concrete &amp; steel pole lines</v>
      </c>
      <c r="D21" s="18"/>
      <c r="E21" s="18"/>
      <c r="F21" s="39"/>
      <c r="G21" s="325">
        <f>Input!G153*(1+rvanilla)^0.5</f>
        <v>4.1383980822010811</v>
      </c>
      <c r="H21" s="325">
        <f>Input!H153*(1+rvanilla)^0.5</f>
        <v>0.13863238277710702</v>
      </c>
      <c r="I21" s="325">
        <f>Input!I153*(1+rvanilla)^0.5</f>
        <v>0.19375616195484077</v>
      </c>
      <c r="J21" s="325">
        <f>Input!J153*(1+rvanilla)^0.5</f>
        <v>0.11979781515636621</v>
      </c>
      <c r="K21" s="325">
        <f>Input!K153*(1+rvanilla)^0.5</f>
        <v>0.33391176043516302</v>
      </c>
      <c r="L21" s="325">
        <f>Input!L153*(1+rvanilla)^0.5</f>
        <v>0</v>
      </c>
      <c r="M21" s="325">
        <f>Input!M153*(1+rvanilla)^0.5</f>
        <v>0</v>
      </c>
      <c r="N21" s="325">
        <f>Input!N153*(1+rvanilla)^0.5</f>
        <v>0</v>
      </c>
      <c r="O21" s="325">
        <f>Input!O153*(1+rvanilla)^0.5</f>
        <v>0</v>
      </c>
      <c r="P21" s="325">
        <f>Input!P153*(1+rvanilla)^0.5</f>
        <v>0</v>
      </c>
      <c r="Q21" s="40"/>
      <c r="R21" s="40"/>
      <c r="S21" s="40"/>
      <c r="T21" s="40"/>
      <c r="U21" s="40"/>
      <c r="V21" s="40"/>
      <c r="W21" s="40"/>
      <c r="X21" s="40"/>
      <c r="Y21" s="40"/>
      <c r="Z21" s="40"/>
      <c r="AA21" s="40"/>
      <c r="AB21" s="40"/>
      <c r="AC21" s="40"/>
      <c r="AD21" s="40"/>
      <c r="AE21" s="40"/>
      <c r="AF21" s="40"/>
      <c r="AG21" s="40"/>
      <c r="AH21" s="40"/>
      <c r="AI21" s="40"/>
      <c r="AJ21" s="40"/>
      <c r="AK21" s="40"/>
      <c r="AL21" s="40"/>
      <c r="AM21" s="40"/>
      <c r="AN21" s="40"/>
      <c r="AO21" s="40"/>
      <c r="AP21" s="40"/>
      <c r="AQ21" s="40"/>
      <c r="AR21" s="40"/>
      <c r="AS21" s="40"/>
      <c r="AT21" s="40"/>
      <c r="AU21" s="40"/>
      <c r="AV21" s="40"/>
      <c r="AW21" s="40"/>
      <c r="AX21" s="40"/>
      <c r="AY21" s="40"/>
      <c r="AZ21" s="40"/>
      <c r="BA21" s="40"/>
      <c r="BB21" s="40"/>
      <c r="BC21" s="40"/>
      <c r="BD21" s="40"/>
      <c r="BE21" s="40"/>
      <c r="BF21" s="40"/>
      <c r="BG21" s="40"/>
      <c r="BH21" s="40"/>
      <c r="BI21" s="40"/>
      <c r="BJ21" s="18"/>
      <c r="BK21" s="18"/>
    </row>
    <row r="22" spans="1:63" hidden="1" outlineLevel="1" x14ac:dyDescent="0.2">
      <c r="A22" s="18"/>
      <c r="B22" s="124"/>
      <c r="C22" s="36" t="str">
        <f>Asset12</f>
        <v>132kV wood pole lines</v>
      </c>
      <c r="D22" s="18"/>
      <c r="E22" s="18"/>
      <c r="F22" s="39"/>
      <c r="G22" s="325">
        <f>Input!G154*(1+rvanilla)^0.5</f>
        <v>1.1717723469353085</v>
      </c>
      <c r="H22" s="325">
        <f>Input!H154*(1+rvanilla)^0.5</f>
        <v>1.9004370672487017</v>
      </c>
      <c r="I22" s="325">
        <f>Input!I154*(1+rvanilla)^0.5</f>
        <v>2.4822540051200703</v>
      </c>
      <c r="J22" s="325">
        <f>Input!J154*(1+rvanilla)^0.5</f>
        <v>2.1841102924466163</v>
      </c>
      <c r="K22" s="325">
        <f>Input!K154*(1+rvanilla)^0.5</f>
        <v>2.3225140463689251</v>
      </c>
      <c r="L22" s="325">
        <f>Input!L154*(1+rvanilla)^0.5</f>
        <v>0</v>
      </c>
      <c r="M22" s="325">
        <f>Input!M154*(1+rvanilla)^0.5</f>
        <v>0</v>
      </c>
      <c r="N22" s="325">
        <f>Input!N154*(1+rvanilla)^0.5</f>
        <v>0</v>
      </c>
      <c r="O22" s="325">
        <f>Input!O154*(1+rvanilla)^0.5</f>
        <v>0</v>
      </c>
      <c r="P22" s="325">
        <f>Input!P154*(1+rvanilla)^0.5</f>
        <v>0</v>
      </c>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40"/>
      <c r="AY22" s="40"/>
      <c r="AZ22" s="40"/>
      <c r="BA22" s="40"/>
      <c r="BB22" s="40"/>
      <c r="BC22" s="40"/>
      <c r="BD22" s="40"/>
      <c r="BE22" s="40"/>
      <c r="BF22" s="40"/>
      <c r="BG22" s="40"/>
      <c r="BH22" s="40"/>
      <c r="BI22" s="40"/>
      <c r="BJ22" s="18"/>
      <c r="BK22" s="18"/>
    </row>
    <row r="23" spans="1:63" hidden="1" outlineLevel="1" x14ac:dyDescent="0.2">
      <c r="A23" s="18"/>
      <c r="B23" s="124"/>
      <c r="C23" s="36" t="str">
        <f>Asset13</f>
        <v>132kV feeders underground</v>
      </c>
      <c r="D23" s="18"/>
      <c r="E23" s="18"/>
      <c r="F23" s="39"/>
      <c r="G23" s="325">
        <f>Input!G155*(1+rvanilla)^0.5</f>
        <v>16.877464905165759</v>
      </c>
      <c r="H23" s="325">
        <f>Input!H155*(1+rvanilla)^0.5</f>
        <v>31.142348983331065</v>
      </c>
      <c r="I23" s="325">
        <f>Input!I155*(1+rvanilla)^0.5</f>
        <v>48.325028009332669</v>
      </c>
      <c r="J23" s="325">
        <f>Input!J155*(1+rvanilla)^0.5</f>
        <v>11.153309064566079</v>
      </c>
      <c r="K23" s="325">
        <f>Input!K155*(1+rvanilla)^0.5</f>
        <v>21.082226971055025</v>
      </c>
      <c r="L23" s="325">
        <f>Input!L155*(1+rvanilla)^0.5</f>
        <v>0</v>
      </c>
      <c r="M23" s="325">
        <f>Input!M155*(1+rvanilla)^0.5</f>
        <v>0</v>
      </c>
      <c r="N23" s="325">
        <f>Input!N155*(1+rvanilla)^0.5</f>
        <v>0</v>
      </c>
      <c r="O23" s="325">
        <f>Input!O155*(1+rvanilla)^0.5</f>
        <v>0</v>
      </c>
      <c r="P23" s="325">
        <f>Input!P155*(1+rvanilla)^0.5</f>
        <v>0</v>
      </c>
      <c r="Q23" s="40"/>
      <c r="R23" s="40"/>
      <c r="S23" s="40"/>
      <c r="T23" s="40"/>
      <c r="U23" s="40"/>
      <c r="V23" s="40"/>
      <c r="W23" s="40"/>
      <c r="X23" s="40"/>
      <c r="Y23" s="40"/>
      <c r="Z23" s="40"/>
      <c r="AA23" s="40"/>
      <c r="AB23" s="40"/>
      <c r="AC23" s="40"/>
      <c r="AD23" s="40"/>
      <c r="AE23" s="40"/>
      <c r="AF23" s="40"/>
      <c r="AG23" s="40"/>
      <c r="AH23" s="40"/>
      <c r="AI23" s="40"/>
      <c r="AJ23" s="40"/>
      <c r="AK23" s="40"/>
      <c r="AL23" s="40"/>
      <c r="AM23" s="40"/>
      <c r="AN23" s="40"/>
      <c r="AO23" s="40"/>
      <c r="AP23" s="40"/>
      <c r="AQ23" s="40"/>
      <c r="AR23" s="40"/>
      <c r="AS23" s="40"/>
      <c r="AT23" s="40"/>
      <c r="AU23" s="40"/>
      <c r="AV23" s="40"/>
      <c r="AW23" s="40"/>
      <c r="AX23" s="40"/>
      <c r="AY23" s="40"/>
      <c r="AZ23" s="40"/>
      <c r="BA23" s="40"/>
      <c r="BB23" s="40"/>
      <c r="BC23" s="40"/>
      <c r="BD23" s="40"/>
      <c r="BE23" s="40"/>
      <c r="BF23" s="40"/>
      <c r="BG23" s="40"/>
      <c r="BH23" s="40"/>
      <c r="BI23" s="40"/>
      <c r="BJ23" s="18"/>
      <c r="BK23" s="18"/>
    </row>
    <row r="24" spans="1:63" hidden="1" outlineLevel="1" x14ac:dyDescent="0.2">
      <c r="A24" s="18"/>
      <c r="B24" s="124"/>
      <c r="C24" s="36" t="str">
        <f>Asset14</f>
        <v>Cable tunnel (tx)</v>
      </c>
      <c r="D24" s="18"/>
      <c r="E24" s="18"/>
      <c r="F24" s="39"/>
      <c r="G24" s="325">
        <f>Input!G156*(1+rvanilla)^0.5</f>
        <v>2.7991927783840666E-2</v>
      </c>
      <c r="H24" s="325">
        <f>Input!H156*(1+rvanilla)^0.5</f>
        <v>2.8242786493328061E-2</v>
      </c>
      <c r="I24" s="325">
        <f>Input!I156*(1+rvanilla)^0.5</f>
        <v>2.8536160384539072E-2</v>
      </c>
      <c r="J24" s="325">
        <f>Input!J156*(1+rvanilla)^0.5</f>
        <v>2.8805225798975351E-2</v>
      </c>
      <c r="K24" s="325">
        <f>Input!K156*(1+rvanilla)^0.5</f>
        <v>2.8741297197599661E-2</v>
      </c>
      <c r="L24" s="325">
        <f>Input!L156*(1+rvanilla)^0.5</f>
        <v>0</v>
      </c>
      <c r="M24" s="325">
        <f>Input!M156*(1+rvanilla)^0.5</f>
        <v>0</v>
      </c>
      <c r="N24" s="325">
        <f>Input!N156*(1+rvanilla)^0.5</f>
        <v>0</v>
      </c>
      <c r="O24" s="325">
        <f>Input!O156*(1+rvanilla)^0.5</f>
        <v>0</v>
      </c>
      <c r="P24" s="325">
        <f>Input!P156*(1+rvanilla)^0.5</f>
        <v>0</v>
      </c>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0"/>
      <c r="AW24" s="40"/>
      <c r="AX24" s="40"/>
      <c r="AY24" s="40"/>
      <c r="AZ24" s="40"/>
      <c r="BA24" s="40"/>
      <c r="BB24" s="40"/>
      <c r="BC24" s="40"/>
      <c r="BD24" s="40"/>
      <c r="BE24" s="40"/>
      <c r="BF24" s="40"/>
      <c r="BG24" s="40"/>
      <c r="BH24" s="40"/>
      <c r="BI24" s="40"/>
      <c r="BJ24" s="18"/>
      <c r="BK24" s="18"/>
    </row>
    <row r="25" spans="1:63" hidden="1" outlineLevel="1" x14ac:dyDescent="0.2">
      <c r="A25" s="18"/>
      <c r="B25" s="124"/>
      <c r="C25" s="36" t="str">
        <f>Asset15</f>
        <v>Network control &amp; com systems</v>
      </c>
      <c r="D25" s="18"/>
      <c r="E25" s="18"/>
      <c r="F25" s="39"/>
      <c r="G25" s="325">
        <f>Input!G157*(1+rvanilla)^0.5</f>
        <v>0</v>
      </c>
      <c r="H25" s="325">
        <f>Input!H157*(1+rvanilla)^0.5</f>
        <v>0</v>
      </c>
      <c r="I25" s="325">
        <f>Input!I157*(1+rvanilla)^0.5</f>
        <v>0</v>
      </c>
      <c r="J25" s="325">
        <f>Input!J157*(1+rvanilla)^0.5</f>
        <v>0</v>
      </c>
      <c r="K25" s="325">
        <f>Input!K157*(1+rvanilla)^0.5</f>
        <v>0</v>
      </c>
      <c r="L25" s="325">
        <f>Input!L157*(1+rvanilla)^0.5</f>
        <v>0</v>
      </c>
      <c r="M25" s="325">
        <f>Input!M157*(1+rvanilla)^0.5</f>
        <v>0</v>
      </c>
      <c r="N25" s="325">
        <f>Input!N157*(1+rvanilla)^0.5</f>
        <v>0</v>
      </c>
      <c r="O25" s="325">
        <f>Input!O157*(1+rvanilla)^0.5</f>
        <v>0</v>
      </c>
      <c r="P25" s="325">
        <f>Input!P157*(1+rvanilla)^0.5</f>
        <v>0</v>
      </c>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18"/>
      <c r="BK25" s="18"/>
    </row>
    <row r="26" spans="1:63" hidden="1" outlineLevel="1" x14ac:dyDescent="0.2">
      <c r="A26" s="18"/>
      <c r="B26" s="124"/>
      <c r="C26" s="36" t="str">
        <f>Asset16</f>
        <v>Communications (digital) - tx</v>
      </c>
      <c r="D26" s="18"/>
      <c r="E26" s="18"/>
      <c r="F26" s="39"/>
      <c r="G26" s="325">
        <f>Input!G158*(1+rvanilla)^0.5</f>
        <v>0</v>
      </c>
      <c r="H26" s="325">
        <f>Input!H158*(1+rvanilla)^0.5</f>
        <v>0</v>
      </c>
      <c r="I26" s="325">
        <f>Input!I158*(1+rvanilla)^0.5</f>
        <v>0</v>
      </c>
      <c r="J26" s="325">
        <f>Input!J158*(1+rvanilla)^0.5</f>
        <v>0</v>
      </c>
      <c r="K26" s="325">
        <f>Input!K158*(1+rvanilla)^0.5</f>
        <v>0</v>
      </c>
      <c r="L26" s="325">
        <f>Input!L158*(1+rvanilla)^0.5</f>
        <v>0</v>
      </c>
      <c r="M26" s="325">
        <f>Input!M158*(1+rvanilla)^0.5</f>
        <v>0</v>
      </c>
      <c r="N26" s="325">
        <f>Input!N158*(1+rvanilla)^0.5</f>
        <v>0</v>
      </c>
      <c r="O26" s="325">
        <f>Input!O158*(1+rvanilla)^0.5</f>
        <v>0</v>
      </c>
      <c r="P26" s="325">
        <f>Input!P158*(1+rvanilla)^0.5</f>
        <v>0</v>
      </c>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18"/>
      <c r="BK26" s="18"/>
    </row>
    <row r="27" spans="1:63" hidden="1" outlineLevel="1" x14ac:dyDescent="0.2">
      <c r="A27" s="18"/>
      <c r="B27" s="124"/>
      <c r="C27" s="36" t="str">
        <f>Asset17</f>
        <v>System IT (tx)</v>
      </c>
      <c r="D27" s="18"/>
      <c r="E27" s="18"/>
      <c r="F27" s="39"/>
      <c r="G27" s="325">
        <f>Input!G159*(1+rvanilla)^0.5</f>
        <v>3.3331786559952103</v>
      </c>
      <c r="H27" s="325">
        <f>Input!H159*(1+rvanilla)^0.5</f>
        <v>5.9477132982650369</v>
      </c>
      <c r="I27" s="325">
        <f>Input!I159*(1+rvanilla)^0.5</f>
        <v>6.282250922357794</v>
      </c>
      <c r="J27" s="325">
        <f>Input!J159*(1+rvanilla)^0.5</f>
        <v>2.9435380040132952</v>
      </c>
      <c r="K27" s="325">
        <f>Input!K159*(1+rvanilla)^0.5</f>
        <v>2.6889234139137339</v>
      </c>
      <c r="L27" s="325">
        <f>Input!L159*(1+rvanilla)^0.5</f>
        <v>0</v>
      </c>
      <c r="M27" s="325">
        <f>Input!M159*(1+rvanilla)^0.5</f>
        <v>0</v>
      </c>
      <c r="N27" s="325">
        <f>Input!N159*(1+rvanilla)^0.5</f>
        <v>0</v>
      </c>
      <c r="O27" s="325">
        <f>Input!O159*(1+rvanilla)^0.5</f>
        <v>0</v>
      </c>
      <c r="P27" s="325">
        <f>Input!P159*(1+rvanilla)^0.5</f>
        <v>0</v>
      </c>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18"/>
      <c r="BK27" s="18"/>
    </row>
    <row r="28" spans="1:63" hidden="1" outlineLevel="1" x14ac:dyDescent="0.2">
      <c r="A28" s="18"/>
      <c r="B28" s="124"/>
      <c r="C28" s="36" t="str">
        <f>Asset18</f>
        <v>IT systems</v>
      </c>
      <c r="D28" s="18"/>
      <c r="E28" s="18"/>
      <c r="F28" s="39"/>
      <c r="G28" s="325">
        <f>Input!G160*(1+rvanilla)^0.5</f>
        <v>3.0006429537109307</v>
      </c>
      <c r="H28" s="325">
        <f>Input!H160*(1+rvanilla)^0.5</f>
        <v>2.8630182339624533</v>
      </c>
      <c r="I28" s="325">
        <f>Input!I160*(1+rvanilla)^0.5</f>
        <v>3.6788790659342148</v>
      </c>
      <c r="J28" s="325">
        <f>Input!J160*(1+rvanilla)^0.5</f>
        <v>3.9718804682079312</v>
      </c>
      <c r="K28" s="325">
        <f>Input!K160*(1+rvanilla)^0.5</f>
        <v>3.2020380927828547</v>
      </c>
      <c r="L28" s="325">
        <f>Input!L160*(1+rvanilla)^0.5</f>
        <v>0</v>
      </c>
      <c r="M28" s="325">
        <f>Input!M160*(1+rvanilla)^0.5</f>
        <v>0</v>
      </c>
      <c r="N28" s="325">
        <f>Input!N160*(1+rvanilla)^0.5</f>
        <v>0</v>
      </c>
      <c r="O28" s="325">
        <f>Input!O160*(1+rvanilla)^0.5</f>
        <v>0</v>
      </c>
      <c r="P28" s="325">
        <f>Input!P160*(1+rvanilla)^0.5</f>
        <v>0</v>
      </c>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18"/>
      <c r="BK28" s="18"/>
    </row>
    <row r="29" spans="1:63" hidden="1" outlineLevel="1" x14ac:dyDescent="0.2">
      <c r="A29" s="18"/>
      <c r="B29" s="124"/>
      <c r="C29" s="36" t="str">
        <f>Asset19</f>
        <v>Furniture, fittings, plant and equipment</v>
      </c>
      <c r="D29" s="18"/>
      <c r="E29" s="18"/>
      <c r="F29" s="39"/>
      <c r="G29" s="325">
        <f>Input!G161*(1+rvanilla)^0.5</f>
        <v>1.4656494187177371</v>
      </c>
      <c r="H29" s="325">
        <f>Input!H161*(1+rvanilla)^0.5</f>
        <v>0.93436339233754373</v>
      </c>
      <c r="I29" s="325">
        <f>Input!I161*(1+rvanilla)^0.5</f>
        <v>1.200574215007107</v>
      </c>
      <c r="J29" s="325">
        <f>Input!J161*(1+rvanilla)^0.5</f>
        <v>1.2122531452528831</v>
      </c>
      <c r="K29" s="325">
        <f>Input!K161*(1+rvanilla)^0.5</f>
        <v>1.474438902423671</v>
      </c>
      <c r="L29" s="325">
        <f>Input!L161*(1+rvanilla)^0.5</f>
        <v>0</v>
      </c>
      <c r="M29" s="325">
        <f>Input!M161*(1+rvanilla)^0.5</f>
        <v>0</v>
      </c>
      <c r="N29" s="325">
        <f>Input!N161*(1+rvanilla)^0.5</f>
        <v>0</v>
      </c>
      <c r="O29" s="325">
        <f>Input!O161*(1+rvanilla)^0.5</f>
        <v>0</v>
      </c>
      <c r="P29" s="325">
        <f>Input!P161*(1+rvanilla)^0.5</f>
        <v>0</v>
      </c>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18"/>
      <c r="BK29" s="18"/>
    </row>
    <row r="30" spans="1:63" hidden="1" outlineLevel="1" x14ac:dyDescent="0.2">
      <c r="A30" s="18"/>
      <c r="B30" s="124"/>
      <c r="C30" s="36" t="str">
        <f>Asset20</f>
        <v>Motor vehicles</v>
      </c>
      <c r="D30" s="18"/>
      <c r="E30" s="18"/>
      <c r="F30" s="39"/>
      <c r="G30" s="325">
        <f>Input!G162*(1+rvanilla)^0.5</f>
        <v>1.2707907268697571</v>
      </c>
      <c r="H30" s="325">
        <f>Input!H162*(1+rvanilla)^0.5</f>
        <v>0.90669301844877348</v>
      </c>
      <c r="I30" s="325">
        <f>Input!I162*(1+rvanilla)^0.5</f>
        <v>1.0329604177420688</v>
      </c>
      <c r="J30" s="325">
        <f>Input!J162*(1+rvanilla)^0.5</f>
        <v>1.2591556298229762</v>
      </c>
      <c r="K30" s="325">
        <f>Input!K162*(1+rvanilla)^0.5</f>
        <v>1.1719725994941759</v>
      </c>
      <c r="L30" s="325">
        <f>Input!L162*(1+rvanilla)^0.5</f>
        <v>0</v>
      </c>
      <c r="M30" s="325">
        <f>Input!M162*(1+rvanilla)^0.5</f>
        <v>0</v>
      </c>
      <c r="N30" s="325">
        <f>Input!N162*(1+rvanilla)^0.5</f>
        <v>0</v>
      </c>
      <c r="O30" s="325">
        <f>Input!O162*(1+rvanilla)^0.5</f>
        <v>0</v>
      </c>
      <c r="P30" s="325">
        <f>Input!P162*(1+rvanilla)^0.5</f>
        <v>0</v>
      </c>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18"/>
      <c r="BK30" s="18"/>
    </row>
    <row r="31" spans="1:63" hidden="1" outlineLevel="1" x14ac:dyDescent="0.2">
      <c r="A31" s="18"/>
      <c r="B31" s="124"/>
      <c r="C31" s="36" t="str">
        <f>Asset21</f>
        <v>Buildings</v>
      </c>
      <c r="D31" s="18"/>
      <c r="E31" s="18"/>
      <c r="F31" s="39"/>
      <c r="G31" s="325">
        <f>Input!G163*(1+rvanilla)^0.5</f>
        <v>5.0280566093394654</v>
      </c>
      <c r="H31" s="325">
        <f>Input!H163*(1+rvanilla)^0.5</f>
        <v>9.0221959857220106</v>
      </c>
      <c r="I31" s="325">
        <f>Input!I163*(1+rvanilla)^0.5</f>
        <v>6.6372556028802823</v>
      </c>
      <c r="J31" s="325">
        <f>Input!J163*(1+rvanilla)^0.5</f>
        <v>3.5827487761194794</v>
      </c>
      <c r="K31" s="325">
        <f>Input!K163*(1+rvanilla)^0.5</f>
        <v>0.29566174851325766</v>
      </c>
      <c r="L31" s="325">
        <f>Input!L163*(1+rvanilla)^0.5</f>
        <v>0</v>
      </c>
      <c r="M31" s="325">
        <f>Input!M163*(1+rvanilla)^0.5</f>
        <v>0</v>
      </c>
      <c r="N31" s="325">
        <f>Input!N163*(1+rvanilla)^0.5</f>
        <v>0</v>
      </c>
      <c r="O31" s="325">
        <f>Input!O163*(1+rvanilla)^0.5</f>
        <v>0</v>
      </c>
      <c r="P31" s="325">
        <f>Input!P163*(1+rvanilla)^0.5</f>
        <v>0</v>
      </c>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18"/>
      <c r="BK31" s="18"/>
    </row>
    <row r="32" spans="1:63" hidden="1" outlineLevel="1" x14ac:dyDescent="0.2">
      <c r="A32" s="18"/>
      <c r="B32" s="124"/>
      <c r="C32" s="36" t="str">
        <f>Asset22</f>
        <v>Land (non-system)</v>
      </c>
      <c r="D32" s="18"/>
      <c r="E32" s="18"/>
      <c r="F32" s="39"/>
      <c r="G32" s="325">
        <f>Input!G164*(1+rvanilla)^0.5</f>
        <v>-0.60071064668780383</v>
      </c>
      <c r="H32" s="325">
        <f>Input!H164*(1+rvanilla)^0.5</f>
        <v>0</v>
      </c>
      <c r="I32" s="325">
        <f>Input!I164*(1+rvanilla)^0.5</f>
        <v>-1.7428928203741991</v>
      </c>
      <c r="J32" s="325">
        <f>Input!J164*(1+rvanilla)^0.5</f>
        <v>-0.52514795337856679</v>
      </c>
      <c r="K32" s="325">
        <f>Input!K164*(1+rvanilla)^0.5</f>
        <v>-3.4703325797421685</v>
      </c>
      <c r="L32" s="325">
        <f>Input!L164*(1+rvanilla)^0.5</f>
        <v>0</v>
      </c>
      <c r="M32" s="325">
        <f>Input!M164*(1+rvanilla)^0.5</f>
        <v>0</v>
      </c>
      <c r="N32" s="325">
        <f>Input!N164*(1+rvanilla)^0.5</f>
        <v>0</v>
      </c>
      <c r="O32" s="325">
        <f>Input!O164*(1+rvanilla)^0.5</f>
        <v>0</v>
      </c>
      <c r="P32" s="325">
        <f>Input!P164*(1+rvanilla)^0.5</f>
        <v>0</v>
      </c>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18"/>
      <c r="BK32" s="18"/>
    </row>
    <row r="33" spans="1:63" hidden="1" outlineLevel="1" x14ac:dyDescent="0.2">
      <c r="A33" s="18"/>
      <c r="B33" s="124"/>
      <c r="C33" s="36" t="str">
        <f>Asset23</f>
        <v>Other non system assets</v>
      </c>
      <c r="D33" s="18"/>
      <c r="E33" s="18"/>
      <c r="F33" s="39"/>
      <c r="G33" s="325">
        <f>Input!G165*(1+rvanilla)^0.5</f>
        <v>0</v>
      </c>
      <c r="H33" s="325">
        <f>Input!H165*(1+rvanilla)^0.5</f>
        <v>0</v>
      </c>
      <c r="I33" s="325">
        <f>Input!I165*(1+rvanilla)^0.5</f>
        <v>0</v>
      </c>
      <c r="J33" s="325">
        <f>Input!J165*(1+rvanilla)^0.5</f>
        <v>0</v>
      </c>
      <c r="K33" s="325">
        <f>Input!K165*(1+rvanilla)^0.5</f>
        <v>0</v>
      </c>
      <c r="L33" s="325">
        <f>Input!L165*(1+rvanilla)^0.5</f>
        <v>0</v>
      </c>
      <c r="M33" s="325">
        <f>Input!M165*(1+rvanilla)^0.5</f>
        <v>0</v>
      </c>
      <c r="N33" s="325">
        <f>Input!N165*(1+rvanilla)^0.5</f>
        <v>0</v>
      </c>
      <c r="O33" s="325">
        <f>Input!O165*(1+rvanilla)^0.5</f>
        <v>0</v>
      </c>
      <c r="P33" s="325">
        <f>Input!P165*(1+rvanilla)^0.5</f>
        <v>0</v>
      </c>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18"/>
      <c r="BK33" s="18"/>
    </row>
    <row r="34" spans="1:63" hidden="1" outlineLevel="1" x14ac:dyDescent="0.2">
      <c r="A34" s="18"/>
      <c r="B34" s="124"/>
      <c r="C34" s="36" t="str">
        <f>Asset24</f>
        <v>Equity raising costs</v>
      </c>
      <c r="D34" s="18"/>
      <c r="E34" s="18"/>
      <c r="F34" s="39"/>
      <c r="G34" s="325">
        <f>Input!G166*(1+rvanilla)^0.5</f>
        <v>0</v>
      </c>
      <c r="H34" s="325">
        <f>Input!H166*(1+rvanilla)^0.5</f>
        <v>0</v>
      </c>
      <c r="I34" s="325">
        <f>Input!I166*(1+rvanilla)^0.5</f>
        <v>0</v>
      </c>
      <c r="J34" s="325">
        <f>Input!J166*(1+rvanilla)^0.5</f>
        <v>0</v>
      </c>
      <c r="K34" s="325">
        <f>Input!K166*(1+rvanilla)^0.5</f>
        <v>0</v>
      </c>
      <c r="L34" s="325">
        <f>Input!L166*(1+rvanilla)^0.5</f>
        <v>0</v>
      </c>
      <c r="M34" s="325">
        <f>Input!M166*(1+rvanilla)^0.5</f>
        <v>0</v>
      </c>
      <c r="N34" s="325">
        <f>Input!N166*(1+rvanilla)^0.5</f>
        <v>0</v>
      </c>
      <c r="O34" s="325">
        <f>Input!O166*(1+rvanilla)^0.5</f>
        <v>0</v>
      </c>
      <c r="P34" s="325">
        <f>Input!P166*(1+rvanilla)^0.5</f>
        <v>0</v>
      </c>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18"/>
      <c r="BK34" s="18"/>
    </row>
    <row r="35" spans="1:63" hidden="1" outlineLevel="1" x14ac:dyDescent="0.2">
      <c r="A35" s="18"/>
      <c r="B35" s="124"/>
      <c r="C35" s="36">
        <f>Asset25</f>
        <v>0</v>
      </c>
      <c r="D35" s="18"/>
      <c r="E35" s="18"/>
      <c r="F35" s="39"/>
      <c r="G35" s="325">
        <f>Input!G167*(1+rvanilla)^0.5</f>
        <v>0</v>
      </c>
      <c r="H35" s="325">
        <f>Input!H167*(1+rvanilla)^0.5</f>
        <v>0</v>
      </c>
      <c r="I35" s="325">
        <f>Input!I167*(1+rvanilla)^0.5</f>
        <v>0</v>
      </c>
      <c r="J35" s="325">
        <f>Input!J167*(1+rvanilla)^0.5</f>
        <v>0</v>
      </c>
      <c r="K35" s="325">
        <f>Input!K167*(1+rvanilla)^0.5</f>
        <v>0</v>
      </c>
      <c r="L35" s="325">
        <f>Input!L167*(1+rvanilla)^0.5</f>
        <v>0</v>
      </c>
      <c r="M35" s="325">
        <f>Input!M167*(1+rvanilla)^0.5</f>
        <v>0</v>
      </c>
      <c r="N35" s="325">
        <f>Input!N167*(1+rvanilla)^0.5</f>
        <v>0</v>
      </c>
      <c r="O35" s="325">
        <f>Input!O167*(1+rvanilla)^0.5</f>
        <v>0</v>
      </c>
      <c r="P35" s="325">
        <f>Input!P167*(1+rvanilla)^0.5</f>
        <v>0</v>
      </c>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18"/>
      <c r="BK35" s="18"/>
    </row>
    <row r="36" spans="1:63" hidden="1" outlineLevel="1" x14ac:dyDescent="0.2">
      <c r="A36" s="18"/>
      <c r="B36" s="124"/>
      <c r="C36" s="36">
        <f>Asset26</f>
        <v>0</v>
      </c>
      <c r="D36" s="18"/>
      <c r="E36" s="18"/>
      <c r="F36" s="39"/>
      <c r="G36" s="325">
        <f>Input!G168*(1+rvanilla)^0.5</f>
        <v>0</v>
      </c>
      <c r="H36" s="325">
        <f>Input!H168*(1+rvanilla)^0.5</f>
        <v>0</v>
      </c>
      <c r="I36" s="325">
        <f>Input!I168*(1+rvanilla)^0.5</f>
        <v>0</v>
      </c>
      <c r="J36" s="325">
        <f>Input!J168*(1+rvanilla)^0.5</f>
        <v>0</v>
      </c>
      <c r="K36" s="325">
        <f>Input!K168*(1+rvanilla)^0.5</f>
        <v>0</v>
      </c>
      <c r="L36" s="325">
        <f>Input!L168*(1+rvanilla)^0.5</f>
        <v>0</v>
      </c>
      <c r="M36" s="325">
        <f>Input!M168*(1+rvanilla)^0.5</f>
        <v>0</v>
      </c>
      <c r="N36" s="325">
        <f>Input!N168*(1+rvanilla)^0.5</f>
        <v>0</v>
      </c>
      <c r="O36" s="325">
        <f>Input!O168*(1+rvanilla)^0.5</f>
        <v>0</v>
      </c>
      <c r="P36" s="325">
        <f>Input!P168*(1+rvanilla)^0.5</f>
        <v>0</v>
      </c>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18"/>
      <c r="BK36" s="18"/>
    </row>
    <row r="37" spans="1:63" hidden="1" outlineLevel="1" x14ac:dyDescent="0.2">
      <c r="A37" s="18"/>
      <c r="B37" s="124"/>
      <c r="C37" s="36">
        <f>Asset27</f>
        <v>0</v>
      </c>
      <c r="D37" s="18"/>
      <c r="E37" s="18"/>
      <c r="F37" s="39"/>
      <c r="G37" s="325">
        <f>Input!G169*(1+rvanilla)^0.5</f>
        <v>0</v>
      </c>
      <c r="H37" s="325">
        <f>Input!H169*(1+rvanilla)^0.5</f>
        <v>0</v>
      </c>
      <c r="I37" s="325">
        <f>Input!I169*(1+rvanilla)^0.5</f>
        <v>0</v>
      </c>
      <c r="J37" s="325">
        <f>Input!J169*(1+rvanilla)^0.5</f>
        <v>0</v>
      </c>
      <c r="K37" s="325">
        <f>Input!K169*(1+rvanilla)^0.5</f>
        <v>0</v>
      </c>
      <c r="L37" s="325">
        <f>Input!L169*(1+rvanilla)^0.5</f>
        <v>0</v>
      </c>
      <c r="M37" s="325">
        <f>Input!M169*(1+rvanilla)^0.5</f>
        <v>0</v>
      </c>
      <c r="N37" s="325">
        <f>Input!N169*(1+rvanilla)^0.5</f>
        <v>0</v>
      </c>
      <c r="O37" s="325">
        <f>Input!O169*(1+rvanilla)^0.5</f>
        <v>0</v>
      </c>
      <c r="P37" s="325">
        <f>Input!P169*(1+rvanilla)^0.5</f>
        <v>0</v>
      </c>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18"/>
      <c r="BK37" s="18"/>
    </row>
    <row r="38" spans="1:63" hidden="1" outlineLevel="1" x14ac:dyDescent="0.2">
      <c r="A38" s="18"/>
      <c r="B38" s="124"/>
      <c r="C38" s="36">
        <f>Asset28</f>
        <v>0</v>
      </c>
      <c r="D38" s="18"/>
      <c r="E38" s="18"/>
      <c r="F38" s="39"/>
      <c r="G38" s="325">
        <f>Input!G170*(1+rvanilla)^0.5</f>
        <v>0</v>
      </c>
      <c r="H38" s="325">
        <f>Input!H170*(1+rvanilla)^0.5</f>
        <v>0</v>
      </c>
      <c r="I38" s="325">
        <f>Input!I170*(1+rvanilla)^0.5</f>
        <v>0</v>
      </c>
      <c r="J38" s="325">
        <f>Input!J170*(1+rvanilla)^0.5</f>
        <v>0</v>
      </c>
      <c r="K38" s="325">
        <f>Input!K170*(1+rvanilla)^0.5</f>
        <v>0</v>
      </c>
      <c r="L38" s="325">
        <f>Input!L170*(1+rvanilla)^0.5</f>
        <v>0</v>
      </c>
      <c r="M38" s="325">
        <f>Input!M170*(1+rvanilla)^0.5</f>
        <v>0</v>
      </c>
      <c r="N38" s="325">
        <f>Input!N170*(1+rvanilla)^0.5</f>
        <v>0</v>
      </c>
      <c r="O38" s="325">
        <f>Input!O170*(1+rvanilla)^0.5</f>
        <v>0</v>
      </c>
      <c r="P38" s="325">
        <f>Input!P170*(1+rvanilla)^0.5</f>
        <v>0</v>
      </c>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18"/>
      <c r="BK38" s="18"/>
    </row>
    <row r="39" spans="1:63" hidden="1" outlineLevel="1" x14ac:dyDescent="0.2">
      <c r="A39" s="18"/>
      <c r="B39" s="124"/>
      <c r="C39" s="36">
        <f>Asset29</f>
        <v>0</v>
      </c>
      <c r="D39" s="18"/>
      <c r="E39" s="18"/>
      <c r="F39" s="39"/>
      <c r="G39" s="325">
        <f>Input!G171*(1+rvanilla)^0.5</f>
        <v>0</v>
      </c>
      <c r="H39" s="325">
        <f>Input!H171*(1+rvanilla)^0.5</f>
        <v>0</v>
      </c>
      <c r="I39" s="325">
        <f>Input!I171*(1+rvanilla)^0.5</f>
        <v>0</v>
      </c>
      <c r="J39" s="325">
        <f>Input!J171*(1+rvanilla)^0.5</f>
        <v>0</v>
      </c>
      <c r="K39" s="325">
        <f>Input!K171*(1+rvanilla)^0.5</f>
        <v>0</v>
      </c>
      <c r="L39" s="325">
        <f>Input!L171*(1+rvanilla)^0.5</f>
        <v>0</v>
      </c>
      <c r="M39" s="325">
        <f>Input!M171*(1+rvanilla)^0.5</f>
        <v>0</v>
      </c>
      <c r="N39" s="325">
        <f>Input!N171*(1+rvanilla)^0.5</f>
        <v>0</v>
      </c>
      <c r="O39" s="325">
        <f>Input!O171*(1+rvanilla)^0.5</f>
        <v>0</v>
      </c>
      <c r="P39" s="325">
        <f>Input!P171*(1+rvanilla)^0.5</f>
        <v>0</v>
      </c>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18"/>
      <c r="BK39" s="18"/>
    </row>
    <row r="40" spans="1:63" hidden="1" outlineLevel="1" x14ac:dyDescent="0.2">
      <c r="A40" s="18"/>
      <c r="B40" s="124"/>
      <c r="C40" s="36">
        <f>Asset30</f>
        <v>0</v>
      </c>
      <c r="D40" s="18"/>
      <c r="E40" s="18"/>
      <c r="F40" s="39"/>
      <c r="G40" s="325">
        <f>Input!G172*(1+rvanilla)^0.5</f>
        <v>0</v>
      </c>
      <c r="H40" s="325">
        <f>Input!H172*(1+rvanilla)^0.5</f>
        <v>0</v>
      </c>
      <c r="I40" s="325">
        <f>Input!I172*(1+rvanilla)^0.5</f>
        <v>0</v>
      </c>
      <c r="J40" s="325">
        <f>Input!J172*(1+rvanilla)^0.5</f>
        <v>0</v>
      </c>
      <c r="K40" s="325">
        <f>Input!K172*(1+rvanilla)^0.5</f>
        <v>0</v>
      </c>
      <c r="L40" s="325">
        <f>Input!L172*(1+rvanilla)^0.5</f>
        <v>0</v>
      </c>
      <c r="M40" s="325">
        <f>Input!M172*(1+rvanilla)^0.5</f>
        <v>0</v>
      </c>
      <c r="N40" s="325">
        <f>Input!N172*(1+rvanilla)^0.5</f>
        <v>0</v>
      </c>
      <c r="O40" s="325">
        <f>Input!O172*(1+rvanilla)^0.5</f>
        <v>0</v>
      </c>
      <c r="P40" s="325">
        <f>Input!P172*(1+rvanilla)^0.5</f>
        <v>0</v>
      </c>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18"/>
      <c r="BK40" s="18"/>
    </row>
    <row r="41" spans="1:63" collapsed="1" x14ac:dyDescent="0.2">
      <c r="A41" s="18"/>
      <c r="B41" s="124" t="s">
        <v>82</v>
      </c>
      <c r="C41" s="18"/>
      <c r="D41" s="18"/>
      <c r="E41" s="18"/>
      <c r="F41" s="39"/>
      <c r="G41" s="325">
        <f>SUM(G42:G71)</f>
        <v>41.808319735725483</v>
      </c>
      <c r="H41" s="325">
        <f t="shared" ref="H41:P41" si="7">SUM(H42:H71)</f>
        <v>80.009168188907836</v>
      </c>
      <c r="I41" s="325">
        <f t="shared" si="7"/>
        <v>157.94815707567523</v>
      </c>
      <c r="J41" s="325">
        <f t="shared" si="7"/>
        <v>72.694717188904335</v>
      </c>
      <c r="K41" s="325">
        <f t="shared" si="7"/>
        <v>57.537757543943762</v>
      </c>
      <c r="L41" s="325">
        <f t="shared" si="7"/>
        <v>0</v>
      </c>
      <c r="M41" s="325">
        <f t="shared" si="7"/>
        <v>0</v>
      </c>
      <c r="N41" s="325">
        <f t="shared" si="7"/>
        <v>0</v>
      </c>
      <c r="O41" s="325">
        <f t="shared" si="7"/>
        <v>0</v>
      </c>
      <c r="P41" s="325">
        <f t="shared" si="7"/>
        <v>0</v>
      </c>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18"/>
      <c r="BK41" s="18"/>
    </row>
    <row r="42" spans="1:63" hidden="1" outlineLevel="1" x14ac:dyDescent="0.2">
      <c r="A42" s="18"/>
      <c r="B42" s="124"/>
      <c r="C42" s="36" t="str">
        <f>Asset1</f>
        <v>Transmission &amp; Zone land &amp; easements</v>
      </c>
      <c r="D42" s="18"/>
      <c r="E42" s="18"/>
      <c r="F42" s="39"/>
      <c r="G42" s="325">
        <f t="shared" ref="G42:G69" si="8">G11*G$7</f>
        <v>-37.107813304626298</v>
      </c>
      <c r="H42" s="325">
        <f t="shared" ref="H42:P42" si="9">H11*H$7</f>
        <v>-50.624450392456808</v>
      </c>
      <c r="I42" s="325">
        <f t="shared" si="9"/>
        <v>4.6647120035220127</v>
      </c>
      <c r="J42" s="325">
        <f t="shared" si="9"/>
        <v>0.5463136170591717</v>
      </c>
      <c r="K42" s="325">
        <f t="shared" si="9"/>
        <v>0.55484331788858055</v>
      </c>
      <c r="L42" s="325">
        <f t="shared" si="9"/>
        <v>0</v>
      </c>
      <c r="M42" s="325">
        <f t="shared" si="9"/>
        <v>0</v>
      </c>
      <c r="N42" s="325">
        <f t="shared" si="9"/>
        <v>0</v>
      </c>
      <c r="O42" s="325">
        <f t="shared" si="9"/>
        <v>0</v>
      </c>
      <c r="P42" s="325">
        <f t="shared" si="9"/>
        <v>0</v>
      </c>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18"/>
      <c r="BK42" s="18"/>
    </row>
    <row r="43" spans="1:63" hidden="1" outlineLevel="1" x14ac:dyDescent="0.2">
      <c r="A43" s="18"/>
      <c r="B43" s="124"/>
      <c r="C43" s="36" t="str">
        <f>Asset2</f>
        <v>Transmission buildings 132/66kV</v>
      </c>
      <c r="D43" s="18"/>
      <c r="E43" s="18"/>
      <c r="F43" s="39"/>
      <c r="G43" s="325">
        <f t="shared" si="8"/>
        <v>9.7025335102792418</v>
      </c>
      <c r="H43" s="325">
        <f t="shared" ref="H43:P43" si="10">H12*H$7</f>
        <v>22.144028148956391</v>
      </c>
      <c r="I43" s="325">
        <f t="shared" si="10"/>
        <v>23.833583591319247</v>
      </c>
      <c r="J43" s="325">
        <f t="shared" si="10"/>
        <v>14.230869548787915</v>
      </c>
      <c r="K43" s="325">
        <f t="shared" si="10"/>
        <v>7.5560313669962591</v>
      </c>
      <c r="L43" s="325">
        <f t="shared" si="10"/>
        <v>0</v>
      </c>
      <c r="M43" s="325">
        <f t="shared" si="10"/>
        <v>0</v>
      </c>
      <c r="N43" s="325">
        <f t="shared" si="10"/>
        <v>0</v>
      </c>
      <c r="O43" s="325">
        <f t="shared" si="10"/>
        <v>0</v>
      </c>
      <c r="P43" s="325">
        <f t="shared" si="10"/>
        <v>0</v>
      </c>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18"/>
      <c r="BK43" s="18"/>
    </row>
    <row r="44" spans="1:63" hidden="1" outlineLevel="1" x14ac:dyDescent="0.2">
      <c r="A44" s="18"/>
      <c r="B44" s="124"/>
      <c r="C44" s="36" t="str">
        <f>Asset3</f>
        <v>Zone buildings 132/66kV</v>
      </c>
      <c r="D44" s="18"/>
      <c r="E44" s="18"/>
      <c r="F44" s="39"/>
      <c r="G44" s="325">
        <f t="shared" si="8"/>
        <v>0</v>
      </c>
      <c r="H44" s="325">
        <f t="shared" ref="H44:P44" si="11">H13*H$7</f>
        <v>0</v>
      </c>
      <c r="I44" s="325">
        <f t="shared" si="11"/>
        <v>0</v>
      </c>
      <c r="J44" s="325">
        <f>J13*J$7</f>
        <v>0</v>
      </c>
      <c r="K44" s="325">
        <f t="shared" si="11"/>
        <v>0</v>
      </c>
      <c r="L44" s="325">
        <f t="shared" si="11"/>
        <v>0</v>
      </c>
      <c r="M44" s="325">
        <f t="shared" si="11"/>
        <v>0</v>
      </c>
      <c r="N44" s="325">
        <f t="shared" si="11"/>
        <v>0</v>
      </c>
      <c r="O44" s="325">
        <f t="shared" si="11"/>
        <v>0</v>
      </c>
      <c r="P44" s="325">
        <f t="shared" si="11"/>
        <v>0</v>
      </c>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18"/>
      <c r="BK44" s="18"/>
    </row>
    <row r="45" spans="1:63" hidden="1" outlineLevel="1" x14ac:dyDescent="0.2">
      <c r="A45" s="18"/>
      <c r="B45" s="124"/>
      <c r="C45" s="36" t="str">
        <f>Asset4</f>
        <v>Transmission transformers 132/66kV</v>
      </c>
      <c r="D45" s="18"/>
      <c r="E45" s="18"/>
      <c r="F45" s="39"/>
      <c r="G45" s="325">
        <f t="shared" si="8"/>
        <v>1.4028015032172712</v>
      </c>
      <c r="H45" s="325">
        <f>H14*H$7</f>
        <v>7.9854806901687061</v>
      </c>
      <c r="I45" s="325">
        <f t="shared" ref="I45:P45" si="12">I14*I$7</f>
        <v>6.4383212133304122</v>
      </c>
      <c r="J45" s="325">
        <f t="shared" si="12"/>
        <v>2.3923708860134472</v>
      </c>
      <c r="K45" s="325">
        <f t="shared" si="12"/>
        <v>0.96996052702036639</v>
      </c>
      <c r="L45" s="325">
        <f t="shared" si="12"/>
        <v>0</v>
      </c>
      <c r="M45" s="325">
        <f t="shared" si="12"/>
        <v>0</v>
      </c>
      <c r="N45" s="325">
        <f t="shared" si="12"/>
        <v>0</v>
      </c>
      <c r="O45" s="325">
        <f t="shared" si="12"/>
        <v>0</v>
      </c>
      <c r="P45" s="325">
        <f t="shared" si="12"/>
        <v>0</v>
      </c>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18"/>
      <c r="BK45" s="18"/>
    </row>
    <row r="46" spans="1:63" hidden="1" outlineLevel="1" x14ac:dyDescent="0.2">
      <c r="A46" s="18"/>
      <c r="B46" s="124"/>
      <c r="C46" s="36" t="str">
        <f>Asset5</f>
        <v>Zone transformers 132/66kV</v>
      </c>
      <c r="D46" s="18"/>
      <c r="E46" s="18"/>
      <c r="F46" s="39"/>
      <c r="G46" s="325">
        <f t="shared" si="8"/>
        <v>3.1052312318180673</v>
      </c>
      <c r="H46" s="325">
        <f t="shared" ref="H46:P46" si="13">H15*H$7</f>
        <v>4.9309485910827489</v>
      </c>
      <c r="I46" s="325">
        <f t="shared" si="13"/>
        <v>7.6601184408221918</v>
      </c>
      <c r="J46" s="325">
        <f t="shared" si="13"/>
        <v>4.0497473762457918</v>
      </c>
      <c r="K46" s="325">
        <f t="shared" si="13"/>
        <v>1.5742647586295411</v>
      </c>
      <c r="L46" s="325">
        <f t="shared" si="13"/>
        <v>0</v>
      </c>
      <c r="M46" s="325">
        <f t="shared" si="13"/>
        <v>0</v>
      </c>
      <c r="N46" s="325">
        <f t="shared" si="13"/>
        <v>0</v>
      </c>
      <c r="O46" s="325">
        <f t="shared" si="13"/>
        <v>0</v>
      </c>
      <c r="P46" s="325">
        <f t="shared" si="13"/>
        <v>0</v>
      </c>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18"/>
      <c r="BK46" s="18"/>
    </row>
    <row r="47" spans="1:63" hidden="1" outlineLevel="1" x14ac:dyDescent="0.2">
      <c r="A47" s="18"/>
      <c r="B47" s="124"/>
      <c r="C47" s="36" t="str">
        <f>Asset6</f>
        <v>Transmission substation equip 132/66kV</v>
      </c>
      <c r="D47" s="18"/>
      <c r="E47" s="18"/>
      <c r="F47" s="39"/>
      <c r="G47" s="325">
        <f t="shared" si="8"/>
        <v>6.0166038840929286</v>
      </c>
      <c r="H47" s="325">
        <f t="shared" ref="H47:P47" si="14">H16*H$7</f>
        <v>8.4271760150094543</v>
      </c>
      <c r="I47" s="325">
        <f t="shared" si="14"/>
        <v>9.3262668062983138</v>
      </c>
      <c r="J47" s="325">
        <f t="shared" si="14"/>
        <v>4.1495205718647687</v>
      </c>
      <c r="K47" s="325">
        <f t="shared" si="14"/>
        <v>2.8212380265567729</v>
      </c>
      <c r="L47" s="325">
        <f t="shared" si="14"/>
        <v>0</v>
      </c>
      <c r="M47" s="325">
        <f t="shared" si="14"/>
        <v>0</v>
      </c>
      <c r="N47" s="325">
        <f t="shared" si="14"/>
        <v>0</v>
      </c>
      <c r="O47" s="325">
        <f t="shared" si="14"/>
        <v>0</v>
      </c>
      <c r="P47" s="325">
        <f t="shared" si="14"/>
        <v>0</v>
      </c>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18"/>
      <c r="BK47" s="18"/>
    </row>
    <row r="48" spans="1:63" hidden="1" outlineLevel="1" x14ac:dyDescent="0.2">
      <c r="A48" s="18"/>
      <c r="B48" s="124"/>
      <c r="C48" s="36" t="str">
        <f>Asset7</f>
        <v>Zone substation equip 132/66kV</v>
      </c>
      <c r="D48" s="18"/>
      <c r="E48" s="18"/>
      <c r="F48" s="39"/>
      <c r="G48" s="325">
        <f t="shared" si="8"/>
        <v>14.782300447883898</v>
      </c>
      <c r="H48" s="325">
        <f t="shared" ref="H48:P48" si="15">H17*H$7</f>
        <v>19.879148311022675</v>
      </c>
      <c r="I48" s="325">
        <f t="shared" si="15"/>
        <v>20.678295007808579</v>
      </c>
      <c r="J48" s="325">
        <f t="shared" si="15"/>
        <v>10.888275517203731</v>
      </c>
      <c r="K48" s="325">
        <f t="shared" si="15"/>
        <v>5.2131526330485896</v>
      </c>
      <c r="L48" s="325">
        <f t="shared" si="15"/>
        <v>0</v>
      </c>
      <c r="M48" s="325">
        <f t="shared" si="15"/>
        <v>0</v>
      </c>
      <c r="N48" s="325">
        <f t="shared" si="15"/>
        <v>0</v>
      </c>
      <c r="O48" s="325">
        <f t="shared" si="15"/>
        <v>0</v>
      </c>
      <c r="P48" s="325">
        <f t="shared" si="15"/>
        <v>0</v>
      </c>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18"/>
      <c r="BK48" s="18"/>
    </row>
    <row r="49" spans="1:63" hidden="1" outlineLevel="1" x14ac:dyDescent="0.2">
      <c r="A49" s="18"/>
      <c r="B49" s="124"/>
      <c r="C49" s="36" t="str">
        <f>Asset8</f>
        <v>Transmission &amp; Zone emergency spares</v>
      </c>
      <c r="D49" s="18"/>
      <c r="E49" s="18"/>
      <c r="F49" s="39"/>
      <c r="G49" s="325">
        <f t="shared" si="8"/>
        <v>0</v>
      </c>
      <c r="H49" s="325">
        <f t="shared" ref="H49:P49" si="16">H18*H$7</f>
        <v>0</v>
      </c>
      <c r="I49" s="325">
        <f t="shared" si="16"/>
        <v>0</v>
      </c>
      <c r="J49" s="325">
        <f t="shared" si="16"/>
        <v>0</v>
      </c>
      <c r="K49" s="325">
        <f t="shared" si="16"/>
        <v>0</v>
      </c>
      <c r="L49" s="325">
        <f t="shared" si="16"/>
        <v>0</v>
      </c>
      <c r="M49" s="325">
        <f t="shared" si="16"/>
        <v>0</v>
      </c>
      <c r="N49" s="325">
        <f t="shared" si="16"/>
        <v>0</v>
      </c>
      <c r="O49" s="325">
        <f t="shared" si="16"/>
        <v>0</v>
      </c>
      <c r="P49" s="325">
        <f t="shared" si="16"/>
        <v>0</v>
      </c>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18"/>
      <c r="BK49" s="18"/>
    </row>
    <row r="50" spans="1:63" hidden="1" outlineLevel="1" x14ac:dyDescent="0.2">
      <c r="A50" s="18"/>
      <c r="B50" s="124"/>
      <c r="C50" s="36" t="str">
        <f>Asset9</f>
        <v>Ancillary substation equipment (tx)</v>
      </c>
      <c r="D50" s="18"/>
      <c r="E50" s="18"/>
      <c r="F50" s="39"/>
      <c r="G50" s="325">
        <f t="shared" si="8"/>
        <v>5.1288858091241707</v>
      </c>
      <c r="H50" s="325">
        <f t="shared" ref="H50:P50" si="17">H19*H$7</f>
        <v>8.4379990727648817</v>
      </c>
      <c r="I50" s="325">
        <f t="shared" si="17"/>
        <v>9.3888012930530422</v>
      </c>
      <c r="J50" s="325">
        <f t="shared" si="17"/>
        <v>5.2741468184648799</v>
      </c>
      <c r="K50" s="325">
        <f t="shared" si="17"/>
        <v>3.2913822921602303</v>
      </c>
      <c r="L50" s="325">
        <f t="shared" si="17"/>
        <v>0</v>
      </c>
      <c r="M50" s="325">
        <f t="shared" si="17"/>
        <v>0</v>
      </c>
      <c r="N50" s="325">
        <f t="shared" si="17"/>
        <v>0</v>
      </c>
      <c r="O50" s="325">
        <f t="shared" si="17"/>
        <v>0</v>
      </c>
      <c r="P50" s="325">
        <f t="shared" si="17"/>
        <v>0</v>
      </c>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18"/>
      <c r="BK50" s="18"/>
    </row>
    <row r="51" spans="1:63" hidden="1" outlineLevel="1" x14ac:dyDescent="0.2">
      <c r="A51" s="18"/>
      <c r="B51" s="124"/>
      <c r="C51" s="36" t="str">
        <f>Asset10</f>
        <v>132kV tower lines</v>
      </c>
      <c r="D51" s="18"/>
      <c r="E51" s="18"/>
      <c r="F51" s="39"/>
      <c r="G51" s="325">
        <f t="shared" si="8"/>
        <v>2.1717107994041389</v>
      </c>
      <c r="H51" s="325">
        <f t="shared" ref="H51:P51" si="18">H20*H$7</f>
        <v>3.2679580681266005</v>
      </c>
      <c r="I51" s="325">
        <f t="shared" si="18"/>
        <v>2.6017751172412917</v>
      </c>
      <c r="J51" s="325">
        <f t="shared" si="18"/>
        <v>2.5411073669665121</v>
      </c>
      <c r="K51" s="325">
        <f t="shared" si="18"/>
        <v>2.5988544793358637</v>
      </c>
      <c r="L51" s="325">
        <f t="shared" si="18"/>
        <v>0</v>
      </c>
      <c r="M51" s="325">
        <f t="shared" si="18"/>
        <v>0</v>
      </c>
      <c r="N51" s="325">
        <f t="shared" si="18"/>
        <v>0</v>
      </c>
      <c r="O51" s="325">
        <f t="shared" si="18"/>
        <v>0</v>
      </c>
      <c r="P51" s="325">
        <f t="shared" si="18"/>
        <v>0</v>
      </c>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18"/>
      <c r="BK51" s="18"/>
    </row>
    <row r="52" spans="1:63" hidden="1" outlineLevel="1" x14ac:dyDescent="0.2">
      <c r="A52" s="18"/>
      <c r="B52" s="124"/>
      <c r="C52" s="36" t="str">
        <f>Asset11</f>
        <v>132kV concrete &amp; steel pole lines</v>
      </c>
      <c r="D52" s="18"/>
      <c r="E52" s="18"/>
      <c r="F52" s="39"/>
      <c r="G52" s="325">
        <f t="shared" si="8"/>
        <v>4.2418580342561079</v>
      </c>
      <c r="H52" s="325">
        <f t="shared" ref="H52:P52" si="19">H21*H$7</f>
        <v>0.14565064715519804</v>
      </c>
      <c r="I52" s="325">
        <f t="shared" si="19"/>
        <v>0.20865419434514967</v>
      </c>
      <c r="J52" s="325">
        <f t="shared" si="19"/>
        <v>0.13223437263830801</v>
      </c>
      <c r="K52" s="325">
        <f t="shared" si="19"/>
        <v>0.37779050813711018</v>
      </c>
      <c r="L52" s="325">
        <f t="shared" si="19"/>
        <v>0</v>
      </c>
      <c r="M52" s="325">
        <f t="shared" si="19"/>
        <v>0</v>
      </c>
      <c r="N52" s="325">
        <f t="shared" si="19"/>
        <v>0</v>
      </c>
      <c r="O52" s="325">
        <f t="shared" si="19"/>
        <v>0</v>
      </c>
      <c r="P52" s="325">
        <f t="shared" si="19"/>
        <v>0</v>
      </c>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18"/>
      <c r="BK52" s="18"/>
    </row>
    <row r="53" spans="1:63" hidden="1" outlineLevel="1" x14ac:dyDescent="0.2">
      <c r="A53" s="18"/>
      <c r="B53" s="124"/>
      <c r="C53" s="36" t="str">
        <f>Asset12</f>
        <v>132kV wood pole lines</v>
      </c>
      <c r="D53" s="18"/>
      <c r="E53" s="18"/>
      <c r="F53" s="39"/>
      <c r="G53" s="325">
        <f t="shared" si="8"/>
        <v>1.2010666556086911</v>
      </c>
      <c r="H53" s="325">
        <f t="shared" ref="H53:P53" si="20">H22*H$7</f>
        <v>1.9966466937781671</v>
      </c>
      <c r="I53" s="325">
        <f t="shared" si="20"/>
        <v>2.6731160669825056</v>
      </c>
      <c r="J53" s="325">
        <f t="shared" si="20"/>
        <v>2.4108490953493131</v>
      </c>
      <c r="K53" s="325">
        <f t="shared" si="20"/>
        <v>2.6277114666156387</v>
      </c>
      <c r="L53" s="325">
        <f t="shared" si="20"/>
        <v>0</v>
      </c>
      <c r="M53" s="325">
        <f t="shared" si="20"/>
        <v>0</v>
      </c>
      <c r="N53" s="325">
        <f t="shared" si="20"/>
        <v>0</v>
      </c>
      <c r="O53" s="325">
        <f t="shared" si="20"/>
        <v>0</v>
      </c>
      <c r="P53" s="325">
        <f t="shared" si="20"/>
        <v>0</v>
      </c>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18"/>
      <c r="BK53" s="18"/>
    </row>
    <row r="54" spans="1:63" hidden="1" outlineLevel="1" x14ac:dyDescent="0.2">
      <c r="A54" s="18"/>
      <c r="B54" s="124"/>
      <c r="C54" s="36" t="str">
        <f>Asset13</f>
        <v>132kV feeders underground</v>
      </c>
      <c r="D54" s="18"/>
      <c r="E54" s="18"/>
      <c r="F54" s="39"/>
      <c r="G54" s="325">
        <f t="shared" si="8"/>
        <v>17.299401527794902</v>
      </c>
      <c r="H54" s="325">
        <f t="shared" ref="H54:P54" si="21">H23*H$7</f>
        <v>32.718930400612194</v>
      </c>
      <c r="I54" s="325">
        <f t="shared" si="21"/>
        <v>52.040769616112762</v>
      </c>
      <c r="J54" s="325">
        <f t="shared" si="21"/>
        <v>12.311166318592695</v>
      </c>
      <c r="K54" s="325">
        <f t="shared" si="21"/>
        <v>23.852604741075893</v>
      </c>
      <c r="L54" s="325">
        <f t="shared" si="21"/>
        <v>0</v>
      </c>
      <c r="M54" s="325">
        <f t="shared" si="21"/>
        <v>0</v>
      </c>
      <c r="N54" s="325">
        <f t="shared" si="21"/>
        <v>0</v>
      </c>
      <c r="O54" s="325">
        <f t="shared" si="21"/>
        <v>0</v>
      </c>
      <c r="P54" s="325">
        <f t="shared" si="21"/>
        <v>0</v>
      </c>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18"/>
      <c r="BK54" s="18"/>
    </row>
    <row r="55" spans="1:63" hidden="1" outlineLevel="1" x14ac:dyDescent="0.2">
      <c r="A55" s="18"/>
      <c r="B55" s="124"/>
      <c r="C55" s="36" t="str">
        <f>Asset14</f>
        <v>Cable tunnel (tx)</v>
      </c>
      <c r="D55" s="18"/>
      <c r="E55" s="18"/>
      <c r="F55" s="39"/>
      <c r="G55" s="325">
        <f t="shared" si="8"/>
        <v>2.869172597843668E-2</v>
      </c>
      <c r="H55" s="325">
        <f t="shared" ref="H55:P55" si="22">H24*H$7</f>
        <v>2.9672577559552792E-2</v>
      </c>
      <c r="I55" s="325">
        <f t="shared" si="22"/>
        <v>3.0730323591606518E-2</v>
      </c>
      <c r="J55" s="325">
        <f t="shared" si="22"/>
        <v>3.1795579554272799E-2</v>
      </c>
      <c r="K55" s="325">
        <f t="shared" si="22"/>
        <v>3.2518139698494548E-2</v>
      </c>
      <c r="L55" s="325">
        <f t="shared" si="22"/>
        <v>0</v>
      </c>
      <c r="M55" s="325">
        <f t="shared" si="22"/>
        <v>0</v>
      </c>
      <c r="N55" s="325">
        <f t="shared" si="22"/>
        <v>0</v>
      </c>
      <c r="O55" s="325">
        <f t="shared" si="22"/>
        <v>0</v>
      </c>
      <c r="P55" s="325">
        <f t="shared" si="22"/>
        <v>0</v>
      </c>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18"/>
      <c r="BK55" s="18"/>
    </row>
    <row r="56" spans="1:63" hidden="1" outlineLevel="1" x14ac:dyDescent="0.2">
      <c r="A56" s="18"/>
      <c r="B56" s="124"/>
      <c r="C56" s="36" t="str">
        <f>Asset15</f>
        <v>Network control &amp; com systems</v>
      </c>
      <c r="D56" s="18"/>
      <c r="E56" s="18"/>
      <c r="F56" s="39"/>
      <c r="G56" s="325">
        <f t="shared" si="8"/>
        <v>0</v>
      </c>
      <c r="H56" s="325">
        <f t="shared" ref="H56:P56" si="23">H25*H$7</f>
        <v>0</v>
      </c>
      <c r="I56" s="325">
        <f t="shared" si="23"/>
        <v>0</v>
      </c>
      <c r="J56" s="325">
        <f t="shared" si="23"/>
        <v>0</v>
      </c>
      <c r="K56" s="325">
        <f t="shared" si="23"/>
        <v>0</v>
      </c>
      <c r="L56" s="325">
        <f t="shared" si="23"/>
        <v>0</v>
      </c>
      <c r="M56" s="325">
        <f t="shared" si="23"/>
        <v>0</v>
      </c>
      <c r="N56" s="325">
        <f t="shared" si="23"/>
        <v>0</v>
      </c>
      <c r="O56" s="325">
        <f t="shared" si="23"/>
        <v>0</v>
      </c>
      <c r="P56" s="325">
        <f t="shared" si="23"/>
        <v>0</v>
      </c>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18"/>
      <c r="BK56" s="18"/>
    </row>
    <row r="57" spans="1:63" hidden="1" outlineLevel="1" x14ac:dyDescent="0.2">
      <c r="A57" s="18"/>
      <c r="B57" s="124"/>
      <c r="C57" s="36" t="str">
        <f>Asset16</f>
        <v>Communications (digital) - tx</v>
      </c>
      <c r="D57" s="18"/>
      <c r="E57" s="18"/>
      <c r="F57" s="39"/>
      <c r="G57" s="325">
        <f t="shared" si="8"/>
        <v>0</v>
      </c>
      <c r="H57" s="325">
        <f t="shared" ref="H57:P57" si="24">H26*H$7</f>
        <v>0</v>
      </c>
      <c r="I57" s="325">
        <f t="shared" si="24"/>
        <v>0</v>
      </c>
      <c r="J57" s="325">
        <f t="shared" si="24"/>
        <v>0</v>
      </c>
      <c r="K57" s="325">
        <f>K26*K$7</f>
        <v>0</v>
      </c>
      <c r="L57" s="325">
        <f t="shared" si="24"/>
        <v>0</v>
      </c>
      <c r="M57" s="325">
        <f t="shared" si="24"/>
        <v>0</v>
      </c>
      <c r="N57" s="325">
        <f t="shared" si="24"/>
        <v>0</v>
      </c>
      <c r="O57" s="325">
        <f t="shared" si="24"/>
        <v>0</v>
      </c>
      <c r="P57" s="325">
        <f t="shared" si="24"/>
        <v>0</v>
      </c>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18"/>
      <c r="BK57" s="18"/>
    </row>
    <row r="58" spans="1:63" hidden="1" outlineLevel="1" x14ac:dyDescent="0.2">
      <c r="A58" s="18"/>
      <c r="B58" s="124"/>
      <c r="C58" s="36" t="str">
        <f>Asset17</f>
        <v>System IT (tx)</v>
      </c>
      <c r="D58" s="18"/>
      <c r="E58" s="18"/>
      <c r="F58" s="39"/>
      <c r="G58" s="325">
        <f t="shared" si="8"/>
        <v>3.4165081223950904</v>
      </c>
      <c r="H58" s="325">
        <f t="shared" ref="H58:P58" si="25">H27*H$7</f>
        <v>6.2488162839897043</v>
      </c>
      <c r="I58" s="325">
        <f t="shared" si="25"/>
        <v>6.7652971221847107</v>
      </c>
      <c r="J58" s="325">
        <f t="shared" si="25"/>
        <v>3.2491151928744575</v>
      </c>
      <c r="K58" s="325">
        <f t="shared" si="25"/>
        <v>3.0422700343358953</v>
      </c>
      <c r="L58" s="325">
        <f t="shared" si="25"/>
        <v>0</v>
      </c>
      <c r="M58" s="325">
        <f t="shared" si="25"/>
        <v>0</v>
      </c>
      <c r="N58" s="325">
        <f t="shared" si="25"/>
        <v>0</v>
      </c>
      <c r="O58" s="325">
        <f t="shared" si="25"/>
        <v>0</v>
      </c>
      <c r="P58" s="325">
        <f t="shared" si="25"/>
        <v>0</v>
      </c>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18"/>
      <c r="BK58" s="18"/>
    </row>
    <row r="59" spans="1:63" hidden="1" outlineLevel="1" x14ac:dyDescent="0.2">
      <c r="A59" s="18"/>
      <c r="B59" s="124"/>
      <c r="C59" s="36" t="str">
        <f>Asset18</f>
        <v>IT systems</v>
      </c>
      <c r="D59" s="18"/>
      <c r="E59" s="18"/>
      <c r="F59" s="39"/>
      <c r="G59" s="325">
        <f t="shared" si="8"/>
        <v>3.0756590275537037</v>
      </c>
      <c r="H59" s="325">
        <f t="shared" ref="H59:P59" si="26">H28*H$7</f>
        <v>3.0079585320568021</v>
      </c>
      <c r="I59" s="325">
        <f t="shared" si="26"/>
        <v>3.9617503766133124</v>
      </c>
      <c r="J59" s="325">
        <f t="shared" si="26"/>
        <v>4.3842128608295736</v>
      </c>
      <c r="K59" s="325">
        <f t="shared" si="26"/>
        <v>3.6228121961631539</v>
      </c>
      <c r="L59" s="325">
        <f t="shared" si="26"/>
        <v>0</v>
      </c>
      <c r="M59" s="325">
        <f t="shared" si="26"/>
        <v>0</v>
      </c>
      <c r="N59" s="325">
        <f t="shared" si="26"/>
        <v>0</v>
      </c>
      <c r="O59" s="325">
        <f t="shared" si="26"/>
        <v>0</v>
      </c>
      <c r="P59" s="325">
        <f t="shared" si="26"/>
        <v>0</v>
      </c>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18"/>
      <c r="BK59" s="18"/>
    </row>
    <row r="60" spans="1:63" hidden="1" outlineLevel="1" x14ac:dyDescent="0.2">
      <c r="A60" s="18"/>
      <c r="B60" s="124"/>
      <c r="C60" s="36" t="str">
        <f>Asset19</f>
        <v>Furniture, fittings, plant and equipment</v>
      </c>
      <c r="D60" s="18"/>
      <c r="E60" s="18"/>
      <c r="F60" s="39"/>
      <c r="G60" s="325">
        <f t="shared" si="8"/>
        <v>1.5022906541856804</v>
      </c>
      <c r="H60" s="325">
        <f t="shared" ref="H60:P60" si="27">H29*H$7</f>
        <v>0.98166553907463183</v>
      </c>
      <c r="I60" s="325">
        <f t="shared" si="27"/>
        <v>1.2928871167578877</v>
      </c>
      <c r="J60" s="325">
        <f t="shared" si="27"/>
        <v>1.3381006484308327</v>
      </c>
      <c r="K60" s="325">
        <f t="shared" si="27"/>
        <v>1.6681922836075798</v>
      </c>
      <c r="L60" s="325">
        <f t="shared" si="27"/>
        <v>0</v>
      </c>
      <c r="M60" s="325">
        <f t="shared" si="27"/>
        <v>0</v>
      </c>
      <c r="N60" s="325">
        <f t="shared" si="27"/>
        <v>0</v>
      </c>
      <c r="O60" s="325">
        <f t="shared" si="27"/>
        <v>0</v>
      </c>
      <c r="P60" s="325">
        <f t="shared" si="27"/>
        <v>0</v>
      </c>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18"/>
      <c r="BK60" s="18"/>
    </row>
    <row r="61" spans="1:63" hidden="1" outlineLevel="1" x14ac:dyDescent="0.2">
      <c r="A61" s="18"/>
      <c r="B61" s="124"/>
      <c r="C61" s="36" t="str">
        <f>Asset20</f>
        <v>Motor vehicles</v>
      </c>
      <c r="D61" s="18"/>
      <c r="E61" s="18"/>
      <c r="F61" s="39"/>
      <c r="G61" s="325">
        <f t="shared" si="8"/>
        <v>1.3025604950415008</v>
      </c>
      <c r="H61" s="325">
        <f t="shared" ref="H61:P61" si="28">H30*H$7</f>
        <v>0.9525943525077426</v>
      </c>
      <c r="I61" s="325">
        <f t="shared" si="28"/>
        <v>1.1123853898625176</v>
      </c>
      <c r="J61" s="325">
        <f t="shared" si="28"/>
        <v>1.3898722155016416</v>
      </c>
      <c r="K61" s="325">
        <f t="shared" si="28"/>
        <v>1.3259794243504852</v>
      </c>
      <c r="L61" s="325">
        <f t="shared" si="28"/>
        <v>0</v>
      </c>
      <c r="M61" s="325">
        <f t="shared" si="28"/>
        <v>0</v>
      </c>
      <c r="N61" s="325">
        <f t="shared" si="28"/>
        <v>0</v>
      </c>
      <c r="O61" s="325">
        <f t="shared" si="28"/>
        <v>0</v>
      </c>
      <c r="P61" s="325">
        <f t="shared" si="28"/>
        <v>0</v>
      </c>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18"/>
      <c r="BK61" s="18"/>
    </row>
    <row r="62" spans="1:63" hidden="1" outlineLevel="1" x14ac:dyDescent="0.2">
      <c r="A62" s="18"/>
      <c r="B62" s="124"/>
      <c r="C62" s="36" t="str">
        <f>Asset21</f>
        <v>Buildings</v>
      </c>
      <c r="D62" s="18"/>
      <c r="E62" s="18"/>
      <c r="F62" s="39"/>
      <c r="G62" s="325">
        <f t="shared" si="8"/>
        <v>5.1537580245729515</v>
      </c>
      <c r="H62" s="325">
        <f t="shared" ref="H62:P62" si="29">H31*H$7</f>
        <v>9.478944657499186</v>
      </c>
      <c r="I62" s="325">
        <f t="shared" si="29"/>
        <v>7.1475983344704979</v>
      </c>
      <c r="J62" s="325">
        <f t="shared" si="29"/>
        <v>3.9546842829516229</v>
      </c>
      <c r="K62" s="325">
        <f t="shared" si="29"/>
        <v>0.33451413050550216</v>
      </c>
      <c r="L62" s="325">
        <f t="shared" si="29"/>
        <v>0</v>
      </c>
      <c r="M62" s="325">
        <f t="shared" si="29"/>
        <v>0</v>
      </c>
      <c r="N62" s="325">
        <f t="shared" si="29"/>
        <v>0</v>
      </c>
      <c r="O62" s="325">
        <f t="shared" si="29"/>
        <v>0</v>
      </c>
      <c r="P62" s="325">
        <f t="shared" si="29"/>
        <v>0</v>
      </c>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18"/>
      <c r="BK62" s="18"/>
    </row>
    <row r="63" spans="1:63" hidden="1" outlineLevel="1" x14ac:dyDescent="0.2">
      <c r="A63" s="18"/>
      <c r="B63" s="124"/>
      <c r="C63" s="36" t="str">
        <f>Asset22</f>
        <v>Land (non-system)</v>
      </c>
      <c r="D63" s="18"/>
      <c r="E63" s="18"/>
      <c r="F63" s="39"/>
      <c r="G63" s="325">
        <f t="shared" si="8"/>
        <v>-0.61572841285499891</v>
      </c>
      <c r="H63" s="325">
        <f t="shared" ref="H63:P63" si="30">H32*H$7</f>
        <v>0</v>
      </c>
      <c r="I63" s="325">
        <f t="shared" si="30"/>
        <v>-1.8769049386407839</v>
      </c>
      <c r="J63" s="325">
        <f t="shared" si="30"/>
        <v>-0.57966508042459841</v>
      </c>
      <c r="K63" s="325">
        <f t="shared" si="30"/>
        <v>-3.9263627821821978</v>
      </c>
      <c r="L63" s="325">
        <f t="shared" si="30"/>
        <v>0</v>
      </c>
      <c r="M63" s="325">
        <f t="shared" si="30"/>
        <v>0</v>
      </c>
      <c r="N63" s="325">
        <f t="shared" si="30"/>
        <v>0</v>
      </c>
      <c r="O63" s="325">
        <f t="shared" si="30"/>
        <v>0</v>
      </c>
      <c r="P63" s="325">
        <f t="shared" si="30"/>
        <v>0</v>
      </c>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18"/>
      <c r="BK63" s="18"/>
    </row>
    <row r="64" spans="1:63" hidden="1" outlineLevel="1" x14ac:dyDescent="0.2">
      <c r="A64" s="18"/>
      <c r="B64" s="124"/>
      <c r="C64" s="36" t="str">
        <f>Asset23</f>
        <v>Other non system assets</v>
      </c>
      <c r="D64" s="18"/>
      <c r="E64" s="18"/>
      <c r="F64" s="39"/>
      <c r="G64" s="325">
        <f t="shared" si="8"/>
        <v>0</v>
      </c>
      <c r="H64" s="325">
        <f t="shared" ref="H64:P64" si="31">H33*H$7</f>
        <v>0</v>
      </c>
      <c r="I64" s="325">
        <f t="shared" si="31"/>
        <v>0</v>
      </c>
      <c r="J64" s="325">
        <f t="shared" si="31"/>
        <v>0</v>
      </c>
      <c r="K64" s="325">
        <f t="shared" si="31"/>
        <v>0</v>
      </c>
      <c r="L64" s="325">
        <f t="shared" si="31"/>
        <v>0</v>
      </c>
      <c r="M64" s="325">
        <f t="shared" si="31"/>
        <v>0</v>
      </c>
      <c r="N64" s="325">
        <f t="shared" si="31"/>
        <v>0</v>
      </c>
      <c r="O64" s="325">
        <f t="shared" si="31"/>
        <v>0</v>
      </c>
      <c r="P64" s="325">
        <f t="shared" si="31"/>
        <v>0</v>
      </c>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18"/>
      <c r="BK64" s="18"/>
    </row>
    <row r="65" spans="1:256" hidden="1" outlineLevel="1" x14ac:dyDescent="0.2">
      <c r="A65" s="18"/>
      <c r="B65" s="124"/>
      <c r="C65" s="36" t="str">
        <f>Asset24</f>
        <v>Equity raising costs</v>
      </c>
      <c r="D65" s="18"/>
      <c r="E65" s="18"/>
      <c r="F65" s="39"/>
      <c r="G65" s="325">
        <f t="shared" si="8"/>
        <v>0</v>
      </c>
      <c r="H65" s="325">
        <f t="shared" ref="H65:P65" si="32">H34*H$7</f>
        <v>0</v>
      </c>
      <c r="I65" s="325">
        <f t="shared" si="32"/>
        <v>0</v>
      </c>
      <c r="J65" s="325">
        <f t="shared" si="32"/>
        <v>0</v>
      </c>
      <c r="K65" s="325">
        <f t="shared" si="32"/>
        <v>0</v>
      </c>
      <c r="L65" s="325">
        <f t="shared" si="32"/>
        <v>0</v>
      </c>
      <c r="M65" s="325">
        <f t="shared" si="32"/>
        <v>0</v>
      </c>
      <c r="N65" s="325">
        <f t="shared" si="32"/>
        <v>0</v>
      </c>
      <c r="O65" s="325">
        <f t="shared" si="32"/>
        <v>0</v>
      </c>
      <c r="P65" s="325">
        <f t="shared" si="32"/>
        <v>0</v>
      </c>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18"/>
      <c r="BK65" s="18"/>
    </row>
    <row r="66" spans="1:256" hidden="1" outlineLevel="1" x14ac:dyDescent="0.2">
      <c r="A66" s="18"/>
      <c r="B66" s="124"/>
      <c r="C66" s="36">
        <f>Asset25</f>
        <v>0</v>
      </c>
      <c r="D66" s="18"/>
      <c r="E66" s="18"/>
      <c r="F66" s="39"/>
      <c r="G66" s="325">
        <f t="shared" si="8"/>
        <v>0</v>
      </c>
      <c r="H66" s="325">
        <f t="shared" ref="H66:P66" si="33">H35*H$7</f>
        <v>0</v>
      </c>
      <c r="I66" s="325">
        <f t="shared" si="33"/>
        <v>0</v>
      </c>
      <c r="J66" s="325">
        <f t="shared" si="33"/>
        <v>0</v>
      </c>
      <c r="K66" s="325">
        <f t="shared" si="33"/>
        <v>0</v>
      </c>
      <c r="L66" s="325">
        <f t="shared" si="33"/>
        <v>0</v>
      </c>
      <c r="M66" s="325">
        <f t="shared" si="33"/>
        <v>0</v>
      </c>
      <c r="N66" s="325">
        <f t="shared" si="33"/>
        <v>0</v>
      </c>
      <c r="O66" s="325">
        <f t="shared" si="33"/>
        <v>0</v>
      </c>
      <c r="P66" s="325">
        <f t="shared" si="33"/>
        <v>0</v>
      </c>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18"/>
      <c r="BK66" s="18"/>
    </row>
    <row r="67" spans="1:256" hidden="1" outlineLevel="1" x14ac:dyDescent="0.2">
      <c r="A67" s="18"/>
      <c r="B67" s="124"/>
      <c r="C67" s="36">
        <f>Asset26</f>
        <v>0</v>
      </c>
      <c r="D67" s="18"/>
      <c r="E67" s="18"/>
      <c r="F67" s="39"/>
      <c r="G67" s="325">
        <f t="shared" si="8"/>
        <v>0</v>
      </c>
      <c r="H67" s="325">
        <f t="shared" ref="H67:P67" si="34">H36*H$7</f>
        <v>0</v>
      </c>
      <c r="I67" s="325">
        <f t="shared" si="34"/>
        <v>0</v>
      </c>
      <c r="J67" s="325">
        <f t="shared" si="34"/>
        <v>0</v>
      </c>
      <c r="K67" s="325">
        <f t="shared" si="34"/>
        <v>0</v>
      </c>
      <c r="L67" s="325">
        <f t="shared" si="34"/>
        <v>0</v>
      </c>
      <c r="M67" s="325">
        <f t="shared" si="34"/>
        <v>0</v>
      </c>
      <c r="N67" s="325">
        <f t="shared" si="34"/>
        <v>0</v>
      </c>
      <c r="O67" s="325">
        <f t="shared" si="34"/>
        <v>0</v>
      </c>
      <c r="P67" s="325">
        <f t="shared" si="34"/>
        <v>0</v>
      </c>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18"/>
      <c r="BK67" s="18"/>
    </row>
    <row r="68" spans="1:256" hidden="1" outlineLevel="1" x14ac:dyDescent="0.2">
      <c r="A68" s="18"/>
      <c r="B68" s="124"/>
      <c r="C68" s="36">
        <f>Asset27</f>
        <v>0</v>
      </c>
      <c r="D68" s="18"/>
      <c r="E68" s="18"/>
      <c r="F68" s="39"/>
      <c r="G68" s="325">
        <f t="shared" si="8"/>
        <v>0</v>
      </c>
      <c r="H68" s="325">
        <f t="shared" ref="H68:P68" si="35">H37*H$7</f>
        <v>0</v>
      </c>
      <c r="I68" s="325">
        <f t="shared" si="35"/>
        <v>0</v>
      </c>
      <c r="J68" s="325">
        <f t="shared" si="35"/>
        <v>0</v>
      </c>
      <c r="K68" s="325">
        <f t="shared" si="35"/>
        <v>0</v>
      </c>
      <c r="L68" s="325">
        <f t="shared" si="35"/>
        <v>0</v>
      </c>
      <c r="M68" s="325">
        <f t="shared" si="35"/>
        <v>0</v>
      </c>
      <c r="N68" s="325">
        <f t="shared" si="35"/>
        <v>0</v>
      </c>
      <c r="O68" s="325">
        <f t="shared" si="35"/>
        <v>0</v>
      </c>
      <c r="P68" s="325">
        <f t="shared" si="35"/>
        <v>0</v>
      </c>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18"/>
      <c r="BK68" s="18"/>
    </row>
    <row r="69" spans="1:256" hidden="1" outlineLevel="1" x14ac:dyDescent="0.2">
      <c r="A69" s="18"/>
      <c r="B69" s="124"/>
      <c r="C69" s="36">
        <f>Asset28</f>
        <v>0</v>
      </c>
      <c r="D69" s="18"/>
      <c r="E69" s="18"/>
      <c r="F69" s="39"/>
      <c r="G69" s="325">
        <f t="shared" si="8"/>
        <v>0</v>
      </c>
      <c r="H69" s="325">
        <f t="shared" ref="H69:P69" si="36">H38*H$7</f>
        <v>0</v>
      </c>
      <c r="I69" s="325">
        <f t="shared" si="36"/>
        <v>0</v>
      </c>
      <c r="J69" s="325">
        <f t="shared" si="36"/>
        <v>0</v>
      </c>
      <c r="K69" s="325">
        <f t="shared" si="36"/>
        <v>0</v>
      </c>
      <c r="L69" s="325">
        <f t="shared" si="36"/>
        <v>0</v>
      </c>
      <c r="M69" s="325">
        <f t="shared" si="36"/>
        <v>0</v>
      </c>
      <c r="N69" s="325">
        <f t="shared" si="36"/>
        <v>0</v>
      </c>
      <c r="O69" s="325">
        <f t="shared" si="36"/>
        <v>0</v>
      </c>
      <c r="P69" s="325">
        <f t="shared" si="36"/>
        <v>0</v>
      </c>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18"/>
      <c r="BK69" s="18"/>
    </row>
    <row r="70" spans="1:256" hidden="1" outlineLevel="1" x14ac:dyDescent="0.2">
      <c r="A70" s="18"/>
      <c r="B70" s="124"/>
      <c r="C70" s="36">
        <f>Asset29</f>
        <v>0</v>
      </c>
      <c r="D70" s="18"/>
      <c r="E70" s="18"/>
      <c r="F70" s="39"/>
      <c r="G70" s="325">
        <f t="shared" ref="G70:P70" si="37">G39*G$7</f>
        <v>0</v>
      </c>
      <c r="H70" s="325">
        <f t="shared" si="37"/>
        <v>0</v>
      </c>
      <c r="I70" s="325">
        <f t="shared" si="37"/>
        <v>0</v>
      </c>
      <c r="J70" s="325">
        <f t="shared" si="37"/>
        <v>0</v>
      </c>
      <c r="K70" s="325">
        <f t="shared" si="37"/>
        <v>0</v>
      </c>
      <c r="L70" s="325">
        <f t="shared" si="37"/>
        <v>0</v>
      </c>
      <c r="M70" s="325">
        <f t="shared" si="37"/>
        <v>0</v>
      </c>
      <c r="N70" s="325">
        <f t="shared" si="37"/>
        <v>0</v>
      </c>
      <c r="O70" s="325">
        <f t="shared" si="37"/>
        <v>0</v>
      </c>
      <c r="P70" s="325">
        <f t="shared" si="37"/>
        <v>0</v>
      </c>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18"/>
      <c r="BK70" s="18"/>
    </row>
    <row r="71" spans="1:256" hidden="1" outlineLevel="1" x14ac:dyDescent="0.2">
      <c r="A71" s="18"/>
      <c r="B71" s="124"/>
      <c r="C71" s="36">
        <f>Asset30</f>
        <v>0</v>
      </c>
      <c r="D71" s="18"/>
      <c r="E71" s="18"/>
      <c r="F71" s="39"/>
      <c r="G71" s="325">
        <f t="shared" ref="G71:P71" si="38">G40*G$7</f>
        <v>0</v>
      </c>
      <c r="H71" s="325">
        <f t="shared" si="38"/>
        <v>0</v>
      </c>
      <c r="I71" s="325">
        <f t="shared" si="38"/>
        <v>0</v>
      </c>
      <c r="J71" s="325">
        <f t="shared" si="38"/>
        <v>0</v>
      </c>
      <c r="K71" s="325">
        <f t="shared" si="38"/>
        <v>0</v>
      </c>
      <c r="L71" s="325">
        <f t="shared" si="38"/>
        <v>0</v>
      </c>
      <c r="M71" s="325">
        <f t="shared" si="38"/>
        <v>0</v>
      </c>
      <c r="N71" s="325">
        <f t="shared" si="38"/>
        <v>0</v>
      </c>
      <c r="O71" s="325">
        <f t="shared" si="38"/>
        <v>0</v>
      </c>
      <c r="P71" s="325">
        <f t="shared" si="38"/>
        <v>0</v>
      </c>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18"/>
      <c r="BK71" s="18"/>
    </row>
    <row r="72" spans="1:256" collapsed="1" x14ac:dyDescent="0.2">
      <c r="A72" s="18"/>
      <c r="B72" s="124"/>
      <c r="C72" s="18"/>
      <c r="D72" s="18"/>
      <c r="E72" s="18"/>
      <c r="F72" s="39"/>
      <c r="G72" s="40"/>
      <c r="H72" s="40"/>
      <c r="I72" s="40"/>
      <c r="J72" s="40"/>
      <c r="K72" s="40"/>
      <c r="L72" s="48"/>
      <c r="M72" s="48"/>
      <c r="N72" s="48"/>
      <c r="O72" s="48"/>
      <c r="P72" s="48"/>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18"/>
      <c r="BK72" s="18"/>
    </row>
    <row r="73" spans="1:256" x14ac:dyDescent="0.2">
      <c r="A73" s="174"/>
      <c r="B73" s="192" t="s">
        <v>14</v>
      </c>
      <c r="C73" s="174"/>
      <c r="D73" s="174"/>
      <c r="E73" s="174"/>
      <c r="F73" s="203"/>
      <c r="G73" s="204"/>
      <c r="H73" s="204"/>
      <c r="I73" s="204"/>
      <c r="J73" s="204"/>
      <c r="K73" s="204"/>
      <c r="L73" s="204"/>
      <c r="M73" s="204"/>
      <c r="N73" s="204"/>
      <c r="O73" s="204"/>
      <c r="P73" s="204"/>
      <c r="Q73" s="204"/>
      <c r="R73" s="204"/>
      <c r="S73" s="204"/>
      <c r="T73" s="204"/>
      <c r="U73" s="204"/>
      <c r="V73" s="204"/>
      <c r="W73" s="204"/>
      <c r="X73" s="204"/>
      <c r="Y73" s="204"/>
      <c r="Z73" s="204"/>
      <c r="AA73" s="204"/>
      <c r="AB73" s="204"/>
      <c r="AC73" s="204"/>
      <c r="AD73" s="204"/>
      <c r="AE73" s="204"/>
      <c r="AF73" s="204"/>
      <c r="AG73" s="204"/>
      <c r="AH73" s="204"/>
      <c r="AI73" s="204"/>
      <c r="AJ73" s="204"/>
      <c r="AK73" s="204"/>
      <c r="AL73" s="204"/>
      <c r="AM73" s="204"/>
      <c r="AN73" s="204"/>
      <c r="AO73" s="204"/>
      <c r="AP73" s="204"/>
      <c r="AQ73" s="204"/>
      <c r="AR73" s="204"/>
      <c r="AS73" s="204"/>
      <c r="AT73" s="204"/>
      <c r="AU73" s="204"/>
      <c r="AV73" s="204"/>
      <c r="AW73" s="204"/>
      <c r="AX73" s="204"/>
      <c r="AY73" s="204"/>
      <c r="AZ73" s="204"/>
      <c r="BA73" s="204"/>
      <c r="BB73" s="204"/>
      <c r="BC73" s="204"/>
      <c r="BD73" s="204"/>
      <c r="BE73" s="204"/>
      <c r="BF73" s="204"/>
      <c r="BG73" s="204"/>
      <c r="BH73" s="204"/>
      <c r="BI73" s="204"/>
      <c r="BJ73" s="204"/>
      <c r="BK73" s="18"/>
    </row>
    <row r="74" spans="1:256" s="18" customFormat="1" x14ac:dyDescent="0.2">
      <c r="A74" s="20"/>
      <c r="B74" s="26"/>
      <c r="C74" s="416">
        <v>1</v>
      </c>
      <c r="D74" s="416">
        <v>2</v>
      </c>
      <c r="E74" s="416">
        <v>3</v>
      </c>
      <c r="F74" s="431">
        <v>4</v>
      </c>
      <c r="G74" s="416">
        <v>5</v>
      </c>
      <c r="H74" s="416">
        <v>6</v>
      </c>
      <c r="I74" s="416">
        <v>7</v>
      </c>
      <c r="J74" s="431">
        <v>8</v>
      </c>
      <c r="K74" s="416">
        <v>9</v>
      </c>
      <c r="L74" s="416">
        <v>10</v>
      </c>
      <c r="M74" s="416">
        <v>11</v>
      </c>
      <c r="N74" s="431">
        <v>12</v>
      </c>
      <c r="O74" s="416">
        <v>13</v>
      </c>
      <c r="P74" s="416">
        <v>14</v>
      </c>
      <c r="Q74" s="416">
        <v>15</v>
      </c>
      <c r="R74" s="431">
        <v>16</v>
      </c>
      <c r="S74" s="416">
        <v>17</v>
      </c>
      <c r="T74" s="416">
        <v>18</v>
      </c>
      <c r="U74" s="416">
        <v>19</v>
      </c>
      <c r="V74" s="431">
        <v>20</v>
      </c>
      <c r="W74" s="416">
        <v>21</v>
      </c>
      <c r="X74" s="416">
        <v>22</v>
      </c>
      <c r="Y74" s="416">
        <v>23</v>
      </c>
      <c r="Z74" s="431">
        <v>24</v>
      </c>
      <c r="AA74" s="416">
        <v>25</v>
      </c>
      <c r="AB74" s="416">
        <v>26</v>
      </c>
      <c r="AC74" s="416">
        <v>27</v>
      </c>
      <c r="AD74" s="431">
        <v>28</v>
      </c>
      <c r="AE74" s="416">
        <v>29</v>
      </c>
      <c r="AF74" s="416">
        <v>30</v>
      </c>
      <c r="AG74" s="416">
        <v>31</v>
      </c>
      <c r="AH74" s="431">
        <v>32</v>
      </c>
      <c r="AI74" s="416">
        <v>33</v>
      </c>
      <c r="AJ74" s="416">
        <v>34</v>
      </c>
      <c r="AK74" s="416">
        <v>35</v>
      </c>
      <c r="AL74" s="431">
        <v>36</v>
      </c>
      <c r="AM74" s="416">
        <v>37</v>
      </c>
      <c r="AN74" s="416">
        <v>38</v>
      </c>
      <c r="AO74" s="416">
        <v>39</v>
      </c>
      <c r="AP74" s="431">
        <v>40</v>
      </c>
      <c r="AQ74" s="416">
        <v>41</v>
      </c>
      <c r="AR74" s="416">
        <v>42</v>
      </c>
      <c r="AS74" s="416">
        <v>43</v>
      </c>
      <c r="AT74" s="431">
        <v>44</v>
      </c>
      <c r="AU74" s="416">
        <v>45</v>
      </c>
      <c r="AV74" s="416">
        <v>46</v>
      </c>
      <c r="AW74" s="416">
        <v>47</v>
      </c>
      <c r="AX74" s="431">
        <v>48</v>
      </c>
      <c r="AY74" s="416">
        <v>49</v>
      </c>
      <c r="AZ74" s="416">
        <v>50</v>
      </c>
      <c r="BA74" s="416">
        <v>51</v>
      </c>
      <c r="BB74" s="431">
        <v>52</v>
      </c>
      <c r="BC74" s="416">
        <v>53</v>
      </c>
      <c r="BD74" s="416">
        <v>54</v>
      </c>
      <c r="BE74" s="416">
        <v>55</v>
      </c>
      <c r="BF74" s="431">
        <v>56</v>
      </c>
      <c r="BG74" s="416">
        <v>57</v>
      </c>
      <c r="BH74" s="416">
        <v>58</v>
      </c>
      <c r="BI74" s="416">
        <v>59</v>
      </c>
    </row>
    <row r="75" spans="1:256" s="5" customFormat="1" x14ac:dyDescent="0.2">
      <c r="A75" s="18"/>
      <c r="B75" s="6" t="s">
        <v>127</v>
      </c>
      <c r="C75" s="18"/>
      <c r="D75" s="18"/>
      <c r="E75" s="18"/>
      <c r="F75" s="33"/>
      <c r="G75" s="48">
        <f>G88+G101+G114+G127+G140+G153+G166+G179+G192+G205+G218+G231+G244+G257+G270+G283+G296+G309+G322+G335+G348+G361+G374+G387+G400+G413+G426+G439+G452+G465</f>
        <v>61.511989329818036</v>
      </c>
      <c r="H75" s="48">
        <f>H88+H101+H114+H127+H140+H153+H166+H179+H192+H205+H218+H231+H244+H257+H270+H283+H296+H309+H322+H335+H348+H361+H374+H387+H400+H413+H426+H439+H452+H465</f>
        <v>64.478658148093174</v>
      </c>
      <c r="I75" s="48">
        <f t="shared" ref="I75:BI75" si="39">I88+I101+I114+I127+I140+I153+I166+I179+I192+I205+I218+I231+I244+I257+I270+I283+I296+I309+I322+I335+I348+I361+I374+I387+I400+I413+I426+I439+I452+I465</f>
        <v>68.814578372798493</v>
      </c>
      <c r="J75" s="48">
        <f t="shared" si="39"/>
        <v>68.213984107210166</v>
      </c>
      <c r="K75" s="48">
        <f t="shared" si="39"/>
        <v>67.754407130484481</v>
      </c>
      <c r="L75" s="48">
        <f t="shared" si="39"/>
        <v>66.94162661167627</v>
      </c>
      <c r="M75" s="48">
        <f t="shared" si="39"/>
        <v>64.660934483126582</v>
      </c>
      <c r="N75" s="48">
        <f t="shared" si="39"/>
        <v>63.159601344326838</v>
      </c>
      <c r="O75" s="48">
        <f t="shared" si="39"/>
        <v>61.67775183580963</v>
      </c>
      <c r="P75" s="48">
        <f t="shared" si="39"/>
        <v>60.033702413844473</v>
      </c>
      <c r="Q75" s="48">
        <f t="shared" si="39"/>
        <v>58.495830377808211</v>
      </c>
      <c r="R75" s="48">
        <f t="shared" si="39"/>
        <v>57.981566363781219</v>
      </c>
      <c r="S75" s="48">
        <f t="shared" si="39"/>
        <v>57.271628985575617</v>
      </c>
      <c r="T75" s="48">
        <f t="shared" si="39"/>
        <v>56.528060078794937</v>
      </c>
      <c r="U75" s="48">
        <f t="shared" si="39"/>
        <v>53.703701242469322</v>
      </c>
      <c r="V75" s="48">
        <f t="shared" si="39"/>
        <v>53.5872194202326</v>
      </c>
      <c r="W75" s="48">
        <f t="shared" si="39"/>
        <v>53.22569748870653</v>
      </c>
      <c r="X75" s="48">
        <f t="shared" si="39"/>
        <v>52.0698288466047</v>
      </c>
      <c r="Y75" s="48">
        <f t="shared" si="39"/>
        <v>50.89326146097514</v>
      </c>
      <c r="Z75" s="48">
        <f t="shared" si="39"/>
        <v>50.507761174010199</v>
      </c>
      <c r="AA75" s="48">
        <f t="shared" si="39"/>
        <v>50.25168243214425</v>
      </c>
      <c r="AB75" s="48">
        <f t="shared" si="39"/>
        <v>50.182463546919315</v>
      </c>
      <c r="AC75" s="48">
        <f t="shared" si="39"/>
        <v>50.104519635998798</v>
      </c>
      <c r="AD75" s="48">
        <f t="shared" si="39"/>
        <v>50.067384611586263</v>
      </c>
      <c r="AE75" s="48">
        <f t="shared" si="39"/>
        <v>50.067384611586263</v>
      </c>
      <c r="AF75" s="48">
        <f t="shared" si="39"/>
        <v>50.067384611586263</v>
      </c>
      <c r="AG75" s="48">
        <f t="shared" si="39"/>
        <v>50.067384611586263</v>
      </c>
      <c r="AH75" s="48">
        <f t="shared" si="39"/>
        <v>50.067384611586263</v>
      </c>
      <c r="AI75" s="48">
        <f t="shared" si="39"/>
        <v>50.067384611586263</v>
      </c>
      <c r="AJ75" s="48">
        <f t="shared" si="39"/>
        <v>50.036920994614277</v>
      </c>
      <c r="AK75" s="48">
        <f t="shared" si="39"/>
        <v>47.754245517015299</v>
      </c>
      <c r="AL75" s="48">
        <f t="shared" si="39"/>
        <v>47.523643261425825</v>
      </c>
      <c r="AM75" s="48">
        <f t="shared" si="39"/>
        <v>47.523643261425825</v>
      </c>
      <c r="AN75" s="48">
        <f t="shared" si="39"/>
        <v>47.523643261425825</v>
      </c>
      <c r="AO75" s="48">
        <f t="shared" si="39"/>
        <v>41.083634767280834</v>
      </c>
      <c r="AP75" s="48">
        <f t="shared" si="39"/>
        <v>40.78891974992662</v>
      </c>
      <c r="AQ75" s="48">
        <f t="shared" si="39"/>
        <v>34.732661770145526</v>
      </c>
      <c r="AR75" s="48">
        <f t="shared" si="39"/>
        <v>20.888315816164795</v>
      </c>
      <c r="AS75" s="48">
        <f t="shared" si="39"/>
        <v>13.922152009951306</v>
      </c>
      <c r="AT75" s="48">
        <f t="shared" si="39"/>
        <v>13.74442468189951</v>
      </c>
      <c r="AU75" s="48">
        <f t="shared" si="39"/>
        <v>13.652279224891611</v>
      </c>
      <c r="AV75" s="48">
        <f t="shared" si="39"/>
        <v>13.60347374543092</v>
      </c>
      <c r="AW75" s="48">
        <f t="shared" si="39"/>
        <v>12.884674748173186</v>
      </c>
      <c r="AX75" s="48">
        <f t="shared" si="39"/>
        <v>12.339418621977121</v>
      </c>
      <c r="AY75" s="48">
        <f t="shared" si="39"/>
        <v>12.339418621977121</v>
      </c>
      <c r="AZ75" s="48">
        <f t="shared" si="39"/>
        <v>12.280677245948882</v>
      </c>
      <c r="BA75" s="48">
        <f t="shared" si="39"/>
        <v>10.057484893580247</v>
      </c>
      <c r="BB75" s="48">
        <f t="shared" si="39"/>
        <v>7.8610380912301281</v>
      </c>
      <c r="BC75" s="48">
        <f t="shared" si="39"/>
        <v>6.1128269703425708</v>
      </c>
      <c r="BD75" s="48">
        <f t="shared" si="39"/>
        <v>5.5019099459629466</v>
      </c>
      <c r="BE75" s="48">
        <f t="shared" si="39"/>
        <v>2.4590708831558392</v>
      </c>
      <c r="BF75" s="48">
        <f t="shared" si="39"/>
        <v>2.3711092688137017</v>
      </c>
      <c r="BG75" s="48">
        <f t="shared" si="39"/>
        <v>2.1252284020676857</v>
      </c>
      <c r="BH75" s="48">
        <f t="shared" si="39"/>
        <v>1.8633923469130158</v>
      </c>
      <c r="BI75" s="48">
        <f t="shared" si="39"/>
        <v>1.7466675230416122</v>
      </c>
      <c r="BJ75" s="18"/>
      <c r="BK75" s="18"/>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s="5" customFormat="1" hidden="1" outlineLevel="2" x14ac:dyDescent="0.2">
      <c r="A76" s="18"/>
      <c r="B76" s="43" t="str">
        <f>C88</f>
        <v>Transmission &amp; Zone land &amp; easements</v>
      </c>
      <c r="C76" s="44"/>
      <c r="D76" s="45" t="s">
        <v>72</v>
      </c>
      <c r="E76" s="44"/>
      <c r="F76" s="46"/>
      <c r="G76" s="47" t="str">
        <f>IF(G$3&gt;A1remlife,A1value-SUM($F76:F76),IF(A1remlife="N/A","n/a",A1value/A1remlife))</f>
        <v>n/a</v>
      </c>
      <c r="H76" s="47" t="str">
        <f>IF(H$3&gt;A1remlife,A1value-SUM($F76:G76),IF(A1remlife="N/A","n/a",A1value/A1remlife))</f>
        <v>n/a</v>
      </c>
      <c r="I76" s="47" t="str">
        <f>IF(I$3&gt;A1remlife,A1value-SUM($F76:H76),IF(A1remlife="N/A","n/a",A1value/A1remlife))</f>
        <v>n/a</v>
      </c>
      <c r="J76" s="47" t="str">
        <f>IF(J$3&gt;A1remlife,A1value-SUM($F76:I76),IF(A1remlife="N/A","n/a",A1value/A1remlife))</f>
        <v>n/a</v>
      </c>
      <c r="K76" s="47" t="str">
        <f>IF(K$3&gt;A1remlife,A1value-SUM($F76:J76),IF(A1remlife="N/A","n/a",A1value/A1remlife))</f>
        <v>n/a</v>
      </c>
      <c r="L76" s="47" t="str">
        <f>IF(L$3&gt;A1remlife,A1value-SUM($F76:K76),IF(A1remlife="N/A","n/a",A1value/A1remlife))</f>
        <v>n/a</v>
      </c>
      <c r="M76" s="47" t="str">
        <f>IF(M$3&gt;A1remlife,A1value-SUM($F76:L76),IF(A1remlife="N/A","n/a",A1value/A1remlife))</f>
        <v>n/a</v>
      </c>
      <c r="N76" s="47" t="str">
        <f>IF(N$3&gt;A1remlife,A1value-SUM($F76:M76),IF(A1remlife="N/A","n/a",A1value/A1remlife))</f>
        <v>n/a</v>
      </c>
      <c r="O76" s="47" t="str">
        <f>IF(O$3&gt;A1remlife,A1value-SUM($F76:N76),IF(A1remlife="N/A","n/a",A1value/A1remlife))</f>
        <v>n/a</v>
      </c>
      <c r="P76" s="47" t="str">
        <f>IF(P$3&gt;A1remlife,A1value-SUM($F76:O76),IF(A1remlife="N/A","n/a",A1value/A1remlife))</f>
        <v>n/a</v>
      </c>
      <c r="Q76" s="47" t="str">
        <f>IF(Q$3&gt;A1remlife,A1value-SUM($F76:P76),IF(A1remlife="N/A","n/a",A1value/A1remlife))</f>
        <v>n/a</v>
      </c>
      <c r="R76" s="47" t="str">
        <f>IF(R$3&gt;A1remlife,A1value-SUM($F76:Q76),IF(A1remlife="N/A","n/a",A1value/A1remlife))</f>
        <v>n/a</v>
      </c>
      <c r="S76" s="47" t="str">
        <f>IF(S$3&gt;A1remlife,A1value-SUM($F76:R76),IF(A1remlife="N/A","n/a",A1value/A1remlife))</f>
        <v>n/a</v>
      </c>
      <c r="T76" s="47" t="str">
        <f>IF(T$3&gt;A1remlife,A1value-SUM($F76:S76),IF(A1remlife="N/A","n/a",A1value/A1remlife))</f>
        <v>n/a</v>
      </c>
      <c r="U76" s="47" t="str">
        <f>IF(U$3&gt;A1remlife,A1value-SUM($F76:T76),IF(A1remlife="N/A","n/a",A1value/A1remlife))</f>
        <v>n/a</v>
      </c>
      <c r="V76" s="47" t="str">
        <f>IF(V$3&gt;A1remlife,A1value-SUM($F76:U76),IF(A1remlife="N/A","n/a",A1value/A1remlife))</f>
        <v>n/a</v>
      </c>
      <c r="W76" s="47" t="str">
        <f>IF(W$3&gt;A1remlife,A1value-SUM($F76:V76),IF(A1remlife="N/A","n/a",A1value/A1remlife))</f>
        <v>n/a</v>
      </c>
      <c r="X76" s="47" t="str">
        <f>IF(X$3&gt;A1remlife,A1value-SUM($F76:W76),IF(A1remlife="N/A","n/a",A1value/A1remlife))</f>
        <v>n/a</v>
      </c>
      <c r="Y76" s="47" t="str">
        <f>IF(Y$3&gt;A1remlife,A1value-SUM($F76:X76),IF(A1remlife="N/A","n/a",A1value/A1remlife))</f>
        <v>n/a</v>
      </c>
      <c r="Z76" s="47" t="str">
        <f>IF(Z$3&gt;A1remlife,A1value-SUM($F76:Y76),IF(A1remlife="N/A","n/a",A1value/A1remlife))</f>
        <v>n/a</v>
      </c>
      <c r="AA76" s="47" t="str">
        <f>IF(AA$3&gt;A1remlife,A1value-SUM($F76:Z76),IF(A1remlife="N/A","n/a",A1value/A1remlife))</f>
        <v>n/a</v>
      </c>
      <c r="AB76" s="47" t="str">
        <f>IF(AB$3&gt;A1remlife,A1value-SUM($F76:AA76),IF(A1remlife="N/A","n/a",A1value/A1remlife))</f>
        <v>n/a</v>
      </c>
      <c r="AC76" s="47" t="str">
        <f>IF(AC$3&gt;A1remlife,A1value-SUM($F76:AB76),IF(A1remlife="N/A","n/a",A1value/A1remlife))</f>
        <v>n/a</v>
      </c>
      <c r="AD76" s="47" t="str">
        <f>IF(AD$3&gt;A1remlife,A1value-SUM($F76:AC76),IF(A1remlife="N/A","n/a",A1value/A1remlife))</f>
        <v>n/a</v>
      </c>
      <c r="AE76" s="47" t="str">
        <f>IF(AE$3&gt;A1remlife,A1value-SUM($F76:AD76),IF(A1remlife="N/A","n/a",A1value/A1remlife))</f>
        <v>n/a</v>
      </c>
      <c r="AF76" s="47" t="str">
        <f>IF(AF$3&gt;A1remlife,A1value-SUM($F76:AE76),IF(A1remlife="N/A","n/a",A1value/A1remlife))</f>
        <v>n/a</v>
      </c>
      <c r="AG76" s="47" t="str">
        <f>IF(AG$3&gt;A1remlife,A1value-SUM($F76:AF76),IF(A1remlife="N/A","n/a",A1value/A1remlife))</f>
        <v>n/a</v>
      </c>
      <c r="AH76" s="47" t="str">
        <f>IF(AH$3&gt;A1remlife,A1value-SUM($F76:AG76),IF(A1remlife="N/A","n/a",A1value/A1remlife))</f>
        <v>n/a</v>
      </c>
      <c r="AI76" s="47" t="str">
        <f>IF(AI$3&gt;A1remlife,A1value-SUM($F76:AH76),IF(A1remlife="N/A","n/a",A1value/A1remlife))</f>
        <v>n/a</v>
      </c>
      <c r="AJ76" s="47" t="str">
        <f>IF(AJ$3&gt;A1remlife,A1value-SUM($F76:AI76),IF(A1remlife="N/A","n/a",A1value/A1remlife))</f>
        <v>n/a</v>
      </c>
      <c r="AK76" s="47" t="str">
        <f>IF(AK$3&gt;A1remlife,A1value-SUM($F76:AJ76),IF(A1remlife="N/A","n/a",A1value/A1remlife))</f>
        <v>n/a</v>
      </c>
      <c r="AL76" s="47" t="str">
        <f>IF(AL$3&gt;A1remlife,A1value-SUM($F76:AK76),IF(A1remlife="N/A","n/a",A1value/A1remlife))</f>
        <v>n/a</v>
      </c>
      <c r="AM76" s="47" t="str">
        <f>IF(AM$3&gt;A1remlife,A1value-SUM($F76:AL76),IF(A1remlife="N/A","n/a",A1value/A1remlife))</f>
        <v>n/a</v>
      </c>
      <c r="AN76" s="47" t="str">
        <f>IF(AN$3&gt;A1remlife,A1value-SUM($F76:AM76),IF(A1remlife="N/A","n/a",A1value/A1remlife))</f>
        <v>n/a</v>
      </c>
      <c r="AO76" s="47" t="str">
        <f>IF(AO$3&gt;A1remlife,A1value-SUM($F76:AN76),IF(A1remlife="N/A","n/a",A1value/A1remlife))</f>
        <v>n/a</v>
      </c>
      <c r="AP76" s="47" t="str">
        <f>IF(AP$3&gt;A1remlife,A1value-SUM($F76:AO76),IF(A1remlife="N/A","n/a",A1value/A1remlife))</f>
        <v>n/a</v>
      </c>
      <c r="AQ76" s="47" t="str">
        <f>IF(AQ$3&gt;A1remlife,A1value-SUM($F76:AP76),IF(A1remlife="N/A","n/a",A1value/A1remlife))</f>
        <v>n/a</v>
      </c>
      <c r="AR76" s="47" t="str">
        <f>IF(AR$3&gt;A1remlife,A1value-SUM($F76:AQ76),IF(A1remlife="N/A","n/a",A1value/A1remlife))</f>
        <v>n/a</v>
      </c>
      <c r="AS76" s="47" t="str">
        <f>IF(AS$3&gt;A1remlife,A1value-SUM($F76:AR76),IF(A1remlife="N/A","n/a",A1value/A1remlife))</f>
        <v>n/a</v>
      </c>
      <c r="AT76" s="47" t="str">
        <f>IF(AT$3&gt;A1remlife,A1value-SUM($F76:AS76),IF(A1remlife="N/A","n/a",A1value/A1remlife))</f>
        <v>n/a</v>
      </c>
      <c r="AU76" s="47" t="str">
        <f>IF(AU$3&gt;A1remlife,A1value-SUM($F76:AT76),IF(A1remlife="N/A","n/a",A1value/A1remlife))</f>
        <v>n/a</v>
      </c>
      <c r="AV76" s="47" t="str">
        <f>IF(AV$3&gt;A1remlife,A1value-SUM($F76:AU76),IF(A1remlife="N/A","n/a",A1value/A1remlife))</f>
        <v>n/a</v>
      </c>
      <c r="AW76" s="47" t="str">
        <f>IF(AW$3&gt;A1remlife,A1value-SUM($F76:AV76),IF(A1remlife="N/A","n/a",A1value/A1remlife))</f>
        <v>n/a</v>
      </c>
      <c r="AX76" s="47" t="str">
        <f>IF(AX$3&gt;A1remlife,A1value-SUM($F76:AW76),IF(A1remlife="N/A","n/a",A1value/A1remlife))</f>
        <v>n/a</v>
      </c>
      <c r="AY76" s="47" t="str">
        <f>IF(AY$3&gt;A1remlife,A1value-SUM($F76:AX76),IF(A1remlife="N/A","n/a",A1value/A1remlife))</f>
        <v>n/a</v>
      </c>
      <c r="AZ76" s="47" t="str">
        <f>IF(AZ$3&gt;A1remlife,A1value-SUM($F76:AY76),IF(A1remlife="N/A","n/a",A1value/A1remlife))</f>
        <v>n/a</v>
      </c>
      <c r="BA76" s="47" t="str">
        <f>IF(BA$3&gt;A1remlife,A1value-SUM($F76:AZ76),IF(A1remlife="N/A","n/a",A1value/A1remlife))</f>
        <v>n/a</v>
      </c>
      <c r="BB76" s="47" t="str">
        <f>IF(BB$3&gt;A1remlife,A1value-SUM($F76:BA76),IF(A1remlife="N/A","n/a",A1value/A1remlife))</f>
        <v>n/a</v>
      </c>
      <c r="BC76" s="47" t="str">
        <f>IF(BC$3&gt;A1remlife,A1value-SUM($F76:BB76),IF(A1remlife="N/A","n/a",A1value/A1remlife))</f>
        <v>n/a</v>
      </c>
      <c r="BD76" s="47" t="str">
        <f>IF(BD$3&gt;A1remlife,A1value-SUM($F76:BC76),IF(A1remlife="N/A","n/a",A1value/A1remlife))</f>
        <v>n/a</v>
      </c>
      <c r="BE76" s="47" t="str">
        <f>IF(BE$3&gt;A1remlife,A1value-SUM($F76:BD76),IF(A1remlife="N/A","n/a",A1value/A1remlife))</f>
        <v>n/a</v>
      </c>
      <c r="BF76" s="47" t="str">
        <f>IF(BF$3&gt;A1remlife,A1value-SUM($F76:BE76),IF(A1remlife="N/A","n/a",A1value/A1remlife))</f>
        <v>n/a</v>
      </c>
      <c r="BG76" s="47" t="str">
        <f>IF(BG$3&gt;A1remlife,A1value-SUM($F76:BF76),IF(A1remlife="N/A","n/a",A1value/A1remlife))</f>
        <v>n/a</v>
      </c>
      <c r="BH76" s="47" t="str">
        <f>IF(BH$3&gt;A1remlife,A1value-SUM($F76:BG76),IF(A1remlife="N/A","n/a",A1value/A1remlife))</f>
        <v>n/a</v>
      </c>
      <c r="BI76" s="47" t="str">
        <f>IF(BI$3&gt;A1remlife,A1value-SUM($F76:BH76),IF(A1remlife="N/A","n/a",A1value/A1remlife))</f>
        <v>n/a</v>
      </c>
      <c r="BJ76" s="18"/>
      <c r="BK76" s="18"/>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s="5" customFormat="1" hidden="1" outlineLevel="2" x14ac:dyDescent="0.2">
      <c r="A77" s="18"/>
      <c r="B77" s="36"/>
      <c r="C77" s="35"/>
      <c r="D77" s="485" t="s">
        <v>71</v>
      </c>
      <c r="E77" s="283">
        <v>0</v>
      </c>
      <c r="F77" s="38"/>
      <c r="G77" s="128"/>
      <c r="H77" s="128"/>
      <c r="I77" s="128"/>
      <c r="J77" s="128"/>
      <c r="K77" s="128"/>
      <c r="L77" s="128"/>
      <c r="M77" s="128"/>
      <c r="N77" s="128"/>
      <c r="O77" s="128"/>
      <c r="P77" s="128"/>
      <c r="Q77" s="128"/>
      <c r="R77" s="128"/>
      <c r="S77" s="128"/>
      <c r="T77" s="128"/>
      <c r="U77" s="128"/>
      <c r="V77" s="128"/>
      <c r="W77" s="128"/>
      <c r="X77" s="128"/>
      <c r="Y77" s="128"/>
      <c r="Z77" s="128"/>
      <c r="AA77" s="128"/>
      <c r="AB77" s="128"/>
      <c r="AC77" s="128"/>
      <c r="AD77" s="128"/>
      <c r="AE77" s="128"/>
      <c r="AF77" s="128"/>
      <c r="AG77" s="128"/>
      <c r="AH77" s="128"/>
      <c r="AI77" s="128"/>
      <c r="AJ77" s="128"/>
      <c r="AK77" s="128"/>
      <c r="AL77" s="128"/>
      <c r="AM77" s="128"/>
      <c r="AN77" s="128"/>
      <c r="AO77" s="128"/>
      <c r="AP77" s="128"/>
      <c r="AQ77" s="128"/>
      <c r="AR77" s="128"/>
      <c r="AS77" s="128"/>
      <c r="AT77" s="128"/>
      <c r="AU77" s="128"/>
      <c r="AV77" s="128"/>
      <c r="AW77" s="128"/>
      <c r="AX77" s="128"/>
      <c r="AY77" s="128"/>
      <c r="AZ77" s="128"/>
      <c r="BA77" s="128"/>
      <c r="BB77" s="128"/>
      <c r="BC77" s="128"/>
      <c r="BD77" s="128"/>
      <c r="BE77" s="128"/>
      <c r="BF77" s="128"/>
      <c r="BG77" s="128"/>
      <c r="BH77" s="128"/>
      <c r="BI77" s="128"/>
      <c r="BJ77" s="18"/>
      <c r="BK77" s="18"/>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s="5" customFormat="1" hidden="1" outlineLevel="2" x14ac:dyDescent="0.2">
      <c r="A78" s="18"/>
      <c r="B78" s="36"/>
      <c r="C78" s="35"/>
      <c r="D78" s="485"/>
      <c r="E78" s="283">
        <v>1</v>
      </c>
      <c r="F78" s="38"/>
      <c r="G78" s="301"/>
      <c r="H78" s="41" t="str">
        <f>IF(A1stdlife="n/a","n/a",IF(H$3&gt;(A1stdlife+$E78),(Input!$G$143*(1+rvanilla)^0.5)-SUM($G78:G78),(Input!$G$143*(1+rvanilla)^0.5)/A1stdlife))</f>
        <v>n/a</v>
      </c>
      <c r="I78" s="41" t="str">
        <f>IF(A1stdlife="n/a","n/a",IF(I$3&gt;(A1stdlife+$E78),(Input!$G$143*(1+rvanilla)^0.5)-SUM($G78:H78),(Input!$G$143*(1+rvanilla)^0.5)/A1stdlife))</f>
        <v>n/a</v>
      </c>
      <c r="J78" s="41" t="str">
        <f>IF(A1stdlife="n/a","n/a",IF(J$3&gt;(A1stdlife+$E78),(Input!$G$143*(1+rvanilla)^0.5)-SUM($G78:I78),(Input!$G$143*(1+rvanilla)^0.5)/A1stdlife))</f>
        <v>n/a</v>
      </c>
      <c r="K78" s="41" t="str">
        <f>IF(A1stdlife="n/a","n/a",IF(K$3&gt;(A1stdlife+$E78),(Input!$G$143*(1+rvanilla)^0.5)-SUM($G78:J78),(Input!$G$143*(1+rvanilla)^0.5)/A1stdlife))</f>
        <v>n/a</v>
      </c>
      <c r="L78" s="41" t="str">
        <f>IF(A1stdlife="n/a","n/a",IF(L$3&gt;(A1stdlife+$E78),(Input!$G$143*(1+rvanilla)^0.5)-SUM($G78:K78),(Input!$G$143*(1+rvanilla)^0.5)/A1stdlife))</f>
        <v>n/a</v>
      </c>
      <c r="M78" s="41" t="str">
        <f>IF(A1stdlife="n/a","n/a",IF(M$3&gt;(A1stdlife+$E78),(Input!$G$143*(1+rvanilla)^0.5)-SUM($G78:L78),(Input!$G$143*(1+rvanilla)^0.5)/A1stdlife))</f>
        <v>n/a</v>
      </c>
      <c r="N78" s="41" t="str">
        <f>IF(A1stdlife="n/a","n/a",IF(N$3&gt;(A1stdlife+$E78),(Input!$G$143*(1+rvanilla)^0.5)-SUM($G78:M78),(Input!$G$143*(1+rvanilla)^0.5)/A1stdlife))</f>
        <v>n/a</v>
      </c>
      <c r="O78" s="41" t="str">
        <f>IF(A1stdlife="n/a","n/a",IF(O$3&gt;(A1stdlife+$E78),(Input!$G$143*(1+rvanilla)^0.5)-SUM($G78:N78),(Input!$G$143*(1+rvanilla)^0.5)/A1stdlife))</f>
        <v>n/a</v>
      </c>
      <c r="P78" s="41" t="str">
        <f>IF(A1stdlife="n/a","n/a",IF(P$3&gt;(A1stdlife+$E78),(Input!$G$143*(1+rvanilla)^0.5)-SUM($G78:O78),(Input!$G$143*(1+rvanilla)^0.5)/A1stdlife))</f>
        <v>n/a</v>
      </c>
      <c r="Q78" s="41" t="str">
        <f>IF(A1stdlife="n/a","n/a",IF(Q$3&gt;(A1stdlife+$E78),(Input!$G$143*(1+rvanilla)^0.5)-SUM($G78:P78),(Input!$G$143*(1+rvanilla)^0.5)/A1stdlife))</f>
        <v>n/a</v>
      </c>
      <c r="R78" s="41" t="str">
        <f>IF(A1stdlife="n/a","n/a",IF(R$3&gt;(A1stdlife+$E78),(Input!$G$143*(1+rvanilla)^0.5)-SUM($G78:Q78),(Input!$G$143*(1+rvanilla)^0.5)/A1stdlife))</f>
        <v>n/a</v>
      </c>
      <c r="S78" s="41" t="str">
        <f>IF(A1stdlife="n/a","n/a",IF(S$3&gt;(A1stdlife+$E78),(Input!$G$143*(1+rvanilla)^0.5)-SUM($G78:R78),(Input!$G$143*(1+rvanilla)^0.5)/A1stdlife))</f>
        <v>n/a</v>
      </c>
      <c r="T78" s="41" t="str">
        <f>IF(A1stdlife="n/a","n/a",IF(T$3&gt;(A1stdlife+$E78),(Input!$G$143*(1+rvanilla)^0.5)-SUM($G78:S78),(Input!$G$143*(1+rvanilla)^0.5)/A1stdlife))</f>
        <v>n/a</v>
      </c>
      <c r="U78" s="41" t="str">
        <f>IF(A1stdlife="n/a","n/a",IF(U$3&gt;(A1stdlife+$E78),(Input!$G$143*(1+rvanilla)^0.5)-SUM($G78:T78),(Input!$G$143*(1+rvanilla)^0.5)/A1stdlife))</f>
        <v>n/a</v>
      </c>
      <c r="V78" s="41" t="str">
        <f>IF(A1stdlife="n/a","n/a",IF(V$3&gt;(A1stdlife+$E78),(Input!$G$143*(1+rvanilla)^0.5)-SUM($G78:U78),(Input!$G$143*(1+rvanilla)^0.5)/A1stdlife))</f>
        <v>n/a</v>
      </c>
      <c r="W78" s="41" t="str">
        <f>IF(A1stdlife="n/a","n/a",IF(W$3&gt;(A1stdlife+$E78),(Input!$G$143*(1+rvanilla)^0.5)-SUM($G78:V78),(Input!$G$143*(1+rvanilla)^0.5)/A1stdlife))</f>
        <v>n/a</v>
      </c>
      <c r="X78" s="41" t="str">
        <f>IF(A1stdlife="n/a","n/a",IF(X$3&gt;(A1stdlife+$E78),(Input!$G$143*(1+rvanilla)^0.5)-SUM($G78:W78),(Input!$G$143*(1+rvanilla)^0.5)/A1stdlife))</f>
        <v>n/a</v>
      </c>
      <c r="Y78" s="41" t="str">
        <f>IF(A1stdlife="n/a","n/a",IF(Y$3&gt;(A1stdlife+$E78),(Input!$G$143*(1+rvanilla)^0.5)-SUM($G78:X78),(Input!$G$143*(1+rvanilla)^0.5)/A1stdlife))</f>
        <v>n/a</v>
      </c>
      <c r="Z78" s="41" t="str">
        <f>IF(A1stdlife="n/a","n/a",IF(Z$3&gt;(A1stdlife+$E78),(Input!$G$143*(1+rvanilla)^0.5)-SUM($G78:Y78),(Input!$G$143*(1+rvanilla)^0.5)/A1stdlife))</f>
        <v>n/a</v>
      </c>
      <c r="AA78" s="41" t="str">
        <f>IF(A1stdlife="n/a","n/a",IF(AA$3&gt;(A1stdlife+$E78),(Input!$G$143*(1+rvanilla)^0.5)-SUM($G78:Z78),(Input!$G$143*(1+rvanilla)^0.5)/A1stdlife))</f>
        <v>n/a</v>
      </c>
      <c r="AB78" s="41" t="str">
        <f>IF(A1stdlife="n/a","n/a",IF(AB$3&gt;(A1stdlife+$E78),(Input!$G$143*(1+rvanilla)^0.5)-SUM($G78:AA78),(Input!$G$143*(1+rvanilla)^0.5)/A1stdlife))</f>
        <v>n/a</v>
      </c>
      <c r="AC78" s="316" t="str">
        <f>IF(A1stdlife="n/a","n/a",IF(AC$3&gt;(A1stdlife+$E78),(Input!$G$143*(1+rvanilla)^0.5)-SUM($G78:AB78),(Input!$G$143*(1+rvanilla)^0.5)/A1stdlife))</f>
        <v>n/a</v>
      </c>
      <c r="AD78" s="41" t="str">
        <f>IF(A1stdlife="n/a","n/a",IF(AD$3&gt;(A1stdlife+$E78),(Input!$G$143*(1+rvanilla)^0.5)-SUM($G78:AC78),(Input!$G$143*(1+rvanilla)^0.5)/A1stdlife))</f>
        <v>n/a</v>
      </c>
      <c r="AE78" s="41" t="str">
        <f>IF(A1stdlife="n/a","n/a",IF(AE$3&gt;(A1stdlife+$E78),(Input!$G$143*(1+rvanilla)^0.5)-SUM($G78:AD78),(Input!$G$143*(1+rvanilla)^0.5)/A1stdlife))</f>
        <v>n/a</v>
      </c>
      <c r="AF78" s="41" t="str">
        <f>IF(A1stdlife="n/a","n/a",IF(AF$3&gt;(A1stdlife+$E78),(Input!$G$143*(1+rvanilla)^0.5)-SUM($G78:AE78),(Input!$G$143*(1+rvanilla)^0.5)/A1stdlife))</f>
        <v>n/a</v>
      </c>
      <c r="AG78" s="41" t="str">
        <f>IF(A1stdlife="n/a","n/a",IF(AG$3&gt;(A1stdlife+$E78),(Input!$G$143*(1+rvanilla)^0.5)-SUM($G78:AF78),(Input!$G$143*(1+rvanilla)^0.5)/A1stdlife))</f>
        <v>n/a</v>
      </c>
      <c r="AH78" s="41" t="str">
        <f>IF(A1stdlife="n/a","n/a",IF(AH$3&gt;(A1stdlife+$E78),(Input!$G$143*(1+rvanilla)^0.5)-SUM($G78:AG78),(Input!$G$143*(1+rvanilla)^0.5)/A1stdlife))</f>
        <v>n/a</v>
      </c>
      <c r="AI78" s="41" t="str">
        <f>IF(A1stdlife="n/a","n/a",IF(AI$3&gt;(A1stdlife+$E78),(Input!$G$143*(1+rvanilla)^0.5)-SUM($G78:AH78),(Input!$G$143*(1+rvanilla)^0.5)/A1stdlife))</f>
        <v>n/a</v>
      </c>
      <c r="AJ78" s="41" t="str">
        <f>IF(A1stdlife="n/a","n/a",IF(AJ$3&gt;(A1stdlife+$E78),(Input!$G$143*(1+rvanilla)^0.5)-SUM($G78:AI78),(Input!$G$143*(1+rvanilla)^0.5)/A1stdlife))</f>
        <v>n/a</v>
      </c>
      <c r="AK78" s="41" t="str">
        <f>IF(A1stdlife="n/a","n/a",IF(AK$3&gt;(A1stdlife+$E78),(Input!$G$143*(1+rvanilla)^0.5)-SUM($G78:AJ78),(Input!$G$143*(1+rvanilla)^0.5)/A1stdlife))</f>
        <v>n/a</v>
      </c>
      <c r="AL78" s="41" t="str">
        <f>IF(A1stdlife="n/a","n/a",IF(AL$3&gt;(A1stdlife+$E78),(Input!$G$143*(1+rvanilla)^0.5)-SUM($G78:AK78),(Input!$G$143*(1+rvanilla)^0.5)/A1stdlife))</f>
        <v>n/a</v>
      </c>
      <c r="AM78" s="41" t="str">
        <f>IF(A1stdlife="n/a","n/a",IF(AM$3&gt;(A1stdlife+$E78),(Input!$G$143*(1+rvanilla)^0.5)-SUM($G78:AL78),(Input!$G$143*(1+rvanilla)^0.5)/A1stdlife))</f>
        <v>n/a</v>
      </c>
      <c r="AN78" s="41" t="str">
        <f>IF(A1stdlife="n/a","n/a",IF(AN$3&gt;(A1stdlife+$E78),(Input!$G$143*(1+rvanilla)^0.5)-SUM($G78:AM78),(Input!$G$143*(1+rvanilla)^0.5)/A1stdlife))</f>
        <v>n/a</v>
      </c>
      <c r="AO78" s="41" t="str">
        <f>IF(A1stdlife="n/a","n/a",IF(AO$3&gt;(A1stdlife+$E78),(Input!$G$143*(1+rvanilla)^0.5)-SUM($G78:AN78),(Input!$G$143*(1+rvanilla)^0.5)/A1stdlife))</f>
        <v>n/a</v>
      </c>
      <c r="AP78" s="41" t="str">
        <f>IF(A1stdlife="n/a","n/a",IF(AP$3&gt;(A1stdlife+$E78),(Input!$G$143*(1+rvanilla)^0.5)-SUM($G78:AO78),(Input!$G$143*(1+rvanilla)^0.5)/A1stdlife))</f>
        <v>n/a</v>
      </c>
      <c r="AQ78" s="41" t="str">
        <f>IF(A1stdlife="n/a","n/a",IF(AQ$3&gt;(A1stdlife+$E78),(Input!$G$143*(1+rvanilla)^0.5)-SUM($G78:AP78),(Input!$G$143*(1+rvanilla)^0.5)/A1stdlife))</f>
        <v>n/a</v>
      </c>
      <c r="AR78" s="41" t="str">
        <f>IF(A1stdlife="n/a","n/a",IF(AR$3&gt;(A1stdlife+$E78),(Input!$G$143*(1+rvanilla)^0.5)-SUM($G78:AQ78),(Input!$G$143*(1+rvanilla)^0.5)/A1stdlife))</f>
        <v>n/a</v>
      </c>
      <c r="AS78" s="41" t="str">
        <f>IF(A1stdlife="n/a","n/a",IF(AS$3&gt;(A1stdlife+$E78),(Input!$G$143*(1+rvanilla)^0.5)-SUM($G78:AR78),(Input!$G$143*(1+rvanilla)^0.5)/A1stdlife))</f>
        <v>n/a</v>
      </c>
      <c r="AT78" s="41" t="str">
        <f>IF(A1stdlife="n/a","n/a",IF(AT$3&gt;(A1stdlife+$E78),(Input!$G$143*(1+rvanilla)^0.5)-SUM($G78:AS78),(Input!$G$143*(1+rvanilla)^0.5)/A1stdlife))</f>
        <v>n/a</v>
      </c>
      <c r="AU78" s="41" t="str">
        <f>IF(A1stdlife="n/a","n/a",IF(AU$3&gt;(A1stdlife+$E78),(Input!$G$143*(1+rvanilla)^0.5)-SUM($G78:AT78),(Input!$G$143*(1+rvanilla)^0.5)/A1stdlife))</f>
        <v>n/a</v>
      </c>
      <c r="AV78" s="41" t="str">
        <f>IF(A1stdlife="n/a","n/a",IF(AV$3&gt;(A1stdlife+$E78),(Input!$G$143*(1+rvanilla)^0.5)-SUM($G78:AU78),(Input!$G$143*(1+rvanilla)^0.5)/A1stdlife))</f>
        <v>n/a</v>
      </c>
      <c r="AW78" s="41" t="str">
        <f>IF(A1stdlife="n/a","n/a",IF(AW$3&gt;(A1stdlife+$E78),(Input!$G$143*(1+rvanilla)^0.5)-SUM($G78:AV78),(Input!$G$143*(1+rvanilla)^0.5)/A1stdlife))</f>
        <v>n/a</v>
      </c>
      <c r="AX78" s="41" t="str">
        <f>IF(A1stdlife="n/a","n/a",IF(AX$3&gt;(A1stdlife+$E78),(Input!$G$143*(1+rvanilla)^0.5)-SUM($G78:AW78),(Input!$G$143*(1+rvanilla)^0.5)/A1stdlife))</f>
        <v>n/a</v>
      </c>
      <c r="AY78" s="41" t="str">
        <f>IF(A1stdlife="n/a","n/a",IF(AY$3&gt;(A1stdlife+$E78),(Input!$G$143*(1+rvanilla)^0.5)-SUM($G78:AX78),(Input!$G$143*(1+rvanilla)^0.5)/A1stdlife))</f>
        <v>n/a</v>
      </c>
      <c r="AZ78" s="41" t="str">
        <f>IF(A1stdlife="n/a","n/a",IF(AZ$3&gt;(A1stdlife+$E78),(Input!$G$143*(1+rvanilla)^0.5)-SUM($G78:AY78),(Input!$G$143*(1+rvanilla)^0.5)/A1stdlife))</f>
        <v>n/a</v>
      </c>
      <c r="BA78" s="41" t="str">
        <f>IF(A1stdlife="n/a","n/a",IF(BA$3&gt;(A1stdlife+$E78),(Input!$G$143*(1+rvanilla)^0.5)-SUM($G78:AZ78),(Input!$G$143*(1+rvanilla)^0.5)/A1stdlife))</f>
        <v>n/a</v>
      </c>
      <c r="BB78" s="41" t="str">
        <f>IF(A1stdlife="n/a","n/a",IF(BB$3&gt;(A1stdlife+$E78),(Input!$G$143*(1+rvanilla)^0.5)-SUM($G78:BA78),(Input!$G$143*(1+rvanilla)^0.5)/A1stdlife))</f>
        <v>n/a</v>
      </c>
      <c r="BC78" s="41" t="str">
        <f>IF(A1stdlife="n/a","n/a",IF(BC$3&gt;(A1stdlife+$E78),(Input!$G$143*(1+rvanilla)^0.5)-SUM($G78:BB78),(Input!$G$143*(1+rvanilla)^0.5)/A1stdlife))</f>
        <v>n/a</v>
      </c>
      <c r="BD78" s="41" t="str">
        <f>IF(A1stdlife="n/a","n/a",IF(BD$3&gt;(A1stdlife+$E78),(Input!$G$143*(1+rvanilla)^0.5)-SUM($G78:BC78),(Input!$G$143*(1+rvanilla)^0.5)/A1stdlife))</f>
        <v>n/a</v>
      </c>
      <c r="BE78" s="41" t="str">
        <f>IF(A1stdlife="n/a","n/a",IF(BE$3&gt;(A1stdlife+$E78),(Input!$G$143*(1+rvanilla)^0.5)-SUM($G78:BD78),(Input!$G$143*(1+rvanilla)^0.5)/A1stdlife))</f>
        <v>n/a</v>
      </c>
      <c r="BF78" s="41" t="str">
        <f>IF(A1stdlife="n/a","n/a",IF(BF$3&gt;(A1stdlife+$E78),(Input!$G$143*(1+rvanilla)^0.5)-SUM($G78:BE78),(Input!$G$143*(1+rvanilla)^0.5)/A1stdlife))</f>
        <v>n/a</v>
      </c>
      <c r="BG78" s="41" t="str">
        <f>IF(A1stdlife="n/a","n/a",IF(BG$3&gt;(A1stdlife+$E78),(Input!$G$143*(1+rvanilla)^0.5)-SUM($G78:BF78),(Input!$G$143*(1+rvanilla)^0.5)/A1stdlife))</f>
        <v>n/a</v>
      </c>
      <c r="BH78" s="41" t="str">
        <f>IF(A1stdlife="n/a","n/a",IF(BH$3&gt;(A1stdlife+$E78),(Input!$G$143*(1+rvanilla)^0.5)-SUM($G78:BG78),(Input!$G$143*(1+rvanilla)^0.5)/A1stdlife))</f>
        <v>n/a</v>
      </c>
      <c r="BI78" s="41" t="str">
        <f>IF(A1stdlife="n/a","n/a",IF(BI$3&gt;(A1stdlife+$E78),(Input!$G$143*(1+rvanilla)^0.5)-SUM($G78:BH78),(Input!$G$143*(1+rvanilla)^0.5)/A1stdlife))</f>
        <v>n/a</v>
      </c>
      <c r="BJ78" s="18"/>
      <c r="BK78" s="1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s="5" customFormat="1" hidden="1" outlineLevel="2" x14ac:dyDescent="0.2">
      <c r="A79" s="18"/>
      <c r="B79" s="36"/>
      <c r="C79" s="35"/>
      <c r="D79" s="485"/>
      <c r="E79" s="283">
        <v>2</v>
      </c>
      <c r="F79" s="38"/>
      <c r="G79" s="302"/>
      <c r="H79" s="303"/>
      <c r="I79" s="41" t="str">
        <f>IF(A1stdlife="n/a","n/a",IF(I$3&gt;(A1stdlife+$E79),(Input!$H$143*(1+rvanilla)^0.5)-SUM($H79:H79),(Input!$H$143*(1+rvanilla)^0.5)/A1stdlife))</f>
        <v>n/a</v>
      </c>
      <c r="J79" s="41" t="str">
        <f>IF(A1stdlife="n/a","n/a",IF(J$3&gt;(A1stdlife+$E79),(Input!$H$143*(1+rvanilla)^0.5)-SUM($H79:I79),(Input!$H$143*(1+rvanilla)^0.5)/A1stdlife))</f>
        <v>n/a</v>
      </c>
      <c r="K79" s="41" t="str">
        <f>IF(A1stdlife="n/a","n/a",IF(K$3&gt;(A1stdlife+$E79),(Input!$H$143*(1+rvanilla)^0.5)-SUM($H79:J79),(Input!$H$143*(1+rvanilla)^0.5)/A1stdlife))</f>
        <v>n/a</v>
      </c>
      <c r="L79" s="41" t="str">
        <f>IF(A1stdlife="n/a","n/a",IF(L$3&gt;(A1stdlife+$E79),(Input!$H$143*(1+rvanilla)^0.5)-SUM($H79:K79),(Input!$H$143*(1+rvanilla)^0.5)/A1stdlife))</f>
        <v>n/a</v>
      </c>
      <c r="M79" s="41" t="str">
        <f>IF(A1stdlife="n/a","n/a",IF(M$3&gt;(A1stdlife+$E79),(Input!$H$143*(1+rvanilla)^0.5)-SUM($H79:L79),(Input!$H$143*(1+rvanilla)^0.5)/A1stdlife))</f>
        <v>n/a</v>
      </c>
      <c r="N79" s="41" t="str">
        <f>IF(A1stdlife="n/a","n/a",IF(N$3&gt;(A1stdlife+$E79),(Input!$H$143*(1+rvanilla)^0.5)-SUM($H79:M79),(Input!$H$143*(1+rvanilla)^0.5)/A1stdlife))</f>
        <v>n/a</v>
      </c>
      <c r="O79" s="41" t="str">
        <f>IF(A1stdlife="n/a","n/a",IF(O$3&gt;(A1stdlife+$E79),(Input!$H$143*(1+rvanilla)^0.5)-SUM($H79:N79),(Input!$H$143*(1+rvanilla)^0.5)/A1stdlife))</f>
        <v>n/a</v>
      </c>
      <c r="P79" s="41" t="str">
        <f>IF(A1stdlife="n/a","n/a",IF(P$3&gt;(A1stdlife+$E79),(Input!$H$143*(1+rvanilla)^0.5)-SUM($H79:O79),(Input!$H$143*(1+rvanilla)^0.5)/A1stdlife))</f>
        <v>n/a</v>
      </c>
      <c r="Q79" s="41" t="str">
        <f>IF(A1stdlife="n/a","n/a",IF(Q$3&gt;(A1stdlife+$E79),(Input!$H$143*(1+rvanilla)^0.5)-SUM($H79:P79),(Input!$H$143*(1+rvanilla)^0.5)/A1stdlife))</f>
        <v>n/a</v>
      </c>
      <c r="R79" s="41" t="str">
        <f>IF(A1stdlife="n/a","n/a",IF(R$3&gt;(A1stdlife+$E79),(Input!$H$143*(1+rvanilla)^0.5)-SUM($H79:Q79),(Input!$H$143*(1+rvanilla)^0.5)/A1stdlife))</f>
        <v>n/a</v>
      </c>
      <c r="S79" s="41" t="str">
        <f>IF(A1stdlife="n/a","n/a",IF(S$3&gt;(A1stdlife+$E79),(Input!$H$143*(1+rvanilla)^0.5)-SUM($H79:R79),(Input!$H$143*(1+rvanilla)^0.5)/A1stdlife))</f>
        <v>n/a</v>
      </c>
      <c r="T79" s="41" t="str">
        <f>IF(A1stdlife="n/a","n/a",IF(T$3&gt;(A1stdlife+$E79),(Input!$H$143*(1+rvanilla)^0.5)-SUM($H79:S79),(Input!$H$143*(1+rvanilla)^0.5)/A1stdlife))</f>
        <v>n/a</v>
      </c>
      <c r="U79" s="41" t="str">
        <f>IF(A1stdlife="n/a","n/a",IF(U$3&gt;(A1stdlife+$E79),(Input!$H$143*(1+rvanilla)^0.5)-SUM($H79:T79),(Input!$H$143*(1+rvanilla)^0.5)/A1stdlife))</f>
        <v>n/a</v>
      </c>
      <c r="V79" s="41" t="str">
        <f>IF(A1stdlife="n/a","n/a",IF(V$3&gt;(A1stdlife+$E79),(Input!$H$143*(1+rvanilla)^0.5)-SUM($H79:U79),(Input!$H$143*(1+rvanilla)^0.5)/A1stdlife))</f>
        <v>n/a</v>
      </c>
      <c r="W79" s="41" t="str">
        <f>IF(A1stdlife="n/a","n/a",IF(W$3&gt;(A1stdlife+$E79),(Input!$H$143*(1+rvanilla)^0.5)-SUM($H79:V79),(Input!$H$143*(1+rvanilla)^0.5)/A1stdlife))</f>
        <v>n/a</v>
      </c>
      <c r="X79" s="41" t="str">
        <f>IF(A1stdlife="n/a","n/a",IF(X$3&gt;(A1stdlife+$E79),(Input!$H$143*(1+rvanilla)^0.5)-SUM($H79:W79),(Input!$H$143*(1+rvanilla)^0.5)/A1stdlife))</f>
        <v>n/a</v>
      </c>
      <c r="Y79" s="41" t="str">
        <f>IF(A1stdlife="n/a","n/a",IF(Y$3&gt;(A1stdlife+$E79),(Input!$H$143*(1+rvanilla)^0.5)-SUM($H79:X79),(Input!$H$143*(1+rvanilla)^0.5)/A1stdlife))</f>
        <v>n/a</v>
      </c>
      <c r="Z79" s="41" t="str">
        <f>IF(A1stdlife="n/a","n/a",IF(Z$3&gt;(A1stdlife+$E79),(Input!$H$143*(1+rvanilla)^0.5)-SUM($H79:Y79),(Input!$H$143*(1+rvanilla)^0.5)/A1stdlife))</f>
        <v>n/a</v>
      </c>
      <c r="AA79" s="41" t="str">
        <f>IF(A1stdlife="n/a","n/a",IF(AA$3&gt;(A1stdlife+$E79),(Input!$H$143*(1+rvanilla)^0.5)-SUM($H79:Z79),(Input!$H$143*(1+rvanilla)^0.5)/A1stdlife))</f>
        <v>n/a</v>
      </c>
      <c r="AB79" s="41" t="str">
        <f>IF(A1stdlife="n/a","n/a",IF(AB$3&gt;(A1stdlife+$E79),(Input!$H$143*(1+rvanilla)^0.5)-SUM($H79:AA79),(Input!$H$143*(1+rvanilla)^0.5)/A1stdlife))</f>
        <v>n/a</v>
      </c>
      <c r="AC79" s="41" t="str">
        <f>IF(A1stdlife="n/a","n/a",IF(AC$3&gt;(A1stdlife+$E79),(Input!$H$143*(1+rvanilla)^0.5)-SUM($H79:AB79),(Input!$H$143*(1+rvanilla)^0.5)/A1stdlife))</f>
        <v>n/a</v>
      </c>
      <c r="AD79" s="41" t="str">
        <f>IF(A1stdlife="n/a","n/a",IF(AD$3&gt;(A1stdlife+$E79),(Input!$H$143*(1+rvanilla)^0.5)-SUM($H79:AC79),(Input!$H$143*(1+rvanilla)^0.5)/A1stdlife))</f>
        <v>n/a</v>
      </c>
      <c r="AE79" s="41" t="str">
        <f>IF(A1stdlife="n/a","n/a",IF(AE$3&gt;(A1stdlife+$E79),(Input!$H$143*(1+rvanilla)^0.5)-SUM($H79:AD79),(Input!$H$143*(1+rvanilla)^0.5)/A1stdlife))</f>
        <v>n/a</v>
      </c>
      <c r="AF79" s="41" t="str">
        <f>IF(A1stdlife="n/a","n/a",IF(AF$3&gt;(A1stdlife+$E79),(Input!$H$143*(1+rvanilla)^0.5)-SUM($H79:AE79),(Input!$H$143*(1+rvanilla)^0.5)/A1stdlife))</f>
        <v>n/a</v>
      </c>
      <c r="AG79" s="41" t="str">
        <f>IF(A1stdlife="n/a","n/a",IF(AG$3&gt;(A1stdlife+$E79),(Input!$H$143*(1+rvanilla)^0.5)-SUM($H79:AF79),(Input!$H$143*(1+rvanilla)^0.5)/A1stdlife))</f>
        <v>n/a</v>
      </c>
      <c r="AH79" s="41" t="str">
        <f>IF(A1stdlife="n/a","n/a",IF(AH$3&gt;(A1stdlife+$E79),(Input!$H$143*(1+rvanilla)^0.5)-SUM($H79:AG79),(Input!$H$143*(1+rvanilla)^0.5)/A1stdlife))</f>
        <v>n/a</v>
      </c>
      <c r="AI79" s="41" t="str">
        <f>IF(A1stdlife="n/a","n/a",IF(AI$3&gt;(A1stdlife+$E79),(Input!$H$143*(1+rvanilla)^0.5)-SUM($H79:AH79),(Input!$H$143*(1+rvanilla)^0.5)/A1stdlife))</f>
        <v>n/a</v>
      </c>
      <c r="AJ79" s="41" t="str">
        <f>IF(A1stdlife="n/a","n/a",IF(AJ$3&gt;(A1stdlife+$E79),(Input!$H$143*(1+rvanilla)^0.5)-SUM($H79:AI79),(Input!$H$143*(1+rvanilla)^0.5)/A1stdlife))</f>
        <v>n/a</v>
      </c>
      <c r="AK79" s="41" t="str">
        <f>IF(A1stdlife="n/a","n/a",IF(AK$3&gt;(A1stdlife+$E79),(Input!$H$143*(1+rvanilla)^0.5)-SUM($H79:AJ79),(Input!$H$143*(1+rvanilla)^0.5)/A1stdlife))</f>
        <v>n/a</v>
      </c>
      <c r="AL79" s="41" t="str">
        <f>IF(A1stdlife="n/a","n/a",IF(AL$3&gt;(A1stdlife+$E79),(Input!$H$143*(1+rvanilla)^0.5)-SUM($H79:AK79),(Input!$H$143*(1+rvanilla)^0.5)/A1stdlife))</f>
        <v>n/a</v>
      </c>
      <c r="AM79" s="41" t="str">
        <f>IF(A1stdlife="n/a","n/a",IF(AM$3&gt;(A1stdlife+$E79),(Input!$H$143*(1+rvanilla)^0.5)-SUM($H79:AL79),(Input!$H$143*(1+rvanilla)^0.5)/A1stdlife))</f>
        <v>n/a</v>
      </c>
      <c r="AN79" s="41" t="str">
        <f>IF(A1stdlife="n/a","n/a",IF(AN$3&gt;(A1stdlife+$E79),(Input!$H$143*(1+rvanilla)^0.5)-SUM($H79:AM79),(Input!$H$143*(1+rvanilla)^0.5)/A1stdlife))</f>
        <v>n/a</v>
      </c>
      <c r="AO79" s="41" t="str">
        <f>IF(A1stdlife="n/a","n/a",IF(AO$3&gt;(A1stdlife+$E79),(Input!$H$143*(1+rvanilla)^0.5)-SUM($H79:AN79),(Input!$H$143*(1+rvanilla)^0.5)/A1stdlife))</f>
        <v>n/a</v>
      </c>
      <c r="AP79" s="41" t="str">
        <f>IF(A1stdlife="n/a","n/a",IF(AP$3&gt;(A1stdlife+$E79),(Input!$H$143*(1+rvanilla)^0.5)-SUM($H79:AO79),(Input!$H$143*(1+rvanilla)^0.5)/A1stdlife))</f>
        <v>n/a</v>
      </c>
      <c r="AQ79" s="41" t="str">
        <f>IF(A1stdlife="n/a","n/a",IF(AQ$3&gt;(A1stdlife+$E79),(Input!$H$143*(1+rvanilla)^0.5)-SUM($H79:AP79),(Input!$H$143*(1+rvanilla)^0.5)/A1stdlife))</f>
        <v>n/a</v>
      </c>
      <c r="AR79" s="41" t="str">
        <f>IF(A1stdlife="n/a","n/a",IF(AR$3&gt;(A1stdlife+$E79),(Input!$H$143*(1+rvanilla)^0.5)-SUM($H79:AQ79),(Input!$H$143*(1+rvanilla)^0.5)/A1stdlife))</f>
        <v>n/a</v>
      </c>
      <c r="AS79" s="41" t="str">
        <f>IF(A1stdlife="n/a","n/a",IF(AS$3&gt;(A1stdlife+$E79),(Input!$H$143*(1+rvanilla)^0.5)-SUM($H79:AR79),(Input!$H$143*(1+rvanilla)^0.5)/A1stdlife))</f>
        <v>n/a</v>
      </c>
      <c r="AT79" s="41" t="str">
        <f>IF(A1stdlife="n/a","n/a",IF(AT$3&gt;(A1stdlife+$E79),(Input!$H$143*(1+rvanilla)^0.5)-SUM($H79:AS79),(Input!$H$143*(1+rvanilla)^0.5)/A1stdlife))</f>
        <v>n/a</v>
      </c>
      <c r="AU79" s="41" t="str">
        <f>IF(A1stdlife="n/a","n/a",IF(AU$3&gt;(A1stdlife+$E79),(Input!$H$143*(1+rvanilla)^0.5)-SUM($H79:AT79),(Input!$H$143*(1+rvanilla)^0.5)/A1stdlife))</f>
        <v>n/a</v>
      </c>
      <c r="AV79" s="41" t="str">
        <f>IF(A1stdlife="n/a","n/a",IF(AV$3&gt;(A1stdlife+$E79),(Input!$H$143*(1+rvanilla)^0.5)-SUM($H79:AU79),(Input!$H$143*(1+rvanilla)^0.5)/A1stdlife))</f>
        <v>n/a</v>
      </c>
      <c r="AW79" s="41" t="str">
        <f>IF(A1stdlife="n/a","n/a",IF(AW$3&gt;(A1stdlife+$E79),(Input!$H$143*(1+rvanilla)^0.5)-SUM($H79:AV79),(Input!$H$143*(1+rvanilla)^0.5)/A1stdlife))</f>
        <v>n/a</v>
      </c>
      <c r="AX79" s="41" t="str">
        <f>IF(A1stdlife="n/a","n/a",IF(AX$3&gt;(A1stdlife+$E79),(Input!$H$143*(1+rvanilla)^0.5)-SUM($H79:AW79),(Input!$H$143*(1+rvanilla)^0.5)/A1stdlife))</f>
        <v>n/a</v>
      </c>
      <c r="AY79" s="41" t="str">
        <f>IF(A1stdlife="n/a","n/a",IF(AY$3&gt;(A1stdlife+$E79),(Input!$H$143*(1+rvanilla)^0.5)-SUM($H79:AX79),(Input!$H$143*(1+rvanilla)^0.5)/A1stdlife))</f>
        <v>n/a</v>
      </c>
      <c r="AZ79" s="41" t="str">
        <f>IF(A1stdlife="n/a","n/a",IF(AZ$3&gt;(A1stdlife+$E79),(Input!$H$143*(1+rvanilla)^0.5)-SUM($H79:AY79),(Input!$H$143*(1+rvanilla)^0.5)/A1stdlife))</f>
        <v>n/a</v>
      </c>
      <c r="BA79" s="41" t="str">
        <f>IF(A1stdlife="n/a","n/a",IF(BA$3&gt;(A1stdlife+$E79),(Input!$H$143*(1+rvanilla)^0.5)-SUM($H79:AZ79),(Input!$H$143*(1+rvanilla)^0.5)/A1stdlife))</f>
        <v>n/a</v>
      </c>
      <c r="BB79" s="41" t="str">
        <f>IF(A1stdlife="n/a","n/a",IF(BB$3&gt;(A1stdlife+$E79),(Input!$H$143*(1+rvanilla)^0.5)-SUM($H79:BA79),(Input!$H$143*(1+rvanilla)^0.5)/A1stdlife))</f>
        <v>n/a</v>
      </c>
      <c r="BC79" s="41" t="str">
        <f>IF(A1stdlife="n/a","n/a",IF(BC$3&gt;(A1stdlife+$E79),(Input!$H$143*(1+rvanilla)^0.5)-SUM($H79:BB79),(Input!$H$143*(1+rvanilla)^0.5)/A1stdlife))</f>
        <v>n/a</v>
      </c>
      <c r="BD79" s="41" t="str">
        <f>IF(A1stdlife="n/a","n/a",IF(BD$3&gt;(A1stdlife+$E79),(Input!$H$143*(1+rvanilla)^0.5)-SUM($H79:BC79),(Input!$H$143*(1+rvanilla)^0.5)/A1stdlife))</f>
        <v>n/a</v>
      </c>
      <c r="BE79" s="41" t="str">
        <f>IF(A1stdlife="n/a","n/a",IF(BE$3&gt;(A1stdlife+$E79),(Input!$H$143*(1+rvanilla)^0.5)-SUM($H79:BD79),(Input!$H$143*(1+rvanilla)^0.5)/A1stdlife))</f>
        <v>n/a</v>
      </c>
      <c r="BF79" s="41" t="str">
        <f>IF(A1stdlife="n/a","n/a",IF(BF$3&gt;(A1stdlife+$E79),(Input!$H$143*(1+rvanilla)^0.5)-SUM($H79:BE79),(Input!$H$143*(1+rvanilla)^0.5)/A1stdlife))</f>
        <v>n/a</v>
      </c>
      <c r="BG79" s="41" t="str">
        <f>IF(A1stdlife="n/a","n/a",IF(BG$3&gt;(A1stdlife+$E79),(Input!$H$143*(1+rvanilla)^0.5)-SUM($H79:BF79),(Input!$H$143*(1+rvanilla)^0.5)/A1stdlife))</f>
        <v>n/a</v>
      </c>
      <c r="BH79" s="41" t="str">
        <f>IF(A1stdlife="n/a","n/a",IF(BH$3&gt;(A1stdlife+$E79),(Input!$H$143*(1+rvanilla)^0.5)-SUM($H79:BG79),(Input!$H$143*(1+rvanilla)^0.5)/A1stdlife))</f>
        <v>n/a</v>
      </c>
      <c r="BI79" s="41" t="str">
        <f>IF(A1stdlife="n/a","n/a",IF(BI$3&gt;(A1stdlife+$E79),(Input!$H$143*(1+rvanilla)^0.5)-SUM($H79:BH79),(Input!$H$143*(1+rvanilla)^0.5)/A1stdlife))</f>
        <v>n/a</v>
      </c>
      <c r="BJ79" s="18"/>
      <c r="BK79" s="18"/>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s="5" customFormat="1" hidden="1" outlineLevel="2" x14ac:dyDescent="0.2">
      <c r="A80" s="18"/>
      <c r="B80" s="36"/>
      <c r="C80" s="35"/>
      <c r="D80" s="485"/>
      <c r="E80" s="283">
        <v>3</v>
      </c>
      <c r="F80" s="38"/>
      <c r="G80" s="302"/>
      <c r="H80" s="304"/>
      <c r="I80" s="303"/>
      <c r="J80" s="41" t="str">
        <f>IF(A1stdlife="n/a","n/a",IF(J$3&gt;(A1stdlife+$E80),(Input!$I$143*(1+rvanilla)^0.5)-SUM($I80:I80),(Input!$I$143*(1+rvanilla)^0.5)/A1stdlife))</f>
        <v>n/a</v>
      </c>
      <c r="K80" s="41" t="str">
        <f>IF(A1stdlife="n/a","n/a",IF(K$3&gt;(A1stdlife+$E80),(Input!$I$143*(1+rvanilla)^0.5)-SUM($I80:J80),(Input!$I$143*(1+rvanilla)^0.5)/A1stdlife))</f>
        <v>n/a</v>
      </c>
      <c r="L80" s="41" t="str">
        <f>IF(A1stdlife="n/a","n/a",IF(L$3&gt;(A1stdlife+$E80),(Input!$I$143*(1+rvanilla)^0.5)-SUM($I80:K80),(Input!$I$143*(1+rvanilla)^0.5)/A1stdlife))</f>
        <v>n/a</v>
      </c>
      <c r="M80" s="41" t="str">
        <f>IF(A1stdlife="n/a","n/a",IF(M$3&gt;(A1stdlife+$E80),(Input!$I$143*(1+rvanilla)^0.5)-SUM($I80:L80),(Input!$I$143*(1+rvanilla)^0.5)/A1stdlife))</f>
        <v>n/a</v>
      </c>
      <c r="N80" s="41" t="str">
        <f>IF(A1stdlife="n/a","n/a",IF(N$3&gt;(A1stdlife+$E80),(Input!$I$143*(1+rvanilla)^0.5)-SUM($I80:M80),(Input!$I$143*(1+rvanilla)^0.5)/A1stdlife))</f>
        <v>n/a</v>
      </c>
      <c r="O80" s="41" t="str">
        <f>IF(A1stdlife="n/a","n/a",IF(O$3&gt;(A1stdlife+$E80),(Input!$I$143*(1+rvanilla)^0.5)-SUM($I80:N80),(Input!$I$143*(1+rvanilla)^0.5)/A1stdlife))</f>
        <v>n/a</v>
      </c>
      <c r="P80" s="41" t="str">
        <f>IF(A1stdlife="n/a","n/a",IF(P$3&gt;(A1stdlife+$E80),(Input!$I$143*(1+rvanilla)^0.5)-SUM($I80:O80),(Input!$I$143*(1+rvanilla)^0.5)/A1stdlife))</f>
        <v>n/a</v>
      </c>
      <c r="Q80" s="41" t="str">
        <f>IF(A1stdlife="n/a","n/a",IF(Q$3&gt;(A1stdlife+$E80),(Input!$I$143*(1+rvanilla)^0.5)-SUM($I80:P80),(Input!$I$143*(1+rvanilla)^0.5)/A1stdlife))</f>
        <v>n/a</v>
      </c>
      <c r="R80" s="41" t="str">
        <f>IF(A1stdlife="n/a","n/a",IF(R$3&gt;(A1stdlife+$E80),(Input!$I$143*(1+rvanilla)^0.5)-SUM($I80:Q80),(Input!$I$143*(1+rvanilla)^0.5)/A1stdlife))</f>
        <v>n/a</v>
      </c>
      <c r="S80" s="41" t="str">
        <f>IF(A1stdlife="n/a","n/a",IF(S$3&gt;(A1stdlife+$E80),(Input!$I$143*(1+rvanilla)^0.5)-SUM($I80:R80),(Input!$I$143*(1+rvanilla)^0.5)/A1stdlife))</f>
        <v>n/a</v>
      </c>
      <c r="T80" s="41" t="str">
        <f>IF(A1stdlife="n/a","n/a",IF(T$3&gt;(A1stdlife+$E80),(Input!$I$143*(1+rvanilla)^0.5)-SUM($I80:S80),(Input!$I$143*(1+rvanilla)^0.5)/A1stdlife))</f>
        <v>n/a</v>
      </c>
      <c r="U80" s="41" t="str">
        <f>IF(A1stdlife="n/a","n/a",IF(U$3&gt;(A1stdlife+$E80),(Input!$I$143*(1+rvanilla)^0.5)-SUM($I80:T80),(Input!$I$143*(1+rvanilla)^0.5)/A1stdlife))</f>
        <v>n/a</v>
      </c>
      <c r="V80" s="41" t="str">
        <f>IF(A1stdlife="n/a","n/a",IF(V$3&gt;(A1stdlife+$E80),(Input!$I$143*(1+rvanilla)^0.5)-SUM($I80:U80),(Input!$I$143*(1+rvanilla)^0.5)/A1stdlife))</f>
        <v>n/a</v>
      </c>
      <c r="W80" s="41" t="str">
        <f>IF(A1stdlife="n/a","n/a",IF(W$3&gt;(A1stdlife+$E80),(Input!$I$143*(1+rvanilla)^0.5)-SUM($I80:V80),(Input!$I$143*(1+rvanilla)^0.5)/A1stdlife))</f>
        <v>n/a</v>
      </c>
      <c r="X80" s="41" t="str">
        <f>IF(A1stdlife="n/a","n/a",IF(X$3&gt;(A1stdlife+$E80),(Input!$I$143*(1+rvanilla)^0.5)-SUM($I80:W80),(Input!$I$143*(1+rvanilla)^0.5)/A1stdlife))</f>
        <v>n/a</v>
      </c>
      <c r="Y80" s="41" t="str">
        <f>IF(A1stdlife="n/a","n/a",IF(Y$3&gt;(A1stdlife+$E80),(Input!$I$143*(1+rvanilla)^0.5)-SUM($I80:X80),(Input!$I$143*(1+rvanilla)^0.5)/A1stdlife))</f>
        <v>n/a</v>
      </c>
      <c r="Z80" s="41" t="str">
        <f>IF(A1stdlife="n/a","n/a",IF(Z$3&gt;(A1stdlife+$E80),(Input!$I$143*(1+rvanilla)^0.5)-SUM($I80:Y80),(Input!$I$143*(1+rvanilla)^0.5)/A1stdlife))</f>
        <v>n/a</v>
      </c>
      <c r="AA80" s="41" t="str">
        <f>IF(A1stdlife="n/a","n/a",IF(AA$3&gt;(A1stdlife+$E80),(Input!$I$143*(1+rvanilla)^0.5)-SUM($I80:Z80),(Input!$I$143*(1+rvanilla)^0.5)/A1stdlife))</f>
        <v>n/a</v>
      </c>
      <c r="AB80" s="41" t="str">
        <f>IF(A1stdlife="n/a","n/a",IF(AB$3&gt;(A1stdlife+$E80),(Input!$I$143*(1+rvanilla)^0.5)-SUM($I80:AA80),(Input!$I$143*(1+rvanilla)^0.5)/A1stdlife))</f>
        <v>n/a</v>
      </c>
      <c r="AC80" s="41" t="str">
        <f>IF(A1stdlife="n/a","n/a",IF(AC$3&gt;(A1stdlife+$E80),(Input!$I$143*(1+rvanilla)^0.5)-SUM($I80:AB80),(Input!$I$143*(1+rvanilla)^0.5)/A1stdlife))</f>
        <v>n/a</v>
      </c>
      <c r="AD80" s="41" t="str">
        <f>IF(A1stdlife="n/a","n/a",IF(AD$3&gt;(A1stdlife+$E80),(Input!$I$143*(1+rvanilla)^0.5)-SUM($I80:AC80),(Input!$I$143*(1+rvanilla)^0.5)/A1stdlife))</f>
        <v>n/a</v>
      </c>
      <c r="AE80" s="41" t="str">
        <f>IF(A1stdlife="n/a","n/a",IF(AE$3&gt;(A1stdlife+$E80),(Input!$I$143*(1+rvanilla)^0.5)-SUM($I80:AD80),(Input!$I$143*(1+rvanilla)^0.5)/A1stdlife))</f>
        <v>n/a</v>
      </c>
      <c r="AF80" s="41" t="str">
        <f>IF(A1stdlife="n/a","n/a",IF(AF$3&gt;(A1stdlife+$E80),(Input!$I$143*(1+rvanilla)^0.5)-SUM($I80:AE80),(Input!$I$143*(1+rvanilla)^0.5)/A1stdlife))</f>
        <v>n/a</v>
      </c>
      <c r="AG80" s="41" t="str">
        <f>IF(A1stdlife="n/a","n/a",IF(AG$3&gt;(A1stdlife+$E80),(Input!$I$143*(1+rvanilla)^0.5)-SUM($I80:AF80),(Input!$I$143*(1+rvanilla)^0.5)/A1stdlife))</f>
        <v>n/a</v>
      </c>
      <c r="AH80" s="41" t="str">
        <f>IF(A1stdlife="n/a","n/a",IF(AH$3&gt;(A1stdlife+$E80),(Input!$I$143*(1+rvanilla)^0.5)-SUM($I80:AG80),(Input!$I$143*(1+rvanilla)^0.5)/A1stdlife))</f>
        <v>n/a</v>
      </c>
      <c r="AI80" s="41" t="str">
        <f>IF(A1stdlife="n/a","n/a",IF(AI$3&gt;(A1stdlife+$E80),(Input!$I$143*(1+rvanilla)^0.5)-SUM($I80:AH80),(Input!$I$143*(1+rvanilla)^0.5)/A1stdlife))</f>
        <v>n/a</v>
      </c>
      <c r="AJ80" s="41" t="str">
        <f>IF(A1stdlife="n/a","n/a",IF(AJ$3&gt;(A1stdlife+$E80),(Input!$I$143*(1+rvanilla)^0.5)-SUM($I80:AI80),(Input!$I$143*(1+rvanilla)^0.5)/A1stdlife))</f>
        <v>n/a</v>
      </c>
      <c r="AK80" s="41" t="str">
        <f>IF(A1stdlife="n/a","n/a",IF(AK$3&gt;(A1stdlife+$E80),(Input!$I$143*(1+rvanilla)^0.5)-SUM($I80:AJ80),(Input!$I$143*(1+rvanilla)^0.5)/A1stdlife))</f>
        <v>n/a</v>
      </c>
      <c r="AL80" s="41" t="str">
        <f>IF(A1stdlife="n/a","n/a",IF(AL$3&gt;(A1stdlife+$E80),(Input!$I$143*(1+rvanilla)^0.5)-SUM($I80:AK80),(Input!$I$143*(1+rvanilla)^0.5)/A1stdlife))</f>
        <v>n/a</v>
      </c>
      <c r="AM80" s="41" t="str">
        <f>IF(A1stdlife="n/a","n/a",IF(AM$3&gt;(A1stdlife+$E80),(Input!$I$143*(1+rvanilla)^0.5)-SUM($I80:AL80),(Input!$I$143*(1+rvanilla)^0.5)/A1stdlife))</f>
        <v>n/a</v>
      </c>
      <c r="AN80" s="41" t="str">
        <f>IF(A1stdlife="n/a","n/a",IF(AN$3&gt;(A1stdlife+$E80),(Input!$I$143*(1+rvanilla)^0.5)-SUM($I80:AM80),(Input!$I$143*(1+rvanilla)^0.5)/A1stdlife))</f>
        <v>n/a</v>
      </c>
      <c r="AO80" s="41" t="str">
        <f>IF(A1stdlife="n/a","n/a",IF(AO$3&gt;(A1stdlife+$E80),(Input!$I$143*(1+rvanilla)^0.5)-SUM($I80:AN80),(Input!$I$143*(1+rvanilla)^0.5)/A1stdlife))</f>
        <v>n/a</v>
      </c>
      <c r="AP80" s="41" t="str">
        <f>IF(A1stdlife="n/a","n/a",IF(AP$3&gt;(A1stdlife+$E80),(Input!$I$143*(1+rvanilla)^0.5)-SUM($I80:AO80),(Input!$I$143*(1+rvanilla)^0.5)/A1stdlife))</f>
        <v>n/a</v>
      </c>
      <c r="AQ80" s="41" t="str">
        <f>IF(A1stdlife="n/a","n/a",IF(AQ$3&gt;(A1stdlife+$E80),(Input!$I$143*(1+rvanilla)^0.5)-SUM($I80:AP80),(Input!$I$143*(1+rvanilla)^0.5)/A1stdlife))</f>
        <v>n/a</v>
      </c>
      <c r="AR80" s="41" t="str">
        <f>IF(A1stdlife="n/a","n/a",IF(AR$3&gt;(A1stdlife+$E80),(Input!$I$143*(1+rvanilla)^0.5)-SUM($I80:AQ80),(Input!$I$143*(1+rvanilla)^0.5)/A1stdlife))</f>
        <v>n/a</v>
      </c>
      <c r="AS80" s="41" t="str">
        <f>IF(A1stdlife="n/a","n/a",IF(AS$3&gt;(A1stdlife+$E80),(Input!$I$143*(1+rvanilla)^0.5)-SUM($I80:AR80),(Input!$I$143*(1+rvanilla)^0.5)/A1stdlife))</f>
        <v>n/a</v>
      </c>
      <c r="AT80" s="41" t="str">
        <f>IF(A1stdlife="n/a","n/a",IF(AT$3&gt;(A1stdlife+$E80),(Input!$I$143*(1+rvanilla)^0.5)-SUM($I80:AS80),(Input!$I$143*(1+rvanilla)^0.5)/A1stdlife))</f>
        <v>n/a</v>
      </c>
      <c r="AU80" s="41" t="str">
        <f>IF(A1stdlife="n/a","n/a",IF(AU$3&gt;(A1stdlife+$E80),(Input!$I$143*(1+rvanilla)^0.5)-SUM($I80:AT80),(Input!$I$143*(1+rvanilla)^0.5)/A1stdlife))</f>
        <v>n/a</v>
      </c>
      <c r="AV80" s="41" t="str">
        <f>IF(A1stdlife="n/a","n/a",IF(AV$3&gt;(A1stdlife+$E80),(Input!$I$143*(1+rvanilla)^0.5)-SUM($I80:AU80),(Input!$I$143*(1+rvanilla)^0.5)/A1stdlife))</f>
        <v>n/a</v>
      </c>
      <c r="AW80" s="41" t="str">
        <f>IF(A1stdlife="n/a","n/a",IF(AW$3&gt;(A1stdlife+$E80),(Input!$I$143*(1+rvanilla)^0.5)-SUM($I80:AV80),(Input!$I$143*(1+rvanilla)^0.5)/A1stdlife))</f>
        <v>n/a</v>
      </c>
      <c r="AX80" s="41" t="str">
        <f>IF(A1stdlife="n/a","n/a",IF(AX$3&gt;(A1stdlife+$E80),(Input!$I$143*(1+rvanilla)^0.5)-SUM($I80:AW80),(Input!$I$143*(1+rvanilla)^0.5)/A1stdlife))</f>
        <v>n/a</v>
      </c>
      <c r="AY80" s="41" t="str">
        <f>IF(A1stdlife="n/a","n/a",IF(AY$3&gt;(A1stdlife+$E80),(Input!$I$143*(1+rvanilla)^0.5)-SUM($I80:AX80),(Input!$I$143*(1+rvanilla)^0.5)/A1stdlife))</f>
        <v>n/a</v>
      </c>
      <c r="AZ80" s="41" t="str">
        <f>IF(A1stdlife="n/a","n/a",IF(AZ$3&gt;(A1stdlife+$E80),(Input!$I$143*(1+rvanilla)^0.5)-SUM($I80:AY80),(Input!$I$143*(1+rvanilla)^0.5)/A1stdlife))</f>
        <v>n/a</v>
      </c>
      <c r="BA80" s="41" t="str">
        <f>IF(A1stdlife="n/a","n/a",IF(BA$3&gt;(A1stdlife+$E80),(Input!$I$143*(1+rvanilla)^0.5)-SUM($I80:AZ80),(Input!$I$143*(1+rvanilla)^0.5)/A1stdlife))</f>
        <v>n/a</v>
      </c>
      <c r="BB80" s="41" t="str">
        <f>IF(A1stdlife="n/a","n/a",IF(BB$3&gt;(A1stdlife+$E80),(Input!$I$143*(1+rvanilla)^0.5)-SUM($I80:BA80),(Input!$I$143*(1+rvanilla)^0.5)/A1stdlife))</f>
        <v>n/a</v>
      </c>
      <c r="BC80" s="41" t="str">
        <f>IF(A1stdlife="n/a","n/a",IF(BC$3&gt;(A1stdlife+$E80),(Input!$I$143*(1+rvanilla)^0.5)-SUM($I80:BB80),(Input!$I$143*(1+rvanilla)^0.5)/A1stdlife))</f>
        <v>n/a</v>
      </c>
      <c r="BD80" s="41" t="str">
        <f>IF(A1stdlife="n/a","n/a",IF(BD$3&gt;(A1stdlife+$E80),(Input!$I$143*(1+rvanilla)^0.5)-SUM($I80:BC80),(Input!$I$143*(1+rvanilla)^0.5)/A1stdlife))</f>
        <v>n/a</v>
      </c>
      <c r="BE80" s="41" t="str">
        <f>IF(A1stdlife="n/a","n/a",IF(BE$3&gt;(A1stdlife+$E80),(Input!$I$143*(1+rvanilla)^0.5)-SUM($I80:BD80),(Input!$I$143*(1+rvanilla)^0.5)/A1stdlife))</f>
        <v>n/a</v>
      </c>
      <c r="BF80" s="41" t="str">
        <f>IF(A1stdlife="n/a","n/a",IF(BF$3&gt;(A1stdlife+$E80),(Input!$I$143*(1+rvanilla)^0.5)-SUM($I80:BE80),(Input!$I$143*(1+rvanilla)^0.5)/A1stdlife))</f>
        <v>n/a</v>
      </c>
      <c r="BG80" s="41" t="str">
        <f>IF(A1stdlife="n/a","n/a",IF(BG$3&gt;(A1stdlife+$E80),(Input!$I$143*(1+rvanilla)^0.5)-SUM($I80:BF80),(Input!$I$143*(1+rvanilla)^0.5)/A1stdlife))</f>
        <v>n/a</v>
      </c>
      <c r="BH80" s="41" t="str">
        <f>IF(A1stdlife="n/a","n/a",IF(BH$3&gt;(A1stdlife+$E80),(Input!$I$143*(1+rvanilla)^0.5)-SUM($I80:BG80),(Input!$I$143*(1+rvanilla)^0.5)/A1stdlife))</f>
        <v>n/a</v>
      </c>
      <c r="BI80" s="41" t="str">
        <f>IF(A1stdlife="n/a","n/a",IF(BI$3&gt;(A1stdlife+$E80),(Input!$I$143*(1+rvanilla)^0.5)-SUM($I80:BH80),(Input!$I$143*(1+rvanilla)^0.5)/A1stdlife))</f>
        <v>n/a</v>
      </c>
      <c r="BJ80" s="18"/>
      <c r="BK80" s="18"/>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s="5" customFormat="1" hidden="1" outlineLevel="2" x14ac:dyDescent="0.2">
      <c r="A81" s="18"/>
      <c r="B81" s="36"/>
      <c r="C81" s="35"/>
      <c r="D81" s="485"/>
      <c r="E81" s="283">
        <v>4</v>
      </c>
      <c r="F81" s="38"/>
      <c r="G81" s="302"/>
      <c r="H81" s="304"/>
      <c r="I81" s="304"/>
      <c r="J81" s="303"/>
      <c r="K81" s="41" t="str">
        <f>IF(A1stdlife="n/a","n/a",IF(K$3&gt;(A1stdlife+$E81),(Input!$J$143*(1+rvanilla)^0.5)-SUM($J81:J81),(Input!$J$143*(1+rvanilla)^0.5)/A1stdlife))</f>
        <v>n/a</v>
      </c>
      <c r="L81" s="41" t="str">
        <f>IF(A1stdlife="n/a","n/a",IF(L$3&gt;(A1stdlife+$E81),(Input!$J$143*(1+rvanilla)^0.5)-SUM($J81:K81),(Input!$J$143*(1+rvanilla)^0.5)/A1stdlife))</f>
        <v>n/a</v>
      </c>
      <c r="M81" s="41" t="str">
        <f>IF(A1stdlife="n/a","n/a",IF(M$3&gt;(A1stdlife+$E81),(Input!$J$143*(1+rvanilla)^0.5)-SUM($J81:L81),(Input!$J$143*(1+rvanilla)^0.5)/A1stdlife))</f>
        <v>n/a</v>
      </c>
      <c r="N81" s="41" t="str">
        <f>IF(A1stdlife="n/a","n/a",IF(N$3&gt;(A1stdlife+$E81),(Input!$J$143*(1+rvanilla)^0.5)-SUM($J81:M81),(Input!$J$143*(1+rvanilla)^0.5)/A1stdlife))</f>
        <v>n/a</v>
      </c>
      <c r="O81" s="41" t="str">
        <f>IF(A1stdlife="n/a","n/a",IF(O$3&gt;(A1stdlife+$E81),(Input!$J$143*(1+rvanilla)^0.5)-SUM($J81:N81),(Input!$J$143*(1+rvanilla)^0.5)/A1stdlife))</f>
        <v>n/a</v>
      </c>
      <c r="P81" s="41" t="str">
        <f>IF(A1stdlife="n/a","n/a",IF(P$3&gt;(A1stdlife+$E81),(Input!$J$143*(1+rvanilla)^0.5)-SUM($J81:O81),(Input!$J$143*(1+rvanilla)^0.5)/A1stdlife))</f>
        <v>n/a</v>
      </c>
      <c r="Q81" s="41" t="str">
        <f>IF(A1stdlife="n/a","n/a",IF(Q$3&gt;(A1stdlife+$E81),(Input!$J$143*(1+rvanilla)^0.5)-SUM($J81:P81),(Input!$J$143*(1+rvanilla)^0.5)/A1stdlife))</f>
        <v>n/a</v>
      </c>
      <c r="R81" s="41" t="str">
        <f>IF(A1stdlife="n/a","n/a",IF(R$3&gt;(A1stdlife+$E81),(Input!$J$143*(1+rvanilla)^0.5)-SUM($J81:Q81),(Input!$J$143*(1+rvanilla)^0.5)/A1stdlife))</f>
        <v>n/a</v>
      </c>
      <c r="S81" s="41" t="str">
        <f>IF(A1stdlife="n/a","n/a",IF(S$3&gt;(A1stdlife+$E81),(Input!$J$143*(1+rvanilla)^0.5)-SUM($J81:R81),(Input!$J$143*(1+rvanilla)^0.5)/A1stdlife))</f>
        <v>n/a</v>
      </c>
      <c r="T81" s="41" t="str">
        <f>IF(A1stdlife="n/a","n/a",IF(T$3&gt;(A1stdlife+$E81),(Input!$J$143*(1+rvanilla)^0.5)-SUM($J81:S81),(Input!$J$143*(1+rvanilla)^0.5)/A1stdlife))</f>
        <v>n/a</v>
      </c>
      <c r="U81" s="41" t="str">
        <f>IF(A1stdlife="n/a","n/a",IF(U$3&gt;(A1stdlife+$E81),(Input!$J$143*(1+rvanilla)^0.5)-SUM($J81:T81),(Input!$J$143*(1+rvanilla)^0.5)/A1stdlife))</f>
        <v>n/a</v>
      </c>
      <c r="V81" s="41" t="str">
        <f>IF(A1stdlife="n/a","n/a",IF(V$3&gt;(A1stdlife+$E81),(Input!$J$143*(1+rvanilla)^0.5)-SUM($J81:U81),(Input!$J$143*(1+rvanilla)^0.5)/A1stdlife))</f>
        <v>n/a</v>
      </c>
      <c r="W81" s="41" t="str">
        <f>IF(A1stdlife="n/a","n/a",IF(W$3&gt;(A1stdlife+$E81),(Input!$J$143*(1+rvanilla)^0.5)-SUM($J81:V81),(Input!$J$143*(1+rvanilla)^0.5)/A1stdlife))</f>
        <v>n/a</v>
      </c>
      <c r="X81" s="41" t="str">
        <f>IF(A1stdlife="n/a","n/a",IF(X$3&gt;(A1stdlife+$E81),(Input!$J$143*(1+rvanilla)^0.5)-SUM($J81:W81),(Input!$J$143*(1+rvanilla)^0.5)/A1stdlife))</f>
        <v>n/a</v>
      </c>
      <c r="Y81" s="41" t="str">
        <f>IF(A1stdlife="n/a","n/a",IF(Y$3&gt;(A1stdlife+$E81),(Input!$J$143*(1+rvanilla)^0.5)-SUM($J81:X81),(Input!$J$143*(1+rvanilla)^0.5)/A1stdlife))</f>
        <v>n/a</v>
      </c>
      <c r="Z81" s="41" t="str">
        <f>IF(A1stdlife="n/a","n/a",IF(Z$3&gt;(A1stdlife+$E81),(Input!$J$143*(1+rvanilla)^0.5)-SUM($J81:Y81),(Input!$J$143*(1+rvanilla)^0.5)/A1stdlife))</f>
        <v>n/a</v>
      </c>
      <c r="AA81" s="41" t="str">
        <f>IF(A1stdlife="n/a","n/a",IF(AA$3&gt;(A1stdlife+$E81),(Input!$J$143*(1+rvanilla)^0.5)-SUM($J81:Z81),(Input!$J$143*(1+rvanilla)^0.5)/A1stdlife))</f>
        <v>n/a</v>
      </c>
      <c r="AB81" s="41" t="str">
        <f>IF(A1stdlife="n/a","n/a",IF(AB$3&gt;(A1stdlife+$E81),(Input!$J$143*(1+rvanilla)^0.5)-SUM($J81:AA81),(Input!$J$143*(1+rvanilla)^0.5)/A1stdlife))</f>
        <v>n/a</v>
      </c>
      <c r="AC81" s="41" t="str">
        <f>IF(A1stdlife="n/a","n/a",IF(AC$3&gt;(A1stdlife+$E81),(Input!$J$143*(1+rvanilla)^0.5)-SUM($J81:AB81),(Input!$J$143*(1+rvanilla)^0.5)/A1stdlife))</f>
        <v>n/a</v>
      </c>
      <c r="AD81" s="41" t="str">
        <f>IF(A1stdlife="n/a","n/a",IF(AD$3&gt;(A1stdlife+$E81),(Input!$J$143*(1+rvanilla)^0.5)-SUM($J81:AC81),(Input!$J$143*(1+rvanilla)^0.5)/A1stdlife))</f>
        <v>n/a</v>
      </c>
      <c r="AE81" s="41" t="str">
        <f>IF(A1stdlife="n/a","n/a",IF(AE$3&gt;(A1stdlife+$E81),(Input!$J$143*(1+rvanilla)^0.5)-SUM($J81:AD81),(Input!$J$143*(1+rvanilla)^0.5)/A1stdlife))</f>
        <v>n/a</v>
      </c>
      <c r="AF81" s="41" t="str">
        <f>IF(A1stdlife="n/a","n/a",IF(AF$3&gt;(A1stdlife+$E81),(Input!$J$143*(1+rvanilla)^0.5)-SUM($J81:AE81),(Input!$J$143*(1+rvanilla)^0.5)/A1stdlife))</f>
        <v>n/a</v>
      </c>
      <c r="AG81" s="41" t="str">
        <f>IF(A1stdlife="n/a","n/a",IF(AG$3&gt;(A1stdlife+$E81),(Input!$J$143*(1+rvanilla)^0.5)-SUM($J81:AF81),(Input!$J$143*(1+rvanilla)^0.5)/A1stdlife))</f>
        <v>n/a</v>
      </c>
      <c r="AH81" s="41" t="str">
        <f>IF(A1stdlife="n/a","n/a",IF(AH$3&gt;(A1stdlife+$E81),(Input!$J$143*(1+rvanilla)^0.5)-SUM($J81:AG81),(Input!$J$143*(1+rvanilla)^0.5)/A1stdlife))</f>
        <v>n/a</v>
      </c>
      <c r="AI81" s="41" t="str">
        <f>IF(A1stdlife="n/a","n/a",IF(AI$3&gt;(A1stdlife+$E81),(Input!$J$143*(1+rvanilla)^0.5)-SUM($J81:AH81),(Input!$J$143*(1+rvanilla)^0.5)/A1stdlife))</f>
        <v>n/a</v>
      </c>
      <c r="AJ81" s="41" t="str">
        <f>IF(A1stdlife="n/a","n/a",IF(AJ$3&gt;(A1stdlife+$E81),(Input!$J$143*(1+rvanilla)^0.5)-SUM($J81:AI81),(Input!$J$143*(1+rvanilla)^0.5)/A1stdlife))</f>
        <v>n/a</v>
      </c>
      <c r="AK81" s="41" t="str">
        <f>IF(A1stdlife="n/a","n/a",IF(AK$3&gt;(A1stdlife+$E81),(Input!$J$143*(1+rvanilla)^0.5)-SUM($J81:AJ81),(Input!$J$143*(1+rvanilla)^0.5)/A1stdlife))</f>
        <v>n/a</v>
      </c>
      <c r="AL81" s="41" t="str">
        <f>IF(A1stdlife="n/a","n/a",IF(AL$3&gt;(A1stdlife+$E81),(Input!$J$143*(1+rvanilla)^0.5)-SUM($J81:AK81),(Input!$J$143*(1+rvanilla)^0.5)/A1stdlife))</f>
        <v>n/a</v>
      </c>
      <c r="AM81" s="41" t="str">
        <f>IF(A1stdlife="n/a","n/a",IF(AM$3&gt;(A1stdlife+$E81),(Input!$J$143*(1+rvanilla)^0.5)-SUM($J81:AL81),(Input!$J$143*(1+rvanilla)^0.5)/A1stdlife))</f>
        <v>n/a</v>
      </c>
      <c r="AN81" s="41" t="str">
        <f>IF(A1stdlife="n/a","n/a",IF(AN$3&gt;(A1stdlife+$E81),(Input!$J$143*(1+rvanilla)^0.5)-SUM($J81:AM81),(Input!$J$143*(1+rvanilla)^0.5)/A1stdlife))</f>
        <v>n/a</v>
      </c>
      <c r="AO81" s="41" t="str">
        <f>IF(A1stdlife="n/a","n/a",IF(AO$3&gt;(A1stdlife+$E81),(Input!$J$143*(1+rvanilla)^0.5)-SUM($J81:AN81),(Input!$J$143*(1+rvanilla)^0.5)/A1stdlife))</f>
        <v>n/a</v>
      </c>
      <c r="AP81" s="41" t="str">
        <f>IF(A1stdlife="n/a","n/a",IF(AP$3&gt;(A1stdlife+$E81),(Input!$J$143*(1+rvanilla)^0.5)-SUM($J81:AO81),(Input!$J$143*(1+rvanilla)^0.5)/A1stdlife))</f>
        <v>n/a</v>
      </c>
      <c r="AQ81" s="41" t="str">
        <f>IF(A1stdlife="n/a","n/a",IF(AQ$3&gt;(A1stdlife+$E81),(Input!$J$143*(1+rvanilla)^0.5)-SUM($J81:AP81),(Input!$J$143*(1+rvanilla)^0.5)/A1stdlife))</f>
        <v>n/a</v>
      </c>
      <c r="AR81" s="41" t="str">
        <f>IF(A1stdlife="n/a","n/a",IF(AR$3&gt;(A1stdlife+$E81),(Input!$J$143*(1+rvanilla)^0.5)-SUM($J81:AQ81),(Input!$J$143*(1+rvanilla)^0.5)/A1stdlife))</f>
        <v>n/a</v>
      </c>
      <c r="AS81" s="41" t="str">
        <f>IF(A1stdlife="n/a","n/a",IF(AS$3&gt;(A1stdlife+$E81),(Input!$J$143*(1+rvanilla)^0.5)-SUM($J81:AR81),(Input!$J$143*(1+rvanilla)^0.5)/A1stdlife))</f>
        <v>n/a</v>
      </c>
      <c r="AT81" s="41" t="str">
        <f>IF(A1stdlife="n/a","n/a",IF(AT$3&gt;(A1stdlife+$E81),(Input!$J$143*(1+rvanilla)^0.5)-SUM($J81:AS81),(Input!$J$143*(1+rvanilla)^0.5)/A1stdlife))</f>
        <v>n/a</v>
      </c>
      <c r="AU81" s="41" t="str">
        <f>IF(A1stdlife="n/a","n/a",IF(AU$3&gt;(A1stdlife+$E81),(Input!$J$143*(1+rvanilla)^0.5)-SUM($J81:AT81),(Input!$J$143*(1+rvanilla)^0.5)/A1stdlife))</f>
        <v>n/a</v>
      </c>
      <c r="AV81" s="41" t="str">
        <f>IF(A1stdlife="n/a","n/a",IF(AV$3&gt;(A1stdlife+$E81),(Input!$J$143*(1+rvanilla)^0.5)-SUM($J81:AU81),(Input!$J$143*(1+rvanilla)^0.5)/A1stdlife))</f>
        <v>n/a</v>
      </c>
      <c r="AW81" s="41" t="str">
        <f>IF(A1stdlife="n/a","n/a",IF(AW$3&gt;(A1stdlife+$E81),(Input!$J$143*(1+rvanilla)^0.5)-SUM($J81:AV81),(Input!$J$143*(1+rvanilla)^0.5)/A1stdlife))</f>
        <v>n/a</v>
      </c>
      <c r="AX81" s="41" t="str">
        <f>IF(A1stdlife="n/a","n/a",IF(AX$3&gt;(A1stdlife+$E81),(Input!$J$143*(1+rvanilla)^0.5)-SUM($J81:AW81),(Input!$J$143*(1+rvanilla)^0.5)/A1stdlife))</f>
        <v>n/a</v>
      </c>
      <c r="AY81" s="41" t="str">
        <f>IF(A1stdlife="n/a","n/a",IF(AY$3&gt;(A1stdlife+$E81),(Input!$J$143*(1+rvanilla)^0.5)-SUM($J81:AX81),(Input!$J$143*(1+rvanilla)^0.5)/A1stdlife))</f>
        <v>n/a</v>
      </c>
      <c r="AZ81" s="41" t="str">
        <f>IF(A1stdlife="n/a","n/a",IF(AZ$3&gt;(A1stdlife+$E81),(Input!$J$143*(1+rvanilla)^0.5)-SUM($J81:AY81),(Input!$J$143*(1+rvanilla)^0.5)/A1stdlife))</f>
        <v>n/a</v>
      </c>
      <c r="BA81" s="41" t="str">
        <f>IF(A1stdlife="n/a","n/a",IF(BA$3&gt;(A1stdlife+$E81),(Input!$J$143*(1+rvanilla)^0.5)-SUM($J81:AZ81),(Input!$J$143*(1+rvanilla)^0.5)/A1stdlife))</f>
        <v>n/a</v>
      </c>
      <c r="BB81" s="41" t="str">
        <f>IF(A1stdlife="n/a","n/a",IF(BB$3&gt;(A1stdlife+$E81),(Input!$J$143*(1+rvanilla)^0.5)-SUM($J81:BA81),(Input!$J$143*(1+rvanilla)^0.5)/A1stdlife))</f>
        <v>n/a</v>
      </c>
      <c r="BC81" s="41" t="str">
        <f>IF(A1stdlife="n/a","n/a",IF(BC$3&gt;(A1stdlife+$E81),(Input!$J$143*(1+rvanilla)^0.5)-SUM($J81:BB81),(Input!$J$143*(1+rvanilla)^0.5)/A1stdlife))</f>
        <v>n/a</v>
      </c>
      <c r="BD81" s="41" t="str">
        <f>IF(A1stdlife="n/a","n/a",IF(BD$3&gt;(A1stdlife+$E81),(Input!$J$143*(1+rvanilla)^0.5)-SUM($J81:BC81),(Input!$J$143*(1+rvanilla)^0.5)/A1stdlife))</f>
        <v>n/a</v>
      </c>
      <c r="BE81" s="41" t="str">
        <f>IF(A1stdlife="n/a","n/a",IF(BE$3&gt;(A1stdlife+$E81),(Input!$J$143*(1+rvanilla)^0.5)-SUM($J81:BD81),(Input!$J$143*(1+rvanilla)^0.5)/A1stdlife))</f>
        <v>n/a</v>
      </c>
      <c r="BF81" s="41" t="str">
        <f>IF(A1stdlife="n/a","n/a",IF(BF$3&gt;(A1stdlife+$E81),(Input!$J$143*(1+rvanilla)^0.5)-SUM($J81:BE81),(Input!$J$143*(1+rvanilla)^0.5)/A1stdlife))</f>
        <v>n/a</v>
      </c>
      <c r="BG81" s="41" t="str">
        <f>IF(A1stdlife="n/a","n/a",IF(BG$3&gt;(A1stdlife+$E81),(Input!$J$143*(1+rvanilla)^0.5)-SUM($J81:BF81),(Input!$J$143*(1+rvanilla)^0.5)/A1stdlife))</f>
        <v>n/a</v>
      </c>
      <c r="BH81" s="41" t="str">
        <f>IF(A1stdlife="n/a","n/a",IF(BH$3&gt;(A1stdlife+$E81),(Input!$J$143*(1+rvanilla)^0.5)-SUM($J81:BG81),(Input!$J$143*(1+rvanilla)^0.5)/A1stdlife))</f>
        <v>n/a</v>
      </c>
      <c r="BI81" s="41" t="str">
        <f>IF(A1stdlife="n/a","n/a",IF(BI$3&gt;(A1stdlife+$E81),(Input!$J$143*(1+rvanilla)^0.5)-SUM($J81:BH81),(Input!$J$143*(1+rvanilla)^0.5)/A1stdlife))</f>
        <v>n/a</v>
      </c>
      <c r="BJ81" s="18"/>
      <c r="BK81" s="18"/>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s="5" customFormat="1" hidden="1" outlineLevel="2" x14ac:dyDescent="0.2">
      <c r="A82" s="18"/>
      <c r="B82" s="36"/>
      <c r="C82" s="35"/>
      <c r="D82" s="485"/>
      <c r="E82" s="283">
        <v>5</v>
      </c>
      <c r="F82" s="38"/>
      <c r="G82" s="302"/>
      <c r="H82" s="304"/>
      <c r="I82" s="304"/>
      <c r="J82" s="304"/>
      <c r="K82" s="303"/>
      <c r="L82" s="41" t="str">
        <f>IF(A1stdlife="n/a","n/a",IF(L$3&gt;(A1stdlife+$E82),(Input!$K$143*(1+rvanilla)^0.5)-SUM($K82:K82),(Input!$K$143*(1+rvanilla)^0.5)/A1stdlife))</f>
        <v>n/a</v>
      </c>
      <c r="M82" s="41" t="str">
        <f>IF(A1stdlife="n/a","n/a",IF(M$3&gt;(A1stdlife+$E82),(Input!$K$143*(1+rvanilla)^0.5)-SUM($K82:L82),(Input!$K$143*(1+rvanilla)^0.5)/A1stdlife))</f>
        <v>n/a</v>
      </c>
      <c r="N82" s="41" t="str">
        <f>IF(A1stdlife="n/a","n/a",IF(N$3&gt;(A1stdlife+$E82),(Input!$K$143*(1+rvanilla)^0.5)-SUM($K82:M82),(Input!$K$143*(1+rvanilla)^0.5)/A1stdlife))</f>
        <v>n/a</v>
      </c>
      <c r="O82" s="41" t="str">
        <f>IF(A1stdlife="n/a","n/a",IF(O$3&gt;(A1stdlife+$E82),(Input!$K$143*(1+rvanilla)^0.5)-SUM($K82:N82),(Input!$K$143*(1+rvanilla)^0.5)/A1stdlife))</f>
        <v>n/a</v>
      </c>
      <c r="P82" s="41" t="str">
        <f>IF(A1stdlife="n/a","n/a",IF(P$3&gt;(A1stdlife+$E82),(Input!$K$143*(1+rvanilla)^0.5)-SUM($K82:O82),(Input!$K$143*(1+rvanilla)^0.5)/A1stdlife))</f>
        <v>n/a</v>
      </c>
      <c r="Q82" s="41" t="str">
        <f>IF(A1stdlife="n/a","n/a",IF(Q$3&gt;(A1stdlife+$E82),(Input!$K$143*(1+rvanilla)^0.5)-SUM($K82:P82),(Input!$K$143*(1+rvanilla)^0.5)/A1stdlife))</f>
        <v>n/a</v>
      </c>
      <c r="R82" s="41" t="str">
        <f>IF(A1stdlife="n/a","n/a",IF(R$3&gt;(A1stdlife+$E82),(Input!$K$143*(1+rvanilla)^0.5)-SUM($K82:Q82),(Input!$K$143*(1+rvanilla)^0.5)/A1stdlife))</f>
        <v>n/a</v>
      </c>
      <c r="S82" s="41" t="str">
        <f>IF(A1stdlife="n/a","n/a",IF(S$3&gt;(A1stdlife+$E82),(Input!$K$143*(1+rvanilla)^0.5)-SUM($K82:R82),(Input!$K$143*(1+rvanilla)^0.5)/A1stdlife))</f>
        <v>n/a</v>
      </c>
      <c r="T82" s="41" t="str">
        <f>IF(A1stdlife="n/a","n/a",IF(T$3&gt;(A1stdlife+$E82),(Input!$K$143*(1+rvanilla)^0.5)-SUM($K82:S82),(Input!$K$143*(1+rvanilla)^0.5)/A1stdlife))</f>
        <v>n/a</v>
      </c>
      <c r="U82" s="41" t="str">
        <f>IF(A1stdlife="n/a","n/a",IF(U$3&gt;(A1stdlife+$E82),(Input!$K$143*(1+rvanilla)^0.5)-SUM($K82:T82),(Input!$K$143*(1+rvanilla)^0.5)/A1stdlife))</f>
        <v>n/a</v>
      </c>
      <c r="V82" s="41" t="str">
        <f>IF(A1stdlife="n/a","n/a",IF(V$3&gt;(A1stdlife+$E82),(Input!$K$143*(1+rvanilla)^0.5)-SUM($K82:U82),(Input!$K$143*(1+rvanilla)^0.5)/A1stdlife))</f>
        <v>n/a</v>
      </c>
      <c r="W82" s="41" t="str">
        <f>IF(A1stdlife="n/a","n/a",IF(W$3&gt;(A1stdlife+$E82),(Input!$K$143*(1+rvanilla)^0.5)-SUM($K82:V82),(Input!$K$143*(1+rvanilla)^0.5)/A1stdlife))</f>
        <v>n/a</v>
      </c>
      <c r="X82" s="41" t="str">
        <f>IF(A1stdlife="n/a","n/a",IF(X$3&gt;(A1stdlife+$E82),(Input!$K$143*(1+rvanilla)^0.5)-SUM($K82:W82),(Input!$K$143*(1+rvanilla)^0.5)/A1stdlife))</f>
        <v>n/a</v>
      </c>
      <c r="Y82" s="41" t="str">
        <f>IF(A1stdlife="n/a","n/a",IF(Y$3&gt;(A1stdlife+$E82),(Input!$K$143*(1+rvanilla)^0.5)-SUM($K82:X82),(Input!$K$143*(1+rvanilla)^0.5)/A1stdlife))</f>
        <v>n/a</v>
      </c>
      <c r="Z82" s="41" t="str">
        <f>IF(A1stdlife="n/a","n/a",IF(Z$3&gt;(A1stdlife+$E82),(Input!$K$143*(1+rvanilla)^0.5)-SUM($K82:Y82),(Input!$K$143*(1+rvanilla)^0.5)/A1stdlife))</f>
        <v>n/a</v>
      </c>
      <c r="AA82" s="41" t="str">
        <f>IF(A1stdlife="n/a","n/a",IF(AA$3&gt;(A1stdlife+$E82),(Input!$K$143*(1+rvanilla)^0.5)-SUM($K82:Z82),(Input!$K$143*(1+rvanilla)^0.5)/A1stdlife))</f>
        <v>n/a</v>
      </c>
      <c r="AB82" s="41" t="str">
        <f>IF(A1stdlife="n/a","n/a",IF(AB$3&gt;(A1stdlife+$E82),(Input!$K$143*(1+rvanilla)^0.5)-SUM($K82:AA82),(Input!$K$143*(1+rvanilla)^0.5)/A1stdlife))</f>
        <v>n/a</v>
      </c>
      <c r="AC82" s="41" t="str">
        <f>IF(A1stdlife="n/a","n/a",IF(AC$3&gt;(A1stdlife+$E82),(Input!$K$143*(1+rvanilla)^0.5)-SUM($K82:AB82),(Input!$K$143*(1+rvanilla)^0.5)/A1stdlife))</f>
        <v>n/a</v>
      </c>
      <c r="AD82" s="41" t="str">
        <f>IF(A1stdlife="n/a","n/a",IF(AD$3&gt;(A1stdlife+$E82),(Input!$K$143*(1+rvanilla)^0.5)-SUM($K82:AC82),(Input!$K$143*(1+rvanilla)^0.5)/A1stdlife))</f>
        <v>n/a</v>
      </c>
      <c r="AE82" s="41" t="str">
        <f>IF(A1stdlife="n/a","n/a",IF(AE$3&gt;(A1stdlife+$E82),(Input!$K$143*(1+rvanilla)^0.5)-SUM($K82:AD82),(Input!$K$143*(1+rvanilla)^0.5)/A1stdlife))</f>
        <v>n/a</v>
      </c>
      <c r="AF82" s="41" t="str">
        <f>IF(A1stdlife="n/a","n/a",IF(AF$3&gt;(A1stdlife+$E82),(Input!$K$143*(1+rvanilla)^0.5)-SUM($K82:AE82),(Input!$K$143*(1+rvanilla)^0.5)/A1stdlife))</f>
        <v>n/a</v>
      </c>
      <c r="AG82" s="41" t="str">
        <f>IF(A1stdlife="n/a","n/a",IF(AG$3&gt;(A1stdlife+$E82),(Input!$K$143*(1+rvanilla)^0.5)-SUM($K82:AF82),(Input!$K$143*(1+rvanilla)^0.5)/A1stdlife))</f>
        <v>n/a</v>
      </c>
      <c r="AH82" s="41" t="str">
        <f>IF(A1stdlife="n/a","n/a",IF(AH$3&gt;(A1stdlife+$E82),(Input!$K$143*(1+rvanilla)^0.5)-SUM($K82:AG82),(Input!$K$143*(1+rvanilla)^0.5)/A1stdlife))</f>
        <v>n/a</v>
      </c>
      <c r="AI82" s="41" t="str">
        <f>IF(A1stdlife="n/a","n/a",IF(AI$3&gt;(A1stdlife+$E82),(Input!$K$143*(1+rvanilla)^0.5)-SUM($K82:AH82),(Input!$K$143*(1+rvanilla)^0.5)/A1stdlife))</f>
        <v>n/a</v>
      </c>
      <c r="AJ82" s="41" t="str">
        <f>IF(A1stdlife="n/a","n/a",IF(AJ$3&gt;(A1stdlife+$E82),(Input!$K$143*(1+rvanilla)^0.5)-SUM($K82:AI82),(Input!$K$143*(1+rvanilla)^0.5)/A1stdlife))</f>
        <v>n/a</v>
      </c>
      <c r="AK82" s="41" t="str">
        <f>IF(A1stdlife="n/a","n/a",IF(AK$3&gt;(A1stdlife+$E82),(Input!$K$143*(1+rvanilla)^0.5)-SUM($K82:AJ82),(Input!$K$143*(1+rvanilla)^0.5)/A1stdlife))</f>
        <v>n/a</v>
      </c>
      <c r="AL82" s="41" t="str">
        <f>IF(A1stdlife="n/a","n/a",IF(AL$3&gt;(A1stdlife+$E82),(Input!$K$143*(1+rvanilla)^0.5)-SUM($K82:AK82),(Input!$K$143*(1+rvanilla)^0.5)/A1stdlife))</f>
        <v>n/a</v>
      </c>
      <c r="AM82" s="41" t="str">
        <f>IF(A1stdlife="n/a","n/a",IF(AM$3&gt;(A1stdlife+$E82),(Input!$K$143*(1+rvanilla)^0.5)-SUM($K82:AL82),(Input!$K$143*(1+rvanilla)^0.5)/A1stdlife))</f>
        <v>n/a</v>
      </c>
      <c r="AN82" s="41" t="str">
        <f>IF(A1stdlife="n/a","n/a",IF(AN$3&gt;(A1stdlife+$E82),(Input!$K$143*(1+rvanilla)^0.5)-SUM($K82:AM82),(Input!$K$143*(1+rvanilla)^0.5)/A1stdlife))</f>
        <v>n/a</v>
      </c>
      <c r="AO82" s="41" t="str">
        <f>IF(A1stdlife="n/a","n/a",IF(AO$3&gt;(A1stdlife+$E82),(Input!$K$143*(1+rvanilla)^0.5)-SUM($K82:AN82),(Input!$K$143*(1+rvanilla)^0.5)/A1stdlife))</f>
        <v>n/a</v>
      </c>
      <c r="AP82" s="41" t="str">
        <f>IF(A1stdlife="n/a","n/a",IF(AP$3&gt;(A1stdlife+$E82),(Input!$K$143*(1+rvanilla)^0.5)-SUM($K82:AO82),(Input!$K$143*(1+rvanilla)^0.5)/A1stdlife))</f>
        <v>n/a</v>
      </c>
      <c r="AQ82" s="41" t="str">
        <f>IF(A1stdlife="n/a","n/a",IF(AQ$3&gt;(A1stdlife+$E82),(Input!$K$143*(1+rvanilla)^0.5)-SUM($K82:AP82),(Input!$K$143*(1+rvanilla)^0.5)/A1stdlife))</f>
        <v>n/a</v>
      </c>
      <c r="AR82" s="41" t="str">
        <f>IF(A1stdlife="n/a","n/a",IF(AR$3&gt;(A1stdlife+$E82),(Input!$K$143*(1+rvanilla)^0.5)-SUM($K82:AQ82),(Input!$K$143*(1+rvanilla)^0.5)/A1stdlife))</f>
        <v>n/a</v>
      </c>
      <c r="AS82" s="41" t="str">
        <f>IF(A1stdlife="n/a","n/a",IF(AS$3&gt;(A1stdlife+$E82),(Input!$K$143*(1+rvanilla)^0.5)-SUM($K82:AR82),(Input!$K$143*(1+rvanilla)^0.5)/A1stdlife))</f>
        <v>n/a</v>
      </c>
      <c r="AT82" s="41" t="str">
        <f>IF(A1stdlife="n/a","n/a",IF(AT$3&gt;(A1stdlife+$E82),(Input!$K$143*(1+rvanilla)^0.5)-SUM($K82:AS82),(Input!$K$143*(1+rvanilla)^0.5)/A1stdlife))</f>
        <v>n/a</v>
      </c>
      <c r="AU82" s="41" t="str">
        <f>IF(A1stdlife="n/a","n/a",IF(AU$3&gt;(A1stdlife+$E82),(Input!$K$143*(1+rvanilla)^0.5)-SUM($K82:AT82),(Input!$K$143*(1+rvanilla)^0.5)/A1stdlife))</f>
        <v>n/a</v>
      </c>
      <c r="AV82" s="41" t="str">
        <f>IF(A1stdlife="n/a","n/a",IF(AV$3&gt;(A1stdlife+$E82),(Input!$K$143*(1+rvanilla)^0.5)-SUM($K82:AU82),(Input!$K$143*(1+rvanilla)^0.5)/A1stdlife))</f>
        <v>n/a</v>
      </c>
      <c r="AW82" s="41" t="str">
        <f>IF(A1stdlife="n/a","n/a",IF(AW$3&gt;(A1stdlife+$E82),(Input!$K$143*(1+rvanilla)^0.5)-SUM($K82:AV82),(Input!$K$143*(1+rvanilla)^0.5)/A1stdlife))</f>
        <v>n/a</v>
      </c>
      <c r="AX82" s="41" t="str">
        <f>IF(A1stdlife="n/a","n/a",IF(AX$3&gt;(A1stdlife+$E82),(Input!$K$143*(1+rvanilla)^0.5)-SUM($K82:AW82),(Input!$K$143*(1+rvanilla)^0.5)/A1stdlife))</f>
        <v>n/a</v>
      </c>
      <c r="AY82" s="41" t="str">
        <f>IF(A1stdlife="n/a","n/a",IF(AY$3&gt;(A1stdlife+$E82),(Input!$K$143*(1+rvanilla)^0.5)-SUM($K82:AX82),(Input!$K$143*(1+rvanilla)^0.5)/A1stdlife))</f>
        <v>n/a</v>
      </c>
      <c r="AZ82" s="41" t="str">
        <f>IF(A1stdlife="n/a","n/a",IF(AZ$3&gt;(A1stdlife+$E82),(Input!$K$143*(1+rvanilla)^0.5)-SUM($K82:AY82),(Input!$K$143*(1+rvanilla)^0.5)/A1stdlife))</f>
        <v>n/a</v>
      </c>
      <c r="BA82" s="41" t="str">
        <f>IF(A1stdlife="n/a","n/a",IF(BA$3&gt;(A1stdlife+$E82),(Input!$K$143*(1+rvanilla)^0.5)-SUM($K82:AZ82),(Input!$K$143*(1+rvanilla)^0.5)/A1stdlife))</f>
        <v>n/a</v>
      </c>
      <c r="BB82" s="41" t="str">
        <f>IF(A1stdlife="n/a","n/a",IF(BB$3&gt;(A1stdlife+$E82),(Input!$K$143*(1+rvanilla)^0.5)-SUM($K82:BA82),(Input!$K$143*(1+rvanilla)^0.5)/A1stdlife))</f>
        <v>n/a</v>
      </c>
      <c r="BC82" s="41" t="str">
        <f>IF(A1stdlife="n/a","n/a",IF(BC$3&gt;(A1stdlife+$E82),(Input!$K$143*(1+rvanilla)^0.5)-SUM($K82:BB82),(Input!$K$143*(1+rvanilla)^0.5)/A1stdlife))</f>
        <v>n/a</v>
      </c>
      <c r="BD82" s="41" t="str">
        <f>IF(A1stdlife="n/a","n/a",IF(BD$3&gt;(A1stdlife+$E82),(Input!$K$143*(1+rvanilla)^0.5)-SUM($K82:BC82),(Input!$K$143*(1+rvanilla)^0.5)/A1stdlife))</f>
        <v>n/a</v>
      </c>
      <c r="BE82" s="41" t="str">
        <f>IF(A1stdlife="n/a","n/a",IF(BE$3&gt;(A1stdlife+$E82),(Input!$K$143*(1+rvanilla)^0.5)-SUM($K82:BD82),(Input!$K$143*(1+rvanilla)^0.5)/A1stdlife))</f>
        <v>n/a</v>
      </c>
      <c r="BF82" s="41" t="str">
        <f>IF(A1stdlife="n/a","n/a",IF(BF$3&gt;(A1stdlife+$E82),(Input!$K$143*(1+rvanilla)^0.5)-SUM($K82:BE82),(Input!$K$143*(1+rvanilla)^0.5)/A1stdlife))</f>
        <v>n/a</v>
      </c>
      <c r="BG82" s="41" t="str">
        <f>IF(A1stdlife="n/a","n/a",IF(BG$3&gt;(A1stdlife+$E82),(Input!$K$143*(1+rvanilla)^0.5)-SUM($K82:BF82),(Input!$K$143*(1+rvanilla)^0.5)/A1stdlife))</f>
        <v>n/a</v>
      </c>
      <c r="BH82" s="41" t="str">
        <f>IF(A1stdlife="n/a","n/a",IF(BH$3&gt;(A1stdlife+$E82),(Input!$K$143*(1+rvanilla)^0.5)-SUM($K82:BG82),(Input!$K$143*(1+rvanilla)^0.5)/A1stdlife))</f>
        <v>n/a</v>
      </c>
      <c r="BI82" s="41" t="str">
        <f>IF(A1stdlife="n/a","n/a",IF(BI$3&gt;(A1stdlife+$E82),(Input!$K$143*(1+rvanilla)^0.5)-SUM($K82:BH82),(Input!$K$143*(1+rvanilla)^0.5)/A1stdlife))</f>
        <v>n/a</v>
      </c>
      <c r="BJ82" s="18"/>
      <c r="BK82" s="18"/>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s="5" customFormat="1" hidden="1" outlineLevel="2" x14ac:dyDescent="0.2">
      <c r="A83" s="18"/>
      <c r="B83" s="36"/>
      <c r="C83" s="35"/>
      <c r="D83" s="485"/>
      <c r="E83" s="283">
        <v>6</v>
      </c>
      <c r="F83" s="38"/>
      <c r="G83" s="302"/>
      <c r="H83" s="304"/>
      <c r="I83" s="304"/>
      <c r="J83" s="304"/>
      <c r="K83" s="304"/>
      <c r="L83" s="303"/>
      <c r="M83" s="41" t="str">
        <f>IF(A1stdlife="n/a","n/a",IF(M$3&gt;(A1stdlife+$E83),(Input!$L$143*(1+rvanilla)^0.5)-SUM($L83:L83),(Input!$L$143*(1+rvanilla)^0.5)/A1stdlife))</f>
        <v>n/a</v>
      </c>
      <c r="N83" s="41" t="str">
        <f>IF(A1stdlife="n/a","n/a",IF(N$3&gt;(A1stdlife+$E83),(Input!$L$143*(1+rvanilla)^0.5)-SUM($L83:M83),(Input!$L$143*(1+rvanilla)^0.5)/A1stdlife))</f>
        <v>n/a</v>
      </c>
      <c r="O83" s="41" t="str">
        <f>IF(A1stdlife="n/a","n/a",IF(O$3&gt;(A1stdlife+$E83),(Input!$L$143*(1+rvanilla)^0.5)-SUM($L83:N83),(Input!$L$143*(1+rvanilla)^0.5)/A1stdlife))</f>
        <v>n/a</v>
      </c>
      <c r="P83" s="41" t="str">
        <f>IF(A1stdlife="n/a","n/a",IF(P$3&gt;(A1stdlife+$E83),(Input!$L$143*(1+rvanilla)^0.5)-SUM($L83:O83),(Input!$L$143*(1+rvanilla)^0.5)/A1stdlife))</f>
        <v>n/a</v>
      </c>
      <c r="Q83" s="41" t="str">
        <f>IF(A1stdlife="n/a","n/a",IF(Q$3&gt;(A1stdlife+$E83),(Input!$L$143*(1+rvanilla)^0.5)-SUM($L83:P83),(Input!$L$143*(1+rvanilla)^0.5)/A1stdlife))</f>
        <v>n/a</v>
      </c>
      <c r="R83" s="41" t="str">
        <f>IF(A1stdlife="n/a","n/a",IF(R$3&gt;(A1stdlife+$E83),(Input!$L$143*(1+rvanilla)^0.5)-SUM($L83:Q83),(Input!$L$143*(1+rvanilla)^0.5)/A1stdlife))</f>
        <v>n/a</v>
      </c>
      <c r="S83" s="41" t="str">
        <f>IF(A1stdlife="n/a","n/a",IF(S$3&gt;(A1stdlife+$E83),(Input!$L$143*(1+rvanilla)^0.5)-SUM($L83:R83),(Input!$L$143*(1+rvanilla)^0.5)/A1stdlife))</f>
        <v>n/a</v>
      </c>
      <c r="T83" s="41" t="str">
        <f>IF(A1stdlife="n/a","n/a",IF(T$3&gt;(A1stdlife+$E83),(Input!$L$143*(1+rvanilla)^0.5)-SUM($L83:S83),(Input!$L$143*(1+rvanilla)^0.5)/A1stdlife))</f>
        <v>n/a</v>
      </c>
      <c r="U83" s="41" t="str">
        <f>IF(A1stdlife="n/a","n/a",IF(U$3&gt;(A1stdlife+$E83),(Input!$L$143*(1+rvanilla)^0.5)-SUM($L83:T83),(Input!$L$143*(1+rvanilla)^0.5)/A1stdlife))</f>
        <v>n/a</v>
      </c>
      <c r="V83" s="41" t="str">
        <f>IF(A1stdlife="n/a","n/a",IF(V$3&gt;(A1stdlife+$E83),(Input!$L$143*(1+rvanilla)^0.5)-SUM($L83:U83),(Input!$L$143*(1+rvanilla)^0.5)/A1stdlife))</f>
        <v>n/a</v>
      </c>
      <c r="W83" s="41" t="str">
        <f>IF(A1stdlife="n/a","n/a",IF(W$3&gt;(A1stdlife+$E83),(Input!$L$143*(1+rvanilla)^0.5)-SUM($L83:V83),(Input!$L$143*(1+rvanilla)^0.5)/A1stdlife))</f>
        <v>n/a</v>
      </c>
      <c r="X83" s="41" t="str">
        <f>IF(A1stdlife="n/a","n/a",IF(X$3&gt;(A1stdlife+$E83),(Input!$L$143*(1+rvanilla)^0.5)-SUM($L83:W83),(Input!$L$143*(1+rvanilla)^0.5)/A1stdlife))</f>
        <v>n/a</v>
      </c>
      <c r="Y83" s="41" t="str">
        <f>IF(A1stdlife="n/a","n/a",IF(Y$3&gt;(A1stdlife+$E83),(Input!$L$143*(1+rvanilla)^0.5)-SUM($L83:X83),(Input!$L$143*(1+rvanilla)^0.5)/A1stdlife))</f>
        <v>n/a</v>
      </c>
      <c r="Z83" s="41" t="str">
        <f>IF(A1stdlife="n/a","n/a",IF(Z$3&gt;(A1stdlife+$E83),(Input!$L$143*(1+rvanilla)^0.5)-SUM($L83:Y83),(Input!$L$143*(1+rvanilla)^0.5)/A1stdlife))</f>
        <v>n/a</v>
      </c>
      <c r="AA83" s="41" t="str">
        <f>IF(A1stdlife="n/a","n/a",IF(AA$3&gt;(A1stdlife+$E83),(Input!$L$143*(1+rvanilla)^0.5)-SUM($L83:Z83),(Input!$L$143*(1+rvanilla)^0.5)/A1stdlife))</f>
        <v>n/a</v>
      </c>
      <c r="AB83" s="41" t="str">
        <f>IF(A1stdlife="n/a","n/a",IF(AB$3&gt;(A1stdlife+$E83),(Input!$L$143*(1+rvanilla)^0.5)-SUM($L83:AA83),(Input!$L$143*(1+rvanilla)^0.5)/A1stdlife))</f>
        <v>n/a</v>
      </c>
      <c r="AC83" s="41" t="str">
        <f>IF(A1stdlife="n/a","n/a",IF(AC$3&gt;(A1stdlife+$E83),(Input!$L$143*(1+rvanilla)^0.5)-SUM($L83:AB83),(Input!$L$143*(1+rvanilla)^0.5)/A1stdlife))</f>
        <v>n/a</v>
      </c>
      <c r="AD83" s="41" t="str">
        <f>IF(A1stdlife="n/a","n/a",IF(AD$3&gt;(A1stdlife+$E83),(Input!$L$143*(1+rvanilla)^0.5)-SUM($L83:AC83),(Input!$L$143*(1+rvanilla)^0.5)/A1stdlife))</f>
        <v>n/a</v>
      </c>
      <c r="AE83" s="41" t="str">
        <f>IF(A1stdlife="n/a","n/a",IF(AE$3&gt;(A1stdlife+$E83),(Input!$L$143*(1+rvanilla)^0.5)-SUM($L83:AD83),(Input!$L$143*(1+rvanilla)^0.5)/A1stdlife))</f>
        <v>n/a</v>
      </c>
      <c r="AF83" s="41" t="str">
        <f>IF(A1stdlife="n/a","n/a",IF(AF$3&gt;(A1stdlife+$E83),(Input!$L$143*(1+rvanilla)^0.5)-SUM($L83:AE83),(Input!$L$143*(1+rvanilla)^0.5)/A1stdlife))</f>
        <v>n/a</v>
      </c>
      <c r="AG83" s="41" t="str">
        <f>IF(A1stdlife="n/a","n/a",IF(AG$3&gt;(A1stdlife+$E83),(Input!$L$143*(1+rvanilla)^0.5)-SUM($L83:AF83),(Input!$L$143*(1+rvanilla)^0.5)/A1stdlife))</f>
        <v>n/a</v>
      </c>
      <c r="AH83" s="41" t="str">
        <f>IF(A1stdlife="n/a","n/a",IF(AH$3&gt;(A1stdlife+$E83),(Input!$L$143*(1+rvanilla)^0.5)-SUM($L83:AG83),(Input!$L$143*(1+rvanilla)^0.5)/A1stdlife))</f>
        <v>n/a</v>
      </c>
      <c r="AI83" s="41" t="str">
        <f>IF(A1stdlife="n/a","n/a",IF(AI$3&gt;(A1stdlife+$E83),(Input!$L$143*(1+rvanilla)^0.5)-SUM($L83:AH83),(Input!$L$143*(1+rvanilla)^0.5)/A1stdlife))</f>
        <v>n/a</v>
      </c>
      <c r="AJ83" s="41" t="str">
        <f>IF(A1stdlife="n/a","n/a",IF(AJ$3&gt;(A1stdlife+$E83),(Input!$L$143*(1+rvanilla)^0.5)-SUM($L83:AI83),(Input!$L$143*(1+rvanilla)^0.5)/A1stdlife))</f>
        <v>n/a</v>
      </c>
      <c r="AK83" s="41" t="str">
        <f>IF(A1stdlife="n/a","n/a",IF(AK$3&gt;(A1stdlife+$E83),(Input!$L$143*(1+rvanilla)^0.5)-SUM($L83:AJ83),(Input!$L$143*(1+rvanilla)^0.5)/A1stdlife))</f>
        <v>n/a</v>
      </c>
      <c r="AL83" s="41" t="str">
        <f>IF(A1stdlife="n/a","n/a",IF(AL$3&gt;(A1stdlife+$E83),(Input!$L$143*(1+rvanilla)^0.5)-SUM($L83:AK83),(Input!$L$143*(1+rvanilla)^0.5)/A1stdlife))</f>
        <v>n/a</v>
      </c>
      <c r="AM83" s="41" t="str">
        <f>IF(A1stdlife="n/a","n/a",IF(AM$3&gt;(A1stdlife+$E83),(Input!$L$143*(1+rvanilla)^0.5)-SUM($L83:AL83),(Input!$L$143*(1+rvanilla)^0.5)/A1stdlife))</f>
        <v>n/a</v>
      </c>
      <c r="AN83" s="41" t="str">
        <f>IF(A1stdlife="n/a","n/a",IF(AN$3&gt;(A1stdlife+$E83),(Input!$L$143*(1+rvanilla)^0.5)-SUM($L83:AM83),(Input!$L$143*(1+rvanilla)^0.5)/A1stdlife))</f>
        <v>n/a</v>
      </c>
      <c r="AO83" s="41" t="str">
        <f>IF(A1stdlife="n/a","n/a",IF(AO$3&gt;(A1stdlife+$E83),(Input!$L$143*(1+rvanilla)^0.5)-SUM($L83:AN83),(Input!$L$143*(1+rvanilla)^0.5)/A1stdlife))</f>
        <v>n/a</v>
      </c>
      <c r="AP83" s="41" t="str">
        <f>IF(A1stdlife="n/a","n/a",IF(AP$3&gt;(A1stdlife+$E83),(Input!$L$143*(1+rvanilla)^0.5)-SUM($L83:AO83),(Input!$L$143*(1+rvanilla)^0.5)/A1stdlife))</f>
        <v>n/a</v>
      </c>
      <c r="AQ83" s="41" t="str">
        <f>IF(A1stdlife="n/a","n/a",IF(AQ$3&gt;(A1stdlife+$E83),(Input!$L$143*(1+rvanilla)^0.5)-SUM($L83:AP83),(Input!$L$143*(1+rvanilla)^0.5)/A1stdlife))</f>
        <v>n/a</v>
      </c>
      <c r="AR83" s="41" t="str">
        <f>IF(A1stdlife="n/a","n/a",IF(AR$3&gt;(A1stdlife+$E83),(Input!$L$143*(1+rvanilla)^0.5)-SUM($L83:AQ83),(Input!$L$143*(1+rvanilla)^0.5)/A1stdlife))</f>
        <v>n/a</v>
      </c>
      <c r="AS83" s="41" t="str">
        <f>IF(A1stdlife="n/a","n/a",IF(AS$3&gt;(A1stdlife+$E83),(Input!$L$143*(1+rvanilla)^0.5)-SUM($L83:AR83),(Input!$L$143*(1+rvanilla)^0.5)/A1stdlife))</f>
        <v>n/a</v>
      </c>
      <c r="AT83" s="41" t="str">
        <f>IF(A1stdlife="n/a","n/a",IF(AT$3&gt;(A1stdlife+$E83),(Input!$L$143*(1+rvanilla)^0.5)-SUM($L83:AS83),(Input!$L$143*(1+rvanilla)^0.5)/A1stdlife))</f>
        <v>n/a</v>
      </c>
      <c r="AU83" s="41" t="str">
        <f>IF(A1stdlife="n/a","n/a",IF(AU$3&gt;(A1stdlife+$E83),(Input!$L$143*(1+rvanilla)^0.5)-SUM($L83:AT83),(Input!$L$143*(1+rvanilla)^0.5)/A1stdlife))</f>
        <v>n/a</v>
      </c>
      <c r="AV83" s="41" t="str">
        <f>IF(A1stdlife="n/a","n/a",IF(AV$3&gt;(A1stdlife+$E83),(Input!$L$143*(1+rvanilla)^0.5)-SUM($L83:AU83),(Input!$L$143*(1+rvanilla)^0.5)/A1stdlife))</f>
        <v>n/a</v>
      </c>
      <c r="AW83" s="41" t="str">
        <f>IF(A1stdlife="n/a","n/a",IF(AW$3&gt;(A1stdlife+$E83),(Input!$L$143*(1+rvanilla)^0.5)-SUM($L83:AV83),(Input!$L$143*(1+rvanilla)^0.5)/A1stdlife))</f>
        <v>n/a</v>
      </c>
      <c r="AX83" s="41" t="str">
        <f>IF(A1stdlife="n/a","n/a",IF(AX$3&gt;(A1stdlife+$E83),(Input!$L$143*(1+rvanilla)^0.5)-SUM($L83:AW83),(Input!$L$143*(1+rvanilla)^0.5)/A1stdlife))</f>
        <v>n/a</v>
      </c>
      <c r="AY83" s="41" t="str">
        <f>IF(A1stdlife="n/a","n/a",IF(AY$3&gt;(A1stdlife+$E83),(Input!$L$143*(1+rvanilla)^0.5)-SUM($L83:AX83),(Input!$L$143*(1+rvanilla)^0.5)/A1stdlife))</f>
        <v>n/a</v>
      </c>
      <c r="AZ83" s="41" t="str">
        <f>IF(A1stdlife="n/a","n/a",IF(AZ$3&gt;(A1stdlife+$E83),(Input!$L$143*(1+rvanilla)^0.5)-SUM($L83:AY83),(Input!$L$143*(1+rvanilla)^0.5)/A1stdlife))</f>
        <v>n/a</v>
      </c>
      <c r="BA83" s="41" t="str">
        <f>IF(A1stdlife="n/a","n/a",IF(BA$3&gt;(A1stdlife+$E83),(Input!$L$143*(1+rvanilla)^0.5)-SUM($L83:AZ83),(Input!$L$143*(1+rvanilla)^0.5)/A1stdlife))</f>
        <v>n/a</v>
      </c>
      <c r="BB83" s="41" t="str">
        <f>IF(A1stdlife="n/a","n/a",IF(BB$3&gt;(A1stdlife+$E83),(Input!$L$143*(1+rvanilla)^0.5)-SUM($L83:BA83),(Input!$L$143*(1+rvanilla)^0.5)/A1stdlife))</f>
        <v>n/a</v>
      </c>
      <c r="BC83" s="41" t="str">
        <f>IF(A1stdlife="n/a","n/a",IF(BC$3&gt;(A1stdlife+$E83),(Input!$L$143*(1+rvanilla)^0.5)-SUM($L83:BB83),(Input!$L$143*(1+rvanilla)^0.5)/A1stdlife))</f>
        <v>n/a</v>
      </c>
      <c r="BD83" s="41" t="str">
        <f>IF(A1stdlife="n/a","n/a",IF(BD$3&gt;(A1stdlife+$E83),(Input!$L$143*(1+rvanilla)^0.5)-SUM($L83:BC83),(Input!$L$143*(1+rvanilla)^0.5)/A1stdlife))</f>
        <v>n/a</v>
      </c>
      <c r="BE83" s="41" t="str">
        <f>IF(A1stdlife="n/a","n/a",IF(BE$3&gt;(A1stdlife+$E83),(Input!$L$143*(1+rvanilla)^0.5)-SUM($L83:BD83),(Input!$L$143*(1+rvanilla)^0.5)/A1stdlife))</f>
        <v>n/a</v>
      </c>
      <c r="BF83" s="41" t="str">
        <f>IF(A1stdlife="n/a","n/a",IF(BF$3&gt;(A1stdlife+$E83),(Input!$L$143*(1+rvanilla)^0.5)-SUM($L83:BE83),(Input!$L$143*(1+rvanilla)^0.5)/A1stdlife))</f>
        <v>n/a</v>
      </c>
      <c r="BG83" s="41" t="str">
        <f>IF(A1stdlife="n/a","n/a",IF(BG$3&gt;(A1stdlife+$E83),(Input!$L$143*(1+rvanilla)^0.5)-SUM($L83:BF83),(Input!$L$143*(1+rvanilla)^0.5)/A1stdlife))</f>
        <v>n/a</v>
      </c>
      <c r="BH83" s="41" t="str">
        <f>IF(A1stdlife="n/a","n/a",IF(BH$3&gt;(A1stdlife+$E83),(Input!$L$143*(1+rvanilla)^0.5)-SUM($L83:BG83),(Input!$L$143*(1+rvanilla)^0.5)/A1stdlife))</f>
        <v>n/a</v>
      </c>
      <c r="BI83" s="41" t="str">
        <f>IF(A1stdlife="n/a","n/a",IF(BI$3&gt;(A1stdlife+$E83),(Input!$L$143*(1+rvanilla)^0.5)-SUM($L83:BH83),(Input!$L$143*(1+rvanilla)^0.5)/A1stdlife))</f>
        <v>n/a</v>
      </c>
      <c r="BJ83" s="18"/>
      <c r="BK83" s="18"/>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s="5" customFormat="1" hidden="1" outlineLevel="2" x14ac:dyDescent="0.2">
      <c r="A84" s="18"/>
      <c r="B84" s="36"/>
      <c r="C84" s="35"/>
      <c r="D84" s="485"/>
      <c r="E84" s="283">
        <v>7</v>
      </c>
      <c r="F84" s="38"/>
      <c r="G84" s="302"/>
      <c r="H84" s="304"/>
      <c r="I84" s="304"/>
      <c r="J84" s="304"/>
      <c r="K84" s="304"/>
      <c r="L84" s="304"/>
      <c r="M84" s="303"/>
      <c r="N84" s="41" t="str">
        <f>IF(A1stdlife="n/a","n/a",IF(N$3&gt;(A1stdlife+$E84),(Input!$M$143*(1+rvanilla)^0.5)-SUM($M84:M84),(Input!$M$143*(1+rvanilla)^0.5)/A1stdlife))</f>
        <v>n/a</v>
      </c>
      <c r="O84" s="41" t="str">
        <f>IF(A1stdlife="n/a","n/a",IF(O$3&gt;(A1stdlife+$E84),(Input!$M$143*(1+rvanilla)^0.5)-SUM($M84:N84),(Input!$M$143*(1+rvanilla)^0.5)/A1stdlife))</f>
        <v>n/a</v>
      </c>
      <c r="P84" s="41" t="str">
        <f>IF(A1stdlife="n/a","n/a",IF(P$3&gt;(A1stdlife+$E84),(Input!$M$143*(1+rvanilla)^0.5)-SUM($M84:O84),(Input!$M$143*(1+rvanilla)^0.5)/A1stdlife))</f>
        <v>n/a</v>
      </c>
      <c r="Q84" s="41" t="str">
        <f>IF(A1stdlife="n/a","n/a",IF(Q$3&gt;(A1stdlife+$E84),(Input!$M$143*(1+rvanilla)^0.5)-SUM($M84:P84),(Input!$M$143*(1+rvanilla)^0.5)/A1stdlife))</f>
        <v>n/a</v>
      </c>
      <c r="R84" s="41" t="str">
        <f>IF(A1stdlife="n/a","n/a",IF(R$3&gt;(A1stdlife+$E84),(Input!$M$143*(1+rvanilla)^0.5)-SUM($M84:Q84),(Input!$M$143*(1+rvanilla)^0.5)/A1stdlife))</f>
        <v>n/a</v>
      </c>
      <c r="S84" s="41" t="str">
        <f>IF(A1stdlife="n/a","n/a",IF(S$3&gt;(A1stdlife+$E84),(Input!$M$143*(1+rvanilla)^0.5)-SUM($M84:R84),(Input!$M$143*(1+rvanilla)^0.5)/A1stdlife))</f>
        <v>n/a</v>
      </c>
      <c r="T84" s="41" t="str">
        <f>IF(A1stdlife="n/a","n/a",IF(T$3&gt;(A1stdlife+$E84),(Input!$M$143*(1+rvanilla)^0.5)-SUM($M84:S84),(Input!$M$143*(1+rvanilla)^0.5)/A1stdlife))</f>
        <v>n/a</v>
      </c>
      <c r="U84" s="41" t="str">
        <f>IF(A1stdlife="n/a","n/a",IF(U$3&gt;(A1stdlife+$E84),(Input!$M$143*(1+rvanilla)^0.5)-SUM($M84:T84),(Input!$M$143*(1+rvanilla)^0.5)/A1stdlife))</f>
        <v>n/a</v>
      </c>
      <c r="V84" s="41" t="str">
        <f>IF(A1stdlife="n/a","n/a",IF(V$3&gt;(A1stdlife+$E84),(Input!$M$143*(1+rvanilla)^0.5)-SUM($M84:U84),(Input!$M$143*(1+rvanilla)^0.5)/A1stdlife))</f>
        <v>n/a</v>
      </c>
      <c r="W84" s="41" t="str">
        <f>IF(A1stdlife="n/a","n/a",IF(W$3&gt;(A1stdlife+$E84),(Input!$M$143*(1+rvanilla)^0.5)-SUM($M84:V84),(Input!$M$143*(1+rvanilla)^0.5)/A1stdlife))</f>
        <v>n/a</v>
      </c>
      <c r="X84" s="41" t="str">
        <f>IF(A1stdlife="n/a","n/a",IF(X$3&gt;(A1stdlife+$E84),(Input!$M$143*(1+rvanilla)^0.5)-SUM($M84:W84),(Input!$M$143*(1+rvanilla)^0.5)/A1stdlife))</f>
        <v>n/a</v>
      </c>
      <c r="Y84" s="41" t="str">
        <f>IF(A1stdlife="n/a","n/a",IF(Y$3&gt;(A1stdlife+$E84),(Input!$M$143*(1+rvanilla)^0.5)-SUM($M84:X84),(Input!$M$143*(1+rvanilla)^0.5)/A1stdlife))</f>
        <v>n/a</v>
      </c>
      <c r="Z84" s="41" t="str">
        <f>IF(A1stdlife="n/a","n/a",IF(Z$3&gt;(A1stdlife+$E84),(Input!$M$143*(1+rvanilla)^0.5)-SUM($M84:Y84),(Input!$M$143*(1+rvanilla)^0.5)/A1stdlife))</f>
        <v>n/a</v>
      </c>
      <c r="AA84" s="41" t="str">
        <f>IF(A1stdlife="n/a","n/a",IF(AA$3&gt;(A1stdlife+$E84),(Input!$M$143*(1+rvanilla)^0.5)-SUM($M84:Z84),(Input!$M$143*(1+rvanilla)^0.5)/A1stdlife))</f>
        <v>n/a</v>
      </c>
      <c r="AB84" s="41" t="str">
        <f>IF(A1stdlife="n/a","n/a",IF(AB$3&gt;(A1stdlife+$E84),(Input!$M$143*(1+rvanilla)^0.5)-SUM($M84:AA84),(Input!$M$143*(1+rvanilla)^0.5)/A1stdlife))</f>
        <v>n/a</v>
      </c>
      <c r="AC84" s="41" t="str">
        <f>IF(A1stdlife="n/a","n/a",IF(AC$3&gt;(A1stdlife+$E84),(Input!$M$143*(1+rvanilla)^0.5)-SUM($M84:AB84),(Input!$M$143*(1+rvanilla)^0.5)/A1stdlife))</f>
        <v>n/a</v>
      </c>
      <c r="AD84" s="41" t="str">
        <f>IF(A1stdlife="n/a","n/a",IF(AD$3&gt;(A1stdlife+$E84),(Input!$M$143*(1+rvanilla)^0.5)-SUM($M84:AC84),(Input!$M$143*(1+rvanilla)^0.5)/A1stdlife))</f>
        <v>n/a</v>
      </c>
      <c r="AE84" s="41" t="str">
        <f>IF(A1stdlife="n/a","n/a",IF(AE$3&gt;(A1stdlife+$E84),(Input!$M$143*(1+rvanilla)^0.5)-SUM($M84:AD84),(Input!$M$143*(1+rvanilla)^0.5)/A1stdlife))</f>
        <v>n/a</v>
      </c>
      <c r="AF84" s="41" t="str">
        <f>IF(A1stdlife="n/a","n/a",IF(AF$3&gt;(A1stdlife+$E84),(Input!$M$143*(1+rvanilla)^0.5)-SUM($M84:AE84),(Input!$M$143*(1+rvanilla)^0.5)/A1stdlife))</f>
        <v>n/a</v>
      </c>
      <c r="AG84" s="41" t="str">
        <f>IF(A1stdlife="n/a","n/a",IF(AG$3&gt;(A1stdlife+$E84),(Input!$M$143*(1+rvanilla)^0.5)-SUM($M84:AF84),(Input!$M$143*(1+rvanilla)^0.5)/A1stdlife))</f>
        <v>n/a</v>
      </c>
      <c r="AH84" s="41" t="str">
        <f>IF(A1stdlife="n/a","n/a",IF(AH$3&gt;(A1stdlife+$E84),(Input!$M$143*(1+rvanilla)^0.5)-SUM($M84:AG84),(Input!$M$143*(1+rvanilla)^0.5)/A1stdlife))</f>
        <v>n/a</v>
      </c>
      <c r="AI84" s="41" t="str">
        <f>IF(A1stdlife="n/a","n/a",IF(AI$3&gt;(A1stdlife+$E84),(Input!$M$143*(1+rvanilla)^0.5)-SUM($M84:AH84),(Input!$M$143*(1+rvanilla)^0.5)/A1stdlife))</f>
        <v>n/a</v>
      </c>
      <c r="AJ84" s="41" t="str">
        <f>IF(A1stdlife="n/a","n/a",IF(AJ$3&gt;(A1stdlife+$E84),(Input!$M$143*(1+rvanilla)^0.5)-SUM($M84:AI84),(Input!$M$143*(1+rvanilla)^0.5)/A1stdlife))</f>
        <v>n/a</v>
      </c>
      <c r="AK84" s="41" t="str">
        <f>IF(A1stdlife="n/a","n/a",IF(AK$3&gt;(A1stdlife+$E84),(Input!$M$143*(1+rvanilla)^0.5)-SUM($M84:AJ84),(Input!$M$143*(1+rvanilla)^0.5)/A1stdlife))</f>
        <v>n/a</v>
      </c>
      <c r="AL84" s="41" t="str">
        <f>IF(A1stdlife="n/a","n/a",IF(AL$3&gt;(A1stdlife+$E84),(Input!$M$143*(1+rvanilla)^0.5)-SUM($M84:AK84),(Input!$M$143*(1+rvanilla)^0.5)/A1stdlife))</f>
        <v>n/a</v>
      </c>
      <c r="AM84" s="41" t="str">
        <f>IF(A1stdlife="n/a","n/a",IF(AM$3&gt;(A1stdlife+$E84),(Input!$M$143*(1+rvanilla)^0.5)-SUM($M84:AL84),(Input!$M$143*(1+rvanilla)^0.5)/A1stdlife))</f>
        <v>n/a</v>
      </c>
      <c r="AN84" s="41" t="str">
        <f>IF(A1stdlife="n/a","n/a",IF(AN$3&gt;(A1stdlife+$E84),(Input!$M$143*(1+rvanilla)^0.5)-SUM($M84:AM84),(Input!$M$143*(1+rvanilla)^0.5)/A1stdlife))</f>
        <v>n/a</v>
      </c>
      <c r="AO84" s="41" t="str">
        <f>IF(A1stdlife="n/a","n/a",IF(AO$3&gt;(A1stdlife+$E84),(Input!$M$143*(1+rvanilla)^0.5)-SUM($M84:AN84),(Input!$M$143*(1+rvanilla)^0.5)/A1stdlife))</f>
        <v>n/a</v>
      </c>
      <c r="AP84" s="41" t="str">
        <f>IF(A1stdlife="n/a","n/a",IF(AP$3&gt;(A1stdlife+$E84),(Input!$M$143*(1+rvanilla)^0.5)-SUM($M84:AO84),(Input!$M$143*(1+rvanilla)^0.5)/A1stdlife))</f>
        <v>n/a</v>
      </c>
      <c r="AQ84" s="41" t="str">
        <f>IF(A1stdlife="n/a","n/a",IF(AQ$3&gt;(A1stdlife+$E84),(Input!$M$143*(1+rvanilla)^0.5)-SUM($M84:AP84),(Input!$M$143*(1+rvanilla)^0.5)/A1stdlife))</f>
        <v>n/a</v>
      </c>
      <c r="AR84" s="41" t="str">
        <f>IF(A1stdlife="n/a","n/a",IF(AR$3&gt;(A1stdlife+$E84),(Input!$M$143*(1+rvanilla)^0.5)-SUM($M84:AQ84),(Input!$M$143*(1+rvanilla)^0.5)/A1stdlife))</f>
        <v>n/a</v>
      </c>
      <c r="AS84" s="41" t="str">
        <f>IF(A1stdlife="n/a","n/a",IF(AS$3&gt;(A1stdlife+$E84),(Input!$M$143*(1+rvanilla)^0.5)-SUM($M84:AR84),(Input!$M$143*(1+rvanilla)^0.5)/A1stdlife))</f>
        <v>n/a</v>
      </c>
      <c r="AT84" s="41" t="str">
        <f>IF(A1stdlife="n/a","n/a",IF(AT$3&gt;(A1stdlife+$E84),(Input!$M$143*(1+rvanilla)^0.5)-SUM($M84:AS84),(Input!$M$143*(1+rvanilla)^0.5)/A1stdlife))</f>
        <v>n/a</v>
      </c>
      <c r="AU84" s="41" t="str">
        <f>IF(A1stdlife="n/a","n/a",IF(AU$3&gt;(A1stdlife+$E84),(Input!$M$143*(1+rvanilla)^0.5)-SUM($M84:AT84),(Input!$M$143*(1+rvanilla)^0.5)/A1stdlife))</f>
        <v>n/a</v>
      </c>
      <c r="AV84" s="41" t="str">
        <f>IF(A1stdlife="n/a","n/a",IF(AV$3&gt;(A1stdlife+$E84),(Input!$M$143*(1+rvanilla)^0.5)-SUM($M84:AU84),(Input!$M$143*(1+rvanilla)^0.5)/A1stdlife))</f>
        <v>n/a</v>
      </c>
      <c r="AW84" s="41" t="str">
        <f>IF(A1stdlife="n/a","n/a",IF(AW$3&gt;(A1stdlife+$E84),(Input!$M$143*(1+rvanilla)^0.5)-SUM($M84:AV84),(Input!$M$143*(1+rvanilla)^0.5)/A1stdlife))</f>
        <v>n/a</v>
      </c>
      <c r="AX84" s="41" t="str">
        <f>IF(A1stdlife="n/a","n/a",IF(AX$3&gt;(A1stdlife+$E84),(Input!$M$143*(1+rvanilla)^0.5)-SUM($M84:AW84),(Input!$M$143*(1+rvanilla)^0.5)/A1stdlife))</f>
        <v>n/a</v>
      </c>
      <c r="AY84" s="41" t="str">
        <f>IF(A1stdlife="n/a","n/a",IF(AY$3&gt;(A1stdlife+$E84),(Input!$M$143*(1+rvanilla)^0.5)-SUM($M84:AX84),(Input!$M$143*(1+rvanilla)^0.5)/A1stdlife))</f>
        <v>n/a</v>
      </c>
      <c r="AZ84" s="41" t="str">
        <f>IF(A1stdlife="n/a","n/a",IF(AZ$3&gt;(A1stdlife+$E84),(Input!$M$143*(1+rvanilla)^0.5)-SUM($M84:AY84),(Input!$M$143*(1+rvanilla)^0.5)/A1stdlife))</f>
        <v>n/a</v>
      </c>
      <c r="BA84" s="41" t="str">
        <f>IF(A1stdlife="n/a","n/a",IF(BA$3&gt;(A1stdlife+$E84),(Input!$M$143*(1+rvanilla)^0.5)-SUM($M84:AZ84),(Input!$M$143*(1+rvanilla)^0.5)/A1stdlife))</f>
        <v>n/a</v>
      </c>
      <c r="BB84" s="41" t="str">
        <f>IF(A1stdlife="n/a","n/a",IF(BB$3&gt;(A1stdlife+$E84),(Input!$M$143*(1+rvanilla)^0.5)-SUM($M84:BA84),(Input!$M$143*(1+rvanilla)^0.5)/A1stdlife))</f>
        <v>n/a</v>
      </c>
      <c r="BC84" s="41" t="str">
        <f>IF(A1stdlife="n/a","n/a",IF(BC$3&gt;(A1stdlife+$E84),(Input!$M$143*(1+rvanilla)^0.5)-SUM($M84:BB84),(Input!$M$143*(1+rvanilla)^0.5)/A1stdlife))</f>
        <v>n/a</v>
      </c>
      <c r="BD84" s="41" t="str">
        <f>IF(A1stdlife="n/a","n/a",IF(BD$3&gt;(A1stdlife+$E84),(Input!$M$143*(1+rvanilla)^0.5)-SUM($M84:BC84),(Input!$M$143*(1+rvanilla)^0.5)/A1stdlife))</f>
        <v>n/a</v>
      </c>
      <c r="BE84" s="41" t="str">
        <f>IF(A1stdlife="n/a","n/a",IF(BE$3&gt;(A1stdlife+$E84),(Input!$M$143*(1+rvanilla)^0.5)-SUM($M84:BD84),(Input!$M$143*(1+rvanilla)^0.5)/A1stdlife))</f>
        <v>n/a</v>
      </c>
      <c r="BF84" s="41" t="str">
        <f>IF(A1stdlife="n/a","n/a",IF(BF$3&gt;(A1stdlife+$E84),(Input!$M$143*(1+rvanilla)^0.5)-SUM($M84:BE84),(Input!$M$143*(1+rvanilla)^0.5)/A1stdlife))</f>
        <v>n/a</v>
      </c>
      <c r="BG84" s="41" t="str">
        <f>IF(A1stdlife="n/a","n/a",IF(BG$3&gt;(A1stdlife+$E84),(Input!$M$143*(1+rvanilla)^0.5)-SUM($M84:BF84),(Input!$M$143*(1+rvanilla)^0.5)/A1stdlife))</f>
        <v>n/a</v>
      </c>
      <c r="BH84" s="41" t="str">
        <f>IF(A1stdlife="n/a","n/a",IF(BH$3&gt;(A1stdlife+$E84),(Input!$M$143*(1+rvanilla)^0.5)-SUM($M84:BG84),(Input!$M$143*(1+rvanilla)^0.5)/A1stdlife))</f>
        <v>n/a</v>
      </c>
      <c r="BI84" s="41" t="str">
        <f>IF(A1stdlife="n/a","n/a",IF(BI$3&gt;(A1stdlife+$E84),(Input!$M$143*(1+rvanilla)^0.5)-SUM($M84:BH84),(Input!$M$143*(1+rvanilla)^0.5)/A1stdlife))</f>
        <v>n/a</v>
      </c>
      <c r="BJ84" s="41"/>
      <c r="BK84" s="18"/>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s="5" customFormat="1" hidden="1" outlineLevel="2" x14ac:dyDescent="0.2">
      <c r="A85" s="18"/>
      <c r="B85" s="36"/>
      <c r="C85" s="35"/>
      <c r="D85" s="485"/>
      <c r="E85" s="283">
        <v>8</v>
      </c>
      <c r="F85" s="38"/>
      <c r="G85" s="302"/>
      <c r="H85" s="304"/>
      <c r="I85" s="304"/>
      <c r="J85" s="304"/>
      <c r="K85" s="304"/>
      <c r="L85" s="304"/>
      <c r="M85" s="304"/>
      <c r="N85" s="303"/>
      <c r="O85" s="41" t="str">
        <f>IF(A1stdlife="n/a","n/a",IF(O$3&gt;(A1stdlife+$E85),(Input!$N$143*(1+rvanilla)^0.5)-SUM($N85:N85),(Input!$N$143*(1+rvanilla)^0.5)/A1stdlife))</f>
        <v>n/a</v>
      </c>
      <c r="P85" s="41" t="str">
        <f>IF(A1stdlife="n/a","n/a",IF(P$3&gt;(A1stdlife+$E85),(Input!$N$143*(1+rvanilla)^0.5)-SUM($N85:O85),(Input!$N$143*(1+rvanilla)^0.5)/A1stdlife))</f>
        <v>n/a</v>
      </c>
      <c r="Q85" s="41" t="str">
        <f>IF(A1stdlife="n/a","n/a",IF(Q$3&gt;(A1stdlife+$E85),(Input!$N$143*(1+rvanilla)^0.5)-SUM($N85:P85),(Input!$N$143*(1+rvanilla)^0.5)/A1stdlife))</f>
        <v>n/a</v>
      </c>
      <c r="R85" s="41" t="str">
        <f>IF(A1stdlife="n/a","n/a",IF(R$3&gt;(A1stdlife+$E85),(Input!$N$143*(1+rvanilla)^0.5)-SUM($N85:Q85),(Input!$N$143*(1+rvanilla)^0.5)/A1stdlife))</f>
        <v>n/a</v>
      </c>
      <c r="S85" s="41" t="str">
        <f>IF(A1stdlife="n/a","n/a",IF(S$3&gt;(A1stdlife+$E85),(Input!$N$143*(1+rvanilla)^0.5)-SUM($N85:R85),(Input!$N$143*(1+rvanilla)^0.5)/A1stdlife))</f>
        <v>n/a</v>
      </c>
      <c r="T85" s="41" t="str">
        <f>IF(A1stdlife="n/a","n/a",IF(T$3&gt;(A1stdlife+$E85),(Input!$N$143*(1+rvanilla)^0.5)-SUM($N85:S85),(Input!$N$143*(1+rvanilla)^0.5)/A1stdlife))</f>
        <v>n/a</v>
      </c>
      <c r="U85" s="41" t="str">
        <f>IF(A1stdlife="n/a","n/a",IF(U$3&gt;(A1stdlife+$E85),(Input!$N$143*(1+rvanilla)^0.5)-SUM($N85:T85),(Input!$N$143*(1+rvanilla)^0.5)/A1stdlife))</f>
        <v>n/a</v>
      </c>
      <c r="V85" s="41" t="str">
        <f>IF(A1stdlife="n/a","n/a",IF(V$3&gt;(A1stdlife+$E85),(Input!$N$143*(1+rvanilla)^0.5)-SUM($N85:U85),(Input!$N$143*(1+rvanilla)^0.5)/A1stdlife))</f>
        <v>n/a</v>
      </c>
      <c r="W85" s="41" t="str">
        <f>IF(A1stdlife="n/a","n/a",IF(W$3&gt;(A1stdlife+$E85),(Input!$N$143*(1+rvanilla)^0.5)-SUM($N85:V85),(Input!$N$143*(1+rvanilla)^0.5)/A1stdlife))</f>
        <v>n/a</v>
      </c>
      <c r="X85" s="41" t="str">
        <f>IF(A1stdlife="n/a","n/a",IF(X$3&gt;(A1stdlife+$E85),(Input!$N$143*(1+rvanilla)^0.5)-SUM($N85:W85),(Input!$N$143*(1+rvanilla)^0.5)/A1stdlife))</f>
        <v>n/a</v>
      </c>
      <c r="Y85" s="41" t="str">
        <f>IF(A1stdlife="n/a","n/a",IF(Y$3&gt;(A1stdlife+$E85),(Input!$N$143*(1+rvanilla)^0.5)-SUM($N85:X85),(Input!$N$143*(1+rvanilla)^0.5)/A1stdlife))</f>
        <v>n/a</v>
      </c>
      <c r="Z85" s="41" t="str">
        <f>IF(A1stdlife="n/a","n/a",IF(Z$3&gt;(A1stdlife+$E85),(Input!$N$143*(1+rvanilla)^0.5)-SUM($N85:Y85),(Input!$N$143*(1+rvanilla)^0.5)/A1stdlife))</f>
        <v>n/a</v>
      </c>
      <c r="AA85" s="41" t="str">
        <f>IF(A1stdlife="n/a","n/a",IF(AA$3&gt;(A1stdlife+$E85),(Input!$N$143*(1+rvanilla)^0.5)-SUM($N85:Z85),(Input!$N$143*(1+rvanilla)^0.5)/A1stdlife))</f>
        <v>n/a</v>
      </c>
      <c r="AB85" s="41" t="str">
        <f>IF(A1stdlife="n/a","n/a",IF(AB$3&gt;(A1stdlife+$E85),(Input!$N$143*(1+rvanilla)^0.5)-SUM($N85:AA85),(Input!$N$143*(1+rvanilla)^0.5)/A1stdlife))</f>
        <v>n/a</v>
      </c>
      <c r="AC85" s="41" t="str">
        <f>IF(A1stdlife="n/a","n/a",IF(AC$3&gt;(A1stdlife+$E85),(Input!$N$143*(1+rvanilla)^0.5)-SUM($N85:AB85),(Input!$N$143*(1+rvanilla)^0.5)/A1stdlife))</f>
        <v>n/a</v>
      </c>
      <c r="AD85" s="41" t="str">
        <f>IF(A1stdlife="n/a","n/a",IF(AD$3&gt;(A1stdlife+$E85),(Input!$N$143*(1+rvanilla)^0.5)-SUM($N85:AC85),(Input!$N$143*(1+rvanilla)^0.5)/A1stdlife))</f>
        <v>n/a</v>
      </c>
      <c r="AE85" s="41" t="str">
        <f>IF(A1stdlife="n/a","n/a",IF(AE$3&gt;(A1stdlife+$E85),(Input!$N$143*(1+rvanilla)^0.5)-SUM($N85:AD85),(Input!$N$143*(1+rvanilla)^0.5)/A1stdlife))</f>
        <v>n/a</v>
      </c>
      <c r="AF85" s="41" t="str">
        <f>IF(A1stdlife="n/a","n/a",IF(AF$3&gt;(A1stdlife+$E85),(Input!$N$143*(1+rvanilla)^0.5)-SUM($N85:AE85),(Input!$N$143*(1+rvanilla)^0.5)/A1stdlife))</f>
        <v>n/a</v>
      </c>
      <c r="AG85" s="41" t="str">
        <f>IF(A1stdlife="n/a","n/a",IF(AG$3&gt;(A1stdlife+$E85),(Input!$N$143*(1+rvanilla)^0.5)-SUM($N85:AF85),(Input!$N$143*(1+rvanilla)^0.5)/A1stdlife))</f>
        <v>n/a</v>
      </c>
      <c r="AH85" s="41" t="str">
        <f>IF(A1stdlife="n/a","n/a",IF(AH$3&gt;(A1stdlife+$E85),(Input!$N$143*(1+rvanilla)^0.5)-SUM($N85:AG85),(Input!$N$143*(1+rvanilla)^0.5)/A1stdlife))</f>
        <v>n/a</v>
      </c>
      <c r="AI85" s="41" t="str">
        <f>IF(A1stdlife="n/a","n/a",IF(AI$3&gt;(A1stdlife+$E85),(Input!$N$143*(1+rvanilla)^0.5)-SUM($N85:AH85),(Input!$N$143*(1+rvanilla)^0.5)/A1stdlife))</f>
        <v>n/a</v>
      </c>
      <c r="AJ85" s="41" t="str">
        <f>IF(A1stdlife="n/a","n/a",IF(AJ$3&gt;(A1stdlife+$E85),(Input!$N$143*(1+rvanilla)^0.5)-SUM($N85:AI85),(Input!$N$143*(1+rvanilla)^0.5)/A1stdlife))</f>
        <v>n/a</v>
      </c>
      <c r="AK85" s="41" t="str">
        <f>IF(A1stdlife="n/a","n/a",IF(AK$3&gt;(A1stdlife+$E85),(Input!$N$143*(1+rvanilla)^0.5)-SUM($N85:AJ85),(Input!$N$143*(1+rvanilla)^0.5)/A1stdlife))</f>
        <v>n/a</v>
      </c>
      <c r="AL85" s="41" t="str">
        <f>IF(A1stdlife="n/a","n/a",IF(AL$3&gt;(A1stdlife+$E85),(Input!$N$143*(1+rvanilla)^0.5)-SUM($N85:AK85),(Input!$N$143*(1+rvanilla)^0.5)/A1stdlife))</f>
        <v>n/a</v>
      </c>
      <c r="AM85" s="41" t="str">
        <f>IF(A1stdlife="n/a","n/a",IF(AM$3&gt;(A1stdlife+$E85),(Input!$N$143*(1+rvanilla)^0.5)-SUM($N85:AL85),(Input!$N$143*(1+rvanilla)^0.5)/A1stdlife))</f>
        <v>n/a</v>
      </c>
      <c r="AN85" s="41" t="str">
        <f>IF(A1stdlife="n/a","n/a",IF(AN$3&gt;(A1stdlife+$E85),(Input!$N$143*(1+rvanilla)^0.5)-SUM($N85:AM85),(Input!$N$143*(1+rvanilla)^0.5)/A1stdlife))</f>
        <v>n/a</v>
      </c>
      <c r="AO85" s="41" t="str">
        <f>IF(A1stdlife="n/a","n/a",IF(AO$3&gt;(A1stdlife+$E85),(Input!$N$143*(1+rvanilla)^0.5)-SUM($N85:AN85),(Input!$N$143*(1+rvanilla)^0.5)/A1stdlife))</f>
        <v>n/a</v>
      </c>
      <c r="AP85" s="41" t="str">
        <f>IF(A1stdlife="n/a","n/a",IF(AP$3&gt;(A1stdlife+$E85),(Input!$N$143*(1+rvanilla)^0.5)-SUM($N85:AO85),(Input!$N$143*(1+rvanilla)^0.5)/A1stdlife))</f>
        <v>n/a</v>
      </c>
      <c r="AQ85" s="41" t="str">
        <f>IF(A1stdlife="n/a","n/a",IF(AQ$3&gt;(A1stdlife+$E85),(Input!$N$143*(1+rvanilla)^0.5)-SUM($N85:AP85),(Input!$N$143*(1+rvanilla)^0.5)/A1stdlife))</f>
        <v>n/a</v>
      </c>
      <c r="AR85" s="41" t="str">
        <f>IF(A1stdlife="n/a","n/a",IF(AR$3&gt;(A1stdlife+$E85),(Input!$N$143*(1+rvanilla)^0.5)-SUM($N85:AQ85),(Input!$N$143*(1+rvanilla)^0.5)/A1stdlife))</f>
        <v>n/a</v>
      </c>
      <c r="AS85" s="41" t="str">
        <f>IF(A1stdlife="n/a","n/a",IF(AS$3&gt;(A1stdlife+$E85),(Input!$N$143*(1+rvanilla)^0.5)-SUM($N85:AR85),(Input!$N$143*(1+rvanilla)^0.5)/A1stdlife))</f>
        <v>n/a</v>
      </c>
      <c r="AT85" s="41" t="str">
        <f>IF(A1stdlife="n/a","n/a",IF(AT$3&gt;(A1stdlife+$E85),(Input!$N$143*(1+rvanilla)^0.5)-SUM($N85:AS85),(Input!$N$143*(1+rvanilla)^0.5)/A1stdlife))</f>
        <v>n/a</v>
      </c>
      <c r="AU85" s="41" t="str">
        <f>IF(A1stdlife="n/a","n/a",IF(AU$3&gt;(A1stdlife+$E85),(Input!$N$143*(1+rvanilla)^0.5)-SUM($N85:AT85),(Input!$N$143*(1+rvanilla)^0.5)/A1stdlife))</f>
        <v>n/a</v>
      </c>
      <c r="AV85" s="41" t="str">
        <f>IF(A1stdlife="n/a","n/a",IF(AV$3&gt;(A1stdlife+$E85),(Input!$N$143*(1+rvanilla)^0.5)-SUM($N85:AU85),(Input!$N$143*(1+rvanilla)^0.5)/A1stdlife))</f>
        <v>n/a</v>
      </c>
      <c r="AW85" s="41" t="str">
        <f>IF(A1stdlife="n/a","n/a",IF(AW$3&gt;(A1stdlife+$E85),(Input!$N$143*(1+rvanilla)^0.5)-SUM($N85:AV85),(Input!$N$143*(1+rvanilla)^0.5)/A1stdlife))</f>
        <v>n/a</v>
      </c>
      <c r="AX85" s="41" t="str">
        <f>IF(A1stdlife="n/a","n/a",IF(AX$3&gt;(A1stdlife+$E85),(Input!$N$143*(1+rvanilla)^0.5)-SUM($N85:AW85),(Input!$N$143*(1+rvanilla)^0.5)/A1stdlife))</f>
        <v>n/a</v>
      </c>
      <c r="AY85" s="41" t="str">
        <f>IF(A1stdlife="n/a","n/a",IF(AY$3&gt;(A1stdlife+$E85),(Input!$N$143*(1+rvanilla)^0.5)-SUM($N85:AX85),(Input!$N$143*(1+rvanilla)^0.5)/A1stdlife))</f>
        <v>n/a</v>
      </c>
      <c r="AZ85" s="41" t="str">
        <f>IF(A1stdlife="n/a","n/a",IF(AZ$3&gt;(A1stdlife+$E85),(Input!$N$143*(1+rvanilla)^0.5)-SUM($N85:AY85),(Input!$N$143*(1+rvanilla)^0.5)/A1stdlife))</f>
        <v>n/a</v>
      </c>
      <c r="BA85" s="41" t="str">
        <f>IF(A1stdlife="n/a","n/a",IF(BA$3&gt;(A1stdlife+$E85),(Input!$N$143*(1+rvanilla)^0.5)-SUM($N85:AZ85),(Input!$N$143*(1+rvanilla)^0.5)/A1stdlife))</f>
        <v>n/a</v>
      </c>
      <c r="BB85" s="41" t="str">
        <f>IF(A1stdlife="n/a","n/a",IF(BB$3&gt;(A1stdlife+$E85),(Input!$N$143*(1+rvanilla)^0.5)-SUM($N85:BA85),(Input!$N$143*(1+rvanilla)^0.5)/A1stdlife))</f>
        <v>n/a</v>
      </c>
      <c r="BC85" s="41" t="str">
        <f>IF(A1stdlife="n/a","n/a",IF(BC$3&gt;(A1stdlife+$E85),(Input!$N$143*(1+rvanilla)^0.5)-SUM($N85:BB85),(Input!$N$143*(1+rvanilla)^0.5)/A1stdlife))</f>
        <v>n/a</v>
      </c>
      <c r="BD85" s="41" t="str">
        <f>IF(A1stdlife="n/a","n/a",IF(BD$3&gt;(A1stdlife+$E85),(Input!$N$143*(1+rvanilla)^0.5)-SUM($N85:BC85),(Input!$N$143*(1+rvanilla)^0.5)/A1stdlife))</f>
        <v>n/a</v>
      </c>
      <c r="BE85" s="41" t="str">
        <f>IF(A1stdlife="n/a","n/a",IF(BE$3&gt;(A1stdlife+$E85),(Input!$N$143*(1+rvanilla)^0.5)-SUM($N85:BD85),(Input!$N$143*(1+rvanilla)^0.5)/A1stdlife))</f>
        <v>n/a</v>
      </c>
      <c r="BF85" s="41" t="str">
        <f>IF(A1stdlife="n/a","n/a",IF(BF$3&gt;(A1stdlife+$E85),(Input!$N$143*(1+rvanilla)^0.5)-SUM($N85:BE85),(Input!$N$143*(1+rvanilla)^0.5)/A1stdlife))</f>
        <v>n/a</v>
      </c>
      <c r="BG85" s="41" t="str">
        <f>IF(A1stdlife="n/a","n/a",IF(BG$3&gt;(A1stdlife+$E85),(Input!$N$143*(1+rvanilla)^0.5)-SUM($N85:BF85),(Input!$N$143*(1+rvanilla)^0.5)/A1stdlife))</f>
        <v>n/a</v>
      </c>
      <c r="BH85" s="41" t="str">
        <f>IF(A1stdlife="n/a","n/a",IF(BH$3&gt;(A1stdlife+$E85),(Input!$N$143*(1+rvanilla)^0.5)-SUM($N85:BG85),(Input!$N$143*(1+rvanilla)^0.5)/A1stdlife))</f>
        <v>n/a</v>
      </c>
      <c r="BI85" s="41" t="str">
        <f>IF(A1stdlife="n/a","n/a",IF(BI$3&gt;(A1stdlife+$E85),(Input!$N$143*(1+rvanilla)^0.5)-SUM($N85:BH85),(Input!$N$143*(1+rvanilla)^0.5)/A1stdlife))</f>
        <v>n/a</v>
      </c>
      <c r="BJ85" s="18"/>
      <c r="BK85" s="18"/>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s="5" customFormat="1" hidden="1" outlineLevel="2" x14ac:dyDescent="0.2">
      <c r="A86" s="18"/>
      <c r="B86" s="36"/>
      <c r="C86" s="35"/>
      <c r="D86" s="485"/>
      <c r="E86" s="283">
        <v>9</v>
      </c>
      <c r="F86" s="38"/>
      <c r="G86" s="302"/>
      <c r="H86" s="304"/>
      <c r="I86" s="304"/>
      <c r="J86" s="304"/>
      <c r="K86" s="304"/>
      <c r="L86" s="304"/>
      <c r="M86" s="304"/>
      <c r="N86" s="304"/>
      <c r="O86" s="303"/>
      <c r="P86" s="41" t="str">
        <f>IF(A1stdlife="n/a","n/a",IF(P$3&gt;(A1stdlife+$E86),(Input!$O$143*(1+rvanilla)^0.5)-SUM($O86:O86),(Input!$O$143*(1+rvanilla)^0.5)/A1stdlife))</f>
        <v>n/a</v>
      </c>
      <c r="Q86" s="41" t="str">
        <f>IF(A1stdlife="n/a","n/a",IF(Q$3&gt;(A1stdlife+$E86),(Input!$O$143*(1+rvanilla)^0.5)-SUM($O86:P86),(Input!$O$143*(1+rvanilla)^0.5)/A1stdlife))</f>
        <v>n/a</v>
      </c>
      <c r="R86" s="41" t="str">
        <f>IF(A1stdlife="n/a","n/a",IF(R$3&gt;(A1stdlife+$E86),(Input!$O$143*(1+rvanilla)^0.5)-SUM($O86:Q86),(Input!$O$143*(1+rvanilla)^0.5)/A1stdlife))</f>
        <v>n/a</v>
      </c>
      <c r="S86" s="41" t="str">
        <f>IF(A1stdlife="n/a","n/a",IF(S$3&gt;(A1stdlife+$E86),(Input!$O$143*(1+rvanilla)^0.5)-SUM($O86:R86),(Input!$O$143*(1+rvanilla)^0.5)/A1stdlife))</f>
        <v>n/a</v>
      </c>
      <c r="T86" s="41" t="str">
        <f>IF(A1stdlife="n/a","n/a",IF(T$3&gt;(A1stdlife+$E86),(Input!$O$143*(1+rvanilla)^0.5)-SUM($O86:S86),(Input!$O$143*(1+rvanilla)^0.5)/A1stdlife))</f>
        <v>n/a</v>
      </c>
      <c r="U86" s="41" t="str">
        <f>IF(A1stdlife="n/a","n/a",IF(U$3&gt;(A1stdlife+$E86),(Input!$O$143*(1+rvanilla)^0.5)-SUM($O86:T86),(Input!$O$143*(1+rvanilla)^0.5)/A1stdlife))</f>
        <v>n/a</v>
      </c>
      <c r="V86" s="41" t="str">
        <f>IF(A1stdlife="n/a","n/a",IF(V$3&gt;(A1stdlife+$E86),(Input!$O$143*(1+rvanilla)^0.5)-SUM($O86:U86),(Input!$O$143*(1+rvanilla)^0.5)/A1stdlife))</f>
        <v>n/a</v>
      </c>
      <c r="W86" s="41" t="str">
        <f>IF(A1stdlife="n/a","n/a",IF(W$3&gt;(A1stdlife+$E86),(Input!$O$143*(1+rvanilla)^0.5)-SUM($O86:V86),(Input!$O$143*(1+rvanilla)^0.5)/A1stdlife))</f>
        <v>n/a</v>
      </c>
      <c r="X86" s="41" t="str">
        <f>IF(A1stdlife="n/a","n/a",IF(X$3&gt;(A1stdlife+$E86),(Input!$O$143*(1+rvanilla)^0.5)-SUM($O86:W86),(Input!$O$143*(1+rvanilla)^0.5)/A1stdlife))</f>
        <v>n/a</v>
      </c>
      <c r="Y86" s="41" t="str">
        <f>IF(A1stdlife="n/a","n/a",IF(Y$3&gt;(A1stdlife+$E86),(Input!$O$143*(1+rvanilla)^0.5)-SUM($O86:X86),(Input!$O$143*(1+rvanilla)^0.5)/A1stdlife))</f>
        <v>n/a</v>
      </c>
      <c r="Z86" s="41" t="str">
        <f>IF(A1stdlife="n/a","n/a",IF(Z$3&gt;(A1stdlife+$E86),(Input!$O$143*(1+rvanilla)^0.5)-SUM($O86:Y86),(Input!$O$143*(1+rvanilla)^0.5)/A1stdlife))</f>
        <v>n/a</v>
      </c>
      <c r="AA86" s="41" t="str">
        <f>IF(A1stdlife="n/a","n/a",IF(AA$3&gt;(A1stdlife+$E86),(Input!$O$143*(1+rvanilla)^0.5)-SUM($O86:Z86),(Input!$O$143*(1+rvanilla)^0.5)/A1stdlife))</f>
        <v>n/a</v>
      </c>
      <c r="AB86" s="41" t="str">
        <f>IF(A1stdlife="n/a","n/a",IF(AB$3&gt;(A1stdlife+$E86),(Input!$O$143*(1+rvanilla)^0.5)-SUM($O86:AA86),(Input!$O$143*(1+rvanilla)^0.5)/A1stdlife))</f>
        <v>n/a</v>
      </c>
      <c r="AC86" s="41" t="str">
        <f>IF(A1stdlife="n/a","n/a",IF(AC$3&gt;(A1stdlife+$E86),(Input!$O$143*(1+rvanilla)^0.5)-SUM($O86:AB86),(Input!$O$143*(1+rvanilla)^0.5)/A1stdlife))</f>
        <v>n/a</v>
      </c>
      <c r="AD86" s="41" t="str">
        <f>IF(A1stdlife="n/a","n/a",IF(AD$3&gt;(A1stdlife+$E86),(Input!$O$143*(1+rvanilla)^0.5)-SUM($O86:AC86),(Input!$O$143*(1+rvanilla)^0.5)/A1stdlife))</f>
        <v>n/a</v>
      </c>
      <c r="AE86" s="41" t="str">
        <f>IF(A1stdlife="n/a","n/a",IF(AE$3&gt;(A1stdlife+$E86),(Input!$O$143*(1+rvanilla)^0.5)-SUM($O86:AD86),(Input!$O$143*(1+rvanilla)^0.5)/A1stdlife))</f>
        <v>n/a</v>
      </c>
      <c r="AF86" s="41" t="str">
        <f>IF(A1stdlife="n/a","n/a",IF(AF$3&gt;(A1stdlife+$E86),(Input!$O$143*(1+rvanilla)^0.5)-SUM($O86:AE86),(Input!$O$143*(1+rvanilla)^0.5)/A1stdlife))</f>
        <v>n/a</v>
      </c>
      <c r="AG86" s="41" t="str">
        <f>IF(A1stdlife="n/a","n/a",IF(AG$3&gt;(A1stdlife+$E86),(Input!$O$143*(1+rvanilla)^0.5)-SUM($O86:AF86),(Input!$O$143*(1+rvanilla)^0.5)/A1stdlife))</f>
        <v>n/a</v>
      </c>
      <c r="AH86" s="41" t="str">
        <f>IF(A1stdlife="n/a","n/a",IF(AH$3&gt;(A1stdlife+$E86),(Input!$O$143*(1+rvanilla)^0.5)-SUM($O86:AG86),(Input!$O$143*(1+rvanilla)^0.5)/A1stdlife))</f>
        <v>n/a</v>
      </c>
      <c r="AI86" s="41" t="str">
        <f>IF(A1stdlife="n/a","n/a",IF(AI$3&gt;(A1stdlife+$E86),(Input!$O$143*(1+rvanilla)^0.5)-SUM($O86:AH86),(Input!$O$143*(1+rvanilla)^0.5)/A1stdlife))</f>
        <v>n/a</v>
      </c>
      <c r="AJ86" s="41" t="str">
        <f>IF(A1stdlife="n/a","n/a",IF(AJ$3&gt;(A1stdlife+$E86),(Input!$O$143*(1+rvanilla)^0.5)-SUM($O86:AI86),(Input!$O$143*(1+rvanilla)^0.5)/A1stdlife))</f>
        <v>n/a</v>
      </c>
      <c r="AK86" s="41" t="str">
        <f>IF(A1stdlife="n/a","n/a",IF(AK$3&gt;(A1stdlife+$E86),(Input!$O$143*(1+rvanilla)^0.5)-SUM($O86:AJ86),(Input!$O$143*(1+rvanilla)^0.5)/A1stdlife))</f>
        <v>n/a</v>
      </c>
      <c r="AL86" s="41" t="str">
        <f>IF(A1stdlife="n/a","n/a",IF(AL$3&gt;(A1stdlife+$E86),(Input!$O$143*(1+rvanilla)^0.5)-SUM($O86:AK86),(Input!$O$143*(1+rvanilla)^0.5)/A1stdlife))</f>
        <v>n/a</v>
      </c>
      <c r="AM86" s="41" t="str">
        <f>IF(A1stdlife="n/a","n/a",IF(AM$3&gt;(A1stdlife+$E86),(Input!$O$143*(1+rvanilla)^0.5)-SUM($O86:AL86),(Input!$O$143*(1+rvanilla)^0.5)/A1stdlife))</f>
        <v>n/a</v>
      </c>
      <c r="AN86" s="41" t="str">
        <f>IF(A1stdlife="n/a","n/a",IF(AN$3&gt;(A1stdlife+$E86),(Input!$O$143*(1+rvanilla)^0.5)-SUM($O86:AM86),(Input!$O$143*(1+rvanilla)^0.5)/A1stdlife))</f>
        <v>n/a</v>
      </c>
      <c r="AO86" s="41" t="str">
        <f>IF(A1stdlife="n/a","n/a",IF(AO$3&gt;(A1stdlife+$E86),(Input!$O$143*(1+rvanilla)^0.5)-SUM($O86:AN86),(Input!$O$143*(1+rvanilla)^0.5)/A1stdlife))</f>
        <v>n/a</v>
      </c>
      <c r="AP86" s="41" t="str">
        <f>IF(A1stdlife="n/a","n/a",IF(AP$3&gt;(A1stdlife+$E86),(Input!$O$143*(1+rvanilla)^0.5)-SUM($O86:AO86),(Input!$O$143*(1+rvanilla)^0.5)/A1stdlife))</f>
        <v>n/a</v>
      </c>
      <c r="AQ86" s="41" t="str">
        <f>IF(A1stdlife="n/a","n/a",IF(AQ$3&gt;(A1stdlife+$E86),(Input!$O$143*(1+rvanilla)^0.5)-SUM($O86:AP86),(Input!$O$143*(1+rvanilla)^0.5)/A1stdlife))</f>
        <v>n/a</v>
      </c>
      <c r="AR86" s="41" t="str">
        <f>IF(A1stdlife="n/a","n/a",IF(AR$3&gt;(A1stdlife+$E86),(Input!$O$143*(1+rvanilla)^0.5)-SUM($O86:AQ86),(Input!$O$143*(1+rvanilla)^0.5)/A1stdlife))</f>
        <v>n/a</v>
      </c>
      <c r="AS86" s="41" t="str">
        <f>IF(A1stdlife="n/a","n/a",IF(AS$3&gt;(A1stdlife+$E86),(Input!$O$143*(1+rvanilla)^0.5)-SUM($O86:AR86),(Input!$O$143*(1+rvanilla)^0.5)/A1stdlife))</f>
        <v>n/a</v>
      </c>
      <c r="AT86" s="41" t="str">
        <f>IF(A1stdlife="n/a","n/a",IF(AT$3&gt;(A1stdlife+$E86),(Input!$O$143*(1+rvanilla)^0.5)-SUM($O86:AS86),(Input!$O$143*(1+rvanilla)^0.5)/A1stdlife))</f>
        <v>n/a</v>
      </c>
      <c r="AU86" s="41" t="str">
        <f>IF(A1stdlife="n/a","n/a",IF(AU$3&gt;(A1stdlife+$E86),(Input!$O$143*(1+rvanilla)^0.5)-SUM($O86:AT86),(Input!$O$143*(1+rvanilla)^0.5)/A1stdlife))</f>
        <v>n/a</v>
      </c>
      <c r="AV86" s="41" t="str">
        <f>IF(A1stdlife="n/a","n/a",IF(AV$3&gt;(A1stdlife+$E86),(Input!$O$143*(1+rvanilla)^0.5)-SUM($O86:AU86),(Input!$O$143*(1+rvanilla)^0.5)/A1stdlife))</f>
        <v>n/a</v>
      </c>
      <c r="AW86" s="41" t="str">
        <f>IF(A1stdlife="n/a","n/a",IF(AW$3&gt;(A1stdlife+$E86),(Input!$O$143*(1+rvanilla)^0.5)-SUM($O86:AV86),(Input!$O$143*(1+rvanilla)^0.5)/A1stdlife))</f>
        <v>n/a</v>
      </c>
      <c r="AX86" s="41" t="str">
        <f>IF(A1stdlife="n/a","n/a",IF(AX$3&gt;(A1stdlife+$E86),(Input!$O$143*(1+rvanilla)^0.5)-SUM($O86:AW86),(Input!$O$143*(1+rvanilla)^0.5)/A1stdlife))</f>
        <v>n/a</v>
      </c>
      <c r="AY86" s="41" t="str">
        <f>IF(A1stdlife="n/a","n/a",IF(AY$3&gt;(A1stdlife+$E86),(Input!$O$143*(1+rvanilla)^0.5)-SUM($O86:AX86),(Input!$O$143*(1+rvanilla)^0.5)/A1stdlife))</f>
        <v>n/a</v>
      </c>
      <c r="AZ86" s="41" t="str">
        <f>IF(A1stdlife="n/a","n/a",IF(AZ$3&gt;(A1stdlife+$E86),(Input!$O$143*(1+rvanilla)^0.5)-SUM($O86:AY86),(Input!$O$143*(1+rvanilla)^0.5)/A1stdlife))</f>
        <v>n/a</v>
      </c>
      <c r="BA86" s="41" t="str">
        <f>IF(A1stdlife="n/a","n/a",IF(BA$3&gt;(A1stdlife+$E86),(Input!$O$143*(1+rvanilla)^0.5)-SUM($O86:AZ86),(Input!$O$143*(1+rvanilla)^0.5)/A1stdlife))</f>
        <v>n/a</v>
      </c>
      <c r="BB86" s="41" t="str">
        <f>IF(A1stdlife="n/a","n/a",IF(BB$3&gt;(A1stdlife+$E86),(Input!$O$143*(1+rvanilla)^0.5)-SUM($O86:BA86),(Input!$O$143*(1+rvanilla)^0.5)/A1stdlife))</f>
        <v>n/a</v>
      </c>
      <c r="BC86" s="41" t="str">
        <f>IF(A1stdlife="n/a","n/a",IF(BC$3&gt;(A1stdlife+$E86),(Input!$O$143*(1+rvanilla)^0.5)-SUM($O86:BB86),(Input!$O$143*(1+rvanilla)^0.5)/A1stdlife))</f>
        <v>n/a</v>
      </c>
      <c r="BD86" s="41" t="str">
        <f>IF(A1stdlife="n/a","n/a",IF(BD$3&gt;(A1stdlife+$E86),(Input!$O$143*(1+rvanilla)^0.5)-SUM($O86:BC86),(Input!$O$143*(1+rvanilla)^0.5)/A1stdlife))</f>
        <v>n/a</v>
      </c>
      <c r="BE86" s="41" t="str">
        <f>IF(A1stdlife="n/a","n/a",IF(BE$3&gt;(A1stdlife+$E86),(Input!$O$143*(1+rvanilla)^0.5)-SUM($O86:BD86),(Input!$O$143*(1+rvanilla)^0.5)/A1stdlife))</f>
        <v>n/a</v>
      </c>
      <c r="BF86" s="41" t="str">
        <f>IF(A1stdlife="n/a","n/a",IF(BF$3&gt;(A1stdlife+$E86),(Input!$O$143*(1+rvanilla)^0.5)-SUM($O86:BE86),(Input!$O$143*(1+rvanilla)^0.5)/A1stdlife))</f>
        <v>n/a</v>
      </c>
      <c r="BG86" s="41" t="str">
        <f>IF(A1stdlife="n/a","n/a",IF(BG$3&gt;(A1stdlife+$E86),(Input!$O$143*(1+rvanilla)^0.5)-SUM($O86:BF86),(Input!$O$143*(1+rvanilla)^0.5)/A1stdlife))</f>
        <v>n/a</v>
      </c>
      <c r="BH86" s="41" t="str">
        <f>IF(A1stdlife="n/a","n/a",IF(BH$3&gt;(A1stdlife+$E86),(Input!$O$143*(1+rvanilla)^0.5)-SUM($O86:BG86),(Input!$O$143*(1+rvanilla)^0.5)/A1stdlife))</f>
        <v>n/a</v>
      </c>
      <c r="BI86" s="41" t="str">
        <f>IF(A1stdlife="n/a","n/a",IF(BI$3&gt;(A1stdlife+$E86),(Input!$O$143*(1+rvanilla)^0.5)-SUM($O86:BH86),(Input!$O$143*(1+rvanilla)^0.5)/A1stdlife))</f>
        <v>n/a</v>
      </c>
      <c r="BJ86" s="18"/>
      <c r="BK86" s="18"/>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s="5" customFormat="1" hidden="1" outlineLevel="2" x14ac:dyDescent="0.2">
      <c r="A87" s="18"/>
      <c r="B87" s="36"/>
      <c r="C87" s="35"/>
      <c r="D87" s="485"/>
      <c r="E87" s="284">
        <v>10</v>
      </c>
      <c r="F87" s="38"/>
      <c r="G87" s="302"/>
      <c r="H87" s="304"/>
      <c r="I87" s="304"/>
      <c r="J87" s="304"/>
      <c r="K87" s="304"/>
      <c r="L87" s="304"/>
      <c r="M87" s="304"/>
      <c r="N87" s="304"/>
      <c r="O87" s="304"/>
      <c r="P87" s="303"/>
      <c r="Q87" s="41" t="str">
        <f>IF(A1stdlife="n/a","n/a",IF(Q$3&gt;(A1stdlife+$E87),(Input!$P$143*(1+rvanilla)^0.5)-SUM($P87:P87),(Input!$P$143*(1+rvanilla)^0.5)/A1stdlife))</f>
        <v>n/a</v>
      </c>
      <c r="R87" s="41" t="str">
        <f>IF(A1stdlife="n/a","n/a",IF(R$3&gt;(A1stdlife+$E87),(Input!$P$143*(1+rvanilla)^0.5)-SUM($P87:Q87),(Input!$P$143*(1+rvanilla)^0.5)/A1stdlife))</f>
        <v>n/a</v>
      </c>
      <c r="S87" s="41" t="str">
        <f>IF(A1stdlife="n/a","n/a",IF(S$3&gt;(A1stdlife+$E87),(Input!$P$143*(1+rvanilla)^0.5)-SUM($P87:R87),(Input!$P$143*(1+rvanilla)^0.5)/A1stdlife))</f>
        <v>n/a</v>
      </c>
      <c r="T87" s="41" t="str">
        <f>IF(A1stdlife="n/a","n/a",IF(T$3&gt;(A1stdlife+$E87),(Input!$P$143*(1+rvanilla)^0.5)-SUM($P87:S87),(Input!$P$143*(1+rvanilla)^0.5)/A1stdlife))</f>
        <v>n/a</v>
      </c>
      <c r="U87" s="41" t="str">
        <f>IF(A1stdlife="n/a","n/a",IF(U$3&gt;(A1stdlife+$E87),(Input!$P$143*(1+rvanilla)^0.5)-SUM($P87:T87),(Input!$P$143*(1+rvanilla)^0.5)/A1stdlife))</f>
        <v>n/a</v>
      </c>
      <c r="V87" s="41" t="str">
        <f>IF(A1stdlife="n/a","n/a",IF(V$3&gt;(A1stdlife+$E87),(Input!$P$143*(1+rvanilla)^0.5)-SUM($P87:U87),(Input!$P$143*(1+rvanilla)^0.5)/A1stdlife))</f>
        <v>n/a</v>
      </c>
      <c r="W87" s="41" t="str">
        <f>IF(A1stdlife="n/a","n/a",IF(W$3&gt;(A1stdlife+$E87),(Input!$P$143*(1+rvanilla)^0.5)-SUM($P87:V87),(Input!$P$143*(1+rvanilla)^0.5)/A1stdlife))</f>
        <v>n/a</v>
      </c>
      <c r="X87" s="41" t="str">
        <f>IF(A1stdlife="n/a","n/a",IF(X$3&gt;(A1stdlife+$E87),(Input!$P$143*(1+rvanilla)^0.5)-SUM($P87:W87),(Input!$P$143*(1+rvanilla)^0.5)/A1stdlife))</f>
        <v>n/a</v>
      </c>
      <c r="Y87" s="41" t="str">
        <f>IF(A1stdlife="n/a","n/a",IF(Y$3&gt;(A1stdlife+$E87),(Input!$P$143*(1+rvanilla)^0.5)-SUM($P87:X87),(Input!$P$143*(1+rvanilla)^0.5)/A1stdlife))</f>
        <v>n/a</v>
      </c>
      <c r="Z87" s="41" t="str">
        <f>IF(A1stdlife="n/a","n/a",IF(Z$3&gt;(A1stdlife+$E87),(Input!$P$143*(1+rvanilla)^0.5)-SUM($P87:Y87),(Input!$P$143*(1+rvanilla)^0.5)/A1stdlife))</f>
        <v>n/a</v>
      </c>
      <c r="AA87" s="41" t="str">
        <f>IF(A1stdlife="n/a","n/a",IF(AA$3&gt;(A1stdlife+$E87),(Input!$P$143*(1+rvanilla)^0.5)-SUM($P87:Z87),(Input!$P$143*(1+rvanilla)^0.5)/A1stdlife))</f>
        <v>n/a</v>
      </c>
      <c r="AB87" s="41" t="str">
        <f>IF(A1stdlife="n/a","n/a",IF(AB$3&gt;(A1stdlife+$E87),(Input!$P$143*(1+rvanilla)^0.5)-SUM($P87:AA87),(Input!$P$143*(1+rvanilla)^0.5)/A1stdlife))</f>
        <v>n/a</v>
      </c>
      <c r="AC87" s="41" t="str">
        <f>IF(A1stdlife="n/a","n/a",IF(AC$3&gt;(A1stdlife+$E87),(Input!$P$143*(1+rvanilla)^0.5)-SUM($P87:AB87),(Input!$P$143*(1+rvanilla)^0.5)/A1stdlife))</f>
        <v>n/a</v>
      </c>
      <c r="AD87" s="41" t="str">
        <f>IF(A1stdlife="n/a","n/a",IF(AD$3&gt;(A1stdlife+$E87),(Input!$P$143*(1+rvanilla)^0.5)-SUM($P87:AC87),(Input!$P$143*(1+rvanilla)^0.5)/A1stdlife))</f>
        <v>n/a</v>
      </c>
      <c r="AE87" s="41" t="str">
        <f>IF(A1stdlife="n/a","n/a",IF(AE$3&gt;(A1stdlife+$E87),(Input!$P$143*(1+rvanilla)^0.5)-SUM($P87:AD87),(Input!$P$143*(1+rvanilla)^0.5)/A1stdlife))</f>
        <v>n/a</v>
      </c>
      <c r="AF87" s="41" t="str">
        <f>IF(A1stdlife="n/a","n/a",IF(AF$3&gt;(A1stdlife+$E87),(Input!$P$143*(1+rvanilla)^0.5)-SUM($P87:AE87),(Input!$P$143*(1+rvanilla)^0.5)/A1stdlife))</f>
        <v>n/a</v>
      </c>
      <c r="AG87" s="41" t="str">
        <f>IF(A1stdlife="n/a","n/a",IF(AG$3&gt;(A1stdlife+$E87),(Input!$P$143*(1+rvanilla)^0.5)-SUM($P87:AF87),(Input!$P$143*(1+rvanilla)^0.5)/A1stdlife))</f>
        <v>n/a</v>
      </c>
      <c r="AH87" s="41" t="str">
        <f>IF(A1stdlife="n/a","n/a",IF(AH$3&gt;(A1stdlife+$E87),(Input!$P$143*(1+rvanilla)^0.5)-SUM($P87:AG87),(Input!$P$143*(1+rvanilla)^0.5)/A1stdlife))</f>
        <v>n/a</v>
      </c>
      <c r="AI87" s="41" t="str">
        <f>IF(A1stdlife="n/a","n/a",IF(AI$3&gt;(A1stdlife+$E87),(Input!$P$143*(1+rvanilla)^0.5)-SUM($P87:AH87),(Input!$P$143*(1+rvanilla)^0.5)/A1stdlife))</f>
        <v>n/a</v>
      </c>
      <c r="AJ87" s="41" t="str">
        <f>IF(A1stdlife="n/a","n/a",IF(AJ$3&gt;(A1stdlife+$E87),(Input!$P$143*(1+rvanilla)^0.5)-SUM($P87:AI87),(Input!$P$143*(1+rvanilla)^0.5)/A1stdlife))</f>
        <v>n/a</v>
      </c>
      <c r="AK87" s="41" t="str">
        <f>IF(A1stdlife="n/a","n/a",IF(AK$3&gt;(A1stdlife+$E87),(Input!$P$143*(1+rvanilla)^0.5)-SUM($P87:AJ87),(Input!$P$143*(1+rvanilla)^0.5)/A1stdlife))</f>
        <v>n/a</v>
      </c>
      <c r="AL87" s="41" t="str">
        <f>IF(A1stdlife="n/a","n/a",IF(AL$3&gt;(A1stdlife+$E87),(Input!$P$143*(1+rvanilla)^0.5)-SUM($P87:AK87),(Input!$P$143*(1+rvanilla)^0.5)/A1stdlife))</f>
        <v>n/a</v>
      </c>
      <c r="AM87" s="41" t="str">
        <f>IF(A1stdlife="n/a","n/a",IF(AM$3&gt;(A1stdlife+$E87),(Input!$P$143*(1+rvanilla)^0.5)-SUM($P87:AL87),(Input!$P$143*(1+rvanilla)^0.5)/A1stdlife))</f>
        <v>n/a</v>
      </c>
      <c r="AN87" s="41" t="str">
        <f>IF(A1stdlife="n/a","n/a",IF(AN$3&gt;(A1stdlife+$E87),(Input!$P$143*(1+rvanilla)^0.5)-SUM($P87:AM87),(Input!$P$143*(1+rvanilla)^0.5)/A1stdlife))</f>
        <v>n/a</v>
      </c>
      <c r="AO87" s="41" t="str">
        <f>IF(A1stdlife="n/a","n/a",IF(AO$3&gt;(A1stdlife+$E87),(Input!$P$143*(1+rvanilla)^0.5)-SUM($P87:AN87),(Input!$P$143*(1+rvanilla)^0.5)/A1stdlife))</f>
        <v>n/a</v>
      </c>
      <c r="AP87" s="41" t="str">
        <f>IF(A1stdlife="n/a","n/a",IF(AP$3&gt;(A1stdlife+$E87),(Input!$P$143*(1+rvanilla)^0.5)-SUM($P87:AO87),(Input!$P$143*(1+rvanilla)^0.5)/A1stdlife))</f>
        <v>n/a</v>
      </c>
      <c r="AQ87" s="41" t="str">
        <f>IF(A1stdlife="n/a","n/a",IF(AQ$3&gt;(A1stdlife+$E87),(Input!$P$143*(1+rvanilla)^0.5)-SUM($P87:AP87),(Input!$P$143*(1+rvanilla)^0.5)/A1stdlife))</f>
        <v>n/a</v>
      </c>
      <c r="AR87" s="41" t="str">
        <f>IF(A1stdlife="n/a","n/a",IF(AR$3&gt;(A1stdlife+$E87),(Input!$P$143*(1+rvanilla)^0.5)-SUM($P87:AQ87),(Input!$P$143*(1+rvanilla)^0.5)/A1stdlife))</f>
        <v>n/a</v>
      </c>
      <c r="AS87" s="41" t="str">
        <f>IF(A1stdlife="n/a","n/a",IF(AS$3&gt;(A1stdlife+$E87),(Input!$P$143*(1+rvanilla)^0.5)-SUM($P87:AR87),(Input!$P$143*(1+rvanilla)^0.5)/A1stdlife))</f>
        <v>n/a</v>
      </c>
      <c r="AT87" s="41" t="str">
        <f>IF(A1stdlife="n/a","n/a",IF(AT$3&gt;(A1stdlife+$E87),(Input!$P$143*(1+rvanilla)^0.5)-SUM($P87:AS87),(Input!$P$143*(1+rvanilla)^0.5)/A1stdlife))</f>
        <v>n/a</v>
      </c>
      <c r="AU87" s="41" t="str">
        <f>IF(A1stdlife="n/a","n/a",IF(AU$3&gt;(A1stdlife+$E87),(Input!$P$143*(1+rvanilla)^0.5)-SUM($P87:AT87),(Input!$P$143*(1+rvanilla)^0.5)/A1stdlife))</f>
        <v>n/a</v>
      </c>
      <c r="AV87" s="41" t="str">
        <f>IF(A1stdlife="n/a","n/a",IF(AV$3&gt;(A1stdlife+$E87),(Input!$P$143*(1+rvanilla)^0.5)-SUM($P87:AU87),(Input!$P$143*(1+rvanilla)^0.5)/A1stdlife))</f>
        <v>n/a</v>
      </c>
      <c r="AW87" s="41" t="str">
        <f>IF(A1stdlife="n/a","n/a",IF(AW$3&gt;(A1stdlife+$E87),(Input!$P$143*(1+rvanilla)^0.5)-SUM($P87:AV87),(Input!$P$143*(1+rvanilla)^0.5)/A1stdlife))</f>
        <v>n/a</v>
      </c>
      <c r="AX87" s="41" t="str">
        <f>IF(A1stdlife="n/a","n/a",IF(AX$3&gt;(A1stdlife+$E87),(Input!$P$143*(1+rvanilla)^0.5)-SUM($P87:AW87),(Input!$P$143*(1+rvanilla)^0.5)/A1stdlife))</f>
        <v>n/a</v>
      </c>
      <c r="AY87" s="41" t="str">
        <f>IF(A1stdlife="n/a","n/a",IF(AY$3&gt;(A1stdlife+$E87),(Input!$P$143*(1+rvanilla)^0.5)-SUM($P87:AX87),(Input!$P$143*(1+rvanilla)^0.5)/A1stdlife))</f>
        <v>n/a</v>
      </c>
      <c r="AZ87" s="41" t="str">
        <f>IF(A1stdlife="n/a","n/a",IF(AZ$3&gt;(A1stdlife+$E87),(Input!$P$143*(1+rvanilla)^0.5)-SUM($P87:AY87),(Input!$P$143*(1+rvanilla)^0.5)/A1stdlife))</f>
        <v>n/a</v>
      </c>
      <c r="BA87" s="41" t="str">
        <f>IF(A1stdlife="n/a","n/a",IF(BA$3&gt;(A1stdlife+$E87),(Input!$P$143*(1+rvanilla)^0.5)-SUM($P87:AZ87),(Input!$P$143*(1+rvanilla)^0.5)/A1stdlife))</f>
        <v>n/a</v>
      </c>
      <c r="BB87" s="41" t="str">
        <f>IF(A1stdlife="n/a","n/a",IF(BB$3&gt;(A1stdlife+$E87),(Input!$P$143*(1+rvanilla)^0.5)-SUM($P87:BA87),(Input!$P$143*(1+rvanilla)^0.5)/A1stdlife))</f>
        <v>n/a</v>
      </c>
      <c r="BC87" s="41" t="str">
        <f>IF(A1stdlife="n/a","n/a",IF(BC$3&gt;(A1stdlife+$E87),(Input!$P$143*(1+rvanilla)^0.5)-SUM($P87:BB87),(Input!$P$143*(1+rvanilla)^0.5)/A1stdlife))</f>
        <v>n/a</v>
      </c>
      <c r="BD87" s="41" t="str">
        <f>IF(A1stdlife="n/a","n/a",IF(BD$3&gt;(A1stdlife+$E87),(Input!$P$143*(1+rvanilla)^0.5)-SUM($P87:BC87),(Input!$P$143*(1+rvanilla)^0.5)/A1stdlife))</f>
        <v>n/a</v>
      </c>
      <c r="BE87" s="41" t="str">
        <f>IF(A1stdlife="n/a","n/a",IF(BE$3&gt;(A1stdlife+$E87),(Input!$P$143*(1+rvanilla)^0.5)-SUM($P87:BD87),(Input!$P$143*(1+rvanilla)^0.5)/A1stdlife))</f>
        <v>n/a</v>
      </c>
      <c r="BF87" s="41" t="str">
        <f>IF(A1stdlife="n/a","n/a",IF(BF$3&gt;(A1stdlife+$E87),(Input!$P$143*(1+rvanilla)^0.5)-SUM($P87:BE87),(Input!$P$143*(1+rvanilla)^0.5)/A1stdlife))</f>
        <v>n/a</v>
      </c>
      <c r="BG87" s="41" t="str">
        <f>IF(A1stdlife="n/a","n/a",IF(BG$3&gt;(A1stdlife+$E87),(Input!$P$143*(1+rvanilla)^0.5)-SUM($P87:BF87),(Input!$P$143*(1+rvanilla)^0.5)/A1stdlife))</f>
        <v>n/a</v>
      </c>
      <c r="BH87" s="41" t="str">
        <f>IF(A1stdlife="n/a","n/a",IF(BH$3&gt;(A1stdlife+$E87),(Input!$P$143*(1+rvanilla)^0.5)-SUM($P87:BG87),(Input!$P$143*(1+rvanilla)^0.5)/A1stdlife))</f>
        <v>n/a</v>
      </c>
      <c r="BI87" s="41" t="str">
        <f>IF(A1stdlife="n/a","n/a",IF(BI$3&gt;(A1stdlife+$E87),(Input!$P$143*(1+rvanilla)^0.5)-SUM($P87:BH87),(Input!$P$143*(1+rvanilla)^0.5)/A1stdlife))</f>
        <v>n/a</v>
      </c>
      <c r="BJ87" s="18"/>
      <c r="BK87" s="18"/>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s="5" customFormat="1" hidden="1" outlineLevel="1" x14ac:dyDescent="0.2">
      <c r="A88" s="18"/>
      <c r="B88" s="18"/>
      <c r="C88" s="36" t="str">
        <f>Asset1</f>
        <v>Transmission &amp; Zone land &amp; easements</v>
      </c>
      <c r="D88" s="18"/>
      <c r="E88" s="18"/>
      <c r="F88" s="33"/>
      <c r="G88" s="159">
        <f>SUM(G76:G87)</f>
        <v>0</v>
      </c>
      <c r="H88" s="159">
        <f>SUM(H76:H87)</f>
        <v>0</v>
      </c>
      <c r="I88" s="159">
        <f t="shared" ref="I88:BI88" si="40">SUM(I76:I87)</f>
        <v>0</v>
      </c>
      <c r="J88" s="159">
        <f t="shared" si="40"/>
        <v>0</v>
      </c>
      <c r="K88" s="159">
        <f t="shared" si="40"/>
        <v>0</v>
      </c>
      <c r="L88" s="159">
        <f t="shared" si="40"/>
        <v>0</v>
      </c>
      <c r="M88" s="159">
        <f t="shared" si="40"/>
        <v>0</v>
      </c>
      <c r="N88" s="159">
        <f t="shared" si="40"/>
        <v>0</v>
      </c>
      <c r="O88" s="159">
        <f t="shared" si="40"/>
        <v>0</v>
      </c>
      <c r="P88" s="159">
        <f t="shared" si="40"/>
        <v>0</v>
      </c>
      <c r="Q88" s="159">
        <f t="shared" si="40"/>
        <v>0</v>
      </c>
      <c r="R88" s="159">
        <f t="shared" si="40"/>
        <v>0</v>
      </c>
      <c r="S88" s="159">
        <f t="shared" si="40"/>
        <v>0</v>
      </c>
      <c r="T88" s="159">
        <f t="shared" si="40"/>
        <v>0</v>
      </c>
      <c r="U88" s="159">
        <f t="shared" si="40"/>
        <v>0</v>
      </c>
      <c r="V88" s="159">
        <f t="shared" si="40"/>
        <v>0</v>
      </c>
      <c r="W88" s="159">
        <f t="shared" si="40"/>
        <v>0</v>
      </c>
      <c r="X88" s="159">
        <f t="shared" si="40"/>
        <v>0</v>
      </c>
      <c r="Y88" s="159">
        <f t="shared" si="40"/>
        <v>0</v>
      </c>
      <c r="Z88" s="159">
        <f t="shared" si="40"/>
        <v>0</v>
      </c>
      <c r="AA88" s="159">
        <f t="shared" si="40"/>
        <v>0</v>
      </c>
      <c r="AB88" s="159">
        <f t="shared" si="40"/>
        <v>0</v>
      </c>
      <c r="AC88" s="159">
        <f t="shared" si="40"/>
        <v>0</v>
      </c>
      <c r="AD88" s="159">
        <f t="shared" si="40"/>
        <v>0</v>
      </c>
      <c r="AE88" s="159">
        <f t="shared" si="40"/>
        <v>0</v>
      </c>
      <c r="AF88" s="159">
        <f t="shared" si="40"/>
        <v>0</v>
      </c>
      <c r="AG88" s="159">
        <f t="shared" si="40"/>
        <v>0</v>
      </c>
      <c r="AH88" s="159">
        <f t="shared" si="40"/>
        <v>0</v>
      </c>
      <c r="AI88" s="159">
        <f t="shared" si="40"/>
        <v>0</v>
      </c>
      <c r="AJ88" s="159">
        <f t="shared" si="40"/>
        <v>0</v>
      </c>
      <c r="AK88" s="159">
        <f t="shared" si="40"/>
        <v>0</v>
      </c>
      <c r="AL88" s="159">
        <f t="shared" si="40"/>
        <v>0</v>
      </c>
      <c r="AM88" s="159">
        <f t="shared" si="40"/>
        <v>0</v>
      </c>
      <c r="AN88" s="159">
        <f t="shared" si="40"/>
        <v>0</v>
      </c>
      <c r="AO88" s="159">
        <f t="shared" si="40"/>
        <v>0</v>
      </c>
      <c r="AP88" s="159">
        <f t="shared" si="40"/>
        <v>0</v>
      </c>
      <c r="AQ88" s="159">
        <f t="shared" si="40"/>
        <v>0</v>
      </c>
      <c r="AR88" s="159">
        <f t="shared" si="40"/>
        <v>0</v>
      </c>
      <c r="AS88" s="159">
        <f t="shared" si="40"/>
        <v>0</v>
      </c>
      <c r="AT88" s="159">
        <f t="shared" si="40"/>
        <v>0</v>
      </c>
      <c r="AU88" s="159">
        <f t="shared" si="40"/>
        <v>0</v>
      </c>
      <c r="AV88" s="159">
        <f t="shared" si="40"/>
        <v>0</v>
      </c>
      <c r="AW88" s="159">
        <f t="shared" si="40"/>
        <v>0</v>
      </c>
      <c r="AX88" s="159">
        <f t="shared" si="40"/>
        <v>0</v>
      </c>
      <c r="AY88" s="159">
        <f t="shared" si="40"/>
        <v>0</v>
      </c>
      <c r="AZ88" s="159">
        <f t="shared" si="40"/>
        <v>0</v>
      </c>
      <c r="BA88" s="159">
        <f t="shared" si="40"/>
        <v>0</v>
      </c>
      <c r="BB88" s="159">
        <f t="shared" si="40"/>
        <v>0</v>
      </c>
      <c r="BC88" s="159">
        <f t="shared" si="40"/>
        <v>0</v>
      </c>
      <c r="BD88" s="159">
        <f t="shared" si="40"/>
        <v>0</v>
      </c>
      <c r="BE88" s="159">
        <f t="shared" si="40"/>
        <v>0</v>
      </c>
      <c r="BF88" s="159">
        <f t="shared" si="40"/>
        <v>0</v>
      </c>
      <c r="BG88" s="159">
        <f t="shared" si="40"/>
        <v>0</v>
      </c>
      <c r="BH88" s="159">
        <f t="shared" si="40"/>
        <v>0</v>
      </c>
      <c r="BI88" s="159">
        <f t="shared" si="40"/>
        <v>0</v>
      </c>
      <c r="BJ88" s="18"/>
      <c r="BK88" s="1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s="5" customFormat="1" hidden="1" outlineLevel="2" x14ac:dyDescent="0.2">
      <c r="A89" s="18"/>
      <c r="B89" s="43" t="str">
        <f>C101</f>
        <v>Transmission buildings 132/66kV</v>
      </c>
      <c r="C89" s="44"/>
      <c r="D89" s="45" t="s">
        <v>72</v>
      </c>
      <c r="E89" s="44"/>
      <c r="F89" s="46"/>
      <c r="G89" s="389">
        <f>IF(G$3&gt;A2remlife,A2value-SUM($F89:F89),IF(A2remlife="N/A","n/a",A2value/A2remlife))</f>
        <v>1.2501474369560208</v>
      </c>
      <c r="H89" s="163">
        <f>IF(H$3&gt;A2remlife,A2value-SUM($F89:G89),IF(A2remlife="N/A","n/a",A2value/A2remlife))</f>
        <v>1.2501474369560208</v>
      </c>
      <c r="I89" s="163">
        <f>IF(I$3&gt;A2remlife,A2value-SUM($F89:H89),IF(A2remlife="N/A","n/a",A2value/A2remlife))</f>
        <v>1.2501474369560208</v>
      </c>
      <c r="J89" s="163">
        <f>IF(J$3&gt;A2remlife,A2value-SUM($F89:I89),IF(A2remlife="N/A","n/a",A2value/A2remlife))</f>
        <v>1.2501474369560208</v>
      </c>
      <c r="K89" s="163">
        <f>IF(K$3&gt;A2remlife,A2value-SUM($F89:J89),IF(A2remlife="N/A","n/a",A2value/A2remlife))</f>
        <v>1.2501474369560208</v>
      </c>
      <c r="L89" s="163">
        <f>IF(L$3&gt;A2remlife,A2value-SUM($F89:K89),IF(A2remlife="N/A","n/a",A2value/A2remlife))</f>
        <v>1.2501474369560208</v>
      </c>
      <c r="M89" s="163">
        <f>IF(M$3&gt;A2remlife,A2value-SUM($F89:L89),IF(A2remlife="N/A","n/a",A2value/A2remlife))</f>
        <v>1.2501474369560208</v>
      </c>
      <c r="N89" s="163">
        <f>IF(N$3&gt;A2remlife,A2value-SUM($F89:M89),IF(A2remlife="N/A","n/a",A2value/A2remlife))</f>
        <v>1.2501474369560208</v>
      </c>
      <c r="O89" s="163">
        <f>IF(O$3&gt;A2remlife,A2value-SUM($F89:N89),IF(A2remlife="N/A","n/a",A2value/A2remlife))</f>
        <v>1.2501474369560208</v>
      </c>
      <c r="P89" s="163">
        <f>IF(P$3&gt;A2remlife,A2value-SUM($F89:O89),IF(A2remlife="N/A","n/a",A2value/A2remlife))</f>
        <v>1.2501474369560208</v>
      </c>
      <c r="Q89" s="163">
        <f>IF(Q$3&gt;A2remlife,A2value-SUM($F89:P89),IF(A2remlife="N/A","n/a",A2value/A2remlife))</f>
        <v>1.2501474369560208</v>
      </c>
      <c r="R89" s="163">
        <f>IF(R$3&gt;A2remlife,A2value-SUM($F89:Q89),IF(A2remlife="N/A","n/a",A2value/A2remlife))</f>
        <v>1.2501474369560208</v>
      </c>
      <c r="S89" s="163">
        <f>IF(S$3&gt;A2remlife,A2value-SUM($F89:R89),IF(A2remlife="N/A","n/a",A2value/A2remlife))</f>
        <v>1.2501474369560208</v>
      </c>
      <c r="T89" s="163">
        <f>IF(T$3&gt;A2remlife,A2value-SUM($F89:S89),IF(A2remlife="N/A","n/a",A2value/A2remlife))</f>
        <v>1.2501474369560208</v>
      </c>
      <c r="U89" s="163">
        <f>IF(U$3&gt;A2remlife,A2value-SUM($F89:T89),IF(A2remlife="N/A","n/a",A2value/A2remlife))</f>
        <v>1.2501474369560208</v>
      </c>
      <c r="V89" s="163">
        <f>IF(V$3&gt;A2remlife,A2value-SUM($F89:U89),IF(A2remlife="N/A","n/a",A2value/A2remlife))</f>
        <v>1.2501474369560208</v>
      </c>
      <c r="W89" s="163">
        <f>IF(W$3&gt;A2remlife,A2value-SUM($F89:V89),IF(A2remlife="N/A","n/a",A2value/A2remlife))</f>
        <v>1.2501474369560208</v>
      </c>
      <c r="X89" s="163">
        <f>IF(X$3&gt;A2remlife,A2value-SUM($F89:W89),IF(A2remlife="N/A","n/a",A2value/A2remlife))</f>
        <v>1.2501474369560208</v>
      </c>
      <c r="Y89" s="163">
        <f>IF(Y$3&gt;A2remlife,A2value-SUM($F89:X89),IF(A2remlife="N/A","n/a",A2value/A2remlife))</f>
        <v>1.2501474369560208</v>
      </c>
      <c r="Z89" s="163">
        <f>IF(Z$3&gt;A2remlife,A2value-SUM($F89:Y89),IF(A2remlife="N/A","n/a",A2value/A2remlife))</f>
        <v>1.2501474369560208</v>
      </c>
      <c r="AA89" s="163">
        <f>IF(AA$3&gt;A2remlife,A2value-SUM($F89:Z89),IF(A2remlife="N/A","n/a",A2value/A2remlife))</f>
        <v>1.2501474369560208</v>
      </c>
      <c r="AB89" s="163">
        <f>IF(AB$3&gt;A2remlife,A2value-SUM($F89:AA89),IF(A2remlife="N/A","n/a",A2value/A2remlife))</f>
        <v>1.2501474369560208</v>
      </c>
      <c r="AC89" s="163">
        <f>IF(AC$3&gt;A2remlife,A2value-SUM($F89:AB89),IF(A2remlife="N/A","n/a",A2value/A2remlife))</f>
        <v>1.2501474369560208</v>
      </c>
      <c r="AD89" s="163">
        <f>IF(AD$3&gt;A2remlife,A2value-SUM($F89:AC89),IF(A2remlife="N/A","n/a",A2value/A2remlife))</f>
        <v>1.2501474369560208</v>
      </c>
      <c r="AE89" s="163">
        <f>IF(AE$3&gt;A2remlife,A2value-SUM($F89:AD89),IF(A2remlife="N/A","n/a",A2value/A2remlife))</f>
        <v>1.2501474369560208</v>
      </c>
      <c r="AF89" s="163">
        <f>IF(AF$3&gt;A2remlife,A2value-SUM($F89:AE89),IF(A2remlife="N/A","n/a",A2value/A2remlife))</f>
        <v>1.2501474369560208</v>
      </c>
      <c r="AG89" s="163">
        <f>IF(AG$3&gt;A2remlife,A2value-SUM($F89:AF89),IF(A2remlife="N/A","n/a",A2value/A2remlife))</f>
        <v>1.2501474369560208</v>
      </c>
      <c r="AH89" s="163">
        <f>IF(AH$3&gt;A2remlife,A2value-SUM($F89:AG89),IF(A2remlife="N/A","n/a",A2value/A2remlife))</f>
        <v>1.2501474369560208</v>
      </c>
      <c r="AI89" s="163">
        <f>IF(AI$3&gt;A2remlife,A2value-SUM($F89:AH89),IF(A2remlife="N/A","n/a",A2value/A2remlife))</f>
        <v>1.2501474369560208</v>
      </c>
      <c r="AJ89" s="163">
        <f>IF(AJ$3&gt;A2remlife,A2value-SUM($F89:AI89),IF(A2remlife="N/A","n/a",A2value/A2remlife))</f>
        <v>1.2501474369560208</v>
      </c>
      <c r="AK89" s="163">
        <f>IF(AK$3&gt;A2remlife,A2value-SUM($F89:AJ89),IF(A2remlife="N/A","n/a",A2value/A2remlife))</f>
        <v>1.2501474369560208</v>
      </c>
      <c r="AL89" s="163">
        <f>IF(AL$3&gt;A2remlife,A2value-SUM($F89:AK89),IF(A2remlife="N/A","n/a",A2value/A2remlife))</f>
        <v>1.2501474369560208</v>
      </c>
      <c r="AM89" s="163">
        <f>IF(AM$3&gt;A2remlife,A2value-SUM($F89:AL89),IF(A2remlife="N/A","n/a",A2value/A2remlife))</f>
        <v>1.2501474369560208</v>
      </c>
      <c r="AN89" s="163">
        <f>IF(AN$3&gt;A2remlife,A2value-SUM($F89:AM89),IF(A2remlife="N/A","n/a",A2value/A2remlife))</f>
        <v>1.2501474369560208</v>
      </c>
      <c r="AO89" s="163">
        <f>IF(AO$3&gt;A2remlife,A2value-SUM($F89:AN89),IF(A2remlife="N/A","n/a",A2value/A2remlife))</f>
        <v>1.2501474369560208</v>
      </c>
      <c r="AP89" s="163">
        <f>IF(AP$3&gt;A2remlife,A2value-SUM($F89:AO89),IF(A2remlife="N/A","n/a",A2value/A2remlife))</f>
        <v>1.2501474369560208</v>
      </c>
      <c r="AQ89" s="163">
        <f>IF(AQ$3&gt;A2remlife,A2value-SUM($F89:AP89),IF(A2remlife="N/A","n/a",A2value/A2remlife))</f>
        <v>1.2501474369560208</v>
      </c>
      <c r="AR89" s="163">
        <f>IF(AR$3&gt;A2remlife,A2value-SUM($F89:AQ89),IF(A2remlife="N/A","n/a",A2value/A2remlife))</f>
        <v>1.2501474369560208</v>
      </c>
      <c r="AS89" s="163">
        <f>IF(AS$3&gt;A2remlife,A2value-SUM($F89:AR89),IF(A2remlife="N/A","n/a",A2value/A2remlife))</f>
        <v>1.2501474369560208</v>
      </c>
      <c r="AT89" s="163">
        <f>IF(AT$3&gt;A2remlife,A2value-SUM($F89:AS89),IF(A2remlife="N/A","n/a",A2value/A2remlife))</f>
        <v>1.2501474369560208</v>
      </c>
      <c r="AU89" s="163">
        <f>IF(AU$3&gt;A2remlife,A2value-SUM($F89:AT89),IF(A2remlife="N/A","n/a",A2value/A2remlife))</f>
        <v>1.2501474369560208</v>
      </c>
      <c r="AV89" s="163">
        <f>IF(AV$3&gt;A2remlife,A2value-SUM($F89:AU89),IF(A2remlife="N/A","n/a",A2value/A2remlife))</f>
        <v>1.2501474369560208</v>
      </c>
      <c r="AW89" s="163">
        <f>IF(AW$3&gt;A2remlife,A2value-SUM($F89:AV89),IF(A2remlife="N/A","n/a",A2value/A2remlife))</f>
        <v>1.2501474369560208</v>
      </c>
      <c r="AX89" s="163">
        <f>IF(AX$3&gt;A2remlife,A2value-SUM($F89:AW89),IF(A2remlife="N/A","n/a",A2value/A2remlife))</f>
        <v>1.2501474369560208</v>
      </c>
      <c r="AY89" s="163">
        <f>IF(AY$3&gt;A2remlife,A2value-SUM($F89:AX89),IF(A2remlife="N/A","n/a",A2value/A2remlife))</f>
        <v>1.2501474369560208</v>
      </c>
      <c r="AZ89" s="163">
        <f>IF(AZ$3&gt;A2remlife,A2value-SUM($F89:AY89),IF(A2remlife="N/A","n/a",A2value/A2remlife))</f>
        <v>1.1914060609277826</v>
      </c>
      <c r="BA89" s="163">
        <f>IF(BA$3&gt;A2remlife,A2value-SUM($F89:AZ89),IF(A2remlife="N/A","n/a",A2value/A2remlife))</f>
        <v>0</v>
      </c>
      <c r="BB89" s="163">
        <f>IF(BB$3&gt;A2remlife,A2value-SUM($F89:BA89),IF(A2remlife="N/A","n/a",A2value/A2remlife))</f>
        <v>0</v>
      </c>
      <c r="BC89" s="163">
        <f>IF(BC$3&gt;A2remlife,A2value-SUM($F89:BB89),IF(A2remlife="N/A","n/a",A2value/A2remlife))</f>
        <v>0</v>
      </c>
      <c r="BD89" s="163">
        <f>IF(BD$3&gt;A2remlife,A2value-SUM($F89:BC89),IF(A2remlife="N/A","n/a",A2value/A2remlife))</f>
        <v>0</v>
      </c>
      <c r="BE89" s="163">
        <f>IF(BE$3&gt;A2remlife,A2value-SUM($F89:BD89),IF(A2remlife="N/A","n/a",A2value/A2remlife))</f>
        <v>0</v>
      </c>
      <c r="BF89" s="163">
        <f>IF(BF$3&gt;A2remlife,A2value-SUM($F89:BE89),IF(A2remlife="N/A","n/a",A2value/A2remlife))</f>
        <v>0</v>
      </c>
      <c r="BG89" s="163">
        <f>IF(BG$3&gt;A2remlife,A2value-SUM($F89:BF89),IF(A2remlife="N/A","n/a",A2value/A2remlife))</f>
        <v>0</v>
      </c>
      <c r="BH89" s="163">
        <f>IF(BH$3&gt;A2remlife,A2value-SUM($F89:BG89),IF(A2remlife="N/A","n/a",A2value/A2remlife))</f>
        <v>0</v>
      </c>
      <c r="BI89" s="163">
        <f>IF(BI$3&gt;A2remlife,A2value-SUM($F89:BH89),IF(A2remlife="N/A","n/a",A2value/A2remlife))</f>
        <v>0</v>
      </c>
      <c r="BJ89" s="18"/>
      <c r="BK89" s="18"/>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s="5" customFormat="1" hidden="1" outlineLevel="2" x14ac:dyDescent="0.2">
      <c r="A90" s="18"/>
      <c r="B90" s="18"/>
      <c r="C90" s="36"/>
      <c r="D90" s="485" t="s">
        <v>71</v>
      </c>
      <c r="E90" s="283">
        <v>0</v>
      </c>
      <c r="F90" s="38"/>
      <c r="G90" s="160"/>
      <c r="H90" s="164"/>
      <c r="I90" s="164"/>
      <c r="J90" s="164"/>
      <c r="K90" s="164"/>
      <c r="L90" s="164"/>
      <c r="M90" s="164"/>
      <c r="N90" s="164"/>
      <c r="O90" s="164"/>
      <c r="P90" s="164"/>
      <c r="Q90" s="164"/>
      <c r="R90" s="164"/>
      <c r="S90" s="164"/>
      <c r="T90" s="164"/>
      <c r="U90" s="164"/>
      <c r="V90" s="164"/>
      <c r="W90" s="164"/>
      <c r="X90" s="164"/>
      <c r="Y90" s="164"/>
      <c r="Z90" s="164"/>
      <c r="AA90" s="164"/>
      <c r="AB90" s="164"/>
      <c r="AC90" s="164"/>
      <c r="AD90" s="164"/>
      <c r="AE90" s="164"/>
      <c r="AF90" s="164"/>
      <c r="AG90" s="164"/>
      <c r="AH90" s="164"/>
      <c r="AI90" s="164"/>
      <c r="AJ90" s="164"/>
      <c r="AK90" s="164"/>
      <c r="AL90" s="164"/>
      <c r="AM90" s="164"/>
      <c r="AN90" s="164"/>
      <c r="AO90" s="164"/>
      <c r="AP90" s="164"/>
      <c r="AQ90" s="164"/>
      <c r="AR90" s="164"/>
      <c r="AS90" s="164"/>
      <c r="AT90" s="164"/>
      <c r="AU90" s="164"/>
      <c r="AV90" s="164"/>
      <c r="AW90" s="164"/>
      <c r="AX90" s="164"/>
      <c r="AY90" s="164"/>
      <c r="AZ90" s="164"/>
      <c r="BA90" s="164"/>
      <c r="BB90" s="164"/>
      <c r="BC90" s="164"/>
      <c r="BD90" s="164"/>
      <c r="BE90" s="164"/>
      <c r="BF90" s="164"/>
      <c r="BG90" s="164"/>
      <c r="BH90" s="164"/>
      <c r="BI90" s="164"/>
      <c r="BJ90" s="18"/>
      <c r="BK90" s="18"/>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s="5" customFormat="1" hidden="1" outlineLevel="2" x14ac:dyDescent="0.2">
      <c r="A91" s="18"/>
      <c r="B91" s="18"/>
      <c r="C91" s="36"/>
      <c r="D91" s="485"/>
      <c r="E91" s="283">
        <v>1</v>
      </c>
      <c r="F91" s="38"/>
      <c r="G91" s="390"/>
      <c r="H91" s="164">
        <f>IF(A2stdlife="n/a","n/a",IF(H$3&gt;(A2stdlife+$E91),(Input!$G$144*(1+rvanilla)^0.5)-SUM($G91:G91),(Input!$G$144*(1+rvanilla)^0.5)/A2stdlife))</f>
        <v>0.15776477252486573</v>
      </c>
      <c r="I91" s="164">
        <f>IF(A2stdlife="n/a","n/a",IF(I$3&gt;(A2stdlife+$E91),(Input!$G$144*(1+rvanilla)^0.5)-SUM($G91:H91),(Input!$G$144*(1+rvanilla)^0.5)/A2stdlife))</f>
        <v>0.15776477252486573</v>
      </c>
      <c r="J91" s="164">
        <f>IF(A2stdlife="n/a","n/a",IF(J$3&gt;(A2stdlife+$E91),(Input!$G$144*(1+rvanilla)^0.5)-SUM($G91:I91),(Input!$G$144*(1+rvanilla)^0.5)/A2stdlife))</f>
        <v>0.15776477252486573</v>
      </c>
      <c r="K91" s="164">
        <f>IF(A2stdlife="n/a","n/a",IF(K$3&gt;(A2stdlife+$E91),(Input!$G$144*(1+rvanilla)^0.5)-SUM($G91:J91),(Input!$G$144*(1+rvanilla)^0.5)/A2stdlife))</f>
        <v>0.15776477252486573</v>
      </c>
      <c r="L91" s="164">
        <f>IF(A2stdlife="n/a","n/a",IF(L$3&gt;(A2stdlife+$E91),(Input!$G$144*(1+rvanilla)^0.5)-SUM($G91:K91),(Input!$G$144*(1+rvanilla)^0.5)/A2stdlife))</f>
        <v>0.15776477252486573</v>
      </c>
      <c r="M91" s="164">
        <f>IF(A2stdlife="n/a","n/a",IF(M$3&gt;(A2stdlife+$E91),(Input!$G$144*(1+rvanilla)^0.5)-SUM($G91:L91),(Input!$G$144*(1+rvanilla)^0.5)/A2stdlife))</f>
        <v>0.15776477252486573</v>
      </c>
      <c r="N91" s="164">
        <f>IF(A2stdlife="n/a","n/a",IF(N$3&gt;(A2stdlife+$E91),(Input!$G$144*(1+rvanilla)^0.5)-SUM($G91:M91),(Input!$G$144*(1+rvanilla)^0.5)/A2stdlife))</f>
        <v>0.15776477252486573</v>
      </c>
      <c r="O91" s="164">
        <f>IF(A2stdlife="n/a","n/a",IF(O$3&gt;(A2stdlife+$E91),(Input!$G$144*(1+rvanilla)^0.5)-SUM($G91:N91),(Input!$G$144*(1+rvanilla)^0.5)/A2stdlife))</f>
        <v>0.15776477252486573</v>
      </c>
      <c r="P91" s="164">
        <f>IF(A2stdlife="n/a","n/a",IF(P$3&gt;(A2stdlife+$E91),(Input!$G$144*(1+rvanilla)^0.5)-SUM($G91:O91),(Input!$G$144*(1+rvanilla)^0.5)/A2stdlife))</f>
        <v>0.15776477252486573</v>
      </c>
      <c r="Q91" s="164">
        <f>IF(A2stdlife="n/a","n/a",IF(Q$3&gt;(A2stdlife+$E91),(Input!$G$144*(1+rvanilla)^0.5)-SUM($G91:P91),(Input!$G$144*(1+rvanilla)^0.5)/A2stdlife))</f>
        <v>0.15776477252486573</v>
      </c>
      <c r="R91" s="164">
        <f>IF(A2stdlife="n/a","n/a",IF(R$3&gt;(A2stdlife+$E91),(Input!$G$144*(1+rvanilla)^0.5)-SUM($G91:Q91),(Input!$G$144*(1+rvanilla)^0.5)/A2stdlife))</f>
        <v>0.15776477252486573</v>
      </c>
      <c r="S91" s="164">
        <f>IF(A2stdlife="n/a","n/a",IF(S$3&gt;(A2stdlife+$E91),(Input!$G$144*(1+rvanilla)^0.5)-SUM($G91:R91),(Input!$G$144*(1+rvanilla)^0.5)/A2stdlife))</f>
        <v>0.15776477252486573</v>
      </c>
      <c r="T91" s="164">
        <f>IF(A2stdlife="n/a","n/a",IF(T$3&gt;(A2stdlife+$E91),(Input!$G$144*(1+rvanilla)^0.5)-SUM($G91:S91),(Input!$G$144*(1+rvanilla)^0.5)/A2stdlife))</f>
        <v>0.15776477252486573</v>
      </c>
      <c r="U91" s="164">
        <f>IF(A2stdlife="n/a","n/a",IF(U$3&gt;(A2stdlife+$E91),(Input!$G$144*(1+rvanilla)^0.5)-SUM($G91:T91),(Input!$G$144*(1+rvanilla)^0.5)/A2stdlife))</f>
        <v>0.15776477252486573</v>
      </c>
      <c r="V91" s="164">
        <f>IF(A2stdlife="n/a","n/a",IF(V$3&gt;(A2stdlife+$E91),(Input!$G$144*(1+rvanilla)^0.5)-SUM($G91:U91),(Input!$G$144*(1+rvanilla)^0.5)/A2stdlife))</f>
        <v>0.15776477252486573</v>
      </c>
      <c r="W91" s="164">
        <f>IF(A2stdlife="n/a","n/a",IF(W$3&gt;(A2stdlife+$E91),(Input!$G$144*(1+rvanilla)^0.5)-SUM($G91:V91),(Input!$G$144*(1+rvanilla)^0.5)/A2stdlife))</f>
        <v>0.15776477252486573</v>
      </c>
      <c r="X91" s="164">
        <f>IF(A2stdlife="n/a","n/a",IF(X$3&gt;(A2stdlife+$E91),(Input!$G$144*(1+rvanilla)^0.5)-SUM($G91:W91),(Input!$G$144*(1+rvanilla)^0.5)/A2stdlife))</f>
        <v>0.15776477252486573</v>
      </c>
      <c r="Y91" s="164">
        <f>IF(A2stdlife="n/a","n/a",IF(Y$3&gt;(A2stdlife+$E91),(Input!$G$144*(1+rvanilla)^0.5)-SUM($G91:X91),(Input!$G$144*(1+rvanilla)^0.5)/A2stdlife))</f>
        <v>0.15776477252486573</v>
      </c>
      <c r="Z91" s="164">
        <f>IF(A2stdlife="n/a","n/a",IF(Z$3&gt;(A2stdlife+$E91),(Input!$G$144*(1+rvanilla)^0.5)-SUM($G91:Y91),(Input!$G$144*(1+rvanilla)^0.5)/A2stdlife))</f>
        <v>0.15776477252486573</v>
      </c>
      <c r="AA91" s="164">
        <f>IF(A2stdlife="n/a","n/a",IF(AA$3&gt;(A2stdlife+$E91),(Input!$G$144*(1+rvanilla)^0.5)-SUM($G91:Z91),(Input!$G$144*(1+rvanilla)^0.5)/A2stdlife))</f>
        <v>0.15776477252486573</v>
      </c>
      <c r="AB91" s="164">
        <f>IF(A2stdlife="n/a","n/a",IF(AB$3&gt;(A2stdlife+$E91),(Input!$G$144*(1+rvanilla)^0.5)-SUM($G91:AA91),(Input!$G$144*(1+rvanilla)^0.5)/A2stdlife))</f>
        <v>0.15776477252486573</v>
      </c>
      <c r="AC91" s="164">
        <f>IF(A2stdlife="n/a","n/a",IF(AC$3&gt;(A2stdlife+$E91),(Input!$G$144*(1+rvanilla)^0.5)-SUM($G91:AB91),(Input!$G$144*(1+rvanilla)^0.5)/A2stdlife))</f>
        <v>0.15776477252486573</v>
      </c>
      <c r="AD91" s="164">
        <f>IF(A2stdlife="n/a","n/a",IF(AD$3&gt;(A2stdlife+$E91),(Input!$G$144*(1+rvanilla)^0.5)-SUM($G91:AC91),(Input!$G$144*(1+rvanilla)^0.5)/A2stdlife))</f>
        <v>0.15776477252486573</v>
      </c>
      <c r="AE91" s="164">
        <f>IF(A2stdlife="n/a","n/a",IF(AE$3&gt;(A2stdlife+$E91),(Input!$G$144*(1+rvanilla)^0.5)-SUM($G91:AD91),(Input!$G$144*(1+rvanilla)^0.5)/A2stdlife))</f>
        <v>0.15776477252486573</v>
      </c>
      <c r="AF91" s="164">
        <f>IF(A2stdlife="n/a","n/a",IF(AF$3&gt;(A2stdlife+$E91),(Input!$G$144*(1+rvanilla)^0.5)-SUM($G91:AE91),(Input!$G$144*(1+rvanilla)^0.5)/A2stdlife))</f>
        <v>0.15776477252486573</v>
      </c>
      <c r="AG91" s="164">
        <f>IF(A2stdlife="n/a","n/a",IF(AG$3&gt;(A2stdlife+$E91),(Input!$G$144*(1+rvanilla)^0.5)-SUM($G91:AF91),(Input!$G$144*(1+rvanilla)^0.5)/A2stdlife))</f>
        <v>0.15776477252486573</v>
      </c>
      <c r="AH91" s="164">
        <f>IF(A2stdlife="n/a","n/a",IF(AH$3&gt;(A2stdlife+$E91),(Input!$G$144*(1+rvanilla)^0.5)-SUM($G91:AG91),(Input!$G$144*(1+rvanilla)^0.5)/A2stdlife))</f>
        <v>0.15776477252486573</v>
      </c>
      <c r="AI91" s="164">
        <f>IF(A2stdlife="n/a","n/a",IF(AI$3&gt;(A2stdlife+$E91),(Input!$G$144*(1+rvanilla)^0.5)-SUM($G91:AH91),(Input!$G$144*(1+rvanilla)^0.5)/A2stdlife))</f>
        <v>0.15776477252486573</v>
      </c>
      <c r="AJ91" s="164">
        <f>IF(A2stdlife="n/a","n/a",IF(AJ$3&gt;(A2stdlife+$E91),(Input!$G$144*(1+rvanilla)^0.5)-SUM($G91:AI91),(Input!$G$144*(1+rvanilla)^0.5)/A2stdlife))</f>
        <v>0.15776477252486573</v>
      </c>
      <c r="AK91" s="164">
        <f>IF(A2stdlife="n/a","n/a",IF(AK$3&gt;(A2stdlife+$E91),(Input!$G$144*(1+rvanilla)^0.5)-SUM($G91:AJ91),(Input!$G$144*(1+rvanilla)^0.5)/A2stdlife))</f>
        <v>0.15776477252486573</v>
      </c>
      <c r="AL91" s="164">
        <f>IF(A2stdlife="n/a","n/a",IF(AL$3&gt;(A2stdlife+$E91),(Input!$G$144*(1+rvanilla)^0.5)-SUM($G91:AK91),(Input!$G$144*(1+rvanilla)^0.5)/A2stdlife))</f>
        <v>0.15776477252486573</v>
      </c>
      <c r="AM91" s="164">
        <f>IF(A2stdlife="n/a","n/a",IF(AM$3&gt;(A2stdlife+$E91),(Input!$G$144*(1+rvanilla)^0.5)-SUM($G91:AL91),(Input!$G$144*(1+rvanilla)^0.5)/A2stdlife))</f>
        <v>0.15776477252486573</v>
      </c>
      <c r="AN91" s="164">
        <f>IF(A2stdlife="n/a","n/a",IF(AN$3&gt;(A2stdlife+$E91),(Input!$G$144*(1+rvanilla)^0.5)-SUM($G91:AM91),(Input!$G$144*(1+rvanilla)^0.5)/A2stdlife))</f>
        <v>0.15776477252486573</v>
      </c>
      <c r="AO91" s="164">
        <f>IF(A2stdlife="n/a","n/a",IF(AO$3&gt;(A2stdlife+$E91),(Input!$G$144*(1+rvanilla)^0.5)-SUM($G91:AN91),(Input!$G$144*(1+rvanilla)^0.5)/A2stdlife))</f>
        <v>0.15776477252486573</v>
      </c>
      <c r="AP91" s="164">
        <f>IF(A2stdlife="n/a","n/a",IF(AP$3&gt;(A2stdlife+$E91),(Input!$G$144*(1+rvanilla)^0.5)-SUM($G91:AO91),(Input!$G$144*(1+rvanilla)^0.5)/A2stdlife))</f>
        <v>0.15776477252486573</v>
      </c>
      <c r="AQ91" s="164">
        <f>IF(A2stdlife="n/a","n/a",IF(AQ$3&gt;(A2stdlife+$E91),(Input!$G$144*(1+rvanilla)^0.5)-SUM($G91:AP91),(Input!$G$144*(1+rvanilla)^0.5)/A2stdlife))</f>
        <v>0.15776477252486573</v>
      </c>
      <c r="AR91" s="164">
        <f>IF(A2stdlife="n/a","n/a",IF(AR$3&gt;(A2stdlife+$E91),(Input!$G$144*(1+rvanilla)^0.5)-SUM($G91:AQ91),(Input!$G$144*(1+rvanilla)^0.5)/A2stdlife))</f>
        <v>0.15776477252486573</v>
      </c>
      <c r="AS91" s="164">
        <f>IF(A2stdlife="n/a","n/a",IF(AS$3&gt;(A2stdlife+$E91),(Input!$G$144*(1+rvanilla)^0.5)-SUM($G91:AR91),(Input!$G$144*(1+rvanilla)^0.5)/A2stdlife))</f>
        <v>0.15776477252486573</v>
      </c>
      <c r="AT91" s="164">
        <f>IF(A2stdlife="n/a","n/a",IF(AT$3&gt;(A2stdlife+$E91),(Input!$G$144*(1+rvanilla)^0.5)-SUM($G91:AS91),(Input!$G$144*(1+rvanilla)^0.5)/A2stdlife))</f>
        <v>0.15776477252486573</v>
      </c>
      <c r="AU91" s="164">
        <f>IF(A2stdlife="n/a","n/a",IF(AU$3&gt;(A2stdlife+$E91),(Input!$G$144*(1+rvanilla)^0.5)-SUM($G91:AT91),(Input!$G$144*(1+rvanilla)^0.5)/A2stdlife))</f>
        <v>0.15776477252486573</v>
      </c>
      <c r="AV91" s="164">
        <f>IF(A2stdlife="n/a","n/a",IF(AV$3&gt;(A2stdlife+$E91),(Input!$G$144*(1+rvanilla)^0.5)-SUM($G91:AU91),(Input!$G$144*(1+rvanilla)^0.5)/A2stdlife))</f>
        <v>0.15776477252486573</v>
      </c>
      <c r="AW91" s="164">
        <f>IF(A2stdlife="n/a","n/a",IF(AW$3&gt;(A2stdlife+$E91),(Input!$G$144*(1+rvanilla)^0.5)-SUM($G91:AV91),(Input!$G$144*(1+rvanilla)^0.5)/A2stdlife))</f>
        <v>0.15776477252486573</v>
      </c>
      <c r="AX91" s="164">
        <f>IF(A2stdlife="n/a","n/a",IF(AX$3&gt;(A2stdlife+$E91),(Input!$G$144*(1+rvanilla)^0.5)-SUM($G91:AW91),(Input!$G$144*(1+rvanilla)^0.5)/A2stdlife))</f>
        <v>0.15776477252486573</v>
      </c>
      <c r="AY91" s="164">
        <f>IF(A2stdlife="n/a","n/a",IF(AY$3&gt;(A2stdlife+$E91),(Input!$G$144*(1+rvanilla)^0.5)-SUM($G91:AX91),(Input!$G$144*(1+rvanilla)^0.5)/A2stdlife))</f>
        <v>0.15776477252486573</v>
      </c>
      <c r="AZ91" s="164">
        <f>IF(A2stdlife="n/a","n/a",IF(AZ$3&gt;(A2stdlife+$E91),(Input!$G$144*(1+rvanilla)^0.5)-SUM($G91:AY91),(Input!$G$144*(1+rvanilla)^0.5)/A2stdlife))</f>
        <v>0.15776477252486573</v>
      </c>
      <c r="BA91" s="164">
        <f>IF(A2stdlife="n/a","n/a",IF(BA$3&gt;(A2stdlife+$E91),(Input!$G$144*(1+rvanilla)^0.5)-SUM($G91:AZ91),(Input!$G$144*(1+rvanilla)^0.5)/A2stdlife))</f>
        <v>0.15776477252486573</v>
      </c>
      <c r="BB91" s="164">
        <f>IF(A2stdlife="n/a","n/a",IF(BB$3&gt;(A2stdlife+$E91),(Input!$G$144*(1+rvanilla)^0.5)-SUM($G91:BA91),(Input!$G$144*(1+rvanilla)^0.5)/A2stdlife))</f>
        <v>0.15776477252486573</v>
      </c>
      <c r="BC91" s="164">
        <f>IF(A2stdlife="n/a","n/a",IF(BC$3&gt;(A2stdlife+$E91),(Input!$G$144*(1+rvanilla)^0.5)-SUM($G91:BB91),(Input!$G$144*(1+rvanilla)^0.5)/A2stdlife))</f>
        <v>0.15776477252486573</v>
      </c>
      <c r="BD91" s="164">
        <f>IF(A2stdlife="n/a","n/a",IF(BD$3&gt;(A2stdlife+$E91),(Input!$G$144*(1+rvanilla)^0.5)-SUM($G91:BC91),(Input!$G$144*(1+rvanilla)^0.5)/A2stdlife))</f>
        <v>0.15776477252486573</v>
      </c>
      <c r="BE91" s="164">
        <f>IF(A2stdlife="n/a","n/a",IF(BE$3&gt;(A2stdlife+$E91),(Input!$G$144*(1+rvanilla)^0.5)-SUM($G91:BD91),(Input!$G$144*(1+rvanilla)^0.5)/A2stdlife))</f>
        <v>0.15776477252486573</v>
      </c>
      <c r="BF91" s="164">
        <f>IF(A2stdlife="n/a","n/a",IF(BF$3&gt;(A2stdlife+$E91),(Input!$G$144*(1+rvanilla)^0.5)-SUM($G91:BE91),(Input!$G$144*(1+rvanilla)^0.5)/A2stdlife))</f>
        <v>0.15776477252486573</v>
      </c>
      <c r="BG91" s="164">
        <f>IF(A2stdlife="n/a","n/a",IF(BG$3&gt;(A2stdlife+$E91),(Input!$G$144*(1+rvanilla)^0.5)-SUM($G91:BF91),(Input!$G$144*(1+rvanilla)^0.5)/A2stdlife))</f>
        <v>0.15776477252486573</v>
      </c>
      <c r="BH91" s="164">
        <f>IF(A2stdlife="n/a","n/a",IF(BH$3&gt;(A2stdlife+$E91),(Input!$G$144*(1+rvanilla)^0.5)-SUM($G91:BG91),(Input!$G$144*(1+rvanilla)^0.5)/A2stdlife))</f>
        <v>0.15776477252486573</v>
      </c>
      <c r="BI91" s="164">
        <f>IF(A2stdlife="n/a","n/a",IF(BI$3&gt;(A2stdlife+$E91),(Input!$G$144*(1+rvanilla)^0.5)-SUM($G91:BH91),(Input!$G$144*(1+rvanilla)^0.5)/A2stdlife))</f>
        <v>0.15776477252486573</v>
      </c>
      <c r="BJ91" s="18"/>
      <c r="BK91" s="18"/>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s="5" customFormat="1" hidden="1" outlineLevel="2" x14ac:dyDescent="0.2">
      <c r="A92" s="18"/>
      <c r="B92" s="18"/>
      <c r="C92" s="36"/>
      <c r="D92" s="485"/>
      <c r="E92" s="283">
        <v>2</v>
      </c>
      <c r="F92" s="38"/>
      <c r="G92" s="391"/>
      <c r="H92" s="307"/>
      <c r="I92" s="164">
        <f>IF(A2stdlife="n/a","n/a",IF(I$3&gt;(A2stdlife+$E92),(Input!$H$144*(1+rvanilla)^0.5)-SUM($H92:H92),(Input!$H$144*(1+rvanilla)^0.5)/A2stdlife))</f>
        <v>0.35128341303123367</v>
      </c>
      <c r="J92" s="164">
        <f>IF(A2stdlife="n/a","n/a",IF(J$3&gt;(A2stdlife+$E92),(Input!$H$144*(1+rvanilla)^0.5)-SUM($H92:I92),(Input!$H$144*(1+rvanilla)^0.5)/A2stdlife))</f>
        <v>0.35128341303123367</v>
      </c>
      <c r="K92" s="164">
        <f>IF(A2stdlife="n/a","n/a",IF(K$3&gt;(A2stdlife+$E92),(Input!$H$144*(1+rvanilla)^0.5)-SUM($H92:J92),(Input!$H$144*(1+rvanilla)^0.5)/A2stdlife))</f>
        <v>0.35128341303123367</v>
      </c>
      <c r="L92" s="164">
        <f>IF(A2stdlife="n/a","n/a",IF(L$3&gt;(A2stdlife+$E92),(Input!$H$144*(1+rvanilla)^0.5)-SUM($H92:K92),(Input!$H$144*(1+rvanilla)^0.5)/A2stdlife))</f>
        <v>0.35128341303123367</v>
      </c>
      <c r="M92" s="164">
        <f>IF(A2stdlife="n/a","n/a",IF(M$3&gt;(A2stdlife+$E92),(Input!$H$144*(1+rvanilla)^0.5)-SUM($H92:L92),(Input!$H$144*(1+rvanilla)^0.5)/A2stdlife))</f>
        <v>0.35128341303123367</v>
      </c>
      <c r="N92" s="164">
        <f>IF(A2stdlife="n/a","n/a",IF(N$3&gt;(A2stdlife+$E92),(Input!$H$144*(1+rvanilla)^0.5)-SUM($H92:M92),(Input!$H$144*(1+rvanilla)^0.5)/A2stdlife))</f>
        <v>0.35128341303123367</v>
      </c>
      <c r="O92" s="164">
        <f>IF(A2stdlife="n/a","n/a",IF(O$3&gt;(A2stdlife+$E92),(Input!$H$144*(1+rvanilla)^0.5)-SUM($H92:N92),(Input!$H$144*(1+rvanilla)^0.5)/A2stdlife))</f>
        <v>0.35128341303123367</v>
      </c>
      <c r="P92" s="164">
        <f>IF(A2stdlife="n/a","n/a",IF(P$3&gt;(A2stdlife+$E92),(Input!$H$144*(1+rvanilla)^0.5)-SUM($H92:O92),(Input!$H$144*(1+rvanilla)^0.5)/A2stdlife))</f>
        <v>0.35128341303123367</v>
      </c>
      <c r="Q92" s="164">
        <f>IF(A2stdlife="n/a","n/a",IF(Q$3&gt;(A2stdlife+$E92),(Input!$H$144*(1+rvanilla)^0.5)-SUM($H92:P92),(Input!$H$144*(1+rvanilla)^0.5)/A2stdlife))</f>
        <v>0.35128341303123367</v>
      </c>
      <c r="R92" s="164">
        <f>IF(A2stdlife="n/a","n/a",IF(R$3&gt;(A2stdlife+$E92),(Input!$H$144*(1+rvanilla)^0.5)-SUM($H92:Q92),(Input!$H$144*(1+rvanilla)^0.5)/A2stdlife))</f>
        <v>0.35128341303123367</v>
      </c>
      <c r="S92" s="164">
        <f>IF(A2stdlife="n/a","n/a",IF(S$3&gt;(A2stdlife+$E92),(Input!$H$144*(1+rvanilla)^0.5)-SUM($H92:R92),(Input!$H$144*(1+rvanilla)^0.5)/A2stdlife))</f>
        <v>0.35128341303123367</v>
      </c>
      <c r="T92" s="164">
        <f>IF(A2stdlife="n/a","n/a",IF(T$3&gt;(A2stdlife+$E92),(Input!$H$144*(1+rvanilla)^0.5)-SUM($H92:S92),(Input!$H$144*(1+rvanilla)^0.5)/A2stdlife))</f>
        <v>0.35128341303123367</v>
      </c>
      <c r="U92" s="164">
        <f>IF(A2stdlife="n/a","n/a",IF(U$3&gt;(A2stdlife+$E92),(Input!$H$144*(1+rvanilla)^0.5)-SUM($H92:T92),(Input!$H$144*(1+rvanilla)^0.5)/A2stdlife))</f>
        <v>0.35128341303123367</v>
      </c>
      <c r="V92" s="164">
        <f>IF(A2stdlife="n/a","n/a",IF(V$3&gt;(A2stdlife+$E92),(Input!$H$144*(1+rvanilla)^0.5)-SUM($H92:U92),(Input!$H$144*(1+rvanilla)^0.5)/A2stdlife))</f>
        <v>0.35128341303123367</v>
      </c>
      <c r="W92" s="164">
        <f>IF(A2stdlife="n/a","n/a",IF(W$3&gt;(A2stdlife+$E92),(Input!$H$144*(1+rvanilla)^0.5)-SUM($H92:V92),(Input!$H$144*(1+rvanilla)^0.5)/A2stdlife))</f>
        <v>0.35128341303123367</v>
      </c>
      <c r="X92" s="164">
        <f>IF(A2stdlife="n/a","n/a",IF(X$3&gt;(A2stdlife+$E92),(Input!$H$144*(1+rvanilla)^0.5)-SUM($H92:W92),(Input!$H$144*(1+rvanilla)^0.5)/A2stdlife))</f>
        <v>0.35128341303123367</v>
      </c>
      <c r="Y92" s="164">
        <f>IF(A2stdlife="n/a","n/a",IF(Y$3&gt;(A2stdlife+$E92),(Input!$H$144*(1+rvanilla)^0.5)-SUM($H92:X92),(Input!$H$144*(1+rvanilla)^0.5)/A2stdlife))</f>
        <v>0.35128341303123367</v>
      </c>
      <c r="Z92" s="164">
        <f>IF(A2stdlife="n/a","n/a",IF(Z$3&gt;(A2stdlife+$E92),(Input!$H$144*(1+rvanilla)^0.5)-SUM($H92:Y92),(Input!$H$144*(1+rvanilla)^0.5)/A2stdlife))</f>
        <v>0.35128341303123367</v>
      </c>
      <c r="AA92" s="164">
        <f>IF(A2stdlife="n/a","n/a",IF(AA$3&gt;(A2stdlife+$E92),(Input!$H$144*(1+rvanilla)^0.5)-SUM($H92:Z92),(Input!$H$144*(1+rvanilla)^0.5)/A2stdlife))</f>
        <v>0.35128341303123367</v>
      </c>
      <c r="AB92" s="164">
        <f>IF(A2stdlife="n/a","n/a",IF(AB$3&gt;(A2stdlife+$E92),(Input!$H$144*(1+rvanilla)^0.5)-SUM($H92:AA92),(Input!$H$144*(1+rvanilla)^0.5)/A2stdlife))</f>
        <v>0.35128341303123367</v>
      </c>
      <c r="AC92" s="164">
        <f>IF(A2stdlife="n/a","n/a",IF(AC$3&gt;(A2stdlife+$E92),(Input!$H$144*(1+rvanilla)^0.5)-SUM($H92:AB92),(Input!$H$144*(1+rvanilla)^0.5)/A2stdlife))</f>
        <v>0.35128341303123367</v>
      </c>
      <c r="AD92" s="164">
        <f>IF(A2stdlife="n/a","n/a",IF(AD$3&gt;(A2stdlife+$E92),(Input!$H$144*(1+rvanilla)^0.5)-SUM($H92:AC92),(Input!$H$144*(1+rvanilla)^0.5)/A2stdlife))</f>
        <v>0.35128341303123367</v>
      </c>
      <c r="AE92" s="164">
        <f>IF(A2stdlife="n/a","n/a",IF(AE$3&gt;(A2stdlife+$E92),(Input!$H$144*(1+rvanilla)^0.5)-SUM($H92:AD92),(Input!$H$144*(1+rvanilla)^0.5)/A2stdlife))</f>
        <v>0.35128341303123367</v>
      </c>
      <c r="AF92" s="164">
        <f>IF(A2stdlife="n/a","n/a",IF(AF$3&gt;(A2stdlife+$E92),(Input!$H$144*(1+rvanilla)^0.5)-SUM($H92:AE92),(Input!$H$144*(1+rvanilla)^0.5)/A2stdlife))</f>
        <v>0.35128341303123367</v>
      </c>
      <c r="AG92" s="164">
        <f>IF(A2stdlife="n/a","n/a",IF(AG$3&gt;(A2stdlife+$E92),(Input!$H$144*(1+rvanilla)^0.5)-SUM($H92:AF92),(Input!$H$144*(1+rvanilla)^0.5)/A2stdlife))</f>
        <v>0.35128341303123367</v>
      </c>
      <c r="AH92" s="164">
        <f>IF(A2stdlife="n/a","n/a",IF(AH$3&gt;(A2stdlife+$E92),(Input!$H$144*(1+rvanilla)^0.5)-SUM($H92:AG92),(Input!$H$144*(1+rvanilla)^0.5)/A2stdlife))</f>
        <v>0.35128341303123367</v>
      </c>
      <c r="AI92" s="164">
        <f>IF(A2stdlife="n/a","n/a",IF(AI$3&gt;(A2stdlife+$E92),(Input!$H$144*(1+rvanilla)^0.5)-SUM($H92:AH92),(Input!$H$144*(1+rvanilla)^0.5)/A2stdlife))</f>
        <v>0.35128341303123367</v>
      </c>
      <c r="AJ92" s="164">
        <f>IF(A2stdlife="n/a","n/a",IF(AJ$3&gt;(A2stdlife+$E92),(Input!$H$144*(1+rvanilla)^0.5)-SUM($H92:AI92),(Input!$H$144*(1+rvanilla)^0.5)/A2stdlife))</f>
        <v>0.35128341303123367</v>
      </c>
      <c r="AK92" s="164">
        <f>IF(A2stdlife="n/a","n/a",IF(AK$3&gt;(A2stdlife+$E92),(Input!$H$144*(1+rvanilla)^0.5)-SUM($H92:AJ92),(Input!$H$144*(1+rvanilla)^0.5)/A2stdlife))</f>
        <v>0.35128341303123367</v>
      </c>
      <c r="AL92" s="164">
        <f>IF(A2stdlife="n/a","n/a",IF(AL$3&gt;(A2stdlife+$E92),(Input!$H$144*(1+rvanilla)^0.5)-SUM($H92:AK92),(Input!$H$144*(1+rvanilla)^0.5)/A2stdlife))</f>
        <v>0.35128341303123367</v>
      </c>
      <c r="AM92" s="164">
        <f>IF(A2stdlife="n/a","n/a",IF(AM$3&gt;(A2stdlife+$E92),(Input!$H$144*(1+rvanilla)^0.5)-SUM($H92:AL92),(Input!$H$144*(1+rvanilla)^0.5)/A2stdlife))</f>
        <v>0.35128341303123367</v>
      </c>
      <c r="AN92" s="164">
        <f>IF(A2stdlife="n/a","n/a",IF(AN$3&gt;(A2stdlife+$E92),(Input!$H$144*(1+rvanilla)^0.5)-SUM($H92:AM92),(Input!$H$144*(1+rvanilla)^0.5)/A2stdlife))</f>
        <v>0.35128341303123367</v>
      </c>
      <c r="AO92" s="164">
        <f>IF(A2stdlife="n/a","n/a",IF(AO$3&gt;(A2stdlife+$E92),(Input!$H$144*(1+rvanilla)^0.5)-SUM($H92:AN92),(Input!$H$144*(1+rvanilla)^0.5)/A2stdlife))</f>
        <v>0.35128341303123367</v>
      </c>
      <c r="AP92" s="164">
        <f>IF(A2stdlife="n/a","n/a",IF(AP$3&gt;(A2stdlife+$E92),(Input!$H$144*(1+rvanilla)^0.5)-SUM($H92:AO92),(Input!$H$144*(1+rvanilla)^0.5)/A2stdlife))</f>
        <v>0.35128341303123367</v>
      </c>
      <c r="AQ92" s="164">
        <f>IF(A2stdlife="n/a","n/a",IF(AQ$3&gt;(A2stdlife+$E92),(Input!$H$144*(1+rvanilla)^0.5)-SUM($H92:AP92),(Input!$H$144*(1+rvanilla)^0.5)/A2stdlife))</f>
        <v>0.35128341303123367</v>
      </c>
      <c r="AR92" s="164">
        <f>IF(A2stdlife="n/a","n/a",IF(AR$3&gt;(A2stdlife+$E92),(Input!$H$144*(1+rvanilla)^0.5)-SUM($H92:AQ92),(Input!$H$144*(1+rvanilla)^0.5)/A2stdlife))</f>
        <v>0.35128341303123367</v>
      </c>
      <c r="AS92" s="164">
        <f>IF(A2stdlife="n/a","n/a",IF(AS$3&gt;(A2stdlife+$E92),(Input!$H$144*(1+rvanilla)^0.5)-SUM($H92:AR92),(Input!$H$144*(1+rvanilla)^0.5)/A2stdlife))</f>
        <v>0.35128341303123367</v>
      </c>
      <c r="AT92" s="164">
        <f>IF(A2stdlife="n/a","n/a",IF(AT$3&gt;(A2stdlife+$E92),(Input!$H$144*(1+rvanilla)^0.5)-SUM($H92:AS92),(Input!$H$144*(1+rvanilla)^0.5)/A2stdlife))</f>
        <v>0.35128341303123367</v>
      </c>
      <c r="AU92" s="164">
        <f>IF(A2stdlife="n/a","n/a",IF(AU$3&gt;(A2stdlife+$E92),(Input!$H$144*(1+rvanilla)^0.5)-SUM($H92:AT92),(Input!$H$144*(1+rvanilla)^0.5)/A2stdlife))</f>
        <v>0.35128341303123367</v>
      </c>
      <c r="AV92" s="164">
        <f>IF(A2stdlife="n/a","n/a",IF(AV$3&gt;(A2stdlife+$E92),(Input!$H$144*(1+rvanilla)^0.5)-SUM($H92:AU92),(Input!$H$144*(1+rvanilla)^0.5)/A2stdlife))</f>
        <v>0.35128341303123367</v>
      </c>
      <c r="AW92" s="164">
        <f>IF(A2stdlife="n/a","n/a",IF(AW$3&gt;(A2stdlife+$E92),(Input!$H$144*(1+rvanilla)^0.5)-SUM($H92:AV92),(Input!$H$144*(1+rvanilla)^0.5)/A2stdlife))</f>
        <v>0.35128341303123367</v>
      </c>
      <c r="AX92" s="164">
        <f>IF(A2stdlife="n/a","n/a",IF(AX$3&gt;(A2stdlife+$E92),(Input!$H$144*(1+rvanilla)^0.5)-SUM($H92:AW92),(Input!$H$144*(1+rvanilla)^0.5)/A2stdlife))</f>
        <v>0.35128341303123367</v>
      </c>
      <c r="AY92" s="164">
        <f>IF(A2stdlife="n/a","n/a",IF(AY$3&gt;(A2stdlife+$E92),(Input!$H$144*(1+rvanilla)^0.5)-SUM($H92:AX92),(Input!$H$144*(1+rvanilla)^0.5)/A2stdlife))</f>
        <v>0.35128341303123367</v>
      </c>
      <c r="AZ92" s="164">
        <f>IF(A2stdlife="n/a","n/a",IF(AZ$3&gt;(A2stdlife+$E92),(Input!$H$144*(1+rvanilla)^0.5)-SUM($H92:AY92),(Input!$H$144*(1+rvanilla)^0.5)/A2stdlife))</f>
        <v>0.35128341303123367</v>
      </c>
      <c r="BA92" s="164">
        <f>IF(A2stdlife="n/a","n/a",IF(BA$3&gt;(A2stdlife+$E92),(Input!$H$144*(1+rvanilla)^0.5)-SUM($H92:AZ92),(Input!$H$144*(1+rvanilla)^0.5)/A2stdlife))</f>
        <v>0.35128341303123367</v>
      </c>
      <c r="BB92" s="164">
        <f>IF(A2stdlife="n/a","n/a",IF(BB$3&gt;(A2stdlife+$E92),(Input!$H$144*(1+rvanilla)^0.5)-SUM($H92:BA92),(Input!$H$144*(1+rvanilla)^0.5)/A2stdlife))</f>
        <v>0.35128341303123367</v>
      </c>
      <c r="BC92" s="164">
        <f>IF(A2stdlife="n/a","n/a",IF(BC$3&gt;(A2stdlife+$E92),(Input!$H$144*(1+rvanilla)^0.5)-SUM($H92:BB92),(Input!$H$144*(1+rvanilla)^0.5)/A2stdlife))</f>
        <v>0.35128341303123367</v>
      </c>
      <c r="BD92" s="164">
        <f>IF(A2stdlife="n/a","n/a",IF(BD$3&gt;(A2stdlife+$E92),(Input!$H$144*(1+rvanilla)^0.5)-SUM($H92:BC92),(Input!$H$144*(1+rvanilla)^0.5)/A2stdlife))</f>
        <v>0.35128341303123367</v>
      </c>
      <c r="BE92" s="164">
        <f>IF(A2stdlife="n/a","n/a",IF(BE$3&gt;(A2stdlife+$E92),(Input!$H$144*(1+rvanilla)^0.5)-SUM($H92:BD92),(Input!$H$144*(1+rvanilla)^0.5)/A2stdlife))</f>
        <v>0.35128341303123367</v>
      </c>
      <c r="BF92" s="164">
        <f>IF(A2stdlife="n/a","n/a",IF(BF$3&gt;(A2stdlife+$E92),(Input!$H$144*(1+rvanilla)^0.5)-SUM($H92:BE92),(Input!$H$144*(1+rvanilla)^0.5)/A2stdlife))</f>
        <v>0.35128341303123367</v>
      </c>
      <c r="BG92" s="164">
        <f>IF(A2stdlife="n/a","n/a",IF(BG$3&gt;(A2stdlife+$E92),(Input!$H$144*(1+rvanilla)^0.5)-SUM($H92:BF92),(Input!$H$144*(1+rvanilla)^0.5)/A2stdlife))</f>
        <v>0.35128341303123367</v>
      </c>
      <c r="BH92" s="164">
        <f>IF(A2stdlife="n/a","n/a",IF(BH$3&gt;(A2stdlife+$E92),(Input!$H$144*(1+rvanilla)^0.5)-SUM($H92:BG92),(Input!$H$144*(1+rvanilla)^0.5)/A2stdlife))</f>
        <v>0.35128341303123367</v>
      </c>
      <c r="BI92" s="164">
        <f>IF(A2stdlife="n/a","n/a",IF(BI$3&gt;(A2stdlife+$E92),(Input!$H$144*(1+rvanilla)^0.5)-SUM($H92:BH92),(Input!$H$144*(1+rvanilla)^0.5)/A2stdlife))</f>
        <v>0.35128341303123367</v>
      </c>
      <c r="BJ92" s="18"/>
      <c r="BK92" s="18"/>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s="5" customFormat="1" hidden="1" outlineLevel="2" x14ac:dyDescent="0.2">
      <c r="A93" s="18"/>
      <c r="B93" s="18"/>
      <c r="C93" s="36"/>
      <c r="D93" s="485"/>
      <c r="E93" s="283">
        <v>3</v>
      </c>
      <c r="F93" s="38"/>
      <c r="G93" s="391"/>
      <c r="H93" s="308"/>
      <c r="I93" s="307"/>
      <c r="J93" s="164">
        <f>IF(A2stdlife="n/a","n/a",IF(J$3&gt;(A2stdlife+$E93),(Input!$I$144*(1+rvanilla)^0.5)-SUM($I93:I93),(Input!$I$144*(1+rvanilla)^0.5)/A2stdlife))</f>
        <v>0.36886419471676068</v>
      </c>
      <c r="K93" s="164">
        <f>IF(A2stdlife="n/a","n/a",IF(K$3&gt;(A2stdlife+$E93),(Input!$I$144*(1+rvanilla)^0.5)-SUM($I93:J93),(Input!$I$144*(1+rvanilla)^0.5)/A2stdlife))</f>
        <v>0.36886419471676068</v>
      </c>
      <c r="L93" s="164">
        <f>IF(A2stdlife="n/a","n/a",IF(L$3&gt;(A2stdlife+$E93),(Input!$I$144*(1+rvanilla)^0.5)-SUM($I93:K93),(Input!$I$144*(1+rvanilla)^0.5)/A2stdlife))</f>
        <v>0.36886419471676068</v>
      </c>
      <c r="M93" s="164">
        <f>IF(A2stdlife="n/a","n/a",IF(M$3&gt;(A2stdlife+$E93),(Input!$I$144*(1+rvanilla)^0.5)-SUM($I93:L93),(Input!$I$144*(1+rvanilla)^0.5)/A2stdlife))</f>
        <v>0.36886419471676068</v>
      </c>
      <c r="N93" s="164">
        <f>IF(A2stdlife="n/a","n/a",IF(N$3&gt;(A2stdlife+$E93),(Input!$I$144*(1+rvanilla)^0.5)-SUM($I93:M93),(Input!$I$144*(1+rvanilla)^0.5)/A2stdlife))</f>
        <v>0.36886419471676068</v>
      </c>
      <c r="O93" s="164">
        <f>IF(A2stdlife="n/a","n/a",IF(O$3&gt;(A2stdlife+$E93),(Input!$I$144*(1+rvanilla)^0.5)-SUM($I93:N93),(Input!$I$144*(1+rvanilla)^0.5)/A2stdlife))</f>
        <v>0.36886419471676068</v>
      </c>
      <c r="P93" s="164">
        <f>IF(A2stdlife="n/a","n/a",IF(P$3&gt;(A2stdlife+$E93),(Input!$I$144*(1+rvanilla)^0.5)-SUM($I93:O93),(Input!$I$144*(1+rvanilla)^0.5)/A2stdlife))</f>
        <v>0.36886419471676068</v>
      </c>
      <c r="Q93" s="164">
        <f>IF(A2stdlife="n/a","n/a",IF(Q$3&gt;(A2stdlife+$E93),(Input!$I$144*(1+rvanilla)^0.5)-SUM($I93:P93),(Input!$I$144*(1+rvanilla)^0.5)/A2stdlife))</f>
        <v>0.36886419471676068</v>
      </c>
      <c r="R93" s="164">
        <f>IF(A2stdlife="n/a","n/a",IF(R$3&gt;(A2stdlife+$E93),(Input!$I$144*(1+rvanilla)^0.5)-SUM($I93:Q93),(Input!$I$144*(1+rvanilla)^0.5)/A2stdlife))</f>
        <v>0.36886419471676068</v>
      </c>
      <c r="S93" s="164">
        <f>IF(A2stdlife="n/a","n/a",IF(S$3&gt;(A2stdlife+$E93),(Input!$I$144*(1+rvanilla)^0.5)-SUM($I93:R93),(Input!$I$144*(1+rvanilla)^0.5)/A2stdlife))</f>
        <v>0.36886419471676068</v>
      </c>
      <c r="T93" s="164">
        <f>IF(A2stdlife="n/a","n/a",IF(T$3&gt;(A2stdlife+$E93),(Input!$I$144*(1+rvanilla)^0.5)-SUM($I93:S93),(Input!$I$144*(1+rvanilla)^0.5)/A2stdlife))</f>
        <v>0.36886419471676068</v>
      </c>
      <c r="U93" s="164">
        <f>IF(A2stdlife="n/a","n/a",IF(U$3&gt;(A2stdlife+$E93),(Input!$I$144*(1+rvanilla)^0.5)-SUM($I93:T93),(Input!$I$144*(1+rvanilla)^0.5)/A2stdlife))</f>
        <v>0.36886419471676068</v>
      </c>
      <c r="V93" s="164">
        <f>IF(A2stdlife="n/a","n/a",IF(V$3&gt;(A2stdlife+$E93),(Input!$I$144*(1+rvanilla)^0.5)-SUM($I93:U93),(Input!$I$144*(1+rvanilla)^0.5)/A2stdlife))</f>
        <v>0.36886419471676068</v>
      </c>
      <c r="W93" s="164">
        <f>IF(A2stdlife="n/a","n/a",IF(W$3&gt;(A2stdlife+$E93),(Input!$I$144*(1+rvanilla)^0.5)-SUM($I93:V93),(Input!$I$144*(1+rvanilla)^0.5)/A2stdlife))</f>
        <v>0.36886419471676068</v>
      </c>
      <c r="X93" s="164">
        <f>IF(A2stdlife="n/a","n/a",IF(X$3&gt;(A2stdlife+$E93),(Input!$I$144*(1+rvanilla)^0.5)-SUM($I93:W93),(Input!$I$144*(1+rvanilla)^0.5)/A2stdlife))</f>
        <v>0.36886419471676068</v>
      </c>
      <c r="Y93" s="164">
        <f>IF(A2stdlife="n/a","n/a",IF(Y$3&gt;(A2stdlife+$E93),(Input!$I$144*(1+rvanilla)^0.5)-SUM($I93:X93),(Input!$I$144*(1+rvanilla)^0.5)/A2stdlife))</f>
        <v>0.36886419471676068</v>
      </c>
      <c r="Z93" s="164">
        <f>IF(A2stdlife="n/a","n/a",IF(Z$3&gt;(A2stdlife+$E93),(Input!$I$144*(1+rvanilla)^0.5)-SUM($I93:Y93),(Input!$I$144*(1+rvanilla)^0.5)/A2stdlife))</f>
        <v>0.36886419471676068</v>
      </c>
      <c r="AA93" s="164">
        <f>IF(A2stdlife="n/a","n/a",IF(AA$3&gt;(A2stdlife+$E93),(Input!$I$144*(1+rvanilla)^0.5)-SUM($I93:Z93),(Input!$I$144*(1+rvanilla)^0.5)/A2stdlife))</f>
        <v>0.36886419471676068</v>
      </c>
      <c r="AB93" s="164">
        <f>IF(A2stdlife="n/a","n/a",IF(AB$3&gt;(A2stdlife+$E93),(Input!$I$144*(1+rvanilla)^0.5)-SUM($I93:AA93),(Input!$I$144*(1+rvanilla)^0.5)/A2stdlife))</f>
        <v>0.36886419471676068</v>
      </c>
      <c r="AC93" s="164">
        <f>IF(A2stdlife="n/a","n/a",IF(AC$3&gt;(A2stdlife+$E93),(Input!$I$144*(1+rvanilla)^0.5)-SUM($I93:AB93),(Input!$I$144*(1+rvanilla)^0.5)/A2stdlife))</f>
        <v>0.36886419471676068</v>
      </c>
      <c r="AD93" s="164">
        <f>IF(A2stdlife="n/a","n/a",IF(AD$3&gt;(A2stdlife+$E93),(Input!$I$144*(1+rvanilla)^0.5)-SUM($I93:AC93),(Input!$I$144*(1+rvanilla)^0.5)/A2stdlife))</f>
        <v>0.36886419471676068</v>
      </c>
      <c r="AE93" s="164">
        <f>IF(A2stdlife="n/a","n/a",IF(AE$3&gt;(A2stdlife+$E93),(Input!$I$144*(1+rvanilla)^0.5)-SUM($I93:AD93),(Input!$I$144*(1+rvanilla)^0.5)/A2stdlife))</f>
        <v>0.36886419471676068</v>
      </c>
      <c r="AF93" s="164">
        <f>IF(A2stdlife="n/a","n/a",IF(AF$3&gt;(A2stdlife+$E93),(Input!$I$144*(1+rvanilla)^0.5)-SUM($I93:AE93),(Input!$I$144*(1+rvanilla)^0.5)/A2stdlife))</f>
        <v>0.36886419471676068</v>
      </c>
      <c r="AG93" s="164">
        <f>IF(A2stdlife="n/a","n/a",IF(AG$3&gt;(A2stdlife+$E93),(Input!$I$144*(1+rvanilla)^0.5)-SUM($I93:AF93),(Input!$I$144*(1+rvanilla)^0.5)/A2stdlife))</f>
        <v>0.36886419471676068</v>
      </c>
      <c r="AH93" s="164">
        <f>IF(A2stdlife="n/a","n/a",IF(AH$3&gt;(A2stdlife+$E93),(Input!$I$144*(1+rvanilla)^0.5)-SUM($I93:AG93),(Input!$I$144*(1+rvanilla)^0.5)/A2stdlife))</f>
        <v>0.36886419471676068</v>
      </c>
      <c r="AI93" s="164">
        <f>IF(A2stdlife="n/a","n/a",IF(AI$3&gt;(A2stdlife+$E93),(Input!$I$144*(1+rvanilla)^0.5)-SUM($I93:AH93),(Input!$I$144*(1+rvanilla)^0.5)/A2stdlife))</f>
        <v>0.36886419471676068</v>
      </c>
      <c r="AJ93" s="164">
        <f>IF(A2stdlife="n/a","n/a",IF(AJ$3&gt;(A2stdlife+$E93),(Input!$I$144*(1+rvanilla)^0.5)-SUM($I93:AI93),(Input!$I$144*(1+rvanilla)^0.5)/A2stdlife))</f>
        <v>0.36886419471676068</v>
      </c>
      <c r="AK93" s="164">
        <f>IF(A2stdlife="n/a","n/a",IF(AK$3&gt;(A2stdlife+$E93),(Input!$I$144*(1+rvanilla)^0.5)-SUM($I93:AJ93),(Input!$I$144*(1+rvanilla)^0.5)/A2stdlife))</f>
        <v>0.36886419471676068</v>
      </c>
      <c r="AL93" s="164">
        <f>IF(A2stdlife="n/a","n/a",IF(AL$3&gt;(A2stdlife+$E93),(Input!$I$144*(1+rvanilla)^0.5)-SUM($I93:AK93),(Input!$I$144*(1+rvanilla)^0.5)/A2stdlife))</f>
        <v>0.36886419471676068</v>
      </c>
      <c r="AM93" s="164">
        <f>IF(A2stdlife="n/a","n/a",IF(AM$3&gt;(A2stdlife+$E93),(Input!$I$144*(1+rvanilla)^0.5)-SUM($I93:AL93),(Input!$I$144*(1+rvanilla)^0.5)/A2stdlife))</f>
        <v>0.36886419471676068</v>
      </c>
      <c r="AN93" s="164">
        <f>IF(A2stdlife="n/a","n/a",IF(AN$3&gt;(A2stdlife+$E93),(Input!$I$144*(1+rvanilla)^0.5)-SUM($I93:AM93),(Input!$I$144*(1+rvanilla)^0.5)/A2stdlife))</f>
        <v>0.36886419471676068</v>
      </c>
      <c r="AO93" s="164">
        <f>IF(A2stdlife="n/a","n/a",IF(AO$3&gt;(A2stdlife+$E93),(Input!$I$144*(1+rvanilla)^0.5)-SUM($I93:AN93),(Input!$I$144*(1+rvanilla)^0.5)/A2stdlife))</f>
        <v>0.36886419471676068</v>
      </c>
      <c r="AP93" s="164">
        <f>IF(A2stdlife="n/a","n/a",IF(AP$3&gt;(A2stdlife+$E93),(Input!$I$144*(1+rvanilla)^0.5)-SUM($I93:AO93),(Input!$I$144*(1+rvanilla)^0.5)/A2stdlife))</f>
        <v>0.36886419471676068</v>
      </c>
      <c r="AQ93" s="164">
        <f>IF(A2stdlife="n/a","n/a",IF(AQ$3&gt;(A2stdlife+$E93),(Input!$I$144*(1+rvanilla)^0.5)-SUM($I93:AP93),(Input!$I$144*(1+rvanilla)^0.5)/A2stdlife))</f>
        <v>0.36886419471676068</v>
      </c>
      <c r="AR93" s="164">
        <f>IF(A2stdlife="n/a","n/a",IF(AR$3&gt;(A2stdlife+$E93),(Input!$I$144*(1+rvanilla)^0.5)-SUM($I93:AQ93),(Input!$I$144*(1+rvanilla)^0.5)/A2stdlife))</f>
        <v>0.36886419471676068</v>
      </c>
      <c r="AS93" s="164">
        <f>IF(A2stdlife="n/a","n/a",IF(AS$3&gt;(A2stdlife+$E93),(Input!$I$144*(1+rvanilla)^0.5)-SUM($I93:AR93),(Input!$I$144*(1+rvanilla)^0.5)/A2stdlife))</f>
        <v>0.36886419471676068</v>
      </c>
      <c r="AT93" s="164">
        <f>IF(A2stdlife="n/a","n/a",IF(AT$3&gt;(A2stdlife+$E93),(Input!$I$144*(1+rvanilla)^0.5)-SUM($I93:AS93),(Input!$I$144*(1+rvanilla)^0.5)/A2stdlife))</f>
        <v>0.36886419471676068</v>
      </c>
      <c r="AU93" s="164">
        <f>IF(A2stdlife="n/a","n/a",IF(AU$3&gt;(A2stdlife+$E93),(Input!$I$144*(1+rvanilla)^0.5)-SUM($I93:AT93),(Input!$I$144*(1+rvanilla)^0.5)/A2stdlife))</f>
        <v>0.36886419471676068</v>
      </c>
      <c r="AV93" s="164">
        <f>IF(A2stdlife="n/a","n/a",IF(AV$3&gt;(A2stdlife+$E93),(Input!$I$144*(1+rvanilla)^0.5)-SUM($I93:AU93),(Input!$I$144*(1+rvanilla)^0.5)/A2stdlife))</f>
        <v>0.36886419471676068</v>
      </c>
      <c r="AW93" s="164">
        <f>IF(A2stdlife="n/a","n/a",IF(AW$3&gt;(A2stdlife+$E93),(Input!$I$144*(1+rvanilla)^0.5)-SUM($I93:AV93),(Input!$I$144*(1+rvanilla)^0.5)/A2stdlife))</f>
        <v>0.36886419471676068</v>
      </c>
      <c r="AX93" s="164">
        <f>IF(A2stdlife="n/a","n/a",IF(AX$3&gt;(A2stdlife+$E93),(Input!$I$144*(1+rvanilla)^0.5)-SUM($I93:AW93),(Input!$I$144*(1+rvanilla)^0.5)/A2stdlife))</f>
        <v>0.36886419471676068</v>
      </c>
      <c r="AY93" s="164">
        <f>IF(A2stdlife="n/a","n/a",IF(AY$3&gt;(A2stdlife+$E93),(Input!$I$144*(1+rvanilla)^0.5)-SUM($I93:AX93),(Input!$I$144*(1+rvanilla)^0.5)/A2stdlife))</f>
        <v>0.36886419471676068</v>
      </c>
      <c r="AZ93" s="164">
        <f>IF(A2stdlife="n/a","n/a",IF(AZ$3&gt;(A2stdlife+$E93),(Input!$I$144*(1+rvanilla)^0.5)-SUM($I93:AY93),(Input!$I$144*(1+rvanilla)^0.5)/A2stdlife))</f>
        <v>0.36886419471676068</v>
      </c>
      <c r="BA93" s="164">
        <f>IF(A2stdlife="n/a","n/a",IF(BA$3&gt;(A2stdlife+$E93),(Input!$I$144*(1+rvanilla)^0.5)-SUM($I93:AZ93),(Input!$I$144*(1+rvanilla)^0.5)/A2stdlife))</f>
        <v>0.36886419471676068</v>
      </c>
      <c r="BB93" s="164">
        <f>IF(A2stdlife="n/a","n/a",IF(BB$3&gt;(A2stdlife+$E93),(Input!$I$144*(1+rvanilla)^0.5)-SUM($I93:BA93),(Input!$I$144*(1+rvanilla)^0.5)/A2stdlife))</f>
        <v>0.36886419471676068</v>
      </c>
      <c r="BC93" s="164">
        <f>IF(A2stdlife="n/a","n/a",IF(BC$3&gt;(A2stdlife+$E93),(Input!$I$144*(1+rvanilla)^0.5)-SUM($I93:BB93),(Input!$I$144*(1+rvanilla)^0.5)/A2stdlife))</f>
        <v>0.36886419471676068</v>
      </c>
      <c r="BD93" s="164">
        <f>IF(A2stdlife="n/a","n/a",IF(BD$3&gt;(A2stdlife+$E93),(Input!$I$144*(1+rvanilla)^0.5)-SUM($I93:BC93),(Input!$I$144*(1+rvanilla)^0.5)/A2stdlife))</f>
        <v>0.36886419471676068</v>
      </c>
      <c r="BE93" s="164">
        <f>IF(A2stdlife="n/a","n/a",IF(BE$3&gt;(A2stdlife+$E93),(Input!$I$144*(1+rvanilla)^0.5)-SUM($I93:BD93),(Input!$I$144*(1+rvanilla)^0.5)/A2stdlife))</f>
        <v>0.36886419471676068</v>
      </c>
      <c r="BF93" s="164">
        <f>IF(A2stdlife="n/a","n/a",IF(BF$3&gt;(A2stdlife+$E93),(Input!$I$144*(1+rvanilla)^0.5)-SUM($I93:BE93),(Input!$I$144*(1+rvanilla)^0.5)/A2stdlife))</f>
        <v>0.36886419471676068</v>
      </c>
      <c r="BG93" s="164">
        <f>IF(A2stdlife="n/a","n/a",IF(BG$3&gt;(A2stdlife+$E93),(Input!$I$144*(1+rvanilla)^0.5)-SUM($I93:BF93),(Input!$I$144*(1+rvanilla)^0.5)/A2stdlife))</f>
        <v>0.36886419471676068</v>
      </c>
      <c r="BH93" s="164">
        <f>IF(A2stdlife="n/a","n/a",IF(BH$3&gt;(A2stdlife+$E93),(Input!$I$144*(1+rvanilla)^0.5)-SUM($I93:BG93),(Input!$I$144*(1+rvanilla)^0.5)/A2stdlife))</f>
        <v>0.36886419471676068</v>
      </c>
      <c r="BI93" s="164">
        <f>IF(A2stdlife="n/a","n/a",IF(BI$3&gt;(A2stdlife+$E93),(Input!$I$144*(1+rvanilla)^0.5)-SUM($I93:BH93),(Input!$I$144*(1+rvanilla)^0.5)/A2stdlife))</f>
        <v>0.36886419471676068</v>
      </c>
      <c r="BJ93" s="18"/>
      <c r="BK93" s="18"/>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s="5" customFormat="1" hidden="1" outlineLevel="2" x14ac:dyDescent="0.2">
      <c r="A94" s="18"/>
      <c r="B94" s="18"/>
      <c r="C94" s="36"/>
      <c r="D94" s="485"/>
      <c r="E94" s="283">
        <v>4</v>
      </c>
      <c r="F94" s="38"/>
      <c r="G94" s="391"/>
      <c r="H94" s="308"/>
      <c r="I94" s="308"/>
      <c r="J94" s="307"/>
      <c r="K94" s="164">
        <f>IF(A2stdlife="n/a","n/a",IF(K$3&gt;(A2stdlife+$E94),(Input!$J$144*(1+rvanilla)^0.5)-SUM($J94:J94),(Input!$J$144*(1+rvanilla)^0.5)/A2stdlife))</f>
        <v>0.21487442406309351</v>
      </c>
      <c r="L94" s="164">
        <f>IF(A2stdlife="n/a","n/a",IF(L$3&gt;(A2stdlife+$E94),(Input!$J$144*(1+rvanilla)^0.5)-SUM($J94:K94),(Input!$J$144*(1+rvanilla)^0.5)/A2stdlife))</f>
        <v>0.21487442406309351</v>
      </c>
      <c r="M94" s="164">
        <f>IF(A2stdlife="n/a","n/a",IF(M$3&gt;(A2stdlife+$E94),(Input!$J$144*(1+rvanilla)^0.5)-SUM($J94:L94),(Input!$J$144*(1+rvanilla)^0.5)/A2stdlife))</f>
        <v>0.21487442406309351</v>
      </c>
      <c r="N94" s="164">
        <f>IF(A2stdlife="n/a","n/a",IF(N$3&gt;(A2stdlife+$E94),(Input!$J$144*(1+rvanilla)^0.5)-SUM($J94:M94),(Input!$J$144*(1+rvanilla)^0.5)/A2stdlife))</f>
        <v>0.21487442406309351</v>
      </c>
      <c r="O94" s="164">
        <f>IF(A2stdlife="n/a","n/a",IF(O$3&gt;(A2stdlife+$E94),(Input!$J$144*(1+rvanilla)^0.5)-SUM($J94:N94),(Input!$J$144*(1+rvanilla)^0.5)/A2stdlife))</f>
        <v>0.21487442406309351</v>
      </c>
      <c r="P94" s="164">
        <f>IF(A2stdlife="n/a","n/a",IF(P$3&gt;(A2stdlife+$E94),(Input!$J$144*(1+rvanilla)^0.5)-SUM($J94:O94),(Input!$J$144*(1+rvanilla)^0.5)/A2stdlife))</f>
        <v>0.21487442406309351</v>
      </c>
      <c r="Q94" s="164">
        <f>IF(A2stdlife="n/a","n/a",IF(Q$3&gt;(A2stdlife+$E94),(Input!$J$144*(1+rvanilla)^0.5)-SUM($J94:P94),(Input!$J$144*(1+rvanilla)^0.5)/A2stdlife))</f>
        <v>0.21487442406309351</v>
      </c>
      <c r="R94" s="164">
        <f>IF(A2stdlife="n/a","n/a",IF(R$3&gt;(A2stdlife+$E94),(Input!$J$144*(1+rvanilla)^0.5)-SUM($J94:Q94),(Input!$J$144*(1+rvanilla)^0.5)/A2stdlife))</f>
        <v>0.21487442406309351</v>
      </c>
      <c r="S94" s="164">
        <f>IF(A2stdlife="n/a","n/a",IF(S$3&gt;(A2stdlife+$E94),(Input!$J$144*(1+rvanilla)^0.5)-SUM($J94:R94),(Input!$J$144*(1+rvanilla)^0.5)/A2stdlife))</f>
        <v>0.21487442406309351</v>
      </c>
      <c r="T94" s="164">
        <f>IF(A2stdlife="n/a","n/a",IF(T$3&gt;(A2stdlife+$E94),(Input!$J$144*(1+rvanilla)^0.5)-SUM($J94:S94),(Input!$J$144*(1+rvanilla)^0.5)/A2stdlife))</f>
        <v>0.21487442406309351</v>
      </c>
      <c r="U94" s="164">
        <f>IF(A2stdlife="n/a","n/a",IF(U$3&gt;(A2stdlife+$E94),(Input!$J$144*(1+rvanilla)^0.5)-SUM($J94:T94),(Input!$J$144*(1+rvanilla)^0.5)/A2stdlife))</f>
        <v>0.21487442406309351</v>
      </c>
      <c r="V94" s="164">
        <f>IF(A2stdlife="n/a","n/a",IF(V$3&gt;(A2stdlife+$E94),(Input!$J$144*(1+rvanilla)^0.5)-SUM($J94:U94),(Input!$J$144*(1+rvanilla)^0.5)/A2stdlife))</f>
        <v>0.21487442406309351</v>
      </c>
      <c r="W94" s="164">
        <f>IF(A2stdlife="n/a","n/a",IF(W$3&gt;(A2stdlife+$E94),(Input!$J$144*(1+rvanilla)^0.5)-SUM($J94:V94),(Input!$J$144*(1+rvanilla)^0.5)/A2stdlife))</f>
        <v>0.21487442406309351</v>
      </c>
      <c r="X94" s="164">
        <f>IF(A2stdlife="n/a","n/a",IF(X$3&gt;(A2stdlife+$E94),(Input!$J$144*(1+rvanilla)^0.5)-SUM($J94:W94),(Input!$J$144*(1+rvanilla)^0.5)/A2stdlife))</f>
        <v>0.21487442406309351</v>
      </c>
      <c r="Y94" s="164">
        <f>IF(A2stdlife="n/a","n/a",IF(Y$3&gt;(A2stdlife+$E94),(Input!$J$144*(1+rvanilla)^0.5)-SUM($J94:X94),(Input!$J$144*(1+rvanilla)^0.5)/A2stdlife))</f>
        <v>0.21487442406309351</v>
      </c>
      <c r="Z94" s="164">
        <f>IF(A2stdlife="n/a","n/a",IF(Z$3&gt;(A2stdlife+$E94),(Input!$J$144*(1+rvanilla)^0.5)-SUM($J94:Y94),(Input!$J$144*(1+rvanilla)^0.5)/A2stdlife))</f>
        <v>0.21487442406309351</v>
      </c>
      <c r="AA94" s="164">
        <f>IF(A2stdlife="n/a","n/a",IF(AA$3&gt;(A2stdlife+$E94),(Input!$J$144*(1+rvanilla)^0.5)-SUM($J94:Z94),(Input!$J$144*(1+rvanilla)^0.5)/A2stdlife))</f>
        <v>0.21487442406309351</v>
      </c>
      <c r="AB94" s="164">
        <f>IF(A2stdlife="n/a","n/a",IF(AB$3&gt;(A2stdlife+$E94),(Input!$J$144*(1+rvanilla)^0.5)-SUM($J94:AA94),(Input!$J$144*(1+rvanilla)^0.5)/A2stdlife))</f>
        <v>0.21487442406309351</v>
      </c>
      <c r="AC94" s="164">
        <f>IF(A2stdlife="n/a","n/a",IF(AC$3&gt;(A2stdlife+$E94),(Input!$J$144*(1+rvanilla)^0.5)-SUM($J94:AB94),(Input!$J$144*(1+rvanilla)^0.5)/A2stdlife))</f>
        <v>0.21487442406309351</v>
      </c>
      <c r="AD94" s="164">
        <f>IF(A2stdlife="n/a","n/a",IF(AD$3&gt;(A2stdlife+$E94),(Input!$J$144*(1+rvanilla)^0.5)-SUM($J94:AC94),(Input!$J$144*(1+rvanilla)^0.5)/A2stdlife))</f>
        <v>0.21487442406309351</v>
      </c>
      <c r="AE94" s="164">
        <f>IF(A2stdlife="n/a","n/a",IF(AE$3&gt;(A2stdlife+$E94),(Input!$J$144*(1+rvanilla)^0.5)-SUM($J94:AD94),(Input!$J$144*(1+rvanilla)^0.5)/A2stdlife))</f>
        <v>0.21487442406309351</v>
      </c>
      <c r="AF94" s="164">
        <f>IF(A2stdlife="n/a","n/a",IF(AF$3&gt;(A2stdlife+$E94),(Input!$J$144*(1+rvanilla)^0.5)-SUM($J94:AE94),(Input!$J$144*(1+rvanilla)^0.5)/A2stdlife))</f>
        <v>0.21487442406309351</v>
      </c>
      <c r="AG94" s="164">
        <f>IF(A2stdlife="n/a","n/a",IF(AG$3&gt;(A2stdlife+$E94),(Input!$J$144*(1+rvanilla)^0.5)-SUM($J94:AF94),(Input!$J$144*(1+rvanilla)^0.5)/A2stdlife))</f>
        <v>0.21487442406309351</v>
      </c>
      <c r="AH94" s="164">
        <f>IF(A2stdlife="n/a","n/a",IF(AH$3&gt;(A2stdlife+$E94),(Input!$J$144*(1+rvanilla)^0.5)-SUM($J94:AG94),(Input!$J$144*(1+rvanilla)^0.5)/A2stdlife))</f>
        <v>0.21487442406309351</v>
      </c>
      <c r="AI94" s="164">
        <f>IF(A2stdlife="n/a","n/a",IF(AI$3&gt;(A2stdlife+$E94),(Input!$J$144*(1+rvanilla)^0.5)-SUM($J94:AH94),(Input!$J$144*(1+rvanilla)^0.5)/A2stdlife))</f>
        <v>0.21487442406309351</v>
      </c>
      <c r="AJ94" s="164">
        <f>IF(A2stdlife="n/a","n/a",IF(AJ$3&gt;(A2stdlife+$E94),(Input!$J$144*(1+rvanilla)^0.5)-SUM($J94:AI94),(Input!$J$144*(1+rvanilla)^0.5)/A2stdlife))</f>
        <v>0.21487442406309351</v>
      </c>
      <c r="AK94" s="164">
        <f>IF(A2stdlife="n/a","n/a",IF(AK$3&gt;(A2stdlife+$E94),(Input!$J$144*(1+rvanilla)^0.5)-SUM($J94:AJ94),(Input!$J$144*(1+rvanilla)^0.5)/A2stdlife))</f>
        <v>0.21487442406309351</v>
      </c>
      <c r="AL94" s="164">
        <f>IF(A2stdlife="n/a","n/a",IF(AL$3&gt;(A2stdlife+$E94),(Input!$J$144*(1+rvanilla)^0.5)-SUM($J94:AK94),(Input!$J$144*(1+rvanilla)^0.5)/A2stdlife))</f>
        <v>0.21487442406309351</v>
      </c>
      <c r="AM94" s="164">
        <f>IF(A2stdlife="n/a","n/a",IF(AM$3&gt;(A2stdlife+$E94),(Input!$J$144*(1+rvanilla)^0.5)-SUM($J94:AL94),(Input!$J$144*(1+rvanilla)^0.5)/A2stdlife))</f>
        <v>0.21487442406309351</v>
      </c>
      <c r="AN94" s="164">
        <f>IF(A2stdlife="n/a","n/a",IF(AN$3&gt;(A2stdlife+$E94),(Input!$J$144*(1+rvanilla)^0.5)-SUM($J94:AM94),(Input!$J$144*(1+rvanilla)^0.5)/A2stdlife))</f>
        <v>0.21487442406309351</v>
      </c>
      <c r="AO94" s="164">
        <f>IF(A2stdlife="n/a","n/a",IF(AO$3&gt;(A2stdlife+$E94),(Input!$J$144*(1+rvanilla)^0.5)-SUM($J94:AN94),(Input!$J$144*(1+rvanilla)^0.5)/A2stdlife))</f>
        <v>0.21487442406309351</v>
      </c>
      <c r="AP94" s="164">
        <f>IF(A2stdlife="n/a","n/a",IF(AP$3&gt;(A2stdlife+$E94),(Input!$J$144*(1+rvanilla)^0.5)-SUM($J94:AO94),(Input!$J$144*(1+rvanilla)^0.5)/A2stdlife))</f>
        <v>0.21487442406309351</v>
      </c>
      <c r="AQ94" s="164">
        <f>IF(A2stdlife="n/a","n/a",IF(AQ$3&gt;(A2stdlife+$E94),(Input!$J$144*(1+rvanilla)^0.5)-SUM($J94:AP94),(Input!$J$144*(1+rvanilla)^0.5)/A2stdlife))</f>
        <v>0.21487442406309351</v>
      </c>
      <c r="AR94" s="164">
        <f>IF(A2stdlife="n/a","n/a",IF(AR$3&gt;(A2stdlife+$E94),(Input!$J$144*(1+rvanilla)^0.5)-SUM($J94:AQ94),(Input!$J$144*(1+rvanilla)^0.5)/A2stdlife))</f>
        <v>0.21487442406309351</v>
      </c>
      <c r="AS94" s="164">
        <f>IF(A2stdlife="n/a","n/a",IF(AS$3&gt;(A2stdlife+$E94),(Input!$J$144*(1+rvanilla)^0.5)-SUM($J94:AR94),(Input!$J$144*(1+rvanilla)^0.5)/A2stdlife))</f>
        <v>0.21487442406309351</v>
      </c>
      <c r="AT94" s="164">
        <f>IF(A2stdlife="n/a","n/a",IF(AT$3&gt;(A2stdlife+$E94),(Input!$J$144*(1+rvanilla)^0.5)-SUM($J94:AS94),(Input!$J$144*(1+rvanilla)^0.5)/A2stdlife))</f>
        <v>0.21487442406309351</v>
      </c>
      <c r="AU94" s="164">
        <f>IF(A2stdlife="n/a","n/a",IF(AU$3&gt;(A2stdlife+$E94),(Input!$J$144*(1+rvanilla)^0.5)-SUM($J94:AT94),(Input!$J$144*(1+rvanilla)^0.5)/A2stdlife))</f>
        <v>0.21487442406309351</v>
      </c>
      <c r="AV94" s="164">
        <f>IF(A2stdlife="n/a","n/a",IF(AV$3&gt;(A2stdlife+$E94),(Input!$J$144*(1+rvanilla)^0.5)-SUM($J94:AU94),(Input!$J$144*(1+rvanilla)^0.5)/A2stdlife))</f>
        <v>0.21487442406309351</v>
      </c>
      <c r="AW94" s="164">
        <f>IF(A2stdlife="n/a","n/a",IF(AW$3&gt;(A2stdlife+$E94),(Input!$J$144*(1+rvanilla)^0.5)-SUM($J94:AV94),(Input!$J$144*(1+rvanilla)^0.5)/A2stdlife))</f>
        <v>0.21487442406309351</v>
      </c>
      <c r="AX94" s="164">
        <f>IF(A2stdlife="n/a","n/a",IF(AX$3&gt;(A2stdlife+$E94),(Input!$J$144*(1+rvanilla)^0.5)-SUM($J94:AW94),(Input!$J$144*(1+rvanilla)^0.5)/A2stdlife))</f>
        <v>0.21487442406309351</v>
      </c>
      <c r="AY94" s="164">
        <f>IF(A2stdlife="n/a","n/a",IF(AY$3&gt;(A2stdlife+$E94),(Input!$J$144*(1+rvanilla)^0.5)-SUM($J94:AX94),(Input!$J$144*(1+rvanilla)^0.5)/A2stdlife))</f>
        <v>0.21487442406309351</v>
      </c>
      <c r="AZ94" s="164">
        <f>IF(A2stdlife="n/a","n/a",IF(AZ$3&gt;(A2stdlife+$E94),(Input!$J$144*(1+rvanilla)^0.5)-SUM($J94:AY94),(Input!$J$144*(1+rvanilla)^0.5)/A2stdlife))</f>
        <v>0.21487442406309351</v>
      </c>
      <c r="BA94" s="164">
        <f>IF(A2stdlife="n/a","n/a",IF(BA$3&gt;(A2stdlife+$E94),(Input!$J$144*(1+rvanilla)^0.5)-SUM($J94:AZ94),(Input!$J$144*(1+rvanilla)^0.5)/A2stdlife))</f>
        <v>0.21487442406309351</v>
      </c>
      <c r="BB94" s="164">
        <f>IF(A2stdlife="n/a","n/a",IF(BB$3&gt;(A2stdlife+$E94),(Input!$J$144*(1+rvanilla)^0.5)-SUM($J94:BA94),(Input!$J$144*(1+rvanilla)^0.5)/A2stdlife))</f>
        <v>0.21487442406309351</v>
      </c>
      <c r="BC94" s="164">
        <f>IF(A2stdlife="n/a","n/a",IF(BC$3&gt;(A2stdlife+$E94),(Input!$J$144*(1+rvanilla)^0.5)-SUM($J94:BB94),(Input!$J$144*(1+rvanilla)^0.5)/A2stdlife))</f>
        <v>0.21487442406309351</v>
      </c>
      <c r="BD94" s="164">
        <f>IF(A2stdlife="n/a","n/a",IF(BD$3&gt;(A2stdlife+$E94),(Input!$J$144*(1+rvanilla)^0.5)-SUM($J94:BC94),(Input!$J$144*(1+rvanilla)^0.5)/A2stdlife))</f>
        <v>0.21487442406309351</v>
      </c>
      <c r="BE94" s="164">
        <f>IF(A2stdlife="n/a","n/a",IF(BE$3&gt;(A2stdlife+$E94),(Input!$J$144*(1+rvanilla)^0.5)-SUM($J94:BD94),(Input!$J$144*(1+rvanilla)^0.5)/A2stdlife))</f>
        <v>0.21487442406309351</v>
      </c>
      <c r="BF94" s="164">
        <f>IF(A2stdlife="n/a","n/a",IF(BF$3&gt;(A2stdlife+$E94),(Input!$J$144*(1+rvanilla)^0.5)-SUM($J94:BE94),(Input!$J$144*(1+rvanilla)^0.5)/A2stdlife))</f>
        <v>0.21487442406309351</v>
      </c>
      <c r="BG94" s="164">
        <f>IF(A2stdlife="n/a","n/a",IF(BG$3&gt;(A2stdlife+$E94),(Input!$J$144*(1+rvanilla)^0.5)-SUM($J94:BF94),(Input!$J$144*(1+rvanilla)^0.5)/A2stdlife))</f>
        <v>0.21487442406309351</v>
      </c>
      <c r="BH94" s="164">
        <f>IF(A2stdlife="n/a","n/a",IF(BH$3&gt;(A2stdlife+$E94),(Input!$J$144*(1+rvanilla)^0.5)-SUM($J94:BG94),(Input!$J$144*(1+rvanilla)^0.5)/A2stdlife))</f>
        <v>0.21487442406309351</v>
      </c>
      <c r="BI94" s="164">
        <f>IF(A2stdlife="n/a","n/a",IF(BI$3&gt;(A2stdlife+$E94),(Input!$J$144*(1+rvanilla)^0.5)-SUM($J94:BH94),(Input!$J$144*(1+rvanilla)^0.5)/A2stdlife))</f>
        <v>0.21487442406309351</v>
      </c>
      <c r="BJ94" s="18"/>
      <c r="BK94" s="18"/>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s="5" customFormat="1" hidden="1" outlineLevel="2" x14ac:dyDescent="0.2">
      <c r="A95" s="18"/>
      <c r="B95" s="18"/>
      <c r="C95" s="36"/>
      <c r="D95" s="485"/>
      <c r="E95" s="283">
        <v>5</v>
      </c>
      <c r="F95" s="38"/>
      <c r="G95" s="391"/>
      <c r="H95" s="308"/>
      <c r="I95" s="308"/>
      <c r="J95" s="308"/>
      <c r="K95" s="307"/>
      <c r="L95" s="164">
        <f>IF(A2stdlife="n/a","n/a",IF(L$3&gt;(A2stdlife+$E95),(Input!$K$144*(1+rvanilla)^0.5)-SUM($K95:K95),(Input!$K$144*(1+rvanilla)^0.5)/A2stdlife))</f>
        <v>0.11130717868386074</v>
      </c>
      <c r="M95" s="164">
        <f>IF(A2stdlife="n/a","n/a",IF(M$3&gt;(A2stdlife+$E95),(Input!$K$144*(1+rvanilla)^0.5)-SUM($K95:L95),(Input!$K$144*(1+rvanilla)^0.5)/A2stdlife))</f>
        <v>0.11130717868386074</v>
      </c>
      <c r="N95" s="164">
        <f>IF(A2stdlife="n/a","n/a",IF(N$3&gt;(A2stdlife+$E95),(Input!$K$144*(1+rvanilla)^0.5)-SUM($K95:M95),(Input!$K$144*(1+rvanilla)^0.5)/A2stdlife))</f>
        <v>0.11130717868386074</v>
      </c>
      <c r="O95" s="164">
        <f>IF(A2stdlife="n/a","n/a",IF(O$3&gt;(A2stdlife+$E95),(Input!$K$144*(1+rvanilla)^0.5)-SUM($K95:N95),(Input!$K$144*(1+rvanilla)^0.5)/A2stdlife))</f>
        <v>0.11130717868386074</v>
      </c>
      <c r="P95" s="164">
        <f>IF(A2stdlife="n/a","n/a",IF(P$3&gt;(A2stdlife+$E95),(Input!$K$144*(1+rvanilla)^0.5)-SUM($K95:O95),(Input!$K$144*(1+rvanilla)^0.5)/A2stdlife))</f>
        <v>0.11130717868386074</v>
      </c>
      <c r="Q95" s="164">
        <f>IF(A2stdlife="n/a","n/a",IF(Q$3&gt;(A2stdlife+$E95),(Input!$K$144*(1+rvanilla)^0.5)-SUM($K95:P95),(Input!$K$144*(1+rvanilla)^0.5)/A2stdlife))</f>
        <v>0.11130717868386074</v>
      </c>
      <c r="R95" s="164">
        <f>IF(A2stdlife="n/a","n/a",IF(R$3&gt;(A2stdlife+$E95),(Input!$K$144*(1+rvanilla)^0.5)-SUM($K95:Q95),(Input!$K$144*(1+rvanilla)^0.5)/A2stdlife))</f>
        <v>0.11130717868386074</v>
      </c>
      <c r="S95" s="164">
        <f>IF(A2stdlife="n/a","n/a",IF(S$3&gt;(A2stdlife+$E95),(Input!$K$144*(1+rvanilla)^0.5)-SUM($K95:R95),(Input!$K$144*(1+rvanilla)^0.5)/A2stdlife))</f>
        <v>0.11130717868386074</v>
      </c>
      <c r="T95" s="164">
        <f>IF(A2stdlife="n/a","n/a",IF(T$3&gt;(A2stdlife+$E95),(Input!$K$144*(1+rvanilla)^0.5)-SUM($K95:S95),(Input!$K$144*(1+rvanilla)^0.5)/A2stdlife))</f>
        <v>0.11130717868386074</v>
      </c>
      <c r="U95" s="164">
        <f>IF(A2stdlife="n/a","n/a",IF(U$3&gt;(A2stdlife+$E95),(Input!$K$144*(1+rvanilla)^0.5)-SUM($K95:T95),(Input!$K$144*(1+rvanilla)^0.5)/A2stdlife))</f>
        <v>0.11130717868386074</v>
      </c>
      <c r="V95" s="164">
        <f>IF(A2stdlife="n/a","n/a",IF(V$3&gt;(A2stdlife+$E95),(Input!$K$144*(1+rvanilla)^0.5)-SUM($K95:U95),(Input!$K$144*(1+rvanilla)^0.5)/A2stdlife))</f>
        <v>0.11130717868386074</v>
      </c>
      <c r="W95" s="164">
        <f>IF(A2stdlife="n/a","n/a",IF(W$3&gt;(A2stdlife+$E95),(Input!$K$144*(1+rvanilla)^0.5)-SUM($K95:V95),(Input!$K$144*(1+rvanilla)^0.5)/A2stdlife))</f>
        <v>0.11130717868386074</v>
      </c>
      <c r="X95" s="164">
        <f>IF(A2stdlife="n/a","n/a",IF(X$3&gt;(A2stdlife+$E95),(Input!$K$144*(1+rvanilla)^0.5)-SUM($K95:W95),(Input!$K$144*(1+rvanilla)^0.5)/A2stdlife))</f>
        <v>0.11130717868386074</v>
      </c>
      <c r="Y95" s="164">
        <f>IF(A2stdlife="n/a","n/a",IF(Y$3&gt;(A2stdlife+$E95),(Input!$K$144*(1+rvanilla)^0.5)-SUM($K95:X95),(Input!$K$144*(1+rvanilla)^0.5)/A2stdlife))</f>
        <v>0.11130717868386074</v>
      </c>
      <c r="Z95" s="164">
        <f>IF(A2stdlife="n/a","n/a",IF(Z$3&gt;(A2stdlife+$E95),(Input!$K$144*(1+rvanilla)^0.5)-SUM($K95:Y95),(Input!$K$144*(1+rvanilla)^0.5)/A2stdlife))</f>
        <v>0.11130717868386074</v>
      </c>
      <c r="AA95" s="164">
        <f>IF(A2stdlife="n/a","n/a",IF(AA$3&gt;(A2stdlife+$E95),(Input!$K$144*(1+rvanilla)^0.5)-SUM($K95:Z95),(Input!$K$144*(1+rvanilla)^0.5)/A2stdlife))</f>
        <v>0.11130717868386074</v>
      </c>
      <c r="AB95" s="164">
        <f>IF(A2stdlife="n/a","n/a",IF(AB$3&gt;(A2stdlife+$E95),(Input!$K$144*(1+rvanilla)^0.5)-SUM($K95:AA95),(Input!$K$144*(1+rvanilla)^0.5)/A2stdlife))</f>
        <v>0.11130717868386074</v>
      </c>
      <c r="AC95" s="164">
        <f>IF(A2stdlife="n/a","n/a",IF(AC$3&gt;(A2stdlife+$E95),(Input!$K$144*(1+rvanilla)^0.5)-SUM($K95:AB95),(Input!$K$144*(1+rvanilla)^0.5)/A2stdlife))</f>
        <v>0.11130717868386074</v>
      </c>
      <c r="AD95" s="164">
        <f>IF(A2stdlife="n/a","n/a",IF(AD$3&gt;(A2stdlife+$E95),(Input!$K$144*(1+rvanilla)^0.5)-SUM($K95:AC95),(Input!$K$144*(1+rvanilla)^0.5)/A2stdlife))</f>
        <v>0.11130717868386074</v>
      </c>
      <c r="AE95" s="164">
        <f>IF(A2stdlife="n/a","n/a",IF(AE$3&gt;(A2stdlife+$E95),(Input!$K$144*(1+rvanilla)^0.5)-SUM($K95:AD95),(Input!$K$144*(1+rvanilla)^0.5)/A2stdlife))</f>
        <v>0.11130717868386074</v>
      </c>
      <c r="AF95" s="164">
        <f>IF(A2stdlife="n/a","n/a",IF(AF$3&gt;(A2stdlife+$E95),(Input!$K$144*(1+rvanilla)^0.5)-SUM($K95:AE95),(Input!$K$144*(1+rvanilla)^0.5)/A2stdlife))</f>
        <v>0.11130717868386074</v>
      </c>
      <c r="AG95" s="164">
        <f>IF(A2stdlife="n/a","n/a",IF(AG$3&gt;(A2stdlife+$E95),(Input!$K$144*(1+rvanilla)^0.5)-SUM($K95:AF95),(Input!$K$144*(1+rvanilla)^0.5)/A2stdlife))</f>
        <v>0.11130717868386074</v>
      </c>
      <c r="AH95" s="164">
        <f>IF(A2stdlife="n/a","n/a",IF(AH$3&gt;(A2stdlife+$E95),(Input!$K$144*(1+rvanilla)^0.5)-SUM($K95:AG95),(Input!$K$144*(1+rvanilla)^0.5)/A2stdlife))</f>
        <v>0.11130717868386074</v>
      </c>
      <c r="AI95" s="164">
        <f>IF(A2stdlife="n/a","n/a",IF(AI$3&gt;(A2stdlife+$E95),(Input!$K$144*(1+rvanilla)^0.5)-SUM($K95:AH95),(Input!$K$144*(1+rvanilla)^0.5)/A2stdlife))</f>
        <v>0.11130717868386074</v>
      </c>
      <c r="AJ95" s="164">
        <f>IF(A2stdlife="n/a","n/a",IF(AJ$3&gt;(A2stdlife+$E95),(Input!$K$144*(1+rvanilla)^0.5)-SUM($K95:AI95),(Input!$K$144*(1+rvanilla)^0.5)/A2stdlife))</f>
        <v>0.11130717868386074</v>
      </c>
      <c r="AK95" s="164">
        <f>IF(A2stdlife="n/a","n/a",IF(AK$3&gt;(A2stdlife+$E95),(Input!$K$144*(1+rvanilla)^0.5)-SUM($K95:AJ95),(Input!$K$144*(1+rvanilla)^0.5)/A2stdlife))</f>
        <v>0.11130717868386074</v>
      </c>
      <c r="AL95" s="164">
        <f>IF(A2stdlife="n/a","n/a",IF(AL$3&gt;(A2stdlife+$E95),(Input!$K$144*(1+rvanilla)^0.5)-SUM($K95:AK95),(Input!$K$144*(1+rvanilla)^0.5)/A2stdlife))</f>
        <v>0.11130717868386074</v>
      </c>
      <c r="AM95" s="164">
        <f>IF(A2stdlife="n/a","n/a",IF(AM$3&gt;(A2stdlife+$E95),(Input!$K$144*(1+rvanilla)^0.5)-SUM($K95:AL95),(Input!$K$144*(1+rvanilla)^0.5)/A2stdlife))</f>
        <v>0.11130717868386074</v>
      </c>
      <c r="AN95" s="164">
        <f>IF(A2stdlife="n/a","n/a",IF(AN$3&gt;(A2stdlife+$E95),(Input!$K$144*(1+rvanilla)^0.5)-SUM($K95:AM95),(Input!$K$144*(1+rvanilla)^0.5)/A2stdlife))</f>
        <v>0.11130717868386074</v>
      </c>
      <c r="AO95" s="164">
        <f>IF(A2stdlife="n/a","n/a",IF(AO$3&gt;(A2stdlife+$E95),(Input!$K$144*(1+rvanilla)^0.5)-SUM($K95:AN95),(Input!$K$144*(1+rvanilla)^0.5)/A2stdlife))</f>
        <v>0.11130717868386074</v>
      </c>
      <c r="AP95" s="164">
        <f>IF(A2stdlife="n/a","n/a",IF(AP$3&gt;(A2stdlife+$E95),(Input!$K$144*(1+rvanilla)^0.5)-SUM($K95:AO95),(Input!$K$144*(1+rvanilla)^0.5)/A2stdlife))</f>
        <v>0.11130717868386074</v>
      </c>
      <c r="AQ95" s="164">
        <f>IF(A2stdlife="n/a","n/a",IF(AQ$3&gt;(A2stdlife+$E95),(Input!$K$144*(1+rvanilla)^0.5)-SUM($K95:AP95),(Input!$K$144*(1+rvanilla)^0.5)/A2stdlife))</f>
        <v>0.11130717868386074</v>
      </c>
      <c r="AR95" s="164">
        <f>IF(A2stdlife="n/a","n/a",IF(AR$3&gt;(A2stdlife+$E95),(Input!$K$144*(1+rvanilla)^0.5)-SUM($K95:AQ95),(Input!$K$144*(1+rvanilla)^0.5)/A2stdlife))</f>
        <v>0.11130717868386074</v>
      </c>
      <c r="AS95" s="164">
        <f>IF(A2stdlife="n/a","n/a",IF(AS$3&gt;(A2stdlife+$E95),(Input!$K$144*(1+rvanilla)^0.5)-SUM($K95:AR95),(Input!$K$144*(1+rvanilla)^0.5)/A2stdlife))</f>
        <v>0.11130717868386074</v>
      </c>
      <c r="AT95" s="164">
        <f>IF(A2stdlife="n/a","n/a",IF(AT$3&gt;(A2stdlife+$E95),(Input!$K$144*(1+rvanilla)^0.5)-SUM($K95:AS95),(Input!$K$144*(1+rvanilla)^0.5)/A2stdlife))</f>
        <v>0.11130717868386074</v>
      </c>
      <c r="AU95" s="164">
        <f>IF(A2stdlife="n/a","n/a",IF(AU$3&gt;(A2stdlife+$E95),(Input!$K$144*(1+rvanilla)^0.5)-SUM($K95:AT95),(Input!$K$144*(1+rvanilla)^0.5)/A2stdlife))</f>
        <v>0.11130717868386074</v>
      </c>
      <c r="AV95" s="164">
        <f>IF(A2stdlife="n/a","n/a",IF(AV$3&gt;(A2stdlife+$E95),(Input!$K$144*(1+rvanilla)^0.5)-SUM($K95:AU95),(Input!$K$144*(1+rvanilla)^0.5)/A2stdlife))</f>
        <v>0.11130717868386074</v>
      </c>
      <c r="AW95" s="164">
        <f>IF(A2stdlife="n/a","n/a",IF(AW$3&gt;(A2stdlife+$E95),(Input!$K$144*(1+rvanilla)^0.5)-SUM($K95:AV95),(Input!$K$144*(1+rvanilla)^0.5)/A2stdlife))</f>
        <v>0.11130717868386074</v>
      </c>
      <c r="AX95" s="164">
        <f>IF(A2stdlife="n/a","n/a",IF(AX$3&gt;(A2stdlife+$E95),(Input!$K$144*(1+rvanilla)^0.5)-SUM($K95:AW95),(Input!$K$144*(1+rvanilla)^0.5)/A2stdlife))</f>
        <v>0.11130717868386074</v>
      </c>
      <c r="AY95" s="164">
        <f>IF(A2stdlife="n/a","n/a",IF(AY$3&gt;(A2stdlife+$E95),(Input!$K$144*(1+rvanilla)^0.5)-SUM($K95:AX95),(Input!$K$144*(1+rvanilla)^0.5)/A2stdlife))</f>
        <v>0.11130717868386074</v>
      </c>
      <c r="AZ95" s="164">
        <f>IF(A2stdlife="n/a","n/a",IF(AZ$3&gt;(A2stdlife+$E95),(Input!$K$144*(1+rvanilla)^0.5)-SUM($K95:AY95),(Input!$K$144*(1+rvanilla)^0.5)/A2stdlife))</f>
        <v>0.11130717868386074</v>
      </c>
      <c r="BA95" s="164">
        <f>IF(A2stdlife="n/a","n/a",IF(BA$3&gt;(A2stdlife+$E95),(Input!$K$144*(1+rvanilla)^0.5)-SUM($K95:AZ95),(Input!$K$144*(1+rvanilla)^0.5)/A2stdlife))</f>
        <v>0.11130717868386074</v>
      </c>
      <c r="BB95" s="164">
        <f>IF(A2stdlife="n/a","n/a",IF(BB$3&gt;(A2stdlife+$E95),(Input!$K$144*(1+rvanilla)^0.5)-SUM($K95:BA95),(Input!$K$144*(1+rvanilla)^0.5)/A2stdlife))</f>
        <v>0.11130717868386074</v>
      </c>
      <c r="BC95" s="164">
        <f>IF(A2stdlife="n/a","n/a",IF(BC$3&gt;(A2stdlife+$E95),(Input!$K$144*(1+rvanilla)^0.5)-SUM($K95:BB95),(Input!$K$144*(1+rvanilla)^0.5)/A2stdlife))</f>
        <v>0.11130717868386074</v>
      </c>
      <c r="BD95" s="164">
        <f>IF(A2stdlife="n/a","n/a",IF(BD$3&gt;(A2stdlife+$E95),(Input!$K$144*(1+rvanilla)^0.5)-SUM($K95:BC95),(Input!$K$144*(1+rvanilla)^0.5)/A2stdlife))</f>
        <v>0.11130717868386074</v>
      </c>
      <c r="BE95" s="164">
        <f>IF(A2stdlife="n/a","n/a",IF(BE$3&gt;(A2stdlife+$E95),(Input!$K$144*(1+rvanilla)^0.5)-SUM($K95:BD95),(Input!$K$144*(1+rvanilla)^0.5)/A2stdlife))</f>
        <v>0.11130717868386074</v>
      </c>
      <c r="BF95" s="164">
        <f>IF(A2stdlife="n/a","n/a",IF(BF$3&gt;(A2stdlife+$E95),(Input!$K$144*(1+rvanilla)^0.5)-SUM($K95:BE95),(Input!$K$144*(1+rvanilla)^0.5)/A2stdlife))</f>
        <v>0.11130717868386074</v>
      </c>
      <c r="BG95" s="164">
        <f>IF(A2stdlife="n/a","n/a",IF(BG$3&gt;(A2stdlife+$E95),(Input!$K$144*(1+rvanilla)^0.5)-SUM($K95:BF95),(Input!$K$144*(1+rvanilla)^0.5)/A2stdlife))</f>
        <v>0.11130717868386074</v>
      </c>
      <c r="BH95" s="164">
        <f>IF(A2stdlife="n/a","n/a",IF(BH$3&gt;(A2stdlife+$E95),(Input!$K$144*(1+rvanilla)^0.5)-SUM($K95:BG95),(Input!$K$144*(1+rvanilla)^0.5)/A2stdlife))</f>
        <v>0.11130717868386074</v>
      </c>
      <c r="BI95" s="164">
        <f>IF(A2stdlife="n/a","n/a",IF(BI$3&gt;(A2stdlife+$E95),(Input!$K$144*(1+rvanilla)^0.5)-SUM($K95:BH95),(Input!$K$144*(1+rvanilla)^0.5)/A2stdlife))</f>
        <v>0.11130717868386074</v>
      </c>
      <c r="BJ95" s="18"/>
      <c r="BK95" s="18"/>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s="5" customFormat="1" hidden="1" outlineLevel="2" x14ac:dyDescent="0.2">
      <c r="A96" s="18"/>
      <c r="B96" s="18"/>
      <c r="C96" s="36"/>
      <c r="D96" s="485"/>
      <c r="E96" s="283">
        <v>6</v>
      </c>
      <c r="F96" s="38"/>
      <c r="G96" s="391"/>
      <c r="H96" s="308"/>
      <c r="I96" s="308"/>
      <c r="J96" s="308"/>
      <c r="K96" s="308"/>
      <c r="L96" s="307"/>
      <c r="M96" s="164">
        <f>IF(A2stdlife="n/a","n/a",IF(M$3&gt;(A2stdlife+$E96),(Input!$L$144*(1+rvanilla)^0.5)-SUM($L96:L96),(Input!$L$144*(1+rvanilla)^0.5)/A2stdlife))</f>
        <v>0</v>
      </c>
      <c r="N96" s="164">
        <f>IF(A2stdlife="n/a","n/a",IF(N$3&gt;(A2stdlife+$E96),(Input!$L$144*(1+rvanilla)^0.5)-SUM($L96:M96),(Input!$L$144*(1+rvanilla)^0.5)/A2stdlife))</f>
        <v>0</v>
      </c>
      <c r="O96" s="164">
        <f>IF(A2stdlife="n/a","n/a",IF(O$3&gt;(A2stdlife+$E96),(Input!$L$144*(1+rvanilla)^0.5)-SUM($L96:N96),(Input!$L$144*(1+rvanilla)^0.5)/A2stdlife))</f>
        <v>0</v>
      </c>
      <c r="P96" s="164">
        <f>IF(A2stdlife="n/a","n/a",IF(P$3&gt;(A2stdlife+$E96),(Input!$L$144*(1+rvanilla)^0.5)-SUM($L96:O96),(Input!$L$144*(1+rvanilla)^0.5)/A2stdlife))</f>
        <v>0</v>
      </c>
      <c r="Q96" s="164">
        <f>IF(A2stdlife="n/a","n/a",IF(Q$3&gt;(A2stdlife+$E96),(Input!$L$144*(1+rvanilla)^0.5)-SUM($L96:P96),(Input!$L$144*(1+rvanilla)^0.5)/A2stdlife))</f>
        <v>0</v>
      </c>
      <c r="R96" s="164">
        <f>IF(A2stdlife="n/a","n/a",IF(R$3&gt;(A2stdlife+$E96),(Input!$L$144*(1+rvanilla)^0.5)-SUM($L96:Q96),(Input!$L$144*(1+rvanilla)^0.5)/A2stdlife))</f>
        <v>0</v>
      </c>
      <c r="S96" s="164">
        <f>IF(A2stdlife="n/a","n/a",IF(S$3&gt;(A2stdlife+$E96),(Input!$L$144*(1+rvanilla)^0.5)-SUM($L96:R96),(Input!$L$144*(1+rvanilla)^0.5)/A2stdlife))</f>
        <v>0</v>
      </c>
      <c r="T96" s="164">
        <f>IF(A2stdlife="n/a","n/a",IF(T$3&gt;(A2stdlife+$E96),(Input!$L$144*(1+rvanilla)^0.5)-SUM($L96:S96),(Input!$L$144*(1+rvanilla)^0.5)/A2stdlife))</f>
        <v>0</v>
      </c>
      <c r="U96" s="164">
        <f>IF(A2stdlife="n/a","n/a",IF(U$3&gt;(A2stdlife+$E96),(Input!$L$144*(1+rvanilla)^0.5)-SUM($L96:T96),(Input!$L$144*(1+rvanilla)^0.5)/A2stdlife))</f>
        <v>0</v>
      </c>
      <c r="V96" s="164">
        <f>IF(A2stdlife="n/a","n/a",IF(V$3&gt;(A2stdlife+$E96),(Input!$L$144*(1+rvanilla)^0.5)-SUM($L96:U96),(Input!$L$144*(1+rvanilla)^0.5)/A2stdlife))</f>
        <v>0</v>
      </c>
      <c r="W96" s="164">
        <f>IF(A2stdlife="n/a","n/a",IF(W$3&gt;(A2stdlife+$E96),(Input!$L$144*(1+rvanilla)^0.5)-SUM($L96:V96),(Input!$L$144*(1+rvanilla)^0.5)/A2stdlife))</f>
        <v>0</v>
      </c>
      <c r="X96" s="164">
        <f>IF(A2stdlife="n/a","n/a",IF(X$3&gt;(A2stdlife+$E96),(Input!$L$144*(1+rvanilla)^0.5)-SUM($L96:W96),(Input!$L$144*(1+rvanilla)^0.5)/A2stdlife))</f>
        <v>0</v>
      </c>
      <c r="Y96" s="164">
        <f>IF(A2stdlife="n/a","n/a",IF(Y$3&gt;(A2stdlife+$E96),(Input!$L$144*(1+rvanilla)^0.5)-SUM($L96:X96),(Input!$L$144*(1+rvanilla)^0.5)/A2stdlife))</f>
        <v>0</v>
      </c>
      <c r="Z96" s="164">
        <f>IF(A2stdlife="n/a","n/a",IF(Z$3&gt;(A2stdlife+$E96),(Input!$L$144*(1+rvanilla)^0.5)-SUM($L96:Y96),(Input!$L$144*(1+rvanilla)^0.5)/A2stdlife))</f>
        <v>0</v>
      </c>
      <c r="AA96" s="164">
        <f>IF(A2stdlife="n/a","n/a",IF(AA$3&gt;(A2stdlife+$E96),(Input!$L$144*(1+rvanilla)^0.5)-SUM($L96:Z96),(Input!$L$144*(1+rvanilla)^0.5)/A2stdlife))</f>
        <v>0</v>
      </c>
      <c r="AB96" s="164">
        <f>IF(A2stdlife="n/a","n/a",IF(AB$3&gt;(A2stdlife+$E96),(Input!$L$144*(1+rvanilla)^0.5)-SUM($L96:AA96),(Input!$L$144*(1+rvanilla)^0.5)/A2stdlife))</f>
        <v>0</v>
      </c>
      <c r="AC96" s="164">
        <f>IF(A2stdlife="n/a","n/a",IF(AC$3&gt;(A2stdlife+$E96),(Input!$L$144*(1+rvanilla)^0.5)-SUM($L96:AB96),(Input!$L$144*(1+rvanilla)^0.5)/A2stdlife))</f>
        <v>0</v>
      </c>
      <c r="AD96" s="164">
        <f>IF(A2stdlife="n/a","n/a",IF(AD$3&gt;(A2stdlife+$E96),(Input!$L$144*(1+rvanilla)^0.5)-SUM($L96:AC96),(Input!$L$144*(1+rvanilla)^0.5)/A2stdlife))</f>
        <v>0</v>
      </c>
      <c r="AE96" s="164">
        <f>IF(A2stdlife="n/a","n/a",IF(AE$3&gt;(A2stdlife+$E96),(Input!$L$144*(1+rvanilla)^0.5)-SUM($L96:AD96),(Input!$L$144*(1+rvanilla)^0.5)/A2stdlife))</f>
        <v>0</v>
      </c>
      <c r="AF96" s="164">
        <f>IF(A2stdlife="n/a","n/a",IF(AF$3&gt;(A2stdlife+$E96),(Input!$L$144*(1+rvanilla)^0.5)-SUM($L96:AE96),(Input!$L$144*(1+rvanilla)^0.5)/A2stdlife))</f>
        <v>0</v>
      </c>
      <c r="AG96" s="164">
        <f>IF(A2stdlife="n/a","n/a",IF(AG$3&gt;(A2stdlife+$E96),(Input!$L$144*(1+rvanilla)^0.5)-SUM($L96:AF96),(Input!$L$144*(1+rvanilla)^0.5)/A2stdlife))</f>
        <v>0</v>
      </c>
      <c r="AH96" s="164">
        <f>IF(A2stdlife="n/a","n/a",IF(AH$3&gt;(A2stdlife+$E96),(Input!$L$144*(1+rvanilla)^0.5)-SUM($L96:AG96),(Input!$L$144*(1+rvanilla)^0.5)/A2stdlife))</f>
        <v>0</v>
      </c>
      <c r="AI96" s="164">
        <f>IF(A2stdlife="n/a","n/a",IF(AI$3&gt;(A2stdlife+$E96),(Input!$L$144*(1+rvanilla)^0.5)-SUM($L96:AH96),(Input!$L$144*(1+rvanilla)^0.5)/A2stdlife))</f>
        <v>0</v>
      </c>
      <c r="AJ96" s="164">
        <f>IF(A2stdlife="n/a","n/a",IF(AJ$3&gt;(A2stdlife+$E96),(Input!$L$144*(1+rvanilla)^0.5)-SUM($L96:AI96),(Input!$L$144*(1+rvanilla)^0.5)/A2stdlife))</f>
        <v>0</v>
      </c>
      <c r="AK96" s="164">
        <f>IF(A2stdlife="n/a","n/a",IF(AK$3&gt;(A2stdlife+$E96),(Input!$L$144*(1+rvanilla)^0.5)-SUM($L96:AJ96),(Input!$L$144*(1+rvanilla)^0.5)/A2stdlife))</f>
        <v>0</v>
      </c>
      <c r="AL96" s="164">
        <f>IF(A2stdlife="n/a","n/a",IF(AL$3&gt;(A2stdlife+$E96),(Input!$L$144*(1+rvanilla)^0.5)-SUM($L96:AK96),(Input!$L$144*(1+rvanilla)^0.5)/A2stdlife))</f>
        <v>0</v>
      </c>
      <c r="AM96" s="164">
        <f>IF(A2stdlife="n/a","n/a",IF(AM$3&gt;(A2stdlife+$E96),(Input!$L$144*(1+rvanilla)^0.5)-SUM($L96:AL96),(Input!$L$144*(1+rvanilla)^0.5)/A2stdlife))</f>
        <v>0</v>
      </c>
      <c r="AN96" s="164">
        <f>IF(A2stdlife="n/a","n/a",IF(AN$3&gt;(A2stdlife+$E96),(Input!$L$144*(1+rvanilla)^0.5)-SUM($L96:AM96),(Input!$L$144*(1+rvanilla)^0.5)/A2stdlife))</f>
        <v>0</v>
      </c>
      <c r="AO96" s="164">
        <f>IF(A2stdlife="n/a","n/a",IF(AO$3&gt;(A2stdlife+$E96),(Input!$L$144*(1+rvanilla)^0.5)-SUM($L96:AN96),(Input!$L$144*(1+rvanilla)^0.5)/A2stdlife))</f>
        <v>0</v>
      </c>
      <c r="AP96" s="164">
        <f>IF(A2stdlife="n/a","n/a",IF(AP$3&gt;(A2stdlife+$E96),(Input!$L$144*(1+rvanilla)^0.5)-SUM($L96:AO96),(Input!$L$144*(1+rvanilla)^0.5)/A2stdlife))</f>
        <v>0</v>
      </c>
      <c r="AQ96" s="164">
        <f>IF(A2stdlife="n/a","n/a",IF(AQ$3&gt;(A2stdlife+$E96),(Input!$L$144*(1+rvanilla)^0.5)-SUM($L96:AP96),(Input!$L$144*(1+rvanilla)^0.5)/A2stdlife))</f>
        <v>0</v>
      </c>
      <c r="AR96" s="164">
        <f>IF(A2stdlife="n/a","n/a",IF(AR$3&gt;(A2stdlife+$E96),(Input!$L$144*(1+rvanilla)^0.5)-SUM($L96:AQ96),(Input!$L$144*(1+rvanilla)^0.5)/A2stdlife))</f>
        <v>0</v>
      </c>
      <c r="AS96" s="164">
        <f>IF(A2stdlife="n/a","n/a",IF(AS$3&gt;(A2stdlife+$E96),(Input!$L$144*(1+rvanilla)^0.5)-SUM($L96:AR96),(Input!$L$144*(1+rvanilla)^0.5)/A2stdlife))</f>
        <v>0</v>
      </c>
      <c r="AT96" s="164">
        <f>IF(A2stdlife="n/a","n/a",IF(AT$3&gt;(A2stdlife+$E96),(Input!$L$144*(1+rvanilla)^0.5)-SUM($L96:AS96),(Input!$L$144*(1+rvanilla)^0.5)/A2stdlife))</f>
        <v>0</v>
      </c>
      <c r="AU96" s="164">
        <f>IF(A2stdlife="n/a","n/a",IF(AU$3&gt;(A2stdlife+$E96),(Input!$L$144*(1+rvanilla)^0.5)-SUM($L96:AT96),(Input!$L$144*(1+rvanilla)^0.5)/A2stdlife))</f>
        <v>0</v>
      </c>
      <c r="AV96" s="164">
        <f>IF(A2stdlife="n/a","n/a",IF(AV$3&gt;(A2stdlife+$E96),(Input!$L$144*(1+rvanilla)^0.5)-SUM($L96:AU96),(Input!$L$144*(1+rvanilla)^0.5)/A2stdlife))</f>
        <v>0</v>
      </c>
      <c r="AW96" s="164">
        <f>IF(A2stdlife="n/a","n/a",IF(AW$3&gt;(A2stdlife+$E96),(Input!$L$144*(1+rvanilla)^0.5)-SUM($L96:AV96),(Input!$L$144*(1+rvanilla)^0.5)/A2stdlife))</f>
        <v>0</v>
      </c>
      <c r="AX96" s="164">
        <f>IF(A2stdlife="n/a","n/a",IF(AX$3&gt;(A2stdlife+$E96),(Input!$L$144*(1+rvanilla)^0.5)-SUM($L96:AW96),(Input!$L$144*(1+rvanilla)^0.5)/A2stdlife))</f>
        <v>0</v>
      </c>
      <c r="AY96" s="164">
        <f>IF(A2stdlife="n/a","n/a",IF(AY$3&gt;(A2stdlife+$E96),(Input!$L$144*(1+rvanilla)^0.5)-SUM($L96:AX96),(Input!$L$144*(1+rvanilla)^0.5)/A2stdlife))</f>
        <v>0</v>
      </c>
      <c r="AZ96" s="164">
        <f>IF(A2stdlife="n/a","n/a",IF(AZ$3&gt;(A2stdlife+$E96),(Input!$L$144*(1+rvanilla)^0.5)-SUM($L96:AY96),(Input!$L$144*(1+rvanilla)^0.5)/A2stdlife))</f>
        <v>0</v>
      </c>
      <c r="BA96" s="164">
        <f>IF(A2stdlife="n/a","n/a",IF(BA$3&gt;(A2stdlife+$E96),(Input!$L$144*(1+rvanilla)^0.5)-SUM($L96:AZ96),(Input!$L$144*(1+rvanilla)^0.5)/A2stdlife))</f>
        <v>0</v>
      </c>
      <c r="BB96" s="164">
        <f>IF(A2stdlife="n/a","n/a",IF(BB$3&gt;(A2stdlife+$E96),(Input!$L$144*(1+rvanilla)^0.5)-SUM($L96:BA96),(Input!$L$144*(1+rvanilla)^0.5)/A2stdlife))</f>
        <v>0</v>
      </c>
      <c r="BC96" s="164">
        <f>IF(A2stdlife="n/a","n/a",IF(BC$3&gt;(A2stdlife+$E96),(Input!$L$144*(1+rvanilla)^0.5)-SUM($L96:BB96),(Input!$L$144*(1+rvanilla)^0.5)/A2stdlife))</f>
        <v>0</v>
      </c>
      <c r="BD96" s="164">
        <f>IF(A2stdlife="n/a","n/a",IF(BD$3&gt;(A2stdlife+$E96),(Input!$L$144*(1+rvanilla)^0.5)-SUM($L96:BC96),(Input!$L$144*(1+rvanilla)^0.5)/A2stdlife))</f>
        <v>0</v>
      </c>
      <c r="BE96" s="164">
        <f>IF(A2stdlife="n/a","n/a",IF(BE$3&gt;(A2stdlife+$E96),(Input!$L$144*(1+rvanilla)^0.5)-SUM($L96:BD96),(Input!$L$144*(1+rvanilla)^0.5)/A2stdlife))</f>
        <v>0</v>
      </c>
      <c r="BF96" s="164">
        <f>IF(A2stdlife="n/a","n/a",IF(BF$3&gt;(A2stdlife+$E96),(Input!$L$144*(1+rvanilla)^0.5)-SUM($L96:BE96),(Input!$L$144*(1+rvanilla)^0.5)/A2stdlife))</f>
        <v>0</v>
      </c>
      <c r="BG96" s="164">
        <f>IF(A2stdlife="n/a","n/a",IF(BG$3&gt;(A2stdlife+$E96),(Input!$L$144*(1+rvanilla)^0.5)-SUM($L96:BF96),(Input!$L$144*(1+rvanilla)^0.5)/A2stdlife))</f>
        <v>0</v>
      </c>
      <c r="BH96" s="164">
        <f>IF(A2stdlife="n/a","n/a",IF(BH$3&gt;(A2stdlife+$E96),(Input!$L$144*(1+rvanilla)^0.5)-SUM($L96:BG96),(Input!$L$144*(1+rvanilla)^0.5)/A2stdlife))</f>
        <v>0</v>
      </c>
      <c r="BI96" s="164">
        <f>IF(A2stdlife="n/a","n/a",IF(BI$3&gt;(A2stdlife+$E96),(Input!$L$144*(1+rvanilla)^0.5)-SUM($L96:BH96),(Input!$L$144*(1+rvanilla)^0.5)/A2stdlife))</f>
        <v>0</v>
      </c>
      <c r="BJ96" s="18"/>
      <c r="BK96" s="18"/>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s="5" customFormat="1" hidden="1" outlineLevel="2" x14ac:dyDescent="0.2">
      <c r="A97" s="18"/>
      <c r="B97" s="18"/>
      <c r="C97" s="36"/>
      <c r="D97" s="485"/>
      <c r="E97" s="283">
        <v>7</v>
      </c>
      <c r="F97" s="38"/>
      <c r="G97" s="391"/>
      <c r="H97" s="308"/>
      <c r="I97" s="308"/>
      <c r="J97" s="308"/>
      <c r="K97" s="308"/>
      <c r="L97" s="308"/>
      <c r="M97" s="307"/>
      <c r="N97" s="164">
        <f>IF(A2stdlife="n/a","n/a",IF(N$3&gt;(A2stdlife+$E97),(Input!$M$144*(1+rvanilla)^0.5)-SUM($M97:M97),(Input!$M$144*(1+rvanilla)^0.5)/A2stdlife))</f>
        <v>0</v>
      </c>
      <c r="O97" s="164">
        <f>IF(A2stdlife="n/a","n/a",IF(O$3&gt;(A2stdlife+$E97),(Input!$M$144*(1+rvanilla)^0.5)-SUM($M97:N97),(Input!$M$144*(1+rvanilla)^0.5)/A2stdlife))</f>
        <v>0</v>
      </c>
      <c r="P97" s="164">
        <f>IF(A2stdlife="n/a","n/a",IF(P$3&gt;(A2stdlife+$E97),(Input!$M$144*(1+rvanilla)^0.5)-SUM($M97:O97),(Input!$M$144*(1+rvanilla)^0.5)/A2stdlife))</f>
        <v>0</v>
      </c>
      <c r="Q97" s="164">
        <f>IF(A2stdlife="n/a","n/a",IF(Q$3&gt;(A2stdlife+$E97),(Input!$M$144*(1+rvanilla)^0.5)-SUM($M97:P97),(Input!$M$144*(1+rvanilla)^0.5)/A2stdlife))</f>
        <v>0</v>
      </c>
      <c r="R97" s="164">
        <f>IF(A2stdlife="n/a","n/a",IF(R$3&gt;(A2stdlife+$E97),(Input!$M$144*(1+rvanilla)^0.5)-SUM($M97:Q97),(Input!$M$144*(1+rvanilla)^0.5)/A2stdlife))</f>
        <v>0</v>
      </c>
      <c r="S97" s="164">
        <f>IF(A2stdlife="n/a","n/a",IF(S$3&gt;(A2stdlife+$E97),(Input!$M$144*(1+rvanilla)^0.5)-SUM($M97:R97),(Input!$M$144*(1+rvanilla)^0.5)/A2stdlife))</f>
        <v>0</v>
      </c>
      <c r="T97" s="164">
        <f>IF(A2stdlife="n/a","n/a",IF(T$3&gt;(A2stdlife+$E97),(Input!$M$144*(1+rvanilla)^0.5)-SUM($M97:S97),(Input!$M$144*(1+rvanilla)^0.5)/A2stdlife))</f>
        <v>0</v>
      </c>
      <c r="U97" s="164">
        <f>IF(A2stdlife="n/a","n/a",IF(U$3&gt;(A2stdlife+$E97),(Input!$M$144*(1+rvanilla)^0.5)-SUM($M97:T97),(Input!$M$144*(1+rvanilla)^0.5)/A2stdlife))</f>
        <v>0</v>
      </c>
      <c r="V97" s="164">
        <f>IF(A2stdlife="n/a","n/a",IF(V$3&gt;(A2stdlife+$E97),(Input!$M$144*(1+rvanilla)^0.5)-SUM($M97:U97),(Input!$M$144*(1+rvanilla)^0.5)/A2stdlife))</f>
        <v>0</v>
      </c>
      <c r="W97" s="164">
        <f>IF(A2stdlife="n/a","n/a",IF(W$3&gt;(A2stdlife+$E97),(Input!$M$144*(1+rvanilla)^0.5)-SUM($M97:V97),(Input!$M$144*(1+rvanilla)^0.5)/A2stdlife))</f>
        <v>0</v>
      </c>
      <c r="X97" s="164">
        <f>IF(A2stdlife="n/a","n/a",IF(X$3&gt;(A2stdlife+$E97),(Input!$M$144*(1+rvanilla)^0.5)-SUM($M97:W97),(Input!$M$144*(1+rvanilla)^0.5)/A2stdlife))</f>
        <v>0</v>
      </c>
      <c r="Y97" s="164">
        <f>IF(A2stdlife="n/a","n/a",IF(Y$3&gt;(A2stdlife+$E97),(Input!$M$144*(1+rvanilla)^0.5)-SUM($M97:X97),(Input!$M$144*(1+rvanilla)^0.5)/A2stdlife))</f>
        <v>0</v>
      </c>
      <c r="Z97" s="164">
        <f>IF(A2stdlife="n/a","n/a",IF(Z$3&gt;(A2stdlife+$E97),(Input!$M$144*(1+rvanilla)^0.5)-SUM($M97:Y97),(Input!$M$144*(1+rvanilla)^0.5)/A2stdlife))</f>
        <v>0</v>
      </c>
      <c r="AA97" s="164">
        <f>IF(A2stdlife="n/a","n/a",IF(AA$3&gt;(A2stdlife+$E97),(Input!$M$144*(1+rvanilla)^0.5)-SUM($M97:Z97),(Input!$M$144*(1+rvanilla)^0.5)/A2stdlife))</f>
        <v>0</v>
      </c>
      <c r="AB97" s="164">
        <f>IF(A2stdlife="n/a","n/a",IF(AB$3&gt;(A2stdlife+$E97),(Input!$M$144*(1+rvanilla)^0.5)-SUM($M97:AA97),(Input!$M$144*(1+rvanilla)^0.5)/A2stdlife))</f>
        <v>0</v>
      </c>
      <c r="AC97" s="164">
        <f>IF(A2stdlife="n/a","n/a",IF(AC$3&gt;(A2stdlife+$E97),(Input!$M$144*(1+rvanilla)^0.5)-SUM($M97:AB97),(Input!$M$144*(1+rvanilla)^0.5)/A2stdlife))</f>
        <v>0</v>
      </c>
      <c r="AD97" s="164">
        <f>IF(A2stdlife="n/a","n/a",IF(AD$3&gt;(A2stdlife+$E97),(Input!$M$144*(1+rvanilla)^0.5)-SUM($M97:AC97),(Input!$M$144*(1+rvanilla)^0.5)/A2stdlife))</f>
        <v>0</v>
      </c>
      <c r="AE97" s="164">
        <f>IF(A2stdlife="n/a","n/a",IF(AE$3&gt;(A2stdlife+$E97),(Input!$M$144*(1+rvanilla)^0.5)-SUM($M97:AD97),(Input!$M$144*(1+rvanilla)^0.5)/A2stdlife))</f>
        <v>0</v>
      </c>
      <c r="AF97" s="164">
        <f>IF(A2stdlife="n/a","n/a",IF(AF$3&gt;(A2stdlife+$E97),(Input!$M$144*(1+rvanilla)^0.5)-SUM($M97:AE97),(Input!$M$144*(1+rvanilla)^0.5)/A2stdlife))</f>
        <v>0</v>
      </c>
      <c r="AG97" s="164">
        <f>IF(A2stdlife="n/a","n/a",IF(AG$3&gt;(A2stdlife+$E97),(Input!$M$144*(1+rvanilla)^0.5)-SUM($M97:AF97),(Input!$M$144*(1+rvanilla)^0.5)/A2stdlife))</f>
        <v>0</v>
      </c>
      <c r="AH97" s="164">
        <f>IF(A2stdlife="n/a","n/a",IF(AH$3&gt;(A2stdlife+$E97),(Input!$M$144*(1+rvanilla)^0.5)-SUM($M97:AG97),(Input!$M$144*(1+rvanilla)^0.5)/A2stdlife))</f>
        <v>0</v>
      </c>
      <c r="AI97" s="164">
        <f>IF(A2stdlife="n/a","n/a",IF(AI$3&gt;(A2stdlife+$E97),(Input!$M$144*(1+rvanilla)^0.5)-SUM($M97:AH97),(Input!$M$144*(1+rvanilla)^0.5)/A2stdlife))</f>
        <v>0</v>
      </c>
      <c r="AJ97" s="164">
        <f>IF(A2stdlife="n/a","n/a",IF(AJ$3&gt;(A2stdlife+$E97),(Input!$M$144*(1+rvanilla)^0.5)-SUM($M97:AI97),(Input!$M$144*(1+rvanilla)^0.5)/A2stdlife))</f>
        <v>0</v>
      </c>
      <c r="AK97" s="164">
        <f>IF(A2stdlife="n/a","n/a",IF(AK$3&gt;(A2stdlife+$E97),(Input!$M$144*(1+rvanilla)^0.5)-SUM($M97:AJ97),(Input!$M$144*(1+rvanilla)^0.5)/A2stdlife))</f>
        <v>0</v>
      </c>
      <c r="AL97" s="164">
        <f>IF(A2stdlife="n/a","n/a",IF(AL$3&gt;(A2stdlife+$E97),(Input!$M$144*(1+rvanilla)^0.5)-SUM($M97:AK97),(Input!$M$144*(1+rvanilla)^0.5)/A2stdlife))</f>
        <v>0</v>
      </c>
      <c r="AM97" s="164">
        <f>IF(A2stdlife="n/a","n/a",IF(AM$3&gt;(A2stdlife+$E97),(Input!$M$144*(1+rvanilla)^0.5)-SUM($M97:AL97),(Input!$M$144*(1+rvanilla)^0.5)/A2stdlife))</f>
        <v>0</v>
      </c>
      <c r="AN97" s="164">
        <f>IF(A2stdlife="n/a","n/a",IF(AN$3&gt;(A2stdlife+$E97),(Input!$M$144*(1+rvanilla)^0.5)-SUM($M97:AM97),(Input!$M$144*(1+rvanilla)^0.5)/A2stdlife))</f>
        <v>0</v>
      </c>
      <c r="AO97" s="164">
        <f>IF(A2stdlife="n/a","n/a",IF(AO$3&gt;(A2stdlife+$E97),(Input!$M$144*(1+rvanilla)^0.5)-SUM($M97:AN97),(Input!$M$144*(1+rvanilla)^0.5)/A2stdlife))</f>
        <v>0</v>
      </c>
      <c r="AP97" s="164">
        <f>IF(A2stdlife="n/a","n/a",IF(AP$3&gt;(A2stdlife+$E97),(Input!$M$144*(1+rvanilla)^0.5)-SUM($M97:AO97),(Input!$M$144*(1+rvanilla)^0.5)/A2stdlife))</f>
        <v>0</v>
      </c>
      <c r="AQ97" s="164">
        <f>IF(A2stdlife="n/a","n/a",IF(AQ$3&gt;(A2stdlife+$E97),(Input!$M$144*(1+rvanilla)^0.5)-SUM($M97:AP97),(Input!$M$144*(1+rvanilla)^0.5)/A2stdlife))</f>
        <v>0</v>
      </c>
      <c r="AR97" s="164">
        <f>IF(A2stdlife="n/a","n/a",IF(AR$3&gt;(A2stdlife+$E97),(Input!$M$144*(1+rvanilla)^0.5)-SUM($M97:AQ97),(Input!$M$144*(1+rvanilla)^0.5)/A2stdlife))</f>
        <v>0</v>
      </c>
      <c r="AS97" s="164">
        <f>IF(A2stdlife="n/a","n/a",IF(AS$3&gt;(A2stdlife+$E97),(Input!$M$144*(1+rvanilla)^0.5)-SUM($M97:AR97),(Input!$M$144*(1+rvanilla)^0.5)/A2stdlife))</f>
        <v>0</v>
      </c>
      <c r="AT97" s="164">
        <f>IF(A2stdlife="n/a","n/a",IF(AT$3&gt;(A2stdlife+$E97),(Input!$M$144*(1+rvanilla)^0.5)-SUM($M97:AS97),(Input!$M$144*(1+rvanilla)^0.5)/A2stdlife))</f>
        <v>0</v>
      </c>
      <c r="AU97" s="164">
        <f>IF(A2stdlife="n/a","n/a",IF(AU$3&gt;(A2stdlife+$E97),(Input!$M$144*(1+rvanilla)^0.5)-SUM($M97:AT97),(Input!$M$144*(1+rvanilla)^0.5)/A2stdlife))</f>
        <v>0</v>
      </c>
      <c r="AV97" s="164">
        <f>IF(A2stdlife="n/a","n/a",IF(AV$3&gt;(A2stdlife+$E97),(Input!$M$144*(1+rvanilla)^0.5)-SUM($M97:AU97),(Input!$M$144*(1+rvanilla)^0.5)/A2stdlife))</f>
        <v>0</v>
      </c>
      <c r="AW97" s="164">
        <f>IF(A2stdlife="n/a","n/a",IF(AW$3&gt;(A2stdlife+$E97),(Input!$M$144*(1+rvanilla)^0.5)-SUM($M97:AV97),(Input!$M$144*(1+rvanilla)^0.5)/A2stdlife))</f>
        <v>0</v>
      </c>
      <c r="AX97" s="164">
        <f>IF(A2stdlife="n/a","n/a",IF(AX$3&gt;(A2stdlife+$E97),(Input!$M$144*(1+rvanilla)^0.5)-SUM($M97:AW97),(Input!$M$144*(1+rvanilla)^0.5)/A2stdlife))</f>
        <v>0</v>
      </c>
      <c r="AY97" s="164">
        <f>IF(A2stdlife="n/a","n/a",IF(AY$3&gt;(A2stdlife+$E97),(Input!$M$144*(1+rvanilla)^0.5)-SUM($M97:AX97),(Input!$M$144*(1+rvanilla)^0.5)/A2stdlife))</f>
        <v>0</v>
      </c>
      <c r="AZ97" s="164">
        <f>IF(A2stdlife="n/a","n/a",IF(AZ$3&gt;(A2stdlife+$E97),(Input!$M$144*(1+rvanilla)^0.5)-SUM($M97:AY97),(Input!$M$144*(1+rvanilla)^0.5)/A2stdlife))</f>
        <v>0</v>
      </c>
      <c r="BA97" s="164">
        <f>IF(A2stdlife="n/a","n/a",IF(BA$3&gt;(A2stdlife+$E97),(Input!$M$144*(1+rvanilla)^0.5)-SUM($M97:AZ97),(Input!$M$144*(1+rvanilla)^0.5)/A2stdlife))</f>
        <v>0</v>
      </c>
      <c r="BB97" s="164">
        <f>IF(A2stdlife="n/a","n/a",IF(BB$3&gt;(A2stdlife+$E97),(Input!$M$144*(1+rvanilla)^0.5)-SUM($M97:BA97),(Input!$M$144*(1+rvanilla)^0.5)/A2stdlife))</f>
        <v>0</v>
      </c>
      <c r="BC97" s="164">
        <f>IF(A2stdlife="n/a","n/a",IF(BC$3&gt;(A2stdlife+$E97),(Input!$M$144*(1+rvanilla)^0.5)-SUM($M97:BB97),(Input!$M$144*(1+rvanilla)^0.5)/A2stdlife))</f>
        <v>0</v>
      </c>
      <c r="BD97" s="164">
        <f>IF(A2stdlife="n/a","n/a",IF(BD$3&gt;(A2stdlife+$E97),(Input!$M$144*(1+rvanilla)^0.5)-SUM($M97:BC97),(Input!$M$144*(1+rvanilla)^0.5)/A2stdlife))</f>
        <v>0</v>
      </c>
      <c r="BE97" s="164">
        <f>IF(A2stdlife="n/a","n/a",IF(BE$3&gt;(A2stdlife+$E97),(Input!$M$144*(1+rvanilla)^0.5)-SUM($M97:BD97),(Input!$M$144*(1+rvanilla)^0.5)/A2stdlife))</f>
        <v>0</v>
      </c>
      <c r="BF97" s="164">
        <f>IF(A2stdlife="n/a","n/a",IF(BF$3&gt;(A2stdlife+$E97),(Input!$M$144*(1+rvanilla)^0.5)-SUM($M97:BE97),(Input!$M$144*(1+rvanilla)^0.5)/A2stdlife))</f>
        <v>0</v>
      </c>
      <c r="BG97" s="164">
        <f>IF(A2stdlife="n/a","n/a",IF(BG$3&gt;(A2stdlife+$E97),(Input!$M$144*(1+rvanilla)^0.5)-SUM($M97:BF97),(Input!$M$144*(1+rvanilla)^0.5)/A2stdlife))</f>
        <v>0</v>
      </c>
      <c r="BH97" s="164">
        <f>IF(A2stdlife="n/a","n/a",IF(BH$3&gt;(A2stdlife+$E97),(Input!$M$144*(1+rvanilla)^0.5)-SUM($M97:BG97),(Input!$M$144*(1+rvanilla)^0.5)/A2stdlife))</f>
        <v>0</v>
      </c>
      <c r="BI97" s="164">
        <f>IF(A2stdlife="n/a","n/a",IF(BI$3&gt;(A2stdlife+$E97),(Input!$M$144*(1+rvanilla)^0.5)-SUM($M97:BH97),(Input!$M$144*(1+rvanilla)^0.5)/A2stdlife))</f>
        <v>0</v>
      </c>
      <c r="BJ97" s="18"/>
      <c r="BK97" s="18"/>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s="5" customFormat="1" hidden="1" outlineLevel="2" x14ac:dyDescent="0.2">
      <c r="A98" s="18"/>
      <c r="B98" s="18"/>
      <c r="C98" s="36"/>
      <c r="D98" s="485"/>
      <c r="E98" s="283">
        <v>8</v>
      </c>
      <c r="F98" s="38"/>
      <c r="G98" s="391"/>
      <c r="H98" s="308"/>
      <c r="I98" s="308"/>
      <c r="J98" s="308"/>
      <c r="K98" s="308"/>
      <c r="L98" s="308"/>
      <c r="M98" s="308"/>
      <c r="N98" s="307"/>
      <c r="O98" s="164">
        <f>IF(A2stdlife="n/a","n/a",IF(O$3&gt;(A2stdlife+$E98),(Input!$N$144*(1+rvanilla)^0.5)-SUM($N98:N98),(Input!$N$144*(1+rvanilla)^0.5)/A2stdlife))</f>
        <v>0</v>
      </c>
      <c r="P98" s="164">
        <f>IF(A2stdlife="n/a","n/a",IF(P$3&gt;(A2stdlife+$E98),(Input!$N$144*(1+rvanilla)^0.5)-SUM($N98:O98),(Input!$N$144*(1+rvanilla)^0.5)/A2stdlife))</f>
        <v>0</v>
      </c>
      <c r="Q98" s="164">
        <f>IF(A2stdlife="n/a","n/a",IF(Q$3&gt;(A2stdlife+$E98),(Input!$N$144*(1+rvanilla)^0.5)-SUM($N98:P98),(Input!$N$144*(1+rvanilla)^0.5)/A2stdlife))</f>
        <v>0</v>
      </c>
      <c r="R98" s="164">
        <f>IF(A2stdlife="n/a","n/a",IF(R$3&gt;(A2stdlife+$E98),(Input!$N$144*(1+rvanilla)^0.5)-SUM($N98:Q98),(Input!$N$144*(1+rvanilla)^0.5)/A2stdlife))</f>
        <v>0</v>
      </c>
      <c r="S98" s="164">
        <f>IF(A2stdlife="n/a","n/a",IF(S$3&gt;(A2stdlife+$E98),(Input!$N$144*(1+rvanilla)^0.5)-SUM($N98:R98),(Input!$N$144*(1+rvanilla)^0.5)/A2stdlife))</f>
        <v>0</v>
      </c>
      <c r="T98" s="164">
        <f>IF(A2stdlife="n/a","n/a",IF(T$3&gt;(A2stdlife+$E98),(Input!$N$144*(1+rvanilla)^0.5)-SUM($N98:S98),(Input!$N$144*(1+rvanilla)^0.5)/A2stdlife))</f>
        <v>0</v>
      </c>
      <c r="U98" s="164">
        <f>IF(A2stdlife="n/a","n/a",IF(U$3&gt;(A2stdlife+$E98),(Input!$N$144*(1+rvanilla)^0.5)-SUM($N98:T98),(Input!$N$144*(1+rvanilla)^0.5)/A2stdlife))</f>
        <v>0</v>
      </c>
      <c r="V98" s="164">
        <f>IF(A2stdlife="n/a","n/a",IF(V$3&gt;(A2stdlife+$E98),(Input!$N$144*(1+rvanilla)^0.5)-SUM($N98:U98),(Input!$N$144*(1+rvanilla)^0.5)/A2stdlife))</f>
        <v>0</v>
      </c>
      <c r="W98" s="164">
        <f>IF(A2stdlife="n/a","n/a",IF(W$3&gt;(A2stdlife+$E98),(Input!$N$144*(1+rvanilla)^0.5)-SUM($N98:V98),(Input!$N$144*(1+rvanilla)^0.5)/A2stdlife))</f>
        <v>0</v>
      </c>
      <c r="X98" s="164">
        <f>IF(A2stdlife="n/a","n/a",IF(X$3&gt;(A2stdlife+$E98),(Input!$N$144*(1+rvanilla)^0.5)-SUM($N98:W98),(Input!$N$144*(1+rvanilla)^0.5)/A2stdlife))</f>
        <v>0</v>
      </c>
      <c r="Y98" s="164">
        <f>IF(A2stdlife="n/a","n/a",IF(Y$3&gt;(A2stdlife+$E98),(Input!$N$144*(1+rvanilla)^0.5)-SUM($N98:X98),(Input!$N$144*(1+rvanilla)^0.5)/A2stdlife))</f>
        <v>0</v>
      </c>
      <c r="Z98" s="164">
        <f>IF(A2stdlife="n/a","n/a",IF(Z$3&gt;(A2stdlife+$E98),(Input!$N$144*(1+rvanilla)^0.5)-SUM($N98:Y98),(Input!$N$144*(1+rvanilla)^0.5)/A2stdlife))</f>
        <v>0</v>
      </c>
      <c r="AA98" s="164">
        <f>IF(A2stdlife="n/a","n/a",IF(AA$3&gt;(A2stdlife+$E98),(Input!$N$144*(1+rvanilla)^0.5)-SUM($N98:Z98),(Input!$N$144*(1+rvanilla)^0.5)/A2stdlife))</f>
        <v>0</v>
      </c>
      <c r="AB98" s="164">
        <f>IF(A2stdlife="n/a","n/a",IF(AB$3&gt;(A2stdlife+$E98),(Input!$N$144*(1+rvanilla)^0.5)-SUM($N98:AA98),(Input!$N$144*(1+rvanilla)^0.5)/A2stdlife))</f>
        <v>0</v>
      </c>
      <c r="AC98" s="164">
        <f>IF(A2stdlife="n/a","n/a",IF(AC$3&gt;(A2stdlife+$E98),(Input!$N$144*(1+rvanilla)^0.5)-SUM($N98:AB98),(Input!$N$144*(1+rvanilla)^0.5)/A2stdlife))</f>
        <v>0</v>
      </c>
      <c r="AD98" s="164">
        <f>IF(A2stdlife="n/a","n/a",IF(AD$3&gt;(A2stdlife+$E98),(Input!$N$144*(1+rvanilla)^0.5)-SUM($N98:AC98),(Input!$N$144*(1+rvanilla)^0.5)/A2stdlife))</f>
        <v>0</v>
      </c>
      <c r="AE98" s="164">
        <f>IF(A2stdlife="n/a","n/a",IF(AE$3&gt;(A2stdlife+$E98),(Input!$N$144*(1+rvanilla)^0.5)-SUM($N98:AD98),(Input!$N$144*(1+rvanilla)^0.5)/A2stdlife))</f>
        <v>0</v>
      </c>
      <c r="AF98" s="164">
        <f>IF(A2stdlife="n/a","n/a",IF(AF$3&gt;(A2stdlife+$E98),(Input!$N$144*(1+rvanilla)^0.5)-SUM($N98:AE98),(Input!$N$144*(1+rvanilla)^0.5)/A2stdlife))</f>
        <v>0</v>
      </c>
      <c r="AG98" s="164">
        <f>IF(A2stdlife="n/a","n/a",IF(AG$3&gt;(A2stdlife+$E98),(Input!$N$144*(1+rvanilla)^0.5)-SUM($N98:AF98),(Input!$N$144*(1+rvanilla)^0.5)/A2stdlife))</f>
        <v>0</v>
      </c>
      <c r="AH98" s="164">
        <f>IF(A2stdlife="n/a","n/a",IF(AH$3&gt;(A2stdlife+$E98),(Input!$N$144*(1+rvanilla)^0.5)-SUM($N98:AG98),(Input!$N$144*(1+rvanilla)^0.5)/A2stdlife))</f>
        <v>0</v>
      </c>
      <c r="AI98" s="164">
        <f>IF(A2stdlife="n/a","n/a",IF(AI$3&gt;(A2stdlife+$E98),(Input!$N$144*(1+rvanilla)^0.5)-SUM($N98:AH98),(Input!$N$144*(1+rvanilla)^0.5)/A2stdlife))</f>
        <v>0</v>
      </c>
      <c r="AJ98" s="164">
        <f>IF(A2stdlife="n/a","n/a",IF(AJ$3&gt;(A2stdlife+$E98),(Input!$N$144*(1+rvanilla)^0.5)-SUM($N98:AI98),(Input!$N$144*(1+rvanilla)^0.5)/A2stdlife))</f>
        <v>0</v>
      </c>
      <c r="AK98" s="164">
        <f>IF(A2stdlife="n/a","n/a",IF(AK$3&gt;(A2stdlife+$E98),(Input!$N$144*(1+rvanilla)^0.5)-SUM($N98:AJ98),(Input!$N$144*(1+rvanilla)^0.5)/A2stdlife))</f>
        <v>0</v>
      </c>
      <c r="AL98" s="164">
        <f>IF(A2stdlife="n/a","n/a",IF(AL$3&gt;(A2stdlife+$E98),(Input!$N$144*(1+rvanilla)^0.5)-SUM($N98:AK98),(Input!$N$144*(1+rvanilla)^0.5)/A2stdlife))</f>
        <v>0</v>
      </c>
      <c r="AM98" s="164">
        <f>IF(A2stdlife="n/a","n/a",IF(AM$3&gt;(A2stdlife+$E98),(Input!$N$144*(1+rvanilla)^0.5)-SUM($N98:AL98),(Input!$N$144*(1+rvanilla)^0.5)/A2stdlife))</f>
        <v>0</v>
      </c>
      <c r="AN98" s="164">
        <f>IF(A2stdlife="n/a","n/a",IF(AN$3&gt;(A2stdlife+$E98),(Input!$N$144*(1+rvanilla)^0.5)-SUM($N98:AM98),(Input!$N$144*(1+rvanilla)^0.5)/A2stdlife))</f>
        <v>0</v>
      </c>
      <c r="AO98" s="164">
        <f>IF(A2stdlife="n/a","n/a",IF(AO$3&gt;(A2stdlife+$E98),(Input!$N$144*(1+rvanilla)^0.5)-SUM($N98:AN98),(Input!$N$144*(1+rvanilla)^0.5)/A2stdlife))</f>
        <v>0</v>
      </c>
      <c r="AP98" s="164">
        <f>IF(A2stdlife="n/a","n/a",IF(AP$3&gt;(A2stdlife+$E98),(Input!$N$144*(1+rvanilla)^0.5)-SUM($N98:AO98),(Input!$N$144*(1+rvanilla)^0.5)/A2stdlife))</f>
        <v>0</v>
      </c>
      <c r="AQ98" s="164">
        <f>IF(A2stdlife="n/a","n/a",IF(AQ$3&gt;(A2stdlife+$E98),(Input!$N$144*(1+rvanilla)^0.5)-SUM($N98:AP98),(Input!$N$144*(1+rvanilla)^0.5)/A2stdlife))</f>
        <v>0</v>
      </c>
      <c r="AR98" s="164">
        <f>IF(A2stdlife="n/a","n/a",IF(AR$3&gt;(A2stdlife+$E98),(Input!$N$144*(1+rvanilla)^0.5)-SUM($N98:AQ98),(Input!$N$144*(1+rvanilla)^0.5)/A2stdlife))</f>
        <v>0</v>
      </c>
      <c r="AS98" s="164">
        <f>IF(A2stdlife="n/a","n/a",IF(AS$3&gt;(A2stdlife+$E98),(Input!$N$144*(1+rvanilla)^0.5)-SUM($N98:AR98),(Input!$N$144*(1+rvanilla)^0.5)/A2stdlife))</f>
        <v>0</v>
      </c>
      <c r="AT98" s="164">
        <f>IF(A2stdlife="n/a","n/a",IF(AT$3&gt;(A2stdlife+$E98),(Input!$N$144*(1+rvanilla)^0.5)-SUM($N98:AS98),(Input!$N$144*(1+rvanilla)^0.5)/A2stdlife))</f>
        <v>0</v>
      </c>
      <c r="AU98" s="164">
        <f>IF(A2stdlife="n/a","n/a",IF(AU$3&gt;(A2stdlife+$E98),(Input!$N$144*(1+rvanilla)^0.5)-SUM($N98:AT98),(Input!$N$144*(1+rvanilla)^0.5)/A2stdlife))</f>
        <v>0</v>
      </c>
      <c r="AV98" s="164">
        <f>IF(A2stdlife="n/a","n/a",IF(AV$3&gt;(A2stdlife+$E98),(Input!$N$144*(1+rvanilla)^0.5)-SUM($N98:AU98),(Input!$N$144*(1+rvanilla)^0.5)/A2stdlife))</f>
        <v>0</v>
      </c>
      <c r="AW98" s="164">
        <f>IF(A2stdlife="n/a","n/a",IF(AW$3&gt;(A2stdlife+$E98),(Input!$N$144*(1+rvanilla)^0.5)-SUM($N98:AV98),(Input!$N$144*(1+rvanilla)^0.5)/A2stdlife))</f>
        <v>0</v>
      </c>
      <c r="AX98" s="164">
        <f>IF(A2stdlife="n/a","n/a",IF(AX$3&gt;(A2stdlife+$E98),(Input!$N$144*(1+rvanilla)^0.5)-SUM($N98:AW98),(Input!$N$144*(1+rvanilla)^0.5)/A2stdlife))</f>
        <v>0</v>
      </c>
      <c r="AY98" s="164">
        <f>IF(A2stdlife="n/a","n/a",IF(AY$3&gt;(A2stdlife+$E98),(Input!$N$144*(1+rvanilla)^0.5)-SUM($N98:AX98),(Input!$N$144*(1+rvanilla)^0.5)/A2stdlife))</f>
        <v>0</v>
      </c>
      <c r="AZ98" s="164">
        <f>IF(A2stdlife="n/a","n/a",IF(AZ$3&gt;(A2stdlife+$E98),(Input!$N$144*(1+rvanilla)^0.5)-SUM($N98:AY98),(Input!$N$144*(1+rvanilla)^0.5)/A2stdlife))</f>
        <v>0</v>
      </c>
      <c r="BA98" s="164">
        <f>IF(A2stdlife="n/a","n/a",IF(BA$3&gt;(A2stdlife+$E98),(Input!$N$144*(1+rvanilla)^0.5)-SUM($N98:AZ98),(Input!$N$144*(1+rvanilla)^0.5)/A2stdlife))</f>
        <v>0</v>
      </c>
      <c r="BB98" s="164">
        <f>IF(A2stdlife="n/a","n/a",IF(BB$3&gt;(A2stdlife+$E98),(Input!$N$144*(1+rvanilla)^0.5)-SUM($N98:BA98),(Input!$N$144*(1+rvanilla)^0.5)/A2stdlife))</f>
        <v>0</v>
      </c>
      <c r="BC98" s="164">
        <f>IF(A2stdlife="n/a","n/a",IF(BC$3&gt;(A2stdlife+$E98),(Input!$N$144*(1+rvanilla)^0.5)-SUM($N98:BB98),(Input!$N$144*(1+rvanilla)^0.5)/A2stdlife))</f>
        <v>0</v>
      </c>
      <c r="BD98" s="164">
        <f>IF(A2stdlife="n/a","n/a",IF(BD$3&gt;(A2stdlife+$E98),(Input!$N$144*(1+rvanilla)^0.5)-SUM($N98:BC98),(Input!$N$144*(1+rvanilla)^0.5)/A2stdlife))</f>
        <v>0</v>
      </c>
      <c r="BE98" s="164">
        <f>IF(A2stdlife="n/a","n/a",IF(BE$3&gt;(A2stdlife+$E98),(Input!$N$144*(1+rvanilla)^0.5)-SUM($N98:BD98),(Input!$N$144*(1+rvanilla)^0.5)/A2stdlife))</f>
        <v>0</v>
      </c>
      <c r="BF98" s="164">
        <f>IF(A2stdlife="n/a","n/a",IF(BF$3&gt;(A2stdlife+$E98),(Input!$N$144*(1+rvanilla)^0.5)-SUM($N98:BE98),(Input!$N$144*(1+rvanilla)^0.5)/A2stdlife))</f>
        <v>0</v>
      </c>
      <c r="BG98" s="164">
        <f>IF(A2stdlife="n/a","n/a",IF(BG$3&gt;(A2stdlife+$E98),(Input!$N$144*(1+rvanilla)^0.5)-SUM($N98:BF98),(Input!$N$144*(1+rvanilla)^0.5)/A2stdlife))</f>
        <v>0</v>
      </c>
      <c r="BH98" s="164">
        <f>IF(A2stdlife="n/a","n/a",IF(BH$3&gt;(A2stdlife+$E98),(Input!$N$144*(1+rvanilla)^0.5)-SUM($N98:BG98),(Input!$N$144*(1+rvanilla)^0.5)/A2stdlife))</f>
        <v>0</v>
      </c>
      <c r="BI98" s="164">
        <f>IF(A2stdlife="n/a","n/a",IF(BI$3&gt;(A2stdlife+$E98),(Input!$N$144*(1+rvanilla)^0.5)-SUM($N98:BH98),(Input!$N$144*(1+rvanilla)^0.5)/A2stdlife))</f>
        <v>0</v>
      </c>
      <c r="BJ98" s="18"/>
      <c r="BK98" s="1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s="5" customFormat="1" hidden="1" outlineLevel="2" x14ac:dyDescent="0.2">
      <c r="A99" s="18"/>
      <c r="B99" s="18"/>
      <c r="C99" s="36"/>
      <c r="D99" s="485"/>
      <c r="E99" s="283">
        <v>9</v>
      </c>
      <c r="F99" s="38"/>
      <c r="G99" s="391"/>
      <c r="H99" s="308"/>
      <c r="I99" s="308"/>
      <c r="J99" s="308"/>
      <c r="K99" s="308"/>
      <c r="L99" s="308"/>
      <c r="M99" s="308"/>
      <c r="N99" s="308"/>
      <c r="O99" s="307"/>
      <c r="P99" s="164">
        <f>IF(A2stdlife="n/a","n/a",IF(P$3&gt;(A2stdlife+$E99),(Input!$O$144*(1+rvanilla)^0.5)-SUM($O99:O99),(Input!$O$144*(1+rvanilla)^0.5)/A2stdlife))</f>
        <v>0</v>
      </c>
      <c r="Q99" s="164">
        <f>IF(A2stdlife="n/a","n/a",IF(Q$3&gt;(A2stdlife+$E99),(Input!$O$144*(1+rvanilla)^0.5)-SUM($O99:P99),(Input!$O$144*(1+rvanilla)^0.5)/A2stdlife))</f>
        <v>0</v>
      </c>
      <c r="R99" s="164">
        <f>IF(A2stdlife="n/a","n/a",IF(R$3&gt;(A2stdlife+$E99),(Input!$O$144*(1+rvanilla)^0.5)-SUM($O99:Q99),(Input!$O$144*(1+rvanilla)^0.5)/A2stdlife))</f>
        <v>0</v>
      </c>
      <c r="S99" s="164">
        <f>IF(A2stdlife="n/a","n/a",IF(S$3&gt;(A2stdlife+$E99),(Input!$O$144*(1+rvanilla)^0.5)-SUM($O99:R99),(Input!$O$144*(1+rvanilla)^0.5)/A2stdlife))</f>
        <v>0</v>
      </c>
      <c r="T99" s="164">
        <f>IF(A2stdlife="n/a","n/a",IF(T$3&gt;(A2stdlife+$E99),(Input!$O$144*(1+rvanilla)^0.5)-SUM($O99:S99),(Input!$O$144*(1+rvanilla)^0.5)/A2stdlife))</f>
        <v>0</v>
      </c>
      <c r="U99" s="164">
        <f>IF(A2stdlife="n/a","n/a",IF(U$3&gt;(A2stdlife+$E99),(Input!$O$144*(1+rvanilla)^0.5)-SUM($O99:T99),(Input!$O$144*(1+rvanilla)^0.5)/A2stdlife))</f>
        <v>0</v>
      </c>
      <c r="V99" s="164">
        <f>IF(A2stdlife="n/a","n/a",IF(V$3&gt;(A2stdlife+$E99),(Input!$O$144*(1+rvanilla)^0.5)-SUM($O99:U99),(Input!$O$144*(1+rvanilla)^0.5)/A2stdlife))</f>
        <v>0</v>
      </c>
      <c r="W99" s="164">
        <f>IF(A2stdlife="n/a","n/a",IF(W$3&gt;(A2stdlife+$E99),(Input!$O$144*(1+rvanilla)^0.5)-SUM($O99:V99),(Input!$O$144*(1+rvanilla)^0.5)/A2stdlife))</f>
        <v>0</v>
      </c>
      <c r="X99" s="164">
        <f>IF(A2stdlife="n/a","n/a",IF(X$3&gt;(A2stdlife+$E99),(Input!$O$144*(1+rvanilla)^0.5)-SUM($O99:W99),(Input!$O$144*(1+rvanilla)^0.5)/A2stdlife))</f>
        <v>0</v>
      </c>
      <c r="Y99" s="164">
        <f>IF(A2stdlife="n/a","n/a",IF(Y$3&gt;(A2stdlife+$E99),(Input!$O$144*(1+rvanilla)^0.5)-SUM($O99:X99),(Input!$O$144*(1+rvanilla)^0.5)/A2stdlife))</f>
        <v>0</v>
      </c>
      <c r="Z99" s="164">
        <f>IF(A2stdlife="n/a","n/a",IF(Z$3&gt;(A2stdlife+$E99),(Input!$O$144*(1+rvanilla)^0.5)-SUM($O99:Y99),(Input!$O$144*(1+rvanilla)^0.5)/A2stdlife))</f>
        <v>0</v>
      </c>
      <c r="AA99" s="164">
        <f>IF(A2stdlife="n/a","n/a",IF(AA$3&gt;(A2stdlife+$E99),(Input!$O$144*(1+rvanilla)^0.5)-SUM($O99:Z99),(Input!$O$144*(1+rvanilla)^0.5)/A2stdlife))</f>
        <v>0</v>
      </c>
      <c r="AB99" s="164">
        <f>IF(A2stdlife="n/a","n/a",IF(AB$3&gt;(A2stdlife+$E99),(Input!$O$144*(1+rvanilla)^0.5)-SUM($O99:AA99),(Input!$O$144*(1+rvanilla)^0.5)/A2stdlife))</f>
        <v>0</v>
      </c>
      <c r="AC99" s="164">
        <f>IF(A2stdlife="n/a","n/a",IF(AC$3&gt;(A2stdlife+$E99),(Input!$O$144*(1+rvanilla)^0.5)-SUM($O99:AB99),(Input!$O$144*(1+rvanilla)^0.5)/A2stdlife))</f>
        <v>0</v>
      </c>
      <c r="AD99" s="164">
        <f>IF(A2stdlife="n/a","n/a",IF(AD$3&gt;(A2stdlife+$E99),(Input!$O$144*(1+rvanilla)^0.5)-SUM($O99:AC99),(Input!$O$144*(1+rvanilla)^0.5)/A2stdlife))</f>
        <v>0</v>
      </c>
      <c r="AE99" s="164">
        <f>IF(A2stdlife="n/a","n/a",IF(AE$3&gt;(A2stdlife+$E99),(Input!$O$144*(1+rvanilla)^0.5)-SUM($O99:AD99),(Input!$O$144*(1+rvanilla)^0.5)/A2stdlife))</f>
        <v>0</v>
      </c>
      <c r="AF99" s="164">
        <f>IF(A2stdlife="n/a","n/a",IF(AF$3&gt;(A2stdlife+$E99),(Input!$O$144*(1+rvanilla)^0.5)-SUM($O99:AE99),(Input!$O$144*(1+rvanilla)^0.5)/A2stdlife))</f>
        <v>0</v>
      </c>
      <c r="AG99" s="164">
        <f>IF(A2stdlife="n/a","n/a",IF(AG$3&gt;(A2stdlife+$E99),(Input!$O$144*(1+rvanilla)^0.5)-SUM($O99:AF99),(Input!$O$144*(1+rvanilla)^0.5)/A2stdlife))</f>
        <v>0</v>
      </c>
      <c r="AH99" s="164">
        <f>IF(A2stdlife="n/a","n/a",IF(AH$3&gt;(A2stdlife+$E99),(Input!$O$144*(1+rvanilla)^0.5)-SUM($O99:AG99),(Input!$O$144*(1+rvanilla)^0.5)/A2stdlife))</f>
        <v>0</v>
      </c>
      <c r="AI99" s="164">
        <f>IF(A2stdlife="n/a","n/a",IF(AI$3&gt;(A2stdlife+$E99),(Input!$O$144*(1+rvanilla)^0.5)-SUM($O99:AH99),(Input!$O$144*(1+rvanilla)^0.5)/A2stdlife))</f>
        <v>0</v>
      </c>
      <c r="AJ99" s="164">
        <f>IF(A2stdlife="n/a","n/a",IF(AJ$3&gt;(A2stdlife+$E99),(Input!$O$144*(1+rvanilla)^0.5)-SUM($O99:AI99),(Input!$O$144*(1+rvanilla)^0.5)/A2stdlife))</f>
        <v>0</v>
      </c>
      <c r="AK99" s="164">
        <f>IF(A2stdlife="n/a","n/a",IF(AK$3&gt;(A2stdlife+$E99),(Input!$O$144*(1+rvanilla)^0.5)-SUM($O99:AJ99),(Input!$O$144*(1+rvanilla)^0.5)/A2stdlife))</f>
        <v>0</v>
      </c>
      <c r="AL99" s="164">
        <f>IF(A2stdlife="n/a","n/a",IF(AL$3&gt;(A2stdlife+$E99),(Input!$O$144*(1+rvanilla)^0.5)-SUM($O99:AK99),(Input!$O$144*(1+rvanilla)^0.5)/A2stdlife))</f>
        <v>0</v>
      </c>
      <c r="AM99" s="164">
        <f>IF(A2stdlife="n/a","n/a",IF(AM$3&gt;(A2stdlife+$E99),(Input!$O$144*(1+rvanilla)^0.5)-SUM($O99:AL99),(Input!$O$144*(1+rvanilla)^0.5)/A2stdlife))</f>
        <v>0</v>
      </c>
      <c r="AN99" s="164">
        <f>IF(A2stdlife="n/a","n/a",IF(AN$3&gt;(A2stdlife+$E99),(Input!$O$144*(1+rvanilla)^0.5)-SUM($O99:AM99),(Input!$O$144*(1+rvanilla)^0.5)/A2stdlife))</f>
        <v>0</v>
      </c>
      <c r="AO99" s="164">
        <f>IF(A2stdlife="n/a","n/a",IF(AO$3&gt;(A2stdlife+$E99),(Input!$O$144*(1+rvanilla)^0.5)-SUM($O99:AN99),(Input!$O$144*(1+rvanilla)^0.5)/A2stdlife))</f>
        <v>0</v>
      </c>
      <c r="AP99" s="164">
        <f>IF(A2stdlife="n/a","n/a",IF(AP$3&gt;(A2stdlife+$E99),(Input!$O$144*(1+rvanilla)^0.5)-SUM($O99:AO99),(Input!$O$144*(1+rvanilla)^0.5)/A2stdlife))</f>
        <v>0</v>
      </c>
      <c r="AQ99" s="164">
        <f>IF(A2stdlife="n/a","n/a",IF(AQ$3&gt;(A2stdlife+$E99),(Input!$O$144*(1+rvanilla)^0.5)-SUM($O99:AP99),(Input!$O$144*(1+rvanilla)^0.5)/A2stdlife))</f>
        <v>0</v>
      </c>
      <c r="AR99" s="164">
        <f>IF(A2stdlife="n/a","n/a",IF(AR$3&gt;(A2stdlife+$E99),(Input!$O$144*(1+rvanilla)^0.5)-SUM($O99:AQ99),(Input!$O$144*(1+rvanilla)^0.5)/A2stdlife))</f>
        <v>0</v>
      </c>
      <c r="AS99" s="164">
        <f>IF(A2stdlife="n/a","n/a",IF(AS$3&gt;(A2stdlife+$E99),(Input!$O$144*(1+rvanilla)^0.5)-SUM($O99:AR99),(Input!$O$144*(1+rvanilla)^0.5)/A2stdlife))</f>
        <v>0</v>
      </c>
      <c r="AT99" s="164">
        <f>IF(A2stdlife="n/a","n/a",IF(AT$3&gt;(A2stdlife+$E99),(Input!$O$144*(1+rvanilla)^0.5)-SUM($O99:AS99),(Input!$O$144*(1+rvanilla)^0.5)/A2stdlife))</f>
        <v>0</v>
      </c>
      <c r="AU99" s="164">
        <f>IF(A2stdlife="n/a","n/a",IF(AU$3&gt;(A2stdlife+$E99),(Input!$O$144*(1+rvanilla)^0.5)-SUM($O99:AT99),(Input!$O$144*(1+rvanilla)^0.5)/A2stdlife))</f>
        <v>0</v>
      </c>
      <c r="AV99" s="164">
        <f>IF(A2stdlife="n/a","n/a",IF(AV$3&gt;(A2stdlife+$E99),(Input!$O$144*(1+rvanilla)^0.5)-SUM($O99:AU99),(Input!$O$144*(1+rvanilla)^0.5)/A2stdlife))</f>
        <v>0</v>
      </c>
      <c r="AW99" s="164">
        <f>IF(A2stdlife="n/a","n/a",IF(AW$3&gt;(A2stdlife+$E99),(Input!$O$144*(1+rvanilla)^0.5)-SUM($O99:AV99),(Input!$O$144*(1+rvanilla)^0.5)/A2stdlife))</f>
        <v>0</v>
      </c>
      <c r="AX99" s="164">
        <f>IF(A2stdlife="n/a","n/a",IF(AX$3&gt;(A2stdlife+$E99),(Input!$O$144*(1+rvanilla)^0.5)-SUM($O99:AW99),(Input!$O$144*(1+rvanilla)^0.5)/A2stdlife))</f>
        <v>0</v>
      </c>
      <c r="AY99" s="164">
        <f>IF(A2stdlife="n/a","n/a",IF(AY$3&gt;(A2stdlife+$E99),(Input!$O$144*(1+rvanilla)^0.5)-SUM($O99:AX99),(Input!$O$144*(1+rvanilla)^0.5)/A2stdlife))</f>
        <v>0</v>
      </c>
      <c r="AZ99" s="164">
        <f>IF(A2stdlife="n/a","n/a",IF(AZ$3&gt;(A2stdlife+$E99),(Input!$O$144*(1+rvanilla)^0.5)-SUM($O99:AY99),(Input!$O$144*(1+rvanilla)^0.5)/A2stdlife))</f>
        <v>0</v>
      </c>
      <c r="BA99" s="164">
        <f>IF(A2stdlife="n/a","n/a",IF(BA$3&gt;(A2stdlife+$E99),(Input!$O$144*(1+rvanilla)^0.5)-SUM($O99:AZ99),(Input!$O$144*(1+rvanilla)^0.5)/A2stdlife))</f>
        <v>0</v>
      </c>
      <c r="BB99" s="164">
        <f>IF(A2stdlife="n/a","n/a",IF(BB$3&gt;(A2stdlife+$E99),(Input!$O$144*(1+rvanilla)^0.5)-SUM($O99:BA99),(Input!$O$144*(1+rvanilla)^0.5)/A2stdlife))</f>
        <v>0</v>
      </c>
      <c r="BC99" s="164">
        <f>IF(A2stdlife="n/a","n/a",IF(BC$3&gt;(A2stdlife+$E99),(Input!$O$144*(1+rvanilla)^0.5)-SUM($O99:BB99),(Input!$O$144*(1+rvanilla)^0.5)/A2stdlife))</f>
        <v>0</v>
      </c>
      <c r="BD99" s="164">
        <f>IF(A2stdlife="n/a","n/a",IF(BD$3&gt;(A2stdlife+$E99),(Input!$O$144*(1+rvanilla)^0.5)-SUM($O99:BC99),(Input!$O$144*(1+rvanilla)^0.5)/A2stdlife))</f>
        <v>0</v>
      </c>
      <c r="BE99" s="164">
        <f>IF(A2stdlife="n/a","n/a",IF(BE$3&gt;(A2stdlife+$E99),(Input!$O$144*(1+rvanilla)^0.5)-SUM($O99:BD99),(Input!$O$144*(1+rvanilla)^0.5)/A2stdlife))</f>
        <v>0</v>
      </c>
      <c r="BF99" s="164">
        <f>IF(A2stdlife="n/a","n/a",IF(BF$3&gt;(A2stdlife+$E99),(Input!$O$144*(1+rvanilla)^0.5)-SUM($O99:BE99),(Input!$O$144*(1+rvanilla)^0.5)/A2stdlife))</f>
        <v>0</v>
      </c>
      <c r="BG99" s="164">
        <f>IF(A2stdlife="n/a","n/a",IF(BG$3&gt;(A2stdlife+$E99),(Input!$O$144*(1+rvanilla)^0.5)-SUM($O99:BF99),(Input!$O$144*(1+rvanilla)^0.5)/A2stdlife))</f>
        <v>0</v>
      </c>
      <c r="BH99" s="164">
        <f>IF(A2stdlife="n/a","n/a",IF(BH$3&gt;(A2stdlife+$E99),(Input!$O$144*(1+rvanilla)^0.5)-SUM($O99:BG99),(Input!$O$144*(1+rvanilla)^0.5)/A2stdlife))</f>
        <v>0</v>
      </c>
      <c r="BI99" s="164">
        <f>IF(A2stdlife="n/a","n/a",IF(BI$3&gt;(A2stdlife+$E99),(Input!$O$144*(1+rvanilla)^0.5)-SUM($O99:BH99),(Input!$O$144*(1+rvanilla)^0.5)/A2stdlife))</f>
        <v>0</v>
      </c>
      <c r="BJ99" s="18"/>
      <c r="BK99" s="18"/>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s="5" customFormat="1" hidden="1" outlineLevel="2" x14ac:dyDescent="0.2">
      <c r="A100" s="18"/>
      <c r="B100" s="18"/>
      <c r="C100" s="36"/>
      <c r="D100" s="485"/>
      <c r="E100" s="284">
        <v>10</v>
      </c>
      <c r="F100" s="38"/>
      <c r="G100" s="391"/>
      <c r="H100" s="308"/>
      <c r="I100" s="308"/>
      <c r="J100" s="308"/>
      <c r="K100" s="308"/>
      <c r="L100" s="308"/>
      <c r="M100" s="308"/>
      <c r="N100" s="308"/>
      <c r="O100" s="308"/>
      <c r="P100" s="307"/>
      <c r="Q100" s="164">
        <f>IF(A2stdlife="n/a","n/a",IF(Q$3&gt;(A2stdlife+$E100),(Input!$P$144*(1+rvanilla)^0.5)-SUM($P100:P100),(Input!$P$144*(1+rvanilla)^0.5)/A2stdlife))</f>
        <v>0</v>
      </c>
      <c r="R100" s="164">
        <f>IF(A2stdlife="n/a","n/a",IF(R$3&gt;(A2stdlife+$E100),(Input!$P$144*(1+rvanilla)^0.5)-SUM($P100:Q100),(Input!$P$144*(1+rvanilla)^0.5)/A2stdlife))</f>
        <v>0</v>
      </c>
      <c r="S100" s="164">
        <f>IF(A2stdlife="n/a","n/a",IF(S$3&gt;(A2stdlife+$E100),(Input!$P$144*(1+rvanilla)^0.5)-SUM($P100:R100),(Input!$P$144*(1+rvanilla)^0.5)/A2stdlife))</f>
        <v>0</v>
      </c>
      <c r="T100" s="164">
        <f>IF(A2stdlife="n/a","n/a",IF(T$3&gt;(A2stdlife+$E100),(Input!$P$144*(1+rvanilla)^0.5)-SUM($P100:S100),(Input!$P$144*(1+rvanilla)^0.5)/A2stdlife))</f>
        <v>0</v>
      </c>
      <c r="U100" s="164">
        <f>IF(A2stdlife="n/a","n/a",IF(U$3&gt;(A2stdlife+$E100),(Input!$P$144*(1+rvanilla)^0.5)-SUM($P100:T100),(Input!$P$144*(1+rvanilla)^0.5)/A2stdlife))</f>
        <v>0</v>
      </c>
      <c r="V100" s="164">
        <f>IF(A2stdlife="n/a","n/a",IF(V$3&gt;(A2stdlife+$E100),(Input!$P$144*(1+rvanilla)^0.5)-SUM($P100:U100),(Input!$P$144*(1+rvanilla)^0.5)/A2stdlife))</f>
        <v>0</v>
      </c>
      <c r="W100" s="164">
        <f>IF(A2stdlife="n/a","n/a",IF(W$3&gt;(A2stdlife+$E100),(Input!$P$144*(1+rvanilla)^0.5)-SUM($P100:V100),(Input!$P$144*(1+rvanilla)^0.5)/A2stdlife))</f>
        <v>0</v>
      </c>
      <c r="X100" s="164">
        <f>IF(A2stdlife="n/a","n/a",IF(X$3&gt;(A2stdlife+$E100),(Input!$P$144*(1+rvanilla)^0.5)-SUM($P100:W100),(Input!$P$144*(1+rvanilla)^0.5)/A2stdlife))</f>
        <v>0</v>
      </c>
      <c r="Y100" s="164">
        <f>IF(A2stdlife="n/a","n/a",IF(Y$3&gt;(A2stdlife+$E100),(Input!$P$144*(1+rvanilla)^0.5)-SUM($P100:X100),(Input!$P$144*(1+rvanilla)^0.5)/A2stdlife))</f>
        <v>0</v>
      </c>
      <c r="Z100" s="164">
        <f>IF(A2stdlife="n/a","n/a",IF(Z$3&gt;(A2stdlife+$E100),(Input!$P$144*(1+rvanilla)^0.5)-SUM($P100:Y100),(Input!$P$144*(1+rvanilla)^0.5)/A2stdlife))</f>
        <v>0</v>
      </c>
      <c r="AA100" s="164">
        <f>IF(A2stdlife="n/a","n/a",IF(AA$3&gt;(A2stdlife+$E100),(Input!$P$144*(1+rvanilla)^0.5)-SUM($P100:Z100),(Input!$P$144*(1+rvanilla)^0.5)/A2stdlife))</f>
        <v>0</v>
      </c>
      <c r="AB100" s="164">
        <f>IF(A2stdlife="n/a","n/a",IF(AB$3&gt;(A2stdlife+$E100),(Input!$P$144*(1+rvanilla)^0.5)-SUM($P100:AA100),(Input!$P$144*(1+rvanilla)^0.5)/A2stdlife))</f>
        <v>0</v>
      </c>
      <c r="AC100" s="164">
        <f>IF(A2stdlife="n/a","n/a",IF(AC$3&gt;(A2stdlife+$E100),(Input!$P$144*(1+rvanilla)^0.5)-SUM($P100:AB100),(Input!$P$144*(1+rvanilla)^0.5)/A2stdlife))</f>
        <v>0</v>
      </c>
      <c r="AD100" s="164">
        <f>IF(A2stdlife="n/a","n/a",IF(AD$3&gt;(A2stdlife+$E100),(Input!$P$144*(1+rvanilla)^0.5)-SUM($P100:AC100),(Input!$P$144*(1+rvanilla)^0.5)/A2stdlife))</f>
        <v>0</v>
      </c>
      <c r="AE100" s="164">
        <f>IF(A2stdlife="n/a","n/a",IF(AE$3&gt;(A2stdlife+$E100),(Input!$P$144*(1+rvanilla)^0.5)-SUM($P100:AD100),(Input!$P$144*(1+rvanilla)^0.5)/A2stdlife))</f>
        <v>0</v>
      </c>
      <c r="AF100" s="164">
        <f>IF(A2stdlife="n/a","n/a",IF(AF$3&gt;(A2stdlife+$E100),(Input!$P$144*(1+rvanilla)^0.5)-SUM($P100:AE100),(Input!$P$144*(1+rvanilla)^0.5)/A2stdlife))</f>
        <v>0</v>
      </c>
      <c r="AG100" s="164">
        <f>IF(A2stdlife="n/a","n/a",IF(AG$3&gt;(A2stdlife+$E100),(Input!$P$144*(1+rvanilla)^0.5)-SUM($P100:AF100),(Input!$P$144*(1+rvanilla)^0.5)/A2stdlife))</f>
        <v>0</v>
      </c>
      <c r="AH100" s="164">
        <f>IF(A2stdlife="n/a","n/a",IF(AH$3&gt;(A2stdlife+$E100),(Input!$P$144*(1+rvanilla)^0.5)-SUM($P100:AG100),(Input!$P$144*(1+rvanilla)^0.5)/A2stdlife))</f>
        <v>0</v>
      </c>
      <c r="AI100" s="164">
        <f>IF(A2stdlife="n/a","n/a",IF(AI$3&gt;(A2stdlife+$E100),(Input!$P$144*(1+rvanilla)^0.5)-SUM($P100:AH100),(Input!$P$144*(1+rvanilla)^0.5)/A2stdlife))</f>
        <v>0</v>
      </c>
      <c r="AJ100" s="164">
        <f>IF(A2stdlife="n/a","n/a",IF(AJ$3&gt;(A2stdlife+$E100),(Input!$P$144*(1+rvanilla)^0.5)-SUM($P100:AI100),(Input!$P$144*(1+rvanilla)^0.5)/A2stdlife))</f>
        <v>0</v>
      </c>
      <c r="AK100" s="164">
        <f>IF(A2stdlife="n/a","n/a",IF(AK$3&gt;(A2stdlife+$E100),(Input!$P$144*(1+rvanilla)^0.5)-SUM($P100:AJ100),(Input!$P$144*(1+rvanilla)^0.5)/A2stdlife))</f>
        <v>0</v>
      </c>
      <c r="AL100" s="164">
        <f>IF(A2stdlife="n/a","n/a",IF(AL$3&gt;(A2stdlife+$E100),(Input!$P$144*(1+rvanilla)^0.5)-SUM($P100:AK100),(Input!$P$144*(1+rvanilla)^0.5)/A2stdlife))</f>
        <v>0</v>
      </c>
      <c r="AM100" s="164">
        <f>IF(A2stdlife="n/a","n/a",IF(AM$3&gt;(A2stdlife+$E100),(Input!$P$144*(1+rvanilla)^0.5)-SUM($P100:AL100),(Input!$P$144*(1+rvanilla)^0.5)/A2stdlife))</f>
        <v>0</v>
      </c>
      <c r="AN100" s="164">
        <f>IF(A2stdlife="n/a","n/a",IF(AN$3&gt;(A2stdlife+$E100),(Input!$P$144*(1+rvanilla)^0.5)-SUM($P100:AM100),(Input!$P$144*(1+rvanilla)^0.5)/A2stdlife))</f>
        <v>0</v>
      </c>
      <c r="AO100" s="164">
        <f>IF(A2stdlife="n/a","n/a",IF(AO$3&gt;(A2stdlife+$E100),(Input!$P$144*(1+rvanilla)^0.5)-SUM($P100:AN100),(Input!$P$144*(1+rvanilla)^0.5)/A2stdlife))</f>
        <v>0</v>
      </c>
      <c r="AP100" s="164">
        <f>IF(A2stdlife="n/a","n/a",IF(AP$3&gt;(A2stdlife+$E100),(Input!$P$144*(1+rvanilla)^0.5)-SUM($P100:AO100),(Input!$P$144*(1+rvanilla)^0.5)/A2stdlife))</f>
        <v>0</v>
      </c>
      <c r="AQ100" s="164">
        <f>IF(A2stdlife="n/a","n/a",IF(AQ$3&gt;(A2stdlife+$E100),(Input!$P$144*(1+rvanilla)^0.5)-SUM($P100:AP100),(Input!$P$144*(1+rvanilla)^0.5)/A2stdlife))</f>
        <v>0</v>
      </c>
      <c r="AR100" s="164">
        <f>IF(A2stdlife="n/a","n/a",IF(AR$3&gt;(A2stdlife+$E100),(Input!$P$144*(1+rvanilla)^0.5)-SUM($P100:AQ100),(Input!$P$144*(1+rvanilla)^0.5)/A2stdlife))</f>
        <v>0</v>
      </c>
      <c r="AS100" s="164">
        <f>IF(A2stdlife="n/a","n/a",IF(AS$3&gt;(A2stdlife+$E100),(Input!$P$144*(1+rvanilla)^0.5)-SUM($P100:AR100),(Input!$P$144*(1+rvanilla)^0.5)/A2stdlife))</f>
        <v>0</v>
      </c>
      <c r="AT100" s="164">
        <f>IF(A2stdlife="n/a","n/a",IF(AT$3&gt;(A2stdlife+$E100),(Input!$P$144*(1+rvanilla)^0.5)-SUM($P100:AS100),(Input!$P$144*(1+rvanilla)^0.5)/A2stdlife))</f>
        <v>0</v>
      </c>
      <c r="AU100" s="164">
        <f>IF(A2stdlife="n/a","n/a",IF(AU$3&gt;(A2stdlife+$E100),(Input!$P$144*(1+rvanilla)^0.5)-SUM($P100:AT100),(Input!$P$144*(1+rvanilla)^0.5)/A2stdlife))</f>
        <v>0</v>
      </c>
      <c r="AV100" s="164">
        <f>IF(A2stdlife="n/a","n/a",IF(AV$3&gt;(A2stdlife+$E100),(Input!$P$144*(1+rvanilla)^0.5)-SUM($P100:AU100),(Input!$P$144*(1+rvanilla)^0.5)/A2stdlife))</f>
        <v>0</v>
      </c>
      <c r="AW100" s="164">
        <f>IF(A2stdlife="n/a","n/a",IF(AW$3&gt;(A2stdlife+$E100),(Input!$P$144*(1+rvanilla)^0.5)-SUM($P100:AV100),(Input!$P$144*(1+rvanilla)^0.5)/A2stdlife))</f>
        <v>0</v>
      </c>
      <c r="AX100" s="164">
        <f>IF(A2stdlife="n/a","n/a",IF(AX$3&gt;(A2stdlife+$E100),(Input!$P$144*(1+rvanilla)^0.5)-SUM($P100:AW100),(Input!$P$144*(1+rvanilla)^0.5)/A2stdlife))</f>
        <v>0</v>
      </c>
      <c r="AY100" s="164">
        <f>IF(A2stdlife="n/a","n/a",IF(AY$3&gt;(A2stdlife+$E100),(Input!$P$144*(1+rvanilla)^0.5)-SUM($P100:AX100),(Input!$P$144*(1+rvanilla)^0.5)/A2stdlife))</f>
        <v>0</v>
      </c>
      <c r="AZ100" s="164">
        <f>IF(A2stdlife="n/a","n/a",IF(AZ$3&gt;(A2stdlife+$E100),(Input!$P$144*(1+rvanilla)^0.5)-SUM($P100:AY100),(Input!$P$144*(1+rvanilla)^0.5)/A2stdlife))</f>
        <v>0</v>
      </c>
      <c r="BA100" s="164">
        <f>IF(A2stdlife="n/a","n/a",IF(BA$3&gt;(A2stdlife+$E100),(Input!$P$144*(1+rvanilla)^0.5)-SUM($P100:AZ100),(Input!$P$144*(1+rvanilla)^0.5)/A2stdlife))</f>
        <v>0</v>
      </c>
      <c r="BB100" s="164">
        <f>IF(A2stdlife="n/a","n/a",IF(BB$3&gt;(A2stdlife+$E100),(Input!$P$144*(1+rvanilla)^0.5)-SUM($P100:BA100),(Input!$P$144*(1+rvanilla)^0.5)/A2stdlife))</f>
        <v>0</v>
      </c>
      <c r="BC100" s="164">
        <f>IF(A2stdlife="n/a","n/a",IF(BC$3&gt;(A2stdlife+$E100),(Input!$P$144*(1+rvanilla)^0.5)-SUM($P100:BB100),(Input!$P$144*(1+rvanilla)^0.5)/A2stdlife))</f>
        <v>0</v>
      </c>
      <c r="BD100" s="164">
        <f>IF(A2stdlife="n/a","n/a",IF(BD$3&gt;(A2stdlife+$E100),(Input!$P$144*(1+rvanilla)^0.5)-SUM($P100:BC100),(Input!$P$144*(1+rvanilla)^0.5)/A2stdlife))</f>
        <v>0</v>
      </c>
      <c r="BE100" s="164">
        <f>IF(A2stdlife="n/a","n/a",IF(BE$3&gt;(A2stdlife+$E100),(Input!$P$144*(1+rvanilla)^0.5)-SUM($P100:BD100),(Input!$P$144*(1+rvanilla)^0.5)/A2stdlife))</f>
        <v>0</v>
      </c>
      <c r="BF100" s="164">
        <f>IF(A2stdlife="n/a","n/a",IF(BF$3&gt;(A2stdlife+$E100),(Input!$P$144*(1+rvanilla)^0.5)-SUM($P100:BE100),(Input!$P$144*(1+rvanilla)^0.5)/A2stdlife))</f>
        <v>0</v>
      </c>
      <c r="BG100" s="164">
        <f>IF(A2stdlife="n/a","n/a",IF(BG$3&gt;(A2stdlife+$E100),(Input!$P$144*(1+rvanilla)^0.5)-SUM($P100:BF100),(Input!$P$144*(1+rvanilla)^0.5)/A2stdlife))</f>
        <v>0</v>
      </c>
      <c r="BH100" s="164">
        <f>IF(A2stdlife="n/a","n/a",IF(BH$3&gt;(A2stdlife+$E100),(Input!$P$144*(1+rvanilla)^0.5)-SUM($P100:BG100),(Input!$P$144*(1+rvanilla)^0.5)/A2stdlife))</f>
        <v>0</v>
      </c>
      <c r="BI100" s="164">
        <f>IF(A2stdlife="n/a","n/a",IF(BI$3&gt;(A2stdlife+$E100),(Input!$P$144*(1+rvanilla)^0.5)-SUM($P100:BH100),(Input!$P$144*(1+rvanilla)^0.5)/A2stdlife))</f>
        <v>0</v>
      </c>
      <c r="BJ100" s="18"/>
      <c r="BK100" s="18"/>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s="5" customFormat="1" hidden="1" outlineLevel="1" x14ac:dyDescent="0.2">
      <c r="A101" s="18"/>
      <c r="B101" s="18"/>
      <c r="C101" s="36" t="str">
        <f>Asset2</f>
        <v>Transmission buildings 132/66kV</v>
      </c>
      <c r="D101" s="18"/>
      <c r="E101" s="18"/>
      <c r="F101" s="33"/>
      <c r="G101" s="160">
        <f>SUM(G89:G100)</f>
        <v>1.2501474369560208</v>
      </c>
      <c r="H101" s="160">
        <f t="shared" ref="H101:BI101" si="41">SUM(H89:H100)</f>
        <v>1.4079122094808865</v>
      </c>
      <c r="I101" s="160">
        <f t="shared" si="41"/>
        <v>1.7591956225121201</v>
      </c>
      <c r="J101" s="160">
        <f t="shared" si="41"/>
        <v>2.1280598172288809</v>
      </c>
      <c r="K101" s="160">
        <f t="shared" si="41"/>
        <v>2.3429342412919745</v>
      </c>
      <c r="L101" s="160">
        <f t="shared" si="41"/>
        <v>2.4542414199758351</v>
      </c>
      <c r="M101" s="160">
        <f t="shared" si="41"/>
        <v>2.4542414199758351</v>
      </c>
      <c r="N101" s="160">
        <f t="shared" si="41"/>
        <v>2.4542414199758351</v>
      </c>
      <c r="O101" s="160">
        <f t="shared" si="41"/>
        <v>2.4542414199758351</v>
      </c>
      <c r="P101" s="160">
        <f t="shared" si="41"/>
        <v>2.4542414199758351</v>
      </c>
      <c r="Q101" s="160">
        <f t="shared" si="41"/>
        <v>2.4542414199758351</v>
      </c>
      <c r="R101" s="160">
        <f t="shared" si="41"/>
        <v>2.4542414199758351</v>
      </c>
      <c r="S101" s="160">
        <f t="shared" si="41"/>
        <v>2.4542414199758351</v>
      </c>
      <c r="T101" s="160">
        <f t="shared" si="41"/>
        <v>2.4542414199758351</v>
      </c>
      <c r="U101" s="160">
        <f t="shared" si="41"/>
        <v>2.4542414199758351</v>
      </c>
      <c r="V101" s="160">
        <f t="shared" si="41"/>
        <v>2.4542414199758351</v>
      </c>
      <c r="W101" s="160">
        <f t="shared" si="41"/>
        <v>2.4542414199758351</v>
      </c>
      <c r="X101" s="160">
        <f t="shared" si="41"/>
        <v>2.4542414199758351</v>
      </c>
      <c r="Y101" s="160">
        <f t="shared" si="41"/>
        <v>2.4542414199758351</v>
      </c>
      <c r="Z101" s="160">
        <f t="shared" si="41"/>
        <v>2.4542414199758351</v>
      </c>
      <c r="AA101" s="160">
        <f t="shared" si="41"/>
        <v>2.4542414199758351</v>
      </c>
      <c r="AB101" s="160">
        <f t="shared" si="41"/>
        <v>2.4542414199758351</v>
      </c>
      <c r="AC101" s="160">
        <f t="shared" si="41"/>
        <v>2.4542414199758351</v>
      </c>
      <c r="AD101" s="160">
        <f t="shared" si="41"/>
        <v>2.4542414199758351</v>
      </c>
      <c r="AE101" s="160">
        <f t="shared" si="41"/>
        <v>2.4542414199758351</v>
      </c>
      <c r="AF101" s="160">
        <f t="shared" si="41"/>
        <v>2.4542414199758351</v>
      </c>
      <c r="AG101" s="160">
        <f t="shared" si="41"/>
        <v>2.4542414199758351</v>
      </c>
      <c r="AH101" s="160">
        <f t="shared" si="41"/>
        <v>2.4542414199758351</v>
      </c>
      <c r="AI101" s="160">
        <f t="shared" si="41"/>
        <v>2.4542414199758351</v>
      </c>
      <c r="AJ101" s="160">
        <f t="shared" si="41"/>
        <v>2.4542414199758351</v>
      </c>
      <c r="AK101" s="160">
        <f t="shared" si="41"/>
        <v>2.4542414199758351</v>
      </c>
      <c r="AL101" s="160">
        <f t="shared" si="41"/>
        <v>2.4542414199758351</v>
      </c>
      <c r="AM101" s="160">
        <f t="shared" si="41"/>
        <v>2.4542414199758351</v>
      </c>
      <c r="AN101" s="160">
        <f t="shared" si="41"/>
        <v>2.4542414199758351</v>
      </c>
      <c r="AO101" s="160">
        <f t="shared" si="41"/>
        <v>2.4542414199758351</v>
      </c>
      <c r="AP101" s="160">
        <f t="shared" si="41"/>
        <v>2.4542414199758351</v>
      </c>
      <c r="AQ101" s="160">
        <f t="shared" si="41"/>
        <v>2.4542414199758351</v>
      </c>
      <c r="AR101" s="160">
        <f t="shared" si="41"/>
        <v>2.4542414199758351</v>
      </c>
      <c r="AS101" s="160">
        <f t="shared" si="41"/>
        <v>2.4542414199758351</v>
      </c>
      <c r="AT101" s="160">
        <f t="shared" si="41"/>
        <v>2.4542414199758351</v>
      </c>
      <c r="AU101" s="160">
        <f t="shared" si="41"/>
        <v>2.4542414199758351</v>
      </c>
      <c r="AV101" s="160">
        <f t="shared" si="41"/>
        <v>2.4542414199758351</v>
      </c>
      <c r="AW101" s="160">
        <f t="shared" si="41"/>
        <v>2.4542414199758351</v>
      </c>
      <c r="AX101" s="160">
        <f t="shared" si="41"/>
        <v>2.4542414199758351</v>
      </c>
      <c r="AY101" s="160">
        <f t="shared" si="41"/>
        <v>2.4542414199758351</v>
      </c>
      <c r="AZ101" s="160">
        <f t="shared" si="41"/>
        <v>2.3955000439475969</v>
      </c>
      <c r="BA101" s="160">
        <f t="shared" si="41"/>
        <v>1.2040939830198143</v>
      </c>
      <c r="BB101" s="160">
        <f t="shared" si="41"/>
        <v>1.2040939830198143</v>
      </c>
      <c r="BC101" s="160">
        <f t="shared" si="41"/>
        <v>1.2040939830198143</v>
      </c>
      <c r="BD101" s="160">
        <f t="shared" si="41"/>
        <v>1.2040939830198143</v>
      </c>
      <c r="BE101" s="160">
        <f t="shared" si="41"/>
        <v>1.2040939830198143</v>
      </c>
      <c r="BF101" s="160">
        <f t="shared" si="41"/>
        <v>1.2040939830198143</v>
      </c>
      <c r="BG101" s="160">
        <f t="shared" si="41"/>
        <v>1.2040939830198143</v>
      </c>
      <c r="BH101" s="160">
        <f t="shared" si="41"/>
        <v>1.2040939830198143</v>
      </c>
      <c r="BI101" s="160">
        <f t="shared" si="41"/>
        <v>1.2040939830198143</v>
      </c>
      <c r="BJ101" s="18"/>
      <c r="BK101" s="18"/>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s="5" customFormat="1" hidden="1" outlineLevel="2" x14ac:dyDescent="0.2">
      <c r="A102" s="18"/>
      <c r="B102" s="43" t="str">
        <f>C114</f>
        <v>Zone buildings 132/66kV</v>
      </c>
      <c r="C102" s="44"/>
      <c r="D102" s="45" t="s">
        <v>72</v>
      </c>
      <c r="E102" s="44"/>
      <c r="F102" s="46"/>
      <c r="G102" s="389">
        <f>IF(G$3&gt;A3remlife,A3value-SUM($F102:F102),IF(A3remlife="N/A","n/a",A3value/A3remlife))</f>
        <v>2.3767140411752754</v>
      </c>
      <c r="H102" s="163">
        <f>IF(H$3&gt;A3remlife,A3value-SUM($F102:G102),IF(A3remlife="N/A","n/a",A3value/A3remlife))</f>
        <v>2.3767140411752754</v>
      </c>
      <c r="I102" s="163">
        <f>IF(I$3&gt;A3remlife,A3value-SUM($F102:H102),IF(A3remlife="N/A","n/a",A3value/A3remlife))</f>
        <v>2.3767140411752754</v>
      </c>
      <c r="J102" s="163">
        <f>IF(J$3&gt;A3remlife,A3value-SUM($F102:I102),IF(A3remlife="N/A","n/a",A3value/A3remlife))</f>
        <v>2.3767140411752754</v>
      </c>
      <c r="K102" s="163">
        <f>IF(K$3&gt;A3remlife,A3value-SUM($F102:J102),IF(A3remlife="N/A","n/a",A3value/A3remlife))</f>
        <v>2.3767140411752754</v>
      </c>
      <c r="L102" s="163">
        <f>IF(L$3&gt;A3remlife,A3value-SUM($F102:K102),IF(A3remlife="N/A","n/a",A3value/A3remlife))</f>
        <v>2.3767140411752754</v>
      </c>
      <c r="M102" s="163">
        <f>IF(M$3&gt;A3remlife,A3value-SUM($F102:L102),IF(A3remlife="N/A","n/a",A3value/A3remlife))</f>
        <v>2.3767140411752754</v>
      </c>
      <c r="N102" s="163">
        <f>IF(N$3&gt;A3remlife,A3value-SUM($F102:M102),IF(A3remlife="N/A","n/a",A3value/A3remlife))</f>
        <v>2.3767140411752754</v>
      </c>
      <c r="O102" s="163">
        <f>IF(O$3&gt;A3remlife,A3value-SUM($F102:N102),IF(A3remlife="N/A","n/a",A3value/A3remlife))</f>
        <v>2.3767140411752754</v>
      </c>
      <c r="P102" s="163">
        <f>IF(P$3&gt;A3remlife,A3value-SUM($F102:O102),IF(A3remlife="N/A","n/a",A3value/A3remlife))</f>
        <v>2.3767140411752754</v>
      </c>
      <c r="Q102" s="163">
        <f>IF(Q$3&gt;A3remlife,A3value-SUM($F102:P102),IF(A3remlife="N/A","n/a",A3value/A3remlife))</f>
        <v>2.3767140411752754</v>
      </c>
      <c r="R102" s="163">
        <f>IF(R$3&gt;A3remlife,A3value-SUM($F102:Q102),IF(A3remlife="N/A","n/a",A3value/A3remlife))</f>
        <v>2.3767140411752754</v>
      </c>
      <c r="S102" s="163">
        <f>IF(S$3&gt;A3remlife,A3value-SUM($F102:R102),IF(A3remlife="N/A","n/a",A3value/A3remlife))</f>
        <v>2.3767140411752754</v>
      </c>
      <c r="T102" s="163">
        <f>IF(T$3&gt;A3remlife,A3value-SUM($F102:S102),IF(A3remlife="N/A","n/a",A3value/A3remlife))</f>
        <v>2.3767140411752754</v>
      </c>
      <c r="U102" s="163">
        <f>IF(U$3&gt;A3remlife,A3value-SUM($F102:T102),IF(A3remlife="N/A","n/a",A3value/A3remlife))</f>
        <v>2.3767140411752754</v>
      </c>
      <c r="V102" s="163">
        <f>IF(V$3&gt;A3remlife,A3value-SUM($F102:U102),IF(A3remlife="N/A","n/a",A3value/A3remlife))</f>
        <v>2.3767140411752754</v>
      </c>
      <c r="W102" s="163">
        <f>IF(W$3&gt;A3remlife,A3value-SUM($F102:V102),IF(A3remlife="N/A","n/a",A3value/A3remlife))</f>
        <v>2.3767140411752754</v>
      </c>
      <c r="X102" s="163">
        <f>IF(X$3&gt;A3remlife,A3value-SUM($F102:W102),IF(A3remlife="N/A","n/a",A3value/A3remlife))</f>
        <v>2.3767140411752754</v>
      </c>
      <c r="Y102" s="163">
        <f>IF(Y$3&gt;A3remlife,A3value-SUM($F102:X102),IF(A3remlife="N/A","n/a",A3value/A3remlife))</f>
        <v>2.3767140411752754</v>
      </c>
      <c r="Z102" s="163">
        <f>IF(Z$3&gt;A3remlife,A3value-SUM($F102:Y102),IF(A3remlife="N/A","n/a",A3value/A3remlife))</f>
        <v>2.3767140411752754</v>
      </c>
      <c r="AA102" s="163">
        <f>IF(AA$3&gt;A3remlife,A3value-SUM($F102:Z102),IF(A3remlife="N/A","n/a",A3value/A3remlife))</f>
        <v>2.3767140411752754</v>
      </c>
      <c r="AB102" s="163">
        <f>IF(AB$3&gt;A3remlife,A3value-SUM($F102:AA102),IF(A3remlife="N/A","n/a",A3value/A3remlife))</f>
        <v>2.3767140411752754</v>
      </c>
      <c r="AC102" s="163">
        <f>IF(AC$3&gt;A3remlife,A3value-SUM($F102:AB102),IF(A3remlife="N/A","n/a",A3value/A3remlife))</f>
        <v>2.3767140411752754</v>
      </c>
      <c r="AD102" s="163">
        <f>IF(AD$3&gt;A3remlife,A3value-SUM($F102:AC102),IF(A3remlife="N/A","n/a",A3value/A3remlife))</f>
        <v>2.3767140411752754</v>
      </c>
      <c r="AE102" s="163">
        <f>IF(AE$3&gt;A3remlife,A3value-SUM($F102:AD102),IF(A3remlife="N/A","n/a",A3value/A3remlife))</f>
        <v>2.3767140411752754</v>
      </c>
      <c r="AF102" s="163">
        <f>IF(AF$3&gt;A3remlife,A3value-SUM($F102:AE102),IF(A3remlife="N/A","n/a",A3value/A3remlife))</f>
        <v>2.3767140411752754</v>
      </c>
      <c r="AG102" s="163">
        <f>IF(AG$3&gt;A3remlife,A3value-SUM($F102:AF102),IF(A3remlife="N/A","n/a",A3value/A3remlife))</f>
        <v>2.3767140411752754</v>
      </c>
      <c r="AH102" s="163">
        <f>IF(AH$3&gt;A3remlife,A3value-SUM($F102:AG102),IF(A3remlife="N/A","n/a",A3value/A3remlife))</f>
        <v>2.3767140411752754</v>
      </c>
      <c r="AI102" s="163">
        <f>IF(AI$3&gt;A3remlife,A3value-SUM($F102:AH102),IF(A3remlife="N/A","n/a",A3value/A3remlife))</f>
        <v>2.3767140411752754</v>
      </c>
      <c r="AJ102" s="163">
        <f>IF(AJ$3&gt;A3remlife,A3value-SUM($F102:AI102),IF(A3remlife="N/A","n/a",A3value/A3remlife))</f>
        <v>2.3767140411752754</v>
      </c>
      <c r="AK102" s="163">
        <f>IF(AK$3&gt;A3remlife,A3value-SUM($F102:AJ102),IF(A3remlife="N/A","n/a",A3value/A3remlife))</f>
        <v>2.3767140411752754</v>
      </c>
      <c r="AL102" s="163">
        <f>IF(AL$3&gt;A3remlife,A3value-SUM($F102:AK102),IF(A3remlife="N/A","n/a",A3value/A3remlife))</f>
        <v>2.3767140411752754</v>
      </c>
      <c r="AM102" s="163">
        <f>IF(AM$3&gt;A3remlife,A3value-SUM($F102:AL102),IF(A3remlife="N/A","n/a",A3value/A3remlife))</f>
        <v>2.3767140411752754</v>
      </c>
      <c r="AN102" s="163">
        <f>IF(AN$3&gt;A3remlife,A3value-SUM($F102:AM102),IF(A3remlife="N/A","n/a",A3value/A3remlife))</f>
        <v>2.3767140411752754</v>
      </c>
      <c r="AO102" s="163">
        <f>IF(AO$3&gt;A3remlife,A3value-SUM($F102:AN102),IF(A3remlife="N/A","n/a",A3value/A3remlife))</f>
        <v>2.3767140411752754</v>
      </c>
      <c r="AP102" s="163">
        <f>IF(AP$3&gt;A3remlife,A3value-SUM($F102:AO102),IF(A3remlife="N/A","n/a",A3value/A3remlife))</f>
        <v>2.3767140411752754</v>
      </c>
      <c r="AQ102" s="163">
        <f>IF(AQ$3&gt;A3remlife,A3value-SUM($F102:AP102),IF(A3remlife="N/A","n/a",A3value/A3remlife))</f>
        <v>2.3767140411752754</v>
      </c>
      <c r="AR102" s="163">
        <f>IF(AR$3&gt;A3remlife,A3value-SUM($F102:AQ102),IF(A3remlife="N/A","n/a",A3value/A3remlife))</f>
        <v>2.3767140411752754</v>
      </c>
      <c r="AS102" s="163">
        <f>IF(AS$3&gt;A3remlife,A3value-SUM($F102:AR102),IF(A3remlife="N/A","n/a",A3value/A3remlife))</f>
        <v>2.3767140411752754</v>
      </c>
      <c r="AT102" s="163">
        <f>IF(AT$3&gt;A3remlife,A3value-SUM($F102:AS102),IF(A3remlife="N/A","n/a",A3value/A3remlife))</f>
        <v>2.3767140411752754</v>
      </c>
      <c r="AU102" s="163">
        <f>IF(AU$3&gt;A3remlife,A3value-SUM($F102:AT102),IF(A3remlife="N/A","n/a",A3value/A3remlife))</f>
        <v>2.3767140411752754</v>
      </c>
      <c r="AV102" s="163">
        <f>IF(AV$3&gt;A3remlife,A3value-SUM($F102:AU102),IF(A3remlife="N/A","n/a",A3value/A3remlife))</f>
        <v>2.3767140411752754</v>
      </c>
      <c r="AW102" s="163">
        <f>IF(AW$3&gt;A3remlife,A3value-SUM($F102:AV102),IF(A3remlife="N/A","n/a",A3value/A3remlife))</f>
        <v>2.3767140411752754</v>
      </c>
      <c r="AX102" s="163">
        <f>IF(AX$3&gt;A3remlife,A3value-SUM($F102:AW102),IF(A3remlife="N/A","n/a",A3value/A3remlife))</f>
        <v>2.3767140411752754</v>
      </c>
      <c r="AY102" s="163">
        <f>IF(AY$3&gt;A3remlife,A3value-SUM($F102:AX102),IF(A3remlife="N/A","n/a",A3value/A3remlife))</f>
        <v>2.3767140411752754</v>
      </c>
      <c r="AZ102" s="163">
        <f>IF(AZ$3&gt;A3remlife,A3value-SUM($F102:AY102),IF(A3remlife="N/A","n/a",A3value/A3remlife))</f>
        <v>2.3767140411752754</v>
      </c>
      <c r="BA102" s="163">
        <f>IF(BA$3&gt;A3remlife,A3value-SUM($F102:AZ102),IF(A3remlife="N/A","n/a",A3value/A3remlife))</f>
        <v>2.3767140411752754</v>
      </c>
      <c r="BB102" s="163">
        <f>IF(BB$3&gt;A3remlife,A3value-SUM($F102:BA102),IF(A3remlife="N/A","n/a",A3value/A3remlife))</f>
        <v>2.3767140411752754</v>
      </c>
      <c r="BC102" s="163">
        <f>IF(BC$3&gt;A3remlife,A3value-SUM($F102:BB102),IF(A3remlife="N/A","n/a",A3value/A3remlife))</f>
        <v>2.3767140411752754</v>
      </c>
      <c r="BD102" s="163">
        <f>IF(BD$3&gt;A3remlife,A3value-SUM($F102:BC102),IF(A3remlife="N/A","n/a",A3value/A3remlife))</f>
        <v>2.3649285816905206</v>
      </c>
      <c r="BE102" s="163">
        <f>IF(BE$3&gt;A3remlife,A3value-SUM($F102:BD102),IF(A3remlife="N/A","n/a",A3value/A3remlife))</f>
        <v>0</v>
      </c>
      <c r="BF102" s="163">
        <f>IF(BF$3&gt;A3remlife,A3value-SUM($F102:BE102),IF(A3remlife="N/A","n/a",A3value/A3remlife))</f>
        <v>0</v>
      </c>
      <c r="BG102" s="163">
        <f>IF(BG$3&gt;A3remlife,A3value-SUM($F102:BF102),IF(A3remlife="N/A","n/a",A3value/A3remlife))</f>
        <v>0</v>
      </c>
      <c r="BH102" s="163">
        <f>IF(BH$3&gt;A3remlife,A3value-SUM($F102:BG102),IF(A3remlife="N/A","n/a",A3value/A3remlife))</f>
        <v>0</v>
      </c>
      <c r="BI102" s="163">
        <f>IF(BI$3&gt;A3remlife,A3value-SUM($F102:BH102),IF(A3remlife="N/A","n/a",A3value/A3remlife))</f>
        <v>0</v>
      </c>
      <c r="BJ102" s="18"/>
      <c r="BK102" s="18"/>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s="5" customFormat="1" hidden="1" outlineLevel="2" x14ac:dyDescent="0.2">
      <c r="A103" s="18"/>
      <c r="B103" s="18"/>
      <c r="C103" s="36"/>
      <c r="D103" s="485" t="s">
        <v>71</v>
      </c>
      <c r="E103" s="283">
        <v>0</v>
      </c>
      <c r="F103" s="38"/>
      <c r="G103" s="160"/>
      <c r="H103" s="164"/>
      <c r="I103" s="164"/>
      <c r="J103" s="164"/>
      <c r="K103" s="164"/>
      <c r="L103" s="164"/>
      <c r="M103" s="164"/>
      <c r="N103" s="164"/>
      <c r="O103" s="164"/>
      <c r="P103" s="164"/>
      <c r="Q103" s="164"/>
      <c r="R103" s="164"/>
      <c r="S103" s="164"/>
      <c r="T103" s="164"/>
      <c r="U103" s="164"/>
      <c r="V103" s="164"/>
      <c r="W103" s="164"/>
      <c r="X103" s="164"/>
      <c r="Y103" s="164"/>
      <c r="Z103" s="164"/>
      <c r="AA103" s="164"/>
      <c r="AB103" s="164"/>
      <c r="AC103" s="164"/>
      <c r="AD103" s="164"/>
      <c r="AE103" s="164"/>
      <c r="AF103" s="164"/>
      <c r="AG103" s="164"/>
      <c r="AH103" s="164"/>
      <c r="AI103" s="164"/>
      <c r="AJ103" s="164"/>
      <c r="AK103" s="164"/>
      <c r="AL103" s="164"/>
      <c r="AM103" s="164"/>
      <c r="AN103" s="164"/>
      <c r="AO103" s="164"/>
      <c r="AP103" s="164"/>
      <c r="AQ103" s="164"/>
      <c r="AR103" s="164"/>
      <c r="AS103" s="164"/>
      <c r="AT103" s="164"/>
      <c r="AU103" s="164"/>
      <c r="AV103" s="164"/>
      <c r="AW103" s="164"/>
      <c r="AX103" s="164"/>
      <c r="AY103" s="164"/>
      <c r="AZ103" s="164"/>
      <c r="BA103" s="164"/>
      <c r="BB103" s="164"/>
      <c r="BC103" s="164"/>
      <c r="BD103" s="164"/>
      <c r="BE103" s="164"/>
      <c r="BF103" s="164"/>
      <c r="BG103" s="164"/>
      <c r="BH103" s="164"/>
      <c r="BI103" s="164"/>
      <c r="BJ103" s="18"/>
      <c r="BK103" s="18"/>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s="5" customFormat="1" hidden="1" outlineLevel="2" x14ac:dyDescent="0.2">
      <c r="A104" s="18"/>
      <c r="B104" s="18"/>
      <c r="C104" s="36"/>
      <c r="D104" s="485"/>
      <c r="E104" s="283">
        <v>1</v>
      </c>
      <c r="F104" s="38"/>
      <c r="G104" s="390"/>
      <c r="H104" s="164">
        <f>IF(A3stdlife="n/a","n/a",IF(H$3&gt;(A3stdlife+$E104),(Input!$G$145*(1+rvanilla)^0.5)-SUM($G104:G104),(Input!$G$145*(1+rvanilla)^0.5)/A3stdlife))</f>
        <v>0</v>
      </c>
      <c r="I104" s="164">
        <f>IF(A3stdlife="n/a","n/a",IF(I$3&gt;(A3stdlife+$E104),(Input!$G$145*(1+rvanilla)^0.5)-SUM($G104:H104),(Input!$G$145*(1+rvanilla)^0.5)/A3stdlife))</f>
        <v>0</v>
      </c>
      <c r="J104" s="164">
        <f>IF(A3stdlife="n/a","n/a",IF(J$3&gt;(A3stdlife+$E104),(Input!$G$145*(1+rvanilla)^0.5)-SUM($G104:I104),(Input!$G$145*(1+rvanilla)^0.5)/A3stdlife))</f>
        <v>0</v>
      </c>
      <c r="K104" s="164">
        <f>IF(A3stdlife="n/a","n/a",IF(K$3&gt;(A3stdlife+$E104),(Input!$G$145*(1+rvanilla)^0.5)-SUM($G104:J104),(Input!$G$145*(1+rvanilla)^0.5)/A3stdlife))</f>
        <v>0</v>
      </c>
      <c r="L104" s="164">
        <f>IF(A3stdlife="n/a","n/a",IF(L$3&gt;(A3stdlife+$E104),(Input!$G$145*(1+rvanilla)^0.5)-SUM($G104:K104),(Input!$G$145*(1+rvanilla)^0.5)/A3stdlife))</f>
        <v>0</v>
      </c>
      <c r="M104" s="164">
        <f>IF(A3stdlife="n/a","n/a",IF(M$3&gt;(A3stdlife+$E104),(Input!$G$145*(1+rvanilla)^0.5)-SUM($G104:L104),(Input!$G$145*(1+rvanilla)^0.5)/A3stdlife))</f>
        <v>0</v>
      </c>
      <c r="N104" s="164">
        <f>IF(A3stdlife="n/a","n/a",IF(N$3&gt;(A3stdlife+$E104),(Input!$G$145*(1+rvanilla)^0.5)-SUM($G104:M104),(Input!$G$145*(1+rvanilla)^0.5)/A3stdlife))</f>
        <v>0</v>
      </c>
      <c r="O104" s="164">
        <f>IF(A3stdlife="n/a","n/a",IF(O$3&gt;(A3stdlife+$E104),(Input!$G$145*(1+rvanilla)^0.5)-SUM($G104:N104),(Input!$G$145*(1+rvanilla)^0.5)/A3stdlife))</f>
        <v>0</v>
      </c>
      <c r="P104" s="164">
        <f>IF(A3stdlife="n/a","n/a",IF(P$3&gt;(A3stdlife+$E104),(Input!$G$145*(1+rvanilla)^0.5)-SUM($G104:O104),(Input!$G$145*(1+rvanilla)^0.5)/A3stdlife))</f>
        <v>0</v>
      </c>
      <c r="Q104" s="164">
        <f>IF(A3stdlife="n/a","n/a",IF(Q$3&gt;(A3stdlife+$E104),(Input!$G$145*(1+rvanilla)^0.5)-SUM($G104:P104),(Input!$G$145*(1+rvanilla)^0.5)/A3stdlife))</f>
        <v>0</v>
      </c>
      <c r="R104" s="164">
        <f>IF(A3stdlife="n/a","n/a",IF(R$3&gt;(A3stdlife+$E104),(Input!$G$145*(1+rvanilla)^0.5)-SUM($G104:Q104),(Input!$G$145*(1+rvanilla)^0.5)/A3stdlife))</f>
        <v>0</v>
      </c>
      <c r="S104" s="164">
        <f>IF(A3stdlife="n/a","n/a",IF(S$3&gt;(A3stdlife+$E104),(Input!$G$145*(1+rvanilla)^0.5)-SUM($G104:R104),(Input!$G$145*(1+rvanilla)^0.5)/A3stdlife))</f>
        <v>0</v>
      </c>
      <c r="T104" s="164">
        <f>IF(A3stdlife="n/a","n/a",IF(T$3&gt;(A3stdlife+$E104),(Input!$G$145*(1+rvanilla)^0.5)-SUM($G104:S104),(Input!$G$145*(1+rvanilla)^0.5)/A3stdlife))</f>
        <v>0</v>
      </c>
      <c r="U104" s="164">
        <f>IF(A3stdlife="n/a","n/a",IF(U$3&gt;(A3stdlife+$E104),(Input!$G$145*(1+rvanilla)^0.5)-SUM($G104:T104),(Input!$G$145*(1+rvanilla)^0.5)/A3stdlife))</f>
        <v>0</v>
      </c>
      <c r="V104" s="164">
        <f>IF(A3stdlife="n/a","n/a",IF(V$3&gt;(A3stdlife+$E104),(Input!$G$145*(1+rvanilla)^0.5)-SUM($G104:U104),(Input!$G$145*(1+rvanilla)^0.5)/A3stdlife))</f>
        <v>0</v>
      </c>
      <c r="W104" s="164">
        <f>IF(A3stdlife="n/a","n/a",IF(W$3&gt;(A3stdlife+$E104),(Input!$G$145*(1+rvanilla)^0.5)-SUM($G104:V104),(Input!$G$145*(1+rvanilla)^0.5)/A3stdlife))</f>
        <v>0</v>
      </c>
      <c r="X104" s="164">
        <f>IF(A3stdlife="n/a","n/a",IF(X$3&gt;(A3stdlife+$E104),(Input!$G$145*(1+rvanilla)^0.5)-SUM($G104:W104),(Input!$G$145*(1+rvanilla)^0.5)/A3stdlife))</f>
        <v>0</v>
      </c>
      <c r="Y104" s="164">
        <f>IF(A3stdlife="n/a","n/a",IF(Y$3&gt;(A3stdlife+$E104),(Input!$G$145*(1+rvanilla)^0.5)-SUM($G104:X104),(Input!$G$145*(1+rvanilla)^0.5)/A3stdlife))</f>
        <v>0</v>
      </c>
      <c r="Z104" s="164">
        <f>IF(A3stdlife="n/a","n/a",IF(Z$3&gt;(A3stdlife+$E104),(Input!$G$145*(1+rvanilla)^0.5)-SUM($G104:Y104),(Input!$G$145*(1+rvanilla)^0.5)/A3stdlife))</f>
        <v>0</v>
      </c>
      <c r="AA104" s="164">
        <f>IF(A3stdlife="n/a","n/a",IF(AA$3&gt;(A3stdlife+$E104),(Input!$G$145*(1+rvanilla)^0.5)-SUM($G104:Z104),(Input!$G$145*(1+rvanilla)^0.5)/A3stdlife))</f>
        <v>0</v>
      </c>
      <c r="AB104" s="164">
        <f>IF(A3stdlife="n/a","n/a",IF(AB$3&gt;(A3stdlife+$E104),(Input!$G$145*(1+rvanilla)^0.5)-SUM($G104:AA104),(Input!$G$145*(1+rvanilla)^0.5)/A3stdlife))</f>
        <v>0</v>
      </c>
      <c r="AC104" s="164">
        <f>IF(A3stdlife="n/a","n/a",IF(AC$3&gt;(A3stdlife+$E104),(Input!$G$145*(1+rvanilla)^0.5)-SUM($G104:AB104),(Input!$G$145*(1+rvanilla)^0.5)/A3stdlife))</f>
        <v>0</v>
      </c>
      <c r="AD104" s="164">
        <f>IF(A3stdlife="n/a","n/a",IF(AD$3&gt;(A3stdlife+$E104),(Input!$G$145*(1+rvanilla)^0.5)-SUM($G104:AC104),(Input!$G$145*(1+rvanilla)^0.5)/A3stdlife))</f>
        <v>0</v>
      </c>
      <c r="AE104" s="164">
        <f>IF(A3stdlife="n/a","n/a",IF(AE$3&gt;(A3stdlife+$E104),(Input!$G$145*(1+rvanilla)^0.5)-SUM($G104:AD104),(Input!$G$145*(1+rvanilla)^0.5)/A3stdlife))</f>
        <v>0</v>
      </c>
      <c r="AF104" s="164">
        <f>IF(A3stdlife="n/a","n/a",IF(AF$3&gt;(A3stdlife+$E104),(Input!$G$145*(1+rvanilla)^0.5)-SUM($G104:AE104),(Input!$G$145*(1+rvanilla)^0.5)/A3stdlife))</f>
        <v>0</v>
      </c>
      <c r="AG104" s="164">
        <f>IF(A3stdlife="n/a","n/a",IF(AG$3&gt;(A3stdlife+$E104),(Input!$G$145*(1+rvanilla)^0.5)-SUM($G104:AF104),(Input!$G$145*(1+rvanilla)^0.5)/A3stdlife))</f>
        <v>0</v>
      </c>
      <c r="AH104" s="164">
        <f>IF(A3stdlife="n/a","n/a",IF(AH$3&gt;(A3stdlife+$E104),(Input!$G$145*(1+rvanilla)^0.5)-SUM($G104:AG104),(Input!$G$145*(1+rvanilla)^0.5)/A3stdlife))</f>
        <v>0</v>
      </c>
      <c r="AI104" s="164">
        <f>IF(A3stdlife="n/a","n/a",IF(AI$3&gt;(A3stdlife+$E104),(Input!$G$145*(1+rvanilla)^0.5)-SUM($G104:AH104),(Input!$G$145*(1+rvanilla)^0.5)/A3stdlife))</f>
        <v>0</v>
      </c>
      <c r="AJ104" s="164">
        <f>IF(A3stdlife="n/a","n/a",IF(AJ$3&gt;(A3stdlife+$E104),(Input!$G$145*(1+rvanilla)^0.5)-SUM($G104:AI104),(Input!$G$145*(1+rvanilla)^0.5)/A3stdlife))</f>
        <v>0</v>
      </c>
      <c r="AK104" s="164">
        <f>IF(A3stdlife="n/a","n/a",IF(AK$3&gt;(A3stdlife+$E104),(Input!$G$145*(1+rvanilla)^0.5)-SUM($G104:AJ104),(Input!$G$145*(1+rvanilla)^0.5)/A3stdlife))</f>
        <v>0</v>
      </c>
      <c r="AL104" s="164">
        <f>IF(A3stdlife="n/a","n/a",IF(AL$3&gt;(A3stdlife+$E104),(Input!$G$145*(1+rvanilla)^0.5)-SUM($G104:AK104),(Input!$G$145*(1+rvanilla)^0.5)/A3stdlife))</f>
        <v>0</v>
      </c>
      <c r="AM104" s="164">
        <f>IF(A3stdlife="n/a","n/a",IF(AM$3&gt;(A3stdlife+$E104),(Input!$G$145*(1+rvanilla)^0.5)-SUM($G104:AL104),(Input!$G$145*(1+rvanilla)^0.5)/A3stdlife))</f>
        <v>0</v>
      </c>
      <c r="AN104" s="164">
        <f>IF(A3stdlife="n/a","n/a",IF(AN$3&gt;(A3stdlife+$E104),(Input!$G$145*(1+rvanilla)^0.5)-SUM($G104:AM104),(Input!$G$145*(1+rvanilla)^0.5)/A3stdlife))</f>
        <v>0</v>
      </c>
      <c r="AO104" s="164">
        <f>IF(A3stdlife="n/a","n/a",IF(AO$3&gt;(A3stdlife+$E104),(Input!$G$145*(1+rvanilla)^0.5)-SUM($G104:AN104),(Input!$G$145*(1+rvanilla)^0.5)/A3stdlife))</f>
        <v>0</v>
      </c>
      <c r="AP104" s="164">
        <f>IF(A3stdlife="n/a","n/a",IF(AP$3&gt;(A3stdlife+$E104),(Input!$G$145*(1+rvanilla)^0.5)-SUM($G104:AO104),(Input!$G$145*(1+rvanilla)^0.5)/A3stdlife))</f>
        <v>0</v>
      </c>
      <c r="AQ104" s="164">
        <f>IF(A3stdlife="n/a","n/a",IF(AQ$3&gt;(A3stdlife+$E104),(Input!$G$145*(1+rvanilla)^0.5)-SUM($G104:AP104),(Input!$G$145*(1+rvanilla)^0.5)/A3stdlife))</f>
        <v>0</v>
      </c>
      <c r="AR104" s="164">
        <f>IF(A3stdlife="n/a","n/a",IF(AR$3&gt;(A3stdlife+$E104),(Input!$G$145*(1+rvanilla)^0.5)-SUM($G104:AQ104),(Input!$G$145*(1+rvanilla)^0.5)/A3stdlife))</f>
        <v>0</v>
      </c>
      <c r="AS104" s="164">
        <f>IF(A3stdlife="n/a","n/a",IF(AS$3&gt;(A3stdlife+$E104),(Input!$G$145*(1+rvanilla)^0.5)-SUM($G104:AR104),(Input!$G$145*(1+rvanilla)^0.5)/A3stdlife))</f>
        <v>0</v>
      </c>
      <c r="AT104" s="164">
        <f>IF(A3stdlife="n/a","n/a",IF(AT$3&gt;(A3stdlife+$E104),(Input!$G$145*(1+rvanilla)^0.5)-SUM($G104:AS104),(Input!$G$145*(1+rvanilla)^0.5)/A3stdlife))</f>
        <v>0</v>
      </c>
      <c r="AU104" s="164">
        <f>IF(A3stdlife="n/a","n/a",IF(AU$3&gt;(A3stdlife+$E104),(Input!$G$145*(1+rvanilla)^0.5)-SUM($G104:AT104),(Input!$G$145*(1+rvanilla)^0.5)/A3stdlife))</f>
        <v>0</v>
      </c>
      <c r="AV104" s="164">
        <f>IF(A3stdlife="n/a","n/a",IF(AV$3&gt;(A3stdlife+$E104),(Input!$G$145*(1+rvanilla)^0.5)-SUM($G104:AU104),(Input!$G$145*(1+rvanilla)^0.5)/A3stdlife))</f>
        <v>0</v>
      </c>
      <c r="AW104" s="164">
        <f>IF(A3stdlife="n/a","n/a",IF(AW$3&gt;(A3stdlife+$E104),(Input!$G$145*(1+rvanilla)^0.5)-SUM($G104:AV104),(Input!$G$145*(1+rvanilla)^0.5)/A3stdlife))</f>
        <v>0</v>
      </c>
      <c r="AX104" s="164">
        <f>IF(A3stdlife="n/a","n/a",IF(AX$3&gt;(A3stdlife+$E104),(Input!$G$145*(1+rvanilla)^0.5)-SUM($G104:AW104),(Input!$G$145*(1+rvanilla)^0.5)/A3stdlife))</f>
        <v>0</v>
      </c>
      <c r="AY104" s="164">
        <f>IF(A3stdlife="n/a","n/a",IF(AY$3&gt;(A3stdlife+$E104),(Input!$G$145*(1+rvanilla)^0.5)-SUM($G104:AX104),(Input!$G$145*(1+rvanilla)^0.5)/A3stdlife))</f>
        <v>0</v>
      </c>
      <c r="AZ104" s="164">
        <f>IF(A3stdlife="n/a","n/a",IF(AZ$3&gt;(A3stdlife+$E104),(Input!$G$145*(1+rvanilla)^0.5)-SUM($G104:AY104),(Input!$G$145*(1+rvanilla)^0.5)/A3stdlife))</f>
        <v>0</v>
      </c>
      <c r="BA104" s="164">
        <f>IF(A3stdlife="n/a","n/a",IF(BA$3&gt;(A3stdlife+$E104),(Input!$G$145*(1+rvanilla)^0.5)-SUM($G104:AZ104),(Input!$G$145*(1+rvanilla)^0.5)/A3stdlife))</f>
        <v>0</v>
      </c>
      <c r="BB104" s="164">
        <f>IF(A3stdlife="n/a","n/a",IF(BB$3&gt;(A3stdlife+$E104),(Input!$G$145*(1+rvanilla)^0.5)-SUM($G104:BA104),(Input!$G$145*(1+rvanilla)^0.5)/A3stdlife))</f>
        <v>0</v>
      </c>
      <c r="BC104" s="164">
        <f>IF(A3stdlife="n/a","n/a",IF(BC$3&gt;(A3stdlife+$E104),(Input!$G$145*(1+rvanilla)^0.5)-SUM($G104:BB104),(Input!$G$145*(1+rvanilla)^0.5)/A3stdlife))</f>
        <v>0</v>
      </c>
      <c r="BD104" s="164">
        <f>IF(A3stdlife="n/a","n/a",IF(BD$3&gt;(A3stdlife+$E104),(Input!$G$145*(1+rvanilla)^0.5)-SUM($G104:BC104),(Input!$G$145*(1+rvanilla)^0.5)/A3stdlife))</f>
        <v>0</v>
      </c>
      <c r="BE104" s="164">
        <f>IF(A3stdlife="n/a","n/a",IF(BE$3&gt;(A3stdlife+$E104),(Input!$G$145*(1+rvanilla)^0.5)-SUM($G104:BD104),(Input!$G$145*(1+rvanilla)^0.5)/A3stdlife))</f>
        <v>0</v>
      </c>
      <c r="BF104" s="164">
        <f>IF(A3stdlife="n/a","n/a",IF(BF$3&gt;(A3stdlife+$E104),(Input!$G$145*(1+rvanilla)^0.5)-SUM($G104:BE104),(Input!$G$145*(1+rvanilla)^0.5)/A3stdlife))</f>
        <v>0</v>
      </c>
      <c r="BG104" s="164">
        <f>IF(A3stdlife="n/a","n/a",IF(BG$3&gt;(A3stdlife+$E104),(Input!$G$145*(1+rvanilla)^0.5)-SUM($G104:BF104),(Input!$G$145*(1+rvanilla)^0.5)/A3stdlife))</f>
        <v>0</v>
      </c>
      <c r="BH104" s="164">
        <f>IF(A3stdlife="n/a","n/a",IF(BH$3&gt;(A3stdlife+$E104),(Input!$G$145*(1+rvanilla)^0.5)-SUM($G104:BG104),(Input!$G$145*(1+rvanilla)^0.5)/A3stdlife))</f>
        <v>0</v>
      </c>
      <c r="BI104" s="164">
        <f>IF(A3stdlife="n/a","n/a",IF(BI$3&gt;(A3stdlife+$E104),(Input!$G$145*(1+rvanilla)^0.5)-SUM($G104:BH104),(Input!$G$145*(1+rvanilla)^0.5)/A3stdlife))</f>
        <v>0</v>
      </c>
      <c r="BJ104" s="18"/>
      <c r="BK104" s="18"/>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s="5" customFormat="1" hidden="1" outlineLevel="2" x14ac:dyDescent="0.2">
      <c r="A105" s="18"/>
      <c r="B105" s="18"/>
      <c r="C105" s="36"/>
      <c r="D105" s="485"/>
      <c r="E105" s="283">
        <v>2</v>
      </c>
      <c r="F105" s="38"/>
      <c r="G105" s="391"/>
      <c r="H105" s="307"/>
      <c r="I105" s="164">
        <f>IF(A3stdlife="n/a","n/a",IF(I$3&gt;(A3stdlife+$E105),(Input!$H$145*(1+rvanilla)^0.5)-SUM($H105:H105),(Input!$H$145*(1+rvanilla)^0.5)/A3stdlife))</f>
        <v>0</v>
      </c>
      <c r="J105" s="164">
        <f>IF(A3stdlife="n/a","n/a",IF(J$3&gt;(A3stdlife+$E105),(Input!$H$145*(1+rvanilla)^0.5)-SUM($H105:I105),(Input!$H$145*(1+rvanilla)^0.5)/A3stdlife))</f>
        <v>0</v>
      </c>
      <c r="K105" s="164">
        <f>IF(A3stdlife="n/a","n/a",IF(K$3&gt;(A3stdlife+$E105),(Input!$H$145*(1+rvanilla)^0.5)-SUM($H105:J105),(Input!$H$145*(1+rvanilla)^0.5)/A3stdlife))</f>
        <v>0</v>
      </c>
      <c r="L105" s="164">
        <f>IF(A3stdlife="n/a","n/a",IF(L$3&gt;(A3stdlife+$E105),(Input!$H$145*(1+rvanilla)^0.5)-SUM($H105:K105),(Input!$H$145*(1+rvanilla)^0.5)/A3stdlife))</f>
        <v>0</v>
      </c>
      <c r="M105" s="164">
        <f>IF(A3stdlife="n/a","n/a",IF(M$3&gt;(A3stdlife+$E105),(Input!$H$145*(1+rvanilla)^0.5)-SUM($H105:L105),(Input!$H$145*(1+rvanilla)^0.5)/A3stdlife))</f>
        <v>0</v>
      </c>
      <c r="N105" s="164">
        <f>IF(A3stdlife="n/a","n/a",IF(N$3&gt;(A3stdlife+$E105),(Input!$H$145*(1+rvanilla)^0.5)-SUM($H105:M105),(Input!$H$145*(1+rvanilla)^0.5)/A3stdlife))</f>
        <v>0</v>
      </c>
      <c r="O105" s="164">
        <f>IF(A3stdlife="n/a","n/a",IF(O$3&gt;(A3stdlife+$E105),(Input!$H$145*(1+rvanilla)^0.5)-SUM($H105:N105),(Input!$H$145*(1+rvanilla)^0.5)/A3stdlife))</f>
        <v>0</v>
      </c>
      <c r="P105" s="164">
        <f>IF(A3stdlife="n/a","n/a",IF(P$3&gt;(A3stdlife+$E105),(Input!$H$145*(1+rvanilla)^0.5)-SUM($H105:O105),(Input!$H$145*(1+rvanilla)^0.5)/A3stdlife))</f>
        <v>0</v>
      </c>
      <c r="Q105" s="164">
        <f>IF(A3stdlife="n/a","n/a",IF(Q$3&gt;(A3stdlife+$E105),(Input!$H$145*(1+rvanilla)^0.5)-SUM($H105:P105),(Input!$H$145*(1+rvanilla)^0.5)/A3stdlife))</f>
        <v>0</v>
      </c>
      <c r="R105" s="164">
        <f>IF(A3stdlife="n/a","n/a",IF(R$3&gt;(A3stdlife+$E105),(Input!$H$145*(1+rvanilla)^0.5)-SUM($H105:Q105),(Input!$H$145*(1+rvanilla)^0.5)/A3stdlife))</f>
        <v>0</v>
      </c>
      <c r="S105" s="164">
        <f>IF(A3stdlife="n/a","n/a",IF(S$3&gt;(A3stdlife+$E105),(Input!$H$145*(1+rvanilla)^0.5)-SUM($H105:R105),(Input!$H$145*(1+rvanilla)^0.5)/A3stdlife))</f>
        <v>0</v>
      </c>
      <c r="T105" s="164">
        <f>IF(A3stdlife="n/a","n/a",IF(T$3&gt;(A3stdlife+$E105),(Input!$H$145*(1+rvanilla)^0.5)-SUM($H105:S105),(Input!$H$145*(1+rvanilla)^0.5)/A3stdlife))</f>
        <v>0</v>
      </c>
      <c r="U105" s="164">
        <f>IF(A3stdlife="n/a","n/a",IF(U$3&gt;(A3stdlife+$E105),(Input!$H$145*(1+rvanilla)^0.5)-SUM($H105:T105),(Input!$H$145*(1+rvanilla)^0.5)/A3stdlife))</f>
        <v>0</v>
      </c>
      <c r="V105" s="164">
        <f>IF(A3stdlife="n/a","n/a",IF(V$3&gt;(A3stdlife+$E105),(Input!$H$145*(1+rvanilla)^0.5)-SUM($H105:U105),(Input!$H$145*(1+rvanilla)^0.5)/A3stdlife))</f>
        <v>0</v>
      </c>
      <c r="W105" s="164">
        <f>IF(A3stdlife="n/a","n/a",IF(W$3&gt;(A3stdlife+$E105),(Input!$H$145*(1+rvanilla)^0.5)-SUM($H105:V105),(Input!$H$145*(1+rvanilla)^0.5)/A3stdlife))</f>
        <v>0</v>
      </c>
      <c r="X105" s="164">
        <f>IF(A3stdlife="n/a","n/a",IF(X$3&gt;(A3stdlife+$E105),(Input!$H$145*(1+rvanilla)^0.5)-SUM($H105:W105),(Input!$H$145*(1+rvanilla)^0.5)/A3stdlife))</f>
        <v>0</v>
      </c>
      <c r="Y105" s="164">
        <f>IF(A3stdlife="n/a","n/a",IF(Y$3&gt;(A3stdlife+$E105),(Input!$H$145*(1+rvanilla)^0.5)-SUM($H105:X105),(Input!$H$145*(1+rvanilla)^0.5)/A3stdlife))</f>
        <v>0</v>
      </c>
      <c r="Z105" s="164">
        <f>IF(A3stdlife="n/a","n/a",IF(Z$3&gt;(A3stdlife+$E105),(Input!$H$145*(1+rvanilla)^0.5)-SUM($H105:Y105),(Input!$H$145*(1+rvanilla)^0.5)/A3stdlife))</f>
        <v>0</v>
      </c>
      <c r="AA105" s="164">
        <f>IF(A3stdlife="n/a","n/a",IF(AA$3&gt;(A3stdlife+$E105),(Input!$H$145*(1+rvanilla)^0.5)-SUM($H105:Z105),(Input!$H$145*(1+rvanilla)^0.5)/A3stdlife))</f>
        <v>0</v>
      </c>
      <c r="AB105" s="164">
        <f>IF(A3stdlife="n/a","n/a",IF(AB$3&gt;(A3stdlife+$E105),(Input!$H$145*(1+rvanilla)^0.5)-SUM($H105:AA105),(Input!$H$145*(1+rvanilla)^0.5)/A3stdlife))</f>
        <v>0</v>
      </c>
      <c r="AC105" s="164">
        <f>IF(A3stdlife="n/a","n/a",IF(AC$3&gt;(A3stdlife+$E105),(Input!$H$145*(1+rvanilla)^0.5)-SUM($H105:AB105),(Input!$H$145*(1+rvanilla)^0.5)/A3stdlife))</f>
        <v>0</v>
      </c>
      <c r="AD105" s="164">
        <f>IF(A3stdlife="n/a","n/a",IF(AD$3&gt;(A3stdlife+$E105),(Input!$H$145*(1+rvanilla)^0.5)-SUM($H105:AC105),(Input!$H$145*(1+rvanilla)^0.5)/A3stdlife))</f>
        <v>0</v>
      </c>
      <c r="AE105" s="164">
        <f>IF(A3stdlife="n/a","n/a",IF(AE$3&gt;(A3stdlife+$E105),(Input!$H$145*(1+rvanilla)^0.5)-SUM($H105:AD105),(Input!$H$145*(1+rvanilla)^0.5)/A3stdlife))</f>
        <v>0</v>
      </c>
      <c r="AF105" s="164">
        <f>IF(A3stdlife="n/a","n/a",IF(AF$3&gt;(A3stdlife+$E105),(Input!$H$145*(1+rvanilla)^0.5)-SUM($H105:AE105),(Input!$H$145*(1+rvanilla)^0.5)/A3stdlife))</f>
        <v>0</v>
      </c>
      <c r="AG105" s="164">
        <f>IF(A3stdlife="n/a","n/a",IF(AG$3&gt;(A3stdlife+$E105),(Input!$H$145*(1+rvanilla)^0.5)-SUM($H105:AF105),(Input!$H$145*(1+rvanilla)^0.5)/A3stdlife))</f>
        <v>0</v>
      </c>
      <c r="AH105" s="164">
        <f>IF(A3stdlife="n/a","n/a",IF(AH$3&gt;(A3stdlife+$E105),(Input!$H$145*(1+rvanilla)^0.5)-SUM($H105:AG105),(Input!$H$145*(1+rvanilla)^0.5)/A3stdlife))</f>
        <v>0</v>
      </c>
      <c r="AI105" s="164">
        <f>IF(A3stdlife="n/a","n/a",IF(AI$3&gt;(A3stdlife+$E105),(Input!$H$145*(1+rvanilla)^0.5)-SUM($H105:AH105),(Input!$H$145*(1+rvanilla)^0.5)/A3stdlife))</f>
        <v>0</v>
      </c>
      <c r="AJ105" s="164">
        <f>IF(A3stdlife="n/a","n/a",IF(AJ$3&gt;(A3stdlife+$E105),(Input!$H$145*(1+rvanilla)^0.5)-SUM($H105:AI105),(Input!$H$145*(1+rvanilla)^0.5)/A3stdlife))</f>
        <v>0</v>
      </c>
      <c r="AK105" s="164">
        <f>IF(A3stdlife="n/a","n/a",IF(AK$3&gt;(A3stdlife+$E105),(Input!$H$145*(1+rvanilla)^0.5)-SUM($H105:AJ105),(Input!$H$145*(1+rvanilla)^0.5)/A3stdlife))</f>
        <v>0</v>
      </c>
      <c r="AL105" s="164">
        <f>IF(A3stdlife="n/a","n/a",IF(AL$3&gt;(A3stdlife+$E105),(Input!$H$145*(1+rvanilla)^0.5)-SUM($H105:AK105),(Input!$H$145*(1+rvanilla)^0.5)/A3stdlife))</f>
        <v>0</v>
      </c>
      <c r="AM105" s="164">
        <f>IF(A3stdlife="n/a","n/a",IF(AM$3&gt;(A3stdlife+$E105),(Input!$H$145*(1+rvanilla)^0.5)-SUM($H105:AL105),(Input!$H$145*(1+rvanilla)^0.5)/A3stdlife))</f>
        <v>0</v>
      </c>
      <c r="AN105" s="164">
        <f>IF(A3stdlife="n/a","n/a",IF(AN$3&gt;(A3stdlife+$E105),(Input!$H$145*(1+rvanilla)^0.5)-SUM($H105:AM105),(Input!$H$145*(1+rvanilla)^0.5)/A3stdlife))</f>
        <v>0</v>
      </c>
      <c r="AO105" s="164">
        <f>IF(A3stdlife="n/a","n/a",IF(AO$3&gt;(A3stdlife+$E105),(Input!$H$145*(1+rvanilla)^0.5)-SUM($H105:AN105),(Input!$H$145*(1+rvanilla)^0.5)/A3stdlife))</f>
        <v>0</v>
      </c>
      <c r="AP105" s="164">
        <f>IF(A3stdlife="n/a","n/a",IF(AP$3&gt;(A3stdlife+$E105),(Input!$H$145*(1+rvanilla)^0.5)-SUM($H105:AO105),(Input!$H$145*(1+rvanilla)^0.5)/A3stdlife))</f>
        <v>0</v>
      </c>
      <c r="AQ105" s="164">
        <f>IF(A3stdlife="n/a","n/a",IF(AQ$3&gt;(A3stdlife+$E105),(Input!$H$145*(1+rvanilla)^0.5)-SUM($H105:AP105),(Input!$H$145*(1+rvanilla)^0.5)/A3stdlife))</f>
        <v>0</v>
      </c>
      <c r="AR105" s="164">
        <f>IF(A3stdlife="n/a","n/a",IF(AR$3&gt;(A3stdlife+$E105),(Input!$H$145*(1+rvanilla)^0.5)-SUM($H105:AQ105),(Input!$H$145*(1+rvanilla)^0.5)/A3stdlife))</f>
        <v>0</v>
      </c>
      <c r="AS105" s="164">
        <f>IF(A3stdlife="n/a","n/a",IF(AS$3&gt;(A3stdlife+$E105),(Input!$H$145*(1+rvanilla)^0.5)-SUM($H105:AR105),(Input!$H$145*(1+rvanilla)^0.5)/A3stdlife))</f>
        <v>0</v>
      </c>
      <c r="AT105" s="164">
        <f>IF(A3stdlife="n/a","n/a",IF(AT$3&gt;(A3stdlife+$E105),(Input!$H$145*(1+rvanilla)^0.5)-SUM($H105:AS105),(Input!$H$145*(1+rvanilla)^0.5)/A3stdlife))</f>
        <v>0</v>
      </c>
      <c r="AU105" s="164">
        <f>IF(A3stdlife="n/a","n/a",IF(AU$3&gt;(A3stdlife+$E105),(Input!$H$145*(1+rvanilla)^0.5)-SUM($H105:AT105),(Input!$H$145*(1+rvanilla)^0.5)/A3stdlife))</f>
        <v>0</v>
      </c>
      <c r="AV105" s="164">
        <f>IF(A3stdlife="n/a","n/a",IF(AV$3&gt;(A3stdlife+$E105),(Input!$H$145*(1+rvanilla)^0.5)-SUM($H105:AU105),(Input!$H$145*(1+rvanilla)^0.5)/A3stdlife))</f>
        <v>0</v>
      </c>
      <c r="AW105" s="164">
        <f>IF(A3stdlife="n/a","n/a",IF(AW$3&gt;(A3stdlife+$E105),(Input!$H$145*(1+rvanilla)^0.5)-SUM($H105:AV105),(Input!$H$145*(1+rvanilla)^0.5)/A3stdlife))</f>
        <v>0</v>
      </c>
      <c r="AX105" s="164">
        <f>IF(A3stdlife="n/a","n/a",IF(AX$3&gt;(A3stdlife+$E105),(Input!$H$145*(1+rvanilla)^0.5)-SUM($H105:AW105),(Input!$H$145*(1+rvanilla)^0.5)/A3stdlife))</f>
        <v>0</v>
      </c>
      <c r="AY105" s="164">
        <f>IF(A3stdlife="n/a","n/a",IF(AY$3&gt;(A3stdlife+$E105),(Input!$H$145*(1+rvanilla)^0.5)-SUM($H105:AX105),(Input!$H$145*(1+rvanilla)^0.5)/A3stdlife))</f>
        <v>0</v>
      </c>
      <c r="AZ105" s="164">
        <f>IF(A3stdlife="n/a","n/a",IF(AZ$3&gt;(A3stdlife+$E105),(Input!$H$145*(1+rvanilla)^0.5)-SUM($H105:AY105),(Input!$H$145*(1+rvanilla)^0.5)/A3stdlife))</f>
        <v>0</v>
      </c>
      <c r="BA105" s="164">
        <f>IF(A3stdlife="n/a","n/a",IF(BA$3&gt;(A3stdlife+$E105),(Input!$H$145*(1+rvanilla)^0.5)-SUM($H105:AZ105),(Input!$H$145*(1+rvanilla)^0.5)/A3stdlife))</f>
        <v>0</v>
      </c>
      <c r="BB105" s="164">
        <f>IF(A3stdlife="n/a","n/a",IF(BB$3&gt;(A3stdlife+$E105),(Input!$H$145*(1+rvanilla)^0.5)-SUM($H105:BA105),(Input!$H$145*(1+rvanilla)^0.5)/A3stdlife))</f>
        <v>0</v>
      </c>
      <c r="BC105" s="164">
        <f>IF(A3stdlife="n/a","n/a",IF(BC$3&gt;(A3stdlife+$E105),(Input!$H$145*(1+rvanilla)^0.5)-SUM($H105:BB105),(Input!$H$145*(1+rvanilla)^0.5)/A3stdlife))</f>
        <v>0</v>
      </c>
      <c r="BD105" s="164">
        <f>IF(A3stdlife="n/a","n/a",IF(BD$3&gt;(A3stdlife+$E105),(Input!$H$145*(1+rvanilla)^0.5)-SUM($H105:BC105),(Input!$H$145*(1+rvanilla)^0.5)/A3stdlife))</f>
        <v>0</v>
      </c>
      <c r="BE105" s="164">
        <f>IF(A3stdlife="n/a","n/a",IF(BE$3&gt;(A3stdlife+$E105),(Input!$H$145*(1+rvanilla)^0.5)-SUM($H105:BD105),(Input!$H$145*(1+rvanilla)^0.5)/A3stdlife))</f>
        <v>0</v>
      </c>
      <c r="BF105" s="164">
        <f>IF(A3stdlife="n/a","n/a",IF(BF$3&gt;(A3stdlife+$E105),(Input!$H$145*(1+rvanilla)^0.5)-SUM($H105:BE105),(Input!$H$145*(1+rvanilla)^0.5)/A3stdlife))</f>
        <v>0</v>
      </c>
      <c r="BG105" s="164">
        <f>IF(A3stdlife="n/a","n/a",IF(BG$3&gt;(A3stdlife+$E105),(Input!$H$145*(1+rvanilla)^0.5)-SUM($H105:BF105),(Input!$H$145*(1+rvanilla)^0.5)/A3stdlife))</f>
        <v>0</v>
      </c>
      <c r="BH105" s="164">
        <f>IF(A3stdlife="n/a","n/a",IF(BH$3&gt;(A3stdlife+$E105),(Input!$H$145*(1+rvanilla)^0.5)-SUM($H105:BG105),(Input!$H$145*(1+rvanilla)^0.5)/A3stdlife))</f>
        <v>0</v>
      </c>
      <c r="BI105" s="164">
        <f>IF(A3stdlife="n/a","n/a",IF(BI$3&gt;(A3stdlife+$E105),(Input!$H$145*(1+rvanilla)^0.5)-SUM($H105:BH105),(Input!$H$145*(1+rvanilla)^0.5)/A3stdlife))</f>
        <v>0</v>
      </c>
      <c r="BJ105" s="18"/>
      <c r="BK105" s="18"/>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s="5" customFormat="1" hidden="1" outlineLevel="2" x14ac:dyDescent="0.2">
      <c r="A106" s="18"/>
      <c r="B106" s="18"/>
      <c r="C106" s="36"/>
      <c r="D106" s="485"/>
      <c r="E106" s="283">
        <v>3</v>
      </c>
      <c r="F106" s="38"/>
      <c r="G106" s="391"/>
      <c r="H106" s="308"/>
      <c r="I106" s="307"/>
      <c r="J106" s="164">
        <f>IF(A3stdlife="n/a","n/a",IF(J$3&gt;(A3stdlife+$E106),(Input!$I$145*(1+rvanilla)^0.5)-SUM($I106:I106),(Input!$I$145*(1+rvanilla)^0.5)/A3stdlife))</f>
        <v>0</v>
      </c>
      <c r="K106" s="164">
        <f>IF(A3stdlife="n/a","n/a",IF(K$3&gt;(A3stdlife+$E106),(Input!$I$145*(1+rvanilla)^0.5)-SUM($I106:J106),(Input!$I$145*(1+rvanilla)^0.5)/A3stdlife))</f>
        <v>0</v>
      </c>
      <c r="L106" s="164">
        <f>IF(A3stdlife="n/a","n/a",IF(L$3&gt;(A3stdlife+$E106),(Input!$I$145*(1+rvanilla)^0.5)-SUM($I106:K106),(Input!$I$145*(1+rvanilla)^0.5)/A3stdlife))</f>
        <v>0</v>
      </c>
      <c r="M106" s="164">
        <f>IF(A3stdlife="n/a","n/a",IF(M$3&gt;(A3stdlife+$E106),(Input!$I$145*(1+rvanilla)^0.5)-SUM($I106:L106),(Input!$I$145*(1+rvanilla)^0.5)/A3stdlife))</f>
        <v>0</v>
      </c>
      <c r="N106" s="164">
        <f>IF(A3stdlife="n/a","n/a",IF(N$3&gt;(A3stdlife+$E106),(Input!$I$145*(1+rvanilla)^0.5)-SUM($I106:M106),(Input!$I$145*(1+rvanilla)^0.5)/A3stdlife))</f>
        <v>0</v>
      </c>
      <c r="O106" s="164">
        <f>IF(A3stdlife="n/a","n/a",IF(O$3&gt;(A3stdlife+$E106),(Input!$I$145*(1+rvanilla)^0.5)-SUM($I106:N106),(Input!$I$145*(1+rvanilla)^0.5)/A3stdlife))</f>
        <v>0</v>
      </c>
      <c r="P106" s="164">
        <f>IF(A3stdlife="n/a","n/a",IF(P$3&gt;(A3stdlife+$E106),(Input!$I$145*(1+rvanilla)^0.5)-SUM($I106:O106),(Input!$I$145*(1+rvanilla)^0.5)/A3stdlife))</f>
        <v>0</v>
      </c>
      <c r="Q106" s="164">
        <f>IF(A3stdlife="n/a","n/a",IF(Q$3&gt;(A3stdlife+$E106),(Input!$I$145*(1+rvanilla)^0.5)-SUM($I106:P106),(Input!$I$145*(1+rvanilla)^0.5)/A3stdlife))</f>
        <v>0</v>
      </c>
      <c r="R106" s="164">
        <f>IF(A3stdlife="n/a","n/a",IF(R$3&gt;(A3stdlife+$E106),(Input!$I$145*(1+rvanilla)^0.5)-SUM($I106:Q106),(Input!$I$145*(1+rvanilla)^0.5)/A3stdlife))</f>
        <v>0</v>
      </c>
      <c r="S106" s="164">
        <f>IF(A3stdlife="n/a","n/a",IF(S$3&gt;(A3stdlife+$E106),(Input!$I$145*(1+rvanilla)^0.5)-SUM($I106:R106),(Input!$I$145*(1+rvanilla)^0.5)/A3stdlife))</f>
        <v>0</v>
      </c>
      <c r="T106" s="164">
        <f>IF(A3stdlife="n/a","n/a",IF(T$3&gt;(A3stdlife+$E106),(Input!$I$145*(1+rvanilla)^0.5)-SUM($I106:S106),(Input!$I$145*(1+rvanilla)^0.5)/A3stdlife))</f>
        <v>0</v>
      </c>
      <c r="U106" s="164">
        <f>IF(A3stdlife="n/a","n/a",IF(U$3&gt;(A3stdlife+$E106),(Input!$I$145*(1+rvanilla)^0.5)-SUM($I106:T106),(Input!$I$145*(1+rvanilla)^0.5)/A3stdlife))</f>
        <v>0</v>
      </c>
      <c r="V106" s="164">
        <f>IF(A3stdlife="n/a","n/a",IF(V$3&gt;(A3stdlife+$E106),(Input!$I$145*(1+rvanilla)^0.5)-SUM($I106:U106),(Input!$I$145*(1+rvanilla)^0.5)/A3stdlife))</f>
        <v>0</v>
      </c>
      <c r="W106" s="164">
        <f>IF(A3stdlife="n/a","n/a",IF(W$3&gt;(A3stdlife+$E106),(Input!$I$145*(1+rvanilla)^0.5)-SUM($I106:V106),(Input!$I$145*(1+rvanilla)^0.5)/A3stdlife))</f>
        <v>0</v>
      </c>
      <c r="X106" s="164">
        <f>IF(A3stdlife="n/a","n/a",IF(X$3&gt;(A3stdlife+$E106),(Input!$I$145*(1+rvanilla)^0.5)-SUM($I106:W106),(Input!$I$145*(1+rvanilla)^0.5)/A3stdlife))</f>
        <v>0</v>
      </c>
      <c r="Y106" s="164">
        <f>IF(A3stdlife="n/a","n/a",IF(Y$3&gt;(A3stdlife+$E106),(Input!$I$145*(1+rvanilla)^0.5)-SUM($I106:X106),(Input!$I$145*(1+rvanilla)^0.5)/A3stdlife))</f>
        <v>0</v>
      </c>
      <c r="Z106" s="164">
        <f>IF(A3stdlife="n/a","n/a",IF(Z$3&gt;(A3stdlife+$E106),(Input!$I$145*(1+rvanilla)^0.5)-SUM($I106:Y106),(Input!$I$145*(1+rvanilla)^0.5)/A3stdlife))</f>
        <v>0</v>
      </c>
      <c r="AA106" s="164">
        <f>IF(A3stdlife="n/a","n/a",IF(AA$3&gt;(A3stdlife+$E106),(Input!$I$145*(1+rvanilla)^0.5)-SUM($I106:Z106),(Input!$I$145*(1+rvanilla)^0.5)/A3stdlife))</f>
        <v>0</v>
      </c>
      <c r="AB106" s="164">
        <f>IF(A3stdlife="n/a","n/a",IF(AB$3&gt;(A3stdlife+$E106),(Input!$I$145*(1+rvanilla)^0.5)-SUM($I106:AA106),(Input!$I$145*(1+rvanilla)^0.5)/A3stdlife))</f>
        <v>0</v>
      </c>
      <c r="AC106" s="164">
        <f>IF(A3stdlife="n/a","n/a",IF(AC$3&gt;(A3stdlife+$E106),(Input!$I$145*(1+rvanilla)^0.5)-SUM($I106:AB106),(Input!$I$145*(1+rvanilla)^0.5)/A3stdlife))</f>
        <v>0</v>
      </c>
      <c r="AD106" s="164">
        <f>IF(A3stdlife="n/a","n/a",IF(AD$3&gt;(A3stdlife+$E106),(Input!$I$145*(1+rvanilla)^0.5)-SUM($I106:AC106),(Input!$I$145*(1+rvanilla)^0.5)/A3stdlife))</f>
        <v>0</v>
      </c>
      <c r="AE106" s="164">
        <f>IF(A3stdlife="n/a","n/a",IF(AE$3&gt;(A3stdlife+$E106),(Input!$I$145*(1+rvanilla)^0.5)-SUM($I106:AD106),(Input!$I$145*(1+rvanilla)^0.5)/A3stdlife))</f>
        <v>0</v>
      </c>
      <c r="AF106" s="164">
        <f>IF(A3stdlife="n/a","n/a",IF(AF$3&gt;(A3stdlife+$E106),(Input!$I$145*(1+rvanilla)^0.5)-SUM($I106:AE106),(Input!$I$145*(1+rvanilla)^0.5)/A3stdlife))</f>
        <v>0</v>
      </c>
      <c r="AG106" s="164">
        <f>IF(A3stdlife="n/a","n/a",IF(AG$3&gt;(A3stdlife+$E106),(Input!$I$145*(1+rvanilla)^0.5)-SUM($I106:AF106),(Input!$I$145*(1+rvanilla)^0.5)/A3stdlife))</f>
        <v>0</v>
      </c>
      <c r="AH106" s="164">
        <f>IF(A3stdlife="n/a","n/a",IF(AH$3&gt;(A3stdlife+$E106),(Input!$I$145*(1+rvanilla)^0.5)-SUM($I106:AG106),(Input!$I$145*(1+rvanilla)^0.5)/A3stdlife))</f>
        <v>0</v>
      </c>
      <c r="AI106" s="164">
        <f>IF(A3stdlife="n/a","n/a",IF(AI$3&gt;(A3stdlife+$E106),(Input!$I$145*(1+rvanilla)^0.5)-SUM($I106:AH106),(Input!$I$145*(1+rvanilla)^0.5)/A3stdlife))</f>
        <v>0</v>
      </c>
      <c r="AJ106" s="164">
        <f>IF(A3stdlife="n/a","n/a",IF(AJ$3&gt;(A3stdlife+$E106),(Input!$I$145*(1+rvanilla)^0.5)-SUM($I106:AI106),(Input!$I$145*(1+rvanilla)^0.5)/A3stdlife))</f>
        <v>0</v>
      </c>
      <c r="AK106" s="164">
        <f>IF(A3stdlife="n/a","n/a",IF(AK$3&gt;(A3stdlife+$E106),(Input!$I$145*(1+rvanilla)^0.5)-SUM($I106:AJ106),(Input!$I$145*(1+rvanilla)^0.5)/A3stdlife))</f>
        <v>0</v>
      </c>
      <c r="AL106" s="164">
        <f>IF(A3stdlife="n/a","n/a",IF(AL$3&gt;(A3stdlife+$E106),(Input!$I$145*(1+rvanilla)^0.5)-SUM($I106:AK106),(Input!$I$145*(1+rvanilla)^0.5)/A3stdlife))</f>
        <v>0</v>
      </c>
      <c r="AM106" s="164">
        <f>IF(A3stdlife="n/a","n/a",IF(AM$3&gt;(A3stdlife+$E106),(Input!$I$145*(1+rvanilla)^0.5)-SUM($I106:AL106),(Input!$I$145*(1+rvanilla)^0.5)/A3stdlife))</f>
        <v>0</v>
      </c>
      <c r="AN106" s="164">
        <f>IF(A3stdlife="n/a","n/a",IF(AN$3&gt;(A3stdlife+$E106),(Input!$I$145*(1+rvanilla)^0.5)-SUM($I106:AM106),(Input!$I$145*(1+rvanilla)^0.5)/A3stdlife))</f>
        <v>0</v>
      </c>
      <c r="AO106" s="164">
        <f>IF(A3stdlife="n/a","n/a",IF(AO$3&gt;(A3stdlife+$E106),(Input!$I$145*(1+rvanilla)^0.5)-SUM($I106:AN106),(Input!$I$145*(1+rvanilla)^0.5)/A3stdlife))</f>
        <v>0</v>
      </c>
      <c r="AP106" s="164">
        <f>IF(A3stdlife="n/a","n/a",IF(AP$3&gt;(A3stdlife+$E106),(Input!$I$145*(1+rvanilla)^0.5)-SUM($I106:AO106),(Input!$I$145*(1+rvanilla)^0.5)/A3stdlife))</f>
        <v>0</v>
      </c>
      <c r="AQ106" s="164">
        <f>IF(A3stdlife="n/a","n/a",IF(AQ$3&gt;(A3stdlife+$E106),(Input!$I$145*(1+rvanilla)^0.5)-SUM($I106:AP106),(Input!$I$145*(1+rvanilla)^0.5)/A3stdlife))</f>
        <v>0</v>
      </c>
      <c r="AR106" s="164">
        <f>IF(A3stdlife="n/a","n/a",IF(AR$3&gt;(A3stdlife+$E106),(Input!$I$145*(1+rvanilla)^0.5)-SUM($I106:AQ106),(Input!$I$145*(1+rvanilla)^0.5)/A3stdlife))</f>
        <v>0</v>
      </c>
      <c r="AS106" s="164">
        <f>IF(A3stdlife="n/a","n/a",IF(AS$3&gt;(A3stdlife+$E106),(Input!$I$145*(1+rvanilla)^0.5)-SUM($I106:AR106),(Input!$I$145*(1+rvanilla)^0.5)/A3stdlife))</f>
        <v>0</v>
      </c>
      <c r="AT106" s="164">
        <f>IF(A3stdlife="n/a","n/a",IF(AT$3&gt;(A3stdlife+$E106),(Input!$I$145*(1+rvanilla)^0.5)-SUM($I106:AS106),(Input!$I$145*(1+rvanilla)^0.5)/A3stdlife))</f>
        <v>0</v>
      </c>
      <c r="AU106" s="164">
        <f>IF(A3stdlife="n/a","n/a",IF(AU$3&gt;(A3stdlife+$E106),(Input!$I$145*(1+rvanilla)^0.5)-SUM($I106:AT106),(Input!$I$145*(1+rvanilla)^0.5)/A3stdlife))</f>
        <v>0</v>
      </c>
      <c r="AV106" s="164">
        <f>IF(A3stdlife="n/a","n/a",IF(AV$3&gt;(A3stdlife+$E106),(Input!$I$145*(1+rvanilla)^0.5)-SUM($I106:AU106),(Input!$I$145*(1+rvanilla)^0.5)/A3stdlife))</f>
        <v>0</v>
      </c>
      <c r="AW106" s="164">
        <f>IF(A3stdlife="n/a","n/a",IF(AW$3&gt;(A3stdlife+$E106),(Input!$I$145*(1+rvanilla)^0.5)-SUM($I106:AV106),(Input!$I$145*(1+rvanilla)^0.5)/A3stdlife))</f>
        <v>0</v>
      </c>
      <c r="AX106" s="164">
        <f>IF(A3stdlife="n/a","n/a",IF(AX$3&gt;(A3stdlife+$E106),(Input!$I$145*(1+rvanilla)^0.5)-SUM($I106:AW106),(Input!$I$145*(1+rvanilla)^0.5)/A3stdlife))</f>
        <v>0</v>
      </c>
      <c r="AY106" s="164">
        <f>IF(A3stdlife="n/a","n/a",IF(AY$3&gt;(A3stdlife+$E106),(Input!$I$145*(1+rvanilla)^0.5)-SUM($I106:AX106),(Input!$I$145*(1+rvanilla)^0.5)/A3stdlife))</f>
        <v>0</v>
      </c>
      <c r="AZ106" s="164">
        <f>IF(A3stdlife="n/a","n/a",IF(AZ$3&gt;(A3stdlife+$E106),(Input!$I$145*(1+rvanilla)^0.5)-SUM($I106:AY106),(Input!$I$145*(1+rvanilla)^0.5)/A3stdlife))</f>
        <v>0</v>
      </c>
      <c r="BA106" s="164">
        <f>IF(A3stdlife="n/a","n/a",IF(BA$3&gt;(A3stdlife+$E106),(Input!$I$145*(1+rvanilla)^0.5)-SUM($I106:AZ106),(Input!$I$145*(1+rvanilla)^0.5)/A3stdlife))</f>
        <v>0</v>
      </c>
      <c r="BB106" s="164">
        <f>IF(A3stdlife="n/a","n/a",IF(BB$3&gt;(A3stdlife+$E106),(Input!$I$145*(1+rvanilla)^0.5)-SUM($I106:BA106),(Input!$I$145*(1+rvanilla)^0.5)/A3stdlife))</f>
        <v>0</v>
      </c>
      <c r="BC106" s="164">
        <f>IF(A3stdlife="n/a","n/a",IF(BC$3&gt;(A3stdlife+$E106),(Input!$I$145*(1+rvanilla)^0.5)-SUM($I106:BB106),(Input!$I$145*(1+rvanilla)^0.5)/A3stdlife))</f>
        <v>0</v>
      </c>
      <c r="BD106" s="164">
        <f>IF(A3stdlife="n/a","n/a",IF(BD$3&gt;(A3stdlife+$E106),(Input!$I$145*(1+rvanilla)^0.5)-SUM($I106:BC106),(Input!$I$145*(1+rvanilla)^0.5)/A3stdlife))</f>
        <v>0</v>
      </c>
      <c r="BE106" s="164">
        <f>IF(A3stdlife="n/a","n/a",IF(BE$3&gt;(A3stdlife+$E106),(Input!$I$145*(1+rvanilla)^0.5)-SUM($I106:BD106),(Input!$I$145*(1+rvanilla)^0.5)/A3stdlife))</f>
        <v>0</v>
      </c>
      <c r="BF106" s="164">
        <f>IF(A3stdlife="n/a","n/a",IF(BF$3&gt;(A3stdlife+$E106),(Input!$I$145*(1+rvanilla)^0.5)-SUM($I106:BE106),(Input!$I$145*(1+rvanilla)^0.5)/A3stdlife))</f>
        <v>0</v>
      </c>
      <c r="BG106" s="164">
        <f>IF(A3stdlife="n/a","n/a",IF(BG$3&gt;(A3stdlife+$E106),(Input!$I$145*(1+rvanilla)^0.5)-SUM($I106:BF106),(Input!$I$145*(1+rvanilla)^0.5)/A3stdlife))</f>
        <v>0</v>
      </c>
      <c r="BH106" s="164">
        <f>IF(A3stdlife="n/a","n/a",IF(BH$3&gt;(A3stdlife+$E106),(Input!$I$145*(1+rvanilla)^0.5)-SUM($I106:BG106),(Input!$I$145*(1+rvanilla)^0.5)/A3stdlife))</f>
        <v>0</v>
      </c>
      <c r="BI106" s="164">
        <f>IF(A3stdlife="n/a","n/a",IF(BI$3&gt;(A3stdlife+$E106),(Input!$I$145*(1+rvanilla)^0.5)-SUM($I106:BH106),(Input!$I$145*(1+rvanilla)^0.5)/A3stdlife))</f>
        <v>0</v>
      </c>
      <c r="BJ106" s="18"/>
      <c r="BK106" s="18"/>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s="5" customFormat="1" hidden="1" outlineLevel="2" x14ac:dyDescent="0.2">
      <c r="A107" s="18"/>
      <c r="B107" s="18"/>
      <c r="C107" s="36"/>
      <c r="D107" s="485"/>
      <c r="E107" s="283">
        <v>4</v>
      </c>
      <c r="F107" s="38"/>
      <c r="G107" s="391"/>
      <c r="H107" s="308"/>
      <c r="I107" s="308"/>
      <c r="J107" s="307"/>
      <c r="K107" s="164">
        <f>IF(A3stdlife="n/a","n/a",IF(K$3&gt;(A3stdlife+$E107),(Input!$J$145*(1+rvanilla)^0.5)-SUM($J107:J107),(Input!$J$145*(1+rvanilla)^0.5)/A3stdlife))</f>
        <v>0</v>
      </c>
      <c r="L107" s="164">
        <f>IF(A3stdlife="n/a","n/a",IF(L$3&gt;(A3stdlife+$E107),(Input!$J$145*(1+rvanilla)^0.5)-SUM($J107:K107),(Input!$J$145*(1+rvanilla)^0.5)/A3stdlife))</f>
        <v>0</v>
      </c>
      <c r="M107" s="164">
        <f>IF(A3stdlife="n/a","n/a",IF(M$3&gt;(A3stdlife+$E107),(Input!$J$145*(1+rvanilla)^0.5)-SUM($J107:L107),(Input!$J$145*(1+rvanilla)^0.5)/A3stdlife))</f>
        <v>0</v>
      </c>
      <c r="N107" s="164">
        <f>IF(A3stdlife="n/a","n/a",IF(N$3&gt;(A3stdlife+$E107),(Input!$J$145*(1+rvanilla)^0.5)-SUM($J107:M107),(Input!$J$145*(1+rvanilla)^0.5)/A3stdlife))</f>
        <v>0</v>
      </c>
      <c r="O107" s="164">
        <f>IF(A3stdlife="n/a","n/a",IF(O$3&gt;(A3stdlife+$E107),(Input!$J$145*(1+rvanilla)^0.5)-SUM($J107:N107),(Input!$J$145*(1+rvanilla)^0.5)/A3stdlife))</f>
        <v>0</v>
      </c>
      <c r="P107" s="164">
        <f>IF(A3stdlife="n/a","n/a",IF(P$3&gt;(A3stdlife+$E107),(Input!$J$145*(1+rvanilla)^0.5)-SUM($J107:O107),(Input!$J$145*(1+rvanilla)^0.5)/A3stdlife))</f>
        <v>0</v>
      </c>
      <c r="Q107" s="164">
        <f>IF(A3stdlife="n/a","n/a",IF(Q$3&gt;(A3stdlife+$E107),(Input!$J$145*(1+rvanilla)^0.5)-SUM($J107:P107),(Input!$J$145*(1+rvanilla)^0.5)/A3stdlife))</f>
        <v>0</v>
      </c>
      <c r="R107" s="164">
        <f>IF(A3stdlife="n/a","n/a",IF(R$3&gt;(A3stdlife+$E107),(Input!$J$145*(1+rvanilla)^0.5)-SUM($J107:Q107),(Input!$J$145*(1+rvanilla)^0.5)/A3stdlife))</f>
        <v>0</v>
      </c>
      <c r="S107" s="164">
        <f>IF(A3stdlife="n/a","n/a",IF(S$3&gt;(A3stdlife+$E107),(Input!$J$145*(1+rvanilla)^0.5)-SUM($J107:R107),(Input!$J$145*(1+rvanilla)^0.5)/A3stdlife))</f>
        <v>0</v>
      </c>
      <c r="T107" s="164">
        <f>IF(A3stdlife="n/a","n/a",IF(T$3&gt;(A3stdlife+$E107),(Input!$J$145*(1+rvanilla)^0.5)-SUM($J107:S107),(Input!$J$145*(1+rvanilla)^0.5)/A3stdlife))</f>
        <v>0</v>
      </c>
      <c r="U107" s="164">
        <f>IF(A3stdlife="n/a","n/a",IF(U$3&gt;(A3stdlife+$E107),(Input!$J$145*(1+rvanilla)^0.5)-SUM($J107:T107),(Input!$J$145*(1+rvanilla)^0.5)/A3stdlife))</f>
        <v>0</v>
      </c>
      <c r="V107" s="164">
        <f>IF(A3stdlife="n/a","n/a",IF(V$3&gt;(A3stdlife+$E107),(Input!$J$145*(1+rvanilla)^0.5)-SUM($J107:U107),(Input!$J$145*(1+rvanilla)^0.5)/A3stdlife))</f>
        <v>0</v>
      </c>
      <c r="W107" s="164">
        <f>IF(A3stdlife="n/a","n/a",IF(W$3&gt;(A3stdlife+$E107),(Input!$J$145*(1+rvanilla)^0.5)-SUM($J107:V107),(Input!$J$145*(1+rvanilla)^0.5)/A3stdlife))</f>
        <v>0</v>
      </c>
      <c r="X107" s="164">
        <f>IF(A3stdlife="n/a","n/a",IF(X$3&gt;(A3stdlife+$E107),(Input!$J$145*(1+rvanilla)^0.5)-SUM($J107:W107),(Input!$J$145*(1+rvanilla)^0.5)/A3stdlife))</f>
        <v>0</v>
      </c>
      <c r="Y107" s="164">
        <f>IF(A3stdlife="n/a","n/a",IF(Y$3&gt;(A3stdlife+$E107),(Input!$J$145*(1+rvanilla)^0.5)-SUM($J107:X107),(Input!$J$145*(1+rvanilla)^0.5)/A3stdlife))</f>
        <v>0</v>
      </c>
      <c r="Z107" s="164">
        <f>IF(A3stdlife="n/a","n/a",IF(Z$3&gt;(A3stdlife+$E107),(Input!$J$145*(1+rvanilla)^0.5)-SUM($J107:Y107),(Input!$J$145*(1+rvanilla)^0.5)/A3stdlife))</f>
        <v>0</v>
      </c>
      <c r="AA107" s="164">
        <f>IF(A3stdlife="n/a","n/a",IF(AA$3&gt;(A3stdlife+$E107),(Input!$J$145*(1+rvanilla)^0.5)-SUM($J107:Z107),(Input!$J$145*(1+rvanilla)^0.5)/A3stdlife))</f>
        <v>0</v>
      </c>
      <c r="AB107" s="164">
        <f>IF(A3stdlife="n/a","n/a",IF(AB$3&gt;(A3stdlife+$E107),(Input!$J$145*(1+rvanilla)^0.5)-SUM($J107:AA107),(Input!$J$145*(1+rvanilla)^0.5)/A3stdlife))</f>
        <v>0</v>
      </c>
      <c r="AC107" s="164">
        <f>IF(A3stdlife="n/a","n/a",IF(AC$3&gt;(A3stdlife+$E107),(Input!$J$145*(1+rvanilla)^0.5)-SUM($J107:AB107),(Input!$J$145*(1+rvanilla)^0.5)/A3stdlife))</f>
        <v>0</v>
      </c>
      <c r="AD107" s="164">
        <f>IF(A3stdlife="n/a","n/a",IF(AD$3&gt;(A3stdlife+$E107),(Input!$J$145*(1+rvanilla)^0.5)-SUM($J107:AC107),(Input!$J$145*(1+rvanilla)^0.5)/A3stdlife))</f>
        <v>0</v>
      </c>
      <c r="AE107" s="164">
        <f>IF(A3stdlife="n/a","n/a",IF(AE$3&gt;(A3stdlife+$E107),(Input!$J$145*(1+rvanilla)^0.5)-SUM($J107:AD107),(Input!$J$145*(1+rvanilla)^0.5)/A3stdlife))</f>
        <v>0</v>
      </c>
      <c r="AF107" s="164">
        <f>IF(A3stdlife="n/a","n/a",IF(AF$3&gt;(A3stdlife+$E107),(Input!$J$145*(1+rvanilla)^0.5)-SUM($J107:AE107),(Input!$J$145*(1+rvanilla)^0.5)/A3stdlife))</f>
        <v>0</v>
      </c>
      <c r="AG107" s="164">
        <f>IF(A3stdlife="n/a","n/a",IF(AG$3&gt;(A3stdlife+$E107),(Input!$J$145*(1+rvanilla)^0.5)-SUM($J107:AF107),(Input!$J$145*(1+rvanilla)^0.5)/A3stdlife))</f>
        <v>0</v>
      </c>
      <c r="AH107" s="164">
        <f>IF(A3stdlife="n/a","n/a",IF(AH$3&gt;(A3stdlife+$E107),(Input!$J$145*(1+rvanilla)^0.5)-SUM($J107:AG107),(Input!$J$145*(1+rvanilla)^0.5)/A3stdlife))</f>
        <v>0</v>
      </c>
      <c r="AI107" s="164">
        <f>IF(A3stdlife="n/a","n/a",IF(AI$3&gt;(A3stdlife+$E107),(Input!$J$145*(1+rvanilla)^0.5)-SUM($J107:AH107),(Input!$J$145*(1+rvanilla)^0.5)/A3stdlife))</f>
        <v>0</v>
      </c>
      <c r="AJ107" s="164">
        <f>IF(A3stdlife="n/a","n/a",IF(AJ$3&gt;(A3stdlife+$E107),(Input!$J$145*(1+rvanilla)^0.5)-SUM($J107:AI107),(Input!$J$145*(1+rvanilla)^0.5)/A3stdlife))</f>
        <v>0</v>
      </c>
      <c r="AK107" s="164">
        <f>IF(A3stdlife="n/a","n/a",IF(AK$3&gt;(A3stdlife+$E107),(Input!$J$145*(1+rvanilla)^0.5)-SUM($J107:AJ107),(Input!$J$145*(1+rvanilla)^0.5)/A3stdlife))</f>
        <v>0</v>
      </c>
      <c r="AL107" s="164">
        <f>IF(A3stdlife="n/a","n/a",IF(AL$3&gt;(A3stdlife+$E107),(Input!$J$145*(1+rvanilla)^0.5)-SUM($J107:AK107),(Input!$J$145*(1+rvanilla)^0.5)/A3stdlife))</f>
        <v>0</v>
      </c>
      <c r="AM107" s="164">
        <f>IF(A3stdlife="n/a","n/a",IF(AM$3&gt;(A3stdlife+$E107),(Input!$J$145*(1+rvanilla)^0.5)-SUM($J107:AL107),(Input!$J$145*(1+rvanilla)^0.5)/A3stdlife))</f>
        <v>0</v>
      </c>
      <c r="AN107" s="164">
        <f>IF(A3stdlife="n/a","n/a",IF(AN$3&gt;(A3stdlife+$E107),(Input!$J$145*(1+rvanilla)^0.5)-SUM($J107:AM107),(Input!$J$145*(1+rvanilla)^0.5)/A3stdlife))</f>
        <v>0</v>
      </c>
      <c r="AO107" s="164">
        <f>IF(A3stdlife="n/a","n/a",IF(AO$3&gt;(A3stdlife+$E107),(Input!$J$145*(1+rvanilla)^0.5)-SUM($J107:AN107),(Input!$J$145*(1+rvanilla)^0.5)/A3stdlife))</f>
        <v>0</v>
      </c>
      <c r="AP107" s="164">
        <f>IF(A3stdlife="n/a","n/a",IF(AP$3&gt;(A3stdlife+$E107),(Input!$J$145*(1+rvanilla)^0.5)-SUM($J107:AO107),(Input!$J$145*(1+rvanilla)^0.5)/A3stdlife))</f>
        <v>0</v>
      </c>
      <c r="AQ107" s="164">
        <f>IF(A3stdlife="n/a","n/a",IF(AQ$3&gt;(A3stdlife+$E107),(Input!$J$145*(1+rvanilla)^0.5)-SUM($J107:AP107),(Input!$J$145*(1+rvanilla)^0.5)/A3stdlife))</f>
        <v>0</v>
      </c>
      <c r="AR107" s="164">
        <f>IF(A3stdlife="n/a","n/a",IF(AR$3&gt;(A3stdlife+$E107),(Input!$J$145*(1+rvanilla)^0.5)-SUM($J107:AQ107),(Input!$J$145*(1+rvanilla)^0.5)/A3stdlife))</f>
        <v>0</v>
      </c>
      <c r="AS107" s="164">
        <f>IF(A3stdlife="n/a","n/a",IF(AS$3&gt;(A3stdlife+$E107),(Input!$J$145*(1+rvanilla)^0.5)-SUM($J107:AR107),(Input!$J$145*(1+rvanilla)^0.5)/A3stdlife))</f>
        <v>0</v>
      </c>
      <c r="AT107" s="164">
        <f>IF(A3stdlife="n/a","n/a",IF(AT$3&gt;(A3stdlife+$E107),(Input!$J$145*(1+rvanilla)^0.5)-SUM($J107:AS107),(Input!$J$145*(1+rvanilla)^0.5)/A3stdlife))</f>
        <v>0</v>
      </c>
      <c r="AU107" s="164">
        <f>IF(A3stdlife="n/a","n/a",IF(AU$3&gt;(A3stdlife+$E107),(Input!$J$145*(1+rvanilla)^0.5)-SUM($J107:AT107),(Input!$J$145*(1+rvanilla)^0.5)/A3stdlife))</f>
        <v>0</v>
      </c>
      <c r="AV107" s="164">
        <f>IF(A3stdlife="n/a","n/a",IF(AV$3&gt;(A3stdlife+$E107),(Input!$J$145*(1+rvanilla)^0.5)-SUM($J107:AU107),(Input!$J$145*(1+rvanilla)^0.5)/A3stdlife))</f>
        <v>0</v>
      </c>
      <c r="AW107" s="164">
        <f>IF(A3stdlife="n/a","n/a",IF(AW$3&gt;(A3stdlife+$E107),(Input!$J$145*(1+rvanilla)^0.5)-SUM($J107:AV107),(Input!$J$145*(1+rvanilla)^0.5)/A3stdlife))</f>
        <v>0</v>
      </c>
      <c r="AX107" s="164">
        <f>IF(A3stdlife="n/a","n/a",IF(AX$3&gt;(A3stdlife+$E107),(Input!$J$145*(1+rvanilla)^0.5)-SUM($J107:AW107),(Input!$J$145*(1+rvanilla)^0.5)/A3stdlife))</f>
        <v>0</v>
      </c>
      <c r="AY107" s="164">
        <f>IF(A3stdlife="n/a","n/a",IF(AY$3&gt;(A3stdlife+$E107),(Input!$J$145*(1+rvanilla)^0.5)-SUM($J107:AX107),(Input!$J$145*(1+rvanilla)^0.5)/A3stdlife))</f>
        <v>0</v>
      </c>
      <c r="AZ107" s="164">
        <f>IF(A3stdlife="n/a","n/a",IF(AZ$3&gt;(A3stdlife+$E107),(Input!$J$145*(1+rvanilla)^0.5)-SUM($J107:AY107),(Input!$J$145*(1+rvanilla)^0.5)/A3stdlife))</f>
        <v>0</v>
      </c>
      <c r="BA107" s="164">
        <f>IF(A3stdlife="n/a","n/a",IF(BA$3&gt;(A3stdlife+$E107),(Input!$J$145*(1+rvanilla)^0.5)-SUM($J107:AZ107),(Input!$J$145*(1+rvanilla)^0.5)/A3stdlife))</f>
        <v>0</v>
      </c>
      <c r="BB107" s="164">
        <f>IF(A3stdlife="n/a","n/a",IF(BB$3&gt;(A3stdlife+$E107),(Input!$J$145*(1+rvanilla)^0.5)-SUM($J107:BA107),(Input!$J$145*(1+rvanilla)^0.5)/A3stdlife))</f>
        <v>0</v>
      </c>
      <c r="BC107" s="164">
        <f>IF(A3stdlife="n/a","n/a",IF(BC$3&gt;(A3stdlife+$E107),(Input!$J$145*(1+rvanilla)^0.5)-SUM($J107:BB107),(Input!$J$145*(1+rvanilla)^0.5)/A3stdlife))</f>
        <v>0</v>
      </c>
      <c r="BD107" s="164">
        <f>IF(A3stdlife="n/a","n/a",IF(BD$3&gt;(A3stdlife+$E107),(Input!$J$145*(1+rvanilla)^0.5)-SUM($J107:BC107),(Input!$J$145*(1+rvanilla)^0.5)/A3stdlife))</f>
        <v>0</v>
      </c>
      <c r="BE107" s="164">
        <f>IF(A3stdlife="n/a","n/a",IF(BE$3&gt;(A3stdlife+$E107),(Input!$J$145*(1+rvanilla)^0.5)-SUM($J107:BD107),(Input!$J$145*(1+rvanilla)^0.5)/A3stdlife))</f>
        <v>0</v>
      </c>
      <c r="BF107" s="164">
        <f>IF(A3stdlife="n/a","n/a",IF(BF$3&gt;(A3stdlife+$E107),(Input!$J$145*(1+rvanilla)^0.5)-SUM($J107:BE107),(Input!$J$145*(1+rvanilla)^0.5)/A3stdlife))</f>
        <v>0</v>
      </c>
      <c r="BG107" s="164">
        <f>IF(A3stdlife="n/a","n/a",IF(BG$3&gt;(A3stdlife+$E107),(Input!$J$145*(1+rvanilla)^0.5)-SUM($J107:BF107),(Input!$J$145*(1+rvanilla)^0.5)/A3stdlife))</f>
        <v>0</v>
      </c>
      <c r="BH107" s="164">
        <f>IF(A3stdlife="n/a","n/a",IF(BH$3&gt;(A3stdlife+$E107),(Input!$J$145*(1+rvanilla)^0.5)-SUM($J107:BG107),(Input!$J$145*(1+rvanilla)^0.5)/A3stdlife))</f>
        <v>0</v>
      </c>
      <c r="BI107" s="164">
        <f>IF(A3stdlife="n/a","n/a",IF(BI$3&gt;(A3stdlife+$E107),(Input!$J$145*(1+rvanilla)^0.5)-SUM($J107:BH107),(Input!$J$145*(1+rvanilla)^0.5)/A3stdlife))</f>
        <v>0</v>
      </c>
      <c r="BJ107" s="18"/>
      <c r="BK107" s="18"/>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s="5" customFormat="1" hidden="1" outlineLevel="2" x14ac:dyDescent="0.2">
      <c r="A108" s="18"/>
      <c r="B108" s="18"/>
      <c r="C108" s="36"/>
      <c r="D108" s="485"/>
      <c r="E108" s="283">
        <v>5</v>
      </c>
      <c r="F108" s="38"/>
      <c r="G108" s="391"/>
      <c r="H108" s="308"/>
      <c r="I108" s="308"/>
      <c r="J108" s="308"/>
      <c r="K108" s="307"/>
      <c r="L108" s="164">
        <f>IF(A3stdlife="n/a","n/a",IF(L$3&gt;(A3stdlife+$E108),(Input!$K$145*(1+rvanilla)^0.5)-SUM($K108:K108),(Input!$K$145*(1+rvanilla)^0.5)/A3stdlife))</f>
        <v>0</v>
      </c>
      <c r="M108" s="164">
        <f>IF(A3stdlife="n/a","n/a",IF(M$3&gt;(A3stdlife+$E108),(Input!$K$145*(1+rvanilla)^0.5)-SUM($K108:L108),(Input!$K$145*(1+rvanilla)^0.5)/A3stdlife))</f>
        <v>0</v>
      </c>
      <c r="N108" s="164">
        <f>IF(A3stdlife="n/a","n/a",IF(N$3&gt;(A3stdlife+$E108),(Input!$K$145*(1+rvanilla)^0.5)-SUM($K108:M108),(Input!$K$145*(1+rvanilla)^0.5)/A3stdlife))</f>
        <v>0</v>
      </c>
      <c r="O108" s="164">
        <f>IF(A3stdlife="n/a","n/a",IF(O$3&gt;(A3stdlife+$E108),(Input!$K$145*(1+rvanilla)^0.5)-SUM($K108:N108),(Input!$K$145*(1+rvanilla)^0.5)/A3stdlife))</f>
        <v>0</v>
      </c>
      <c r="P108" s="164">
        <f>IF(A3stdlife="n/a","n/a",IF(P$3&gt;(A3stdlife+$E108),(Input!$K$145*(1+rvanilla)^0.5)-SUM($K108:O108),(Input!$K$145*(1+rvanilla)^0.5)/A3stdlife))</f>
        <v>0</v>
      </c>
      <c r="Q108" s="164">
        <f>IF(A3stdlife="n/a","n/a",IF(Q$3&gt;(A3stdlife+$E108),(Input!$K$145*(1+rvanilla)^0.5)-SUM($K108:P108),(Input!$K$145*(1+rvanilla)^0.5)/A3stdlife))</f>
        <v>0</v>
      </c>
      <c r="R108" s="164">
        <f>IF(A3stdlife="n/a","n/a",IF(R$3&gt;(A3stdlife+$E108),(Input!$K$145*(1+rvanilla)^0.5)-SUM($K108:Q108),(Input!$K$145*(1+rvanilla)^0.5)/A3stdlife))</f>
        <v>0</v>
      </c>
      <c r="S108" s="164">
        <f>IF(A3stdlife="n/a","n/a",IF(S$3&gt;(A3stdlife+$E108),(Input!$K$145*(1+rvanilla)^0.5)-SUM($K108:R108),(Input!$K$145*(1+rvanilla)^0.5)/A3stdlife))</f>
        <v>0</v>
      </c>
      <c r="T108" s="164">
        <f>IF(A3stdlife="n/a","n/a",IF(T$3&gt;(A3stdlife+$E108),(Input!$K$145*(1+rvanilla)^0.5)-SUM($K108:S108),(Input!$K$145*(1+rvanilla)^0.5)/A3stdlife))</f>
        <v>0</v>
      </c>
      <c r="U108" s="164">
        <f>IF(A3stdlife="n/a","n/a",IF(U$3&gt;(A3stdlife+$E108),(Input!$K$145*(1+rvanilla)^0.5)-SUM($K108:T108),(Input!$K$145*(1+rvanilla)^0.5)/A3stdlife))</f>
        <v>0</v>
      </c>
      <c r="V108" s="164">
        <f>IF(A3stdlife="n/a","n/a",IF(V$3&gt;(A3stdlife+$E108),(Input!$K$145*(1+rvanilla)^0.5)-SUM($K108:U108),(Input!$K$145*(1+rvanilla)^0.5)/A3stdlife))</f>
        <v>0</v>
      </c>
      <c r="W108" s="164">
        <f>IF(A3stdlife="n/a","n/a",IF(W$3&gt;(A3stdlife+$E108),(Input!$K$145*(1+rvanilla)^0.5)-SUM($K108:V108),(Input!$K$145*(1+rvanilla)^0.5)/A3stdlife))</f>
        <v>0</v>
      </c>
      <c r="X108" s="164">
        <f>IF(A3stdlife="n/a","n/a",IF(X$3&gt;(A3stdlife+$E108),(Input!$K$145*(1+rvanilla)^0.5)-SUM($K108:W108),(Input!$K$145*(1+rvanilla)^0.5)/A3stdlife))</f>
        <v>0</v>
      </c>
      <c r="Y108" s="164">
        <f>IF(A3stdlife="n/a","n/a",IF(Y$3&gt;(A3stdlife+$E108),(Input!$K$145*(1+rvanilla)^0.5)-SUM($K108:X108),(Input!$K$145*(1+rvanilla)^0.5)/A3stdlife))</f>
        <v>0</v>
      </c>
      <c r="Z108" s="164">
        <f>IF(A3stdlife="n/a","n/a",IF(Z$3&gt;(A3stdlife+$E108),(Input!$K$145*(1+rvanilla)^0.5)-SUM($K108:Y108),(Input!$K$145*(1+rvanilla)^0.5)/A3stdlife))</f>
        <v>0</v>
      </c>
      <c r="AA108" s="164">
        <f>IF(A3stdlife="n/a","n/a",IF(AA$3&gt;(A3stdlife+$E108),(Input!$K$145*(1+rvanilla)^0.5)-SUM($K108:Z108),(Input!$K$145*(1+rvanilla)^0.5)/A3stdlife))</f>
        <v>0</v>
      </c>
      <c r="AB108" s="164">
        <f>IF(A3stdlife="n/a","n/a",IF(AB$3&gt;(A3stdlife+$E108),(Input!$K$145*(1+rvanilla)^0.5)-SUM($K108:AA108),(Input!$K$145*(1+rvanilla)^0.5)/A3stdlife))</f>
        <v>0</v>
      </c>
      <c r="AC108" s="164">
        <f>IF(A3stdlife="n/a","n/a",IF(AC$3&gt;(A3stdlife+$E108),(Input!$K$145*(1+rvanilla)^0.5)-SUM($K108:AB108),(Input!$K$145*(1+rvanilla)^0.5)/A3stdlife))</f>
        <v>0</v>
      </c>
      <c r="AD108" s="164">
        <f>IF(A3stdlife="n/a","n/a",IF(AD$3&gt;(A3stdlife+$E108),(Input!$K$145*(1+rvanilla)^0.5)-SUM($K108:AC108),(Input!$K$145*(1+rvanilla)^0.5)/A3stdlife))</f>
        <v>0</v>
      </c>
      <c r="AE108" s="164">
        <f>IF(A3stdlife="n/a","n/a",IF(AE$3&gt;(A3stdlife+$E108),(Input!$K$145*(1+rvanilla)^0.5)-SUM($K108:AD108),(Input!$K$145*(1+rvanilla)^0.5)/A3stdlife))</f>
        <v>0</v>
      </c>
      <c r="AF108" s="164">
        <f>IF(A3stdlife="n/a","n/a",IF(AF$3&gt;(A3stdlife+$E108),(Input!$K$145*(1+rvanilla)^0.5)-SUM($K108:AE108),(Input!$K$145*(1+rvanilla)^0.5)/A3stdlife))</f>
        <v>0</v>
      </c>
      <c r="AG108" s="164">
        <f>IF(A3stdlife="n/a","n/a",IF(AG$3&gt;(A3stdlife+$E108),(Input!$K$145*(1+rvanilla)^0.5)-SUM($K108:AF108),(Input!$K$145*(1+rvanilla)^0.5)/A3stdlife))</f>
        <v>0</v>
      </c>
      <c r="AH108" s="164">
        <f>IF(A3stdlife="n/a","n/a",IF(AH$3&gt;(A3stdlife+$E108),(Input!$K$145*(1+rvanilla)^0.5)-SUM($K108:AG108),(Input!$K$145*(1+rvanilla)^0.5)/A3stdlife))</f>
        <v>0</v>
      </c>
      <c r="AI108" s="164">
        <f>IF(A3stdlife="n/a","n/a",IF(AI$3&gt;(A3stdlife+$E108),(Input!$K$145*(1+rvanilla)^0.5)-SUM($K108:AH108),(Input!$K$145*(1+rvanilla)^0.5)/A3stdlife))</f>
        <v>0</v>
      </c>
      <c r="AJ108" s="164">
        <f>IF(A3stdlife="n/a","n/a",IF(AJ$3&gt;(A3stdlife+$E108),(Input!$K$145*(1+rvanilla)^0.5)-SUM($K108:AI108),(Input!$K$145*(1+rvanilla)^0.5)/A3stdlife))</f>
        <v>0</v>
      </c>
      <c r="AK108" s="164">
        <f>IF(A3stdlife="n/a","n/a",IF(AK$3&gt;(A3stdlife+$E108),(Input!$K$145*(1+rvanilla)^0.5)-SUM($K108:AJ108),(Input!$K$145*(1+rvanilla)^0.5)/A3stdlife))</f>
        <v>0</v>
      </c>
      <c r="AL108" s="164">
        <f>IF(A3stdlife="n/a","n/a",IF(AL$3&gt;(A3stdlife+$E108),(Input!$K$145*(1+rvanilla)^0.5)-SUM($K108:AK108),(Input!$K$145*(1+rvanilla)^0.5)/A3stdlife))</f>
        <v>0</v>
      </c>
      <c r="AM108" s="164">
        <f>IF(A3stdlife="n/a","n/a",IF(AM$3&gt;(A3stdlife+$E108),(Input!$K$145*(1+rvanilla)^0.5)-SUM($K108:AL108),(Input!$K$145*(1+rvanilla)^0.5)/A3stdlife))</f>
        <v>0</v>
      </c>
      <c r="AN108" s="164">
        <f>IF(A3stdlife="n/a","n/a",IF(AN$3&gt;(A3stdlife+$E108),(Input!$K$145*(1+rvanilla)^0.5)-SUM($K108:AM108),(Input!$K$145*(1+rvanilla)^0.5)/A3stdlife))</f>
        <v>0</v>
      </c>
      <c r="AO108" s="164">
        <f>IF(A3stdlife="n/a","n/a",IF(AO$3&gt;(A3stdlife+$E108),(Input!$K$145*(1+rvanilla)^0.5)-SUM($K108:AN108),(Input!$K$145*(1+rvanilla)^0.5)/A3stdlife))</f>
        <v>0</v>
      </c>
      <c r="AP108" s="164">
        <f>IF(A3stdlife="n/a","n/a",IF(AP$3&gt;(A3stdlife+$E108),(Input!$K$145*(1+rvanilla)^0.5)-SUM($K108:AO108),(Input!$K$145*(1+rvanilla)^0.5)/A3stdlife))</f>
        <v>0</v>
      </c>
      <c r="AQ108" s="164">
        <f>IF(A3stdlife="n/a","n/a",IF(AQ$3&gt;(A3stdlife+$E108),(Input!$K$145*(1+rvanilla)^0.5)-SUM($K108:AP108),(Input!$K$145*(1+rvanilla)^0.5)/A3stdlife))</f>
        <v>0</v>
      </c>
      <c r="AR108" s="164">
        <f>IF(A3stdlife="n/a","n/a",IF(AR$3&gt;(A3stdlife+$E108),(Input!$K$145*(1+rvanilla)^0.5)-SUM($K108:AQ108),(Input!$K$145*(1+rvanilla)^0.5)/A3stdlife))</f>
        <v>0</v>
      </c>
      <c r="AS108" s="164">
        <f>IF(A3stdlife="n/a","n/a",IF(AS$3&gt;(A3stdlife+$E108),(Input!$K$145*(1+rvanilla)^0.5)-SUM($K108:AR108),(Input!$K$145*(1+rvanilla)^0.5)/A3stdlife))</f>
        <v>0</v>
      </c>
      <c r="AT108" s="164">
        <f>IF(A3stdlife="n/a","n/a",IF(AT$3&gt;(A3stdlife+$E108),(Input!$K$145*(1+rvanilla)^0.5)-SUM($K108:AS108),(Input!$K$145*(1+rvanilla)^0.5)/A3stdlife))</f>
        <v>0</v>
      </c>
      <c r="AU108" s="164">
        <f>IF(A3stdlife="n/a","n/a",IF(AU$3&gt;(A3stdlife+$E108),(Input!$K$145*(1+rvanilla)^0.5)-SUM($K108:AT108),(Input!$K$145*(1+rvanilla)^0.5)/A3stdlife))</f>
        <v>0</v>
      </c>
      <c r="AV108" s="164">
        <f>IF(A3stdlife="n/a","n/a",IF(AV$3&gt;(A3stdlife+$E108),(Input!$K$145*(1+rvanilla)^0.5)-SUM($K108:AU108),(Input!$K$145*(1+rvanilla)^0.5)/A3stdlife))</f>
        <v>0</v>
      </c>
      <c r="AW108" s="164">
        <f>IF(A3stdlife="n/a","n/a",IF(AW$3&gt;(A3stdlife+$E108),(Input!$K$145*(1+rvanilla)^0.5)-SUM($K108:AV108),(Input!$K$145*(1+rvanilla)^0.5)/A3stdlife))</f>
        <v>0</v>
      </c>
      <c r="AX108" s="164">
        <f>IF(A3stdlife="n/a","n/a",IF(AX$3&gt;(A3stdlife+$E108),(Input!$K$145*(1+rvanilla)^0.5)-SUM($K108:AW108),(Input!$K$145*(1+rvanilla)^0.5)/A3stdlife))</f>
        <v>0</v>
      </c>
      <c r="AY108" s="164">
        <f>IF(A3stdlife="n/a","n/a",IF(AY$3&gt;(A3stdlife+$E108),(Input!$K$145*(1+rvanilla)^0.5)-SUM($K108:AX108),(Input!$K$145*(1+rvanilla)^0.5)/A3stdlife))</f>
        <v>0</v>
      </c>
      <c r="AZ108" s="164">
        <f>IF(A3stdlife="n/a","n/a",IF(AZ$3&gt;(A3stdlife+$E108),(Input!$K$145*(1+rvanilla)^0.5)-SUM($K108:AY108),(Input!$K$145*(1+rvanilla)^0.5)/A3stdlife))</f>
        <v>0</v>
      </c>
      <c r="BA108" s="164">
        <f>IF(A3stdlife="n/a","n/a",IF(BA$3&gt;(A3stdlife+$E108),(Input!$K$145*(1+rvanilla)^0.5)-SUM($K108:AZ108),(Input!$K$145*(1+rvanilla)^0.5)/A3stdlife))</f>
        <v>0</v>
      </c>
      <c r="BB108" s="164">
        <f>IF(A3stdlife="n/a","n/a",IF(BB$3&gt;(A3stdlife+$E108),(Input!$K$145*(1+rvanilla)^0.5)-SUM($K108:BA108),(Input!$K$145*(1+rvanilla)^0.5)/A3stdlife))</f>
        <v>0</v>
      </c>
      <c r="BC108" s="164">
        <f>IF(A3stdlife="n/a","n/a",IF(BC$3&gt;(A3stdlife+$E108),(Input!$K$145*(1+rvanilla)^0.5)-SUM($K108:BB108),(Input!$K$145*(1+rvanilla)^0.5)/A3stdlife))</f>
        <v>0</v>
      </c>
      <c r="BD108" s="164">
        <f>IF(A3stdlife="n/a","n/a",IF(BD$3&gt;(A3stdlife+$E108),(Input!$K$145*(1+rvanilla)^0.5)-SUM($K108:BC108),(Input!$K$145*(1+rvanilla)^0.5)/A3stdlife))</f>
        <v>0</v>
      </c>
      <c r="BE108" s="164">
        <f>IF(A3stdlife="n/a","n/a",IF(BE$3&gt;(A3stdlife+$E108),(Input!$K$145*(1+rvanilla)^0.5)-SUM($K108:BD108),(Input!$K$145*(1+rvanilla)^0.5)/A3stdlife))</f>
        <v>0</v>
      </c>
      <c r="BF108" s="164">
        <f>IF(A3stdlife="n/a","n/a",IF(BF$3&gt;(A3stdlife+$E108),(Input!$K$145*(1+rvanilla)^0.5)-SUM($K108:BE108),(Input!$K$145*(1+rvanilla)^0.5)/A3stdlife))</f>
        <v>0</v>
      </c>
      <c r="BG108" s="164">
        <f>IF(A3stdlife="n/a","n/a",IF(BG$3&gt;(A3stdlife+$E108),(Input!$K$145*(1+rvanilla)^0.5)-SUM($K108:BF108),(Input!$K$145*(1+rvanilla)^0.5)/A3stdlife))</f>
        <v>0</v>
      </c>
      <c r="BH108" s="164">
        <f>IF(A3stdlife="n/a","n/a",IF(BH$3&gt;(A3stdlife+$E108),(Input!$K$145*(1+rvanilla)^0.5)-SUM($K108:BG108),(Input!$K$145*(1+rvanilla)^0.5)/A3stdlife))</f>
        <v>0</v>
      </c>
      <c r="BI108" s="164">
        <f>IF(A3stdlife="n/a","n/a",IF(BI$3&gt;(A3stdlife+$E108),(Input!$K$145*(1+rvanilla)^0.5)-SUM($K108:BH108),(Input!$K$145*(1+rvanilla)^0.5)/A3stdlife))</f>
        <v>0</v>
      </c>
      <c r="BJ108" s="18"/>
      <c r="BK108" s="1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s="5" customFormat="1" hidden="1" outlineLevel="2" x14ac:dyDescent="0.2">
      <c r="A109" s="18"/>
      <c r="B109" s="18"/>
      <c r="C109" s="36"/>
      <c r="D109" s="485"/>
      <c r="E109" s="283">
        <v>6</v>
      </c>
      <c r="F109" s="38"/>
      <c r="G109" s="391"/>
      <c r="H109" s="308"/>
      <c r="I109" s="308"/>
      <c r="J109" s="308"/>
      <c r="K109" s="308"/>
      <c r="L109" s="307"/>
      <c r="M109" s="164">
        <f>IF(A3stdlife="n/a","n/a",IF(M$3&gt;(A3stdlife+$E109),(Input!$L$145*(1+rvanilla)^0.5)-SUM($L109:L109),(Input!$L$145*(1+rvanilla)^0.5)/A3stdlife))</f>
        <v>0</v>
      </c>
      <c r="N109" s="164">
        <f>IF(A3stdlife="n/a","n/a",IF(N$3&gt;(A3stdlife+$E109),(Input!$L$145*(1+rvanilla)^0.5)-SUM($L109:M109),(Input!$L$145*(1+rvanilla)^0.5)/A3stdlife))</f>
        <v>0</v>
      </c>
      <c r="O109" s="164">
        <f>IF(A3stdlife="n/a","n/a",IF(O$3&gt;(A3stdlife+$E109),(Input!$L$145*(1+rvanilla)^0.5)-SUM($L109:N109),(Input!$L$145*(1+rvanilla)^0.5)/A3stdlife))</f>
        <v>0</v>
      </c>
      <c r="P109" s="164">
        <f>IF(A3stdlife="n/a","n/a",IF(P$3&gt;(A3stdlife+$E109),(Input!$L$145*(1+rvanilla)^0.5)-SUM($L109:O109),(Input!$L$145*(1+rvanilla)^0.5)/A3stdlife))</f>
        <v>0</v>
      </c>
      <c r="Q109" s="164">
        <f>IF(A3stdlife="n/a","n/a",IF(Q$3&gt;(A3stdlife+$E109),(Input!$L$145*(1+rvanilla)^0.5)-SUM($L109:P109),(Input!$L$145*(1+rvanilla)^0.5)/A3stdlife))</f>
        <v>0</v>
      </c>
      <c r="R109" s="164">
        <f>IF(A3stdlife="n/a","n/a",IF(R$3&gt;(A3stdlife+$E109),(Input!$L$145*(1+rvanilla)^0.5)-SUM($L109:Q109),(Input!$L$145*(1+rvanilla)^0.5)/A3stdlife))</f>
        <v>0</v>
      </c>
      <c r="S109" s="164">
        <f>IF(A3stdlife="n/a","n/a",IF(S$3&gt;(A3stdlife+$E109),(Input!$L$145*(1+rvanilla)^0.5)-SUM($L109:R109),(Input!$L$145*(1+rvanilla)^0.5)/A3stdlife))</f>
        <v>0</v>
      </c>
      <c r="T109" s="164">
        <f>IF(A3stdlife="n/a","n/a",IF(T$3&gt;(A3stdlife+$E109),(Input!$L$145*(1+rvanilla)^0.5)-SUM($L109:S109),(Input!$L$145*(1+rvanilla)^0.5)/A3stdlife))</f>
        <v>0</v>
      </c>
      <c r="U109" s="164">
        <f>IF(A3stdlife="n/a","n/a",IF(U$3&gt;(A3stdlife+$E109),(Input!$L$145*(1+rvanilla)^0.5)-SUM($L109:T109),(Input!$L$145*(1+rvanilla)^0.5)/A3stdlife))</f>
        <v>0</v>
      </c>
      <c r="V109" s="164">
        <f>IF(A3stdlife="n/a","n/a",IF(V$3&gt;(A3stdlife+$E109),(Input!$L$145*(1+rvanilla)^0.5)-SUM($L109:U109),(Input!$L$145*(1+rvanilla)^0.5)/A3stdlife))</f>
        <v>0</v>
      </c>
      <c r="W109" s="164">
        <f>IF(A3stdlife="n/a","n/a",IF(W$3&gt;(A3stdlife+$E109),(Input!$L$145*(1+rvanilla)^0.5)-SUM($L109:V109),(Input!$L$145*(1+rvanilla)^0.5)/A3stdlife))</f>
        <v>0</v>
      </c>
      <c r="X109" s="164">
        <f>IF(A3stdlife="n/a","n/a",IF(X$3&gt;(A3stdlife+$E109),(Input!$L$145*(1+rvanilla)^0.5)-SUM($L109:W109),(Input!$L$145*(1+rvanilla)^0.5)/A3stdlife))</f>
        <v>0</v>
      </c>
      <c r="Y109" s="164">
        <f>IF(A3stdlife="n/a","n/a",IF(Y$3&gt;(A3stdlife+$E109),(Input!$L$145*(1+rvanilla)^0.5)-SUM($L109:X109),(Input!$L$145*(1+rvanilla)^0.5)/A3stdlife))</f>
        <v>0</v>
      </c>
      <c r="Z109" s="164">
        <f>IF(A3stdlife="n/a","n/a",IF(Z$3&gt;(A3stdlife+$E109),(Input!$L$145*(1+rvanilla)^0.5)-SUM($L109:Y109),(Input!$L$145*(1+rvanilla)^0.5)/A3stdlife))</f>
        <v>0</v>
      </c>
      <c r="AA109" s="164">
        <f>IF(A3stdlife="n/a","n/a",IF(AA$3&gt;(A3stdlife+$E109),(Input!$L$145*(1+rvanilla)^0.5)-SUM($L109:Z109),(Input!$L$145*(1+rvanilla)^0.5)/A3stdlife))</f>
        <v>0</v>
      </c>
      <c r="AB109" s="164">
        <f>IF(A3stdlife="n/a","n/a",IF(AB$3&gt;(A3stdlife+$E109),(Input!$L$145*(1+rvanilla)^0.5)-SUM($L109:AA109),(Input!$L$145*(1+rvanilla)^0.5)/A3stdlife))</f>
        <v>0</v>
      </c>
      <c r="AC109" s="164">
        <f>IF(A3stdlife="n/a","n/a",IF(AC$3&gt;(A3stdlife+$E109),(Input!$L$145*(1+rvanilla)^0.5)-SUM($L109:AB109),(Input!$L$145*(1+rvanilla)^0.5)/A3stdlife))</f>
        <v>0</v>
      </c>
      <c r="AD109" s="164">
        <f>IF(A3stdlife="n/a","n/a",IF(AD$3&gt;(A3stdlife+$E109),(Input!$L$145*(1+rvanilla)^0.5)-SUM($L109:AC109),(Input!$L$145*(1+rvanilla)^0.5)/A3stdlife))</f>
        <v>0</v>
      </c>
      <c r="AE109" s="164">
        <f>IF(A3stdlife="n/a","n/a",IF(AE$3&gt;(A3stdlife+$E109),(Input!$L$145*(1+rvanilla)^0.5)-SUM($L109:AD109),(Input!$L$145*(1+rvanilla)^0.5)/A3stdlife))</f>
        <v>0</v>
      </c>
      <c r="AF109" s="164">
        <f>IF(A3stdlife="n/a","n/a",IF(AF$3&gt;(A3stdlife+$E109),(Input!$L$145*(1+rvanilla)^0.5)-SUM($L109:AE109),(Input!$L$145*(1+rvanilla)^0.5)/A3stdlife))</f>
        <v>0</v>
      </c>
      <c r="AG109" s="164">
        <f>IF(A3stdlife="n/a","n/a",IF(AG$3&gt;(A3stdlife+$E109),(Input!$L$145*(1+rvanilla)^0.5)-SUM($L109:AF109),(Input!$L$145*(1+rvanilla)^0.5)/A3stdlife))</f>
        <v>0</v>
      </c>
      <c r="AH109" s="164">
        <f>IF(A3stdlife="n/a","n/a",IF(AH$3&gt;(A3stdlife+$E109),(Input!$L$145*(1+rvanilla)^0.5)-SUM($L109:AG109),(Input!$L$145*(1+rvanilla)^0.5)/A3stdlife))</f>
        <v>0</v>
      </c>
      <c r="AI109" s="164">
        <f>IF(A3stdlife="n/a","n/a",IF(AI$3&gt;(A3stdlife+$E109),(Input!$L$145*(1+rvanilla)^0.5)-SUM($L109:AH109),(Input!$L$145*(1+rvanilla)^0.5)/A3stdlife))</f>
        <v>0</v>
      </c>
      <c r="AJ109" s="164">
        <f>IF(A3stdlife="n/a","n/a",IF(AJ$3&gt;(A3stdlife+$E109),(Input!$L$145*(1+rvanilla)^0.5)-SUM($L109:AI109),(Input!$L$145*(1+rvanilla)^0.5)/A3stdlife))</f>
        <v>0</v>
      </c>
      <c r="AK109" s="164">
        <f>IF(A3stdlife="n/a","n/a",IF(AK$3&gt;(A3stdlife+$E109),(Input!$L$145*(1+rvanilla)^0.5)-SUM($L109:AJ109),(Input!$L$145*(1+rvanilla)^0.5)/A3stdlife))</f>
        <v>0</v>
      </c>
      <c r="AL109" s="164">
        <f>IF(A3stdlife="n/a","n/a",IF(AL$3&gt;(A3stdlife+$E109),(Input!$L$145*(1+rvanilla)^0.5)-SUM($L109:AK109),(Input!$L$145*(1+rvanilla)^0.5)/A3stdlife))</f>
        <v>0</v>
      </c>
      <c r="AM109" s="164">
        <f>IF(A3stdlife="n/a","n/a",IF(AM$3&gt;(A3stdlife+$E109),(Input!$L$145*(1+rvanilla)^0.5)-SUM($L109:AL109),(Input!$L$145*(1+rvanilla)^0.5)/A3stdlife))</f>
        <v>0</v>
      </c>
      <c r="AN109" s="164">
        <f>IF(A3stdlife="n/a","n/a",IF(AN$3&gt;(A3stdlife+$E109),(Input!$L$145*(1+rvanilla)^0.5)-SUM($L109:AM109),(Input!$L$145*(1+rvanilla)^0.5)/A3stdlife))</f>
        <v>0</v>
      </c>
      <c r="AO109" s="164">
        <f>IF(A3stdlife="n/a","n/a",IF(AO$3&gt;(A3stdlife+$E109),(Input!$L$145*(1+rvanilla)^0.5)-SUM($L109:AN109),(Input!$L$145*(1+rvanilla)^0.5)/A3stdlife))</f>
        <v>0</v>
      </c>
      <c r="AP109" s="164">
        <f>IF(A3stdlife="n/a","n/a",IF(AP$3&gt;(A3stdlife+$E109),(Input!$L$145*(1+rvanilla)^0.5)-SUM($L109:AO109),(Input!$L$145*(1+rvanilla)^0.5)/A3stdlife))</f>
        <v>0</v>
      </c>
      <c r="AQ109" s="164">
        <f>IF(A3stdlife="n/a","n/a",IF(AQ$3&gt;(A3stdlife+$E109),(Input!$L$145*(1+rvanilla)^0.5)-SUM($L109:AP109),(Input!$L$145*(1+rvanilla)^0.5)/A3stdlife))</f>
        <v>0</v>
      </c>
      <c r="AR109" s="164">
        <f>IF(A3stdlife="n/a","n/a",IF(AR$3&gt;(A3stdlife+$E109),(Input!$L$145*(1+rvanilla)^0.5)-SUM($L109:AQ109),(Input!$L$145*(1+rvanilla)^0.5)/A3stdlife))</f>
        <v>0</v>
      </c>
      <c r="AS109" s="164">
        <f>IF(A3stdlife="n/a","n/a",IF(AS$3&gt;(A3stdlife+$E109),(Input!$L$145*(1+rvanilla)^0.5)-SUM($L109:AR109),(Input!$L$145*(1+rvanilla)^0.5)/A3stdlife))</f>
        <v>0</v>
      </c>
      <c r="AT109" s="164">
        <f>IF(A3stdlife="n/a","n/a",IF(AT$3&gt;(A3stdlife+$E109),(Input!$L$145*(1+rvanilla)^0.5)-SUM($L109:AS109),(Input!$L$145*(1+rvanilla)^0.5)/A3stdlife))</f>
        <v>0</v>
      </c>
      <c r="AU109" s="164">
        <f>IF(A3stdlife="n/a","n/a",IF(AU$3&gt;(A3stdlife+$E109),(Input!$L$145*(1+rvanilla)^0.5)-SUM($L109:AT109),(Input!$L$145*(1+rvanilla)^0.5)/A3stdlife))</f>
        <v>0</v>
      </c>
      <c r="AV109" s="164">
        <f>IF(A3stdlife="n/a","n/a",IF(AV$3&gt;(A3stdlife+$E109),(Input!$L$145*(1+rvanilla)^0.5)-SUM($L109:AU109),(Input!$L$145*(1+rvanilla)^0.5)/A3stdlife))</f>
        <v>0</v>
      </c>
      <c r="AW109" s="164">
        <f>IF(A3stdlife="n/a","n/a",IF(AW$3&gt;(A3stdlife+$E109),(Input!$L$145*(1+rvanilla)^0.5)-SUM($L109:AV109),(Input!$L$145*(1+rvanilla)^0.5)/A3stdlife))</f>
        <v>0</v>
      </c>
      <c r="AX109" s="164">
        <f>IF(A3stdlife="n/a","n/a",IF(AX$3&gt;(A3stdlife+$E109),(Input!$L$145*(1+rvanilla)^0.5)-SUM($L109:AW109),(Input!$L$145*(1+rvanilla)^0.5)/A3stdlife))</f>
        <v>0</v>
      </c>
      <c r="AY109" s="164">
        <f>IF(A3stdlife="n/a","n/a",IF(AY$3&gt;(A3stdlife+$E109),(Input!$L$145*(1+rvanilla)^0.5)-SUM($L109:AX109),(Input!$L$145*(1+rvanilla)^0.5)/A3stdlife))</f>
        <v>0</v>
      </c>
      <c r="AZ109" s="164">
        <f>IF(A3stdlife="n/a","n/a",IF(AZ$3&gt;(A3stdlife+$E109),(Input!$L$145*(1+rvanilla)^0.5)-SUM($L109:AY109),(Input!$L$145*(1+rvanilla)^0.5)/A3stdlife))</f>
        <v>0</v>
      </c>
      <c r="BA109" s="164">
        <f>IF(A3stdlife="n/a","n/a",IF(BA$3&gt;(A3stdlife+$E109),(Input!$L$145*(1+rvanilla)^0.5)-SUM($L109:AZ109),(Input!$L$145*(1+rvanilla)^0.5)/A3stdlife))</f>
        <v>0</v>
      </c>
      <c r="BB109" s="164">
        <f>IF(A3stdlife="n/a","n/a",IF(BB$3&gt;(A3stdlife+$E109),(Input!$L$145*(1+rvanilla)^0.5)-SUM($L109:BA109),(Input!$L$145*(1+rvanilla)^0.5)/A3stdlife))</f>
        <v>0</v>
      </c>
      <c r="BC109" s="164">
        <f>IF(A3stdlife="n/a","n/a",IF(BC$3&gt;(A3stdlife+$E109),(Input!$L$145*(1+rvanilla)^0.5)-SUM($L109:BB109),(Input!$L$145*(1+rvanilla)^0.5)/A3stdlife))</f>
        <v>0</v>
      </c>
      <c r="BD109" s="164">
        <f>IF(A3stdlife="n/a","n/a",IF(BD$3&gt;(A3stdlife+$E109),(Input!$L$145*(1+rvanilla)^0.5)-SUM($L109:BC109),(Input!$L$145*(1+rvanilla)^0.5)/A3stdlife))</f>
        <v>0</v>
      </c>
      <c r="BE109" s="164">
        <f>IF(A3stdlife="n/a","n/a",IF(BE$3&gt;(A3stdlife+$E109),(Input!$L$145*(1+rvanilla)^0.5)-SUM($L109:BD109),(Input!$L$145*(1+rvanilla)^0.5)/A3stdlife))</f>
        <v>0</v>
      </c>
      <c r="BF109" s="164">
        <f>IF(A3stdlife="n/a","n/a",IF(BF$3&gt;(A3stdlife+$E109),(Input!$L$145*(1+rvanilla)^0.5)-SUM($L109:BE109),(Input!$L$145*(1+rvanilla)^0.5)/A3stdlife))</f>
        <v>0</v>
      </c>
      <c r="BG109" s="164">
        <f>IF(A3stdlife="n/a","n/a",IF(BG$3&gt;(A3stdlife+$E109),(Input!$L$145*(1+rvanilla)^0.5)-SUM($L109:BF109),(Input!$L$145*(1+rvanilla)^0.5)/A3stdlife))</f>
        <v>0</v>
      </c>
      <c r="BH109" s="164">
        <f>IF(A3stdlife="n/a","n/a",IF(BH$3&gt;(A3stdlife+$E109),(Input!$L$145*(1+rvanilla)^0.5)-SUM($L109:BG109),(Input!$L$145*(1+rvanilla)^0.5)/A3stdlife))</f>
        <v>0</v>
      </c>
      <c r="BI109" s="164">
        <f>IF(A3stdlife="n/a","n/a",IF(BI$3&gt;(A3stdlife+$E109),(Input!$L$145*(1+rvanilla)^0.5)-SUM($L109:BH109),(Input!$L$145*(1+rvanilla)^0.5)/A3stdlife))</f>
        <v>0</v>
      </c>
      <c r="BJ109" s="18"/>
      <c r="BK109" s="18"/>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s="5" customFormat="1" hidden="1" outlineLevel="2" x14ac:dyDescent="0.2">
      <c r="A110" s="18"/>
      <c r="B110" s="18"/>
      <c r="C110" s="36"/>
      <c r="D110" s="485"/>
      <c r="E110" s="283">
        <v>7</v>
      </c>
      <c r="F110" s="38"/>
      <c r="G110" s="391"/>
      <c r="H110" s="308"/>
      <c r="I110" s="308"/>
      <c r="J110" s="308"/>
      <c r="K110" s="308"/>
      <c r="L110" s="308"/>
      <c r="M110" s="307"/>
      <c r="N110" s="164">
        <f>IF(A3stdlife="n/a","n/a",IF(N$3&gt;(A3stdlife+$E110),(Input!$M$145*(1+rvanilla)^0.5)-SUM($M110:M110),(Input!$M$145*(1+rvanilla)^0.5)/A3stdlife))</f>
        <v>0</v>
      </c>
      <c r="O110" s="164">
        <f>IF(A3stdlife="n/a","n/a",IF(O$3&gt;(A3stdlife+$E110),(Input!$M$145*(1+rvanilla)^0.5)-SUM($M110:N110),(Input!$M$145*(1+rvanilla)^0.5)/A3stdlife))</f>
        <v>0</v>
      </c>
      <c r="P110" s="164">
        <f>IF(A3stdlife="n/a","n/a",IF(P$3&gt;(A3stdlife+$E110),(Input!$M$145*(1+rvanilla)^0.5)-SUM($M110:O110),(Input!$M$145*(1+rvanilla)^0.5)/A3stdlife))</f>
        <v>0</v>
      </c>
      <c r="Q110" s="164">
        <f>IF(A3stdlife="n/a","n/a",IF(Q$3&gt;(A3stdlife+$E110),(Input!$M$145*(1+rvanilla)^0.5)-SUM($M110:P110),(Input!$M$145*(1+rvanilla)^0.5)/A3stdlife))</f>
        <v>0</v>
      </c>
      <c r="R110" s="164">
        <f>IF(A3stdlife="n/a","n/a",IF(R$3&gt;(A3stdlife+$E110),(Input!$M$145*(1+rvanilla)^0.5)-SUM($M110:Q110),(Input!$M$145*(1+rvanilla)^0.5)/A3stdlife))</f>
        <v>0</v>
      </c>
      <c r="S110" s="164">
        <f>IF(A3stdlife="n/a","n/a",IF(S$3&gt;(A3stdlife+$E110),(Input!$M$145*(1+rvanilla)^0.5)-SUM($M110:R110),(Input!$M$145*(1+rvanilla)^0.5)/A3stdlife))</f>
        <v>0</v>
      </c>
      <c r="T110" s="164">
        <f>IF(A3stdlife="n/a","n/a",IF(T$3&gt;(A3stdlife+$E110),(Input!$M$145*(1+rvanilla)^0.5)-SUM($M110:S110),(Input!$M$145*(1+rvanilla)^0.5)/A3stdlife))</f>
        <v>0</v>
      </c>
      <c r="U110" s="164">
        <f>IF(A3stdlife="n/a","n/a",IF(U$3&gt;(A3stdlife+$E110),(Input!$M$145*(1+rvanilla)^0.5)-SUM($M110:T110),(Input!$M$145*(1+rvanilla)^0.5)/A3stdlife))</f>
        <v>0</v>
      </c>
      <c r="V110" s="164">
        <f>IF(A3stdlife="n/a","n/a",IF(V$3&gt;(A3stdlife+$E110),(Input!$M$145*(1+rvanilla)^0.5)-SUM($M110:U110),(Input!$M$145*(1+rvanilla)^0.5)/A3stdlife))</f>
        <v>0</v>
      </c>
      <c r="W110" s="164">
        <f>IF(A3stdlife="n/a","n/a",IF(W$3&gt;(A3stdlife+$E110),(Input!$M$145*(1+rvanilla)^0.5)-SUM($M110:V110),(Input!$M$145*(1+rvanilla)^0.5)/A3stdlife))</f>
        <v>0</v>
      </c>
      <c r="X110" s="164">
        <f>IF(A3stdlife="n/a","n/a",IF(X$3&gt;(A3stdlife+$E110),(Input!$M$145*(1+rvanilla)^0.5)-SUM($M110:W110),(Input!$M$145*(1+rvanilla)^0.5)/A3stdlife))</f>
        <v>0</v>
      </c>
      <c r="Y110" s="164">
        <f>IF(A3stdlife="n/a","n/a",IF(Y$3&gt;(A3stdlife+$E110),(Input!$M$145*(1+rvanilla)^0.5)-SUM($M110:X110),(Input!$M$145*(1+rvanilla)^0.5)/A3stdlife))</f>
        <v>0</v>
      </c>
      <c r="Z110" s="164">
        <f>IF(A3stdlife="n/a","n/a",IF(Z$3&gt;(A3stdlife+$E110),(Input!$M$145*(1+rvanilla)^0.5)-SUM($M110:Y110),(Input!$M$145*(1+rvanilla)^0.5)/A3stdlife))</f>
        <v>0</v>
      </c>
      <c r="AA110" s="164">
        <f>IF(A3stdlife="n/a","n/a",IF(AA$3&gt;(A3stdlife+$E110),(Input!$M$145*(1+rvanilla)^0.5)-SUM($M110:Z110),(Input!$M$145*(1+rvanilla)^0.5)/A3stdlife))</f>
        <v>0</v>
      </c>
      <c r="AB110" s="164">
        <f>IF(A3stdlife="n/a","n/a",IF(AB$3&gt;(A3stdlife+$E110),(Input!$M$145*(1+rvanilla)^0.5)-SUM($M110:AA110),(Input!$M$145*(1+rvanilla)^0.5)/A3stdlife))</f>
        <v>0</v>
      </c>
      <c r="AC110" s="164">
        <f>IF(A3stdlife="n/a","n/a",IF(AC$3&gt;(A3stdlife+$E110),(Input!$M$145*(1+rvanilla)^0.5)-SUM($M110:AB110),(Input!$M$145*(1+rvanilla)^0.5)/A3stdlife))</f>
        <v>0</v>
      </c>
      <c r="AD110" s="164">
        <f>IF(A3stdlife="n/a","n/a",IF(AD$3&gt;(A3stdlife+$E110),(Input!$M$145*(1+rvanilla)^0.5)-SUM($M110:AC110),(Input!$M$145*(1+rvanilla)^0.5)/A3stdlife))</f>
        <v>0</v>
      </c>
      <c r="AE110" s="164">
        <f>IF(A3stdlife="n/a","n/a",IF(AE$3&gt;(A3stdlife+$E110),(Input!$M$145*(1+rvanilla)^0.5)-SUM($M110:AD110),(Input!$M$145*(1+rvanilla)^0.5)/A3stdlife))</f>
        <v>0</v>
      </c>
      <c r="AF110" s="164">
        <f>IF(A3stdlife="n/a","n/a",IF(AF$3&gt;(A3stdlife+$E110),(Input!$M$145*(1+rvanilla)^0.5)-SUM($M110:AE110),(Input!$M$145*(1+rvanilla)^0.5)/A3stdlife))</f>
        <v>0</v>
      </c>
      <c r="AG110" s="164">
        <f>IF(A3stdlife="n/a","n/a",IF(AG$3&gt;(A3stdlife+$E110),(Input!$M$145*(1+rvanilla)^0.5)-SUM($M110:AF110),(Input!$M$145*(1+rvanilla)^0.5)/A3stdlife))</f>
        <v>0</v>
      </c>
      <c r="AH110" s="164">
        <f>IF(A3stdlife="n/a","n/a",IF(AH$3&gt;(A3stdlife+$E110),(Input!$M$145*(1+rvanilla)^0.5)-SUM($M110:AG110),(Input!$M$145*(1+rvanilla)^0.5)/A3stdlife))</f>
        <v>0</v>
      </c>
      <c r="AI110" s="164">
        <f>IF(A3stdlife="n/a","n/a",IF(AI$3&gt;(A3stdlife+$E110),(Input!$M$145*(1+rvanilla)^0.5)-SUM($M110:AH110),(Input!$M$145*(1+rvanilla)^0.5)/A3stdlife))</f>
        <v>0</v>
      </c>
      <c r="AJ110" s="164">
        <f>IF(A3stdlife="n/a","n/a",IF(AJ$3&gt;(A3stdlife+$E110),(Input!$M$145*(1+rvanilla)^0.5)-SUM($M110:AI110),(Input!$M$145*(1+rvanilla)^0.5)/A3stdlife))</f>
        <v>0</v>
      </c>
      <c r="AK110" s="164">
        <f>IF(A3stdlife="n/a","n/a",IF(AK$3&gt;(A3stdlife+$E110),(Input!$M$145*(1+rvanilla)^0.5)-SUM($M110:AJ110),(Input!$M$145*(1+rvanilla)^0.5)/A3stdlife))</f>
        <v>0</v>
      </c>
      <c r="AL110" s="164">
        <f>IF(A3stdlife="n/a","n/a",IF(AL$3&gt;(A3stdlife+$E110),(Input!$M$145*(1+rvanilla)^0.5)-SUM($M110:AK110),(Input!$M$145*(1+rvanilla)^0.5)/A3stdlife))</f>
        <v>0</v>
      </c>
      <c r="AM110" s="164">
        <f>IF(A3stdlife="n/a","n/a",IF(AM$3&gt;(A3stdlife+$E110),(Input!$M$145*(1+rvanilla)^0.5)-SUM($M110:AL110),(Input!$M$145*(1+rvanilla)^0.5)/A3stdlife))</f>
        <v>0</v>
      </c>
      <c r="AN110" s="164">
        <f>IF(A3stdlife="n/a","n/a",IF(AN$3&gt;(A3stdlife+$E110),(Input!$M$145*(1+rvanilla)^0.5)-SUM($M110:AM110),(Input!$M$145*(1+rvanilla)^0.5)/A3stdlife))</f>
        <v>0</v>
      </c>
      <c r="AO110" s="164">
        <f>IF(A3stdlife="n/a","n/a",IF(AO$3&gt;(A3stdlife+$E110),(Input!$M$145*(1+rvanilla)^0.5)-SUM($M110:AN110),(Input!$M$145*(1+rvanilla)^0.5)/A3stdlife))</f>
        <v>0</v>
      </c>
      <c r="AP110" s="164">
        <f>IF(A3stdlife="n/a","n/a",IF(AP$3&gt;(A3stdlife+$E110),(Input!$M$145*(1+rvanilla)^0.5)-SUM($M110:AO110),(Input!$M$145*(1+rvanilla)^0.5)/A3stdlife))</f>
        <v>0</v>
      </c>
      <c r="AQ110" s="164">
        <f>IF(A3stdlife="n/a","n/a",IF(AQ$3&gt;(A3stdlife+$E110),(Input!$M$145*(1+rvanilla)^0.5)-SUM($M110:AP110),(Input!$M$145*(1+rvanilla)^0.5)/A3stdlife))</f>
        <v>0</v>
      </c>
      <c r="AR110" s="164">
        <f>IF(A3stdlife="n/a","n/a",IF(AR$3&gt;(A3stdlife+$E110),(Input!$M$145*(1+rvanilla)^0.5)-SUM($M110:AQ110),(Input!$M$145*(1+rvanilla)^0.5)/A3stdlife))</f>
        <v>0</v>
      </c>
      <c r="AS110" s="164">
        <f>IF(A3stdlife="n/a","n/a",IF(AS$3&gt;(A3stdlife+$E110),(Input!$M$145*(1+rvanilla)^0.5)-SUM($M110:AR110),(Input!$M$145*(1+rvanilla)^0.5)/A3stdlife))</f>
        <v>0</v>
      </c>
      <c r="AT110" s="164">
        <f>IF(A3stdlife="n/a","n/a",IF(AT$3&gt;(A3stdlife+$E110),(Input!$M$145*(1+rvanilla)^0.5)-SUM($M110:AS110),(Input!$M$145*(1+rvanilla)^0.5)/A3stdlife))</f>
        <v>0</v>
      </c>
      <c r="AU110" s="164">
        <f>IF(A3stdlife="n/a","n/a",IF(AU$3&gt;(A3stdlife+$E110),(Input!$M$145*(1+rvanilla)^0.5)-SUM($M110:AT110),(Input!$M$145*(1+rvanilla)^0.5)/A3stdlife))</f>
        <v>0</v>
      </c>
      <c r="AV110" s="164">
        <f>IF(A3stdlife="n/a","n/a",IF(AV$3&gt;(A3stdlife+$E110),(Input!$M$145*(1+rvanilla)^0.5)-SUM($M110:AU110),(Input!$M$145*(1+rvanilla)^0.5)/A3stdlife))</f>
        <v>0</v>
      </c>
      <c r="AW110" s="164">
        <f>IF(A3stdlife="n/a","n/a",IF(AW$3&gt;(A3stdlife+$E110),(Input!$M$145*(1+rvanilla)^0.5)-SUM($M110:AV110),(Input!$M$145*(1+rvanilla)^0.5)/A3stdlife))</f>
        <v>0</v>
      </c>
      <c r="AX110" s="164">
        <f>IF(A3stdlife="n/a","n/a",IF(AX$3&gt;(A3stdlife+$E110),(Input!$M$145*(1+rvanilla)^0.5)-SUM($M110:AW110),(Input!$M$145*(1+rvanilla)^0.5)/A3stdlife))</f>
        <v>0</v>
      </c>
      <c r="AY110" s="164">
        <f>IF(A3stdlife="n/a","n/a",IF(AY$3&gt;(A3stdlife+$E110),(Input!$M$145*(1+rvanilla)^0.5)-SUM($M110:AX110),(Input!$M$145*(1+rvanilla)^0.5)/A3stdlife))</f>
        <v>0</v>
      </c>
      <c r="AZ110" s="164">
        <f>IF(A3stdlife="n/a","n/a",IF(AZ$3&gt;(A3stdlife+$E110),(Input!$M$145*(1+rvanilla)^0.5)-SUM($M110:AY110),(Input!$M$145*(1+rvanilla)^0.5)/A3stdlife))</f>
        <v>0</v>
      </c>
      <c r="BA110" s="164">
        <f>IF(A3stdlife="n/a","n/a",IF(BA$3&gt;(A3stdlife+$E110),(Input!$M$145*(1+rvanilla)^0.5)-SUM($M110:AZ110),(Input!$M$145*(1+rvanilla)^0.5)/A3stdlife))</f>
        <v>0</v>
      </c>
      <c r="BB110" s="164">
        <f>IF(A3stdlife="n/a","n/a",IF(BB$3&gt;(A3stdlife+$E110),(Input!$M$145*(1+rvanilla)^0.5)-SUM($M110:BA110),(Input!$M$145*(1+rvanilla)^0.5)/A3stdlife))</f>
        <v>0</v>
      </c>
      <c r="BC110" s="164">
        <f>IF(A3stdlife="n/a","n/a",IF(BC$3&gt;(A3stdlife+$E110),(Input!$M$145*(1+rvanilla)^0.5)-SUM($M110:BB110),(Input!$M$145*(1+rvanilla)^0.5)/A3stdlife))</f>
        <v>0</v>
      </c>
      <c r="BD110" s="164">
        <f>IF(A3stdlife="n/a","n/a",IF(BD$3&gt;(A3stdlife+$E110),(Input!$M$145*(1+rvanilla)^0.5)-SUM($M110:BC110),(Input!$M$145*(1+rvanilla)^0.5)/A3stdlife))</f>
        <v>0</v>
      </c>
      <c r="BE110" s="164">
        <f>IF(A3stdlife="n/a","n/a",IF(BE$3&gt;(A3stdlife+$E110),(Input!$M$145*(1+rvanilla)^0.5)-SUM($M110:BD110),(Input!$M$145*(1+rvanilla)^0.5)/A3stdlife))</f>
        <v>0</v>
      </c>
      <c r="BF110" s="164">
        <f>IF(A3stdlife="n/a","n/a",IF(BF$3&gt;(A3stdlife+$E110),(Input!$M$145*(1+rvanilla)^0.5)-SUM($M110:BE110),(Input!$M$145*(1+rvanilla)^0.5)/A3stdlife))</f>
        <v>0</v>
      </c>
      <c r="BG110" s="164">
        <f>IF(A3stdlife="n/a","n/a",IF(BG$3&gt;(A3stdlife+$E110),(Input!$M$145*(1+rvanilla)^0.5)-SUM($M110:BF110),(Input!$M$145*(1+rvanilla)^0.5)/A3stdlife))</f>
        <v>0</v>
      </c>
      <c r="BH110" s="164">
        <f>IF(A3stdlife="n/a","n/a",IF(BH$3&gt;(A3stdlife+$E110),(Input!$M$145*(1+rvanilla)^0.5)-SUM($M110:BG110),(Input!$M$145*(1+rvanilla)^0.5)/A3stdlife))</f>
        <v>0</v>
      </c>
      <c r="BI110" s="164">
        <f>IF(A3stdlife="n/a","n/a",IF(BI$3&gt;(A3stdlife+$E110),(Input!$M$145*(1+rvanilla)^0.5)-SUM($M110:BH110),(Input!$M$145*(1+rvanilla)^0.5)/A3stdlife))</f>
        <v>0</v>
      </c>
      <c r="BJ110" s="18"/>
      <c r="BK110" s="18"/>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s="5" customFormat="1" hidden="1" outlineLevel="2" x14ac:dyDescent="0.2">
      <c r="A111" s="18"/>
      <c r="B111" s="18"/>
      <c r="C111" s="36"/>
      <c r="D111" s="485"/>
      <c r="E111" s="283">
        <v>8</v>
      </c>
      <c r="F111" s="38"/>
      <c r="G111" s="391"/>
      <c r="H111" s="308"/>
      <c r="I111" s="308"/>
      <c r="J111" s="308"/>
      <c r="K111" s="308"/>
      <c r="L111" s="308"/>
      <c r="M111" s="308"/>
      <c r="N111" s="307"/>
      <c r="O111" s="164">
        <f>IF(A3stdlife="n/a","n/a",IF(O$3&gt;(A3stdlife+$E111),(Input!$N$145*(1+rvanilla)^0.5)-SUM($N111:N111),(Input!$N$145*(1+rvanilla)^0.5)/A3stdlife))</f>
        <v>0</v>
      </c>
      <c r="P111" s="164">
        <f>IF(A3stdlife="n/a","n/a",IF(P$3&gt;(A3stdlife+$E111),(Input!$N$145*(1+rvanilla)^0.5)-SUM($N111:O111),(Input!$N$145*(1+rvanilla)^0.5)/A3stdlife))</f>
        <v>0</v>
      </c>
      <c r="Q111" s="164">
        <f>IF(A3stdlife="n/a","n/a",IF(Q$3&gt;(A3stdlife+$E111),(Input!$N$145*(1+rvanilla)^0.5)-SUM($N111:P111),(Input!$N$145*(1+rvanilla)^0.5)/A3stdlife))</f>
        <v>0</v>
      </c>
      <c r="R111" s="164">
        <f>IF(A3stdlife="n/a","n/a",IF(R$3&gt;(A3stdlife+$E111),(Input!$N$145*(1+rvanilla)^0.5)-SUM($N111:Q111),(Input!$N$145*(1+rvanilla)^0.5)/A3stdlife))</f>
        <v>0</v>
      </c>
      <c r="S111" s="164">
        <f>IF(A3stdlife="n/a","n/a",IF(S$3&gt;(A3stdlife+$E111),(Input!$N$145*(1+rvanilla)^0.5)-SUM($N111:R111),(Input!$N$145*(1+rvanilla)^0.5)/A3stdlife))</f>
        <v>0</v>
      </c>
      <c r="T111" s="164">
        <f>IF(A3stdlife="n/a","n/a",IF(T$3&gt;(A3stdlife+$E111),(Input!$N$145*(1+rvanilla)^0.5)-SUM($N111:S111),(Input!$N$145*(1+rvanilla)^0.5)/A3stdlife))</f>
        <v>0</v>
      </c>
      <c r="U111" s="164">
        <f>IF(A3stdlife="n/a","n/a",IF(U$3&gt;(A3stdlife+$E111),(Input!$N$145*(1+rvanilla)^0.5)-SUM($N111:T111),(Input!$N$145*(1+rvanilla)^0.5)/A3stdlife))</f>
        <v>0</v>
      </c>
      <c r="V111" s="164">
        <f>IF(A3stdlife="n/a","n/a",IF(V$3&gt;(A3stdlife+$E111),(Input!$N$145*(1+rvanilla)^0.5)-SUM($N111:U111),(Input!$N$145*(1+rvanilla)^0.5)/A3stdlife))</f>
        <v>0</v>
      </c>
      <c r="W111" s="164">
        <f>IF(A3stdlife="n/a","n/a",IF(W$3&gt;(A3stdlife+$E111),(Input!$N$145*(1+rvanilla)^0.5)-SUM($N111:V111),(Input!$N$145*(1+rvanilla)^0.5)/A3stdlife))</f>
        <v>0</v>
      </c>
      <c r="X111" s="164">
        <f>IF(A3stdlife="n/a","n/a",IF(X$3&gt;(A3stdlife+$E111),(Input!$N$145*(1+rvanilla)^0.5)-SUM($N111:W111),(Input!$N$145*(1+rvanilla)^0.5)/A3stdlife))</f>
        <v>0</v>
      </c>
      <c r="Y111" s="164">
        <f>IF(A3stdlife="n/a","n/a",IF(Y$3&gt;(A3stdlife+$E111),(Input!$N$145*(1+rvanilla)^0.5)-SUM($N111:X111),(Input!$N$145*(1+rvanilla)^0.5)/A3stdlife))</f>
        <v>0</v>
      </c>
      <c r="Z111" s="164">
        <f>IF(A3stdlife="n/a","n/a",IF(Z$3&gt;(A3stdlife+$E111),(Input!$N$145*(1+rvanilla)^0.5)-SUM($N111:Y111),(Input!$N$145*(1+rvanilla)^0.5)/A3stdlife))</f>
        <v>0</v>
      </c>
      <c r="AA111" s="164">
        <f>IF(A3stdlife="n/a","n/a",IF(AA$3&gt;(A3stdlife+$E111),(Input!$N$145*(1+rvanilla)^0.5)-SUM($N111:Z111),(Input!$N$145*(1+rvanilla)^0.5)/A3stdlife))</f>
        <v>0</v>
      </c>
      <c r="AB111" s="164">
        <f>IF(A3stdlife="n/a","n/a",IF(AB$3&gt;(A3stdlife+$E111),(Input!$N$145*(1+rvanilla)^0.5)-SUM($N111:AA111),(Input!$N$145*(1+rvanilla)^0.5)/A3stdlife))</f>
        <v>0</v>
      </c>
      <c r="AC111" s="164">
        <f>IF(A3stdlife="n/a","n/a",IF(AC$3&gt;(A3stdlife+$E111),(Input!$N$145*(1+rvanilla)^0.5)-SUM($N111:AB111),(Input!$N$145*(1+rvanilla)^0.5)/A3stdlife))</f>
        <v>0</v>
      </c>
      <c r="AD111" s="164">
        <f>IF(A3stdlife="n/a","n/a",IF(AD$3&gt;(A3stdlife+$E111),(Input!$N$145*(1+rvanilla)^0.5)-SUM($N111:AC111),(Input!$N$145*(1+rvanilla)^0.5)/A3stdlife))</f>
        <v>0</v>
      </c>
      <c r="AE111" s="164">
        <f>IF(A3stdlife="n/a","n/a",IF(AE$3&gt;(A3stdlife+$E111),(Input!$N$145*(1+rvanilla)^0.5)-SUM($N111:AD111),(Input!$N$145*(1+rvanilla)^0.5)/A3stdlife))</f>
        <v>0</v>
      </c>
      <c r="AF111" s="164">
        <f>IF(A3stdlife="n/a","n/a",IF(AF$3&gt;(A3stdlife+$E111),(Input!$N$145*(1+rvanilla)^0.5)-SUM($N111:AE111),(Input!$N$145*(1+rvanilla)^0.5)/A3stdlife))</f>
        <v>0</v>
      </c>
      <c r="AG111" s="164">
        <f>IF(A3stdlife="n/a","n/a",IF(AG$3&gt;(A3stdlife+$E111),(Input!$N$145*(1+rvanilla)^0.5)-SUM($N111:AF111),(Input!$N$145*(1+rvanilla)^0.5)/A3stdlife))</f>
        <v>0</v>
      </c>
      <c r="AH111" s="164">
        <f>IF(A3stdlife="n/a","n/a",IF(AH$3&gt;(A3stdlife+$E111),(Input!$N$145*(1+rvanilla)^0.5)-SUM($N111:AG111),(Input!$N$145*(1+rvanilla)^0.5)/A3stdlife))</f>
        <v>0</v>
      </c>
      <c r="AI111" s="164">
        <f>IF(A3stdlife="n/a","n/a",IF(AI$3&gt;(A3stdlife+$E111),(Input!$N$145*(1+rvanilla)^0.5)-SUM($N111:AH111),(Input!$N$145*(1+rvanilla)^0.5)/A3stdlife))</f>
        <v>0</v>
      </c>
      <c r="AJ111" s="164">
        <f>IF(A3stdlife="n/a","n/a",IF(AJ$3&gt;(A3stdlife+$E111),(Input!$N$145*(1+rvanilla)^0.5)-SUM($N111:AI111),(Input!$N$145*(1+rvanilla)^0.5)/A3stdlife))</f>
        <v>0</v>
      </c>
      <c r="AK111" s="164">
        <f>IF(A3stdlife="n/a","n/a",IF(AK$3&gt;(A3stdlife+$E111),(Input!$N$145*(1+rvanilla)^0.5)-SUM($N111:AJ111),(Input!$N$145*(1+rvanilla)^0.5)/A3stdlife))</f>
        <v>0</v>
      </c>
      <c r="AL111" s="164">
        <f>IF(A3stdlife="n/a","n/a",IF(AL$3&gt;(A3stdlife+$E111),(Input!$N$145*(1+rvanilla)^0.5)-SUM($N111:AK111),(Input!$N$145*(1+rvanilla)^0.5)/A3stdlife))</f>
        <v>0</v>
      </c>
      <c r="AM111" s="164">
        <f>IF(A3stdlife="n/a","n/a",IF(AM$3&gt;(A3stdlife+$E111),(Input!$N$145*(1+rvanilla)^0.5)-SUM($N111:AL111),(Input!$N$145*(1+rvanilla)^0.5)/A3stdlife))</f>
        <v>0</v>
      </c>
      <c r="AN111" s="164">
        <f>IF(A3stdlife="n/a","n/a",IF(AN$3&gt;(A3stdlife+$E111),(Input!$N$145*(1+rvanilla)^0.5)-SUM($N111:AM111),(Input!$N$145*(1+rvanilla)^0.5)/A3stdlife))</f>
        <v>0</v>
      </c>
      <c r="AO111" s="164">
        <f>IF(A3stdlife="n/a","n/a",IF(AO$3&gt;(A3stdlife+$E111),(Input!$N$145*(1+rvanilla)^0.5)-SUM($N111:AN111),(Input!$N$145*(1+rvanilla)^0.5)/A3stdlife))</f>
        <v>0</v>
      </c>
      <c r="AP111" s="164">
        <f>IF(A3stdlife="n/a","n/a",IF(AP$3&gt;(A3stdlife+$E111),(Input!$N$145*(1+rvanilla)^0.5)-SUM($N111:AO111),(Input!$N$145*(1+rvanilla)^0.5)/A3stdlife))</f>
        <v>0</v>
      </c>
      <c r="AQ111" s="164">
        <f>IF(A3stdlife="n/a","n/a",IF(AQ$3&gt;(A3stdlife+$E111),(Input!$N$145*(1+rvanilla)^0.5)-SUM($N111:AP111),(Input!$N$145*(1+rvanilla)^0.5)/A3stdlife))</f>
        <v>0</v>
      </c>
      <c r="AR111" s="164">
        <f>IF(A3stdlife="n/a","n/a",IF(AR$3&gt;(A3stdlife+$E111),(Input!$N$145*(1+rvanilla)^0.5)-SUM($N111:AQ111),(Input!$N$145*(1+rvanilla)^0.5)/A3stdlife))</f>
        <v>0</v>
      </c>
      <c r="AS111" s="164">
        <f>IF(A3stdlife="n/a","n/a",IF(AS$3&gt;(A3stdlife+$E111),(Input!$N$145*(1+rvanilla)^0.5)-SUM($N111:AR111),(Input!$N$145*(1+rvanilla)^0.5)/A3stdlife))</f>
        <v>0</v>
      </c>
      <c r="AT111" s="164">
        <f>IF(A3stdlife="n/a","n/a",IF(AT$3&gt;(A3stdlife+$E111),(Input!$N$145*(1+rvanilla)^0.5)-SUM($N111:AS111),(Input!$N$145*(1+rvanilla)^0.5)/A3stdlife))</f>
        <v>0</v>
      </c>
      <c r="AU111" s="164">
        <f>IF(A3stdlife="n/a","n/a",IF(AU$3&gt;(A3stdlife+$E111),(Input!$N$145*(1+rvanilla)^0.5)-SUM($N111:AT111),(Input!$N$145*(1+rvanilla)^0.5)/A3stdlife))</f>
        <v>0</v>
      </c>
      <c r="AV111" s="164">
        <f>IF(A3stdlife="n/a","n/a",IF(AV$3&gt;(A3stdlife+$E111),(Input!$N$145*(1+rvanilla)^0.5)-SUM($N111:AU111),(Input!$N$145*(1+rvanilla)^0.5)/A3stdlife))</f>
        <v>0</v>
      </c>
      <c r="AW111" s="164">
        <f>IF(A3stdlife="n/a","n/a",IF(AW$3&gt;(A3stdlife+$E111),(Input!$N$145*(1+rvanilla)^0.5)-SUM($N111:AV111),(Input!$N$145*(1+rvanilla)^0.5)/A3stdlife))</f>
        <v>0</v>
      </c>
      <c r="AX111" s="164">
        <f>IF(A3stdlife="n/a","n/a",IF(AX$3&gt;(A3stdlife+$E111),(Input!$N$145*(1+rvanilla)^0.5)-SUM($N111:AW111),(Input!$N$145*(1+rvanilla)^0.5)/A3stdlife))</f>
        <v>0</v>
      </c>
      <c r="AY111" s="164">
        <f>IF(A3stdlife="n/a","n/a",IF(AY$3&gt;(A3stdlife+$E111),(Input!$N$145*(1+rvanilla)^0.5)-SUM($N111:AX111),(Input!$N$145*(1+rvanilla)^0.5)/A3stdlife))</f>
        <v>0</v>
      </c>
      <c r="AZ111" s="164">
        <f>IF(A3stdlife="n/a","n/a",IF(AZ$3&gt;(A3stdlife+$E111),(Input!$N$145*(1+rvanilla)^0.5)-SUM($N111:AY111),(Input!$N$145*(1+rvanilla)^0.5)/A3stdlife))</f>
        <v>0</v>
      </c>
      <c r="BA111" s="164">
        <f>IF(A3stdlife="n/a","n/a",IF(BA$3&gt;(A3stdlife+$E111),(Input!$N$145*(1+rvanilla)^0.5)-SUM($N111:AZ111),(Input!$N$145*(1+rvanilla)^0.5)/A3stdlife))</f>
        <v>0</v>
      </c>
      <c r="BB111" s="164">
        <f>IF(A3stdlife="n/a","n/a",IF(BB$3&gt;(A3stdlife+$E111),(Input!$N$145*(1+rvanilla)^0.5)-SUM($N111:BA111),(Input!$N$145*(1+rvanilla)^0.5)/A3stdlife))</f>
        <v>0</v>
      </c>
      <c r="BC111" s="164">
        <f>IF(A3stdlife="n/a","n/a",IF(BC$3&gt;(A3stdlife+$E111),(Input!$N$145*(1+rvanilla)^0.5)-SUM($N111:BB111),(Input!$N$145*(1+rvanilla)^0.5)/A3stdlife))</f>
        <v>0</v>
      </c>
      <c r="BD111" s="164">
        <f>IF(A3stdlife="n/a","n/a",IF(BD$3&gt;(A3stdlife+$E111),(Input!$N$145*(1+rvanilla)^0.5)-SUM($N111:BC111),(Input!$N$145*(1+rvanilla)^0.5)/A3stdlife))</f>
        <v>0</v>
      </c>
      <c r="BE111" s="164">
        <f>IF(A3stdlife="n/a","n/a",IF(BE$3&gt;(A3stdlife+$E111),(Input!$N$145*(1+rvanilla)^0.5)-SUM($N111:BD111),(Input!$N$145*(1+rvanilla)^0.5)/A3stdlife))</f>
        <v>0</v>
      </c>
      <c r="BF111" s="164">
        <f>IF(A3stdlife="n/a","n/a",IF(BF$3&gt;(A3stdlife+$E111),(Input!$N$145*(1+rvanilla)^0.5)-SUM($N111:BE111),(Input!$N$145*(1+rvanilla)^0.5)/A3stdlife))</f>
        <v>0</v>
      </c>
      <c r="BG111" s="164">
        <f>IF(A3stdlife="n/a","n/a",IF(BG$3&gt;(A3stdlife+$E111),(Input!$N$145*(1+rvanilla)^0.5)-SUM($N111:BF111),(Input!$N$145*(1+rvanilla)^0.5)/A3stdlife))</f>
        <v>0</v>
      </c>
      <c r="BH111" s="164">
        <f>IF(A3stdlife="n/a","n/a",IF(BH$3&gt;(A3stdlife+$E111),(Input!$N$145*(1+rvanilla)^0.5)-SUM($N111:BG111),(Input!$N$145*(1+rvanilla)^0.5)/A3stdlife))</f>
        <v>0</v>
      </c>
      <c r="BI111" s="164">
        <f>IF(A3stdlife="n/a","n/a",IF(BI$3&gt;(A3stdlife+$E111),(Input!$N$145*(1+rvanilla)^0.5)-SUM($N111:BH111),(Input!$N$145*(1+rvanilla)^0.5)/A3stdlife))</f>
        <v>0</v>
      </c>
      <c r="BJ111" s="18"/>
      <c r="BK111" s="18"/>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s="5" customFormat="1" hidden="1" outlineLevel="2" x14ac:dyDescent="0.2">
      <c r="A112" s="18"/>
      <c r="B112" s="18"/>
      <c r="C112" s="36"/>
      <c r="D112" s="485"/>
      <c r="E112" s="283">
        <v>9</v>
      </c>
      <c r="F112" s="38"/>
      <c r="G112" s="391"/>
      <c r="H112" s="308"/>
      <c r="I112" s="308"/>
      <c r="J112" s="308"/>
      <c r="K112" s="308"/>
      <c r="L112" s="308"/>
      <c r="M112" s="308"/>
      <c r="N112" s="308"/>
      <c r="O112" s="307"/>
      <c r="P112" s="164">
        <f>IF(A3stdlife="n/a","n/a",IF(P$3&gt;(A3stdlife+$E112),(Input!$O$145*(1+rvanilla)^0.5)-SUM($O112:O112),(Input!$O$145*(1+rvanilla)^0.5)/A3stdlife))</f>
        <v>0</v>
      </c>
      <c r="Q112" s="164">
        <f>IF(A3stdlife="n/a","n/a",IF(Q$3&gt;(A3stdlife+$E112),(Input!$O$145*(1+rvanilla)^0.5)-SUM($O112:P112),(Input!$O$145*(1+rvanilla)^0.5)/A3stdlife))</f>
        <v>0</v>
      </c>
      <c r="R112" s="164">
        <f>IF(A3stdlife="n/a","n/a",IF(R$3&gt;(A3stdlife+$E112),(Input!$O$145*(1+rvanilla)^0.5)-SUM($O112:Q112),(Input!$O$145*(1+rvanilla)^0.5)/A3stdlife))</f>
        <v>0</v>
      </c>
      <c r="S112" s="164">
        <f>IF(A3stdlife="n/a","n/a",IF(S$3&gt;(A3stdlife+$E112),(Input!$O$145*(1+rvanilla)^0.5)-SUM($O112:R112),(Input!$O$145*(1+rvanilla)^0.5)/A3stdlife))</f>
        <v>0</v>
      </c>
      <c r="T112" s="164">
        <f>IF(A3stdlife="n/a","n/a",IF(T$3&gt;(A3stdlife+$E112),(Input!$O$145*(1+rvanilla)^0.5)-SUM($O112:S112),(Input!$O$145*(1+rvanilla)^0.5)/A3stdlife))</f>
        <v>0</v>
      </c>
      <c r="U112" s="164">
        <f>IF(A3stdlife="n/a","n/a",IF(U$3&gt;(A3stdlife+$E112),(Input!$O$145*(1+rvanilla)^0.5)-SUM($O112:T112),(Input!$O$145*(1+rvanilla)^0.5)/A3stdlife))</f>
        <v>0</v>
      </c>
      <c r="V112" s="164">
        <f>IF(A3stdlife="n/a","n/a",IF(V$3&gt;(A3stdlife+$E112),(Input!$O$145*(1+rvanilla)^0.5)-SUM($O112:U112),(Input!$O$145*(1+rvanilla)^0.5)/A3stdlife))</f>
        <v>0</v>
      </c>
      <c r="W112" s="164">
        <f>IF(A3stdlife="n/a","n/a",IF(W$3&gt;(A3stdlife+$E112),(Input!$O$145*(1+rvanilla)^0.5)-SUM($O112:V112),(Input!$O$145*(1+rvanilla)^0.5)/A3stdlife))</f>
        <v>0</v>
      </c>
      <c r="X112" s="164">
        <f>IF(A3stdlife="n/a","n/a",IF(X$3&gt;(A3stdlife+$E112),(Input!$O$145*(1+rvanilla)^0.5)-SUM($O112:W112),(Input!$O$145*(1+rvanilla)^0.5)/A3stdlife))</f>
        <v>0</v>
      </c>
      <c r="Y112" s="164">
        <f>IF(A3stdlife="n/a","n/a",IF(Y$3&gt;(A3stdlife+$E112),(Input!$O$145*(1+rvanilla)^0.5)-SUM($O112:X112),(Input!$O$145*(1+rvanilla)^0.5)/A3stdlife))</f>
        <v>0</v>
      </c>
      <c r="Z112" s="164">
        <f>IF(A3stdlife="n/a","n/a",IF(Z$3&gt;(A3stdlife+$E112),(Input!$O$145*(1+rvanilla)^0.5)-SUM($O112:Y112),(Input!$O$145*(1+rvanilla)^0.5)/A3stdlife))</f>
        <v>0</v>
      </c>
      <c r="AA112" s="164">
        <f>IF(A3stdlife="n/a","n/a",IF(AA$3&gt;(A3stdlife+$E112),(Input!$O$145*(1+rvanilla)^0.5)-SUM($O112:Z112),(Input!$O$145*(1+rvanilla)^0.5)/A3stdlife))</f>
        <v>0</v>
      </c>
      <c r="AB112" s="164">
        <f>IF(A3stdlife="n/a","n/a",IF(AB$3&gt;(A3stdlife+$E112),(Input!$O$145*(1+rvanilla)^0.5)-SUM($O112:AA112),(Input!$O$145*(1+rvanilla)^0.5)/A3stdlife))</f>
        <v>0</v>
      </c>
      <c r="AC112" s="164">
        <f>IF(A3stdlife="n/a","n/a",IF(AC$3&gt;(A3stdlife+$E112),(Input!$O$145*(1+rvanilla)^0.5)-SUM($O112:AB112),(Input!$O$145*(1+rvanilla)^0.5)/A3stdlife))</f>
        <v>0</v>
      </c>
      <c r="AD112" s="164">
        <f>IF(A3stdlife="n/a","n/a",IF(AD$3&gt;(A3stdlife+$E112),(Input!$O$145*(1+rvanilla)^0.5)-SUM($O112:AC112),(Input!$O$145*(1+rvanilla)^0.5)/A3stdlife))</f>
        <v>0</v>
      </c>
      <c r="AE112" s="164">
        <f>IF(A3stdlife="n/a","n/a",IF(AE$3&gt;(A3stdlife+$E112),(Input!$O$145*(1+rvanilla)^0.5)-SUM($O112:AD112),(Input!$O$145*(1+rvanilla)^0.5)/A3stdlife))</f>
        <v>0</v>
      </c>
      <c r="AF112" s="164">
        <f>IF(A3stdlife="n/a","n/a",IF(AF$3&gt;(A3stdlife+$E112),(Input!$O$145*(1+rvanilla)^0.5)-SUM($O112:AE112),(Input!$O$145*(1+rvanilla)^0.5)/A3stdlife))</f>
        <v>0</v>
      </c>
      <c r="AG112" s="164">
        <f>IF(A3stdlife="n/a","n/a",IF(AG$3&gt;(A3stdlife+$E112),(Input!$O$145*(1+rvanilla)^0.5)-SUM($O112:AF112),(Input!$O$145*(1+rvanilla)^0.5)/A3stdlife))</f>
        <v>0</v>
      </c>
      <c r="AH112" s="164">
        <f>IF(A3stdlife="n/a","n/a",IF(AH$3&gt;(A3stdlife+$E112),(Input!$O$145*(1+rvanilla)^0.5)-SUM($O112:AG112),(Input!$O$145*(1+rvanilla)^0.5)/A3stdlife))</f>
        <v>0</v>
      </c>
      <c r="AI112" s="164">
        <f>IF(A3stdlife="n/a","n/a",IF(AI$3&gt;(A3stdlife+$E112),(Input!$O$145*(1+rvanilla)^0.5)-SUM($O112:AH112),(Input!$O$145*(1+rvanilla)^0.5)/A3stdlife))</f>
        <v>0</v>
      </c>
      <c r="AJ112" s="164">
        <f>IF(A3stdlife="n/a","n/a",IF(AJ$3&gt;(A3stdlife+$E112),(Input!$O$145*(1+rvanilla)^0.5)-SUM($O112:AI112),(Input!$O$145*(1+rvanilla)^0.5)/A3stdlife))</f>
        <v>0</v>
      </c>
      <c r="AK112" s="164">
        <f>IF(A3stdlife="n/a","n/a",IF(AK$3&gt;(A3stdlife+$E112),(Input!$O$145*(1+rvanilla)^0.5)-SUM($O112:AJ112),(Input!$O$145*(1+rvanilla)^0.5)/A3stdlife))</f>
        <v>0</v>
      </c>
      <c r="AL112" s="164">
        <f>IF(A3stdlife="n/a","n/a",IF(AL$3&gt;(A3stdlife+$E112),(Input!$O$145*(1+rvanilla)^0.5)-SUM($O112:AK112),(Input!$O$145*(1+rvanilla)^0.5)/A3stdlife))</f>
        <v>0</v>
      </c>
      <c r="AM112" s="164">
        <f>IF(A3stdlife="n/a","n/a",IF(AM$3&gt;(A3stdlife+$E112),(Input!$O$145*(1+rvanilla)^0.5)-SUM($O112:AL112),(Input!$O$145*(1+rvanilla)^0.5)/A3stdlife))</f>
        <v>0</v>
      </c>
      <c r="AN112" s="164">
        <f>IF(A3stdlife="n/a","n/a",IF(AN$3&gt;(A3stdlife+$E112),(Input!$O$145*(1+rvanilla)^0.5)-SUM($O112:AM112),(Input!$O$145*(1+rvanilla)^0.5)/A3stdlife))</f>
        <v>0</v>
      </c>
      <c r="AO112" s="164">
        <f>IF(A3stdlife="n/a","n/a",IF(AO$3&gt;(A3stdlife+$E112),(Input!$O$145*(1+rvanilla)^0.5)-SUM($O112:AN112),(Input!$O$145*(1+rvanilla)^0.5)/A3stdlife))</f>
        <v>0</v>
      </c>
      <c r="AP112" s="164">
        <f>IF(A3stdlife="n/a","n/a",IF(AP$3&gt;(A3stdlife+$E112),(Input!$O$145*(1+rvanilla)^0.5)-SUM($O112:AO112),(Input!$O$145*(1+rvanilla)^0.5)/A3stdlife))</f>
        <v>0</v>
      </c>
      <c r="AQ112" s="164">
        <f>IF(A3stdlife="n/a","n/a",IF(AQ$3&gt;(A3stdlife+$E112),(Input!$O$145*(1+rvanilla)^0.5)-SUM($O112:AP112),(Input!$O$145*(1+rvanilla)^0.5)/A3stdlife))</f>
        <v>0</v>
      </c>
      <c r="AR112" s="164">
        <f>IF(A3stdlife="n/a","n/a",IF(AR$3&gt;(A3stdlife+$E112),(Input!$O$145*(1+rvanilla)^0.5)-SUM($O112:AQ112),(Input!$O$145*(1+rvanilla)^0.5)/A3stdlife))</f>
        <v>0</v>
      </c>
      <c r="AS112" s="164">
        <f>IF(A3stdlife="n/a","n/a",IF(AS$3&gt;(A3stdlife+$E112),(Input!$O$145*(1+rvanilla)^0.5)-SUM($O112:AR112),(Input!$O$145*(1+rvanilla)^0.5)/A3stdlife))</f>
        <v>0</v>
      </c>
      <c r="AT112" s="164">
        <f>IF(A3stdlife="n/a","n/a",IF(AT$3&gt;(A3stdlife+$E112),(Input!$O$145*(1+rvanilla)^0.5)-SUM($O112:AS112),(Input!$O$145*(1+rvanilla)^0.5)/A3stdlife))</f>
        <v>0</v>
      </c>
      <c r="AU112" s="164">
        <f>IF(A3stdlife="n/a","n/a",IF(AU$3&gt;(A3stdlife+$E112),(Input!$O$145*(1+rvanilla)^0.5)-SUM($O112:AT112),(Input!$O$145*(1+rvanilla)^0.5)/A3stdlife))</f>
        <v>0</v>
      </c>
      <c r="AV112" s="164">
        <f>IF(A3stdlife="n/a","n/a",IF(AV$3&gt;(A3stdlife+$E112),(Input!$O$145*(1+rvanilla)^0.5)-SUM($O112:AU112),(Input!$O$145*(1+rvanilla)^0.5)/A3stdlife))</f>
        <v>0</v>
      </c>
      <c r="AW112" s="164">
        <f>IF(A3stdlife="n/a","n/a",IF(AW$3&gt;(A3stdlife+$E112),(Input!$O$145*(1+rvanilla)^0.5)-SUM($O112:AV112),(Input!$O$145*(1+rvanilla)^0.5)/A3stdlife))</f>
        <v>0</v>
      </c>
      <c r="AX112" s="164">
        <f>IF(A3stdlife="n/a","n/a",IF(AX$3&gt;(A3stdlife+$E112),(Input!$O$145*(1+rvanilla)^0.5)-SUM($O112:AW112),(Input!$O$145*(1+rvanilla)^0.5)/A3stdlife))</f>
        <v>0</v>
      </c>
      <c r="AY112" s="164">
        <f>IF(A3stdlife="n/a","n/a",IF(AY$3&gt;(A3stdlife+$E112),(Input!$O$145*(1+rvanilla)^0.5)-SUM($O112:AX112),(Input!$O$145*(1+rvanilla)^0.5)/A3stdlife))</f>
        <v>0</v>
      </c>
      <c r="AZ112" s="164">
        <f>IF(A3stdlife="n/a","n/a",IF(AZ$3&gt;(A3stdlife+$E112),(Input!$O$145*(1+rvanilla)^0.5)-SUM($O112:AY112),(Input!$O$145*(1+rvanilla)^0.5)/A3stdlife))</f>
        <v>0</v>
      </c>
      <c r="BA112" s="164">
        <f>IF(A3stdlife="n/a","n/a",IF(BA$3&gt;(A3stdlife+$E112),(Input!$O$145*(1+rvanilla)^0.5)-SUM($O112:AZ112),(Input!$O$145*(1+rvanilla)^0.5)/A3stdlife))</f>
        <v>0</v>
      </c>
      <c r="BB112" s="164">
        <f>IF(A3stdlife="n/a","n/a",IF(BB$3&gt;(A3stdlife+$E112),(Input!$O$145*(1+rvanilla)^0.5)-SUM($O112:BA112),(Input!$O$145*(1+rvanilla)^0.5)/A3stdlife))</f>
        <v>0</v>
      </c>
      <c r="BC112" s="164">
        <f>IF(A3stdlife="n/a","n/a",IF(BC$3&gt;(A3stdlife+$E112),(Input!$O$145*(1+rvanilla)^0.5)-SUM($O112:BB112),(Input!$O$145*(1+rvanilla)^0.5)/A3stdlife))</f>
        <v>0</v>
      </c>
      <c r="BD112" s="164">
        <f>IF(A3stdlife="n/a","n/a",IF(BD$3&gt;(A3stdlife+$E112),(Input!$O$145*(1+rvanilla)^0.5)-SUM($O112:BC112),(Input!$O$145*(1+rvanilla)^0.5)/A3stdlife))</f>
        <v>0</v>
      </c>
      <c r="BE112" s="164">
        <f>IF(A3stdlife="n/a","n/a",IF(BE$3&gt;(A3stdlife+$E112),(Input!$O$145*(1+rvanilla)^0.5)-SUM($O112:BD112),(Input!$O$145*(1+rvanilla)^0.5)/A3stdlife))</f>
        <v>0</v>
      </c>
      <c r="BF112" s="164">
        <f>IF(A3stdlife="n/a","n/a",IF(BF$3&gt;(A3stdlife+$E112),(Input!$O$145*(1+rvanilla)^0.5)-SUM($O112:BE112),(Input!$O$145*(1+rvanilla)^0.5)/A3stdlife))</f>
        <v>0</v>
      </c>
      <c r="BG112" s="164">
        <f>IF(A3stdlife="n/a","n/a",IF(BG$3&gt;(A3stdlife+$E112),(Input!$O$145*(1+rvanilla)^0.5)-SUM($O112:BF112),(Input!$O$145*(1+rvanilla)^0.5)/A3stdlife))</f>
        <v>0</v>
      </c>
      <c r="BH112" s="164">
        <f>IF(A3stdlife="n/a","n/a",IF(BH$3&gt;(A3stdlife+$E112),(Input!$O$145*(1+rvanilla)^0.5)-SUM($O112:BG112),(Input!$O$145*(1+rvanilla)^0.5)/A3stdlife))</f>
        <v>0</v>
      </c>
      <c r="BI112" s="164">
        <f>IF(A3stdlife="n/a","n/a",IF(BI$3&gt;(A3stdlife+$E112),(Input!$O$145*(1+rvanilla)^0.5)-SUM($O112:BH112),(Input!$O$145*(1+rvanilla)^0.5)/A3stdlife))</f>
        <v>0</v>
      </c>
      <c r="BJ112" s="18"/>
      <c r="BK112" s="18"/>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s="5" customFormat="1" hidden="1" outlineLevel="2" x14ac:dyDescent="0.2">
      <c r="A113" s="18"/>
      <c r="B113" s="18"/>
      <c r="C113" s="36"/>
      <c r="D113" s="485"/>
      <c r="E113" s="284">
        <v>10</v>
      </c>
      <c r="F113" s="38"/>
      <c r="G113" s="391"/>
      <c r="H113" s="308"/>
      <c r="I113" s="308"/>
      <c r="J113" s="308"/>
      <c r="K113" s="308"/>
      <c r="L113" s="308"/>
      <c r="M113" s="308"/>
      <c r="N113" s="308"/>
      <c r="O113" s="308"/>
      <c r="P113" s="307"/>
      <c r="Q113" s="164">
        <f>IF(A3stdlife="n/a","n/a",IF(Q$3&gt;(A3stdlife+$E113),(Input!$P$145*(1+rvanilla)^0.5)-SUM($P113:P113),(Input!$P$145*(1+rvanilla)^0.5)/A3stdlife))</f>
        <v>0</v>
      </c>
      <c r="R113" s="164">
        <f>IF(A3stdlife="n/a","n/a",IF(R$3&gt;(A3stdlife+$E113),(Input!$P$145*(1+rvanilla)^0.5)-SUM($P113:Q113),(Input!$P$145*(1+rvanilla)^0.5)/A3stdlife))</f>
        <v>0</v>
      </c>
      <c r="S113" s="164">
        <f>IF(A3stdlife="n/a","n/a",IF(S$3&gt;(A3stdlife+$E113),(Input!$P$145*(1+rvanilla)^0.5)-SUM($P113:R113),(Input!$P$145*(1+rvanilla)^0.5)/A3stdlife))</f>
        <v>0</v>
      </c>
      <c r="T113" s="164">
        <f>IF(A3stdlife="n/a","n/a",IF(T$3&gt;(A3stdlife+$E113),(Input!$P$145*(1+rvanilla)^0.5)-SUM($P113:S113),(Input!$P$145*(1+rvanilla)^0.5)/A3stdlife))</f>
        <v>0</v>
      </c>
      <c r="U113" s="164">
        <f>IF(A3stdlife="n/a","n/a",IF(U$3&gt;(A3stdlife+$E113),(Input!$P$145*(1+rvanilla)^0.5)-SUM($P113:T113),(Input!$P$145*(1+rvanilla)^0.5)/A3stdlife))</f>
        <v>0</v>
      </c>
      <c r="V113" s="164">
        <f>IF(A3stdlife="n/a","n/a",IF(V$3&gt;(A3stdlife+$E113),(Input!$P$145*(1+rvanilla)^0.5)-SUM($P113:U113),(Input!$P$145*(1+rvanilla)^0.5)/A3stdlife))</f>
        <v>0</v>
      </c>
      <c r="W113" s="164">
        <f>IF(A3stdlife="n/a","n/a",IF(W$3&gt;(A3stdlife+$E113),(Input!$P$145*(1+rvanilla)^0.5)-SUM($P113:V113),(Input!$P$145*(1+rvanilla)^0.5)/A3stdlife))</f>
        <v>0</v>
      </c>
      <c r="X113" s="164">
        <f>IF(A3stdlife="n/a","n/a",IF(X$3&gt;(A3stdlife+$E113),(Input!$P$145*(1+rvanilla)^0.5)-SUM($P113:W113),(Input!$P$145*(1+rvanilla)^0.5)/A3stdlife))</f>
        <v>0</v>
      </c>
      <c r="Y113" s="164">
        <f>IF(A3stdlife="n/a","n/a",IF(Y$3&gt;(A3stdlife+$E113),(Input!$P$145*(1+rvanilla)^0.5)-SUM($P113:X113),(Input!$P$145*(1+rvanilla)^0.5)/A3stdlife))</f>
        <v>0</v>
      </c>
      <c r="Z113" s="164">
        <f>IF(A3stdlife="n/a","n/a",IF(Z$3&gt;(A3stdlife+$E113),(Input!$P$145*(1+rvanilla)^0.5)-SUM($P113:Y113),(Input!$P$145*(1+rvanilla)^0.5)/A3stdlife))</f>
        <v>0</v>
      </c>
      <c r="AA113" s="164">
        <f>IF(A3stdlife="n/a","n/a",IF(AA$3&gt;(A3stdlife+$E113),(Input!$P$145*(1+rvanilla)^0.5)-SUM($P113:Z113),(Input!$P$145*(1+rvanilla)^0.5)/A3stdlife))</f>
        <v>0</v>
      </c>
      <c r="AB113" s="164">
        <f>IF(A3stdlife="n/a","n/a",IF(AB$3&gt;(A3stdlife+$E113),(Input!$P$145*(1+rvanilla)^0.5)-SUM($P113:AA113),(Input!$P$145*(1+rvanilla)^0.5)/A3stdlife))</f>
        <v>0</v>
      </c>
      <c r="AC113" s="164">
        <f>IF(A3stdlife="n/a","n/a",IF(AC$3&gt;(A3stdlife+$E113),(Input!$P$145*(1+rvanilla)^0.5)-SUM($P113:AB113),(Input!$P$145*(1+rvanilla)^0.5)/A3stdlife))</f>
        <v>0</v>
      </c>
      <c r="AD113" s="164">
        <f>IF(A3stdlife="n/a","n/a",IF(AD$3&gt;(A3stdlife+$E113),(Input!$P$145*(1+rvanilla)^0.5)-SUM($P113:AC113),(Input!$P$145*(1+rvanilla)^0.5)/A3stdlife))</f>
        <v>0</v>
      </c>
      <c r="AE113" s="164">
        <f>IF(A3stdlife="n/a","n/a",IF(AE$3&gt;(A3stdlife+$E113),(Input!$P$145*(1+rvanilla)^0.5)-SUM($P113:AD113),(Input!$P$145*(1+rvanilla)^0.5)/A3stdlife))</f>
        <v>0</v>
      </c>
      <c r="AF113" s="164">
        <f>IF(A3stdlife="n/a","n/a",IF(AF$3&gt;(A3stdlife+$E113),(Input!$P$145*(1+rvanilla)^0.5)-SUM($P113:AE113),(Input!$P$145*(1+rvanilla)^0.5)/A3stdlife))</f>
        <v>0</v>
      </c>
      <c r="AG113" s="164">
        <f>IF(A3stdlife="n/a","n/a",IF(AG$3&gt;(A3stdlife+$E113),(Input!$P$145*(1+rvanilla)^0.5)-SUM($P113:AF113),(Input!$P$145*(1+rvanilla)^0.5)/A3stdlife))</f>
        <v>0</v>
      </c>
      <c r="AH113" s="164">
        <f>IF(A3stdlife="n/a","n/a",IF(AH$3&gt;(A3stdlife+$E113),(Input!$P$145*(1+rvanilla)^0.5)-SUM($P113:AG113),(Input!$P$145*(1+rvanilla)^0.5)/A3stdlife))</f>
        <v>0</v>
      </c>
      <c r="AI113" s="164">
        <f>IF(A3stdlife="n/a","n/a",IF(AI$3&gt;(A3stdlife+$E113),(Input!$P$145*(1+rvanilla)^0.5)-SUM($P113:AH113),(Input!$P$145*(1+rvanilla)^0.5)/A3stdlife))</f>
        <v>0</v>
      </c>
      <c r="AJ113" s="164">
        <f>IF(A3stdlife="n/a","n/a",IF(AJ$3&gt;(A3stdlife+$E113),(Input!$P$145*(1+rvanilla)^0.5)-SUM($P113:AI113),(Input!$P$145*(1+rvanilla)^0.5)/A3stdlife))</f>
        <v>0</v>
      </c>
      <c r="AK113" s="164">
        <f>IF(A3stdlife="n/a","n/a",IF(AK$3&gt;(A3stdlife+$E113),(Input!$P$145*(1+rvanilla)^0.5)-SUM($P113:AJ113),(Input!$P$145*(1+rvanilla)^0.5)/A3stdlife))</f>
        <v>0</v>
      </c>
      <c r="AL113" s="164">
        <f>IF(A3stdlife="n/a","n/a",IF(AL$3&gt;(A3stdlife+$E113),(Input!$P$145*(1+rvanilla)^0.5)-SUM($P113:AK113),(Input!$P$145*(1+rvanilla)^0.5)/A3stdlife))</f>
        <v>0</v>
      </c>
      <c r="AM113" s="164">
        <f>IF(A3stdlife="n/a","n/a",IF(AM$3&gt;(A3stdlife+$E113),(Input!$P$145*(1+rvanilla)^0.5)-SUM($P113:AL113),(Input!$P$145*(1+rvanilla)^0.5)/A3stdlife))</f>
        <v>0</v>
      </c>
      <c r="AN113" s="164">
        <f>IF(A3stdlife="n/a","n/a",IF(AN$3&gt;(A3stdlife+$E113),(Input!$P$145*(1+rvanilla)^0.5)-SUM($P113:AM113),(Input!$P$145*(1+rvanilla)^0.5)/A3stdlife))</f>
        <v>0</v>
      </c>
      <c r="AO113" s="164">
        <f>IF(A3stdlife="n/a","n/a",IF(AO$3&gt;(A3stdlife+$E113),(Input!$P$145*(1+rvanilla)^0.5)-SUM($P113:AN113),(Input!$P$145*(1+rvanilla)^0.5)/A3stdlife))</f>
        <v>0</v>
      </c>
      <c r="AP113" s="164">
        <f>IF(A3stdlife="n/a","n/a",IF(AP$3&gt;(A3stdlife+$E113),(Input!$P$145*(1+rvanilla)^0.5)-SUM($P113:AO113),(Input!$P$145*(1+rvanilla)^0.5)/A3stdlife))</f>
        <v>0</v>
      </c>
      <c r="AQ113" s="164">
        <f>IF(A3stdlife="n/a","n/a",IF(AQ$3&gt;(A3stdlife+$E113),(Input!$P$145*(1+rvanilla)^0.5)-SUM($P113:AP113),(Input!$P$145*(1+rvanilla)^0.5)/A3stdlife))</f>
        <v>0</v>
      </c>
      <c r="AR113" s="164">
        <f>IF(A3stdlife="n/a","n/a",IF(AR$3&gt;(A3stdlife+$E113),(Input!$P$145*(1+rvanilla)^0.5)-SUM($P113:AQ113),(Input!$P$145*(1+rvanilla)^0.5)/A3stdlife))</f>
        <v>0</v>
      </c>
      <c r="AS113" s="164">
        <f>IF(A3stdlife="n/a","n/a",IF(AS$3&gt;(A3stdlife+$E113),(Input!$P$145*(1+rvanilla)^0.5)-SUM($P113:AR113),(Input!$P$145*(1+rvanilla)^0.5)/A3stdlife))</f>
        <v>0</v>
      </c>
      <c r="AT113" s="164">
        <f>IF(A3stdlife="n/a","n/a",IF(AT$3&gt;(A3stdlife+$E113),(Input!$P$145*(1+rvanilla)^0.5)-SUM($P113:AS113),(Input!$P$145*(1+rvanilla)^0.5)/A3stdlife))</f>
        <v>0</v>
      </c>
      <c r="AU113" s="164">
        <f>IF(A3stdlife="n/a","n/a",IF(AU$3&gt;(A3stdlife+$E113),(Input!$P$145*(1+rvanilla)^0.5)-SUM($P113:AT113),(Input!$P$145*(1+rvanilla)^0.5)/A3stdlife))</f>
        <v>0</v>
      </c>
      <c r="AV113" s="164">
        <f>IF(A3stdlife="n/a","n/a",IF(AV$3&gt;(A3stdlife+$E113),(Input!$P$145*(1+rvanilla)^0.5)-SUM($P113:AU113),(Input!$P$145*(1+rvanilla)^0.5)/A3stdlife))</f>
        <v>0</v>
      </c>
      <c r="AW113" s="164">
        <f>IF(A3stdlife="n/a","n/a",IF(AW$3&gt;(A3stdlife+$E113),(Input!$P$145*(1+rvanilla)^0.5)-SUM($P113:AV113),(Input!$P$145*(1+rvanilla)^0.5)/A3stdlife))</f>
        <v>0</v>
      </c>
      <c r="AX113" s="164">
        <f>IF(A3stdlife="n/a","n/a",IF(AX$3&gt;(A3stdlife+$E113),(Input!$P$145*(1+rvanilla)^0.5)-SUM($P113:AW113),(Input!$P$145*(1+rvanilla)^0.5)/A3stdlife))</f>
        <v>0</v>
      </c>
      <c r="AY113" s="164">
        <f>IF(A3stdlife="n/a","n/a",IF(AY$3&gt;(A3stdlife+$E113),(Input!$P$145*(1+rvanilla)^0.5)-SUM($P113:AX113),(Input!$P$145*(1+rvanilla)^0.5)/A3stdlife))</f>
        <v>0</v>
      </c>
      <c r="AZ113" s="164">
        <f>IF(A3stdlife="n/a","n/a",IF(AZ$3&gt;(A3stdlife+$E113),(Input!$P$145*(1+rvanilla)^0.5)-SUM($P113:AY113),(Input!$P$145*(1+rvanilla)^0.5)/A3stdlife))</f>
        <v>0</v>
      </c>
      <c r="BA113" s="164">
        <f>IF(A3stdlife="n/a","n/a",IF(BA$3&gt;(A3stdlife+$E113),(Input!$P$145*(1+rvanilla)^0.5)-SUM($P113:AZ113),(Input!$P$145*(1+rvanilla)^0.5)/A3stdlife))</f>
        <v>0</v>
      </c>
      <c r="BB113" s="164">
        <f>IF(A3stdlife="n/a","n/a",IF(BB$3&gt;(A3stdlife+$E113),(Input!$P$145*(1+rvanilla)^0.5)-SUM($P113:BA113),(Input!$P$145*(1+rvanilla)^0.5)/A3stdlife))</f>
        <v>0</v>
      </c>
      <c r="BC113" s="164">
        <f>IF(A3stdlife="n/a","n/a",IF(BC$3&gt;(A3stdlife+$E113),(Input!$P$145*(1+rvanilla)^0.5)-SUM($P113:BB113),(Input!$P$145*(1+rvanilla)^0.5)/A3stdlife))</f>
        <v>0</v>
      </c>
      <c r="BD113" s="164">
        <f>IF(A3stdlife="n/a","n/a",IF(BD$3&gt;(A3stdlife+$E113),(Input!$P$145*(1+rvanilla)^0.5)-SUM($P113:BC113),(Input!$P$145*(1+rvanilla)^0.5)/A3stdlife))</f>
        <v>0</v>
      </c>
      <c r="BE113" s="164">
        <f>IF(A3stdlife="n/a","n/a",IF(BE$3&gt;(A3stdlife+$E113),(Input!$P$145*(1+rvanilla)^0.5)-SUM($P113:BD113),(Input!$P$145*(1+rvanilla)^0.5)/A3stdlife))</f>
        <v>0</v>
      </c>
      <c r="BF113" s="164">
        <f>IF(A3stdlife="n/a","n/a",IF(BF$3&gt;(A3stdlife+$E113),(Input!$P$145*(1+rvanilla)^0.5)-SUM($P113:BE113),(Input!$P$145*(1+rvanilla)^0.5)/A3stdlife))</f>
        <v>0</v>
      </c>
      <c r="BG113" s="164">
        <f>IF(A3stdlife="n/a","n/a",IF(BG$3&gt;(A3stdlife+$E113),(Input!$P$145*(1+rvanilla)^0.5)-SUM($P113:BF113),(Input!$P$145*(1+rvanilla)^0.5)/A3stdlife))</f>
        <v>0</v>
      </c>
      <c r="BH113" s="164">
        <f>IF(A3stdlife="n/a","n/a",IF(BH$3&gt;(A3stdlife+$E113),(Input!$P$145*(1+rvanilla)^0.5)-SUM($P113:BG113),(Input!$P$145*(1+rvanilla)^0.5)/A3stdlife))</f>
        <v>0</v>
      </c>
      <c r="BI113" s="164">
        <f>IF(A3stdlife="n/a","n/a",IF(BI$3&gt;(A3stdlife+$E113),(Input!$P$145*(1+rvanilla)^0.5)-SUM($P113:BH113),(Input!$P$145*(1+rvanilla)^0.5)/A3stdlife))</f>
        <v>0</v>
      </c>
      <c r="BJ113" s="18"/>
      <c r="BK113" s="18"/>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s="5" customFormat="1" hidden="1" outlineLevel="1" x14ac:dyDescent="0.2">
      <c r="A114" s="18"/>
      <c r="B114" s="18"/>
      <c r="C114" s="36" t="str">
        <f>Asset3</f>
        <v>Zone buildings 132/66kV</v>
      </c>
      <c r="D114" s="18"/>
      <c r="E114" s="18"/>
      <c r="F114" s="33"/>
      <c r="G114" s="161">
        <f>SUM(G102:G113)</f>
        <v>2.3767140411752754</v>
      </c>
      <c r="H114" s="161">
        <f t="shared" ref="H114:BI114" si="42">SUM(H102:H113)</f>
        <v>2.3767140411752754</v>
      </c>
      <c r="I114" s="161">
        <f t="shared" si="42"/>
        <v>2.3767140411752754</v>
      </c>
      <c r="J114" s="161">
        <f t="shared" si="42"/>
        <v>2.3767140411752754</v>
      </c>
      <c r="K114" s="161">
        <f t="shared" si="42"/>
        <v>2.3767140411752754</v>
      </c>
      <c r="L114" s="161">
        <f t="shared" si="42"/>
        <v>2.3767140411752754</v>
      </c>
      <c r="M114" s="161">
        <f t="shared" si="42"/>
        <v>2.3767140411752754</v>
      </c>
      <c r="N114" s="161">
        <f t="shared" si="42"/>
        <v>2.3767140411752754</v>
      </c>
      <c r="O114" s="161">
        <f t="shared" si="42"/>
        <v>2.3767140411752754</v>
      </c>
      <c r="P114" s="161">
        <f t="shared" si="42"/>
        <v>2.3767140411752754</v>
      </c>
      <c r="Q114" s="161">
        <f t="shared" si="42"/>
        <v>2.3767140411752754</v>
      </c>
      <c r="R114" s="161">
        <f t="shared" si="42"/>
        <v>2.3767140411752754</v>
      </c>
      <c r="S114" s="161">
        <f t="shared" si="42"/>
        <v>2.3767140411752754</v>
      </c>
      <c r="T114" s="161">
        <f t="shared" si="42"/>
        <v>2.3767140411752754</v>
      </c>
      <c r="U114" s="161">
        <f t="shared" si="42"/>
        <v>2.3767140411752754</v>
      </c>
      <c r="V114" s="161">
        <f t="shared" si="42"/>
        <v>2.3767140411752754</v>
      </c>
      <c r="W114" s="161">
        <f t="shared" si="42"/>
        <v>2.3767140411752754</v>
      </c>
      <c r="X114" s="161">
        <f t="shared" si="42"/>
        <v>2.3767140411752754</v>
      </c>
      <c r="Y114" s="161">
        <f t="shared" si="42"/>
        <v>2.3767140411752754</v>
      </c>
      <c r="Z114" s="161">
        <f t="shared" si="42"/>
        <v>2.3767140411752754</v>
      </c>
      <c r="AA114" s="161">
        <f t="shared" si="42"/>
        <v>2.3767140411752754</v>
      </c>
      <c r="AB114" s="161">
        <f t="shared" si="42"/>
        <v>2.3767140411752754</v>
      </c>
      <c r="AC114" s="161">
        <f t="shared" si="42"/>
        <v>2.3767140411752754</v>
      </c>
      <c r="AD114" s="161">
        <f t="shared" si="42"/>
        <v>2.3767140411752754</v>
      </c>
      <c r="AE114" s="161">
        <f t="shared" si="42"/>
        <v>2.3767140411752754</v>
      </c>
      <c r="AF114" s="161">
        <f t="shared" si="42"/>
        <v>2.3767140411752754</v>
      </c>
      <c r="AG114" s="161">
        <f t="shared" si="42"/>
        <v>2.3767140411752754</v>
      </c>
      <c r="AH114" s="161">
        <f t="shared" si="42"/>
        <v>2.3767140411752754</v>
      </c>
      <c r="AI114" s="161">
        <f t="shared" si="42"/>
        <v>2.3767140411752754</v>
      </c>
      <c r="AJ114" s="161">
        <f t="shared" si="42"/>
        <v>2.3767140411752754</v>
      </c>
      <c r="AK114" s="161">
        <f t="shared" si="42"/>
        <v>2.3767140411752754</v>
      </c>
      <c r="AL114" s="161">
        <f t="shared" si="42"/>
        <v>2.3767140411752754</v>
      </c>
      <c r="AM114" s="161">
        <f t="shared" si="42"/>
        <v>2.3767140411752754</v>
      </c>
      <c r="AN114" s="161">
        <f t="shared" si="42"/>
        <v>2.3767140411752754</v>
      </c>
      <c r="AO114" s="161">
        <f t="shared" si="42"/>
        <v>2.3767140411752754</v>
      </c>
      <c r="AP114" s="161">
        <f t="shared" si="42"/>
        <v>2.3767140411752754</v>
      </c>
      <c r="AQ114" s="161">
        <f t="shared" si="42"/>
        <v>2.3767140411752754</v>
      </c>
      <c r="AR114" s="161">
        <f t="shared" si="42"/>
        <v>2.3767140411752754</v>
      </c>
      <c r="AS114" s="161">
        <f t="shared" si="42"/>
        <v>2.3767140411752754</v>
      </c>
      <c r="AT114" s="161">
        <f t="shared" si="42"/>
        <v>2.3767140411752754</v>
      </c>
      <c r="AU114" s="161">
        <f t="shared" si="42"/>
        <v>2.3767140411752754</v>
      </c>
      <c r="AV114" s="161">
        <f t="shared" si="42"/>
        <v>2.3767140411752754</v>
      </c>
      <c r="AW114" s="161">
        <f t="shared" si="42"/>
        <v>2.3767140411752754</v>
      </c>
      <c r="AX114" s="161">
        <f t="shared" si="42"/>
        <v>2.3767140411752754</v>
      </c>
      <c r="AY114" s="161">
        <f t="shared" si="42"/>
        <v>2.3767140411752754</v>
      </c>
      <c r="AZ114" s="161">
        <f t="shared" si="42"/>
        <v>2.3767140411752754</v>
      </c>
      <c r="BA114" s="161">
        <f t="shared" si="42"/>
        <v>2.3767140411752754</v>
      </c>
      <c r="BB114" s="161">
        <f t="shared" si="42"/>
        <v>2.3767140411752754</v>
      </c>
      <c r="BC114" s="161">
        <f t="shared" si="42"/>
        <v>2.3767140411752754</v>
      </c>
      <c r="BD114" s="161">
        <f t="shared" si="42"/>
        <v>2.3649285816905206</v>
      </c>
      <c r="BE114" s="161">
        <f t="shared" si="42"/>
        <v>0</v>
      </c>
      <c r="BF114" s="161">
        <f t="shared" si="42"/>
        <v>0</v>
      </c>
      <c r="BG114" s="161">
        <f t="shared" si="42"/>
        <v>0</v>
      </c>
      <c r="BH114" s="161">
        <f t="shared" si="42"/>
        <v>0</v>
      </c>
      <c r="BI114" s="161">
        <f t="shared" si="42"/>
        <v>0</v>
      </c>
      <c r="BJ114" s="18"/>
      <c r="BK114" s="18"/>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s="5" customFormat="1" hidden="1" outlineLevel="2" x14ac:dyDescent="0.2">
      <c r="A115" s="18"/>
      <c r="B115" s="43" t="str">
        <f>C127</f>
        <v>Transmission transformers 132/66kV</v>
      </c>
      <c r="C115" s="44"/>
      <c r="D115" s="45" t="s">
        <v>72</v>
      </c>
      <c r="E115" s="44"/>
      <c r="F115" s="46"/>
      <c r="G115" s="389">
        <f>IF(G$3&gt;A4remlife,A4value-SUM($F115:F115),IF(A4remlife="N/A","n/a",A4value/A4remlife))</f>
        <v>1.0623672815033842</v>
      </c>
      <c r="H115" s="163">
        <f>IF(H$3&gt;A4remlife,A4value-SUM($F115:G115),IF(A4remlife="N/A","n/a",A4value/A4remlife))</f>
        <v>1.0623672815033842</v>
      </c>
      <c r="I115" s="163">
        <f>IF(I$3&gt;A4remlife,A4value-SUM($F115:H115),IF(A4remlife="N/A","n/a",A4value/A4remlife))</f>
        <v>1.0623672815033842</v>
      </c>
      <c r="J115" s="163">
        <f>IF(J$3&gt;A4remlife,A4value-SUM($F115:I115),IF(A4remlife="N/A","n/a",A4value/A4remlife))</f>
        <v>1.0623672815033842</v>
      </c>
      <c r="K115" s="163">
        <f>IF(K$3&gt;A4remlife,A4value-SUM($F115:J115),IF(A4remlife="N/A","n/a",A4value/A4remlife))</f>
        <v>1.0623672815033842</v>
      </c>
      <c r="L115" s="163">
        <f>IF(L$3&gt;A4remlife,A4value-SUM($F115:K115),IF(A4remlife="N/A","n/a",A4value/A4remlife))</f>
        <v>1.0623672815033842</v>
      </c>
      <c r="M115" s="163">
        <f>IF(M$3&gt;A4remlife,A4value-SUM($F115:L115),IF(A4remlife="N/A","n/a",A4value/A4remlife))</f>
        <v>1.0623672815033842</v>
      </c>
      <c r="N115" s="163">
        <f>IF(N$3&gt;A4remlife,A4value-SUM($F115:M115),IF(A4remlife="N/A","n/a",A4value/A4remlife))</f>
        <v>1.0623672815033842</v>
      </c>
      <c r="O115" s="163">
        <f>IF(O$3&gt;A4remlife,A4value-SUM($F115:N115),IF(A4remlife="N/A","n/a",A4value/A4remlife))</f>
        <v>1.0623672815033842</v>
      </c>
      <c r="P115" s="163">
        <f>IF(P$3&gt;A4remlife,A4value-SUM($F115:O115),IF(A4remlife="N/A","n/a",A4value/A4remlife))</f>
        <v>1.0623672815033842</v>
      </c>
      <c r="Q115" s="163">
        <f>IF(Q$3&gt;A4remlife,A4value-SUM($F115:P115),IF(A4remlife="N/A","n/a",A4value/A4remlife))</f>
        <v>1.0623672815033842</v>
      </c>
      <c r="R115" s="163">
        <f>IF(R$3&gt;A4remlife,A4value-SUM($F115:Q115),IF(A4remlife="N/A","n/a",A4value/A4remlife))</f>
        <v>1.0623672815033842</v>
      </c>
      <c r="S115" s="163">
        <f>IF(S$3&gt;A4remlife,A4value-SUM($F115:R115),IF(A4remlife="N/A","n/a",A4value/A4remlife))</f>
        <v>1.0623672815033842</v>
      </c>
      <c r="T115" s="163">
        <f>IF(T$3&gt;A4remlife,A4value-SUM($F115:S115),IF(A4remlife="N/A","n/a",A4value/A4remlife))</f>
        <v>1.0623672815033842</v>
      </c>
      <c r="U115" s="163">
        <f>IF(U$3&gt;A4remlife,A4value-SUM($F115:T115),IF(A4remlife="N/A","n/a",A4value/A4remlife))</f>
        <v>1.0623672815033842</v>
      </c>
      <c r="V115" s="163">
        <f>IF(V$3&gt;A4remlife,A4value-SUM($F115:U115),IF(A4remlife="N/A","n/a",A4value/A4remlife))</f>
        <v>1.0623672815033842</v>
      </c>
      <c r="W115" s="163">
        <f>IF(W$3&gt;A4remlife,A4value-SUM($F115:V115),IF(A4remlife="N/A","n/a",A4value/A4remlife))</f>
        <v>1.0623672815033842</v>
      </c>
      <c r="X115" s="163">
        <f>IF(X$3&gt;A4remlife,A4value-SUM($F115:W115),IF(A4remlife="N/A","n/a",A4value/A4remlife))</f>
        <v>1.0623672815033842</v>
      </c>
      <c r="Y115" s="163">
        <f>IF(Y$3&gt;A4remlife,A4value-SUM($F115:X115),IF(A4remlife="N/A","n/a",A4value/A4remlife))</f>
        <v>1.0623672815033842</v>
      </c>
      <c r="Z115" s="163">
        <f>IF(Z$3&gt;A4remlife,A4value-SUM($F115:Y115),IF(A4remlife="N/A","n/a",A4value/A4remlife))</f>
        <v>1.0623672815033842</v>
      </c>
      <c r="AA115" s="163">
        <f>IF(AA$3&gt;A4remlife,A4value-SUM($F115:Z115),IF(A4remlife="N/A","n/a",A4value/A4remlife))</f>
        <v>1.0623672815033842</v>
      </c>
      <c r="AB115" s="163">
        <f>IF(AB$3&gt;A4remlife,A4value-SUM($F115:AA115),IF(A4remlife="N/A","n/a",A4value/A4remlife))</f>
        <v>1.0623672815033842</v>
      </c>
      <c r="AC115" s="163">
        <f>IF(AC$3&gt;A4remlife,A4value-SUM($F115:AB115),IF(A4remlife="N/A","n/a",A4value/A4remlife))</f>
        <v>1.0623672815033842</v>
      </c>
      <c r="AD115" s="163">
        <f>IF(AD$3&gt;A4remlife,A4value-SUM($F115:AC115),IF(A4remlife="N/A","n/a",A4value/A4remlife))</f>
        <v>1.0623672815033842</v>
      </c>
      <c r="AE115" s="163">
        <f>IF(AE$3&gt;A4remlife,A4value-SUM($F115:AD115),IF(A4remlife="N/A","n/a",A4value/A4remlife))</f>
        <v>1.0623672815033842</v>
      </c>
      <c r="AF115" s="163">
        <f>IF(AF$3&gt;A4remlife,A4value-SUM($F115:AE115),IF(A4remlife="N/A","n/a",A4value/A4remlife))</f>
        <v>1.0623672815033842</v>
      </c>
      <c r="AG115" s="163">
        <f>IF(AG$3&gt;A4remlife,A4value-SUM($F115:AF115),IF(A4remlife="N/A","n/a",A4value/A4remlife))</f>
        <v>1.0623672815033842</v>
      </c>
      <c r="AH115" s="163">
        <f>IF(AH$3&gt;A4remlife,A4value-SUM($F115:AG115),IF(A4remlife="N/A","n/a",A4value/A4remlife))</f>
        <v>1.0623672815033842</v>
      </c>
      <c r="AI115" s="163">
        <f>IF(AI$3&gt;A4remlife,A4value-SUM($F115:AH115),IF(A4remlife="N/A","n/a",A4value/A4remlife))</f>
        <v>1.0623672815033842</v>
      </c>
      <c r="AJ115" s="163">
        <f>IF(AJ$3&gt;A4remlife,A4value-SUM($F115:AI115),IF(A4remlife="N/A","n/a",A4value/A4remlife))</f>
        <v>1.0623672815033842</v>
      </c>
      <c r="AK115" s="163">
        <f>IF(AK$3&gt;A4remlife,A4value-SUM($F115:AJ115),IF(A4remlife="N/A","n/a",A4value/A4remlife))</f>
        <v>1.0623672815033842</v>
      </c>
      <c r="AL115" s="163">
        <f>IF(AL$3&gt;A4remlife,A4value-SUM($F115:AK115),IF(A4remlife="N/A","n/a",A4value/A4remlife))</f>
        <v>1.0623672815033842</v>
      </c>
      <c r="AM115" s="163">
        <f>IF(AM$3&gt;A4remlife,A4value-SUM($F115:AL115),IF(A4remlife="N/A","n/a",A4value/A4remlife))</f>
        <v>1.0623672815033842</v>
      </c>
      <c r="AN115" s="163">
        <f>IF(AN$3&gt;A4remlife,A4value-SUM($F115:AM115),IF(A4remlife="N/A","n/a",A4value/A4remlife))</f>
        <v>1.0623672815033842</v>
      </c>
      <c r="AO115" s="163">
        <f>IF(AO$3&gt;A4remlife,A4value-SUM($F115:AN115),IF(A4remlife="N/A","n/a",A4value/A4remlife))</f>
        <v>1.0623672815033842</v>
      </c>
      <c r="AP115" s="163">
        <f>IF(AP$3&gt;A4remlife,A4value-SUM($F115:AO115),IF(A4remlife="N/A","n/a",A4value/A4remlife))</f>
        <v>1.0623672815033842</v>
      </c>
      <c r="AQ115" s="163">
        <f>IF(AQ$3&gt;A4remlife,A4value-SUM($F115:AP115),IF(A4remlife="N/A","n/a",A4value/A4remlife))</f>
        <v>0.97780682971178834</v>
      </c>
      <c r="AR115" s="163">
        <f>IF(AR$3&gt;A4remlife,A4value-SUM($F115:AQ115),IF(A4remlife="N/A","n/a",A4value/A4remlife))</f>
        <v>0</v>
      </c>
      <c r="AS115" s="163">
        <f>IF(AS$3&gt;A4remlife,A4value-SUM($F115:AR115),IF(A4remlife="N/A","n/a",A4value/A4remlife))</f>
        <v>0</v>
      </c>
      <c r="AT115" s="163">
        <f>IF(AT$3&gt;A4remlife,A4value-SUM($F115:AS115),IF(A4remlife="N/A","n/a",A4value/A4remlife))</f>
        <v>0</v>
      </c>
      <c r="AU115" s="163">
        <f>IF(AU$3&gt;A4remlife,A4value-SUM($F115:AT115),IF(A4remlife="N/A","n/a",A4value/A4remlife))</f>
        <v>0</v>
      </c>
      <c r="AV115" s="163">
        <f>IF(AV$3&gt;A4remlife,A4value-SUM($F115:AU115),IF(A4remlife="N/A","n/a",A4value/A4remlife))</f>
        <v>0</v>
      </c>
      <c r="AW115" s="163">
        <f>IF(AW$3&gt;A4remlife,A4value-SUM($F115:AV115),IF(A4remlife="N/A","n/a",A4value/A4remlife))</f>
        <v>0</v>
      </c>
      <c r="AX115" s="163">
        <f>IF(AX$3&gt;A4remlife,A4value-SUM($F115:AW115),IF(A4remlife="N/A","n/a",A4value/A4remlife))</f>
        <v>0</v>
      </c>
      <c r="AY115" s="163">
        <f>IF(AY$3&gt;A4remlife,A4value-SUM($F115:AX115),IF(A4remlife="N/A","n/a",A4value/A4remlife))</f>
        <v>0</v>
      </c>
      <c r="AZ115" s="163">
        <f>IF(AZ$3&gt;A4remlife,A4value-SUM($F115:AY115),IF(A4remlife="N/A","n/a",A4value/A4remlife))</f>
        <v>0</v>
      </c>
      <c r="BA115" s="163">
        <f>IF(BA$3&gt;A4remlife,A4value-SUM($F115:AZ115),IF(A4remlife="N/A","n/a",A4value/A4remlife))</f>
        <v>0</v>
      </c>
      <c r="BB115" s="163">
        <f>IF(BB$3&gt;A4remlife,A4value-SUM($F115:BA115),IF(A4remlife="N/A","n/a",A4value/A4remlife))</f>
        <v>0</v>
      </c>
      <c r="BC115" s="163">
        <f>IF(BC$3&gt;A4remlife,A4value-SUM($F115:BB115),IF(A4remlife="N/A","n/a",A4value/A4remlife))</f>
        <v>0</v>
      </c>
      <c r="BD115" s="163">
        <f>IF(BD$3&gt;A4remlife,A4value-SUM($F115:BC115),IF(A4remlife="N/A","n/a",A4value/A4remlife))</f>
        <v>0</v>
      </c>
      <c r="BE115" s="163">
        <f>IF(BE$3&gt;A4remlife,A4value-SUM($F115:BD115),IF(A4remlife="N/A","n/a",A4value/A4remlife))</f>
        <v>0</v>
      </c>
      <c r="BF115" s="163">
        <f>IF(BF$3&gt;A4remlife,A4value-SUM($F115:BE115),IF(A4remlife="N/A","n/a",A4value/A4remlife))</f>
        <v>0</v>
      </c>
      <c r="BG115" s="163">
        <f>IF(BG$3&gt;A4remlife,A4value-SUM($F115:BF115),IF(A4remlife="N/A","n/a",A4value/A4remlife))</f>
        <v>0</v>
      </c>
      <c r="BH115" s="163">
        <f>IF(BH$3&gt;A4remlife,A4value-SUM($F115:BG115),IF(A4remlife="N/A","n/a",A4value/A4remlife))</f>
        <v>0</v>
      </c>
      <c r="BI115" s="163">
        <f>IF(BI$3&gt;A4remlife,A4value-SUM($F115:BH115),IF(A4remlife="N/A","n/a",A4value/A4remlife))</f>
        <v>0</v>
      </c>
      <c r="BJ115" s="18"/>
      <c r="BK115" s="18"/>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s="5" customFormat="1" hidden="1" outlineLevel="2" x14ac:dyDescent="0.2">
      <c r="A116" s="18"/>
      <c r="B116" s="18"/>
      <c r="C116" s="36"/>
      <c r="D116" s="485" t="s">
        <v>71</v>
      </c>
      <c r="E116" s="283">
        <v>0</v>
      </c>
      <c r="F116" s="38"/>
      <c r="G116" s="160"/>
      <c r="H116" s="164"/>
      <c r="I116" s="164"/>
      <c r="J116" s="164"/>
      <c r="K116" s="164"/>
      <c r="L116" s="164"/>
      <c r="M116" s="164"/>
      <c r="N116" s="164"/>
      <c r="O116" s="164"/>
      <c r="P116" s="164"/>
      <c r="Q116" s="164"/>
      <c r="R116" s="164"/>
      <c r="S116" s="164"/>
      <c r="T116" s="164"/>
      <c r="U116" s="164"/>
      <c r="V116" s="164"/>
      <c r="W116" s="164"/>
      <c r="X116" s="164"/>
      <c r="Y116" s="164"/>
      <c r="Z116" s="164"/>
      <c r="AA116" s="164"/>
      <c r="AB116" s="164"/>
      <c r="AC116" s="164"/>
      <c r="AD116" s="164"/>
      <c r="AE116" s="164"/>
      <c r="AF116" s="164"/>
      <c r="AG116" s="164"/>
      <c r="AH116" s="164"/>
      <c r="AI116" s="164"/>
      <c r="AJ116" s="164"/>
      <c r="AK116" s="164"/>
      <c r="AL116" s="164"/>
      <c r="AM116" s="164"/>
      <c r="AN116" s="164"/>
      <c r="AO116" s="164"/>
      <c r="AP116" s="164"/>
      <c r="AQ116" s="164"/>
      <c r="AR116" s="164"/>
      <c r="AS116" s="164"/>
      <c r="AT116" s="164"/>
      <c r="AU116" s="164"/>
      <c r="AV116" s="164"/>
      <c r="AW116" s="164"/>
      <c r="AX116" s="164"/>
      <c r="AY116" s="164"/>
      <c r="AZ116" s="164"/>
      <c r="BA116" s="164"/>
      <c r="BB116" s="164"/>
      <c r="BC116" s="164"/>
      <c r="BD116" s="164"/>
      <c r="BE116" s="164"/>
      <c r="BF116" s="164"/>
      <c r="BG116" s="164"/>
      <c r="BH116" s="164"/>
      <c r="BI116" s="164"/>
      <c r="BJ116" s="18"/>
      <c r="BK116" s="18"/>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s="5" customFormat="1" hidden="1" outlineLevel="2" x14ac:dyDescent="0.2">
      <c r="A117" s="18"/>
      <c r="B117" s="18"/>
      <c r="C117" s="36"/>
      <c r="D117" s="485"/>
      <c r="E117" s="283">
        <v>1</v>
      </c>
      <c r="F117" s="38"/>
      <c r="G117" s="390"/>
      <c r="H117" s="164">
        <f>IF(A4stdlife="n/a","n/a",IF(H$3&gt;(A4stdlife+$E117),(Input!$G$146*(1+rvanilla)^0.5)-SUM($G117:G117),(Input!$G$146*(1+rvanilla)^0.5)/A4stdlife))</f>
        <v>2.7371736648141881E-2</v>
      </c>
      <c r="I117" s="164">
        <f>IF(A4stdlife="n/a","n/a",IF(I$3&gt;(A4stdlife+$E117),(Input!$G$146*(1+rvanilla)^0.5)-SUM($G117:H117),(Input!$G$146*(1+rvanilla)^0.5)/A4stdlife))</f>
        <v>2.7371736648141881E-2</v>
      </c>
      <c r="J117" s="164">
        <f>IF(A4stdlife="n/a","n/a",IF(J$3&gt;(A4stdlife+$E117),(Input!$G$146*(1+rvanilla)^0.5)-SUM($G117:I117),(Input!$G$146*(1+rvanilla)^0.5)/A4stdlife))</f>
        <v>2.7371736648141881E-2</v>
      </c>
      <c r="K117" s="164">
        <f>IF(A4stdlife="n/a","n/a",IF(K$3&gt;(A4stdlife+$E117),(Input!$G$146*(1+rvanilla)^0.5)-SUM($G117:J117),(Input!$G$146*(1+rvanilla)^0.5)/A4stdlife))</f>
        <v>2.7371736648141881E-2</v>
      </c>
      <c r="L117" s="164">
        <f>IF(A4stdlife="n/a","n/a",IF(L$3&gt;(A4stdlife+$E117),(Input!$G$146*(1+rvanilla)^0.5)-SUM($G117:K117),(Input!$G$146*(1+rvanilla)^0.5)/A4stdlife))</f>
        <v>2.7371736648141881E-2</v>
      </c>
      <c r="M117" s="164">
        <f>IF(A4stdlife="n/a","n/a",IF(M$3&gt;(A4stdlife+$E117),(Input!$G$146*(1+rvanilla)^0.5)-SUM($G117:L117),(Input!$G$146*(1+rvanilla)^0.5)/A4stdlife))</f>
        <v>2.7371736648141881E-2</v>
      </c>
      <c r="N117" s="164">
        <f>IF(A4stdlife="n/a","n/a",IF(N$3&gt;(A4stdlife+$E117),(Input!$G$146*(1+rvanilla)^0.5)-SUM($G117:M117),(Input!$G$146*(1+rvanilla)^0.5)/A4stdlife))</f>
        <v>2.7371736648141881E-2</v>
      </c>
      <c r="O117" s="164">
        <f>IF(A4stdlife="n/a","n/a",IF(O$3&gt;(A4stdlife+$E117),(Input!$G$146*(1+rvanilla)^0.5)-SUM($G117:N117),(Input!$G$146*(1+rvanilla)^0.5)/A4stdlife))</f>
        <v>2.7371736648141881E-2</v>
      </c>
      <c r="P117" s="164">
        <f>IF(A4stdlife="n/a","n/a",IF(P$3&gt;(A4stdlife+$E117),(Input!$G$146*(1+rvanilla)^0.5)-SUM($G117:O117),(Input!$G$146*(1+rvanilla)^0.5)/A4stdlife))</f>
        <v>2.7371736648141881E-2</v>
      </c>
      <c r="Q117" s="164">
        <f>IF(A4stdlife="n/a","n/a",IF(Q$3&gt;(A4stdlife+$E117),(Input!$G$146*(1+rvanilla)^0.5)-SUM($G117:P117),(Input!$G$146*(1+rvanilla)^0.5)/A4stdlife))</f>
        <v>2.7371736648141881E-2</v>
      </c>
      <c r="R117" s="164">
        <f>IF(A4stdlife="n/a","n/a",IF(R$3&gt;(A4stdlife+$E117),(Input!$G$146*(1+rvanilla)^0.5)-SUM($G117:Q117),(Input!$G$146*(1+rvanilla)^0.5)/A4stdlife))</f>
        <v>2.7371736648141881E-2</v>
      </c>
      <c r="S117" s="164">
        <f>IF(A4stdlife="n/a","n/a",IF(S$3&gt;(A4stdlife+$E117),(Input!$G$146*(1+rvanilla)^0.5)-SUM($G117:R117),(Input!$G$146*(1+rvanilla)^0.5)/A4stdlife))</f>
        <v>2.7371736648141881E-2</v>
      </c>
      <c r="T117" s="164">
        <f>IF(A4stdlife="n/a","n/a",IF(T$3&gt;(A4stdlife+$E117),(Input!$G$146*(1+rvanilla)^0.5)-SUM($G117:S117),(Input!$G$146*(1+rvanilla)^0.5)/A4stdlife))</f>
        <v>2.7371736648141881E-2</v>
      </c>
      <c r="U117" s="164">
        <f>IF(A4stdlife="n/a","n/a",IF(U$3&gt;(A4stdlife+$E117),(Input!$G$146*(1+rvanilla)^0.5)-SUM($G117:T117),(Input!$G$146*(1+rvanilla)^0.5)/A4stdlife))</f>
        <v>2.7371736648141881E-2</v>
      </c>
      <c r="V117" s="164">
        <f>IF(A4stdlife="n/a","n/a",IF(V$3&gt;(A4stdlife+$E117),(Input!$G$146*(1+rvanilla)^0.5)-SUM($G117:U117),(Input!$G$146*(1+rvanilla)^0.5)/A4stdlife))</f>
        <v>2.7371736648141881E-2</v>
      </c>
      <c r="W117" s="164">
        <f>IF(A4stdlife="n/a","n/a",IF(W$3&gt;(A4stdlife+$E117),(Input!$G$146*(1+rvanilla)^0.5)-SUM($G117:V117),(Input!$G$146*(1+rvanilla)^0.5)/A4stdlife))</f>
        <v>2.7371736648141881E-2</v>
      </c>
      <c r="X117" s="164">
        <f>IF(A4stdlife="n/a","n/a",IF(X$3&gt;(A4stdlife+$E117),(Input!$G$146*(1+rvanilla)^0.5)-SUM($G117:W117),(Input!$G$146*(1+rvanilla)^0.5)/A4stdlife))</f>
        <v>2.7371736648141881E-2</v>
      </c>
      <c r="Y117" s="164">
        <f>IF(A4stdlife="n/a","n/a",IF(Y$3&gt;(A4stdlife+$E117),(Input!$G$146*(1+rvanilla)^0.5)-SUM($G117:X117),(Input!$G$146*(1+rvanilla)^0.5)/A4stdlife))</f>
        <v>2.7371736648141881E-2</v>
      </c>
      <c r="Z117" s="164">
        <f>IF(A4stdlife="n/a","n/a",IF(Z$3&gt;(A4stdlife+$E117),(Input!$G$146*(1+rvanilla)^0.5)-SUM($G117:Y117),(Input!$G$146*(1+rvanilla)^0.5)/A4stdlife))</f>
        <v>2.7371736648141881E-2</v>
      </c>
      <c r="AA117" s="164">
        <f>IF(A4stdlife="n/a","n/a",IF(AA$3&gt;(A4stdlife+$E117),(Input!$G$146*(1+rvanilla)^0.5)-SUM($G117:Z117),(Input!$G$146*(1+rvanilla)^0.5)/A4stdlife))</f>
        <v>2.7371736648141881E-2</v>
      </c>
      <c r="AB117" s="164">
        <f>IF(A4stdlife="n/a","n/a",IF(AB$3&gt;(A4stdlife+$E117),(Input!$G$146*(1+rvanilla)^0.5)-SUM($G117:AA117),(Input!$G$146*(1+rvanilla)^0.5)/A4stdlife))</f>
        <v>2.7371736648141881E-2</v>
      </c>
      <c r="AC117" s="164">
        <f>IF(A4stdlife="n/a","n/a",IF(AC$3&gt;(A4stdlife+$E117),(Input!$G$146*(1+rvanilla)^0.5)-SUM($G117:AB117),(Input!$G$146*(1+rvanilla)^0.5)/A4stdlife))</f>
        <v>2.7371736648141881E-2</v>
      </c>
      <c r="AD117" s="164">
        <f>IF(A4stdlife="n/a","n/a",IF(AD$3&gt;(A4stdlife+$E117),(Input!$G$146*(1+rvanilla)^0.5)-SUM($G117:AC117),(Input!$G$146*(1+rvanilla)^0.5)/A4stdlife))</f>
        <v>2.7371736648141881E-2</v>
      </c>
      <c r="AE117" s="164">
        <f>IF(A4stdlife="n/a","n/a",IF(AE$3&gt;(A4stdlife+$E117),(Input!$G$146*(1+rvanilla)^0.5)-SUM($G117:AD117),(Input!$G$146*(1+rvanilla)^0.5)/A4stdlife))</f>
        <v>2.7371736648141881E-2</v>
      </c>
      <c r="AF117" s="164">
        <f>IF(A4stdlife="n/a","n/a",IF(AF$3&gt;(A4stdlife+$E117),(Input!$G$146*(1+rvanilla)^0.5)-SUM($G117:AE117),(Input!$G$146*(1+rvanilla)^0.5)/A4stdlife))</f>
        <v>2.7371736648141881E-2</v>
      </c>
      <c r="AG117" s="164">
        <f>IF(A4stdlife="n/a","n/a",IF(AG$3&gt;(A4stdlife+$E117),(Input!$G$146*(1+rvanilla)^0.5)-SUM($G117:AF117),(Input!$G$146*(1+rvanilla)^0.5)/A4stdlife))</f>
        <v>2.7371736648141881E-2</v>
      </c>
      <c r="AH117" s="164">
        <f>IF(A4stdlife="n/a","n/a",IF(AH$3&gt;(A4stdlife+$E117),(Input!$G$146*(1+rvanilla)^0.5)-SUM($G117:AG117),(Input!$G$146*(1+rvanilla)^0.5)/A4stdlife))</f>
        <v>2.7371736648141881E-2</v>
      </c>
      <c r="AI117" s="164">
        <f>IF(A4stdlife="n/a","n/a",IF(AI$3&gt;(A4stdlife+$E117),(Input!$G$146*(1+rvanilla)^0.5)-SUM($G117:AH117),(Input!$G$146*(1+rvanilla)^0.5)/A4stdlife))</f>
        <v>2.7371736648141881E-2</v>
      </c>
      <c r="AJ117" s="164">
        <f>IF(A4stdlife="n/a","n/a",IF(AJ$3&gt;(A4stdlife+$E117),(Input!$G$146*(1+rvanilla)^0.5)-SUM($G117:AI117),(Input!$G$146*(1+rvanilla)^0.5)/A4stdlife))</f>
        <v>2.7371736648141881E-2</v>
      </c>
      <c r="AK117" s="164">
        <f>IF(A4stdlife="n/a","n/a",IF(AK$3&gt;(A4stdlife+$E117),(Input!$G$146*(1+rvanilla)^0.5)-SUM($G117:AJ117),(Input!$G$146*(1+rvanilla)^0.5)/A4stdlife))</f>
        <v>2.7371736648141881E-2</v>
      </c>
      <c r="AL117" s="164">
        <f>IF(A4stdlife="n/a","n/a",IF(AL$3&gt;(A4stdlife+$E117),(Input!$G$146*(1+rvanilla)^0.5)-SUM($G117:AK117),(Input!$G$146*(1+rvanilla)^0.5)/A4stdlife))</f>
        <v>2.7371736648141881E-2</v>
      </c>
      <c r="AM117" s="164">
        <f>IF(A4stdlife="n/a","n/a",IF(AM$3&gt;(A4stdlife+$E117),(Input!$G$146*(1+rvanilla)^0.5)-SUM($G117:AL117),(Input!$G$146*(1+rvanilla)^0.5)/A4stdlife))</f>
        <v>2.7371736648141881E-2</v>
      </c>
      <c r="AN117" s="164">
        <f>IF(A4stdlife="n/a","n/a",IF(AN$3&gt;(A4stdlife+$E117),(Input!$G$146*(1+rvanilla)^0.5)-SUM($G117:AM117),(Input!$G$146*(1+rvanilla)^0.5)/A4stdlife))</f>
        <v>2.7371736648141881E-2</v>
      </c>
      <c r="AO117" s="164">
        <f>IF(A4stdlife="n/a","n/a",IF(AO$3&gt;(A4stdlife+$E117),(Input!$G$146*(1+rvanilla)^0.5)-SUM($G117:AN117),(Input!$G$146*(1+rvanilla)^0.5)/A4stdlife))</f>
        <v>2.7371736648141881E-2</v>
      </c>
      <c r="AP117" s="164">
        <f>IF(A4stdlife="n/a","n/a",IF(AP$3&gt;(A4stdlife+$E117),(Input!$G$146*(1+rvanilla)^0.5)-SUM($G117:AO117),(Input!$G$146*(1+rvanilla)^0.5)/A4stdlife))</f>
        <v>2.7371736648141881E-2</v>
      </c>
      <c r="AQ117" s="164">
        <f>IF(A4stdlife="n/a","n/a",IF(AQ$3&gt;(A4stdlife+$E117),(Input!$G$146*(1+rvanilla)^0.5)-SUM($G117:AP117),(Input!$G$146*(1+rvanilla)^0.5)/A4stdlife))</f>
        <v>2.7371736648141881E-2</v>
      </c>
      <c r="AR117" s="164">
        <f>IF(A4stdlife="n/a","n/a",IF(AR$3&gt;(A4stdlife+$E117),(Input!$G$146*(1+rvanilla)^0.5)-SUM($G117:AQ117),(Input!$G$146*(1+rvanilla)^0.5)/A4stdlife))</f>
        <v>2.7371736648141881E-2</v>
      </c>
      <c r="AS117" s="164">
        <f>IF(A4stdlife="n/a","n/a",IF(AS$3&gt;(A4stdlife+$E117),(Input!$G$146*(1+rvanilla)^0.5)-SUM($G117:AR117),(Input!$G$146*(1+rvanilla)^0.5)/A4stdlife))</f>
        <v>2.7371736648141881E-2</v>
      </c>
      <c r="AT117" s="164">
        <f>IF(A4stdlife="n/a","n/a",IF(AT$3&gt;(A4stdlife+$E117),(Input!$G$146*(1+rvanilla)^0.5)-SUM($G117:AS117),(Input!$G$146*(1+rvanilla)^0.5)/A4stdlife))</f>
        <v>2.7371736648141881E-2</v>
      </c>
      <c r="AU117" s="164">
        <f>IF(A4stdlife="n/a","n/a",IF(AU$3&gt;(A4stdlife+$E117),(Input!$G$146*(1+rvanilla)^0.5)-SUM($G117:AT117),(Input!$G$146*(1+rvanilla)^0.5)/A4stdlife))</f>
        <v>2.7371736648141881E-2</v>
      </c>
      <c r="AV117" s="164">
        <f>IF(A4stdlife="n/a","n/a",IF(AV$3&gt;(A4stdlife+$E117),(Input!$G$146*(1+rvanilla)^0.5)-SUM($G117:AU117),(Input!$G$146*(1+rvanilla)^0.5)/A4stdlife))</f>
        <v>2.7371736648141881E-2</v>
      </c>
      <c r="AW117" s="164">
        <f>IF(A4stdlife="n/a","n/a",IF(AW$3&gt;(A4stdlife+$E117),(Input!$G$146*(1+rvanilla)^0.5)-SUM($G117:AV117),(Input!$G$146*(1+rvanilla)^0.5)/A4stdlife))</f>
        <v>2.7371736648141881E-2</v>
      </c>
      <c r="AX117" s="164">
        <f>IF(A4stdlife="n/a","n/a",IF(AX$3&gt;(A4stdlife+$E117),(Input!$G$146*(1+rvanilla)^0.5)-SUM($G117:AW117),(Input!$G$146*(1+rvanilla)^0.5)/A4stdlife))</f>
        <v>2.7371736648141881E-2</v>
      </c>
      <c r="AY117" s="164">
        <f>IF(A4stdlife="n/a","n/a",IF(AY$3&gt;(A4stdlife+$E117),(Input!$G$146*(1+rvanilla)^0.5)-SUM($G117:AX117),(Input!$G$146*(1+rvanilla)^0.5)/A4stdlife))</f>
        <v>2.7371736648141881E-2</v>
      </c>
      <c r="AZ117" s="164">
        <f>IF(A4stdlife="n/a","n/a",IF(AZ$3&gt;(A4stdlife+$E117),(Input!$G$146*(1+rvanilla)^0.5)-SUM($G117:AY117),(Input!$G$146*(1+rvanilla)^0.5)/A4stdlife))</f>
        <v>2.7371736648141881E-2</v>
      </c>
      <c r="BA117" s="164">
        <f>IF(A4stdlife="n/a","n/a",IF(BA$3&gt;(A4stdlife+$E117),(Input!$G$146*(1+rvanilla)^0.5)-SUM($G117:AZ117),(Input!$G$146*(1+rvanilla)^0.5)/A4stdlife))</f>
        <v>2.7371736648141881E-2</v>
      </c>
      <c r="BB117" s="164">
        <f>IF(A4stdlife="n/a","n/a",IF(BB$3&gt;(A4stdlife+$E117),(Input!$G$146*(1+rvanilla)^0.5)-SUM($G117:BA117),(Input!$G$146*(1+rvanilla)^0.5)/A4stdlife))</f>
        <v>2.7371736648141881E-2</v>
      </c>
      <c r="BC117" s="164">
        <f>IF(A4stdlife="n/a","n/a",IF(BC$3&gt;(A4stdlife+$E117),(Input!$G$146*(1+rvanilla)^0.5)-SUM($G117:BB117),(Input!$G$146*(1+rvanilla)^0.5)/A4stdlife))</f>
        <v>2.7371736648141881E-2</v>
      </c>
      <c r="BD117" s="164">
        <f>IF(A4stdlife="n/a","n/a",IF(BD$3&gt;(A4stdlife+$E117),(Input!$G$146*(1+rvanilla)^0.5)-SUM($G117:BC117),(Input!$G$146*(1+rvanilla)^0.5)/A4stdlife))</f>
        <v>2.7371736648141881E-2</v>
      </c>
      <c r="BE117" s="164">
        <f>IF(A4stdlife="n/a","n/a",IF(BE$3&gt;(A4stdlife+$E117),(Input!$G$146*(1+rvanilla)^0.5)-SUM($G117:BD117),(Input!$G$146*(1+rvanilla)^0.5)/A4stdlife))</f>
        <v>2.7371736648141881E-2</v>
      </c>
      <c r="BF117" s="164">
        <f>IF(A4stdlife="n/a","n/a",IF(BF$3&gt;(A4stdlife+$E117),(Input!$G$146*(1+rvanilla)^0.5)-SUM($G117:BE117),(Input!$G$146*(1+rvanilla)^0.5)/A4stdlife))</f>
        <v>8.8817841970012523E-16</v>
      </c>
      <c r="BG117" s="164">
        <f>IF(A4stdlife="n/a","n/a",IF(BG$3&gt;(A4stdlife+$E117),(Input!$G$146*(1+rvanilla)^0.5)-SUM($G117:BF117),(Input!$G$146*(1+rvanilla)^0.5)/A4stdlife))</f>
        <v>0</v>
      </c>
      <c r="BH117" s="164">
        <f>IF(A4stdlife="n/a","n/a",IF(BH$3&gt;(A4stdlife+$E117),(Input!$G$146*(1+rvanilla)^0.5)-SUM($G117:BG117),(Input!$G$146*(1+rvanilla)^0.5)/A4stdlife))</f>
        <v>0</v>
      </c>
      <c r="BI117" s="164">
        <f>IF(A4stdlife="n/a","n/a",IF(BI$3&gt;(A4stdlife+$E117),(Input!$G$146*(1+rvanilla)^0.5)-SUM($G117:BH117),(Input!$G$146*(1+rvanilla)^0.5)/A4stdlife))</f>
        <v>0</v>
      </c>
      <c r="BJ117" s="18"/>
      <c r="BK117" s="18"/>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s="5" customFormat="1" hidden="1" outlineLevel="2" x14ac:dyDescent="0.2">
      <c r="A118" s="18"/>
      <c r="B118" s="18"/>
      <c r="C118" s="36"/>
      <c r="D118" s="485"/>
      <c r="E118" s="283">
        <v>2</v>
      </c>
      <c r="F118" s="38"/>
      <c r="G118" s="391"/>
      <c r="H118" s="307"/>
      <c r="I118" s="164">
        <f>IF(A4stdlife="n/a","n/a",IF(I$3&gt;(A4stdlife+$E118),(Input!$H$146*(1+rvanilla)^0.5)-SUM($H118:H118),(Input!$H$146*(1+rvanilla)^0.5)/A4stdlife))</f>
        <v>0.15201390962843464</v>
      </c>
      <c r="J118" s="164">
        <f>IF(A4stdlife="n/a","n/a",IF(J$3&gt;(A4stdlife+$E118),(Input!$H$146*(1+rvanilla)^0.5)-SUM($H118:I118),(Input!$H$146*(1+rvanilla)^0.5)/A4stdlife))</f>
        <v>0.15201390962843464</v>
      </c>
      <c r="K118" s="164">
        <f>IF(A4stdlife="n/a","n/a",IF(K$3&gt;(A4stdlife+$E118),(Input!$H$146*(1+rvanilla)^0.5)-SUM($H118:J118),(Input!$H$146*(1+rvanilla)^0.5)/A4stdlife))</f>
        <v>0.15201390962843464</v>
      </c>
      <c r="L118" s="164">
        <f>IF(A4stdlife="n/a","n/a",IF(L$3&gt;(A4stdlife+$E118),(Input!$H$146*(1+rvanilla)^0.5)-SUM($H118:K118),(Input!$H$146*(1+rvanilla)^0.5)/A4stdlife))</f>
        <v>0.15201390962843464</v>
      </c>
      <c r="M118" s="164">
        <f>IF(A4stdlife="n/a","n/a",IF(M$3&gt;(A4stdlife+$E118),(Input!$H$146*(1+rvanilla)^0.5)-SUM($H118:L118),(Input!$H$146*(1+rvanilla)^0.5)/A4stdlife))</f>
        <v>0.15201390962843464</v>
      </c>
      <c r="N118" s="164">
        <f>IF(A4stdlife="n/a","n/a",IF(N$3&gt;(A4stdlife+$E118),(Input!$H$146*(1+rvanilla)^0.5)-SUM($H118:M118),(Input!$H$146*(1+rvanilla)^0.5)/A4stdlife))</f>
        <v>0.15201390962843464</v>
      </c>
      <c r="O118" s="164">
        <f>IF(A4stdlife="n/a","n/a",IF(O$3&gt;(A4stdlife+$E118),(Input!$H$146*(1+rvanilla)^0.5)-SUM($H118:N118),(Input!$H$146*(1+rvanilla)^0.5)/A4stdlife))</f>
        <v>0.15201390962843464</v>
      </c>
      <c r="P118" s="164">
        <f>IF(A4stdlife="n/a","n/a",IF(P$3&gt;(A4stdlife+$E118),(Input!$H$146*(1+rvanilla)^0.5)-SUM($H118:O118),(Input!$H$146*(1+rvanilla)^0.5)/A4stdlife))</f>
        <v>0.15201390962843464</v>
      </c>
      <c r="Q118" s="164">
        <f>IF(A4stdlife="n/a","n/a",IF(Q$3&gt;(A4stdlife+$E118),(Input!$H$146*(1+rvanilla)^0.5)-SUM($H118:P118),(Input!$H$146*(1+rvanilla)^0.5)/A4stdlife))</f>
        <v>0.15201390962843464</v>
      </c>
      <c r="R118" s="164">
        <f>IF(A4stdlife="n/a","n/a",IF(R$3&gt;(A4stdlife+$E118),(Input!$H$146*(1+rvanilla)^0.5)-SUM($H118:Q118),(Input!$H$146*(1+rvanilla)^0.5)/A4stdlife))</f>
        <v>0.15201390962843464</v>
      </c>
      <c r="S118" s="164">
        <f>IF(A4stdlife="n/a","n/a",IF(S$3&gt;(A4stdlife+$E118),(Input!$H$146*(1+rvanilla)^0.5)-SUM($H118:R118),(Input!$H$146*(1+rvanilla)^0.5)/A4stdlife))</f>
        <v>0.15201390962843464</v>
      </c>
      <c r="T118" s="164">
        <f>IF(A4stdlife="n/a","n/a",IF(T$3&gt;(A4stdlife+$E118),(Input!$H$146*(1+rvanilla)^0.5)-SUM($H118:S118),(Input!$H$146*(1+rvanilla)^0.5)/A4stdlife))</f>
        <v>0.15201390962843464</v>
      </c>
      <c r="U118" s="164">
        <f>IF(A4stdlife="n/a","n/a",IF(U$3&gt;(A4stdlife+$E118),(Input!$H$146*(1+rvanilla)^0.5)-SUM($H118:T118),(Input!$H$146*(1+rvanilla)^0.5)/A4stdlife))</f>
        <v>0.15201390962843464</v>
      </c>
      <c r="V118" s="164">
        <f>IF(A4stdlife="n/a","n/a",IF(V$3&gt;(A4stdlife+$E118),(Input!$H$146*(1+rvanilla)^0.5)-SUM($H118:U118),(Input!$H$146*(1+rvanilla)^0.5)/A4stdlife))</f>
        <v>0.15201390962843464</v>
      </c>
      <c r="W118" s="164">
        <f>IF(A4stdlife="n/a","n/a",IF(W$3&gt;(A4stdlife+$E118),(Input!$H$146*(1+rvanilla)^0.5)-SUM($H118:V118),(Input!$H$146*(1+rvanilla)^0.5)/A4stdlife))</f>
        <v>0.15201390962843464</v>
      </c>
      <c r="X118" s="164">
        <f>IF(A4stdlife="n/a","n/a",IF(X$3&gt;(A4stdlife+$E118),(Input!$H$146*(1+rvanilla)^0.5)-SUM($H118:W118),(Input!$H$146*(1+rvanilla)^0.5)/A4stdlife))</f>
        <v>0.15201390962843464</v>
      </c>
      <c r="Y118" s="164">
        <f>IF(A4stdlife="n/a","n/a",IF(Y$3&gt;(A4stdlife+$E118),(Input!$H$146*(1+rvanilla)^0.5)-SUM($H118:X118),(Input!$H$146*(1+rvanilla)^0.5)/A4stdlife))</f>
        <v>0.15201390962843464</v>
      </c>
      <c r="Z118" s="164">
        <f>IF(A4stdlife="n/a","n/a",IF(Z$3&gt;(A4stdlife+$E118),(Input!$H$146*(1+rvanilla)^0.5)-SUM($H118:Y118),(Input!$H$146*(1+rvanilla)^0.5)/A4stdlife))</f>
        <v>0.15201390962843464</v>
      </c>
      <c r="AA118" s="164">
        <f>IF(A4stdlife="n/a","n/a",IF(AA$3&gt;(A4stdlife+$E118),(Input!$H$146*(1+rvanilla)^0.5)-SUM($H118:Z118),(Input!$H$146*(1+rvanilla)^0.5)/A4stdlife))</f>
        <v>0.15201390962843464</v>
      </c>
      <c r="AB118" s="164">
        <f>IF(A4stdlife="n/a","n/a",IF(AB$3&gt;(A4stdlife+$E118),(Input!$H$146*(1+rvanilla)^0.5)-SUM($H118:AA118),(Input!$H$146*(1+rvanilla)^0.5)/A4stdlife))</f>
        <v>0.15201390962843464</v>
      </c>
      <c r="AC118" s="164">
        <f>IF(A4stdlife="n/a","n/a",IF(AC$3&gt;(A4stdlife+$E118),(Input!$H$146*(1+rvanilla)^0.5)-SUM($H118:AB118),(Input!$H$146*(1+rvanilla)^0.5)/A4stdlife))</f>
        <v>0.15201390962843464</v>
      </c>
      <c r="AD118" s="164">
        <f>IF(A4stdlife="n/a","n/a",IF(AD$3&gt;(A4stdlife+$E118),(Input!$H$146*(1+rvanilla)^0.5)-SUM($H118:AC118),(Input!$H$146*(1+rvanilla)^0.5)/A4stdlife))</f>
        <v>0.15201390962843464</v>
      </c>
      <c r="AE118" s="164">
        <f>IF(A4stdlife="n/a","n/a",IF(AE$3&gt;(A4stdlife+$E118),(Input!$H$146*(1+rvanilla)^0.5)-SUM($H118:AD118),(Input!$H$146*(1+rvanilla)^0.5)/A4stdlife))</f>
        <v>0.15201390962843464</v>
      </c>
      <c r="AF118" s="164">
        <f>IF(A4stdlife="n/a","n/a",IF(AF$3&gt;(A4stdlife+$E118),(Input!$H$146*(1+rvanilla)^0.5)-SUM($H118:AE118),(Input!$H$146*(1+rvanilla)^0.5)/A4stdlife))</f>
        <v>0.15201390962843464</v>
      </c>
      <c r="AG118" s="164">
        <f>IF(A4stdlife="n/a","n/a",IF(AG$3&gt;(A4stdlife+$E118),(Input!$H$146*(1+rvanilla)^0.5)-SUM($H118:AF118),(Input!$H$146*(1+rvanilla)^0.5)/A4stdlife))</f>
        <v>0.15201390962843464</v>
      </c>
      <c r="AH118" s="164">
        <f>IF(A4stdlife="n/a","n/a",IF(AH$3&gt;(A4stdlife+$E118),(Input!$H$146*(1+rvanilla)^0.5)-SUM($H118:AG118),(Input!$H$146*(1+rvanilla)^0.5)/A4stdlife))</f>
        <v>0.15201390962843464</v>
      </c>
      <c r="AI118" s="164">
        <f>IF(A4stdlife="n/a","n/a",IF(AI$3&gt;(A4stdlife+$E118),(Input!$H$146*(1+rvanilla)^0.5)-SUM($H118:AH118),(Input!$H$146*(1+rvanilla)^0.5)/A4stdlife))</f>
        <v>0.15201390962843464</v>
      </c>
      <c r="AJ118" s="164">
        <f>IF(A4stdlife="n/a","n/a",IF(AJ$3&gt;(A4stdlife+$E118),(Input!$H$146*(1+rvanilla)^0.5)-SUM($H118:AI118),(Input!$H$146*(1+rvanilla)^0.5)/A4stdlife))</f>
        <v>0.15201390962843464</v>
      </c>
      <c r="AK118" s="164">
        <f>IF(A4stdlife="n/a","n/a",IF(AK$3&gt;(A4stdlife+$E118),(Input!$H$146*(1+rvanilla)^0.5)-SUM($H118:AJ118),(Input!$H$146*(1+rvanilla)^0.5)/A4stdlife))</f>
        <v>0.15201390962843464</v>
      </c>
      <c r="AL118" s="164">
        <f>IF(A4stdlife="n/a","n/a",IF(AL$3&gt;(A4stdlife+$E118),(Input!$H$146*(1+rvanilla)^0.5)-SUM($H118:AK118),(Input!$H$146*(1+rvanilla)^0.5)/A4stdlife))</f>
        <v>0.15201390962843464</v>
      </c>
      <c r="AM118" s="164">
        <f>IF(A4stdlife="n/a","n/a",IF(AM$3&gt;(A4stdlife+$E118),(Input!$H$146*(1+rvanilla)^0.5)-SUM($H118:AL118),(Input!$H$146*(1+rvanilla)^0.5)/A4stdlife))</f>
        <v>0.15201390962843464</v>
      </c>
      <c r="AN118" s="164">
        <f>IF(A4stdlife="n/a","n/a",IF(AN$3&gt;(A4stdlife+$E118),(Input!$H$146*(1+rvanilla)^0.5)-SUM($H118:AM118),(Input!$H$146*(1+rvanilla)^0.5)/A4stdlife))</f>
        <v>0.15201390962843464</v>
      </c>
      <c r="AO118" s="164">
        <f>IF(A4stdlife="n/a","n/a",IF(AO$3&gt;(A4stdlife+$E118),(Input!$H$146*(1+rvanilla)^0.5)-SUM($H118:AN118),(Input!$H$146*(1+rvanilla)^0.5)/A4stdlife))</f>
        <v>0.15201390962843464</v>
      </c>
      <c r="AP118" s="164">
        <f>IF(A4stdlife="n/a","n/a",IF(AP$3&gt;(A4stdlife+$E118),(Input!$H$146*(1+rvanilla)^0.5)-SUM($H118:AO118),(Input!$H$146*(1+rvanilla)^0.5)/A4stdlife))</f>
        <v>0.15201390962843464</v>
      </c>
      <c r="AQ118" s="164">
        <f>IF(A4stdlife="n/a","n/a",IF(AQ$3&gt;(A4stdlife+$E118),(Input!$H$146*(1+rvanilla)^0.5)-SUM($H118:AP118),(Input!$H$146*(1+rvanilla)^0.5)/A4stdlife))</f>
        <v>0.15201390962843464</v>
      </c>
      <c r="AR118" s="164">
        <f>IF(A4stdlife="n/a","n/a",IF(AR$3&gt;(A4stdlife+$E118),(Input!$H$146*(1+rvanilla)^0.5)-SUM($H118:AQ118),(Input!$H$146*(1+rvanilla)^0.5)/A4stdlife))</f>
        <v>0.15201390962843464</v>
      </c>
      <c r="AS118" s="164">
        <f>IF(A4stdlife="n/a","n/a",IF(AS$3&gt;(A4stdlife+$E118),(Input!$H$146*(1+rvanilla)^0.5)-SUM($H118:AR118),(Input!$H$146*(1+rvanilla)^0.5)/A4stdlife))</f>
        <v>0.15201390962843464</v>
      </c>
      <c r="AT118" s="164">
        <f>IF(A4stdlife="n/a","n/a",IF(AT$3&gt;(A4stdlife+$E118),(Input!$H$146*(1+rvanilla)^0.5)-SUM($H118:AS118),(Input!$H$146*(1+rvanilla)^0.5)/A4stdlife))</f>
        <v>0.15201390962843464</v>
      </c>
      <c r="AU118" s="164">
        <f>IF(A4stdlife="n/a","n/a",IF(AU$3&gt;(A4stdlife+$E118),(Input!$H$146*(1+rvanilla)^0.5)-SUM($H118:AT118),(Input!$H$146*(1+rvanilla)^0.5)/A4stdlife))</f>
        <v>0.15201390962843464</v>
      </c>
      <c r="AV118" s="164">
        <f>IF(A4stdlife="n/a","n/a",IF(AV$3&gt;(A4stdlife+$E118),(Input!$H$146*(1+rvanilla)^0.5)-SUM($H118:AU118),(Input!$H$146*(1+rvanilla)^0.5)/A4stdlife))</f>
        <v>0.15201390962843464</v>
      </c>
      <c r="AW118" s="164">
        <f>IF(A4stdlife="n/a","n/a",IF(AW$3&gt;(A4stdlife+$E118),(Input!$H$146*(1+rvanilla)^0.5)-SUM($H118:AV118),(Input!$H$146*(1+rvanilla)^0.5)/A4stdlife))</f>
        <v>0.15201390962843464</v>
      </c>
      <c r="AX118" s="164">
        <f>IF(A4stdlife="n/a","n/a",IF(AX$3&gt;(A4stdlife+$E118),(Input!$H$146*(1+rvanilla)^0.5)-SUM($H118:AW118),(Input!$H$146*(1+rvanilla)^0.5)/A4stdlife))</f>
        <v>0.15201390962843464</v>
      </c>
      <c r="AY118" s="164">
        <f>IF(A4stdlife="n/a","n/a",IF(AY$3&gt;(A4stdlife+$E118),(Input!$H$146*(1+rvanilla)^0.5)-SUM($H118:AX118),(Input!$H$146*(1+rvanilla)^0.5)/A4stdlife))</f>
        <v>0.15201390962843464</v>
      </c>
      <c r="AZ118" s="164">
        <f>IF(A4stdlife="n/a","n/a",IF(AZ$3&gt;(A4stdlife+$E118),(Input!$H$146*(1+rvanilla)^0.5)-SUM($H118:AY118),(Input!$H$146*(1+rvanilla)^0.5)/A4stdlife))</f>
        <v>0.15201390962843464</v>
      </c>
      <c r="BA118" s="164">
        <f>IF(A4stdlife="n/a","n/a",IF(BA$3&gt;(A4stdlife+$E118),(Input!$H$146*(1+rvanilla)^0.5)-SUM($H118:AZ118),(Input!$H$146*(1+rvanilla)^0.5)/A4stdlife))</f>
        <v>0.15201390962843464</v>
      </c>
      <c r="BB118" s="164">
        <f>IF(A4stdlife="n/a","n/a",IF(BB$3&gt;(A4stdlife+$E118),(Input!$H$146*(1+rvanilla)^0.5)-SUM($H118:BA118),(Input!$H$146*(1+rvanilla)^0.5)/A4stdlife))</f>
        <v>0.15201390962843464</v>
      </c>
      <c r="BC118" s="164">
        <f>IF(A4stdlife="n/a","n/a",IF(BC$3&gt;(A4stdlife+$E118),(Input!$H$146*(1+rvanilla)^0.5)-SUM($H118:BB118),(Input!$H$146*(1+rvanilla)^0.5)/A4stdlife))</f>
        <v>0.15201390962843464</v>
      </c>
      <c r="BD118" s="164">
        <f>IF(A4stdlife="n/a","n/a",IF(BD$3&gt;(A4stdlife+$E118),(Input!$H$146*(1+rvanilla)^0.5)-SUM($H118:BC118),(Input!$H$146*(1+rvanilla)^0.5)/A4stdlife))</f>
        <v>0.15201390962843464</v>
      </c>
      <c r="BE118" s="164">
        <f>IF(A4stdlife="n/a","n/a",IF(BE$3&gt;(A4stdlife+$E118),(Input!$H$146*(1+rvanilla)^0.5)-SUM($H118:BD118),(Input!$H$146*(1+rvanilla)^0.5)/A4stdlife))</f>
        <v>0.15201390962843464</v>
      </c>
      <c r="BF118" s="164">
        <f>IF(A4stdlife="n/a","n/a",IF(BF$3&gt;(A4stdlife+$E118),(Input!$H$146*(1+rvanilla)^0.5)-SUM($H118:BE118),(Input!$H$146*(1+rvanilla)^0.5)/A4stdlife))</f>
        <v>0.15201390962843464</v>
      </c>
      <c r="BG118" s="164">
        <f>IF(A4stdlife="n/a","n/a",IF(BG$3&gt;(A4stdlife+$E118),(Input!$H$146*(1+rvanilla)^0.5)-SUM($H118:BF118),(Input!$H$146*(1+rvanilla)^0.5)/A4stdlife))</f>
        <v>-6.2172489379008766E-15</v>
      </c>
      <c r="BH118" s="164">
        <f>IF(A4stdlife="n/a","n/a",IF(BH$3&gt;(A4stdlife+$E118),(Input!$H$146*(1+rvanilla)^0.5)-SUM($H118:BG118),(Input!$H$146*(1+rvanilla)^0.5)/A4stdlife))</f>
        <v>0</v>
      </c>
      <c r="BI118" s="164">
        <f>IF(A4stdlife="n/a","n/a",IF(BI$3&gt;(A4stdlife+$E118),(Input!$H$146*(1+rvanilla)^0.5)-SUM($H118:BH118),(Input!$H$146*(1+rvanilla)^0.5)/A4stdlife))</f>
        <v>0</v>
      </c>
      <c r="BJ118" s="18"/>
      <c r="BK118" s="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s="5" customFormat="1" hidden="1" outlineLevel="2" x14ac:dyDescent="0.2">
      <c r="A119" s="18"/>
      <c r="B119" s="18"/>
      <c r="C119" s="36"/>
      <c r="D119" s="485"/>
      <c r="E119" s="283">
        <v>3</v>
      </c>
      <c r="F119" s="38"/>
      <c r="G119" s="391"/>
      <c r="H119" s="308"/>
      <c r="I119" s="307"/>
      <c r="J119" s="164">
        <f>IF(A4stdlife="n/a","n/a",IF(J$3&gt;(A4stdlife+$E119),(Input!$I$146*(1+rvanilla)^0.5)-SUM($I119:I119),(Input!$I$146*(1+rvanilla)^0.5)/A4stdlife))</f>
        <v>0.11957242572021487</v>
      </c>
      <c r="K119" s="164">
        <f>IF(A4stdlife="n/a","n/a",IF(K$3&gt;(A4stdlife+$E119),(Input!$I$146*(1+rvanilla)^0.5)-SUM($I119:J119),(Input!$I$146*(1+rvanilla)^0.5)/A4stdlife))</f>
        <v>0.11957242572021487</v>
      </c>
      <c r="L119" s="164">
        <f>IF(A4stdlife="n/a","n/a",IF(L$3&gt;(A4stdlife+$E119),(Input!$I$146*(1+rvanilla)^0.5)-SUM($I119:K119),(Input!$I$146*(1+rvanilla)^0.5)/A4stdlife))</f>
        <v>0.11957242572021487</v>
      </c>
      <c r="M119" s="164">
        <f>IF(A4stdlife="n/a","n/a",IF(M$3&gt;(A4stdlife+$E119),(Input!$I$146*(1+rvanilla)^0.5)-SUM($I119:L119),(Input!$I$146*(1+rvanilla)^0.5)/A4stdlife))</f>
        <v>0.11957242572021487</v>
      </c>
      <c r="N119" s="164">
        <f>IF(A4stdlife="n/a","n/a",IF(N$3&gt;(A4stdlife+$E119),(Input!$I$146*(1+rvanilla)^0.5)-SUM($I119:M119),(Input!$I$146*(1+rvanilla)^0.5)/A4stdlife))</f>
        <v>0.11957242572021487</v>
      </c>
      <c r="O119" s="164">
        <f>IF(A4stdlife="n/a","n/a",IF(O$3&gt;(A4stdlife+$E119),(Input!$I$146*(1+rvanilla)^0.5)-SUM($I119:N119),(Input!$I$146*(1+rvanilla)^0.5)/A4stdlife))</f>
        <v>0.11957242572021487</v>
      </c>
      <c r="P119" s="164">
        <f>IF(A4stdlife="n/a","n/a",IF(P$3&gt;(A4stdlife+$E119),(Input!$I$146*(1+rvanilla)^0.5)-SUM($I119:O119),(Input!$I$146*(1+rvanilla)^0.5)/A4stdlife))</f>
        <v>0.11957242572021487</v>
      </c>
      <c r="Q119" s="164">
        <f>IF(A4stdlife="n/a","n/a",IF(Q$3&gt;(A4stdlife+$E119),(Input!$I$146*(1+rvanilla)^0.5)-SUM($I119:P119),(Input!$I$146*(1+rvanilla)^0.5)/A4stdlife))</f>
        <v>0.11957242572021487</v>
      </c>
      <c r="R119" s="164">
        <f>IF(A4stdlife="n/a","n/a",IF(R$3&gt;(A4stdlife+$E119),(Input!$I$146*(1+rvanilla)^0.5)-SUM($I119:Q119),(Input!$I$146*(1+rvanilla)^0.5)/A4stdlife))</f>
        <v>0.11957242572021487</v>
      </c>
      <c r="S119" s="164">
        <f>IF(A4stdlife="n/a","n/a",IF(S$3&gt;(A4stdlife+$E119),(Input!$I$146*(1+rvanilla)^0.5)-SUM($I119:R119),(Input!$I$146*(1+rvanilla)^0.5)/A4stdlife))</f>
        <v>0.11957242572021487</v>
      </c>
      <c r="T119" s="164">
        <f>IF(A4stdlife="n/a","n/a",IF(T$3&gt;(A4stdlife+$E119),(Input!$I$146*(1+rvanilla)^0.5)-SUM($I119:S119),(Input!$I$146*(1+rvanilla)^0.5)/A4stdlife))</f>
        <v>0.11957242572021487</v>
      </c>
      <c r="U119" s="164">
        <f>IF(A4stdlife="n/a","n/a",IF(U$3&gt;(A4stdlife+$E119),(Input!$I$146*(1+rvanilla)^0.5)-SUM($I119:T119),(Input!$I$146*(1+rvanilla)^0.5)/A4stdlife))</f>
        <v>0.11957242572021487</v>
      </c>
      <c r="V119" s="164">
        <f>IF(A4stdlife="n/a","n/a",IF(V$3&gt;(A4stdlife+$E119),(Input!$I$146*(1+rvanilla)^0.5)-SUM($I119:U119),(Input!$I$146*(1+rvanilla)^0.5)/A4stdlife))</f>
        <v>0.11957242572021487</v>
      </c>
      <c r="W119" s="164">
        <f>IF(A4stdlife="n/a","n/a",IF(W$3&gt;(A4stdlife+$E119),(Input!$I$146*(1+rvanilla)^0.5)-SUM($I119:V119),(Input!$I$146*(1+rvanilla)^0.5)/A4stdlife))</f>
        <v>0.11957242572021487</v>
      </c>
      <c r="X119" s="164">
        <f>IF(A4stdlife="n/a","n/a",IF(X$3&gt;(A4stdlife+$E119),(Input!$I$146*(1+rvanilla)^0.5)-SUM($I119:W119),(Input!$I$146*(1+rvanilla)^0.5)/A4stdlife))</f>
        <v>0.11957242572021487</v>
      </c>
      <c r="Y119" s="164">
        <f>IF(A4stdlife="n/a","n/a",IF(Y$3&gt;(A4stdlife+$E119),(Input!$I$146*(1+rvanilla)^0.5)-SUM($I119:X119),(Input!$I$146*(1+rvanilla)^0.5)/A4stdlife))</f>
        <v>0.11957242572021487</v>
      </c>
      <c r="Z119" s="164">
        <f>IF(A4stdlife="n/a","n/a",IF(Z$3&gt;(A4stdlife+$E119),(Input!$I$146*(1+rvanilla)^0.5)-SUM($I119:Y119),(Input!$I$146*(1+rvanilla)^0.5)/A4stdlife))</f>
        <v>0.11957242572021487</v>
      </c>
      <c r="AA119" s="164">
        <f>IF(A4stdlife="n/a","n/a",IF(AA$3&gt;(A4stdlife+$E119),(Input!$I$146*(1+rvanilla)^0.5)-SUM($I119:Z119),(Input!$I$146*(1+rvanilla)^0.5)/A4stdlife))</f>
        <v>0.11957242572021487</v>
      </c>
      <c r="AB119" s="164">
        <f>IF(A4stdlife="n/a","n/a",IF(AB$3&gt;(A4stdlife+$E119),(Input!$I$146*(1+rvanilla)^0.5)-SUM($I119:AA119),(Input!$I$146*(1+rvanilla)^0.5)/A4stdlife))</f>
        <v>0.11957242572021487</v>
      </c>
      <c r="AC119" s="164">
        <f>IF(A4stdlife="n/a","n/a",IF(AC$3&gt;(A4stdlife+$E119),(Input!$I$146*(1+rvanilla)^0.5)-SUM($I119:AB119),(Input!$I$146*(1+rvanilla)^0.5)/A4stdlife))</f>
        <v>0.11957242572021487</v>
      </c>
      <c r="AD119" s="164">
        <f>IF(A4stdlife="n/a","n/a",IF(AD$3&gt;(A4stdlife+$E119),(Input!$I$146*(1+rvanilla)^0.5)-SUM($I119:AC119),(Input!$I$146*(1+rvanilla)^0.5)/A4stdlife))</f>
        <v>0.11957242572021487</v>
      </c>
      <c r="AE119" s="164">
        <f>IF(A4stdlife="n/a","n/a",IF(AE$3&gt;(A4stdlife+$E119),(Input!$I$146*(1+rvanilla)^0.5)-SUM($I119:AD119),(Input!$I$146*(1+rvanilla)^0.5)/A4stdlife))</f>
        <v>0.11957242572021487</v>
      </c>
      <c r="AF119" s="164">
        <f>IF(A4stdlife="n/a","n/a",IF(AF$3&gt;(A4stdlife+$E119),(Input!$I$146*(1+rvanilla)^0.5)-SUM($I119:AE119),(Input!$I$146*(1+rvanilla)^0.5)/A4stdlife))</f>
        <v>0.11957242572021487</v>
      </c>
      <c r="AG119" s="164">
        <f>IF(A4stdlife="n/a","n/a",IF(AG$3&gt;(A4stdlife+$E119),(Input!$I$146*(1+rvanilla)^0.5)-SUM($I119:AF119),(Input!$I$146*(1+rvanilla)^0.5)/A4stdlife))</f>
        <v>0.11957242572021487</v>
      </c>
      <c r="AH119" s="164">
        <f>IF(A4stdlife="n/a","n/a",IF(AH$3&gt;(A4stdlife+$E119),(Input!$I$146*(1+rvanilla)^0.5)-SUM($I119:AG119),(Input!$I$146*(1+rvanilla)^0.5)/A4stdlife))</f>
        <v>0.11957242572021487</v>
      </c>
      <c r="AI119" s="164">
        <f>IF(A4stdlife="n/a","n/a",IF(AI$3&gt;(A4stdlife+$E119),(Input!$I$146*(1+rvanilla)^0.5)-SUM($I119:AH119),(Input!$I$146*(1+rvanilla)^0.5)/A4stdlife))</f>
        <v>0.11957242572021487</v>
      </c>
      <c r="AJ119" s="164">
        <f>IF(A4stdlife="n/a","n/a",IF(AJ$3&gt;(A4stdlife+$E119),(Input!$I$146*(1+rvanilla)^0.5)-SUM($I119:AI119),(Input!$I$146*(1+rvanilla)^0.5)/A4stdlife))</f>
        <v>0.11957242572021487</v>
      </c>
      <c r="AK119" s="164">
        <f>IF(A4stdlife="n/a","n/a",IF(AK$3&gt;(A4stdlife+$E119),(Input!$I$146*(1+rvanilla)^0.5)-SUM($I119:AJ119),(Input!$I$146*(1+rvanilla)^0.5)/A4stdlife))</f>
        <v>0.11957242572021487</v>
      </c>
      <c r="AL119" s="164">
        <f>IF(A4stdlife="n/a","n/a",IF(AL$3&gt;(A4stdlife+$E119),(Input!$I$146*(1+rvanilla)^0.5)-SUM($I119:AK119),(Input!$I$146*(1+rvanilla)^0.5)/A4stdlife))</f>
        <v>0.11957242572021487</v>
      </c>
      <c r="AM119" s="164">
        <f>IF(A4stdlife="n/a","n/a",IF(AM$3&gt;(A4stdlife+$E119),(Input!$I$146*(1+rvanilla)^0.5)-SUM($I119:AL119),(Input!$I$146*(1+rvanilla)^0.5)/A4stdlife))</f>
        <v>0.11957242572021487</v>
      </c>
      <c r="AN119" s="164">
        <f>IF(A4stdlife="n/a","n/a",IF(AN$3&gt;(A4stdlife+$E119),(Input!$I$146*(1+rvanilla)^0.5)-SUM($I119:AM119),(Input!$I$146*(1+rvanilla)^0.5)/A4stdlife))</f>
        <v>0.11957242572021487</v>
      </c>
      <c r="AO119" s="164">
        <f>IF(A4stdlife="n/a","n/a",IF(AO$3&gt;(A4stdlife+$E119),(Input!$I$146*(1+rvanilla)^0.5)-SUM($I119:AN119),(Input!$I$146*(1+rvanilla)^0.5)/A4stdlife))</f>
        <v>0.11957242572021487</v>
      </c>
      <c r="AP119" s="164">
        <f>IF(A4stdlife="n/a","n/a",IF(AP$3&gt;(A4stdlife+$E119),(Input!$I$146*(1+rvanilla)^0.5)-SUM($I119:AO119),(Input!$I$146*(1+rvanilla)^0.5)/A4stdlife))</f>
        <v>0.11957242572021487</v>
      </c>
      <c r="AQ119" s="164">
        <f>IF(A4stdlife="n/a","n/a",IF(AQ$3&gt;(A4stdlife+$E119),(Input!$I$146*(1+rvanilla)^0.5)-SUM($I119:AP119),(Input!$I$146*(1+rvanilla)^0.5)/A4stdlife))</f>
        <v>0.11957242572021487</v>
      </c>
      <c r="AR119" s="164">
        <f>IF(A4stdlife="n/a","n/a",IF(AR$3&gt;(A4stdlife+$E119),(Input!$I$146*(1+rvanilla)^0.5)-SUM($I119:AQ119),(Input!$I$146*(1+rvanilla)^0.5)/A4stdlife))</f>
        <v>0.11957242572021487</v>
      </c>
      <c r="AS119" s="164">
        <f>IF(A4stdlife="n/a","n/a",IF(AS$3&gt;(A4stdlife+$E119),(Input!$I$146*(1+rvanilla)^0.5)-SUM($I119:AR119),(Input!$I$146*(1+rvanilla)^0.5)/A4stdlife))</f>
        <v>0.11957242572021487</v>
      </c>
      <c r="AT119" s="164">
        <f>IF(A4stdlife="n/a","n/a",IF(AT$3&gt;(A4stdlife+$E119),(Input!$I$146*(1+rvanilla)^0.5)-SUM($I119:AS119),(Input!$I$146*(1+rvanilla)^0.5)/A4stdlife))</f>
        <v>0.11957242572021487</v>
      </c>
      <c r="AU119" s="164">
        <f>IF(A4stdlife="n/a","n/a",IF(AU$3&gt;(A4stdlife+$E119),(Input!$I$146*(1+rvanilla)^0.5)-SUM($I119:AT119),(Input!$I$146*(1+rvanilla)^0.5)/A4stdlife))</f>
        <v>0.11957242572021487</v>
      </c>
      <c r="AV119" s="164">
        <f>IF(A4stdlife="n/a","n/a",IF(AV$3&gt;(A4stdlife+$E119),(Input!$I$146*(1+rvanilla)^0.5)-SUM($I119:AU119),(Input!$I$146*(1+rvanilla)^0.5)/A4stdlife))</f>
        <v>0.11957242572021487</v>
      </c>
      <c r="AW119" s="164">
        <f>IF(A4stdlife="n/a","n/a",IF(AW$3&gt;(A4stdlife+$E119),(Input!$I$146*(1+rvanilla)^0.5)-SUM($I119:AV119),(Input!$I$146*(1+rvanilla)^0.5)/A4stdlife))</f>
        <v>0.11957242572021487</v>
      </c>
      <c r="AX119" s="164">
        <f>IF(A4stdlife="n/a","n/a",IF(AX$3&gt;(A4stdlife+$E119),(Input!$I$146*(1+rvanilla)^0.5)-SUM($I119:AW119),(Input!$I$146*(1+rvanilla)^0.5)/A4stdlife))</f>
        <v>0.11957242572021487</v>
      </c>
      <c r="AY119" s="164">
        <f>IF(A4stdlife="n/a","n/a",IF(AY$3&gt;(A4stdlife+$E119),(Input!$I$146*(1+rvanilla)^0.5)-SUM($I119:AX119),(Input!$I$146*(1+rvanilla)^0.5)/A4stdlife))</f>
        <v>0.11957242572021487</v>
      </c>
      <c r="AZ119" s="164">
        <f>IF(A4stdlife="n/a","n/a",IF(AZ$3&gt;(A4stdlife+$E119),(Input!$I$146*(1+rvanilla)^0.5)-SUM($I119:AY119),(Input!$I$146*(1+rvanilla)^0.5)/A4stdlife))</f>
        <v>0.11957242572021487</v>
      </c>
      <c r="BA119" s="164">
        <f>IF(A4stdlife="n/a","n/a",IF(BA$3&gt;(A4stdlife+$E119),(Input!$I$146*(1+rvanilla)^0.5)-SUM($I119:AZ119),(Input!$I$146*(1+rvanilla)^0.5)/A4stdlife))</f>
        <v>0.11957242572021487</v>
      </c>
      <c r="BB119" s="164">
        <f>IF(A4stdlife="n/a","n/a",IF(BB$3&gt;(A4stdlife+$E119),(Input!$I$146*(1+rvanilla)^0.5)-SUM($I119:BA119),(Input!$I$146*(1+rvanilla)^0.5)/A4stdlife))</f>
        <v>0.11957242572021487</v>
      </c>
      <c r="BC119" s="164">
        <f>IF(A4stdlife="n/a","n/a",IF(BC$3&gt;(A4stdlife+$E119),(Input!$I$146*(1+rvanilla)^0.5)-SUM($I119:BB119),(Input!$I$146*(1+rvanilla)^0.5)/A4stdlife))</f>
        <v>0.11957242572021487</v>
      </c>
      <c r="BD119" s="164">
        <f>IF(A4stdlife="n/a","n/a",IF(BD$3&gt;(A4stdlife+$E119),(Input!$I$146*(1+rvanilla)^0.5)-SUM($I119:BC119),(Input!$I$146*(1+rvanilla)^0.5)/A4stdlife))</f>
        <v>0.11957242572021487</v>
      </c>
      <c r="BE119" s="164">
        <f>IF(A4stdlife="n/a","n/a",IF(BE$3&gt;(A4stdlife+$E119),(Input!$I$146*(1+rvanilla)^0.5)-SUM($I119:BD119),(Input!$I$146*(1+rvanilla)^0.5)/A4stdlife))</f>
        <v>0.11957242572021487</v>
      </c>
      <c r="BF119" s="164">
        <f>IF(A4stdlife="n/a","n/a",IF(BF$3&gt;(A4stdlife+$E119),(Input!$I$146*(1+rvanilla)^0.5)-SUM($I119:BE119),(Input!$I$146*(1+rvanilla)^0.5)/A4stdlife))</f>
        <v>0.11957242572021487</v>
      </c>
      <c r="BG119" s="164">
        <f>IF(A4stdlife="n/a","n/a",IF(BG$3&gt;(A4stdlife+$E119),(Input!$I$146*(1+rvanilla)^0.5)-SUM($I119:BF119),(Input!$I$146*(1+rvanilla)^0.5)/A4stdlife))</f>
        <v>0.11957242572021487</v>
      </c>
      <c r="BH119" s="164">
        <f>IF(A4stdlife="n/a","n/a",IF(BH$3&gt;(A4stdlife+$E119),(Input!$I$146*(1+rvanilla)^0.5)-SUM($I119:BG119),(Input!$I$146*(1+rvanilla)^0.5)/A4stdlife))</f>
        <v>6.2172489379008766E-15</v>
      </c>
      <c r="BI119" s="164">
        <f>IF(A4stdlife="n/a","n/a",IF(BI$3&gt;(A4stdlife+$E119),(Input!$I$146*(1+rvanilla)^0.5)-SUM($I119:BH119),(Input!$I$146*(1+rvanilla)^0.5)/A4stdlife))</f>
        <v>0</v>
      </c>
      <c r="BJ119" s="18"/>
      <c r="BK119" s="18"/>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s="5" customFormat="1" hidden="1" outlineLevel="2" x14ac:dyDescent="0.2">
      <c r="A120" s="18"/>
      <c r="B120" s="18"/>
      <c r="C120" s="36"/>
      <c r="D120" s="485"/>
      <c r="E120" s="283">
        <v>4</v>
      </c>
      <c r="F120" s="38"/>
      <c r="G120" s="391"/>
      <c r="H120" s="308"/>
      <c r="I120" s="308"/>
      <c r="J120" s="307"/>
      <c r="K120" s="164">
        <f>IF(A4stdlife="n/a","n/a",IF(K$3&gt;(A4stdlife+$E120),(Input!$J$146*(1+rvanilla)^0.5)-SUM($J120:J120),(Input!$J$146*(1+rvanilla)^0.5)/A4stdlife))</f>
        <v>4.3347398935680868E-2</v>
      </c>
      <c r="L120" s="164">
        <f>IF(A4stdlife="n/a","n/a",IF(L$3&gt;(A4stdlife+$E120),(Input!$J$146*(1+rvanilla)^0.5)-SUM($J120:K120),(Input!$J$146*(1+rvanilla)^0.5)/A4stdlife))</f>
        <v>4.3347398935680868E-2</v>
      </c>
      <c r="M120" s="164">
        <f>IF(A4stdlife="n/a","n/a",IF(M$3&gt;(A4stdlife+$E120),(Input!$J$146*(1+rvanilla)^0.5)-SUM($J120:L120),(Input!$J$146*(1+rvanilla)^0.5)/A4stdlife))</f>
        <v>4.3347398935680868E-2</v>
      </c>
      <c r="N120" s="164">
        <f>IF(A4stdlife="n/a","n/a",IF(N$3&gt;(A4stdlife+$E120),(Input!$J$146*(1+rvanilla)^0.5)-SUM($J120:M120),(Input!$J$146*(1+rvanilla)^0.5)/A4stdlife))</f>
        <v>4.3347398935680868E-2</v>
      </c>
      <c r="O120" s="164">
        <f>IF(A4stdlife="n/a","n/a",IF(O$3&gt;(A4stdlife+$E120),(Input!$J$146*(1+rvanilla)^0.5)-SUM($J120:N120),(Input!$J$146*(1+rvanilla)^0.5)/A4stdlife))</f>
        <v>4.3347398935680868E-2</v>
      </c>
      <c r="P120" s="164">
        <f>IF(A4stdlife="n/a","n/a",IF(P$3&gt;(A4stdlife+$E120),(Input!$J$146*(1+rvanilla)^0.5)-SUM($J120:O120),(Input!$J$146*(1+rvanilla)^0.5)/A4stdlife))</f>
        <v>4.3347398935680868E-2</v>
      </c>
      <c r="Q120" s="164">
        <f>IF(A4stdlife="n/a","n/a",IF(Q$3&gt;(A4stdlife+$E120),(Input!$J$146*(1+rvanilla)^0.5)-SUM($J120:P120),(Input!$J$146*(1+rvanilla)^0.5)/A4stdlife))</f>
        <v>4.3347398935680868E-2</v>
      </c>
      <c r="R120" s="164">
        <f>IF(A4stdlife="n/a","n/a",IF(R$3&gt;(A4stdlife+$E120),(Input!$J$146*(1+rvanilla)^0.5)-SUM($J120:Q120),(Input!$J$146*(1+rvanilla)^0.5)/A4stdlife))</f>
        <v>4.3347398935680868E-2</v>
      </c>
      <c r="S120" s="164">
        <f>IF(A4stdlife="n/a","n/a",IF(S$3&gt;(A4stdlife+$E120),(Input!$J$146*(1+rvanilla)^0.5)-SUM($J120:R120),(Input!$J$146*(1+rvanilla)^0.5)/A4stdlife))</f>
        <v>4.3347398935680868E-2</v>
      </c>
      <c r="T120" s="164">
        <f>IF(A4stdlife="n/a","n/a",IF(T$3&gt;(A4stdlife+$E120),(Input!$J$146*(1+rvanilla)^0.5)-SUM($J120:S120),(Input!$J$146*(1+rvanilla)^0.5)/A4stdlife))</f>
        <v>4.3347398935680868E-2</v>
      </c>
      <c r="U120" s="164">
        <f>IF(A4stdlife="n/a","n/a",IF(U$3&gt;(A4stdlife+$E120),(Input!$J$146*(1+rvanilla)^0.5)-SUM($J120:T120),(Input!$J$146*(1+rvanilla)^0.5)/A4stdlife))</f>
        <v>4.3347398935680868E-2</v>
      </c>
      <c r="V120" s="164">
        <f>IF(A4stdlife="n/a","n/a",IF(V$3&gt;(A4stdlife+$E120),(Input!$J$146*(1+rvanilla)^0.5)-SUM($J120:U120),(Input!$J$146*(1+rvanilla)^0.5)/A4stdlife))</f>
        <v>4.3347398935680868E-2</v>
      </c>
      <c r="W120" s="164">
        <f>IF(A4stdlife="n/a","n/a",IF(W$3&gt;(A4stdlife+$E120),(Input!$J$146*(1+rvanilla)^0.5)-SUM($J120:V120),(Input!$J$146*(1+rvanilla)^0.5)/A4stdlife))</f>
        <v>4.3347398935680868E-2</v>
      </c>
      <c r="X120" s="164">
        <f>IF(A4stdlife="n/a","n/a",IF(X$3&gt;(A4stdlife+$E120),(Input!$J$146*(1+rvanilla)^0.5)-SUM($J120:W120),(Input!$J$146*(1+rvanilla)^0.5)/A4stdlife))</f>
        <v>4.3347398935680868E-2</v>
      </c>
      <c r="Y120" s="164">
        <f>IF(A4stdlife="n/a","n/a",IF(Y$3&gt;(A4stdlife+$E120),(Input!$J$146*(1+rvanilla)^0.5)-SUM($J120:X120),(Input!$J$146*(1+rvanilla)^0.5)/A4stdlife))</f>
        <v>4.3347398935680868E-2</v>
      </c>
      <c r="Z120" s="164">
        <f>IF(A4stdlife="n/a","n/a",IF(Z$3&gt;(A4stdlife+$E120),(Input!$J$146*(1+rvanilla)^0.5)-SUM($J120:Y120),(Input!$J$146*(1+rvanilla)^0.5)/A4stdlife))</f>
        <v>4.3347398935680868E-2</v>
      </c>
      <c r="AA120" s="164">
        <f>IF(A4stdlife="n/a","n/a",IF(AA$3&gt;(A4stdlife+$E120),(Input!$J$146*(1+rvanilla)^0.5)-SUM($J120:Z120),(Input!$J$146*(1+rvanilla)^0.5)/A4stdlife))</f>
        <v>4.3347398935680868E-2</v>
      </c>
      <c r="AB120" s="164">
        <f>IF(A4stdlife="n/a","n/a",IF(AB$3&gt;(A4stdlife+$E120),(Input!$J$146*(1+rvanilla)^0.5)-SUM($J120:AA120),(Input!$J$146*(1+rvanilla)^0.5)/A4stdlife))</f>
        <v>4.3347398935680868E-2</v>
      </c>
      <c r="AC120" s="164">
        <f>IF(A4stdlife="n/a","n/a",IF(AC$3&gt;(A4stdlife+$E120),(Input!$J$146*(1+rvanilla)^0.5)-SUM($J120:AB120),(Input!$J$146*(1+rvanilla)^0.5)/A4stdlife))</f>
        <v>4.3347398935680868E-2</v>
      </c>
      <c r="AD120" s="164">
        <f>IF(A4stdlife="n/a","n/a",IF(AD$3&gt;(A4stdlife+$E120),(Input!$J$146*(1+rvanilla)^0.5)-SUM($J120:AC120),(Input!$J$146*(1+rvanilla)^0.5)/A4stdlife))</f>
        <v>4.3347398935680868E-2</v>
      </c>
      <c r="AE120" s="164">
        <f>IF(A4stdlife="n/a","n/a",IF(AE$3&gt;(A4stdlife+$E120),(Input!$J$146*(1+rvanilla)^0.5)-SUM($J120:AD120),(Input!$J$146*(1+rvanilla)^0.5)/A4stdlife))</f>
        <v>4.3347398935680868E-2</v>
      </c>
      <c r="AF120" s="164">
        <f>IF(A4stdlife="n/a","n/a",IF(AF$3&gt;(A4stdlife+$E120),(Input!$J$146*(1+rvanilla)^0.5)-SUM($J120:AE120),(Input!$J$146*(1+rvanilla)^0.5)/A4stdlife))</f>
        <v>4.3347398935680868E-2</v>
      </c>
      <c r="AG120" s="164">
        <f>IF(A4stdlife="n/a","n/a",IF(AG$3&gt;(A4stdlife+$E120),(Input!$J$146*(1+rvanilla)^0.5)-SUM($J120:AF120),(Input!$J$146*(1+rvanilla)^0.5)/A4stdlife))</f>
        <v>4.3347398935680868E-2</v>
      </c>
      <c r="AH120" s="164">
        <f>IF(A4stdlife="n/a","n/a",IF(AH$3&gt;(A4stdlife+$E120),(Input!$J$146*(1+rvanilla)^0.5)-SUM($J120:AG120),(Input!$J$146*(1+rvanilla)^0.5)/A4stdlife))</f>
        <v>4.3347398935680868E-2</v>
      </c>
      <c r="AI120" s="164">
        <f>IF(A4stdlife="n/a","n/a",IF(AI$3&gt;(A4stdlife+$E120),(Input!$J$146*(1+rvanilla)^0.5)-SUM($J120:AH120),(Input!$J$146*(1+rvanilla)^0.5)/A4stdlife))</f>
        <v>4.3347398935680868E-2</v>
      </c>
      <c r="AJ120" s="164">
        <f>IF(A4stdlife="n/a","n/a",IF(AJ$3&gt;(A4stdlife+$E120),(Input!$J$146*(1+rvanilla)^0.5)-SUM($J120:AI120),(Input!$J$146*(1+rvanilla)^0.5)/A4stdlife))</f>
        <v>4.3347398935680868E-2</v>
      </c>
      <c r="AK120" s="164">
        <f>IF(A4stdlife="n/a","n/a",IF(AK$3&gt;(A4stdlife+$E120),(Input!$J$146*(1+rvanilla)^0.5)-SUM($J120:AJ120),(Input!$J$146*(1+rvanilla)^0.5)/A4stdlife))</f>
        <v>4.3347398935680868E-2</v>
      </c>
      <c r="AL120" s="164">
        <f>IF(A4stdlife="n/a","n/a",IF(AL$3&gt;(A4stdlife+$E120),(Input!$J$146*(1+rvanilla)^0.5)-SUM($J120:AK120),(Input!$J$146*(1+rvanilla)^0.5)/A4stdlife))</f>
        <v>4.3347398935680868E-2</v>
      </c>
      <c r="AM120" s="164">
        <f>IF(A4stdlife="n/a","n/a",IF(AM$3&gt;(A4stdlife+$E120),(Input!$J$146*(1+rvanilla)^0.5)-SUM($J120:AL120),(Input!$J$146*(1+rvanilla)^0.5)/A4stdlife))</f>
        <v>4.3347398935680868E-2</v>
      </c>
      <c r="AN120" s="164">
        <f>IF(A4stdlife="n/a","n/a",IF(AN$3&gt;(A4stdlife+$E120),(Input!$J$146*(1+rvanilla)^0.5)-SUM($J120:AM120),(Input!$J$146*(1+rvanilla)^0.5)/A4stdlife))</f>
        <v>4.3347398935680868E-2</v>
      </c>
      <c r="AO120" s="164">
        <f>IF(A4stdlife="n/a","n/a",IF(AO$3&gt;(A4stdlife+$E120),(Input!$J$146*(1+rvanilla)^0.5)-SUM($J120:AN120),(Input!$J$146*(1+rvanilla)^0.5)/A4stdlife))</f>
        <v>4.3347398935680868E-2</v>
      </c>
      <c r="AP120" s="164">
        <f>IF(A4stdlife="n/a","n/a",IF(AP$3&gt;(A4stdlife+$E120),(Input!$J$146*(1+rvanilla)^0.5)-SUM($J120:AO120),(Input!$J$146*(1+rvanilla)^0.5)/A4stdlife))</f>
        <v>4.3347398935680868E-2</v>
      </c>
      <c r="AQ120" s="164">
        <f>IF(A4stdlife="n/a","n/a",IF(AQ$3&gt;(A4stdlife+$E120),(Input!$J$146*(1+rvanilla)^0.5)-SUM($J120:AP120),(Input!$J$146*(1+rvanilla)^0.5)/A4stdlife))</f>
        <v>4.3347398935680868E-2</v>
      </c>
      <c r="AR120" s="164">
        <f>IF(A4stdlife="n/a","n/a",IF(AR$3&gt;(A4stdlife+$E120),(Input!$J$146*(1+rvanilla)^0.5)-SUM($J120:AQ120),(Input!$J$146*(1+rvanilla)^0.5)/A4stdlife))</f>
        <v>4.3347398935680868E-2</v>
      </c>
      <c r="AS120" s="164">
        <f>IF(A4stdlife="n/a","n/a",IF(AS$3&gt;(A4stdlife+$E120),(Input!$J$146*(1+rvanilla)^0.5)-SUM($J120:AR120),(Input!$J$146*(1+rvanilla)^0.5)/A4stdlife))</f>
        <v>4.3347398935680868E-2</v>
      </c>
      <c r="AT120" s="164">
        <f>IF(A4stdlife="n/a","n/a",IF(AT$3&gt;(A4stdlife+$E120),(Input!$J$146*(1+rvanilla)^0.5)-SUM($J120:AS120),(Input!$J$146*(1+rvanilla)^0.5)/A4stdlife))</f>
        <v>4.3347398935680868E-2</v>
      </c>
      <c r="AU120" s="164">
        <f>IF(A4stdlife="n/a","n/a",IF(AU$3&gt;(A4stdlife+$E120),(Input!$J$146*(1+rvanilla)^0.5)-SUM($J120:AT120),(Input!$J$146*(1+rvanilla)^0.5)/A4stdlife))</f>
        <v>4.3347398935680868E-2</v>
      </c>
      <c r="AV120" s="164">
        <f>IF(A4stdlife="n/a","n/a",IF(AV$3&gt;(A4stdlife+$E120),(Input!$J$146*(1+rvanilla)^0.5)-SUM($J120:AU120),(Input!$J$146*(1+rvanilla)^0.5)/A4stdlife))</f>
        <v>4.3347398935680868E-2</v>
      </c>
      <c r="AW120" s="164">
        <f>IF(A4stdlife="n/a","n/a",IF(AW$3&gt;(A4stdlife+$E120),(Input!$J$146*(1+rvanilla)^0.5)-SUM($J120:AV120),(Input!$J$146*(1+rvanilla)^0.5)/A4stdlife))</f>
        <v>4.3347398935680868E-2</v>
      </c>
      <c r="AX120" s="164">
        <f>IF(A4stdlife="n/a","n/a",IF(AX$3&gt;(A4stdlife+$E120),(Input!$J$146*(1+rvanilla)^0.5)-SUM($J120:AW120),(Input!$J$146*(1+rvanilla)^0.5)/A4stdlife))</f>
        <v>4.3347398935680868E-2</v>
      </c>
      <c r="AY120" s="164">
        <f>IF(A4stdlife="n/a","n/a",IF(AY$3&gt;(A4stdlife+$E120),(Input!$J$146*(1+rvanilla)^0.5)-SUM($J120:AX120),(Input!$J$146*(1+rvanilla)^0.5)/A4stdlife))</f>
        <v>4.3347398935680868E-2</v>
      </c>
      <c r="AZ120" s="164">
        <f>IF(A4stdlife="n/a","n/a",IF(AZ$3&gt;(A4stdlife+$E120),(Input!$J$146*(1+rvanilla)^0.5)-SUM($J120:AY120),(Input!$J$146*(1+rvanilla)^0.5)/A4stdlife))</f>
        <v>4.3347398935680868E-2</v>
      </c>
      <c r="BA120" s="164">
        <f>IF(A4stdlife="n/a","n/a",IF(BA$3&gt;(A4stdlife+$E120),(Input!$J$146*(1+rvanilla)^0.5)-SUM($J120:AZ120),(Input!$J$146*(1+rvanilla)^0.5)/A4stdlife))</f>
        <v>4.3347398935680868E-2</v>
      </c>
      <c r="BB120" s="164">
        <f>IF(A4stdlife="n/a","n/a",IF(BB$3&gt;(A4stdlife+$E120),(Input!$J$146*(1+rvanilla)^0.5)-SUM($J120:BA120),(Input!$J$146*(1+rvanilla)^0.5)/A4stdlife))</f>
        <v>4.3347398935680868E-2</v>
      </c>
      <c r="BC120" s="164">
        <f>IF(A4stdlife="n/a","n/a",IF(BC$3&gt;(A4stdlife+$E120),(Input!$J$146*(1+rvanilla)^0.5)-SUM($J120:BB120),(Input!$J$146*(1+rvanilla)^0.5)/A4stdlife))</f>
        <v>4.3347398935680868E-2</v>
      </c>
      <c r="BD120" s="164">
        <f>IF(A4stdlife="n/a","n/a",IF(BD$3&gt;(A4stdlife+$E120),(Input!$J$146*(1+rvanilla)^0.5)-SUM($J120:BC120),(Input!$J$146*(1+rvanilla)^0.5)/A4stdlife))</f>
        <v>4.3347398935680868E-2</v>
      </c>
      <c r="BE120" s="164">
        <f>IF(A4stdlife="n/a","n/a",IF(BE$3&gt;(A4stdlife+$E120),(Input!$J$146*(1+rvanilla)^0.5)-SUM($J120:BD120),(Input!$J$146*(1+rvanilla)^0.5)/A4stdlife))</f>
        <v>4.3347398935680868E-2</v>
      </c>
      <c r="BF120" s="164">
        <f>IF(A4stdlife="n/a","n/a",IF(BF$3&gt;(A4stdlife+$E120),(Input!$J$146*(1+rvanilla)^0.5)-SUM($J120:BE120),(Input!$J$146*(1+rvanilla)^0.5)/A4stdlife))</f>
        <v>4.3347398935680868E-2</v>
      </c>
      <c r="BG120" s="164">
        <f>IF(A4stdlife="n/a","n/a",IF(BG$3&gt;(A4stdlife+$E120),(Input!$J$146*(1+rvanilla)^0.5)-SUM($J120:BF120),(Input!$J$146*(1+rvanilla)^0.5)/A4stdlife))</f>
        <v>4.3347398935680868E-2</v>
      </c>
      <c r="BH120" s="164">
        <f>IF(A4stdlife="n/a","n/a",IF(BH$3&gt;(A4stdlife+$E120),(Input!$J$146*(1+rvanilla)^0.5)-SUM($J120:BG120),(Input!$J$146*(1+rvanilla)^0.5)/A4stdlife))</f>
        <v>4.3347398935680868E-2</v>
      </c>
      <c r="BI120" s="164">
        <f>IF(A4stdlife="n/a","n/a",IF(BI$3&gt;(A4stdlife+$E120),(Input!$J$146*(1+rvanilla)^0.5)-SUM($J120:BH120),(Input!$J$146*(1+rvanilla)^0.5)/A4stdlife))</f>
        <v>-1.3322676295501878E-15</v>
      </c>
      <c r="BJ120" s="18"/>
      <c r="BK120" s="18"/>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s="5" customFormat="1" hidden="1" outlineLevel="2" x14ac:dyDescent="0.2">
      <c r="A121" s="18"/>
      <c r="B121" s="18"/>
      <c r="C121" s="36"/>
      <c r="D121" s="485"/>
      <c r="E121" s="283">
        <v>5</v>
      </c>
      <c r="F121" s="38"/>
      <c r="G121" s="391"/>
      <c r="H121" s="308"/>
      <c r="I121" s="308"/>
      <c r="J121" s="308"/>
      <c r="K121" s="307"/>
      <c r="L121" s="164">
        <f>IF(A4stdlife="n/a","n/a",IF(L$3&gt;(A4stdlife+$E121),(Input!$K$146*(1+rvanilla)^0.5)-SUM($K121:K121),(Input!$K$146*(1+rvanilla)^0.5)/A4stdlife))</f>
        <v>1.7146075412378756E-2</v>
      </c>
      <c r="M121" s="164">
        <f>IF(A4stdlife="n/a","n/a",IF(M$3&gt;(A4stdlife+$E121),(Input!$K$146*(1+rvanilla)^0.5)-SUM($K121:L121),(Input!$K$146*(1+rvanilla)^0.5)/A4stdlife))</f>
        <v>1.7146075412378756E-2</v>
      </c>
      <c r="N121" s="164">
        <f>IF(A4stdlife="n/a","n/a",IF(N$3&gt;(A4stdlife+$E121),(Input!$K$146*(1+rvanilla)^0.5)-SUM($K121:M121),(Input!$K$146*(1+rvanilla)^0.5)/A4stdlife))</f>
        <v>1.7146075412378756E-2</v>
      </c>
      <c r="O121" s="164">
        <f>IF(A4stdlife="n/a","n/a",IF(O$3&gt;(A4stdlife+$E121),(Input!$K$146*(1+rvanilla)^0.5)-SUM($K121:N121),(Input!$K$146*(1+rvanilla)^0.5)/A4stdlife))</f>
        <v>1.7146075412378756E-2</v>
      </c>
      <c r="P121" s="164">
        <f>IF(A4stdlife="n/a","n/a",IF(P$3&gt;(A4stdlife+$E121),(Input!$K$146*(1+rvanilla)^0.5)-SUM($K121:O121),(Input!$K$146*(1+rvanilla)^0.5)/A4stdlife))</f>
        <v>1.7146075412378756E-2</v>
      </c>
      <c r="Q121" s="164">
        <f>IF(A4stdlife="n/a","n/a",IF(Q$3&gt;(A4stdlife+$E121),(Input!$K$146*(1+rvanilla)^0.5)-SUM($K121:P121),(Input!$K$146*(1+rvanilla)^0.5)/A4stdlife))</f>
        <v>1.7146075412378756E-2</v>
      </c>
      <c r="R121" s="164">
        <f>IF(A4stdlife="n/a","n/a",IF(R$3&gt;(A4stdlife+$E121),(Input!$K$146*(1+rvanilla)^0.5)-SUM($K121:Q121),(Input!$K$146*(1+rvanilla)^0.5)/A4stdlife))</f>
        <v>1.7146075412378756E-2</v>
      </c>
      <c r="S121" s="164">
        <f>IF(A4stdlife="n/a","n/a",IF(S$3&gt;(A4stdlife+$E121),(Input!$K$146*(1+rvanilla)^0.5)-SUM($K121:R121),(Input!$K$146*(1+rvanilla)^0.5)/A4stdlife))</f>
        <v>1.7146075412378756E-2</v>
      </c>
      <c r="T121" s="164">
        <f>IF(A4stdlife="n/a","n/a",IF(T$3&gt;(A4stdlife+$E121),(Input!$K$146*(1+rvanilla)^0.5)-SUM($K121:S121),(Input!$K$146*(1+rvanilla)^0.5)/A4stdlife))</f>
        <v>1.7146075412378756E-2</v>
      </c>
      <c r="U121" s="164">
        <f>IF(A4stdlife="n/a","n/a",IF(U$3&gt;(A4stdlife+$E121),(Input!$K$146*(1+rvanilla)^0.5)-SUM($K121:T121),(Input!$K$146*(1+rvanilla)^0.5)/A4stdlife))</f>
        <v>1.7146075412378756E-2</v>
      </c>
      <c r="V121" s="164">
        <f>IF(A4stdlife="n/a","n/a",IF(V$3&gt;(A4stdlife+$E121),(Input!$K$146*(1+rvanilla)^0.5)-SUM($K121:U121),(Input!$K$146*(1+rvanilla)^0.5)/A4stdlife))</f>
        <v>1.7146075412378756E-2</v>
      </c>
      <c r="W121" s="164">
        <f>IF(A4stdlife="n/a","n/a",IF(W$3&gt;(A4stdlife+$E121),(Input!$K$146*(1+rvanilla)^0.5)-SUM($K121:V121),(Input!$K$146*(1+rvanilla)^0.5)/A4stdlife))</f>
        <v>1.7146075412378756E-2</v>
      </c>
      <c r="X121" s="164">
        <f>IF(A4stdlife="n/a","n/a",IF(X$3&gt;(A4stdlife+$E121),(Input!$K$146*(1+rvanilla)^0.5)-SUM($K121:W121),(Input!$K$146*(1+rvanilla)^0.5)/A4stdlife))</f>
        <v>1.7146075412378756E-2</v>
      </c>
      <c r="Y121" s="164">
        <f>IF(A4stdlife="n/a","n/a",IF(Y$3&gt;(A4stdlife+$E121),(Input!$K$146*(1+rvanilla)^0.5)-SUM($K121:X121),(Input!$K$146*(1+rvanilla)^0.5)/A4stdlife))</f>
        <v>1.7146075412378756E-2</v>
      </c>
      <c r="Z121" s="164">
        <f>IF(A4stdlife="n/a","n/a",IF(Z$3&gt;(A4stdlife+$E121),(Input!$K$146*(1+rvanilla)^0.5)-SUM($K121:Y121),(Input!$K$146*(1+rvanilla)^0.5)/A4stdlife))</f>
        <v>1.7146075412378756E-2</v>
      </c>
      <c r="AA121" s="164">
        <f>IF(A4stdlife="n/a","n/a",IF(AA$3&gt;(A4stdlife+$E121),(Input!$K$146*(1+rvanilla)^0.5)-SUM($K121:Z121),(Input!$K$146*(1+rvanilla)^0.5)/A4stdlife))</f>
        <v>1.7146075412378756E-2</v>
      </c>
      <c r="AB121" s="164">
        <f>IF(A4stdlife="n/a","n/a",IF(AB$3&gt;(A4stdlife+$E121),(Input!$K$146*(1+rvanilla)^0.5)-SUM($K121:AA121),(Input!$K$146*(1+rvanilla)^0.5)/A4stdlife))</f>
        <v>1.7146075412378756E-2</v>
      </c>
      <c r="AC121" s="164">
        <f>IF(A4stdlife="n/a","n/a",IF(AC$3&gt;(A4stdlife+$E121),(Input!$K$146*(1+rvanilla)^0.5)-SUM($K121:AB121),(Input!$K$146*(1+rvanilla)^0.5)/A4stdlife))</f>
        <v>1.7146075412378756E-2</v>
      </c>
      <c r="AD121" s="164">
        <f>IF(A4stdlife="n/a","n/a",IF(AD$3&gt;(A4stdlife+$E121),(Input!$K$146*(1+rvanilla)^0.5)-SUM($K121:AC121),(Input!$K$146*(1+rvanilla)^0.5)/A4stdlife))</f>
        <v>1.7146075412378756E-2</v>
      </c>
      <c r="AE121" s="164">
        <f>IF(A4stdlife="n/a","n/a",IF(AE$3&gt;(A4stdlife+$E121),(Input!$K$146*(1+rvanilla)^0.5)-SUM($K121:AD121),(Input!$K$146*(1+rvanilla)^0.5)/A4stdlife))</f>
        <v>1.7146075412378756E-2</v>
      </c>
      <c r="AF121" s="164">
        <f>IF(A4stdlife="n/a","n/a",IF(AF$3&gt;(A4stdlife+$E121),(Input!$K$146*(1+rvanilla)^0.5)-SUM($K121:AE121),(Input!$K$146*(1+rvanilla)^0.5)/A4stdlife))</f>
        <v>1.7146075412378756E-2</v>
      </c>
      <c r="AG121" s="164">
        <f>IF(A4stdlife="n/a","n/a",IF(AG$3&gt;(A4stdlife+$E121),(Input!$K$146*(1+rvanilla)^0.5)-SUM($K121:AF121),(Input!$K$146*(1+rvanilla)^0.5)/A4stdlife))</f>
        <v>1.7146075412378756E-2</v>
      </c>
      <c r="AH121" s="164">
        <f>IF(A4stdlife="n/a","n/a",IF(AH$3&gt;(A4stdlife+$E121),(Input!$K$146*(1+rvanilla)^0.5)-SUM($K121:AG121),(Input!$K$146*(1+rvanilla)^0.5)/A4stdlife))</f>
        <v>1.7146075412378756E-2</v>
      </c>
      <c r="AI121" s="164">
        <f>IF(A4stdlife="n/a","n/a",IF(AI$3&gt;(A4stdlife+$E121),(Input!$K$146*(1+rvanilla)^0.5)-SUM($K121:AH121),(Input!$K$146*(1+rvanilla)^0.5)/A4stdlife))</f>
        <v>1.7146075412378756E-2</v>
      </c>
      <c r="AJ121" s="164">
        <f>IF(A4stdlife="n/a","n/a",IF(AJ$3&gt;(A4stdlife+$E121),(Input!$K$146*(1+rvanilla)^0.5)-SUM($K121:AI121),(Input!$K$146*(1+rvanilla)^0.5)/A4stdlife))</f>
        <v>1.7146075412378756E-2</v>
      </c>
      <c r="AK121" s="164">
        <f>IF(A4stdlife="n/a","n/a",IF(AK$3&gt;(A4stdlife+$E121),(Input!$K$146*(1+rvanilla)^0.5)-SUM($K121:AJ121),(Input!$K$146*(1+rvanilla)^0.5)/A4stdlife))</f>
        <v>1.7146075412378756E-2</v>
      </c>
      <c r="AL121" s="164">
        <f>IF(A4stdlife="n/a","n/a",IF(AL$3&gt;(A4stdlife+$E121),(Input!$K$146*(1+rvanilla)^0.5)-SUM($K121:AK121),(Input!$K$146*(1+rvanilla)^0.5)/A4stdlife))</f>
        <v>1.7146075412378756E-2</v>
      </c>
      <c r="AM121" s="164">
        <f>IF(A4stdlife="n/a","n/a",IF(AM$3&gt;(A4stdlife+$E121),(Input!$K$146*(1+rvanilla)^0.5)-SUM($K121:AL121),(Input!$K$146*(1+rvanilla)^0.5)/A4stdlife))</f>
        <v>1.7146075412378756E-2</v>
      </c>
      <c r="AN121" s="164">
        <f>IF(A4stdlife="n/a","n/a",IF(AN$3&gt;(A4stdlife+$E121),(Input!$K$146*(1+rvanilla)^0.5)-SUM($K121:AM121),(Input!$K$146*(1+rvanilla)^0.5)/A4stdlife))</f>
        <v>1.7146075412378756E-2</v>
      </c>
      <c r="AO121" s="164">
        <f>IF(A4stdlife="n/a","n/a",IF(AO$3&gt;(A4stdlife+$E121),(Input!$K$146*(1+rvanilla)^0.5)-SUM($K121:AN121),(Input!$K$146*(1+rvanilla)^0.5)/A4stdlife))</f>
        <v>1.7146075412378756E-2</v>
      </c>
      <c r="AP121" s="164">
        <f>IF(A4stdlife="n/a","n/a",IF(AP$3&gt;(A4stdlife+$E121),(Input!$K$146*(1+rvanilla)^0.5)-SUM($K121:AO121),(Input!$K$146*(1+rvanilla)^0.5)/A4stdlife))</f>
        <v>1.7146075412378756E-2</v>
      </c>
      <c r="AQ121" s="164">
        <f>IF(A4stdlife="n/a","n/a",IF(AQ$3&gt;(A4stdlife+$E121),(Input!$K$146*(1+rvanilla)^0.5)-SUM($K121:AP121),(Input!$K$146*(1+rvanilla)^0.5)/A4stdlife))</f>
        <v>1.7146075412378756E-2</v>
      </c>
      <c r="AR121" s="164">
        <f>IF(A4stdlife="n/a","n/a",IF(AR$3&gt;(A4stdlife+$E121),(Input!$K$146*(1+rvanilla)^0.5)-SUM($K121:AQ121),(Input!$K$146*(1+rvanilla)^0.5)/A4stdlife))</f>
        <v>1.7146075412378756E-2</v>
      </c>
      <c r="AS121" s="164">
        <f>IF(A4stdlife="n/a","n/a",IF(AS$3&gt;(A4stdlife+$E121),(Input!$K$146*(1+rvanilla)^0.5)-SUM($K121:AR121),(Input!$K$146*(1+rvanilla)^0.5)/A4stdlife))</f>
        <v>1.7146075412378756E-2</v>
      </c>
      <c r="AT121" s="164">
        <f>IF(A4stdlife="n/a","n/a",IF(AT$3&gt;(A4stdlife+$E121),(Input!$K$146*(1+rvanilla)^0.5)-SUM($K121:AS121),(Input!$K$146*(1+rvanilla)^0.5)/A4stdlife))</f>
        <v>1.7146075412378756E-2</v>
      </c>
      <c r="AU121" s="164">
        <f>IF(A4stdlife="n/a","n/a",IF(AU$3&gt;(A4stdlife+$E121),(Input!$K$146*(1+rvanilla)^0.5)-SUM($K121:AT121),(Input!$K$146*(1+rvanilla)^0.5)/A4stdlife))</f>
        <v>1.7146075412378756E-2</v>
      </c>
      <c r="AV121" s="164">
        <f>IF(A4stdlife="n/a","n/a",IF(AV$3&gt;(A4stdlife+$E121),(Input!$K$146*(1+rvanilla)^0.5)-SUM($K121:AU121),(Input!$K$146*(1+rvanilla)^0.5)/A4stdlife))</f>
        <v>1.7146075412378756E-2</v>
      </c>
      <c r="AW121" s="164">
        <f>IF(A4stdlife="n/a","n/a",IF(AW$3&gt;(A4stdlife+$E121),(Input!$K$146*(1+rvanilla)^0.5)-SUM($K121:AV121),(Input!$K$146*(1+rvanilla)^0.5)/A4stdlife))</f>
        <v>1.7146075412378756E-2</v>
      </c>
      <c r="AX121" s="164">
        <f>IF(A4stdlife="n/a","n/a",IF(AX$3&gt;(A4stdlife+$E121),(Input!$K$146*(1+rvanilla)^0.5)-SUM($K121:AW121),(Input!$K$146*(1+rvanilla)^0.5)/A4stdlife))</f>
        <v>1.7146075412378756E-2</v>
      </c>
      <c r="AY121" s="164">
        <f>IF(A4stdlife="n/a","n/a",IF(AY$3&gt;(A4stdlife+$E121),(Input!$K$146*(1+rvanilla)^0.5)-SUM($K121:AX121),(Input!$K$146*(1+rvanilla)^0.5)/A4stdlife))</f>
        <v>1.7146075412378756E-2</v>
      </c>
      <c r="AZ121" s="164">
        <f>IF(A4stdlife="n/a","n/a",IF(AZ$3&gt;(A4stdlife+$E121),(Input!$K$146*(1+rvanilla)^0.5)-SUM($K121:AY121),(Input!$K$146*(1+rvanilla)^0.5)/A4stdlife))</f>
        <v>1.7146075412378756E-2</v>
      </c>
      <c r="BA121" s="164">
        <f>IF(A4stdlife="n/a","n/a",IF(BA$3&gt;(A4stdlife+$E121),(Input!$K$146*(1+rvanilla)^0.5)-SUM($K121:AZ121),(Input!$K$146*(1+rvanilla)^0.5)/A4stdlife))</f>
        <v>1.7146075412378756E-2</v>
      </c>
      <c r="BB121" s="164">
        <f>IF(A4stdlife="n/a","n/a",IF(BB$3&gt;(A4stdlife+$E121),(Input!$K$146*(1+rvanilla)^0.5)-SUM($K121:BA121),(Input!$K$146*(1+rvanilla)^0.5)/A4stdlife))</f>
        <v>1.7146075412378756E-2</v>
      </c>
      <c r="BC121" s="164">
        <f>IF(A4stdlife="n/a","n/a",IF(BC$3&gt;(A4stdlife+$E121),(Input!$K$146*(1+rvanilla)^0.5)-SUM($K121:BB121),(Input!$K$146*(1+rvanilla)^0.5)/A4stdlife))</f>
        <v>1.7146075412378756E-2</v>
      </c>
      <c r="BD121" s="164">
        <f>IF(A4stdlife="n/a","n/a",IF(BD$3&gt;(A4stdlife+$E121),(Input!$K$146*(1+rvanilla)^0.5)-SUM($K121:BC121),(Input!$K$146*(1+rvanilla)^0.5)/A4stdlife))</f>
        <v>1.7146075412378756E-2</v>
      </c>
      <c r="BE121" s="164">
        <f>IF(A4stdlife="n/a","n/a",IF(BE$3&gt;(A4stdlife+$E121),(Input!$K$146*(1+rvanilla)^0.5)-SUM($K121:BD121),(Input!$K$146*(1+rvanilla)^0.5)/A4stdlife))</f>
        <v>1.7146075412378756E-2</v>
      </c>
      <c r="BF121" s="164">
        <f>IF(A4stdlife="n/a","n/a",IF(BF$3&gt;(A4stdlife+$E121),(Input!$K$146*(1+rvanilla)^0.5)-SUM($K121:BE121),(Input!$K$146*(1+rvanilla)^0.5)/A4stdlife))</f>
        <v>1.7146075412378756E-2</v>
      </c>
      <c r="BG121" s="164">
        <f>IF(A4stdlife="n/a","n/a",IF(BG$3&gt;(A4stdlife+$E121),(Input!$K$146*(1+rvanilla)^0.5)-SUM($K121:BF121),(Input!$K$146*(1+rvanilla)^0.5)/A4stdlife))</f>
        <v>1.7146075412378756E-2</v>
      </c>
      <c r="BH121" s="164">
        <f>IF(A4stdlife="n/a","n/a",IF(BH$3&gt;(A4stdlife+$E121),(Input!$K$146*(1+rvanilla)^0.5)-SUM($K121:BG121),(Input!$K$146*(1+rvanilla)^0.5)/A4stdlife))</f>
        <v>1.7146075412378756E-2</v>
      </c>
      <c r="BI121" s="164">
        <f>IF(A4stdlife="n/a","n/a",IF(BI$3&gt;(A4stdlife+$E121),(Input!$K$146*(1+rvanilla)^0.5)-SUM($K121:BH121),(Input!$K$146*(1+rvanilla)^0.5)/A4stdlife))</f>
        <v>1.7146075412378756E-2</v>
      </c>
      <c r="BJ121" s="18"/>
      <c r="BK121" s="18"/>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s="5" customFormat="1" hidden="1" outlineLevel="2" x14ac:dyDescent="0.2">
      <c r="A122" s="18"/>
      <c r="B122" s="18"/>
      <c r="C122" s="36"/>
      <c r="D122" s="485"/>
      <c r="E122" s="283">
        <v>6</v>
      </c>
      <c r="F122" s="38"/>
      <c r="G122" s="391"/>
      <c r="H122" s="308"/>
      <c r="I122" s="308"/>
      <c r="J122" s="308"/>
      <c r="K122" s="308"/>
      <c r="L122" s="307"/>
      <c r="M122" s="164">
        <f>IF(A4stdlife="n/a","n/a",IF(M$3&gt;(A4stdlife+$E122),(Input!$L$146*(1+rvanilla)^0.5)-SUM($L122:L122),(Input!$L$146*(1+rvanilla)^0.5)/A4stdlife))</f>
        <v>0</v>
      </c>
      <c r="N122" s="164">
        <f>IF(A4stdlife="n/a","n/a",IF(N$3&gt;(A4stdlife+$E122),(Input!$L$146*(1+rvanilla)^0.5)-SUM($L122:M122),(Input!$L$146*(1+rvanilla)^0.5)/A4stdlife))</f>
        <v>0</v>
      </c>
      <c r="O122" s="164">
        <f>IF(A4stdlife="n/a","n/a",IF(O$3&gt;(A4stdlife+$E122),(Input!$L$146*(1+rvanilla)^0.5)-SUM($L122:N122),(Input!$L$146*(1+rvanilla)^0.5)/A4stdlife))</f>
        <v>0</v>
      </c>
      <c r="P122" s="164">
        <f>IF(A4stdlife="n/a","n/a",IF(P$3&gt;(A4stdlife+$E122),(Input!$L$146*(1+rvanilla)^0.5)-SUM($L122:O122),(Input!$L$146*(1+rvanilla)^0.5)/A4stdlife))</f>
        <v>0</v>
      </c>
      <c r="Q122" s="164">
        <f>IF(A4stdlife="n/a","n/a",IF(Q$3&gt;(A4stdlife+$E122),(Input!$L$146*(1+rvanilla)^0.5)-SUM($L122:P122),(Input!$L$146*(1+rvanilla)^0.5)/A4stdlife))</f>
        <v>0</v>
      </c>
      <c r="R122" s="164">
        <f>IF(A4stdlife="n/a","n/a",IF(R$3&gt;(A4stdlife+$E122),(Input!$L$146*(1+rvanilla)^0.5)-SUM($L122:Q122),(Input!$L$146*(1+rvanilla)^0.5)/A4stdlife))</f>
        <v>0</v>
      </c>
      <c r="S122" s="164">
        <f>IF(A4stdlife="n/a","n/a",IF(S$3&gt;(A4stdlife+$E122),(Input!$L$146*(1+rvanilla)^0.5)-SUM($L122:R122),(Input!$L$146*(1+rvanilla)^0.5)/A4stdlife))</f>
        <v>0</v>
      </c>
      <c r="T122" s="164">
        <f>IF(A4stdlife="n/a","n/a",IF(T$3&gt;(A4stdlife+$E122),(Input!$L$146*(1+rvanilla)^0.5)-SUM($L122:S122),(Input!$L$146*(1+rvanilla)^0.5)/A4stdlife))</f>
        <v>0</v>
      </c>
      <c r="U122" s="164">
        <f>IF(A4stdlife="n/a","n/a",IF(U$3&gt;(A4stdlife+$E122),(Input!$L$146*(1+rvanilla)^0.5)-SUM($L122:T122),(Input!$L$146*(1+rvanilla)^0.5)/A4stdlife))</f>
        <v>0</v>
      </c>
      <c r="V122" s="164">
        <f>IF(A4stdlife="n/a","n/a",IF(V$3&gt;(A4stdlife+$E122),(Input!$L$146*(1+rvanilla)^0.5)-SUM($L122:U122),(Input!$L$146*(1+rvanilla)^0.5)/A4stdlife))</f>
        <v>0</v>
      </c>
      <c r="W122" s="164">
        <f>IF(A4stdlife="n/a","n/a",IF(W$3&gt;(A4stdlife+$E122),(Input!$L$146*(1+rvanilla)^0.5)-SUM($L122:V122),(Input!$L$146*(1+rvanilla)^0.5)/A4stdlife))</f>
        <v>0</v>
      </c>
      <c r="X122" s="164">
        <f>IF(A4stdlife="n/a","n/a",IF(X$3&gt;(A4stdlife+$E122),(Input!$L$146*(1+rvanilla)^0.5)-SUM($L122:W122),(Input!$L$146*(1+rvanilla)^0.5)/A4stdlife))</f>
        <v>0</v>
      </c>
      <c r="Y122" s="164">
        <f>IF(A4stdlife="n/a","n/a",IF(Y$3&gt;(A4stdlife+$E122),(Input!$L$146*(1+rvanilla)^0.5)-SUM($L122:X122),(Input!$L$146*(1+rvanilla)^0.5)/A4stdlife))</f>
        <v>0</v>
      </c>
      <c r="Z122" s="164">
        <f>IF(A4stdlife="n/a","n/a",IF(Z$3&gt;(A4stdlife+$E122),(Input!$L$146*(1+rvanilla)^0.5)-SUM($L122:Y122),(Input!$L$146*(1+rvanilla)^0.5)/A4stdlife))</f>
        <v>0</v>
      </c>
      <c r="AA122" s="164">
        <f>IF(A4stdlife="n/a","n/a",IF(AA$3&gt;(A4stdlife+$E122),(Input!$L$146*(1+rvanilla)^0.5)-SUM($L122:Z122),(Input!$L$146*(1+rvanilla)^0.5)/A4stdlife))</f>
        <v>0</v>
      </c>
      <c r="AB122" s="164">
        <f>IF(A4stdlife="n/a","n/a",IF(AB$3&gt;(A4stdlife+$E122),(Input!$L$146*(1+rvanilla)^0.5)-SUM($L122:AA122),(Input!$L$146*(1+rvanilla)^0.5)/A4stdlife))</f>
        <v>0</v>
      </c>
      <c r="AC122" s="164">
        <f>IF(A4stdlife="n/a","n/a",IF(AC$3&gt;(A4stdlife+$E122),(Input!$L$146*(1+rvanilla)^0.5)-SUM($L122:AB122),(Input!$L$146*(1+rvanilla)^0.5)/A4stdlife))</f>
        <v>0</v>
      </c>
      <c r="AD122" s="164">
        <f>IF(A4stdlife="n/a","n/a",IF(AD$3&gt;(A4stdlife+$E122),(Input!$L$146*(1+rvanilla)^0.5)-SUM($L122:AC122),(Input!$L$146*(1+rvanilla)^0.5)/A4stdlife))</f>
        <v>0</v>
      </c>
      <c r="AE122" s="164">
        <f>IF(A4stdlife="n/a","n/a",IF(AE$3&gt;(A4stdlife+$E122),(Input!$L$146*(1+rvanilla)^0.5)-SUM($L122:AD122),(Input!$L$146*(1+rvanilla)^0.5)/A4stdlife))</f>
        <v>0</v>
      </c>
      <c r="AF122" s="164">
        <f>IF(A4stdlife="n/a","n/a",IF(AF$3&gt;(A4stdlife+$E122),(Input!$L$146*(1+rvanilla)^0.5)-SUM($L122:AE122),(Input!$L$146*(1+rvanilla)^0.5)/A4stdlife))</f>
        <v>0</v>
      </c>
      <c r="AG122" s="164">
        <f>IF(A4stdlife="n/a","n/a",IF(AG$3&gt;(A4stdlife+$E122),(Input!$L$146*(1+rvanilla)^0.5)-SUM($L122:AF122),(Input!$L$146*(1+rvanilla)^0.5)/A4stdlife))</f>
        <v>0</v>
      </c>
      <c r="AH122" s="164">
        <f>IF(A4stdlife="n/a","n/a",IF(AH$3&gt;(A4stdlife+$E122),(Input!$L$146*(1+rvanilla)^0.5)-SUM($L122:AG122),(Input!$L$146*(1+rvanilla)^0.5)/A4stdlife))</f>
        <v>0</v>
      </c>
      <c r="AI122" s="164">
        <f>IF(A4stdlife="n/a","n/a",IF(AI$3&gt;(A4stdlife+$E122),(Input!$L$146*(1+rvanilla)^0.5)-SUM($L122:AH122),(Input!$L$146*(1+rvanilla)^0.5)/A4stdlife))</f>
        <v>0</v>
      </c>
      <c r="AJ122" s="164">
        <f>IF(A4stdlife="n/a","n/a",IF(AJ$3&gt;(A4stdlife+$E122),(Input!$L$146*(1+rvanilla)^0.5)-SUM($L122:AI122),(Input!$L$146*(1+rvanilla)^0.5)/A4stdlife))</f>
        <v>0</v>
      </c>
      <c r="AK122" s="164">
        <f>IF(A4stdlife="n/a","n/a",IF(AK$3&gt;(A4stdlife+$E122),(Input!$L$146*(1+rvanilla)^0.5)-SUM($L122:AJ122),(Input!$L$146*(1+rvanilla)^0.5)/A4stdlife))</f>
        <v>0</v>
      </c>
      <c r="AL122" s="164">
        <f>IF(A4stdlife="n/a","n/a",IF(AL$3&gt;(A4stdlife+$E122),(Input!$L$146*(1+rvanilla)^0.5)-SUM($L122:AK122),(Input!$L$146*(1+rvanilla)^0.5)/A4stdlife))</f>
        <v>0</v>
      </c>
      <c r="AM122" s="164">
        <f>IF(A4stdlife="n/a","n/a",IF(AM$3&gt;(A4stdlife+$E122),(Input!$L$146*(1+rvanilla)^0.5)-SUM($L122:AL122),(Input!$L$146*(1+rvanilla)^0.5)/A4stdlife))</f>
        <v>0</v>
      </c>
      <c r="AN122" s="164">
        <f>IF(A4stdlife="n/a","n/a",IF(AN$3&gt;(A4stdlife+$E122),(Input!$L$146*(1+rvanilla)^0.5)-SUM($L122:AM122),(Input!$L$146*(1+rvanilla)^0.5)/A4stdlife))</f>
        <v>0</v>
      </c>
      <c r="AO122" s="164">
        <f>IF(A4stdlife="n/a","n/a",IF(AO$3&gt;(A4stdlife+$E122),(Input!$L$146*(1+rvanilla)^0.5)-SUM($L122:AN122),(Input!$L$146*(1+rvanilla)^0.5)/A4stdlife))</f>
        <v>0</v>
      </c>
      <c r="AP122" s="164">
        <f>IF(A4stdlife="n/a","n/a",IF(AP$3&gt;(A4stdlife+$E122),(Input!$L$146*(1+rvanilla)^0.5)-SUM($L122:AO122),(Input!$L$146*(1+rvanilla)^0.5)/A4stdlife))</f>
        <v>0</v>
      </c>
      <c r="AQ122" s="164">
        <f>IF(A4stdlife="n/a","n/a",IF(AQ$3&gt;(A4stdlife+$E122),(Input!$L$146*(1+rvanilla)^0.5)-SUM($L122:AP122),(Input!$L$146*(1+rvanilla)^0.5)/A4stdlife))</f>
        <v>0</v>
      </c>
      <c r="AR122" s="164">
        <f>IF(A4stdlife="n/a","n/a",IF(AR$3&gt;(A4stdlife+$E122),(Input!$L$146*(1+rvanilla)^0.5)-SUM($L122:AQ122),(Input!$L$146*(1+rvanilla)^0.5)/A4stdlife))</f>
        <v>0</v>
      </c>
      <c r="AS122" s="164">
        <f>IF(A4stdlife="n/a","n/a",IF(AS$3&gt;(A4stdlife+$E122),(Input!$L$146*(1+rvanilla)^0.5)-SUM($L122:AR122),(Input!$L$146*(1+rvanilla)^0.5)/A4stdlife))</f>
        <v>0</v>
      </c>
      <c r="AT122" s="164">
        <f>IF(A4stdlife="n/a","n/a",IF(AT$3&gt;(A4stdlife+$E122),(Input!$L$146*(1+rvanilla)^0.5)-SUM($L122:AS122),(Input!$L$146*(1+rvanilla)^0.5)/A4stdlife))</f>
        <v>0</v>
      </c>
      <c r="AU122" s="164">
        <f>IF(A4stdlife="n/a","n/a",IF(AU$3&gt;(A4stdlife+$E122),(Input!$L$146*(1+rvanilla)^0.5)-SUM($L122:AT122),(Input!$L$146*(1+rvanilla)^0.5)/A4stdlife))</f>
        <v>0</v>
      </c>
      <c r="AV122" s="164">
        <f>IF(A4stdlife="n/a","n/a",IF(AV$3&gt;(A4stdlife+$E122),(Input!$L$146*(1+rvanilla)^0.5)-SUM($L122:AU122),(Input!$L$146*(1+rvanilla)^0.5)/A4stdlife))</f>
        <v>0</v>
      </c>
      <c r="AW122" s="164">
        <f>IF(A4stdlife="n/a","n/a",IF(AW$3&gt;(A4stdlife+$E122),(Input!$L$146*(1+rvanilla)^0.5)-SUM($L122:AV122),(Input!$L$146*(1+rvanilla)^0.5)/A4stdlife))</f>
        <v>0</v>
      </c>
      <c r="AX122" s="164">
        <f>IF(A4stdlife="n/a","n/a",IF(AX$3&gt;(A4stdlife+$E122),(Input!$L$146*(1+rvanilla)^0.5)-SUM($L122:AW122),(Input!$L$146*(1+rvanilla)^0.5)/A4stdlife))</f>
        <v>0</v>
      </c>
      <c r="AY122" s="164">
        <f>IF(A4stdlife="n/a","n/a",IF(AY$3&gt;(A4stdlife+$E122),(Input!$L$146*(1+rvanilla)^0.5)-SUM($L122:AX122),(Input!$L$146*(1+rvanilla)^0.5)/A4stdlife))</f>
        <v>0</v>
      </c>
      <c r="AZ122" s="164">
        <f>IF(A4stdlife="n/a","n/a",IF(AZ$3&gt;(A4stdlife+$E122),(Input!$L$146*(1+rvanilla)^0.5)-SUM($L122:AY122),(Input!$L$146*(1+rvanilla)^0.5)/A4stdlife))</f>
        <v>0</v>
      </c>
      <c r="BA122" s="164">
        <f>IF(A4stdlife="n/a","n/a",IF(BA$3&gt;(A4stdlife+$E122),(Input!$L$146*(1+rvanilla)^0.5)-SUM($L122:AZ122),(Input!$L$146*(1+rvanilla)^0.5)/A4stdlife))</f>
        <v>0</v>
      </c>
      <c r="BB122" s="164">
        <f>IF(A4stdlife="n/a","n/a",IF(BB$3&gt;(A4stdlife+$E122),(Input!$L$146*(1+rvanilla)^0.5)-SUM($L122:BA122),(Input!$L$146*(1+rvanilla)^0.5)/A4stdlife))</f>
        <v>0</v>
      </c>
      <c r="BC122" s="164">
        <f>IF(A4stdlife="n/a","n/a",IF(BC$3&gt;(A4stdlife+$E122),(Input!$L$146*(1+rvanilla)^0.5)-SUM($L122:BB122),(Input!$L$146*(1+rvanilla)^0.5)/A4stdlife))</f>
        <v>0</v>
      </c>
      <c r="BD122" s="164">
        <f>IF(A4stdlife="n/a","n/a",IF(BD$3&gt;(A4stdlife+$E122),(Input!$L$146*(1+rvanilla)^0.5)-SUM($L122:BC122),(Input!$L$146*(1+rvanilla)^0.5)/A4stdlife))</f>
        <v>0</v>
      </c>
      <c r="BE122" s="164">
        <f>IF(A4stdlife="n/a","n/a",IF(BE$3&gt;(A4stdlife+$E122),(Input!$L$146*(1+rvanilla)^0.5)-SUM($L122:BD122),(Input!$L$146*(1+rvanilla)^0.5)/A4stdlife))</f>
        <v>0</v>
      </c>
      <c r="BF122" s="164">
        <f>IF(A4stdlife="n/a","n/a",IF(BF$3&gt;(A4stdlife+$E122),(Input!$L$146*(1+rvanilla)^0.5)-SUM($L122:BE122),(Input!$L$146*(1+rvanilla)^0.5)/A4stdlife))</f>
        <v>0</v>
      </c>
      <c r="BG122" s="164">
        <f>IF(A4stdlife="n/a","n/a",IF(BG$3&gt;(A4stdlife+$E122),(Input!$L$146*(1+rvanilla)^0.5)-SUM($L122:BF122),(Input!$L$146*(1+rvanilla)^0.5)/A4stdlife))</f>
        <v>0</v>
      </c>
      <c r="BH122" s="164">
        <f>IF(A4stdlife="n/a","n/a",IF(BH$3&gt;(A4stdlife+$E122),(Input!$L$146*(1+rvanilla)^0.5)-SUM($L122:BG122),(Input!$L$146*(1+rvanilla)^0.5)/A4stdlife))</f>
        <v>0</v>
      </c>
      <c r="BI122" s="164">
        <f>IF(A4stdlife="n/a","n/a",IF(BI$3&gt;(A4stdlife+$E122),(Input!$L$146*(1+rvanilla)^0.5)-SUM($L122:BH122),(Input!$L$146*(1+rvanilla)^0.5)/A4stdlife))</f>
        <v>0</v>
      </c>
      <c r="BJ122" s="18"/>
      <c r="BK122" s="18"/>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s="5" customFormat="1" hidden="1" outlineLevel="2" x14ac:dyDescent="0.2">
      <c r="A123" s="18"/>
      <c r="B123" s="18"/>
      <c r="C123" s="36"/>
      <c r="D123" s="485"/>
      <c r="E123" s="283">
        <v>7</v>
      </c>
      <c r="F123" s="38"/>
      <c r="G123" s="391"/>
      <c r="H123" s="308"/>
      <c r="I123" s="308"/>
      <c r="J123" s="308"/>
      <c r="K123" s="308"/>
      <c r="L123" s="308"/>
      <c r="M123" s="307"/>
      <c r="N123" s="164">
        <f>IF(A4stdlife="n/a","n/a",IF(N$3&gt;(A4stdlife+$E123),(Input!$M$146*(1+rvanilla)^0.5)-SUM($M123:M123),(Input!$M$146*(1+rvanilla)^0.5)/A4stdlife))</f>
        <v>0</v>
      </c>
      <c r="O123" s="164">
        <f>IF(A4stdlife="n/a","n/a",IF(O$3&gt;(A4stdlife+$E123),(Input!$M$146*(1+rvanilla)^0.5)-SUM($M123:N123),(Input!$M$146*(1+rvanilla)^0.5)/A4stdlife))</f>
        <v>0</v>
      </c>
      <c r="P123" s="164">
        <f>IF(A4stdlife="n/a","n/a",IF(P$3&gt;(A4stdlife+$E123),(Input!$M$146*(1+rvanilla)^0.5)-SUM($M123:O123),(Input!$M$146*(1+rvanilla)^0.5)/A4stdlife))</f>
        <v>0</v>
      </c>
      <c r="Q123" s="164">
        <f>IF(A4stdlife="n/a","n/a",IF(Q$3&gt;(A4stdlife+$E123),(Input!$M$146*(1+rvanilla)^0.5)-SUM($M123:P123),(Input!$M$146*(1+rvanilla)^0.5)/A4stdlife))</f>
        <v>0</v>
      </c>
      <c r="R123" s="164">
        <f>IF(A4stdlife="n/a","n/a",IF(R$3&gt;(A4stdlife+$E123),(Input!$M$146*(1+rvanilla)^0.5)-SUM($M123:Q123),(Input!$M$146*(1+rvanilla)^0.5)/A4stdlife))</f>
        <v>0</v>
      </c>
      <c r="S123" s="164">
        <f>IF(A4stdlife="n/a","n/a",IF(S$3&gt;(A4stdlife+$E123),(Input!$M$146*(1+rvanilla)^0.5)-SUM($M123:R123),(Input!$M$146*(1+rvanilla)^0.5)/A4stdlife))</f>
        <v>0</v>
      </c>
      <c r="T123" s="164">
        <f>IF(A4stdlife="n/a","n/a",IF(T$3&gt;(A4stdlife+$E123),(Input!$M$146*(1+rvanilla)^0.5)-SUM($M123:S123),(Input!$M$146*(1+rvanilla)^0.5)/A4stdlife))</f>
        <v>0</v>
      </c>
      <c r="U123" s="164">
        <f>IF(A4stdlife="n/a","n/a",IF(U$3&gt;(A4stdlife+$E123),(Input!$M$146*(1+rvanilla)^0.5)-SUM($M123:T123),(Input!$M$146*(1+rvanilla)^0.5)/A4stdlife))</f>
        <v>0</v>
      </c>
      <c r="V123" s="164">
        <f>IF(A4stdlife="n/a","n/a",IF(V$3&gt;(A4stdlife+$E123),(Input!$M$146*(1+rvanilla)^0.5)-SUM($M123:U123),(Input!$M$146*(1+rvanilla)^0.5)/A4stdlife))</f>
        <v>0</v>
      </c>
      <c r="W123" s="164">
        <f>IF(A4stdlife="n/a","n/a",IF(W$3&gt;(A4stdlife+$E123),(Input!$M$146*(1+rvanilla)^0.5)-SUM($M123:V123),(Input!$M$146*(1+rvanilla)^0.5)/A4stdlife))</f>
        <v>0</v>
      </c>
      <c r="X123" s="164">
        <f>IF(A4stdlife="n/a","n/a",IF(X$3&gt;(A4stdlife+$E123),(Input!$M$146*(1+rvanilla)^0.5)-SUM($M123:W123),(Input!$M$146*(1+rvanilla)^0.5)/A4stdlife))</f>
        <v>0</v>
      </c>
      <c r="Y123" s="164">
        <f>IF(A4stdlife="n/a","n/a",IF(Y$3&gt;(A4stdlife+$E123),(Input!$M$146*(1+rvanilla)^0.5)-SUM($M123:X123),(Input!$M$146*(1+rvanilla)^0.5)/A4stdlife))</f>
        <v>0</v>
      </c>
      <c r="Z123" s="164">
        <f>IF(A4stdlife="n/a","n/a",IF(Z$3&gt;(A4stdlife+$E123),(Input!$M$146*(1+rvanilla)^0.5)-SUM($M123:Y123),(Input!$M$146*(1+rvanilla)^0.5)/A4stdlife))</f>
        <v>0</v>
      </c>
      <c r="AA123" s="164">
        <f>IF(A4stdlife="n/a","n/a",IF(AA$3&gt;(A4stdlife+$E123),(Input!$M$146*(1+rvanilla)^0.5)-SUM($M123:Z123),(Input!$M$146*(1+rvanilla)^0.5)/A4stdlife))</f>
        <v>0</v>
      </c>
      <c r="AB123" s="164">
        <f>IF(A4stdlife="n/a","n/a",IF(AB$3&gt;(A4stdlife+$E123),(Input!$M$146*(1+rvanilla)^0.5)-SUM($M123:AA123),(Input!$M$146*(1+rvanilla)^0.5)/A4stdlife))</f>
        <v>0</v>
      </c>
      <c r="AC123" s="164">
        <f>IF(A4stdlife="n/a","n/a",IF(AC$3&gt;(A4stdlife+$E123),(Input!$M$146*(1+rvanilla)^0.5)-SUM($M123:AB123),(Input!$M$146*(1+rvanilla)^0.5)/A4stdlife))</f>
        <v>0</v>
      </c>
      <c r="AD123" s="164">
        <f>IF(A4stdlife="n/a","n/a",IF(AD$3&gt;(A4stdlife+$E123),(Input!$M$146*(1+rvanilla)^0.5)-SUM($M123:AC123),(Input!$M$146*(1+rvanilla)^0.5)/A4stdlife))</f>
        <v>0</v>
      </c>
      <c r="AE123" s="164">
        <f>IF(A4stdlife="n/a","n/a",IF(AE$3&gt;(A4stdlife+$E123),(Input!$M$146*(1+rvanilla)^0.5)-SUM($M123:AD123),(Input!$M$146*(1+rvanilla)^0.5)/A4stdlife))</f>
        <v>0</v>
      </c>
      <c r="AF123" s="164">
        <f>IF(A4stdlife="n/a","n/a",IF(AF$3&gt;(A4stdlife+$E123),(Input!$M$146*(1+rvanilla)^0.5)-SUM($M123:AE123),(Input!$M$146*(1+rvanilla)^0.5)/A4stdlife))</f>
        <v>0</v>
      </c>
      <c r="AG123" s="164">
        <f>IF(A4stdlife="n/a","n/a",IF(AG$3&gt;(A4stdlife+$E123),(Input!$M$146*(1+rvanilla)^0.5)-SUM($M123:AF123),(Input!$M$146*(1+rvanilla)^0.5)/A4stdlife))</f>
        <v>0</v>
      </c>
      <c r="AH123" s="164">
        <f>IF(A4stdlife="n/a","n/a",IF(AH$3&gt;(A4stdlife+$E123),(Input!$M$146*(1+rvanilla)^0.5)-SUM($M123:AG123),(Input!$M$146*(1+rvanilla)^0.5)/A4stdlife))</f>
        <v>0</v>
      </c>
      <c r="AI123" s="164">
        <f>IF(A4stdlife="n/a","n/a",IF(AI$3&gt;(A4stdlife+$E123),(Input!$M$146*(1+rvanilla)^0.5)-SUM($M123:AH123),(Input!$M$146*(1+rvanilla)^0.5)/A4stdlife))</f>
        <v>0</v>
      </c>
      <c r="AJ123" s="164">
        <f>IF(A4stdlife="n/a","n/a",IF(AJ$3&gt;(A4stdlife+$E123),(Input!$M$146*(1+rvanilla)^0.5)-SUM($M123:AI123),(Input!$M$146*(1+rvanilla)^0.5)/A4stdlife))</f>
        <v>0</v>
      </c>
      <c r="AK123" s="164">
        <f>IF(A4stdlife="n/a","n/a",IF(AK$3&gt;(A4stdlife+$E123),(Input!$M$146*(1+rvanilla)^0.5)-SUM($M123:AJ123),(Input!$M$146*(1+rvanilla)^0.5)/A4stdlife))</f>
        <v>0</v>
      </c>
      <c r="AL123" s="164">
        <f>IF(A4stdlife="n/a","n/a",IF(AL$3&gt;(A4stdlife+$E123),(Input!$M$146*(1+rvanilla)^0.5)-SUM($M123:AK123),(Input!$M$146*(1+rvanilla)^0.5)/A4stdlife))</f>
        <v>0</v>
      </c>
      <c r="AM123" s="164">
        <f>IF(A4stdlife="n/a","n/a",IF(AM$3&gt;(A4stdlife+$E123),(Input!$M$146*(1+rvanilla)^0.5)-SUM($M123:AL123),(Input!$M$146*(1+rvanilla)^0.5)/A4stdlife))</f>
        <v>0</v>
      </c>
      <c r="AN123" s="164">
        <f>IF(A4stdlife="n/a","n/a",IF(AN$3&gt;(A4stdlife+$E123),(Input!$M$146*(1+rvanilla)^0.5)-SUM($M123:AM123),(Input!$M$146*(1+rvanilla)^0.5)/A4stdlife))</f>
        <v>0</v>
      </c>
      <c r="AO123" s="164">
        <f>IF(A4stdlife="n/a","n/a",IF(AO$3&gt;(A4stdlife+$E123),(Input!$M$146*(1+rvanilla)^0.5)-SUM($M123:AN123),(Input!$M$146*(1+rvanilla)^0.5)/A4stdlife))</f>
        <v>0</v>
      </c>
      <c r="AP123" s="164">
        <f>IF(A4stdlife="n/a","n/a",IF(AP$3&gt;(A4stdlife+$E123),(Input!$M$146*(1+rvanilla)^0.5)-SUM($M123:AO123),(Input!$M$146*(1+rvanilla)^0.5)/A4stdlife))</f>
        <v>0</v>
      </c>
      <c r="AQ123" s="164">
        <f>IF(A4stdlife="n/a","n/a",IF(AQ$3&gt;(A4stdlife+$E123),(Input!$M$146*(1+rvanilla)^0.5)-SUM($M123:AP123),(Input!$M$146*(1+rvanilla)^0.5)/A4stdlife))</f>
        <v>0</v>
      </c>
      <c r="AR123" s="164">
        <f>IF(A4stdlife="n/a","n/a",IF(AR$3&gt;(A4stdlife+$E123),(Input!$M$146*(1+rvanilla)^0.5)-SUM($M123:AQ123),(Input!$M$146*(1+rvanilla)^0.5)/A4stdlife))</f>
        <v>0</v>
      </c>
      <c r="AS123" s="164">
        <f>IF(A4stdlife="n/a","n/a",IF(AS$3&gt;(A4stdlife+$E123),(Input!$M$146*(1+rvanilla)^0.5)-SUM($M123:AR123),(Input!$M$146*(1+rvanilla)^0.5)/A4stdlife))</f>
        <v>0</v>
      </c>
      <c r="AT123" s="164">
        <f>IF(A4stdlife="n/a","n/a",IF(AT$3&gt;(A4stdlife+$E123),(Input!$M$146*(1+rvanilla)^0.5)-SUM($M123:AS123),(Input!$M$146*(1+rvanilla)^0.5)/A4stdlife))</f>
        <v>0</v>
      </c>
      <c r="AU123" s="164">
        <f>IF(A4stdlife="n/a","n/a",IF(AU$3&gt;(A4stdlife+$E123),(Input!$M$146*(1+rvanilla)^0.5)-SUM($M123:AT123),(Input!$M$146*(1+rvanilla)^0.5)/A4stdlife))</f>
        <v>0</v>
      </c>
      <c r="AV123" s="164">
        <f>IF(A4stdlife="n/a","n/a",IF(AV$3&gt;(A4stdlife+$E123),(Input!$M$146*(1+rvanilla)^0.5)-SUM($M123:AU123),(Input!$M$146*(1+rvanilla)^0.5)/A4stdlife))</f>
        <v>0</v>
      </c>
      <c r="AW123" s="164">
        <f>IF(A4stdlife="n/a","n/a",IF(AW$3&gt;(A4stdlife+$E123),(Input!$M$146*(1+rvanilla)^0.5)-SUM($M123:AV123),(Input!$M$146*(1+rvanilla)^0.5)/A4stdlife))</f>
        <v>0</v>
      </c>
      <c r="AX123" s="164">
        <f>IF(A4stdlife="n/a","n/a",IF(AX$3&gt;(A4stdlife+$E123),(Input!$M$146*(1+rvanilla)^0.5)-SUM($M123:AW123),(Input!$M$146*(1+rvanilla)^0.5)/A4stdlife))</f>
        <v>0</v>
      </c>
      <c r="AY123" s="164">
        <f>IF(A4stdlife="n/a","n/a",IF(AY$3&gt;(A4stdlife+$E123),(Input!$M$146*(1+rvanilla)^0.5)-SUM($M123:AX123),(Input!$M$146*(1+rvanilla)^0.5)/A4stdlife))</f>
        <v>0</v>
      </c>
      <c r="AZ123" s="164">
        <f>IF(A4stdlife="n/a","n/a",IF(AZ$3&gt;(A4stdlife+$E123),(Input!$M$146*(1+rvanilla)^0.5)-SUM($M123:AY123),(Input!$M$146*(1+rvanilla)^0.5)/A4stdlife))</f>
        <v>0</v>
      </c>
      <c r="BA123" s="164">
        <f>IF(A4stdlife="n/a","n/a",IF(BA$3&gt;(A4stdlife+$E123),(Input!$M$146*(1+rvanilla)^0.5)-SUM($M123:AZ123),(Input!$M$146*(1+rvanilla)^0.5)/A4stdlife))</f>
        <v>0</v>
      </c>
      <c r="BB123" s="164">
        <f>IF(A4stdlife="n/a","n/a",IF(BB$3&gt;(A4stdlife+$E123),(Input!$M$146*(1+rvanilla)^0.5)-SUM($M123:BA123),(Input!$M$146*(1+rvanilla)^0.5)/A4stdlife))</f>
        <v>0</v>
      </c>
      <c r="BC123" s="164">
        <f>IF(A4stdlife="n/a","n/a",IF(BC$3&gt;(A4stdlife+$E123),(Input!$M$146*(1+rvanilla)^0.5)-SUM($M123:BB123),(Input!$M$146*(1+rvanilla)^0.5)/A4stdlife))</f>
        <v>0</v>
      </c>
      <c r="BD123" s="164">
        <f>IF(A4stdlife="n/a","n/a",IF(BD$3&gt;(A4stdlife+$E123),(Input!$M$146*(1+rvanilla)^0.5)-SUM($M123:BC123),(Input!$M$146*(1+rvanilla)^0.5)/A4stdlife))</f>
        <v>0</v>
      </c>
      <c r="BE123" s="164">
        <f>IF(A4stdlife="n/a","n/a",IF(BE$3&gt;(A4stdlife+$E123),(Input!$M$146*(1+rvanilla)^0.5)-SUM($M123:BD123),(Input!$M$146*(1+rvanilla)^0.5)/A4stdlife))</f>
        <v>0</v>
      </c>
      <c r="BF123" s="164">
        <f>IF(A4stdlife="n/a","n/a",IF(BF$3&gt;(A4stdlife+$E123),(Input!$M$146*(1+rvanilla)^0.5)-SUM($M123:BE123),(Input!$M$146*(1+rvanilla)^0.5)/A4stdlife))</f>
        <v>0</v>
      </c>
      <c r="BG123" s="164">
        <f>IF(A4stdlife="n/a","n/a",IF(BG$3&gt;(A4stdlife+$E123),(Input!$M$146*(1+rvanilla)^0.5)-SUM($M123:BF123),(Input!$M$146*(1+rvanilla)^0.5)/A4stdlife))</f>
        <v>0</v>
      </c>
      <c r="BH123" s="164">
        <f>IF(A4stdlife="n/a","n/a",IF(BH$3&gt;(A4stdlife+$E123),(Input!$M$146*(1+rvanilla)^0.5)-SUM($M123:BG123),(Input!$M$146*(1+rvanilla)^0.5)/A4stdlife))</f>
        <v>0</v>
      </c>
      <c r="BI123" s="164">
        <f>IF(A4stdlife="n/a","n/a",IF(BI$3&gt;(A4stdlife+$E123),(Input!$M$146*(1+rvanilla)^0.5)-SUM($M123:BH123),(Input!$M$146*(1+rvanilla)^0.5)/A4stdlife))</f>
        <v>0</v>
      </c>
      <c r="BJ123" s="18"/>
      <c r="BK123" s="18"/>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s="5" customFormat="1" hidden="1" outlineLevel="2" x14ac:dyDescent="0.2">
      <c r="A124" s="18"/>
      <c r="B124" s="18"/>
      <c r="C124" s="36"/>
      <c r="D124" s="485"/>
      <c r="E124" s="283">
        <v>8</v>
      </c>
      <c r="F124" s="38"/>
      <c r="G124" s="391"/>
      <c r="H124" s="308"/>
      <c r="I124" s="308"/>
      <c r="J124" s="308"/>
      <c r="K124" s="308"/>
      <c r="L124" s="308"/>
      <c r="M124" s="308"/>
      <c r="N124" s="307"/>
      <c r="O124" s="164">
        <f>IF(A4stdlife="n/a","n/a",IF(O$3&gt;(A4stdlife+$E124),(Input!$N$146*(1+rvanilla)^0.5)-SUM($N124:N124),(Input!$N$146*(1+rvanilla)^0.5)/A4stdlife))</f>
        <v>0</v>
      </c>
      <c r="P124" s="164">
        <f>IF(A4stdlife="n/a","n/a",IF(P$3&gt;(A4stdlife+$E124),(Input!$N$146*(1+rvanilla)^0.5)-SUM($N124:O124),(Input!$N$146*(1+rvanilla)^0.5)/A4stdlife))</f>
        <v>0</v>
      </c>
      <c r="Q124" s="164">
        <f>IF(A4stdlife="n/a","n/a",IF(Q$3&gt;(A4stdlife+$E124),(Input!$N$146*(1+rvanilla)^0.5)-SUM($N124:P124),(Input!$N$146*(1+rvanilla)^0.5)/A4stdlife))</f>
        <v>0</v>
      </c>
      <c r="R124" s="164">
        <f>IF(A4stdlife="n/a","n/a",IF(R$3&gt;(A4stdlife+$E124),(Input!$N$146*(1+rvanilla)^0.5)-SUM($N124:Q124),(Input!$N$146*(1+rvanilla)^0.5)/A4stdlife))</f>
        <v>0</v>
      </c>
      <c r="S124" s="164">
        <f>IF(A4stdlife="n/a","n/a",IF(S$3&gt;(A4stdlife+$E124),(Input!$N$146*(1+rvanilla)^0.5)-SUM($N124:R124),(Input!$N$146*(1+rvanilla)^0.5)/A4stdlife))</f>
        <v>0</v>
      </c>
      <c r="T124" s="164">
        <f>IF(A4stdlife="n/a","n/a",IF(T$3&gt;(A4stdlife+$E124),(Input!$N$146*(1+rvanilla)^0.5)-SUM($N124:S124),(Input!$N$146*(1+rvanilla)^0.5)/A4stdlife))</f>
        <v>0</v>
      </c>
      <c r="U124" s="164">
        <f>IF(A4stdlife="n/a","n/a",IF(U$3&gt;(A4stdlife+$E124),(Input!$N$146*(1+rvanilla)^0.5)-SUM($N124:T124),(Input!$N$146*(1+rvanilla)^0.5)/A4stdlife))</f>
        <v>0</v>
      </c>
      <c r="V124" s="164">
        <f>IF(A4stdlife="n/a","n/a",IF(V$3&gt;(A4stdlife+$E124),(Input!$N$146*(1+rvanilla)^0.5)-SUM($N124:U124),(Input!$N$146*(1+rvanilla)^0.5)/A4stdlife))</f>
        <v>0</v>
      </c>
      <c r="W124" s="164">
        <f>IF(A4stdlife="n/a","n/a",IF(W$3&gt;(A4stdlife+$E124),(Input!$N$146*(1+rvanilla)^0.5)-SUM($N124:V124),(Input!$N$146*(1+rvanilla)^0.5)/A4stdlife))</f>
        <v>0</v>
      </c>
      <c r="X124" s="164">
        <f>IF(A4stdlife="n/a","n/a",IF(X$3&gt;(A4stdlife+$E124),(Input!$N$146*(1+rvanilla)^0.5)-SUM($N124:W124),(Input!$N$146*(1+rvanilla)^0.5)/A4stdlife))</f>
        <v>0</v>
      </c>
      <c r="Y124" s="164">
        <f>IF(A4stdlife="n/a","n/a",IF(Y$3&gt;(A4stdlife+$E124),(Input!$N$146*(1+rvanilla)^0.5)-SUM($N124:X124),(Input!$N$146*(1+rvanilla)^0.5)/A4stdlife))</f>
        <v>0</v>
      </c>
      <c r="Z124" s="164">
        <f>IF(A4stdlife="n/a","n/a",IF(Z$3&gt;(A4stdlife+$E124),(Input!$N$146*(1+rvanilla)^0.5)-SUM($N124:Y124),(Input!$N$146*(1+rvanilla)^0.5)/A4stdlife))</f>
        <v>0</v>
      </c>
      <c r="AA124" s="164">
        <f>IF(A4stdlife="n/a","n/a",IF(AA$3&gt;(A4stdlife+$E124),(Input!$N$146*(1+rvanilla)^0.5)-SUM($N124:Z124),(Input!$N$146*(1+rvanilla)^0.5)/A4stdlife))</f>
        <v>0</v>
      </c>
      <c r="AB124" s="164">
        <f>IF(A4stdlife="n/a","n/a",IF(AB$3&gt;(A4stdlife+$E124),(Input!$N$146*(1+rvanilla)^0.5)-SUM($N124:AA124),(Input!$N$146*(1+rvanilla)^0.5)/A4stdlife))</f>
        <v>0</v>
      </c>
      <c r="AC124" s="164">
        <f>IF(A4stdlife="n/a","n/a",IF(AC$3&gt;(A4stdlife+$E124),(Input!$N$146*(1+rvanilla)^0.5)-SUM($N124:AB124),(Input!$N$146*(1+rvanilla)^0.5)/A4stdlife))</f>
        <v>0</v>
      </c>
      <c r="AD124" s="164">
        <f>IF(A4stdlife="n/a","n/a",IF(AD$3&gt;(A4stdlife+$E124),(Input!$N$146*(1+rvanilla)^0.5)-SUM($N124:AC124),(Input!$N$146*(1+rvanilla)^0.5)/A4stdlife))</f>
        <v>0</v>
      </c>
      <c r="AE124" s="164">
        <f>IF(A4stdlife="n/a","n/a",IF(AE$3&gt;(A4stdlife+$E124),(Input!$N$146*(1+rvanilla)^0.5)-SUM($N124:AD124),(Input!$N$146*(1+rvanilla)^0.5)/A4stdlife))</f>
        <v>0</v>
      </c>
      <c r="AF124" s="164">
        <f>IF(A4stdlife="n/a","n/a",IF(AF$3&gt;(A4stdlife+$E124),(Input!$N$146*(1+rvanilla)^0.5)-SUM($N124:AE124),(Input!$N$146*(1+rvanilla)^0.5)/A4stdlife))</f>
        <v>0</v>
      </c>
      <c r="AG124" s="164">
        <f>IF(A4stdlife="n/a","n/a",IF(AG$3&gt;(A4stdlife+$E124),(Input!$N$146*(1+rvanilla)^0.5)-SUM($N124:AF124),(Input!$N$146*(1+rvanilla)^0.5)/A4stdlife))</f>
        <v>0</v>
      </c>
      <c r="AH124" s="164">
        <f>IF(A4stdlife="n/a","n/a",IF(AH$3&gt;(A4stdlife+$E124),(Input!$N$146*(1+rvanilla)^0.5)-SUM($N124:AG124),(Input!$N$146*(1+rvanilla)^0.5)/A4stdlife))</f>
        <v>0</v>
      </c>
      <c r="AI124" s="164">
        <f>IF(A4stdlife="n/a","n/a",IF(AI$3&gt;(A4stdlife+$E124),(Input!$N$146*(1+rvanilla)^0.5)-SUM($N124:AH124),(Input!$N$146*(1+rvanilla)^0.5)/A4stdlife))</f>
        <v>0</v>
      </c>
      <c r="AJ124" s="164">
        <f>IF(A4stdlife="n/a","n/a",IF(AJ$3&gt;(A4stdlife+$E124),(Input!$N$146*(1+rvanilla)^0.5)-SUM($N124:AI124),(Input!$N$146*(1+rvanilla)^0.5)/A4stdlife))</f>
        <v>0</v>
      </c>
      <c r="AK124" s="164">
        <f>IF(A4stdlife="n/a","n/a",IF(AK$3&gt;(A4stdlife+$E124),(Input!$N$146*(1+rvanilla)^0.5)-SUM($N124:AJ124),(Input!$N$146*(1+rvanilla)^0.5)/A4stdlife))</f>
        <v>0</v>
      </c>
      <c r="AL124" s="164">
        <f>IF(A4stdlife="n/a","n/a",IF(AL$3&gt;(A4stdlife+$E124),(Input!$N$146*(1+rvanilla)^0.5)-SUM($N124:AK124),(Input!$N$146*(1+rvanilla)^0.5)/A4stdlife))</f>
        <v>0</v>
      </c>
      <c r="AM124" s="164">
        <f>IF(A4stdlife="n/a","n/a",IF(AM$3&gt;(A4stdlife+$E124),(Input!$N$146*(1+rvanilla)^0.5)-SUM($N124:AL124),(Input!$N$146*(1+rvanilla)^0.5)/A4stdlife))</f>
        <v>0</v>
      </c>
      <c r="AN124" s="164">
        <f>IF(A4stdlife="n/a","n/a",IF(AN$3&gt;(A4stdlife+$E124),(Input!$N$146*(1+rvanilla)^0.5)-SUM($N124:AM124),(Input!$N$146*(1+rvanilla)^0.5)/A4stdlife))</f>
        <v>0</v>
      </c>
      <c r="AO124" s="164">
        <f>IF(A4stdlife="n/a","n/a",IF(AO$3&gt;(A4stdlife+$E124),(Input!$N$146*(1+rvanilla)^0.5)-SUM($N124:AN124),(Input!$N$146*(1+rvanilla)^0.5)/A4stdlife))</f>
        <v>0</v>
      </c>
      <c r="AP124" s="164">
        <f>IF(A4stdlife="n/a","n/a",IF(AP$3&gt;(A4stdlife+$E124),(Input!$N$146*(1+rvanilla)^0.5)-SUM($N124:AO124),(Input!$N$146*(1+rvanilla)^0.5)/A4stdlife))</f>
        <v>0</v>
      </c>
      <c r="AQ124" s="164">
        <f>IF(A4stdlife="n/a","n/a",IF(AQ$3&gt;(A4stdlife+$E124),(Input!$N$146*(1+rvanilla)^0.5)-SUM($N124:AP124),(Input!$N$146*(1+rvanilla)^0.5)/A4stdlife))</f>
        <v>0</v>
      </c>
      <c r="AR124" s="164">
        <f>IF(A4stdlife="n/a","n/a",IF(AR$3&gt;(A4stdlife+$E124),(Input!$N$146*(1+rvanilla)^0.5)-SUM($N124:AQ124),(Input!$N$146*(1+rvanilla)^0.5)/A4stdlife))</f>
        <v>0</v>
      </c>
      <c r="AS124" s="164">
        <f>IF(A4stdlife="n/a","n/a",IF(AS$3&gt;(A4stdlife+$E124),(Input!$N$146*(1+rvanilla)^0.5)-SUM($N124:AR124),(Input!$N$146*(1+rvanilla)^0.5)/A4stdlife))</f>
        <v>0</v>
      </c>
      <c r="AT124" s="164">
        <f>IF(A4stdlife="n/a","n/a",IF(AT$3&gt;(A4stdlife+$E124),(Input!$N$146*(1+rvanilla)^0.5)-SUM($N124:AS124),(Input!$N$146*(1+rvanilla)^0.5)/A4stdlife))</f>
        <v>0</v>
      </c>
      <c r="AU124" s="164">
        <f>IF(A4stdlife="n/a","n/a",IF(AU$3&gt;(A4stdlife+$E124),(Input!$N$146*(1+rvanilla)^0.5)-SUM($N124:AT124),(Input!$N$146*(1+rvanilla)^0.5)/A4stdlife))</f>
        <v>0</v>
      </c>
      <c r="AV124" s="164">
        <f>IF(A4stdlife="n/a","n/a",IF(AV$3&gt;(A4stdlife+$E124),(Input!$N$146*(1+rvanilla)^0.5)-SUM($N124:AU124),(Input!$N$146*(1+rvanilla)^0.5)/A4stdlife))</f>
        <v>0</v>
      </c>
      <c r="AW124" s="164">
        <f>IF(A4stdlife="n/a","n/a",IF(AW$3&gt;(A4stdlife+$E124),(Input!$N$146*(1+rvanilla)^0.5)-SUM($N124:AV124),(Input!$N$146*(1+rvanilla)^0.5)/A4stdlife))</f>
        <v>0</v>
      </c>
      <c r="AX124" s="164">
        <f>IF(A4stdlife="n/a","n/a",IF(AX$3&gt;(A4stdlife+$E124),(Input!$N$146*(1+rvanilla)^0.5)-SUM($N124:AW124),(Input!$N$146*(1+rvanilla)^0.5)/A4stdlife))</f>
        <v>0</v>
      </c>
      <c r="AY124" s="164">
        <f>IF(A4stdlife="n/a","n/a",IF(AY$3&gt;(A4stdlife+$E124),(Input!$N$146*(1+rvanilla)^0.5)-SUM($N124:AX124),(Input!$N$146*(1+rvanilla)^0.5)/A4stdlife))</f>
        <v>0</v>
      </c>
      <c r="AZ124" s="164">
        <f>IF(A4stdlife="n/a","n/a",IF(AZ$3&gt;(A4stdlife+$E124),(Input!$N$146*(1+rvanilla)^0.5)-SUM($N124:AY124),(Input!$N$146*(1+rvanilla)^0.5)/A4stdlife))</f>
        <v>0</v>
      </c>
      <c r="BA124" s="164">
        <f>IF(A4stdlife="n/a","n/a",IF(BA$3&gt;(A4stdlife+$E124),(Input!$N$146*(1+rvanilla)^0.5)-SUM($N124:AZ124),(Input!$N$146*(1+rvanilla)^0.5)/A4stdlife))</f>
        <v>0</v>
      </c>
      <c r="BB124" s="164">
        <f>IF(A4stdlife="n/a","n/a",IF(BB$3&gt;(A4stdlife+$E124),(Input!$N$146*(1+rvanilla)^0.5)-SUM($N124:BA124),(Input!$N$146*(1+rvanilla)^0.5)/A4stdlife))</f>
        <v>0</v>
      </c>
      <c r="BC124" s="164">
        <f>IF(A4stdlife="n/a","n/a",IF(BC$3&gt;(A4stdlife+$E124),(Input!$N$146*(1+rvanilla)^0.5)-SUM($N124:BB124),(Input!$N$146*(1+rvanilla)^0.5)/A4stdlife))</f>
        <v>0</v>
      </c>
      <c r="BD124" s="164">
        <f>IF(A4stdlife="n/a","n/a",IF(BD$3&gt;(A4stdlife+$E124),(Input!$N$146*(1+rvanilla)^0.5)-SUM($N124:BC124),(Input!$N$146*(1+rvanilla)^0.5)/A4stdlife))</f>
        <v>0</v>
      </c>
      <c r="BE124" s="164">
        <f>IF(A4stdlife="n/a","n/a",IF(BE$3&gt;(A4stdlife+$E124),(Input!$N$146*(1+rvanilla)^0.5)-SUM($N124:BD124),(Input!$N$146*(1+rvanilla)^0.5)/A4stdlife))</f>
        <v>0</v>
      </c>
      <c r="BF124" s="164">
        <f>IF(A4stdlife="n/a","n/a",IF(BF$3&gt;(A4stdlife+$E124),(Input!$N$146*(1+rvanilla)^0.5)-SUM($N124:BE124),(Input!$N$146*(1+rvanilla)^0.5)/A4stdlife))</f>
        <v>0</v>
      </c>
      <c r="BG124" s="164">
        <f>IF(A4stdlife="n/a","n/a",IF(BG$3&gt;(A4stdlife+$E124),(Input!$N$146*(1+rvanilla)^0.5)-SUM($N124:BF124),(Input!$N$146*(1+rvanilla)^0.5)/A4stdlife))</f>
        <v>0</v>
      </c>
      <c r="BH124" s="164">
        <f>IF(A4stdlife="n/a","n/a",IF(BH$3&gt;(A4stdlife+$E124),(Input!$N$146*(1+rvanilla)^0.5)-SUM($N124:BG124),(Input!$N$146*(1+rvanilla)^0.5)/A4stdlife))</f>
        <v>0</v>
      </c>
      <c r="BI124" s="164">
        <f>IF(A4stdlife="n/a","n/a",IF(BI$3&gt;(A4stdlife+$E124),(Input!$N$146*(1+rvanilla)^0.5)-SUM($N124:BH124),(Input!$N$146*(1+rvanilla)^0.5)/A4stdlife))</f>
        <v>0</v>
      </c>
      <c r="BJ124" s="18"/>
      <c r="BK124" s="18"/>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s="5" customFormat="1" hidden="1" outlineLevel="2" x14ac:dyDescent="0.2">
      <c r="A125" s="18"/>
      <c r="B125" s="18"/>
      <c r="C125" s="36"/>
      <c r="D125" s="485"/>
      <c r="E125" s="283">
        <v>9</v>
      </c>
      <c r="F125" s="38"/>
      <c r="G125" s="391"/>
      <c r="H125" s="308"/>
      <c r="I125" s="308"/>
      <c r="J125" s="308"/>
      <c r="K125" s="308"/>
      <c r="L125" s="308"/>
      <c r="M125" s="308"/>
      <c r="N125" s="308"/>
      <c r="O125" s="307"/>
      <c r="P125" s="164">
        <f>IF(A4stdlife="n/a","n/a",IF(P$3&gt;(A4stdlife+$E125),(Input!$O$146*(1+rvanilla)^0.5)-SUM($O221:O221),(Input!$O$146*(1+rvanilla)^0.5)/A4stdlife))</f>
        <v>0</v>
      </c>
      <c r="Q125" s="164">
        <f>IF(A4stdlife="n/a","n/a",IF(Q$3&gt;(A4stdlife+$E125),(Input!$O$146*(1+rvanilla)^0.5)-SUM($O221:P221),(Input!$O$146*(1+rvanilla)^0.5)/A4stdlife))</f>
        <v>0</v>
      </c>
      <c r="R125" s="164">
        <f>IF(A4stdlife="n/a","n/a",IF(R$3&gt;(A4stdlife+$E125),(Input!$O$146*(1+rvanilla)^0.5)-SUM($O221:Q221),(Input!$O$146*(1+rvanilla)^0.5)/A4stdlife))</f>
        <v>0</v>
      </c>
      <c r="S125" s="164">
        <f>IF(A4stdlife="n/a","n/a",IF(S$3&gt;(A4stdlife+$E125),(Input!$O$146*(1+rvanilla)^0.5)-SUM($O221:R221),(Input!$O$146*(1+rvanilla)^0.5)/A4stdlife))</f>
        <v>0</v>
      </c>
      <c r="T125" s="164">
        <f>IF(A4stdlife="n/a","n/a",IF(T$3&gt;(A4stdlife+$E125),(Input!$O$146*(1+rvanilla)^0.5)-SUM($O221:S221),(Input!$O$146*(1+rvanilla)^0.5)/A4stdlife))</f>
        <v>0</v>
      </c>
      <c r="U125" s="164">
        <f>IF(A4stdlife="n/a","n/a",IF(U$3&gt;(A4stdlife+$E125),(Input!$O$146*(1+rvanilla)^0.5)-SUM($O221:T221),(Input!$O$146*(1+rvanilla)^0.5)/A4stdlife))</f>
        <v>0</v>
      </c>
      <c r="V125" s="164">
        <f>IF(A4stdlife="n/a","n/a",IF(V$3&gt;(A4stdlife+$E125),(Input!$O$146*(1+rvanilla)^0.5)-SUM($O221:U221),(Input!$O$146*(1+rvanilla)^0.5)/A4stdlife))</f>
        <v>0</v>
      </c>
      <c r="W125" s="164">
        <f>IF(A4stdlife="n/a","n/a",IF(W$3&gt;(A4stdlife+$E125),(Input!$O$146*(1+rvanilla)^0.5)-SUM($O221:V221),(Input!$O$146*(1+rvanilla)^0.5)/A4stdlife))</f>
        <v>0</v>
      </c>
      <c r="X125" s="164">
        <f>IF(A4stdlife="n/a","n/a",IF(X$3&gt;(A4stdlife+$E125),(Input!$O$146*(1+rvanilla)^0.5)-SUM($O221:W221),(Input!$O$146*(1+rvanilla)^0.5)/A4stdlife))</f>
        <v>0</v>
      </c>
      <c r="Y125" s="164">
        <f>IF(A4stdlife="n/a","n/a",IF(Y$3&gt;(A4stdlife+$E125),(Input!$O$146*(1+rvanilla)^0.5)-SUM($O221:X221),(Input!$O$146*(1+rvanilla)^0.5)/A4stdlife))</f>
        <v>0</v>
      </c>
      <c r="Z125" s="164">
        <f>IF(A4stdlife="n/a","n/a",IF(Z$3&gt;(A4stdlife+$E125),(Input!$O$146*(1+rvanilla)^0.5)-SUM($O221:Y221),(Input!$O$146*(1+rvanilla)^0.5)/A4stdlife))</f>
        <v>0</v>
      </c>
      <c r="AA125" s="164">
        <f>IF(A4stdlife="n/a","n/a",IF(AA$3&gt;(A4stdlife+$E125),(Input!$O$146*(1+rvanilla)^0.5)-SUM($O221:Z221),(Input!$O$146*(1+rvanilla)^0.5)/A4stdlife))</f>
        <v>0</v>
      </c>
      <c r="AB125" s="164">
        <f>IF(A4stdlife="n/a","n/a",IF(AB$3&gt;(A4stdlife+$E125),(Input!$O$146*(1+rvanilla)^0.5)-SUM($O221:AA221),(Input!$O$146*(1+rvanilla)^0.5)/A4stdlife))</f>
        <v>0</v>
      </c>
      <c r="AC125" s="164">
        <f>IF(A4stdlife="n/a","n/a",IF(AC$3&gt;(A4stdlife+$E125),(Input!$O$146*(1+rvanilla)^0.5)-SUM($O221:AB221),(Input!$O$146*(1+rvanilla)^0.5)/A4stdlife))</f>
        <v>0</v>
      </c>
      <c r="AD125" s="164">
        <f>IF(A4stdlife="n/a","n/a",IF(AD$3&gt;(A4stdlife+$E125),(Input!$O$146*(1+rvanilla)^0.5)-SUM($O221:AC221),(Input!$O$146*(1+rvanilla)^0.5)/A4stdlife))</f>
        <v>0</v>
      </c>
      <c r="AE125" s="164">
        <f>IF(A4stdlife="n/a","n/a",IF(AE$3&gt;(A4stdlife+$E125),(Input!$O$146*(1+rvanilla)^0.5)-SUM($O221:AD221),(Input!$O$146*(1+rvanilla)^0.5)/A4stdlife))</f>
        <v>0</v>
      </c>
      <c r="AF125" s="164">
        <f>IF(A4stdlife="n/a","n/a",IF(AF$3&gt;(A4stdlife+$E125),(Input!$O$146*(1+rvanilla)^0.5)-SUM($O221:AE221),(Input!$O$146*(1+rvanilla)^0.5)/A4stdlife))</f>
        <v>0</v>
      </c>
      <c r="AG125" s="164">
        <f>IF(A4stdlife="n/a","n/a",IF(AG$3&gt;(A4stdlife+$E125),(Input!$O$146*(1+rvanilla)^0.5)-SUM($O221:AF221),(Input!$O$146*(1+rvanilla)^0.5)/A4stdlife))</f>
        <v>0</v>
      </c>
      <c r="AH125" s="164">
        <f>IF(A4stdlife="n/a","n/a",IF(AH$3&gt;(A4stdlife+$E125),(Input!$O$146*(1+rvanilla)^0.5)-SUM($O221:AG221),(Input!$O$146*(1+rvanilla)^0.5)/A4stdlife))</f>
        <v>0</v>
      </c>
      <c r="AI125" s="164">
        <f>IF(A4stdlife="n/a","n/a",IF(AI$3&gt;(A4stdlife+$E125),(Input!$O$146*(1+rvanilla)^0.5)-SUM($O221:AH221),(Input!$O$146*(1+rvanilla)^0.5)/A4stdlife))</f>
        <v>0</v>
      </c>
      <c r="AJ125" s="164">
        <f>IF(A4stdlife="n/a","n/a",IF(AJ$3&gt;(A4stdlife+$E125),(Input!$O$146*(1+rvanilla)^0.5)-SUM($O221:AI221),(Input!$O$146*(1+rvanilla)^0.5)/A4stdlife))</f>
        <v>0</v>
      </c>
      <c r="AK125" s="164">
        <f>IF(A4stdlife="n/a","n/a",IF(AK$3&gt;(A4stdlife+$E125),(Input!$O$146*(1+rvanilla)^0.5)-SUM($O221:AJ221),(Input!$O$146*(1+rvanilla)^0.5)/A4stdlife))</f>
        <v>0</v>
      </c>
      <c r="AL125" s="164">
        <f>IF(A4stdlife="n/a","n/a",IF(AL$3&gt;(A4stdlife+$E125),(Input!$O$146*(1+rvanilla)^0.5)-SUM($O221:AK221),(Input!$O$146*(1+rvanilla)^0.5)/A4stdlife))</f>
        <v>0</v>
      </c>
      <c r="AM125" s="164">
        <f>IF(A4stdlife="n/a","n/a",IF(AM$3&gt;(A4stdlife+$E125),(Input!$O$146*(1+rvanilla)^0.5)-SUM($O221:AL221),(Input!$O$146*(1+rvanilla)^0.5)/A4stdlife))</f>
        <v>0</v>
      </c>
      <c r="AN125" s="164">
        <f>IF(A4stdlife="n/a","n/a",IF(AN$3&gt;(A4stdlife+$E125),(Input!$O$146*(1+rvanilla)^0.5)-SUM($O221:AM221),(Input!$O$146*(1+rvanilla)^0.5)/A4stdlife))</f>
        <v>0</v>
      </c>
      <c r="AO125" s="164">
        <f>IF(A4stdlife="n/a","n/a",IF(AO$3&gt;(A4stdlife+$E125),(Input!$O$146*(1+rvanilla)^0.5)-SUM($O221:AN221),(Input!$O$146*(1+rvanilla)^0.5)/A4stdlife))</f>
        <v>0</v>
      </c>
      <c r="AP125" s="164">
        <f>IF(A4stdlife="n/a","n/a",IF(AP$3&gt;(A4stdlife+$E125),(Input!$O$146*(1+rvanilla)^0.5)-SUM($O221:AO221),(Input!$O$146*(1+rvanilla)^0.5)/A4stdlife))</f>
        <v>0</v>
      </c>
      <c r="AQ125" s="164">
        <f>IF(A4stdlife="n/a","n/a",IF(AQ$3&gt;(A4stdlife+$E125),(Input!$O$146*(1+rvanilla)^0.5)-SUM($O221:AP221),(Input!$O$146*(1+rvanilla)^0.5)/A4stdlife))</f>
        <v>0</v>
      </c>
      <c r="AR125" s="164">
        <f>IF(A4stdlife="n/a","n/a",IF(AR$3&gt;(A4stdlife+$E125),(Input!$O$146*(1+rvanilla)^0.5)-SUM($O221:AQ221),(Input!$O$146*(1+rvanilla)^0.5)/A4stdlife))</f>
        <v>0</v>
      </c>
      <c r="AS125" s="164">
        <f>IF(A4stdlife="n/a","n/a",IF(AS$3&gt;(A4stdlife+$E125),(Input!$O$146*(1+rvanilla)^0.5)-SUM($O221:AR221),(Input!$O$146*(1+rvanilla)^0.5)/A4stdlife))</f>
        <v>0</v>
      </c>
      <c r="AT125" s="164">
        <f>IF(A4stdlife="n/a","n/a",IF(AT$3&gt;(A4stdlife+$E125),(Input!$O$146*(1+rvanilla)^0.5)-SUM($O221:AS221),(Input!$O$146*(1+rvanilla)^0.5)/A4stdlife))</f>
        <v>0</v>
      </c>
      <c r="AU125" s="164">
        <f>IF(A4stdlife="n/a","n/a",IF(AU$3&gt;(A4stdlife+$E125),(Input!$O$146*(1+rvanilla)^0.5)-SUM($O221:AT221),(Input!$O$146*(1+rvanilla)^0.5)/A4stdlife))</f>
        <v>0</v>
      </c>
      <c r="AV125" s="164">
        <f>IF(A4stdlife="n/a","n/a",IF(AV$3&gt;(A4stdlife+$E125),(Input!$O$146*(1+rvanilla)^0.5)-SUM($O221:AU221),(Input!$O$146*(1+rvanilla)^0.5)/A4stdlife))</f>
        <v>0</v>
      </c>
      <c r="AW125" s="164">
        <f>IF(A4stdlife="n/a","n/a",IF(AW$3&gt;(A4stdlife+$E125),(Input!$O$146*(1+rvanilla)^0.5)-SUM($O221:AV221),(Input!$O$146*(1+rvanilla)^0.5)/A4stdlife))</f>
        <v>0</v>
      </c>
      <c r="AX125" s="164">
        <f>IF(A4stdlife="n/a","n/a",IF(AX$3&gt;(A4stdlife+$E125),(Input!$O$146*(1+rvanilla)^0.5)-SUM($O221:AW221),(Input!$O$146*(1+rvanilla)^0.5)/A4stdlife))</f>
        <v>0</v>
      </c>
      <c r="AY125" s="164">
        <f>IF(A4stdlife="n/a","n/a",IF(AY$3&gt;(A4stdlife+$E125),(Input!$O$146*(1+rvanilla)^0.5)-SUM($O221:AX221),(Input!$O$146*(1+rvanilla)^0.5)/A4stdlife))</f>
        <v>0</v>
      </c>
      <c r="AZ125" s="164">
        <f>IF(A4stdlife="n/a","n/a",IF(AZ$3&gt;(A4stdlife+$E125),(Input!$O$146*(1+rvanilla)^0.5)-SUM($O221:AY221),(Input!$O$146*(1+rvanilla)^0.5)/A4stdlife))</f>
        <v>0</v>
      </c>
      <c r="BA125" s="164">
        <f>IF(A4stdlife="n/a","n/a",IF(BA$3&gt;(A4stdlife+$E125),(Input!$O$146*(1+rvanilla)^0.5)-SUM($O221:AZ221),(Input!$O$146*(1+rvanilla)^0.5)/A4stdlife))</f>
        <v>0</v>
      </c>
      <c r="BB125" s="164">
        <f>IF(A4stdlife="n/a","n/a",IF(BB$3&gt;(A4stdlife+$E125),(Input!$O$146*(1+rvanilla)^0.5)-SUM($O221:BA221),(Input!$O$146*(1+rvanilla)^0.5)/A4stdlife))</f>
        <v>0</v>
      </c>
      <c r="BC125" s="164">
        <f>IF(A4stdlife="n/a","n/a",IF(BC$3&gt;(A4stdlife+$E125),(Input!$O$146*(1+rvanilla)^0.5)-SUM($O221:BB221),(Input!$O$146*(1+rvanilla)^0.5)/A4stdlife))</f>
        <v>0</v>
      </c>
      <c r="BD125" s="164">
        <f>IF(A4stdlife="n/a","n/a",IF(BD$3&gt;(A4stdlife+$E125),(Input!$O$146*(1+rvanilla)^0.5)-SUM($O221:BC221),(Input!$O$146*(1+rvanilla)^0.5)/A4stdlife))</f>
        <v>0</v>
      </c>
      <c r="BE125" s="164">
        <f>IF(A4stdlife="n/a","n/a",IF(BE$3&gt;(A4stdlife+$E125),(Input!$O$146*(1+rvanilla)^0.5)-SUM($O221:BD221),(Input!$O$146*(1+rvanilla)^0.5)/A4stdlife))</f>
        <v>0</v>
      </c>
      <c r="BF125" s="164">
        <f>IF(A4stdlife="n/a","n/a",IF(BF$3&gt;(A4stdlife+$E125),(Input!$O$146*(1+rvanilla)^0.5)-SUM($O221:BE221),(Input!$O$146*(1+rvanilla)^0.5)/A4stdlife))</f>
        <v>0</v>
      </c>
      <c r="BG125" s="164">
        <f>IF(A4stdlife="n/a","n/a",IF(BG$3&gt;(A4stdlife+$E125),(Input!$O$146*(1+rvanilla)^0.5)-SUM($O221:BF221),(Input!$O$146*(1+rvanilla)^0.5)/A4stdlife))</f>
        <v>0</v>
      </c>
      <c r="BH125" s="164">
        <f>IF(A4stdlife="n/a","n/a",IF(BH$3&gt;(A4stdlife+$E125),(Input!$O$146*(1+rvanilla)^0.5)-SUM($O221:BG221),(Input!$O$146*(1+rvanilla)^0.5)/A4stdlife))</f>
        <v>0</v>
      </c>
      <c r="BI125" s="164">
        <f>IF(A4stdlife="n/a","n/a",IF(BI$3&gt;(A4stdlife+$E125),(Input!$O$146*(1+rvanilla)^0.5)-SUM($O221:BH221),(Input!$O$146*(1+rvanilla)^0.5)/A4stdlife))</f>
        <v>0</v>
      </c>
      <c r="BJ125" s="18"/>
      <c r="BK125" s="18"/>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s="5" customFormat="1" hidden="1" outlineLevel="2" x14ac:dyDescent="0.2">
      <c r="A126" s="18"/>
      <c r="B126" s="18"/>
      <c r="C126" s="36"/>
      <c r="D126" s="485"/>
      <c r="E126" s="284">
        <v>10</v>
      </c>
      <c r="F126" s="38"/>
      <c r="G126" s="391"/>
      <c r="H126" s="308"/>
      <c r="I126" s="308"/>
      <c r="J126" s="308"/>
      <c r="K126" s="308"/>
      <c r="L126" s="308"/>
      <c r="M126" s="308"/>
      <c r="N126" s="308"/>
      <c r="O126" s="308"/>
      <c r="P126" s="307"/>
      <c r="Q126" s="164">
        <f>IF(A4stdlife="n/a","n/a",IF(Q$3&gt;(A4stdlife+$E126),(Input!$P$146*(1+rvanilla)^0.5)-SUM($P126:P126),(Input!$P$146*(1+rvanilla)^0.5)/A4stdlife))</f>
        <v>0</v>
      </c>
      <c r="R126" s="164">
        <f>IF(A4stdlife="n/a","n/a",IF(R$3&gt;(A4stdlife+$E126),(Input!$P$146*(1+rvanilla)^0.5)-SUM($P126:Q126),(Input!$P$146*(1+rvanilla)^0.5)/A4stdlife))</f>
        <v>0</v>
      </c>
      <c r="S126" s="164">
        <f>IF(A4stdlife="n/a","n/a",IF(S$3&gt;(A4stdlife+$E126),(Input!$P$146*(1+rvanilla)^0.5)-SUM($P126:R126),(Input!$P$146*(1+rvanilla)^0.5)/A4stdlife))</f>
        <v>0</v>
      </c>
      <c r="T126" s="164">
        <f>IF(A4stdlife="n/a","n/a",IF(T$3&gt;(A4stdlife+$E126),(Input!$P$146*(1+rvanilla)^0.5)-SUM($P126:S126),(Input!$P$146*(1+rvanilla)^0.5)/A4stdlife))</f>
        <v>0</v>
      </c>
      <c r="U126" s="164">
        <f>IF(A4stdlife="n/a","n/a",IF(U$3&gt;(A4stdlife+$E126),(Input!$P$146*(1+rvanilla)^0.5)-SUM($P126:T126),(Input!$P$146*(1+rvanilla)^0.5)/A4stdlife))</f>
        <v>0</v>
      </c>
      <c r="V126" s="164">
        <f>IF(A4stdlife="n/a","n/a",IF(V$3&gt;(A4stdlife+$E126),(Input!$P$146*(1+rvanilla)^0.5)-SUM($P126:U126),(Input!$P$146*(1+rvanilla)^0.5)/A4stdlife))</f>
        <v>0</v>
      </c>
      <c r="W126" s="164">
        <f>IF(A4stdlife="n/a","n/a",IF(W$3&gt;(A4stdlife+$E126),(Input!$P$146*(1+rvanilla)^0.5)-SUM($P126:V126),(Input!$P$146*(1+rvanilla)^0.5)/A4stdlife))</f>
        <v>0</v>
      </c>
      <c r="X126" s="164">
        <f>IF(A4stdlife="n/a","n/a",IF(X$3&gt;(A4stdlife+$E126),(Input!$P$146*(1+rvanilla)^0.5)-SUM($P126:W126),(Input!$P$146*(1+rvanilla)^0.5)/A4stdlife))</f>
        <v>0</v>
      </c>
      <c r="Y126" s="164">
        <f>IF(A4stdlife="n/a","n/a",IF(Y$3&gt;(A4stdlife+$E126),(Input!$P$146*(1+rvanilla)^0.5)-SUM($P126:X126),(Input!$P$146*(1+rvanilla)^0.5)/A4stdlife))</f>
        <v>0</v>
      </c>
      <c r="Z126" s="164">
        <f>IF(A4stdlife="n/a","n/a",IF(Z$3&gt;(A4stdlife+$E126),(Input!$P$146*(1+rvanilla)^0.5)-SUM($P126:Y126),(Input!$P$146*(1+rvanilla)^0.5)/A4stdlife))</f>
        <v>0</v>
      </c>
      <c r="AA126" s="164">
        <f>IF(A4stdlife="n/a","n/a",IF(AA$3&gt;(A4stdlife+$E126),(Input!$P$146*(1+rvanilla)^0.5)-SUM($P126:Z126),(Input!$P$146*(1+rvanilla)^0.5)/A4stdlife))</f>
        <v>0</v>
      </c>
      <c r="AB126" s="164">
        <f>IF(A4stdlife="n/a","n/a",IF(AB$3&gt;(A4stdlife+$E126),(Input!$P$146*(1+rvanilla)^0.5)-SUM($P126:AA126),(Input!$P$146*(1+rvanilla)^0.5)/A4stdlife))</f>
        <v>0</v>
      </c>
      <c r="AC126" s="164">
        <f>IF(A4stdlife="n/a","n/a",IF(AC$3&gt;(A4stdlife+$E126),(Input!$P$146*(1+rvanilla)^0.5)-SUM($P126:AB126),(Input!$P$146*(1+rvanilla)^0.5)/A4stdlife))</f>
        <v>0</v>
      </c>
      <c r="AD126" s="164">
        <f>IF(A4stdlife="n/a","n/a",IF(AD$3&gt;(A4stdlife+$E126),(Input!$P$146*(1+rvanilla)^0.5)-SUM($P126:AC126),(Input!$P$146*(1+rvanilla)^0.5)/A4stdlife))</f>
        <v>0</v>
      </c>
      <c r="AE126" s="164">
        <f>IF(A4stdlife="n/a","n/a",IF(AE$3&gt;(A4stdlife+$E126),(Input!$P$146*(1+rvanilla)^0.5)-SUM($P126:AD126),(Input!$P$146*(1+rvanilla)^0.5)/A4stdlife))</f>
        <v>0</v>
      </c>
      <c r="AF126" s="164">
        <f>IF(A4stdlife="n/a","n/a",IF(AF$3&gt;(A4stdlife+$E126),(Input!$P$146*(1+rvanilla)^0.5)-SUM($P126:AE126),(Input!$P$146*(1+rvanilla)^0.5)/A4stdlife))</f>
        <v>0</v>
      </c>
      <c r="AG126" s="164">
        <f>IF(A4stdlife="n/a","n/a",IF(AG$3&gt;(A4stdlife+$E126),(Input!$P$146*(1+rvanilla)^0.5)-SUM($P126:AF126),(Input!$P$146*(1+rvanilla)^0.5)/A4stdlife))</f>
        <v>0</v>
      </c>
      <c r="AH126" s="164">
        <f>IF(A4stdlife="n/a","n/a",IF(AH$3&gt;(A4stdlife+$E126),(Input!$P$146*(1+rvanilla)^0.5)-SUM($P126:AG126),(Input!$P$146*(1+rvanilla)^0.5)/A4stdlife))</f>
        <v>0</v>
      </c>
      <c r="AI126" s="164">
        <f>IF(A4stdlife="n/a","n/a",IF(AI$3&gt;(A4stdlife+$E126),(Input!$P$146*(1+rvanilla)^0.5)-SUM($P126:AH126),(Input!$P$146*(1+rvanilla)^0.5)/A4stdlife))</f>
        <v>0</v>
      </c>
      <c r="AJ126" s="164">
        <f>IF(A4stdlife="n/a","n/a",IF(AJ$3&gt;(A4stdlife+$E126),(Input!$P$146*(1+rvanilla)^0.5)-SUM($P126:AI126),(Input!$P$146*(1+rvanilla)^0.5)/A4stdlife))</f>
        <v>0</v>
      </c>
      <c r="AK126" s="164">
        <f>IF(A4stdlife="n/a","n/a",IF(AK$3&gt;(A4stdlife+$E126),(Input!$P$146*(1+rvanilla)^0.5)-SUM($P126:AJ126),(Input!$P$146*(1+rvanilla)^0.5)/A4stdlife))</f>
        <v>0</v>
      </c>
      <c r="AL126" s="164">
        <f>IF(A4stdlife="n/a","n/a",IF(AL$3&gt;(A4stdlife+$E126),(Input!$P$146*(1+rvanilla)^0.5)-SUM($P126:AK126),(Input!$P$146*(1+rvanilla)^0.5)/A4stdlife))</f>
        <v>0</v>
      </c>
      <c r="AM126" s="164">
        <f>IF(A4stdlife="n/a","n/a",IF(AM$3&gt;(A4stdlife+$E126),(Input!$P$146*(1+rvanilla)^0.5)-SUM($P126:AL126),(Input!$P$146*(1+rvanilla)^0.5)/A4stdlife))</f>
        <v>0</v>
      </c>
      <c r="AN126" s="164">
        <f>IF(A4stdlife="n/a","n/a",IF(AN$3&gt;(A4stdlife+$E126),(Input!$P$146*(1+rvanilla)^0.5)-SUM($P126:AM126),(Input!$P$146*(1+rvanilla)^0.5)/A4stdlife))</f>
        <v>0</v>
      </c>
      <c r="AO126" s="164">
        <f>IF(A4stdlife="n/a","n/a",IF(AO$3&gt;(A4stdlife+$E126),(Input!$P$146*(1+rvanilla)^0.5)-SUM($P126:AN126),(Input!$P$146*(1+rvanilla)^0.5)/A4stdlife))</f>
        <v>0</v>
      </c>
      <c r="AP126" s="164">
        <f>IF(A4stdlife="n/a","n/a",IF(AP$3&gt;(A4stdlife+$E126),(Input!$P$146*(1+rvanilla)^0.5)-SUM($P126:AO126),(Input!$P$146*(1+rvanilla)^0.5)/A4stdlife))</f>
        <v>0</v>
      </c>
      <c r="AQ126" s="164">
        <f>IF(A4stdlife="n/a","n/a",IF(AQ$3&gt;(A4stdlife+$E126),(Input!$P$146*(1+rvanilla)^0.5)-SUM($P126:AP126),(Input!$P$146*(1+rvanilla)^0.5)/A4stdlife))</f>
        <v>0</v>
      </c>
      <c r="AR126" s="164">
        <f>IF(A4stdlife="n/a","n/a",IF(AR$3&gt;(A4stdlife+$E126),(Input!$P$146*(1+rvanilla)^0.5)-SUM($P126:AQ126),(Input!$P$146*(1+rvanilla)^0.5)/A4stdlife))</f>
        <v>0</v>
      </c>
      <c r="AS126" s="164">
        <f>IF(A4stdlife="n/a","n/a",IF(AS$3&gt;(A4stdlife+$E126),(Input!$P$146*(1+rvanilla)^0.5)-SUM($P126:AR126),(Input!$P$146*(1+rvanilla)^0.5)/A4stdlife))</f>
        <v>0</v>
      </c>
      <c r="AT126" s="164">
        <f>IF(A4stdlife="n/a","n/a",IF(AT$3&gt;(A4stdlife+$E126),(Input!$P$146*(1+rvanilla)^0.5)-SUM($P126:AS126),(Input!$P$146*(1+rvanilla)^0.5)/A4stdlife))</f>
        <v>0</v>
      </c>
      <c r="AU126" s="164">
        <f>IF(A4stdlife="n/a","n/a",IF(AU$3&gt;(A4stdlife+$E126),(Input!$P$146*(1+rvanilla)^0.5)-SUM($P126:AT126),(Input!$P$146*(1+rvanilla)^0.5)/A4stdlife))</f>
        <v>0</v>
      </c>
      <c r="AV126" s="164">
        <f>IF(A4stdlife="n/a","n/a",IF(AV$3&gt;(A4stdlife+$E126),(Input!$P$146*(1+rvanilla)^0.5)-SUM($P126:AU126),(Input!$P$146*(1+rvanilla)^0.5)/A4stdlife))</f>
        <v>0</v>
      </c>
      <c r="AW126" s="164">
        <f>IF(A4stdlife="n/a","n/a",IF(AW$3&gt;(A4stdlife+$E126),(Input!$P$146*(1+rvanilla)^0.5)-SUM($P126:AV126),(Input!$P$146*(1+rvanilla)^0.5)/A4stdlife))</f>
        <v>0</v>
      </c>
      <c r="AX126" s="164">
        <f>IF(A4stdlife="n/a","n/a",IF(AX$3&gt;(A4stdlife+$E126),(Input!$P$146*(1+rvanilla)^0.5)-SUM($P126:AW126),(Input!$P$146*(1+rvanilla)^0.5)/A4stdlife))</f>
        <v>0</v>
      </c>
      <c r="AY126" s="164">
        <f>IF(A4stdlife="n/a","n/a",IF(AY$3&gt;(A4stdlife+$E126),(Input!$P$146*(1+rvanilla)^0.5)-SUM($P126:AX126),(Input!$P$146*(1+rvanilla)^0.5)/A4stdlife))</f>
        <v>0</v>
      </c>
      <c r="AZ126" s="164">
        <f>IF(A4stdlife="n/a","n/a",IF(AZ$3&gt;(A4stdlife+$E126),(Input!$P$146*(1+rvanilla)^0.5)-SUM($P126:AY126),(Input!$P$146*(1+rvanilla)^0.5)/A4stdlife))</f>
        <v>0</v>
      </c>
      <c r="BA126" s="164">
        <f>IF(A4stdlife="n/a","n/a",IF(BA$3&gt;(A4stdlife+$E126),(Input!$P$146*(1+rvanilla)^0.5)-SUM($P126:AZ126),(Input!$P$146*(1+rvanilla)^0.5)/A4stdlife))</f>
        <v>0</v>
      </c>
      <c r="BB126" s="164">
        <f>IF(A4stdlife="n/a","n/a",IF(BB$3&gt;(A4stdlife+$E126),(Input!$P$146*(1+rvanilla)^0.5)-SUM($P126:BA126),(Input!$P$146*(1+rvanilla)^0.5)/A4stdlife))</f>
        <v>0</v>
      </c>
      <c r="BC126" s="164">
        <f>IF(A4stdlife="n/a","n/a",IF(BC$3&gt;(A4stdlife+$E126),(Input!$P$146*(1+rvanilla)^0.5)-SUM($P126:BB126),(Input!$P$146*(1+rvanilla)^0.5)/A4stdlife))</f>
        <v>0</v>
      </c>
      <c r="BD126" s="164">
        <f>IF(A4stdlife="n/a","n/a",IF(BD$3&gt;(A4stdlife+$E126),(Input!$P$146*(1+rvanilla)^0.5)-SUM($P126:BC126),(Input!$P$146*(1+rvanilla)^0.5)/A4stdlife))</f>
        <v>0</v>
      </c>
      <c r="BE126" s="164">
        <f>IF(A4stdlife="n/a","n/a",IF(BE$3&gt;(A4stdlife+$E126),(Input!$P$146*(1+rvanilla)^0.5)-SUM($P126:BD126),(Input!$P$146*(1+rvanilla)^0.5)/A4stdlife))</f>
        <v>0</v>
      </c>
      <c r="BF126" s="164">
        <f>IF(A4stdlife="n/a","n/a",IF(BF$3&gt;(A4stdlife+$E126),(Input!$P$146*(1+rvanilla)^0.5)-SUM($P126:BE126),(Input!$P$146*(1+rvanilla)^0.5)/A4stdlife))</f>
        <v>0</v>
      </c>
      <c r="BG126" s="164">
        <f>IF(A4stdlife="n/a","n/a",IF(BG$3&gt;(A4stdlife+$E126),(Input!$P$146*(1+rvanilla)^0.5)-SUM($P126:BF126),(Input!$P$146*(1+rvanilla)^0.5)/A4stdlife))</f>
        <v>0</v>
      </c>
      <c r="BH126" s="164">
        <f>IF(A4stdlife="n/a","n/a",IF(BH$3&gt;(A4stdlife+$E126),(Input!$P$146*(1+rvanilla)^0.5)-SUM($P126:BG126),(Input!$P$146*(1+rvanilla)^0.5)/A4stdlife))</f>
        <v>0</v>
      </c>
      <c r="BI126" s="164">
        <f>IF(A4stdlife="n/a","n/a",IF(BI$3&gt;(A4stdlife+$E126),(Input!$P$146*(1+rvanilla)^0.5)-SUM($P126:BH126),(Input!$P$146*(1+rvanilla)^0.5)/A4stdlife))</f>
        <v>0</v>
      </c>
      <c r="BJ126" s="18"/>
      <c r="BK126" s="18"/>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s="5" customFormat="1" hidden="1" outlineLevel="1" x14ac:dyDescent="0.2">
      <c r="A127" s="18"/>
      <c r="B127" s="18"/>
      <c r="C127" s="36" t="str">
        <f>Asset4</f>
        <v>Transmission transformers 132/66kV</v>
      </c>
      <c r="D127" s="18"/>
      <c r="E127" s="18"/>
      <c r="F127" s="33"/>
      <c r="G127" s="161">
        <f t="shared" ref="G127:AL127" si="43">SUM(G115:G126)</f>
        <v>1.0623672815033842</v>
      </c>
      <c r="H127" s="161">
        <f t="shared" si="43"/>
        <v>1.0897390181515261</v>
      </c>
      <c r="I127" s="161">
        <f t="shared" si="43"/>
        <v>1.2417529277799608</v>
      </c>
      <c r="J127" s="161">
        <f t="shared" si="43"/>
        <v>1.3613253535001757</v>
      </c>
      <c r="K127" s="161">
        <f t="shared" si="43"/>
        <v>1.4046727524358567</v>
      </c>
      <c r="L127" s="161">
        <f t="shared" si="43"/>
        <v>1.4218188278482353</v>
      </c>
      <c r="M127" s="161">
        <f t="shared" si="43"/>
        <v>1.4218188278482353</v>
      </c>
      <c r="N127" s="161">
        <f t="shared" si="43"/>
        <v>1.4218188278482353</v>
      </c>
      <c r="O127" s="161">
        <f t="shared" si="43"/>
        <v>1.4218188278482353</v>
      </c>
      <c r="P127" s="161">
        <f t="shared" si="43"/>
        <v>1.4218188278482353</v>
      </c>
      <c r="Q127" s="161">
        <f t="shared" si="43"/>
        <v>1.4218188278482353</v>
      </c>
      <c r="R127" s="161">
        <f t="shared" si="43"/>
        <v>1.4218188278482353</v>
      </c>
      <c r="S127" s="161">
        <f t="shared" si="43"/>
        <v>1.4218188278482353</v>
      </c>
      <c r="T127" s="161">
        <f t="shared" si="43"/>
        <v>1.4218188278482353</v>
      </c>
      <c r="U127" s="161">
        <f t="shared" si="43"/>
        <v>1.4218188278482353</v>
      </c>
      <c r="V127" s="161">
        <f t="shared" si="43"/>
        <v>1.4218188278482353</v>
      </c>
      <c r="W127" s="161">
        <f t="shared" si="43"/>
        <v>1.4218188278482353</v>
      </c>
      <c r="X127" s="161">
        <f t="shared" si="43"/>
        <v>1.4218188278482353</v>
      </c>
      <c r="Y127" s="161">
        <f t="shared" si="43"/>
        <v>1.4218188278482353</v>
      </c>
      <c r="Z127" s="161">
        <f t="shared" si="43"/>
        <v>1.4218188278482353</v>
      </c>
      <c r="AA127" s="161">
        <f t="shared" si="43"/>
        <v>1.4218188278482353</v>
      </c>
      <c r="AB127" s="161">
        <f t="shared" si="43"/>
        <v>1.4218188278482353</v>
      </c>
      <c r="AC127" s="161">
        <f t="shared" si="43"/>
        <v>1.4218188278482353</v>
      </c>
      <c r="AD127" s="161">
        <f t="shared" si="43"/>
        <v>1.4218188278482353</v>
      </c>
      <c r="AE127" s="161">
        <f t="shared" si="43"/>
        <v>1.4218188278482353</v>
      </c>
      <c r="AF127" s="161">
        <f t="shared" si="43"/>
        <v>1.4218188278482353</v>
      </c>
      <c r="AG127" s="161">
        <f t="shared" si="43"/>
        <v>1.4218188278482353</v>
      </c>
      <c r="AH127" s="161">
        <f t="shared" si="43"/>
        <v>1.4218188278482353</v>
      </c>
      <c r="AI127" s="161">
        <f t="shared" si="43"/>
        <v>1.4218188278482353</v>
      </c>
      <c r="AJ127" s="161">
        <f t="shared" si="43"/>
        <v>1.4218188278482353</v>
      </c>
      <c r="AK127" s="161">
        <f t="shared" si="43"/>
        <v>1.4218188278482353</v>
      </c>
      <c r="AL127" s="161">
        <f t="shared" si="43"/>
        <v>1.4218188278482353</v>
      </c>
      <c r="AM127" s="161">
        <f t="shared" ref="AM127:BI127" si="44">SUM(AM115:AM126)</f>
        <v>1.4218188278482353</v>
      </c>
      <c r="AN127" s="161">
        <f t="shared" si="44"/>
        <v>1.4218188278482353</v>
      </c>
      <c r="AO127" s="161">
        <f t="shared" si="44"/>
        <v>1.4218188278482353</v>
      </c>
      <c r="AP127" s="161">
        <f t="shared" si="44"/>
        <v>1.4218188278482353</v>
      </c>
      <c r="AQ127" s="161">
        <f t="shared" si="44"/>
        <v>1.3372583760566394</v>
      </c>
      <c r="AR127" s="161">
        <f t="shared" si="44"/>
        <v>0.35945154634485099</v>
      </c>
      <c r="AS127" s="161">
        <f t="shared" si="44"/>
        <v>0.35945154634485099</v>
      </c>
      <c r="AT127" s="161">
        <f t="shared" si="44"/>
        <v>0.35945154634485099</v>
      </c>
      <c r="AU127" s="161">
        <f t="shared" si="44"/>
        <v>0.35945154634485099</v>
      </c>
      <c r="AV127" s="161">
        <f t="shared" si="44"/>
        <v>0.35945154634485099</v>
      </c>
      <c r="AW127" s="161">
        <f t="shared" si="44"/>
        <v>0.35945154634485099</v>
      </c>
      <c r="AX127" s="161">
        <f t="shared" si="44"/>
        <v>0.35945154634485099</v>
      </c>
      <c r="AY127" s="161">
        <f t="shared" si="44"/>
        <v>0.35945154634485099</v>
      </c>
      <c r="AZ127" s="161">
        <f t="shared" si="44"/>
        <v>0.35945154634485099</v>
      </c>
      <c r="BA127" s="161">
        <f t="shared" si="44"/>
        <v>0.35945154634485099</v>
      </c>
      <c r="BB127" s="161">
        <f t="shared" si="44"/>
        <v>0.35945154634485099</v>
      </c>
      <c r="BC127" s="161">
        <f t="shared" si="44"/>
        <v>0.35945154634485099</v>
      </c>
      <c r="BD127" s="161">
        <f t="shared" si="44"/>
        <v>0.35945154634485099</v>
      </c>
      <c r="BE127" s="161">
        <f t="shared" si="44"/>
        <v>0.35945154634485099</v>
      </c>
      <c r="BF127" s="161">
        <f t="shared" si="44"/>
        <v>0.33207980969671003</v>
      </c>
      <c r="BG127" s="161">
        <f t="shared" si="44"/>
        <v>0.18006590006826828</v>
      </c>
      <c r="BH127" s="161">
        <f t="shared" si="44"/>
        <v>6.0493474348065845E-2</v>
      </c>
      <c r="BI127" s="161">
        <f t="shared" si="44"/>
        <v>1.7146075412377424E-2</v>
      </c>
      <c r="BJ127" s="18"/>
      <c r="BK127" s="18"/>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s="5" customFormat="1" hidden="1" outlineLevel="2" x14ac:dyDescent="0.2">
      <c r="A128" s="18"/>
      <c r="B128" s="43" t="str">
        <f>C140</f>
        <v>Zone transformers 132/66kV</v>
      </c>
      <c r="C128" s="44"/>
      <c r="D128" s="45" t="s">
        <v>72</v>
      </c>
      <c r="E128" s="44"/>
      <c r="F128" s="46"/>
      <c r="G128" s="389">
        <f>IF(G$3&gt;A5remlife,A5value-SUM($F128:F128),IF(A5remlife="N/A","n/a",A5value/A5remlife))</f>
        <v>0.87871874921212501</v>
      </c>
      <c r="H128" s="163">
        <f>IF(H$3&gt;A5remlife,A5value-SUM($F128:G128),IF(A5remlife="N/A","n/a",A5value/A5remlife))</f>
        <v>0.87871874921212501</v>
      </c>
      <c r="I128" s="163">
        <f>IF(I$3&gt;A5remlife,A5value-SUM($F128:H128),IF(A5remlife="N/A","n/a",A5value/A5remlife))</f>
        <v>0.87871874921212501</v>
      </c>
      <c r="J128" s="163">
        <f>IF(J$3&gt;A5remlife,A5value-SUM($F128:I128),IF(A5remlife="N/A","n/a",A5value/A5remlife))</f>
        <v>0.87871874921212501</v>
      </c>
      <c r="K128" s="163">
        <f>IF(K$3&gt;A5remlife,A5value-SUM($F128:J128),IF(A5remlife="N/A","n/a",A5value/A5remlife))</f>
        <v>0.87871874921212501</v>
      </c>
      <c r="L128" s="163">
        <f>IF(L$3&gt;A5remlife,A5value-SUM($F128:K128),IF(A5remlife="N/A","n/a",A5value/A5remlife))</f>
        <v>0.87871874921212501</v>
      </c>
      <c r="M128" s="163">
        <f>IF(M$3&gt;A5remlife,A5value-SUM($F128:L128),IF(A5remlife="N/A","n/a",A5value/A5remlife))</f>
        <v>0.87871874921212501</v>
      </c>
      <c r="N128" s="163">
        <f>IF(N$3&gt;A5remlife,A5value-SUM($F128:M128),IF(A5remlife="N/A","n/a",A5value/A5remlife))</f>
        <v>0.87871874921212501</v>
      </c>
      <c r="O128" s="163">
        <f>IF(O$3&gt;A5remlife,A5value-SUM($F128:N128),IF(A5remlife="N/A","n/a",A5value/A5remlife))</f>
        <v>0.87871874921212501</v>
      </c>
      <c r="P128" s="163">
        <f>IF(P$3&gt;A5remlife,A5value-SUM($F128:O128),IF(A5remlife="N/A","n/a",A5value/A5remlife))</f>
        <v>0.87871874921212501</v>
      </c>
      <c r="Q128" s="163">
        <f>IF(Q$3&gt;A5remlife,A5value-SUM($F128:P128),IF(A5remlife="N/A","n/a",A5value/A5remlife))</f>
        <v>0.87871874921212501</v>
      </c>
      <c r="R128" s="163">
        <f>IF(R$3&gt;A5remlife,A5value-SUM($F128:Q128),IF(A5remlife="N/A","n/a",A5value/A5remlife))</f>
        <v>0.87871874921212501</v>
      </c>
      <c r="S128" s="163">
        <f>IF(S$3&gt;A5remlife,A5value-SUM($F128:R128),IF(A5remlife="N/A","n/a",A5value/A5remlife))</f>
        <v>0.87871874921212501</v>
      </c>
      <c r="T128" s="163">
        <f>IF(T$3&gt;A5remlife,A5value-SUM($F128:S128),IF(A5remlife="N/A","n/a",A5value/A5remlife))</f>
        <v>0.87871874921212501</v>
      </c>
      <c r="U128" s="163">
        <f>IF(U$3&gt;A5remlife,A5value-SUM($F128:T128),IF(A5remlife="N/A","n/a",A5value/A5remlife))</f>
        <v>0.87871874921212501</v>
      </c>
      <c r="V128" s="163">
        <f>IF(V$3&gt;A5remlife,A5value-SUM($F128:U128),IF(A5remlife="N/A","n/a",A5value/A5remlife))</f>
        <v>0.87871874921212501</v>
      </c>
      <c r="W128" s="163">
        <f>IF(W$3&gt;A5remlife,A5value-SUM($F128:V128),IF(A5remlife="N/A","n/a",A5value/A5remlife))</f>
        <v>0.87871874921212501</v>
      </c>
      <c r="X128" s="163">
        <f>IF(X$3&gt;A5remlife,A5value-SUM($F128:W128),IF(A5remlife="N/A","n/a",A5value/A5remlife))</f>
        <v>0.87871874921212501</v>
      </c>
      <c r="Y128" s="163">
        <f>IF(Y$3&gt;A5remlife,A5value-SUM($F128:X128),IF(A5remlife="N/A","n/a",A5value/A5remlife))</f>
        <v>0.87871874921212501</v>
      </c>
      <c r="Z128" s="163">
        <f>IF(Z$3&gt;A5remlife,A5value-SUM($F128:Y128),IF(A5remlife="N/A","n/a",A5value/A5remlife))</f>
        <v>0.87871874921212501</v>
      </c>
      <c r="AA128" s="163">
        <f>IF(AA$3&gt;A5remlife,A5value-SUM($F128:Z128),IF(A5remlife="N/A","n/a",A5value/A5remlife))</f>
        <v>0.87871874921212501</v>
      </c>
      <c r="AB128" s="163">
        <f>IF(AB$3&gt;A5remlife,A5value-SUM($F128:AA128),IF(A5remlife="N/A","n/a",A5value/A5remlife))</f>
        <v>0.87871874921212501</v>
      </c>
      <c r="AC128" s="163">
        <f>IF(AC$3&gt;A5remlife,A5value-SUM($F128:AB128),IF(A5remlife="N/A","n/a",A5value/A5remlife))</f>
        <v>0.87871874921212501</v>
      </c>
      <c r="AD128" s="163">
        <f>IF(AD$3&gt;A5remlife,A5value-SUM($F128:AC128),IF(A5remlife="N/A","n/a",A5value/A5remlife))</f>
        <v>0.87871874921212501</v>
      </c>
      <c r="AE128" s="163">
        <f>IF(AE$3&gt;A5remlife,A5value-SUM($F128:AD128),IF(A5remlife="N/A","n/a",A5value/A5remlife))</f>
        <v>0.87871874921212501</v>
      </c>
      <c r="AF128" s="163">
        <f>IF(AF$3&gt;A5remlife,A5value-SUM($F128:AE128),IF(A5remlife="N/A","n/a",A5value/A5remlife))</f>
        <v>0.87871874921212501</v>
      </c>
      <c r="AG128" s="163">
        <f>IF(AG$3&gt;A5remlife,A5value-SUM($F128:AF128),IF(A5remlife="N/A","n/a",A5value/A5remlife))</f>
        <v>0.87871874921212501</v>
      </c>
      <c r="AH128" s="163">
        <f>IF(AH$3&gt;A5remlife,A5value-SUM($F128:AG128),IF(A5remlife="N/A","n/a",A5value/A5remlife))</f>
        <v>0.87871874921212501</v>
      </c>
      <c r="AI128" s="163">
        <f>IF(AI$3&gt;A5remlife,A5value-SUM($F128:AH128),IF(A5remlife="N/A","n/a",A5value/A5remlife))</f>
        <v>0.87871874921212501</v>
      </c>
      <c r="AJ128" s="163">
        <f>IF(AJ$3&gt;A5remlife,A5value-SUM($F128:AI128),IF(A5remlife="N/A","n/a",A5value/A5remlife))</f>
        <v>0.87871874921212501</v>
      </c>
      <c r="AK128" s="163">
        <f>IF(AK$3&gt;A5remlife,A5value-SUM($F128:AJ128),IF(A5remlife="N/A","n/a",A5value/A5remlife))</f>
        <v>0.87871874921212501</v>
      </c>
      <c r="AL128" s="163">
        <f>IF(AL$3&gt;A5remlife,A5value-SUM($F128:AK128),IF(A5remlife="N/A","n/a",A5value/A5remlife))</f>
        <v>0.87871874921212501</v>
      </c>
      <c r="AM128" s="163">
        <f>IF(AM$3&gt;A5remlife,A5value-SUM($F128:AL128),IF(A5remlife="N/A","n/a",A5value/A5remlife))</f>
        <v>0.87871874921212501</v>
      </c>
      <c r="AN128" s="163">
        <f>IF(AN$3&gt;A5remlife,A5value-SUM($F128:AM128),IF(A5remlife="N/A","n/a",A5value/A5remlife))</f>
        <v>0.87871874921212501</v>
      </c>
      <c r="AO128" s="163">
        <f>IF(AO$3&gt;A5remlife,A5value-SUM($F128:AN128),IF(A5remlife="N/A","n/a",A5value/A5remlife))</f>
        <v>3.6741954731500215E-2</v>
      </c>
      <c r="AP128" s="163">
        <f>IF(AP$3&gt;A5remlife,A5value-SUM($F128:AO128),IF(A5remlife="N/A","n/a",A5value/A5remlife))</f>
        <v>0</v>
      </c>
      <c r="AQ128" s="163">
        <f>IF(AQ$3&gt;A5remlife,A5value-SUM($F128:AP128),IF(A5remlife="N/A","n/a",A5value/A5remlife))</f>
        <v>0</v>
      </c>
      <c r="AR128" s="163">
        <f>IF(AR$3&gt;A5remlife,A5value-SUM($F128:AQ128),IF(A5remlife="N/A","n/a",A5value/A5remlife))</f>
        <v>0</v>
      </c>
      <c r="AS128" s="163">
        <f>IF(AS$3&gt;A5remlife,A5value-SUM($F128:AR128),IF(A5remlife="N/A","n/a",A5value/A5remlife))</f>
        <v>0</v>
      </c>
      <c r="AT128" s="163">
        <f>IF(AT$3&gt;A5remlife,A5value-SUM($F128:AS128),IF(A5remlife="N/A","n/a",A5value/A5remlife))</f>
        <v>0</v>
      </c>
      <c r="AU128" s="163">
        <f>IF(AU$3&gt;A5remlife,A5value-SUM($F128:AT128),IF(A5remlife="N/A","n/a",A5value/A5remlife))</f>
        <v>0</v>
      </c>
      <c r="AV128" s="163">
        <f>IF(AV$3&gt;A5remlife,A5value-SUM($F128:AU128),IF(A5remlife="N/A","n/a",A5value/A5remlife))</f>
        <v>0</v>
      </c>
      <c r="AW128" s="163">
        <f>IF(AW$3&gt;A5remlife,A5value-SUM($F128:AV128),IF(A5remlife="N/A","n/a",A5value/A5remlife))</f>
        <v>0</v>
      </c>
      <c r="AX128" s="163">
        <f>IF(AX$3&gt;A5remlife,A5value-SUM($F128:AW128),IF(A5remlife="N/A","n/a",A5value/A5remlife))</f>
        <v>0</v>
      </c>
      <c r="AY128" s="163">
        <f>IF(AY$3&gt;A5remlife,A5value-SUM($F128:AX128),IF(A5remlife="N/A","n/a",A5value/A5remlife))</f>
        <v>0</v>
      </c>
      <c r="AZ128" s="163">
        <f>IF(AZ$3&gt;A5remlife,A5value-SUM($F128:AY128),IF(A5remlife="N/A","n/a",A5value/A5remlife))</f>
        <v>0</v>
      </c>
      <c r="BA128" s="163">
        <f>IF(BA$3&gt;A5remlife,A5value-SUM($F128:AZ128),IF(A5remlife="N/A","n/a",A5value/A5remlife))</f>
        <v>0</v>
      </c>
      <c r="BB128" s="163">
        <f>IF(BB$3&gt;A5remlife,A5value-SUM($F128:BA128),IF(A5remlife="N/A","n/a",A5value/A5remlife))</f>
        <v>0</v>
      </c>
      <c r="BC128" s="163">
        <f>IF(BC$3&gt;A5remlife,A5value-SUM($F128:BB128),IF(A5remlife="N/A","n/a",A5value/A5remlife))</f>
        <v>0</v>
      </c>
      <c r="BD128" s="163">
        <f>IF(BD$3&gt;A5remlife,A5value-SUM($F128:BC128),IF(A5remlife="N/A","n/a",A5value/A5remlife))</f>
        <v>0</v>
      </c>
      <c r="BE128" s="163">
        <f>IF(BE$3&gt;A5remlife,A5value-SUM($F128:BD128),IF(A5remlife="N/A","n/a",A5value/A5remlife))</f>
        <v>0</v>
      </c>
      <c r="BF128" s="163">
        <f>IF(BF$3&gt;A5remlife,A5value-SUM($F128:BE128),IF(A5remlife="N/A","n/a",A5value/A5remlife))</f>
        <v>0</v>
      </c>
      <c r="BG128" s="163">
        <f>IF(BG$3&gt;A5remlife,A5value-SUM($F128:BF128),IF(A5remlife="N/A","n/a",A5value/A5remlife))</f>
        <v>0</v>
      </c>
      <c r="BH128" s="163">
        <f>IF(BH$3&gt;A5remlife,A5value-SUM($F128:BG128),IF(A5remlife="N/A","n/a",A5value/A5remlife))</f>
        <v>0</v>
      </c>
      <c r="BI128" s="163">
        <f>IF(BI$3&gt;A5remlife,A5value-SUM($F128:BH128),IF(A5remlife="N/A","n/a",A5value/A5remlife))</f>
        <v>0</v>
      </c>
      <c r="BJ128" s="18"/>
      <c r="BK128" s="1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s="5" customFormat="1" hidden="1" outlineLevel="2" x14ac:dyDescent="0.2">
      <c r="A129" s="18"/>
      <c r="B129" s="18"/>
      <c r="C129" s="36"/>
      <c r="D129" s="485" t="s">
        <v>71</v>
      </c>
      <c r="E129" s="283">
        <v>0</v>
      </c>
      <c r="F129" s="38"/>
      <c r="G129" s="160"/>
      <c r="H129" s="164"/>
      <c r="I129" s="164"/>
      <c r="J129" s="164"/>
      <c r="K129" s="164"/>
      <c r="L129" s="164"/>
      <c r="M129" s="164"/>
      <c r="N129" s="164"/>
      <c r="O129" s="164"/>
      <c r="P129" s="164"/>
      <c r="Q129" s="164"/>
      <c r="R129" s="164"/>
      <c r="S129" s="164"/>
      <c r="T129" s="164"/>
      <c r="U129" s="164"/>
      <c r="V129" s="164"/>
      <c r="W129" s="164"/>
      <c r="X129" s="164"/>
      <c r="Y129" s="164"/>
      <c r="Z129" s="164"/>
      <c r="AA129" s="164"/>
      <c r="AB129" s="164"/>
      <c r="AC129" s="164"/>
      <c r="AD129" s="164"/>
      <c r="AE129" s="164"/>
      <c r="AF129" s="164"/>
      <c r="AG129" s="164"/>
      <c r="AH129" s="164"/>
      <c r="AI129" s="164"/>
      <c r="AJ129" s="164"/>
      <c r="AK129" s="164"/>
      <c r="AL129" s="164"/>
      <c r="AM129" s="164"/>
      <c r="AN129" s="164"/>
      <c r="AO129" s="164"/>
      <c r="AP129" s="164"/>
      <c r="AQ129" s="164"/>
      <c r="AR129" s="164"/>
      <c r="AS129" s="164"/>
      <c r="AT129" s="164"/>
      <c r="AU129" s="164"/>
      <c r="AV129" s="164"/>
      <c r="AW129" s="164"/>
      <c r="AX129" s="164"/>
      <c r="AY129" s="164"/>
      <c r="AZ129" s="164"/>
      <c r="BA129" s="164"/>
      <c r="BB129" s="164"/>
      <c r="BC129" s="164"/>
      <c r="BD129" s="164"/>
      <c r="BE129" s="164"/>
      <c r="BF129" s="164"/>
      <c r="BG129" s="164"/>
      <c r="BH129" s="164"/>
      <c r="BI129" s="164"/>
      <c r="BJ129" s="18"/>
      <c r="BK129" s="18"/>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s="5" customFormat="1" hidden="1" outlineLevel="2" x14ac:dyDescent="0.2">
      <c r="A130" s="18"/>
      <c r="B130" s="18"/>
      <c r="C130" s="36"/>
      <c r="D130" s="485"/>
      <c r="E130" s="283">
        <v>1</v>
      </c>
      <c r="F130" s="38"/>
      <c r="G130" s="390"/>
      <c r="H130" s="164">
        <f>IF(A5stdlife="n/a","n/a",IF(H$3&gt;(A5stdlife+$E130),(Input!$G$147*(1+rvanilla)^0.5)-SUM($G130:G130),(Input!$G$147*(1+rvanilla)^0.5)/A5stdlife))</f>
        <v>6.0589877694011071E-2</v>
      </c>
      <c r="I130" s="164">
        <f>IF(A5stdlife="n/a","n/a",IF(I$3&gt;(A5stdlife+$E130),(Input!$G$147*(1+rvanilla)^0.5)-SUM($G130:H130),(Input!$G$147*(1+rvanilla)^0.5)/A5stdlife))</f>
        <v>6.0589877694011071E-2</v>
      </c>
      <c r="J130" s="164">
        <f>IF(A5stdlife="n/a","n/a",IF(J$3&gt;(A5stdlife+$E130),(Input!$G$147*(1+rvanilla)^0.5)-SUM($G130:I130),(Input!$G$147*(1+rvanilla)^0.5)/A5stdlife))</f>
        <v>6.0589877694011071E-2</v>
      </c>
      <c r="K130" s="164">
        <f>IF(A5stdlife="n/a","n/a",IF(K$3&gt;(A5stdlife+$E130),(Input!$G$147*(1+rvanilla)^0.5)-SUM($G130:J130),(Input!$G$147*(1+rvanilla)^0.5)/A5stdlife))</f>
        <v>6.0589877694011071E-2</v>
      </c>
      <c r="L130" s="164">
        <f>IF(A5stdlife="n/a","n/a",IF(L$3&gt;(A5stdlife+$E130),(Input!$G$147*(1+rvanilla)^0.5)-SUM($G130:K130),(Input!$G$147*(1+rvanilla)^0.5)/A5stdlife))</f>
        <v>6.0589877694011071E-2</v>
      </c>
      <c r="M130" s="164">
        <f>IF(A5stdlife="n/a","n/a",IF(M$3&gt;(A5stdlife+$E130),(Input!$G$147*(1+rvanilla)^0.5)-SUM($G130:L130),(Input!$G$147*(1+rvanilla)^0.5)/A5stdlife))</f>
        <v>6.0589877694011071E-2</v>
      </c>
      <c r="N130" s="164">
        <f>IF(A5stdlife="n/a","n/a",IF(N$3&gt;(A5stdlife+$E130),(Input!$G$147*(1+rvanilla)^0.5)-SUM($G130:M130),(Input!$G$147*(1+rvanilla)^0.5)/A5stdlife))</f>
        <v>6.0589877694011071E-2</v>
      </c>
      <c r="O130" s="164">
        <f>IF(A5stdlife="n/a","n/a",IF(O$3&gt;(A5stdlife+$E130),(Input!$G$147*(1+rvanilla)^0.5)-SUM($G130:N130),(Input!$G$147*(1+rvanilla)^0.5)/A5stdlife))</f>
        <v>6.0589877694011071E-2</v>
      </c>
      <c r="P130" s="164">
        <f>IF(A5stdlife="n/a","n/a",IF(P$3&gt;(A5stdlife+$E130),(Input!$G$147*(1+rvanilla)^0.5)-SUM($G130:O130),(Input!$G$147*(1+rvanilla)^0.5)/A5stdlife))</f>
        <v>6.0589877694011071E-2</v>
      </c>
      <c r="Q130" s="164">
        <f>IF(A5stdlife="n/a","n/a",IF(Q$3&gt;(A5stdlife+$E130),(Input!$G$147*(1+rvanilla)^0.5)-SUM($G130:P130),(Input!$G$147*(1+rvanilla)^0.5)/A5stdlife))</f>
        <v>6.0589877694011071E-2</v>
      </c>
      <c r="R130" s="164">
        <f>IF(A5stdlife="n/a","n/a",IF(R$3&gt;(A5stdlife+$E130),(Input!$G$147*(1+rvanilla)^0.5)-SUM($G130:Q130),(Input!$G$147*(1+rvanilla)^0.5)/A5stdlife))</f>
        <v>6.0589877694011071E-2</v>
      </c>
      <c r="S130" s="164">
        <f>IF(A5stdlife="n/a","n/a",IF(S$3&gt;(A5stdlife+$E130),(Input!$G$147*(1+rvanilla)^0.5)-SUM($G130:R130),(Input!$G$147*(1+rvanilla)^0.5)/A5stdlife))</f>
        <v>6.0589877694011071E-2</v>
      </c>
      <c r="T130" s="164">
        <f>IF(A5stdlife="n/a","n/a",IF(T$3&gt;(A5stdlife+$E130),(Input!$G$147*(1+rvanilla)^0.5)-SUM($G130:S130),(Input!$G$147*(1+rvanilla)^0.5)/A5stdlife))</f>
        <v>6.0589877694011071E-2</v>
      </c>
      <c r="U130" s="164">
        <f>IF(A5stdlife="n/a","n/a",IF(U$3&gt;(A5stdlife+$E130),(Input!$G$147*(1+rvanilla)^0.5)-SUM($G130:T130),(Input!$G$147*(1+rvanilla)^0.5)/A5stdlife))</f>
        <v>6.0589877694011071E-2</v>
      </c>
      <c r="V130" s="164">
        <f>IF(A5stdlife="n/a","n/a",IF(V$3&gt;(A5stdlife+$E130),(Input!$G$147*(1+rvanilla)^0.5)-SUM($G130:U130),(Input!$G$147*(1+rvanilla)^0.5)/A5stdlife))</f>
        <v>6.0589877694011071E-2</v>
      </c>
      <c r="W130" s="164">
        <f>IF(A5stdlife="n/a","n/a",IF(W$3&gt;(A5stdlife+$E130),(Input!$G$147*(1+rvanilla)^0.5)-SUM($G130:V130),(Input!$G$147*(1+rvanilla)^0.5)/A5stdlife))</f>
        <v>6.0589877694011071E-2</v>
      </c>
      <c r="X130" s="164">
        <f>IF(A5stdlife="n/a","n/a",IF(X$3&gt;(A5stdlife+$E130),(Input!$G$147*(1+rvanilla)^0.5)-SUM($G130:W130),(Input!$G$147*(1+rvanilla)^0.5)/A5stdlife))</f>
        <v>6.0589877694011071E-2</v>
      </c>
      <c r="Y130" s="164">
        <f>IF(A5stdlife="n/a","n/a",IF(Y$3&gt;(A5stdlife+$E130),(Input!$G$147*(1+rvanilla)^0.5)-SUM($G130:X130),(Input!$G$147*(1+rvanilla)^0.5)/A5stdlife))</f>
        <v>6.0589877694011071E-2</v>
      </c>
      <c r="Z130" s="164">
        <f>IF(A5stdlife="n/a","n/a",IF(Z$3&gt;(A5stdlife+$E130),(Input!$G$147*(1+rvanilla)^0.5)-SUM($G130:Y130),(Input!$G$147*(1+rvanilla)^0.5)/A5stdlife))</f>
        <v>6.0589877694011071E-2</v>
      </c>
      <c r="AA130" s="164">
        <f>IF(A5stdlife="n/a","n/a",IF(AA$3&gt;(A5stdlife+$E130),(Input!$G$147*(1+rvanilla)^0.5)-SUM($G130:Z130),(Input!$G$147*(1+rvanilla)^0.5)/A5stdlife))</f>
        <v>6.0589877694011071E-2</v>
      </c>
      <c r="AB130" s="164">
        <f>IF(A5stdlife="n/a","n/a",IF(AB$3&gt;(A5stdlife+$E130),(Input!$G$147*(1+rvanilla)^0.5)-SUM($G130:AA130),(Input!$G$147*(1+rvanilla)^0.5)/A5stdlife))</f>
        <v>6.0589877694011071E-2</v>
      </c>
      <c r="AC130" s="164">
        <f>IF(A5stdlife="n/a","n/a",IF(AC$3&gt;(A5stdlife+$E130),(Input!$G$147*(1+rvanilla)^0.5)-SUM($G130:AB130),(Input!$G$147*(1+rvanilla)^0.5)/A5stdlife))</f>
        <v>6.0589877694011071E-2</v>
      </c>
      <c r="AD130" s="164">
        <f>IF(A5stdlife="n/a","n/a",IF(AD$3&gt;(A5stdlife+$E130),(Input!$G$147*(1+rvanilla)^0.5)-SUM($G130:AC130),(Input!$G$147*(1+rvanilla)^0.5)/A5stdlife))</f>
        <v>6.0589877694011071E-2</v>
      </c>
      <c r="AE130" s="164">
        <f>IF(A5stdlife="n/a","n/a",IF(AE$3&gt;(A5stdlife+$E130),(Input!$G$147*(1+rvanilla)^0.5)-SUM($G130:AD130),(Input!$G$147*(1+rvanilla)^0.5)/A5stdlife))</f>
        <v>6.0589877694011071E-2</v>
      </c>
      <c r="AF130" s="164">
        <f>IF(A5stdlife="n/a","n/a",IF(AF$3&gt;(A5stdlife+$E130),(Input!$G$147*(1+rvanilla)^0.5)-SUM($G130:AE130),(Input!$G$147*(1+rvanilla)^0.5)/A5stdlife))</f>
        <v>6.0589877694011071E-2</v>
      </c>
      <c r="AG130" s="164">
        <f>IF(A5stdlife="n/a","n/a",IF(AG$3&gt;(A5stdlife+$E130),(Input!$G$147*(1+rvanilla)^0.5)-SUM($G130:AF130),(Input!$G$147*(1+rvanilla)^0.5)/A5stdlife))</f>
        <v>6.0589877694011071E-2</v>
      </c>
      <c r="AH130" s="164">
        <f>IF(A5stdlife="n/a","n/a",IF(AH$3&gt;(A5stdlife+$E130),(Input!$G$147*(1+rvanilla)^0.5)-SUM($G130:AG130),(Input!$G$147*(1+rvanilla)^0.5)/A5stdlife))</f>
        <v>6.0589877694011071E-2</v>
      </c>
      <c r="AI130" s="164">
        <f>IF(A5stdlife="n/a","n/a",IF(AI$3&gt;(A5stdlife+$E130),(Input!$G$147*(1+rvanilla)^0.5)-SUM($G130:AH130),(Input!$G$147*(1+rvanilla)^0.5)/A5stdlife))</f>
        <v>6.0589877694011071E-2</v>
      </c>
      <c r="AJ130" s="164">
        <f>IF(A5stdlife="n/a","n/a",IF(AJ$3&gt;(A5stdlife+$E130),(Input!$G$147*(1+rvanilla)^0.5)-SUM($G130:AI130),(Input!$G$147*(1+rvanilla)^0.5)/A5stdlife))</f>
        <v>6.0589877694011071E-2</v>
      </c>
      <c r="AK130" s="164">
        <f>IF(A5stdlife="n/a","n/a",IF(AK$3&gt;(A5stdlife+$E130),(Input!$G$147*(1+rvanilla)^0.5)-SUM($G130:AJ130),(Input!$G$147*(1+rvanilla)^0.5)/A5stdlife))</f>
        <v>6.0589877694011071E-2</v>
      </c>
      <c r="AL130" s="164">
        <f>IF(A5stdlife="n/a","n/a",IF(AL$3&gt;(A5stdlife+$E130),(Input!$G$147*(1+rvanilla)^0.5)-SUM($G130:AK130),(Input!$G$147*(1+rvanilla)^0.5)/A5stdlife))</f>
        <v>6.0589877694011071E-2</v>
      </c>
      <c r="AM130" s="164">
        <f>IF(A5stdlife="n/a","n/a",IF(AM$3&gt;(A5stdlife+$E130),(Input!$G$147*(1+rvanilla)^0.5)-SUM($G130:AL130),(Input!$G$147*(1+rvanilla)^0.5)/A5stdlife))</f>
        <v>6.0589877694011071E-2</v>
      </c>
      <c r="AN130" s="164">
        <f>IF(A5stdlife="n/a","n/a",IF(AN$3&gt;(A5stdlife+$E130),(Input!$G$147*(1+rvanilla)^0.5)-SUM($G130:AM130),(Input!$G$147*(1+rvanilla)^0.5)/A5stdlife))</f>
        <v>6.0589877694011071E-2</v>
      </c>
      <c r="AO130" s="164">
        <f>IF(A5stdlife="n/a","n/a",IF(AO$3&gt;(A5stdlife+$E130),(Input!$G$147*(1+rvanilla)^0.5)-SUM($G130:AN130),(Input!$G$147*(1+rvanilla)^0.5)/A5stdlife))</f>
        <v>6.0589877694011071E-2</v>
      </c>
      <c r="AP130" s="164">
        <f>IF(A5stdlife="n/a","n/a",IF(AP$3&gt;(A5stdlife+$E130),(Input!$G$147*(1+rvanilla)^0.5)-SUM($G130:AO130),(Input!$G$147*(1+rvanilla)^0.5)/A5stdlife))</f>
        <v>6.0589877694011071E-2</v>
      </c>
      <c r="AQ130" s="164">
        <f>IF(A5stdlife="n/a","n/a",IF(AQ$3&gt;(A5stdlife+$E130),(Input!$G$147*(1+rvanilla)^0.5)-SUM($G130:AP130),(Input!$G$147*(1+rvanilla)^0.5)/A5stdlife))</f>
        <v>6.0589877694011071E-2</v>
      </c>
      <c r="AR130" s="164">
        <f>IF(A5stdlife="n/a","n/a",IF(AR$3&gt;(A5stdlife+$E130),(Input!$G$147*(1+rvanilla)^0.5)-SUM($G130:AQ130),(Input!$G$147*(1+rvanilla)^0.5)/A5stdlife))</f>
        <v>6.0589877694011071E-2</v>
      </c>
      <c r="AS130" s="164">
        <f>IF(A5stdlife="n/a","n/a",IF(AS$3&gt;(A5stdlife+$E130),(Input!$G$147*(1+rvanilla)^0.5)-SUM($G130:AR130),(Input!$G$147*(1+rvanilla)^0.5)/A5stdlife))</f>
        <v>6.0589877694011071E-2</v>
      </c>
      <c r="AT130" s="164">
        <f>IF(A5stdlife="n/a","n/a",IF(AT$3&gt;(A5stdlife+$E130),(Input!$G$147*(1+rvanilla)^0.5)-SUM($G130:AS130),(Input!$G$147*(1+rvanilla)^0.5)/A5stdlife))</f>
        <v>6.0589877694011071E-2</v>
      </c>
      <c r="AU130" s="164">
        <f>IF(A5stdlife="n/a","n/a",IF(AU$3&gt;(A5stdlife+$E130),(Input!$G$147*(1+rvanilla)^0.5)-SUM($G130:AT130),(Input!$G$147*(1+rvanilla)^0.5)/A5stdlife))</f>
        <v>6.0589877694011071E-2</v>
      </c>
      <c r="AV130" s="164">
        <f>IF(A5stdlife="n/a","n/a",IF(AV$3&gt;(A5stdlife+$E130),(Input!$G$147*(1+rvanilla)^0.5)-SUM($G130:AU130),(Input!$G$147*(1+rvanilla)^0.5)/A5stdlife))</f>
        <v>6.0589877694011071E-2</v>
      </c>
      <c r="AW130" s="164">
        <f>IF(A5stdlife="n/a","n/a",IF(AW$3&gt;(A5stdlife+$E130),(Input!$G$147*(1+rvanilla)^0.5)-SUM($G130:AV130),(Input!$G$147*(1+rvanilla)^0.5)/A5stdlife))</f>
        <v>6.0589877694011071E-2</v>
      </c>
      <c r="AX130" s="164">
        <f>IF(A5stdlife="n/a","n/a",IF(AX$3&gt;(A5stdlife+$E130),(Input!$G$147*(1+rvanilla)^0.5)-SUM($G130:AW130),(Input!$G$147*(1+rvanilla)^0.5)/A5stdlife))</f>
        <v>6.0589877694011071E-2</v>
      </c>
      <c r="AY130" s="164">
        <f>IF(A5stdlife="n/a","n/a",IF(AY$3&gt;(A5stdlife+$E130),(Input!$G$147*(1+rvanilla)^0.5)-SUM($G130:AX130),(Input!$G$147*(1+rvanilla)^0.5)/A5stdlife))</f>
        <v>6.0589877694011071E-2</v>
      </c>
      <c r="AZ130" s="164">
        <f>IF(A5stdlife="n/a","n/a",IF(AZ$3&gt;(A5stdlife+$E130),(Input!$G$147*(1+rvanilla)^0.5)-SUM($G130:AY130),(Input!$G$147*(1+rvanilla)^0.5)/A5stdlife))</f>
        <v>6.0589877694011071E-2</v>
      </c>
      <c r="BA130" s="164">
        <f>IF(A5stdlife="n/a","n/a",IF(BA$3&gt;(A5stdlife+$E130),(Input!$G$147*(1+rvanilla)^0.5)-SUM($G130:AZ130),(Input!$G$147*(1+rvanilla)^0.5)/A5stdlife))</f>
        <v>6.0589877694011071E-2</v>
      </c>
      <c r="BB130" s="164">
        <f>IF(A5stdlife="n/a","n/a",IF(BB$3&gt;(A5stdlife+$E130),(Input!$G$147*(1+rvanilla)^0.5)-SUM($G130:BA130),(Input!$G$147*(1+rvanilla)^0.5)/A5stdlife))</f>
        <v>6.0589877694011071E-2</v>
      </c>
      <c r="BC130" s="164">
        <f>IF(A5stdlife="n/a","n/a",IF(BC$3&gt;(A5stdlife+$E130),(Input!$G$147*(1+rvanilla)^0.5)-SUM($G130:BB130),(Input!$G$147*(1+rvanilla)^0.5)/A5stdlife))</f>
        <v>6.0589877694011071E-2</v>
      </c>
      <c r="BD130" s="164">
        <f>IF(A5stdlife="n/a","n/a",IF(BD$3&gt;(A5stdlife+$E130),(Input!$G$147*(1+rvanilla)^0.5)-SUM($G130:BC130),(Input!$G$147*(1+rvanilla)^0.5)/A5stdlife))</f>
        <v>6.0589877694011071E-2</v>
      </c>
      <c r="BE130" s="164">
        <f>IF(A5stdlife="n/a","n/a",IF(BE$3&gt;(A5stdlife+$E130),(Input!$G$147*(1+rvanilla)^0.5)-SUM($G130:BD130),(Input!$G$147*(1+rvanilla)^0.5)/A5stdlife))</f>
        <v>6.0589877694011071E-2</v>
      </c>
      <c r="BF130" s="164">
        <f>IF(A5stdlife="n/a","n/a",IF(BF$3&gt;(A5stdlife+$E130),(Input!$G$147*(1+rvanilla)^0.5)-SUM($G130:BE130),(Input!$G$147*(1+rvanilla)^0.5)/A5stdlife))</f>
        <v>1.7763568394002505E-15</v>
      </c>
      <c r="BG130" s="164">
        <f>IF(A5stdlife="n/a","n/a",IF(BG$3&gt;(A5stdlife+$E130),(Input!$G$147*(1+rvanilla)^0.5)-SUM($G130:BF130),(Input!$G$147*(1+rvanilla)^0.5)/A5stdlife))</f>
        <v>0</v>
      </c>
      <c r="BH130" s="164">
        <f>IF(A5stdlife="n/a","n/a",IF(BH$3&gt;(A5stdlife+$E130),(Input!$G$147*(1+rvanilla)^0.5)-SUM($G130:BG130),(Input!$G$147*(1+rvanilla)^0.5)/A5stdlife))</f>
        <v>0</v>
      </c>
      <c r="BI130" s="164">
        <f>IF(A5stdlife="n/a","n/a",IF(BI$3&gt;(A5stdlife+$E130),(Input!$G$147*(1+rvanilla)^0.5)-SUM($G130:BH130),(Input!$G$147*(1+rvanilla)^0.5)/A5stdlife))</f>
        <v>0</v>
      </c>
      <c r="BJ130" s="18"/>
      <c r="BK130" s="18"/>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s="5" customFormat="1" hidden="1" outlineLevel="2" x14ac:dyDescent="0.2">
      <c r="A131" s="18"/>
      <c r="B131" s="18"/>
      <c r="C131" s="36"/>
      <c r="D131" s="485"/>
      <c r="E131" s="283">
        <v>2</v>
      </c>
      <c r="F131" s="38"/>
      <c r="G131" s="391"/>
      <c r="H131" s="307"/>
      <c r="I131" s="164">
        <f>IF(A5stdlife="n/a","n/a",IF(I$3&gt;(A5stdlife+$E131),(Input!$H$147*(1+rvanilla)^0.5)-SUM($H131:H131),(Input!$H$147*(1+rvanilla)^0.5)/A5stdlife))</f>
        <v>9.3866957117577615E-2</v>
      </c>
      <c r="J131" s="164">
        <f>IF(A5stdlife="n/a","n/a",IF(J$3&gt;(A5stdlife+$E131),(Input!$H$147*(1+rvanilla)^0.5)-SUM($H131:I131),(Input!$H$147*(1+rvanilla)^0.5)/A5stdlife))</f>
        <v>9.3866957117577615E-2</v>
      </c>
      <c r="K131" s="164">
        <f>IF(A5stdlife="n/a","n/a",IF(K$3&gt;(A5stdlife+$E131),(Input!$H$147*(1+rvanilla)^0.5)-SUM($H131:J131),(Input!$H$147*(1+rvanilla)^0.5)/A5stdlife))</f>
        <v>9.3866957117577615E-2</v>
      </c>
      <c r="L131" s="164">
        <f>IF(A5stdlife="n/a","n/a",IF(L$3&gt;(A5stdlife+$E131),(Input!$H$147*(1+rvanilla)^0.5)-SUM($H131:K131),(Input!$H$147*(1+rvanilla)^0.5)/A5stdlife))</f>
        <v>9.3866957117577615E-2</v>
      </c>
      <c r="M131" s="164">
        <f>IF(A5stdlife="n/a","n/a",IF(M$3&gt;(A5stdlife+$E131),(Input!$H$147*(1+rvanilla)^0.5)-SUM($H131:L131),(Input!$H$147*(1+rvanilla)^0.5)/A5stdlife))</f>
        <v>9.3866957117577615E-2</v>
      </c>
      <c r="N131" s="164">
        <f>IF(A5stdlife="n/a","n/a",IF(N$3&gt;(A5stdlife+$E131),(Input!$H$147*(1+rvanilla)^0.5)-SUM($H131:M131),(Input!$H$147*(1+rvanilla)^0.5)/A5stdlife))</f>
        <v>9.3866957117577615E-2</v>
      </c>
      <c r="O131" s="164">
        <f>IF(A5stdlife="n/a","n/a",IF(O$3&gt;(A5stdlife+$E131),(Input!$H$147*(1+rvanilla)^0.5)-SUM($H131:N131),(Input!$H$147*(1+rvanilla)^0.5)/A5stdlife))</f>
        <v>9.3866957117577615E-2</v>
      </c>
      <c r="P131" s="164">
        <f>IF(A5stdlife="n/a","n/a",IF(P$3&gt;(A5stdlife+$E131),(Input!$H$147*(1+rvanilla)^0.5)-SUM($H131:O131),(Input!$H$147*(1+rvanilla)^0.5)/A5stdlife))</f>
        <v>9.3866957117577615E-2</v>
      </c>
      <c r="Q131" s="164">
        <f>IF(A5stdlife="n/a","n/a",IF(Q$3&gt;(A5stdlife+$E131),(Input!$H$147*(1+rvanilla)^0.5)-SUM($H131:P131),(Input!$H$147*(1+rvanilla)^0.5)/A5stdlife))</f>
        <v>9.3866957117577615E-2</v>
      </c>
      <c r="R131" s="164">
        <f>IF(A5stdlife="n/a","n/a",IF(R$3&gt;(A5stdlife+$E131),(Input!$H$147*(1+rvanilla)^0.5)-SUM($H131:Q131),(Input!$H$147*(1+rvanilla)^0.5)/A5stdlife))</f>
        <v>9.3866957117577615E-2</v>
      </c>
      <c r="S131" s="164">
        <f>IF(A5stdlife="n/a","n/a",IF(S$3&gt;(A5stdlife+$E131),(Input!$H$147*(1+rvanilla)^0.5)-SUM($H131:R131),(Input!$H$147*(1+rvanilla)^0.5)/A5stdlife))</f>
        <v>9.3866957117577615E-2</v>
      </c>
      <c r="T131" s="164">
        <f>IF(A5stdlife="n/a","n/a",IF(T$3&gt;(A5stdlife+$E131),(Input!$H$147*(1+rvanilla)^0.5)-SUM($H131:S131),(Input!$H$147*(1+rvanilla)^0.5)/A5stdlife))</f>
        <v>9.3866957117577615E-2</v>
      </c>
      <c r="U131" s="164">
        <f>IF(A5stdlife="n/a","n/a",IF(U$3&gt;(A5stdlife+$E131),(Input!$H$147*(1+rvanilla)^0.5)-SUM($H131:T131),(Input!$H$147*(1+rvanilla)^0.5)/A5stdlife))</f>
        <v>9.3866957117577615E-2</v>
      </c>
      <c r="V131" s="164">
        <f>IF(A5stdlife="n/a","n/a",IF(V$3&gt;(A5stdlife+$E131),(Input!$H$147*(1+rvanilla)^0.5)-SUM($H131:U131),(Input!$H$147*(1+rvanilla)^0.5)/A5stdlife))</f>
        <v>9.3866957117577615E-2</v>
      </c>
      <c r="W131" s="164">
        <f>IF(A5stdlife="n/a","n/a",IF(W$3&gt;(A5stdlife+$E131),(Input!$H$147*(1+rvanilla)^0.5)-SUM($H131:V131),(Input!$H$147*(1+rvanilla)^0.5)/A5stdlife))</f>
        <v>9.3866957117577615E-2</v>
      </c>
      <c r="X131" s="164">
        <f>IF(A5stdlife="n/a","n/a",IF(X$3&gt;(A5stdlife+$E131),(Input!$H$147*(1+rvanilla)^0.5)-SUM($H131:W131),(Input!$H$147*(1+rvanilla)^0.5)/A5stdlife))</f>
        <v>9.3866957117577615E-2</v>
      </c>
      <c r="Y131" s="164">
        <f>IF(A5stdlife="n/a","n/a",IF(Y$3&gt;(A5stdlife+$E131),(Input!$H$147*(1+rvanilla)^0.5)-SUM($H131:X131),(Input!$H$147*(1+rvanilla)^0.5)/A5stdlife))</f>
        <v>9.3866957117577615E-2</v>
      </c>
      <c r="Z131" s="164">
        <f>IF(A5stdlife="n/a","n/a",IF(Z$3&gt;(A5stdlife+$E131),(Input!$H$147*(1+rvanilla)^0.5)-SUM($H131:Y131),(Input!$H$147*(1+rvanilla)^0.5)/A5stdlife))</f>
        <v>9.3866957117577615E-2</v>
      </c>
      <c r="AA131" s="164">
        <f>IF(A5stdlife="n/a","n/a",IF(AA$3&gt;(A5stdlife+$E131),(Input!$H$147*(1+rvanilla)^0.5)-SUM($H131:Z131),(Input!$H$147*(1+rvanilla)^0.5)/A5stdlife))</f>
        <v>9.3866957117577615E-2</v>
      </c>
      <c r="AB131" s="164">
        <f>IF(A5stdlife="n/a","n/a",IF(AB$3&gt;(A5stdlife+$E131),(Input!$H$147*(1+rvanilla)^0.5)-SUM($H131:AA131),(Input!$H$147*(1+rvanilla)^0.5)/A5stdlife))</f>
        <v>9.3866957117577615E-2</v>
      </c>
      <c r="AC131" s="164">
        <f>IF(A5stdlife="n/a","n/a",IF(AC$3&gt;(A5stdlife+$E131),(Input!$H$147*(1+rvanilla)^0.5)-SUM($H131:AB131),(Input!$H$147*(1+rvanilla)^0.5)/A5stdlife))</f>
        <v>9.3866957117577615E-2</v>
      </c>
      <c r="AD131" s="164">
        <f>IF(A5stdlife="n/a","n/a",IF(AD$3&gt;(A5stdlife+$E131),(Input!$H$147*(1+rvanilla)^0.5)-SUM($H131:AC131),(Input!$H$147*(1+rvanilla)^0.5)/A5stdlife))</f>
        <v>9.3866957117577615E-2</v>
      </c>
      <c r="AE131" s="164">
        <f>IF(A5stdlife="n/a","n/a",IF(AE$3&gt;(A5stdlife+$E131),(Input!$H$147*(1+rvanilla)^0.5)-SUM($H131:AD131),(Input!$H$147*(1+rvanilla)^0.5)/A5stdlife))</f>
        <v>9.3866957117577615E-2</v>
      </c>
      <c r="AF131" s="164">
        <f>IF(A5stdlife="n/a","n/a",IF(AF$3&gt;(A5stdlife+$E131),(Input!$H$147*(1+rvanilla)^0.5)-SUM($H131:AE131),(Input!$H$147*(1+rvanilla)^0.5)/A5stdlife))</f>
        <v>9.3866957117577615E-2</v>
      </c>
      <c r="AG131" s="164">
        <f>IF(A5stdlife="n/a","n/a",IF(AG$3&gt;(A5stdlife+$E131),(Input!$H$147*(1+rvanilla)^0.5)-SUM($H131:AF131),(Input!$H$147*(1+rvanilla)^0.5)/A5stdlife))</f>
        <v>9.3866957117577615E-2</v>
      </c>
      <c r="AH131" s="164">
        <f>IF(A5stdlife="n/a","n/a",IF(AH$3&gt;(A5stdlife+$E131),(Input!$H$147*(1+rvanilla)^0.5)-SUM($H131:AG131),(Input!$H$147*(1+rvanilla)^0.5)/A5stdlife))</f>
        <v>9.3866957117577615E-2</v>
      </c>
      <c r="AI131" s="164">
        <f>IF(A5stdlife="n/a","n/a",IF(AI$3&gt;(A5stdlife+$E131),(Input!$H$147*(1+rvanilla)^0.5)-SUM($H131:AH131),(Input!$H$147*(1+rvanilla)^0.5)/A5stdlife))</f>
        <v>9.3866957117577615E-2</v>
      </c>
      <c r="AJ131" s="164">
        <f>IF(A5stdlife="n/a","n/a",IF(AJ$3&gt;(A5stdlife+$E131),(Input!$H$147*(1+rvanilla)^0.5)-SUM($H131:AI131),(Input!$H$147*(1+rvanilla)^0.5)/A5stdlife))</f>
        <v>9.3866957117577615E-2</v>
      </c>
      <c r="AK131" s="164">
        <f>IF(A5stdlife="n/a","n/a",IF(AK$3&gt;(A5stdlife+$E131),(Input!$H$147*(1+rvanilla)^0.5)-SUM($H131:AJ131),(Input!$H$147*(1+rvanilla)^0.5)/A5stdlife))</f>
        <v>9.3866957117577615E-2</v>
      </c>
      <c r="AL131" s="164">
        <f>IF(A5stdlife="n/a","n/a",IF(AL$3&gt;(A5stdlife+$E131),(Input!$H$147*(1+rvanilla)^0.5)-SUM($H131:AK131),(Input!$H$147*(1+rvanilla)^0.5)/A5stdlife))</f>
        <v>9.3866957117577615E-2</v>
      </c>
      <c r="AM131" s="164">
        <f>IF(A5stdlife="n/a","n/a",IF(AM$3&gt;(A5stdlife+$E131),(Input!$H$147*(1+rvanilla)^0.5)-SUM($H131:AL131),(Input!$H$147*(1+rvanilla)^0.5)/A5stdlife))</f>
        <v>9.3866957117577615E-2</v>
      </c>
      <c r="AN131" s="164">
        <f>IF(A5stdlife="n/a","n/a",IF(AN$3&gt;(A5stdlife+$E131),(Input!$H$147*(1+rvanilla)^0.5)-SUM($H131:AM131),(Input!$H$147*(1+rvanilla)^0.5)/A5stdlife))</f>
        <v>9.3866957117577615E-2</v>
      </c>
      <c r="AO131" s="164">
        <f>IF(A5stdlife="n/a","n/a",IF(AO$3&gt;(A5stdlife+$E131),(Input!$H$147*(1+rvanilla)^0.5)-SUM($H131:AN131),(Input!$H$147*(1+rvanilla)^0.5)/A5stdlife))</f>
        <v>9.3866957117577615E-2</v>
      </c>
      <c r="AP131" s="164">
        <f>IF(A5stdlife="n/a","n/a",IF(AP$3&gt;(A5stdlife+$E131),(Input!$H$147*(1+rvanilla)^0.5)-SUM($H131:AO131),(Input!$H$147*(1+rvanilla)^0.5)/A5stdlife))</f>
        <v>9.3866957117577615E-2</v>
      </c>
      <c r="AQ131" s="164">
        <f>IF(A5stdlife="n/a","n/a",IF(AQ$3&gt;(A5stdlife+$E131),(Input!$H$147*(1+rvanilla)^0.5)-SUM($H131:AP131),(Input!$H$147*(1+rvanilla)^0.5)/A5stdlife))</f>
        <v>9.3866957117577615E-2</v>
      </c>
      <c r="AR131" s="164">
        <f>IF(A5stdlife="n/a","n/a",IF(AR$3&gt;(A5stdlife+$E131),(Input!$H$147*(1+rvanilla)^0.5)-SUM($H131:AQ131),(Input!$H$147*(1+rvanilla)^0.5)/A5stdlife))</f>
        <v>9.3866957117577615E-2</v>
      </c>
      <c r="AS131" s="164">
        <f>IF(A5stdlife="n/a","n/a",IF(AS$3&gt;(A5stdlife+$E131),(Input!$H$147*(1+rvanilla)^0.5)-SUM($H131:AR131),(Input!$H$147*(1+rvanilla)^0.5)/A5stdlife))</f>
        <v>9.3866957117577615E-2</v>
      </c>
      <c r="AT131" s="164">
        <f>IF(A5stdlife="n/a","n/a",IF(AT$3&gt;(A5stdlife+$E131),(Input!$H$147*(1+rvanilla)^0.5)-SUM($H131:AS131),(Input!$H$147*(1+rvanilla)^0.5)/A5stdlife))</f>
        <v>9.3866957117577615E-2</v>
      </c>
      <c r="AU131" s="164">
        <f>IF(A5stdlife="n/a","n/a",IF(AU$3&gt;(A5stdlife+$E131),(Input!$H$147*(1+rvanilla)^0.5)-SUM($H131:AT131),(Input!$H$147*(1+rvanilla)^0.5)/A5stdlife))</f>
        <v>9.3866957117577615E-2</v>
      </c>
      <c r="AV131" s="164">
        <f>IF(A5stdlife="n/a","n/a",IF(AV$3&gt;(A5stdlife+$E131),(Input!$H$147*(1+rvanilla)^0.5)-SUM($H131:AU131),(Input!$H$147*(1+rvanilla)^0.5)/A5stdlife))</f>
        <v>9.3866957117577615E-2</v>
      </c>
      <c r="AW131" s="164">
        <f>IF(A5stdlife="n/a","n/a",IF(AW$3&gt;(A5stdlife+$E131),(Input!$H$147*(1+rvanilla)^0.5)-SUM($H131:AV131),(Input!$H$147*(1+rvanilla)^0.5)/A5stdlife))</f>
        <v>9.3866957117577615E-2</v>
      </c>
      <c r="AX131" s="164">
        <f>IF(A5stdlife="n/a","n/a",IF(AX$3&gt;(A5stdlife+$E131),(Input!$H$147*(1+rvanilla)^0.5)-SUM($H131:AW131),(Input!$H$147*(1+rvanilla)^0.5)/A5stdlife))</f>
        <v>9.3866957117577615E-2</v>
      </c>
      <c r="AY131" s="164">
        <f>IF(A5stdlife="n/a","n/a",IF(AY$3&gt;(A5stdlife+$E131),(Input!$H$147*(1+rvanilla)^0.5)-SUM($H131:AX131),(Input!$H$147*(1+rvanilla)^0.5)/A5stdlife))</f>
        <v>9.3866957117577615E-2</v>
      </c>
      <c r="AZ131" s="164">
        <f>IF(A5stdlife="n/a","n/a",IF(AZ$3&gt;(A5stdlife+$E131),(Input!$H$147*(1+rvanilla)^0.5)-SUM($H131:AY131),(Input!$H$147*(1+rvanilla)^0.5)/A5stdlife))</f>
        <v>9.3866957117577615E-2</v>
      </c>
      <c r="BA131" s="164">
        <f>IF(A5stdlife="n/a","n/a",IF(BA$3&gt;(A5stdlife+$E131),(Input!$H$147*(1+rvanilla)^0.5)-SUM($H131:AZ131),(Input!$H$147*(1+rvanilla)^0.5)/A5stdlife))</f>
        <v>9.3866957117577615E-2</v>
      </c>
      <c r="BB131" s="164">
        <f>IF(A5stdlife="n/a","n/a",IF(BB$3&gt;(A5stdlife+$E131),(Input!$H$147*(1+rvanilla)^0.5)-SUM($H131:BA131),(Input!$H$147*(1+rvanilla)^0.5)/A5stdlife))</f>
        <v>9.3866957117577615E-2</v>
      </c>
      <c r="BC131" s="164">
        <f>IF(A5stdlife="n/a","n/a",IF(BC$3&gt;(A5stdlife+$E131),(Input!$H$147*(1+rvanilla)^0.5)-SUM($H131:BB131),(Input!$H$147*(1+rvanilla)^0.5)/A5stdlife))</f>
        <v>9.3866957117577615E-2</v>
      </c>
      <c r="BD131" s="164">
        <f>IF(A5stdlife="n/a","n/a",IF(BD$3&gt;(A5stdlife+$E131),(Input!$H$147*(1+rvanilla)^0.5)-SUM($H131:BC131),(Input!$H$147*(1+rvanilla)^0.5)/A5stdlife))</f>
        <v>9.3866957117577615E-2</v>
      </c>
      <c r="BE131" s="164">
        <f>IF(A5stdlife="n/a","n/a",IF(BE$3&gt;(A5stdlife+$E131),(Input!$H$147*(1+rvanilla)^0.5)-SUM($H131:BD131),(Input!$H$147*(1+rvanilla)^0.5)/A5stdlife))</f>
        <v>9.3866957117577615E-2</v>
      </c>
      <c r="BF131" s="164">
        <f>IF(A5stdlife="n/a","n/a",IF(BF$3&gt;(A5stdlife+$E131),(Input!$H$147*(1+rvanilla)^0.5)-SUM($H131:BE131),(Input!$H$147*(1+rvanilla)^0.5)/A5stdlife))</f>
        <v>9.3866957117577615E-2</v>
      </c>
      <c r="BG131" s="164">
        <f>IF(A5stdlife="n/a","n/a",IF(BG$3&gt;(A5stdlife+$E131),(Input!$H$147*(1+rvanilla)^0.5)-SUM($H131:BF131),(Input!$H$147*(1+rvanilla)^0.5)/A5stdlife))</f>
        <v>5.3290705182007514E-15</v>
      </c>
      <c r="BH131" s="164">
        <f>IF(A5stdlife="n/a","n/a",IF(BH$3&gt;(A5stdlife+$E131),(Input!$H$147*(1+rvanilla)^0.5)-SUM($H131:BG131),(Input!$H$147*(1+rvanilla)^0.5)/A5stdlife))</f>
        <v>0</v>
      </c>
      <c r="BI131" s="164">
        <f>IF(A5stdlife="n/a","n/a",IF(BI$3&gt;(A5stdlife+$E131),(Input!$H$147*(1+rvanilla)^0.5)-SUM($H131:BH131),(Input!$H$147*(1+rvanilla)^0.5)/A5stdlife))</f>
        <v>0</v>
      </c>
      <c r="BJ131" s="18"/>
      <c r="BK131" s="18"/>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s="5" customFormat="1" hidden="1" outlineLevel="2" x14ac:dyDescent="0.2">
      <c r="A132" s="18"/>
      <c r="B132" s="18"/>
      <c r="C132" s="36"/>
      <c r="D132" s="485"/>
      <c r="E132" s="283">
        <v>3</v>
      </c>
      <c r="F132" s="38"/>
      <c r="G132" s="391"/>
      <c r="H132" s="308"/>
      <c r="I132" s="307"/>
      <c r="J132" s="164">
        <f>IF(A5stdlife="n/a","n/a",IF(J$3&gt;(A5stdlife+$E132),(Input!$I$147*(1+rvanilla)^0.5)-SUM($I132:I132),(Input!$I$147*(1+rvanilla)^0.5)/A5stdlife))</f>
        <v>0.14226362943445983</v>
      </c>
      <c r="K132" s="164">
        <f>IF(A5stdlife="n/a","n/a",IF(K$3&gt;(A5stdlife+$E132),(Input!$I$147*(1+rvanilla)^0.5)-SUM($I132:J132),(Input!$I$147*(1+rvanilla)^0.5)/A5stdlife))</f>
        <v>0.14226362943445983</v>
      </c>
      <c r="L132" s="164">
        <f>IF(A5stdlife="n/a","n/a",IF(L$3&gt;(A5stdlife+$E132),(Input!$I$147*(1+rvanilla)^0.5)-SUM($I132:K132),(Input!$I$147*(1+rvanilla)^0.5)/A5stdlife))</f>
        <v>0.14226362943445983</v>
      </c>
      <c r="M132" s="164">
        <f>IF(A5stdlife="n/a","n/a",IF(M$3&gt;(A5stdlife+$E132),(Input!$I$147*(1+rvanilla)^0.5)-SUM($I132:L132),(Input!$I$147*(1+rvanilla)^0.5)/A5stdlife))</f>
        <v>0.14226362943445983</v>
      </c>
      <c r="N132" s="164">
        <f>IF(A5stdlife="n/a","n/a",IF(N$3&gt;(A5stdlife+$E132),(Input!$I$147*(1+rvanilla)^0.5)-SUM($I132:M132),(Input!$I$147*(1+rvanilla)^0.5)/A5stdlife))</f>
        <v>0.14226362943445983</v>
      </c>
      <c r="O132" s="164">
        <f>IF(A5stdlife="n/a","n/a",IF(O$3&gt;(A5stdlife+$E132),(Input!$I$147*(1+rvanilla)^0.5)-SUM($I132:N132),(Input!$I$147*(1+rvanilla)^0.5)/A5stdlife))</f>
        <v>0.14226362943445983</v>
      </c>
      <c r="P132" s="164">
        <f>IF(A5stdlife="n/a","n/a",IF(P$3&gt;(A5stdlife+$E132),(Input!$I$147*(1+rvanilla)^0.5)-SUM($I132:O132),(Input!$I$147*(1+rvanilla)^0.5)/A5stdlife))</f>
        <v>0.14226362943445983</v>
      </c>
      <c r="Q132" s="164">
        <f>IF(A5stdlife="n/a","n/a",IF(Q$3&gt;(A5stdlife+$E132),(Input!$I$147*(1+rvanilla)^0.5)-SUM($I132:P132),(Input!$I$147*(1+rvanilla)^0.5)/A5stdlife))</f>
        <v>0.14226362943445983</v>
      </c>
      <c r="R132" s="164">
        <f>IF(A5stdlife="n/a","n/a",IF(R$3&gt;(A5stdlife+$E132),(Input!$I$147*(1+rvanilla)^0.5)-SUM($I132:Q132),(Input!$I$147*(1+rvanilla)^0.5)/A5stdlife))</f>
        <v>0.14226362943445983</v>
      </c>
      <c r="S132" s="164">
        <f>IF(A5stdlife="n/a","n/a",IF(S$3&gt;(A5stdlife+$E132),(Input!$I$147*(1+rvanilla)^0.5)-SUM($I132:R132),(Input!$I$147*(1+rvanilla)^0.5)/A5stdlife))</f>
        <v>0.14226362943445983</v>
      </c>
      <c r="T132" s="164">
        <f>IF(A5stdlife="n/a","n/a",IF(T$3&gt;(A5stdlife+$E132),(Input!$I$147*(1+rvanilla)^0.5)-SUM($I132:S132),(Input!$I$147*(1+rvanilla)^0.5)/A5stdlife))</f>
        <v>0.14226362943445983</v>
      </c>
      <c r="U132" s="164">
        <f>IF(A5stdlife="n/a","n/a",IF(U$3&gt;(A5stdlife+$E132),(Input!$I$147*(1+rvanilla)^0.5)-SUM($I132:T132),(Input!$I$147*(1+rvanilla)^0.5)/A5stdlife))</f>
        <v>0.14226362943445983</v>
      </c>
      <c r="V132" s="164">
        <f>IF(A5stdlife="n/a","n/a",IF(V$3&gt;(A5stdlife+$E132),(Input!$I$147*(1+rvanilla)^0.5)-SUM($I132:U132),(Input!$I$147*(1+rvanilla)^0.5)/A5stdlife))</f>
        <v>0.14226362943445983</v>
      </c>
      <c r="W132" s="164">
        <f>IF(A5stdlife="n/a","n/a",IF(W$3&gt;(A5stdlife+$E132),(Input!$I$147*(1+rvanilla)^0.5)-SUM($I132:V132),(Input!$I$147*(1+rvanilla)^0.5)/A5stdlife))</f>
        <v>0.14226362943445983</v>
      </c>
      <c r="X132" s="164">
        <f>IF(A5stdlife="n/a","n/a",IF(X$3&gt;(A5stdlife+$E132),(Input!$I$147*(1+rvanilla)^0.5)-SUM($I132:W132),(Input!$I$147*(1+rvanilla)^0.5)/A5stdlife))</f>
        <v>0.14226362943445983</v>
      </c>
      <c r="Y132" s="164">
        <f>IF(A5stdlife="n/a","n/a",IF(Y$3&gt;(A5stdlife+$E132),(Input!$I$147*(1+rvanilla)^0.5)-SUM($I132:X132),(Input!$I$147*(1+rvanilla)^0.5)/A5stdlife))</f>
        <v>0.14226362943445983</v>
      </c>
      <c r="Z132" s="164">
        <f>IF(A5stdlife="n/a","n/a",IF(Z$3&gt;(A5stdlife+$E132),(Input!$I$147*(1+rvanilla)^0.5)-SUM($I132:Y132),(Input!$I$147*(1+rvanilla)^0.5)/A5stdlife))</f>
        <v>0.14226362943445983</v>
      </c>
      <c r="AA132" s="164">
        <f>IF(A5stdlife="n/a","n/a",IF(AA$3&gt;(A5stdlife+$E132),(Input!$I$147*(1+rvanilla)^0.5)-SUM($I132:Z132),(Input!$I$147*(1+rvanilla)^0.5)/A5stdlife))</f>
        <v>0.14226362943445983</v>
      </c>
      <c r="AB132" s="164">
        <f>IF(A5stdlife="n/a","n/a",IF(AB$3&gt;(A5stdlife+$E132),(Input!$I$147*(1+rvanilla)^0.5)-SUM($I132:AA132),(Input!$I$147*(1+rvanilla)^0.5)/A5stdlife))</f>
        <v>0.14226362943445983</v>
      </c>
      <c r="AC132" s="164">
        <f>IF(A5stdlife="n/a","n/a",IF(AC$3&gt;(A5stdlife+$E132),(Input!$I$147*(1+rvanilla)^0.5)-SUM($I132:AB132),(Input!$I$147*(1+rvanilla)^0.5)/A5stdlife))</f>
        <v>0.14226362943445983</v>
      </c>
      <c r="AD132" s="164">
        <f>IF(A5stdlife="n/a","n/a",IF(AD$3&gt;(A5stdlife+$E132),(Input!$I$147*(1+rvanilla)^0.5)-SUM($I132:AC132),(Input!$I$147*(1+rvanilla)^0.5)/A5stdlife))</f>
        <v>0.14226362943445983</v>
      </c>
      <c r="AE132" s="164">
        <f>IF(A5stdlife="n/a","n/a",IF(AE$3&gt;(A5stdlife+$E132),(Input!$I$147*(1+rvanilla)^0.5)-SUM($I132:AD132),(Input!$I$147*(1+rvanilla)^0.5)/A5stdlife))</f>
        <v>0.14226362943445983</v>
      </c>
      <c r="AF132" s="164">
        <f>IF(A5stdlife="n/a","n/a",IF(AF$3&gt;(A5stdlife+$E132),(Input!$I$147*(1+rvanilla)^0.5)-SUM($I132:AE132),(Input!$I$147*(1+rvanilla)^0.5)/A5stdlife))</f>
        <v>0.14226362943445983</v>
      </c>
      <c r="AG132" s="164">
        <f>IF(A5stdlife="n/a","n/a",IF(AG$3&gt;(A5stdlife+$E132),(Input!$I$147*(1+rvanilla)^0.5)-SUM($I132:AF132),(Input!$I$147*(1+rvanilla)^0.5)/A5stdlife))</f>
        <v>0.14226362943445983</v>
      </c>
      <c r="AH132" s="164">
        <f>IF(A5stdlife="n/a","n/a",IF(AH$3&gt;(A5stdlife+$E132),(Input!$I$147*(1+rvanilla)^0.5)-SUM($I132:AG132),(Input!$I$147*(1+rvanilla)^0.5)/A5stdlife))</f>
        <v>0.14226362943445983</v>
      </c>
      <c r="AI132" s="164">
        <f>IF(A5stdlife="n/a","n/a",IF(AI$3&gt;(A5stdlife+$E132),(Input!$I$147*(1+rvanilla)^0.5)-SUM($I132:AH132),(Input!$I$147*(1+rvanilla)^0.5)/A5stdlife))</f>
        <v>0.14226362943445983</v>
      </c>
      <c r="AJ132" s="164">
        <f>IF(A5stdlife="n/a","n/a",IF(AJ$3&gt;(A5stdlife+$E132),(Input!$I$147*(1+rvanilla)^0.5)-SUM($I132:AI132),(Input!$I$147*(1+rvanilla)^0.5)/A5stdlife))</f>
        <v>0.14226362943445983</v>
      </c>
      <c r="AK132" s="164">
        <f>IF(A5stdlife="n/a","n/a",IF(AK$3&gt;(A5stdlife+$E132),(Input!$I$147*(1+rvanilla)^0.5)-SUM($I132:AJ132),(Input!$I$147*(1+rvanilla)^0.5)/A5stdlife))</f>
        <v>0.14226362943445983</v>
      </c>
      <c r="AL132" s="164">
        <f>IF(A5stdlife="n/a","n/a",IF(AL$3&gt;(A5stdlife+$E132),(Input!$I$147*(1+rvanilla)^0.5)-SUM($I132:AK132),(Input!$I$147*(1+rvanilla)^0.5)/A5stdlife))</f>
        <v>0.14226362943445983</v>
      </c>
      <c r="AM132" s="164">
        <f>IF(A5stdlife="n/a","n/a",IF(AM$3&gt;(A5stdlife+$E132),(Input!$I$147*(1+rvanilla)^0.5)-SUM($I132:AL132),(Input!$I$147*(1+rvanilla)^0.5)/A5stdlife))</f>
        <v>0.14226362943445983</v>
      </c>
      <c r="AN132" s="164">
        <f>IF(A5stdlife="n/a","n/a",IF(AN$3&gt;(A5stdlife+$E132),(Input!$I$147*(1+rvanilla)^0.5)-SUM($I132:AM132),(Input!$I$147*(1+rvanilla)^0.5)/A5stdlife))</f>
        <v>0.14226362943445983</v>
      </c>
      <c r="AO132" s="164">
        <f>IF(A5stdlife="n/a","n/a",IF(AO$3&gt;(A5stdlife+$E132),(Input!$I$147*(1+rvanilla)^0.5)-SUM($I132:AN132),(Input!$I$147*(1+rvanilla)^0.5)/A5stdlife))</f>
        <v>0.14226362943445983</v>
      </c>
      <c r="AP132" s="164">
        <f>IF(A5stdlife="n/a","n/a",IF(AP$3&gt;(A5stdlife+$E132),(Input!$I$147*(1+rvanilla)^0.5)-SUM($I132:AO132),(Input!$I$147*(1+rvanilla)^0.5)/A5stdlife))</f>
        <v>0.14226362943445983</v>
      </c>
      <c r="AQ132" s="164">
        <f>IF(A5stdlife="n/a","n/a",IF(AQ$3&gt;(A5stdlife+$E132),(Input!$I$147*(1+rvanilla)^0.5)-SUM($I132:AP132),(Input!$I$147*(1+rvanilla)^0.5)/A5stdlife))</f>
        <v>0.14226362943445983</v>
      </c>
      <c r="AR132" s="164">
        <f>IF(A5stdlife="n/a","n/a",IF(AR$3&gt;(A5stdlife+$E132),(Input!$I$147*(1+rvanilla)^0.5)-SUM($I132:AQ132),(Input!$I$147*(1+rvanilla)^0.5)/A5stdlife))</f>
        <v>0.14226362943445983</v>
      </c>
      <c r="AS132" s="164">
        <f>IF(A5stdlife="n/a","n/a",IF(AS$3&gt;(A5stdlife+$E132),(Input!$I$147*(1+rvanilla)^0.5)-SUM($I132:AR132),(Input!$I$147*(1+rvanilla)^0.5)/A5stdlife))</f>
        <v>0.14226362943445983</v>
      </c>
      <c r="AT132" s="164">
        <f>IF(A5stdlife="n/a","n/a",IF(AT$3&gt;(A5stdlife+$E132),(Input!$I$147*(1+rvanilla)^0.5)-SUM($I132:AS132),(Input!$I$147*(1+rvanilla)^0.5)/A5stdlife))</f>
        <v>0.14226362943445983</v>
      </c>
      <c r="AU132" s="164">
        <f>IF(A5stdlife="n/a","n/a",IF(AU$3&gt;(A5stdlife+$E132),(Input!$I$147*(1+rvanilla)^0.5)-SUM($I132:AT132),(Input!$I$147*(1+rvanilla)^0.5)/A5stdlife))</f>
        <v>0.14226362943445983</v>
      </c>
      <c r="AV132" s="164">
        <f>IF(A5stdlife="n/a","n/a",IF(AV$3&gt;(A5stdlife+$E132),(Input!$I$147*(1+rvanilla)^0.5)-SUM($I132:AU132),(Input!$I$147*(1+rvanilla)^0.5)/A5stdlife))</f>
        <v>0.14226362943445983</v>
      </c>
      <c r="AW132" s="164">
        <f>IF(A5stdlife="n/a","n/a",IF(AW$3&gt;(A5stdlife+$E132),(Input!$I$147*(1+rvanilla)^0.5)-SUM($I132:AV132),(Input!$I$147*(1+rvanilla)^0.5)/A5stdlife))</f>
        <v>0.14226362943445983</v>
      </c>
      <c r="AX132" s="164">
        <f>IF(A5stdlife="n/a","n/a",IF(AX$3&gt;(A5stdlife+$E132),(Input!$I$147*(1+rvanilla)^0.5)-SUM($I132:AW132),(Input!$I$147*(1+rvanilla)^0.5)/A5stdlife))</f>
        <v>0.14226362943445983</v>
      </c>
      <c r="AY132" s="164">
        <f>IF(A5stdlife="n/a","n/a",IF(AY$3&gt;(A5stdlife+$E132),(Input!$I$147*(1+rvanilla)^0.5)-SUM($I132:AX132),(Input!$I$147*(1+rvanilla)^0.5)/A5stdlife))</f>
        <v>0.14226362943445983</v>
      </c>
      <c r="AZ132" s="164">
        <f>IF(A5stdlife="n/a","n/a",IF(AZ$3&gt;(A5stdlife+$E132),(Input!$I$147*(1+rvanilla)^0.5)-SUM($I132:AY132),(Input!$I$147*(1+rvanilla)^0.5)/A5stdlife))</f>
        <v>0.14226362943445983</v>
      </c>
      <c r="BA132" s="164">
        <f>IF(A5stdlife="n/a","n/a",IF(BA$3&gt;(A5stdlife+$E132),(Input!$I$147*(1+rvanilla)^0.5)-SUM($I132:AZ132),(Input!$I$147*(1+rvanilla)^0.5)/A5stdlife))</f>
        <v>0.14226362943445983</v>
      </c>
      <c r="BB132" s="164">
        <f>IF(A5stdlife="n/a","n/a",IF(BB$3&gt;(A5stdlife+$E132),(Input!$I$147*(1+rvanilla)^0.5)-SUM($I132:BA132),(Input!$I$147*(1+rvanilla)^0.5)/A5stdlife))</f>
        <v>0.14226362943445983</v>
      </c>
      <c r="BC132" s="164">
        <f>IF(A5stdlife="n/a","n/a",IF(BC$3&gt;(A5stdlife+$E132),(Input!$I$147*(1+rvanilla)^0.5)-SUM($I132:BB132),(Input!$I$147*(1+rvanilla)^0.5)/A5stdlife))</f>
        <v>0.14226362943445983</v>
      </c>
      <c r="BD132" s="164">
        <f>IF(A5stdlife="n/a","n/a",IF(BD$3&gt;(A5stdlife+$E132),(Input!$I$147*(1+rvanilla)^0.5)-SUM($I132:BC132),(Input!$I$147*(1+rvanilla)^0.5)/A5stdlife))</f>
        <v>0.14226362943445983</v>
      </c>
      <c r="BE132" s="164">
        <f>IF(A5stdlife="n/a","n/a",IF(BE$3&gt;(A5stdlife+$E132),(Input!$I$147*(1+rvanilla)^0.5)-SUM($I132:BD132),(Input!$I$147*(1+rvanilla)^0.5)/A5stdlife))</f>
        <v>0.14226362943445983</v>
      </c>
      <c r="BF132" s="164">
        <f>IF(A5stdlife="n/a","n/a",IF(BF$3&gt;(A5stdlife+$E132),(Input!$I$147*(1+rvanilla)^0.5)-SUM($I132:BE132),(Input!$I$147*(1+rvanilla)^0.5)/A5stdlife))</f>
        <v>0.14226362943445983</v>
      </c>
      <c r="BG132" s="164">
        <f>IF(A5stdlife="n/a","n/a",IF(BG$3&gt;(A5stdlife+$E132),(Input!$I$147*(1+rvanilla)^0.5)-SUM($I132:BF132),(Input!$I$147*(1+rvanilla)^0.5)/A5stdlife))</f>
        <v>0.14226362943445983</v>
      </c>
      <c r="BH132" s="164">
        <f>IF(A5stdlife="n/a","n/a",IF(BH$3&gt;(A5stdlife+$E132),(Input!$I$147*(1+rvanilla)^0.5)-SUM($I132:BG132),(Input!$I$147*(1+rvanilla)^0.5)/A5stdlife))</f>
        <v>-2.6645352591003757E-15</v>
      </c>
      <c r="BI132" s="164">
        <f>IF(A5stdlife="n/a","n/a",IF(BI$3&gt;(A5stdlife+$E132),(Input!$I$147*(1+rvanilla)^0.5)-SUM($I132:BH132),(Input!$I$147*(1+rvanilla)^0.5)/A5stdlife))</f>
        <v>0</v>
      </c>
      <c r="BJ132" s="18"/>
      <c r="BK132" s="18"/>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s="5" customFormat="1" hidden="1" outlineLevel="2" x14ac:dyDescent="0.2">
      <c r="A133" s="18"/>
      <c r="B133" s="18"/>
      <c r="C133" s="36"/>
      <c r="D133" s="485"/>
      <c r="E133" s="283">
        <v>4</v>
      </c>
      <c r="F133" s="38"/>
      <c r="G133" s="391"/>
      <c r="H133" s="308"/>
      <c r="I133" s="308"/>
      <c r="J133" s="307"/>
      <c r="K133" s="164">
        <f>IF(A5stdlife="n/a","n/a",IF(K$3&gt;(A5stdlife+$E133),(Input!$J$147*(1+rvanilla)^0.5)-SUM($J133:J133),(Input!$J$147*(1+rvanilla)^0.5)/A5stdlife))</f>
        <v>7.3377424935719818E-2</v>
      </c>
      <c r="L133" s="164">
        <f>IF(A5stdlife="n/a","n/a",IF(L$3&gt;(A5stdlife+$E133),(Input!$J$147*(1+rvanilla)^0.5)-SUM($J133:K133),(Input!$J$147*(1+rvanilla)^0.5)/A5stdlife))</f>
        <v>7.3377424935719818E-2</v>
      </c>
      <c r="M133" s="164">
        <f>IF(A5stdlife="n/a","n/a",IF(M$3&gt;(A5stdlife+$E133),(Input!$J$147*(1+rvanilla)^0.5)-SUM($J133:L133),(Input!$J$147*(1+rvanilla)^0.5)/A5stdlife))</f>
        <v>7.3377424935719818E-2</v>
      </c>
      <c r="N133" s="164">
        <f>IF(A5stdlife="n/a","n/a",IF(N$3&gt;(A5stdlife+$E133),(Input!$J$147*(1+rvanilla)^0.5)-SUM($J133:M133),(Input!$J$147*(1+rvanilla)^0.5)/A5stdlife))</f>
        <v>7.3377424935719818E-2</v>
      </c>
      <c r="O133" s="164">
        <f>IF(A5stdlife="n/a","n/a",IF(O$3&gt;(A5stdlife+$E133),(Input!$J$147*(1+rvanilla)^0.5)-SUM($J133:N133),(Input!$J$147*(1+rvanilla)^0.5)/A5stdlife))</f>
        <v>7.3377424935719818E-2</v>
      </c>
      <c r="P133" s="164">
        <f>IF(A5stdlife="n/a","n/a",IF(P$3&gt;(A5stdlife+$E133),(Input!$J$147*(1+rvanilla)^0.5)-SUM($J133:O133),(Input!$J$147*(1+rvanilla)^0.5)/A5stdlife))</f>
        <v>7.3377424935719818E-2</v>
      </c>
      <c r="Q133" s="164">
        <f>IF(A5stdlife="n/a","n/a",IF(Q$3&gt;(A5stdlife+$E133),(Input!$J$147*(1+rvanilla)^0.5)-SUM($J133:P133),(Input!$J$147*(1+rvanilla)^0.5)/A5stdlife))</f>
        <v>7.3377424935719818E-2</v>
      </c>
      <c r="R133" s="164">
        <f>IF(A5stdlife="n/a","n/a",IF(R$3&gt;(A5stdlife+$E133),(Input!$J$147*(1+rvanilla)^0.5)-SUM($J133:Q133),(Input!$J$147*(1+rvanilla)^0.5)/A5stdlife))</f>
        <v>7.3377424935719818E-2</v>
      </c>
      <c r="S133" s="164">
        <f>IF(A5stdlife="n/a","n/a",IF(S$3&gt;(A5stdlife+$E133),(Input!$J$147*(1+rvanilla)^0.5)-SUM($J133:R133),(Input!$J$147*(1+rvanilla)^0.5)/A5stdlife))</f>
        <v>7.3377424935719818E-2</v>
      </c>
      <c r="T133" s="164">
        <f>IF(A5stdlife="n/a","n/a",IF(T$3&gt;(A5stdlife+$E133),(Input!$J$147*(1+rvanilla)^0.5)-SUM($J133:S133),(Input!$J$147*(1+rvanilla)^0.5)/A5stdlife))</f>
        <v>7.3377424935719818E-2</v>
      </c>
      <c r="U133" s="164">
        <f>IF(A5stdlife="n/a","n/a",IF(U$3&gt;(A5stdlife+$E133),(Input!$J$147*(1+rvanilla)^0.5)-SUM($J133:T133),(Input!$J$147*(1+rvanilla)^0.5)/A5stdlife))</f>
        <v>7.3377424935719818E-2</v>
      </c>
      <c r="V133" s="164">
        <f>IF(A5stdlife="n/a","n/a",IF(V$3&gt;(A5stdlife+$E133),(Input!$J$147*(1+rvanilla)^0.5)-SUM($J133:U133),(Input!$J$147*(1+rvanilla)^0.5)/A5stdlife))</f>
        <v>7.3377424935719818E-2</v>
      </c>
      <c r="W133" s="164">
        <f>IF(A5stdlife="n/a","n/a",IF(W$3&gt;(A5stdlife+$E133),(Input!$J$147*(1+rvanilla)^0.5)-SUM($J133:V133),(Input!$J$147*(1+rvanilla)^0.5)/A5stdlife))</f>
        <v>7.3377424935719818E-2</v>
      </c>
      <c r="X133" s="164">
        <f>IF(A5stdlife="n/a","n/a",IF(X$3&gt;(A5stdlife+$E133),(Input!$J$147*(1+rvanilla)^0.5)-SUM($J133:W133),(Input!$J$147*(1+rvanilla)^0.5)/A5stdlife))</f>
        <v>7.3377424935719818E-2</v>
      </c>
      <c r="Y133" s="164">
        <f>IF(A5stdlife="n/a","n/a",IF(Y$3&gt;(A5stdlife+$E133),(Input!$J$147*(1+rvanilla)^0.5)-SUM($J133:X133),(Input!$J$147*(1+rvanilla)^0.5)/A5stdlife))</f>
        <v>7.3377424935719818E-2</v>
      </c>
      <c r="Z133" s="164">
        <f>IF(A5stdlife="n/a","n/a",IF(Z$3&gt;(A5stdlife+$E133),(Input!$J$147*(1+rvanilla)^0.5)-SUM($J133:Y133),(Input!$J$147*(1+rvanilla)^0.5)/A5stdlife))</f>
        <v>7.3377424935719818E-2</v>
      </c>
      <c r="AA133" s="164">
        <f>IF(A5stdlife="n/a","n/a",IF(AA$3&gt;(A5stdlife+$E133),(Input!$J$147*(1+rvanilla)^0.5)-SUM($J133:Z133),(Input!$J$147*(1+rvanilla)^0.5)/A5stdlife))</f>
        <v>7.3377424935719818E-2</v>
      </c>
      <c r="AB133" s="164">
        <f>IF(A5stdlife="n/a","n/a",IF(AB$3&gt;(A5stdlife+$E133),(Input!$J$147*(1+rvanilla)^0.5)-SUM($J133:AA133),(Input!$J$147*(1+rvanilla)^0.5)/A5stdlife))</f>
        <v>7.3377424935719818E-2</v>
      </c>
      <c r="AC133" s="164">
        <f>IF(A5stdlife="n/a","n/a",IF(AC$3&gt;(A5stdlife+$E133),(Input!$J$147*(1+rvanilla)^0.5)-SUM($J133:AB133),(Input!$J$147*(1+rvanilla)^0.5)/A5stdlife))</f>
        <v>7.3377424935719818E-2</v>
      </c>
      <c r="AD133" s="164">
        <f>IF(A5stdlife="n/a","n/a",IF(AD$3&gt;(A5stdlife+$E133),(Input!$J$147*(1+rvanilla)^0.5)-SUM($J133:AC133),(Input!$J$147*(1+rvanilla)^0.5)/A5stdlife))</f>
        <v>7.3377424935719818E-2</v>
      </c>
      <c r="AE133" s="164">
        <f>IF(A5stdlife="n/a","n/a",IF(AE$3&gt;(A5stdlife+$E133),(Input!$J$147*(1+rvanilla)^0.5)-SUM($J133:AD133),(Input!$J$147*(1+rvanilla)^0.5)/A5stdlife))</f>
        <v>7.3377424935719818E-2</v>
      </c>
      <c r="AF133" s="164">
        <f>IF(A5stdlife="n/a","n/a",IF(AF$3&gt;(A5stdlife+$E133),(Input!$J$147*(1+rvanilla)^0.5)-SUM($J133:AE133),(Input!$J$147*(1+rvanilla)^0.5)/A5stdlife))</f>
        <v>7.3377424935719818E-2</v>
      </c>
      <c r="AG133" s="164">
        <f>IF(A5stdlife="n/a","n/a",IF(AG$3&gt;(A5stdlife+$E133),(Input!$J$147*(1+rvanilla)^0.5)-SUM($J133:AF133),(Input!$J$147*(1+rvanilla)^0.5)/A5stdlife))</f>
        <v>7.3377424935719818E-2</v>
      </c>
      <c r="AH133" s="164">
        <f>IF(A5stdlife="n/a","n/a",IF(AH$3&gt;(A5stdlife+$E133),(Input!$J$147*(1+rvanilla)^0.5)-SUM($J133:AG133),(Input!$J$147*(1+rvanilla)^0.5)/A5stdlife))</f>
        <v>7.3377424935719818E-2</v>
      </c>
      <c r="AI133" s="164">
        <f>IF(A5stdlife="n/a","n/a",IF(AI$3&gt;(A5stdlife+$E133),(Input!$J$147*(1+rvanilla)^0.5)-SUM($J133:AH133),(Input!$J$147*(1+rvanilla)^0.5)/A5stdlife))</f>
        <v>7.3377424935719818E-2</v>
      </c>
      <c r="AJ133" s="164">
        <f>IF(A5stdlife="n/a","n/a",IF(AJ$3&gt;(A5stdlife+$E133),(Input!$J$147*(1+rvanilla)^0.5)-SUM($J133:AI133),(Input!$J$147*(1+rvanilla)^0.5)/A5stdlife))</f>
        <v>7.3377424935719818E-2</v>
      </c>
      <c r="AK133" s="164">
        <f>IF(A5stdlife="n/a","n/a",IF(AK$3&gt;(A5stdlife+$E133),(Input!$J$147*(1+rvanilla)^0.5)-SUM($J133:AJ133),(Input!$J$147*(1+rvanilla)^0.5)/A5stdlife))</f>
        <v>7.3377424935719818E-2</v>
      </c>
      <c r="AL133" s="164">
        <f>IF(A5stdlife="n/a","n/a",IF(AL$3&gt;(A5stdlife+$E133),(Input!$J$147*(1+rvanilla)^0.5)-SUM($J133:AK133),(Input!$J$147*(1+rvanilla)^0.5)/A5stdlife))</f>
        <v>7.3377424935719818E-2</v>
      </c>
      <c r="AM133" s="164">
        <f>IF(A5stdlife="n/a","n/a",IF(AM$3&gt;(A5stdlife+$E133),(Input!$J$147*(1+rvanilla)^0.5)-SUM($J133:AL133),(Input!$J$147*(1+rvanilla)^0.5)/A5stdlife))</f>
        <v>7.3377424935719818E-2</v>
      </c>
      <c r="AN133" s="164">
        <f>IF(A5stdlife="n/a","n/a",IF(AN$3&gt;(A5stdlife+$E133),(Input!$J$147*(1+rvanilla)^0.5)-SUM($J133:AM133),(Input!$J$147*(1+rvanilla)^0.5)/A5stdlife))</f>
        <v>7.3377424935719818E-2</v>
      </c>
      <c r="AO133" s="164">
        <f>IF(A5stdlife="n/a","n/a",IF(AO$3&gt;(A5stdlife+$E133),(Input!$J$147*(1+rvanilla)^0.5)-SUM($J133:AN133),(Input!$J$147*(1+rvanilla)^0.5)/A5stdlife))</f>
        <v>7.3377424935719818E-2</v>
      </c>
      <c r="AP133" s="164">
        <f>IF(A5stdlife="n/a","n/a",IF(AP$3&gt;(A5stdlife+$E133),(Input!$J$147*(1+rvanilla)^0.5)-SUM($J133:AO133),(Input!$J$147*(1+rvanilla)^0.5)/A5stdlife))</f>
        <v>7.3377424935719818E-2</v>
      </c>
      <c r="AQ133" s="164">
        <f>IF(A5stdlife="n/a","n/a",IF(AQ$3&gt;(A5stdlife+$E133),(Input!$J$147*(1+rvanilla)^0.5)-SUM($J133:AP133),(Input!$J$147*(1+rvanilla)^0.5)/A5stdlife))</f>
        <v>7.3377424935719818E-2</v>
      </c>
      <c r="AR133" s="164">
        <f>IF(A5stdlife="n/a","n/a",IF(AR$3&gt;(A5stdlife+$E133),(Input!$J$147*(1+rvanilla)^0.5)-SUM($J133:AQ133),(Input!$J$147*(1+rvanilla)^0.5)/A5stdlife))</f>
        <v>7.3377424935719818E-2</v>
      </c>
      <c r="AS133" s="164">
        <f>IF(A5stdlife="n/a","n/a",IF(AS$3&gt;(A5stdlife+$E133),(Input!$J$147*(1+rvanilla)^0.5)-SUM($J133:AR133),(Input!$J$147*(1+rvanilla)^0.5)/A5stdlife))</f>
        <v>7.3377424935719818E-2</v>
      </c>
      <c r="AT133" s="164">
        <f>IF(A5stdlife="n/a","n/a",IF(AT$3&gt;(A5stdlife+$E133),(Input!$J$147*(1+rvanilla)^0.5)-SUM($J133:AS133),(Input!$J$147*(1+rvanilla)^0.5)/A5stdlife))</f>
        <v>7.3377424935719818E-2</v>
      </c>
      <c r="AU133" s="164">
        <f>IF(A5stdlife="n/a","n/a",IF(AU$3&gt;(A5stdlife+$E133),(Input!$J$147*(1+rvanilla)^0.5)-SUM($J133:AT133),(Input!$J$147*(1+rvanilla)^0.5)/A5stdlife))</f>
        <v>7.3377424935719818E-2</v>
      </c>
      <c r="AV133" s="164">
        <f>IF(A5stdlife="n/a","n/a",IF(AV$3&gt;(A5stdlife+$E133),(Input!$J$147*(1+rvanilla)^0.5)-SUM($J133:AU133),(Input!$J$147*(1+rvanilla)^0.5)/A5stdlife))</f>
        <v>7.3377424935719818E-2</v>
      </c>
      <c r="AW133" s="164">
        <f>IF(A5stdlife="n/a","n/a",IF(AW$3&gt;(A5stdlife+$E133),(Input!$J$147*(1+rvanilla)^0.5)-SUM($J133:AV133),(Input!$J$147*(1+rvanilla)^0.5)/A5stdlife))</f>
        <v>7.3377424935719818E-2</v>
      </c>
      <c r="AX133" s="164">
        <f>IF(A5stdlife="n/a","n/a",IF(AX$3&gt;(A5stdlife+$E133),(Input!$J$147*(1+rvanilla)^0.5)-SUM($J133:AW133),(Input!$J$147*(1+rvanilla)^0.5)/A5stdlife))</f>
        <v>7.3377424935719818E-2</v>
      </c>
      <c r="AY133" s="164">
        <f>IF(A5stdlife="n/a","n/a",IF(AY$3&gt;(A5stdlife+$E133),(Input!$J$147*(1+rvanilla)^0.5)-SUM($J133:AX133),(Input!$J$147*(1+rvanilla)^0.5)/A5stdlife))</f>
        <v>7.3377424935719818E-2</v>
      </c>
      <c r="AZ133" s="164">
        <f>IF(A5stdlife="n/a","n/a",IF(AZ$3&gt;(A5stdlife+$E133),(Input!$J$147*(1+rvanilla)^0.5)-SUM($J133:AY133),(Input!$J$147*(1+rvanilla)^0.5)/A5stdlife))</f>
        <v>7.3377424935719818E-2</v>
      </c>
      <c r="BA133" s="164">
        <f>IF(A5stdlife="n/a","n/a",IF(BA$3&gt;(A5stdlife+$E133),(Input!$J$147*(1+rvanilla)^0.5)-SUM($J133:AZ133),(Input!$J$147*(1+rvanilla)^0.5)/A5stdlife))</f>
        <v>7.3377424935719818E-2</v>
      </c>
      <c r="BB133" s="164">
        <f>IF(A5stdlife="n/a","n/a",IF(BB$3&gt;(A5stdlife+$E133),(Input!$J$147*(1+rvanilla)^0.5)-SUM($J133:BA133),(Input!$J$147*(1+rvanilla)^0.5)/A5stdlife))</f>
        <v>7.3377424935719818E-2</v>
      </c>
      <c r="BC133" s="164">
        <f>IF(A5stdlife="n/a","n/a",IF(BC$3&gt;(A5stdlife+$E133),(Input!$J$147*(1+rvanilla)^0.5)-SUM($J133:BB133),(Input!$J$147*(1+rvanilla)^0.5)/A5stdlife))</f>
        <v>7.3377424935719818E-2</v>
      </c>
      <c r="BD133" s="164">
        <f>IF(A5stdlife="n/a","n/a",IF(BD$3&gt;(A5stdlife+$E133),(Input!$J$147*(1+rvanilla)^0.5)-SUM($J133:BC133),(Input!$J$147*(1+rvanilla)^0.5)/A5stdlife))</f>
        <v>7.3377424935719818E-2</v>
      </c>
      <c r="BE133" s="164">
        <f>IF(A5stdlife="n/a","n/a",IF(BE$3&gt;(A5stdlife+$E133),(Input!$J$147*(1+rvanilla)^0.5)-SUM($J133:BD133),(Input!$J$147*(1+rvanilla)^0.5)/A5stdlife))</f>
        <v>7.3377424935719818E-2</v>
      </c>
      <c r="BF133" s="164">
        <f>IF(A5stdlife="n/a","n/a",IF(BF$3&gt;(A5stdlife+$E133),(Input!$J$147*(1+rvanilla)^0.5)-SUM($J133:BE133),(Input!$J$147*(1+rvanilla)^0.5)/A5stdlife))</f>
        <v>7.3377424935719818E-2</v>
      </c>
      <c r="BG133" s="164">
        <f>IF(A5stdlife="n/a","n/a",IF(BG$3&gt;(A5stdlife+$E133),(Input!$J$147*(1+rvanilla)^0.5)-SUM($J133:BF133),(Input!$J$147*(1+rvanilla)^0.5)/A5stdlife))</f>
        <v>7.3377424935719818E-2</v>
      </c>
      <c r="BH133" s="164">
        <f>IF(A5stdlife="n/a","n/a",IF(BH$3&gt;(A5stdlife+$E133),(Input!$J$147*(1+rvanilla)^0.5)-SUM($J133:BG133),(Input!$J$147*(1+rvanilla)^0.5)/A5stdlife))</f>
        <v>7.3377424935719818E-2</v>
      </c>
      <c r="BI133" s="164">
        <f>IF(A5stdlife="n/a","n/a",IF(BI$3&gt;(A5stdlife+$E133),(Input!$J$147*(1+rvanilla)^0.5)-SUM($J133:BH133),(Input!$J$147*(1+rvanilla)^0.5)/A5stdlife))</f>
        <v>2.2204460492503131E-15</v>
      </c>
      <c r="BJ133" s="18"/>
      <c r="BK133" s="18"/>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s="5" customFormat="1" hidden="1" outlineLevel="2" x14ac:dyDescent="0.2">
      <c r="A134" s="18"/>
      <c r="B134" s="18"/>
      <c r="C134" s="36"/>
      <c r="D134" s="485"/>
      <c r="E134" s="283">
        <v>5</v>
      </c>
      <c r="F134" s="38"/>
      <c r="G134" s="391"/>
      <c r="H134" s="308"/>
      <c r="I134" s="308"/>
      <c r="J134" s="308"/>
      <c r="K134" s="307"/>
      <c r="L134" s="164">
        <f>IF(A5stdlife="n/a","n/a",IF(L$3&gt;(A5stdlife+$E134),(Input!$K$147*(1+rvanilla)^0.5)-SUM($K134:K134),(Input!$K$147*(1+rvanilla)^0.5)/A5stdlife))</f>
        <v>2.7828413134945631E-2</v>
      </c>
      <c r="M134" s="164">
        <f>IF(A5stdlife="n/a","n/a",IF(M$3&gt;(A5stdlife+$E134),(Input!$K$147*(1+rvanilla)^0.5)-SUM($K134:L134),(Input!$K$147*(1+rvanilla)^0.5)/A5stdlife))</f>
        <v>2.7828413134945631E-2</v>
      </c>
      <c r="N134" s="164">
        <f>IF(A5stdlife="n/a","n/a",IF(N$3&gt;(A5stdlife+$E134),(Input!$K$147*(1+rvanilla)^0.5)-SUM($K134:M134),(Input!$K$147*(1+rvanilla)^0.5)/A5stdlife))</f>
        <v>2.7828413134945631E-2</v>
      </c>
      <c r="O134" s="164">
        <f>IF(A5stdlife="n/a","n/a",IF(O$3&gt;(A5stdlife+$E134),(Input!$K$147*(1+rvanilla)^0.5)-SUM($K134:N134),(Input!$K$147*(1+rvanilla)^0.5)/A5stdlife))</f>
        <v>2.7828413134945631E-2</v>
      </c>
      <c r="P134" s="164">
        <f>IF(A5stdlife="n/a","n/a",IF(P$3&gt;(A5stdlife+$E134),(Input!$K$147*(1+rvanilla)^0.5)-SUM($K134:O134),(Input!$K$147*(1+rvanilla)^0.5)/A5stdlife))</f>
        <v>2.7828413134945631E-2</v>
      </c>
      <c r="Q134" s="164">
        <f>IF(A5stdlife="n/a","n/a",IF(Q$3&gt;(A5stdlife+$E134),(Input!$K$147*(1+rvanilla)^0.5)-SUM($K134:P134),(Input!$K$147*(1+rvanilla)^0.5)/A5stdlife))</f>
        <v>2.7828413134945631E-2</v>
      </c>
      <c r="R134" s="164">
        <f>IF(A5stdlife="n/a","n/a",IF(R$3&gt;(A5stdlife+$E134),(Input!$K$147*(1+rvanilla)^0.5)-SUM($K134:Q134),(Input!$K$147*(1+rvanilla)^0.5)/A5stdlife))</f>
        <v>2.7828413134945631E-2</v>
      </c>
      <c r="S134" s="164">
        <f>IF(A5stdlife="n/a","n/a",IF(S$3&gt;(A5stdlife+$E134),(Input!$K$147*(1+rvanilla)^0.5)-SUM($K134:R134),(Input!$K$147*(1+rvanilla)^0.5)/A5stdlife))</f>
        <v>2.7828413134945631E-2</v>
      </c>
      <c r="T134" s="164">
        <f>IF(A5stdlife="n/a","n/a",IF(T$3&gt;(A5stdlife+$E134),(Input!$K$147*(1+rvanilla)^0.5)-SUM($K134:S134),(Input!$K$147*(1+rvanilla)^0.5)/A5stdlife))</f>
        <v>2.7828413134945631E-2</v>
      </c>
      <c r="U134" s="164">
        <f>IF(A5stdlife="n/a","n/a",IF(U$3&gt;(A5stdlife+$E134),(Input!$K$147*(1+rvanilla)^0.5)-SUM($K134:T134),(Input!$K$147*(1+rvanilla)^0.5)/A5stdlife))</f>
        <v>2.7828413134945631E-2</v>
      </c>
      <c r="V134" s="164">
        <f>IF(A5stdlife="n/a","n/a",IF(V$3&gt;(A5stdlife+$E134),(Input!$K$147*(1+rvanilla)^0.5)-SUM($K134:U134),(Input!$K$147*(1+rvanilla)^0.5)/A5stdlife))</f>
        <v>2.7828413134945631E-2</v>
      </c>
      <c r="W134" s="164">
        <f>IF(A5stdlife="n/a","n/a",IF(W$3&gt;(A5stdlife+$E134),(Input!$K$147*(1+rvanilla)^0.5)-SUM($K134:V134),(Input!$K$147*(1+rvanilla)^0.5)/A5stdlife))</f>
        <v>2.7828413134945631E-2</v>
      </c>
      <c r="X134" s="164">
        <f>IF(A5stdlife="n/a","n/a",IF(X$3&gt;(A5stdlife+$E134),(Input!$K$147*(1+rvanilla)^0.5)-SUM($K134:W134),(Input!$K$147*(1+rvanilla)^0.5)/A5stdlife))</f>
        <v>2.7828413134945631E-2</v>
      </c>
      <c r="Y134" s="164">
        <f>IF(A5stdlife="n/a","n/a",IF(Y$3&gt;(A5stdlife+$E134),(Input!$K$147*(1+rvanilla)^0.5)-SUM($K134:X134),(Input!$K$147*(1+rvanilla)^0.5)/A5stdlife))</f>
        <v>2.7828413134945631E-2</v>
      </c>
      <c r="Z134" s="164">
        <f>IF(A5stdlife="n/a","n/a",IF(Z$3&gt;(A5stdlife+$E134),(Input!$K$147*(1+rvanilla)^0.5)-SUM($K134:Y134),(Input!$K$147*(1+rvanilla)^0.5)/A5stdlife))</f>
        <v>2.7828413134945631E-2</v>
      </c>
      <c r="AA134" s="164">
        <f>IF(A5stdlife="n/a","n/a",IF(AA$3&gt;(A5stdlife+$E134),(Input!$K$147*(1+rvanilla)^0.5)-SUM($K134:Z134),(Input!$K$147*(1+rvanilla)^0.5)/A5stdlife))</f>
        <v>2.7828413134945631E-2</v>
      </c>
      <c r="AB134" s="164">
        <f>IF(A5stdlife="n/a","n/a",IF(AB$3&gt;(A5stdlife+$E134),(Input!$K$147*(1+rvanilla)^0.5)-SUM($K134:AA134),(Input!$K$147*(1+rvanilla)^0.5)/A5stdlife))</f>
        <v>2.7828413134945631E-2</v>
      </c>
      <c r="AC134" s="164">
        <f>IF(A5stdlife="n/a","n/a",IF(AC$3&gt;(A5stdlife+$E134),(Input!$K$147*(1+rvanilla)^0.5)-SUM($K134:AB134),(Input!$K$147*(1+rvanilla)^0.5)/A5stdlife))</f>
        <v>2.7828413134945631E-2</v>
      </c>
      <c r="AD134" s="164">
        <f>IF(A5stdlife="n/a","n/a",IF(AD$3&gt;(A5stdlife+$E134),(Input!$K$147*(1+rvanilla)^0.5)-SUM($K134:AC134),(Input!$K$147*(1+rvanilla)^0.5)/A5stdlife))</f>
        <v>2.7828413134945631E-2</v>
      </c>
      <c r="AE134" s="164">
        <f>IF(A5stdlife="n/a","n/a",IF(AE$3&gt;(A5stdlife+$E134),(Input!$K$147*(1+rvanilla)^0.5)-SUM($K134:AD134),(Input!$K$147*(1+rvanilla)^0.5)/A5stdlife))</f>
        <v>2.7828413134945631E-2</v>
      </c>
      <c r="AF134" s="164">
        <f>IF(A5stdlife="n/a","n/a",IF(AF$3&gt;(A5stdlife+$E134),(Input!$K$147*(1+rvanilla)^0.5)-SUM($K134:AE134),(Input!$K$147*(1+rvanilla)^0.5)/A5stdlife))</f>
        <v>2.7828413134945631E-2</v>
      </c>
      <c r="AG134" s="164">
        <f>IF(A5stdlife="n/a","n/a",IF(AG$3&gt;(A5stdlife+$E134),(Input!$K$147*(1+rvanilla)^0.5)-SUM($K134:AF134),(Input!$K$147*(1+rvanilla)^0.5)/A5stdlife))</f>
        <v>2.7828413134945631E-2</v>
      </c>
      <c r="AH134" s="164">
        <f>IF(A5stdlife="n/a","n/a",IF(AH$3&gt;(A5stdlife+$E134),(Input!$K$147*(1+rvanilla)^0.5)-SUM($K134:AG134),(Input!$K$147*(1+rvanilla)^0.5)/A5stdlife))</f>
        <v>2.7828413134945631E-2</v>
      </c>
      <c r="AI134" s="164">
        <f>IF(A5stdlife="n/a","n/a",IF(AI$3&gt;(A5stdlife+$E134),(Input!$K$147*(1+rvanilla)^0.5)-SUM($K134:AH134),(Input!$K$147*(1+rvanilla)^0.5)/A5stdlife))</f>
        <v>2.7828413134945631E-2</v>
      </c>
      <c r="AJ134" s="164">
        <f>IF(A5stdlife="n/a","n/a",IF(AJ$3&gt;(A5stdlife+$E134),(Input!$K$147*(1+rvanilla)^0.5)-SUM($K134:AI134),(Input!$K$147*(1+rvanilla)^0.5)/A5stdlife))</f>
        <v>2.7828413134945631E-2</v>
      </c>
      <c r="AK134" s="164">
        <f>IF(A5stdlife="n/a","n/a",IF(AK$3&gt;(A5stdlife+$E134),(Input!$K$147*(1+rvanilla)^0.5)-SUM($K134:AJ134),(Input!$K$147*(1+rvanilla)^0.5)/A5stdlife))</f>
        <v>2.7828413134945631E-2</v>
      </c>
      <c r="AL134" s="164">
        <f>IF(A5stdlife="n/a","n/a",IF(AL$3&gt;(A5stdlife+$E134),(Input!$K$147*(1+rvanilla)^0.5)-SUM($K134:AK134),(Input!$K$147*(1+rvanilla)^0.5)/A5stdlife))</f>
        <v>2.7828413134945631E-2</v>
      </c>
      <c r="AM134" s="164">
        <f>IF(A5stdlife="n/a","n/a",IF(AM$3&gt;(A5stdlife+$E134),(Input!$K$147*(1+rvanilla)^0.5)-SUM($K134:AL134),(Input!$K$147*(1+rvanilla)^0.5)/A5stdlife))</f>
        <v>2.7828413134945631E-2</v>
      </c>
      <c r="AN134" s="164">
        <f>IF(A5stdlife="n/a","n/a",IF(AN$3&gt;(A5stdlife+$E134),(Input!$K$147*(1+rvanilla)^0.5)-SUM($K134:AM134),(Input!$K$147*(1+rvanilla)^0.5)/A5stdlife))</f>
        <v>2.7828413134945631E-2</v>
      </c>
      <c r="AO134" s="164">
        <f>IF(A5stdlife="n/a","n/a",IF(AO$3&gt;(A5stdlife+$E134),(Input!$K$147*(1+rvanilla)^0.5)-SUM($K134:AN134),(Input!$K$147*(1+rvanilla)^0.5)/A5stdlife))</f>
        <v>2.7828413134945631E-2</v>
      </c>
      <c r="AP134" s="164">
        <f>IF(A5stdlife="n/a","n/a",IF(AP$3&gt;(A5stdlife+$E134),(Input!$K$147*(1+rvanilla)^0.5)-SUM($K134:AO134),(Input!$K$147*(1+rvanilla)^0.5)/A5stdlife))</f>
        <v>2.7828413134945631E-2</v>
      </c>
      <c r="AQ134" s="164">
        <f>IF(A5stdlife="n/a","n/a",IF(AQ$3&gt;(A5stdlife+$E134),(Input!$K$147*(1+rvanilla)^0.5)-SUM($K134:AP134),(Input!$K$147*(1+rvanilla)^0.5)/A5stdlife))</f>
        <v>2.7828413134945631E-2</v>
      </c>
      <c r="AR134" s="164">
        <f>IF(A5stdlife="n/a","n/a",IF(AR$3&gt;(A5stdlife+$E134),(Input!$K$147*(1+rvanilla)^0.5)-SUM($K134:AQ134),(Input!$K$147*(1+rvanilla)^0.5)/A5stdlife))</f>
        <v>2.7828413134945631E-2</v>
      </c>
      <c r="AS134" s="164">
        <f>IF(A5stdlife="n/a","n/a",IF(AS$3&gt;(A5stdlife+$E134),(Input!$K$147*(1+rvanilla)^0.5)-SUM($K134:AR134),(Input!$K$147*(1+rvanilla)^0.5)/A5stdlife))</f>
        <v>2.7828413134945631E-2</v>
      </c>
      <c r="AT134" s="164">
        <f>IF(A5stdlife="n/a","n/a",IF(AT$3&gt;(A5stdlife+$E134),(Input!$K$147*(1+rvanilla)^0.5)-SUM($K134:AS134),(Input!$K$147*(1+rvanilla)^0.5)/A5stdlife))</f>
        <v>2.7828413134945631E-2</v>
      </c>
      <c r="AU134" s="164">
        <f>IF(A5stdlife="n/a","n/a",IF(AU$3&gt;(A5stdlife+$E134),(Input!$K$147*(1+rvanilla)^0.5)-SUM($K134:AT134),(Input!$K$147*(1+rvanilla)^0.5)/A5stdlife))</f>
        <v>2.7828413134945631E-2</v>
      </c>
      <c r="AV134" s="164">
        <f>IF(A5stdlife="n/a","n/a",IF(AV$3&gt;(A5stdlife+$E134),(Input!$K$147*(1+rvanilla)^0.5)-SUM($K134:AU134),(Input!$K$147*(1+rvanilla)^0.5)/A5stdlife))</f>
        <v>2.7828413134945631E-2</v>
      </c>
      <c r="AW134" s="164">
        <f>IF(A5stdlife="n/a","n/a",IF(AW$3&gt;(A5stdlife+$E134),(Input!$K$147*(1+rvanilla)^0.5)-SUM($K134:AV134),(Input!$K$147*(1+rvanilla)^0.5)/A5stdlife))</f>
        <v>2.7828413134945631E-2</v>
      </c>
      <c r="AX134" s="164">
        <f>IF(A5stdlife="n/a","n/a",IF(AX$3&gt;(A5stdlife+$E134),(Input!$K$147*(1+rvanilla)^0.5)-SUM($K134:AW134),(Input!$K$147*(1+rvanilla)^0.5)/A5stdlife))</f>
        <v>2.7828413134945631E-2</v>
      </c>
      <c r="AY134" s="164">
        <f>IF(A5stdlife="n/a","n/a",IF(AY$3&gt;(A5stdlife+$E134),(Input!$K$147*(1+rvanilla)^0.5)-SUM($K134:AX134),(Input!$K$147*(1+rvanilla)^0.5)/A5stdlife))</f>
        <v>2.7828413134945631E-2</v>
      </c>
      <c r="AZ134" s="164">
        <f>IF(A5stdlife="n/a","n/a",IF(AZ$3&gt;(A5stdlife+$E134),(Input!$K$147*(1+rvanilla)^0.5)-SUM($K134:AY134),(Input!$K$147*(1+rvanilla)^0.5)/A5stdlife))</f>
        <v>2.7828413134945631E-2</v>
      </c>
      <c r="BA134" s="164">
        <f>IF(A5stdlife="n/a","n/a",IF(BA$3&gt;(A5stdlife+$E134),(Input!$K$147*(1+rvanilla)^0.5)-SUM($K134:AZ134),(Input!$K$147*(1+rvanilla)^0.5)/A5stdlife))</f>
        <v>2.7828413134945631E-2</v>
      </c>
      <c r="BB134" s="164">
        <f>IF(A5stdlife="n/a","n/a",IF(BB$3&gt;(A5stdlife+$E134),(Input!$K$147*(1+rvanilla)^0.5)-SUM($K134:BA134),(Input!$K$147*(1+rvanilla)^0.5)/A5stdlife))</f>
        <v>2.7828413134945631E-2</v>
      </c>
      <c r="BC134" s="164">
        <f>IF(A5stdlife="n/a","n/a",IF(BC$3&gt;(A5stdlife+$E134),(Input!$K$147*(1+rvanilla)^0.5)-SUM($K134:BB134),(Input!$K$147*(1+rvanilla)^0.5)/A5stdlife))</f>
        <v>2.7828413134945631E-2</v>
      </c>
      <c r="BD134" s="164">
        <f>IF(A5stdlife="n/a","n/a",IF(BD$3&gt;(A5stdlife+$E134),(Input!$K$147*(1+rvanilla)^0.5)-SUM($K134:BC134),(Input!$K$147*(1+rvanilla)^0.5)/A5stdlife))</f>
        <v>2.7828413134945631E-2</v>
      </c>
      <c r="BE134" s="164">
        <f>IF(A5stdlife="n/a","n/a",IF(BE$3&gt;(A5stdlife+$E134),(Input!$K$147*(1+rvanilla)^0.5)-SUM($K134:BD134),(Input!$K$147*(1+rvanilla)^0.5)/A5stdlife))</f>
        <v>2.7828413134945631E-2</v>
      </c>
      <c r="BF134" s="164">
        <f>IF(A5stdlife="n/a","n/a",IF(BF$3&gt;(A5stdlife+$E134),(Input!$K$147*(1+rvanilla)^0.5)-SUM($K134:BE134),(Input!$K$147*(1+rvanilla)^0.5)/A5stdlife))</f>
        <v>2.7828413134945631E-2</v>
      </c>
      <c r="BG134" s="164">
        <f>IF(A5stdlife="n/a","n/a",IF(BG$3&gt;(A5stdlife+$E134),(Input!$K$147*(1+rvanilla)^0.5)-SUM($K134:BF134),(Input!$K$147*(1+rvanilla)^0.5)/A5stdlife))</f>
        <v>2.7828413134945631E-2</v>
      </c>
      <c r="BH134" s="164">
        <f>IF(A5stdlife="n/a","n/a",IF(BH$3&gt;(A5stdlife+$E134),(Input!$K$147*(1+rvanilla)^0.5)-SUM($K134:BG134),(Input!$K$147*(1+rvanilla)^0.5)/A5stdlife))</f>
        <v>2.7828413134945631E-2</v>
      </c>
      <c r="BI134" s="164">
        <f>IF(A5stdlife="n/a","n/a",IF(BI$3&gt;(A5stdlife+$E134),(Input!$K$147*(1+rvanilla)^0.5)-SUM($K134:BH134),(Input!$K$147*(1+rvanilla)^0.5)/A5stdlife))</f>
        <v>2.7828413134945631E-2</v>
      </c>
      <c r="BJ134" s="18"/>
      <c r="BK134" s="18"/>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s="5" customFormat="1" hidden="1" outlineLevel="2" x14ac:dyDescent="0.2">
      <c r="A135" s="18"/>
      <c r="B135" s="18"/>
      <c r="C135" s="36"/>
      <c r="D135" s="485"/>
      <c r="E135" s="283">
        <v>6</v>
      </c>
      <c r="F135" s="38"/>
      <c r="G135" s="391"/>
      <c r="H135" s="308"/>
      <c r="I135" s="308"/>
      <c r="J135" s="308"/>
      <c r="K135" s="308"/>
      <c r="L135" s="307"/>
      <c r="M135" s="164">
        <f>IF(A5stdlife="n/a","n/a",IF(M$3&gt;(A5stdlife+$E135),(Input!$L$147*(1+rvanilla)^0.5)-SUM($L135:L135),(Input!$L$147*(1+rvanilla)^0.5)/A5stdlife))</f>
        <v>0</v>
      </c>
      <c r="N135" s="164">
        <f>IF(A5stdlife="n/a","n/a",IF(N$3&gt;(A5stdlife+$E135),(Input!$L$147*(1+rvanilla)^0.5)-SUM($L135:M135),(Input!$L$147*(1+rvanilla)^0.5)/A5stdlife))</f>
        <v>0</v>
      </c>
      <c r="O135" s="164">
        <f>IF(A5stdlife="n/a","n/a",IF(O$3&gt;(A5stdlife+$E135),(Input!$L$147*(1+rvanilla)^0.5)-SUM($L135:N135),(Input!$L$147*(1+rvanilla)^0.5)/A5stdlife))</f>
        <v>0</v>
      </c>
      <c r="P135" s="164">
        <f>IF(A5stdlife="n/a","n/a",IF(P$3&gt;(A5stdlife+$E135),(Input!$L$147*(1+rvanilla)^0.5)-SUM($L135:O135),(Input!$L$147*(1+rvanilla)^0.5)/A5stdlife))</f>
        <v>0</v>
      </c>
      <c r="Q135" s="164">
        <f>IF(A5stdlife="n/a","n/a",IF(Q$3&gt;(A5stdlife+$E135),(Input!$L$147*(1+rvanilla)^0.5)-SUM($L135:P135),(Input!$L$147*(1+rvanilla)^0.5)/A5stdlife))</f>
        <v>0</v>
      </c>
      <c r="R135" s="164">
        <f>IF(A5stdlife="n/a","n/a",IF(R$3&gt;(A5stdlife+$E135),(Input!$L$147*(1+rvanilla)^0.5)-SUM($L135:Q135),(Input!$L$147*(1+rvanilla)^0.5)/A5stdlife))</f>
        <v>0</v>
      </c>
      <c r="S135" s="164">
        <f>IF(A5stdlife="n/a","n/a",IF(S$3&gt;(A5stdlife+$E135),(Input!$L$147*(1+rvanilla)^0.5)-SUM($L135:R135),(Input!$L$147*(1+rvanilla)^0.5)/A5stdlife))</f>
        <v>0</v>
      </c>
      <c r="T135" s="164">
        <f>IF(A5stdlife="n/a","n/a",IF(T$3&gt;(A5stdlife+$E135),(Input!$L$147*(1+rvanilla)^0.5)-SUM($L135:S135),(Input!$L$147*(1+rvanilla)^0.5)/A5stdlife))</f>
        <v>0</v>
      </c>
      <c r="U135" s="164">
        <f>IF(A5stdlife="n/a","n/a",IF(U$3&gt;(A5stdlife+$E135),(Input!$L$147*(1+rvanilla)^0.5)-SUM($L135:T135),(Input!$L$147*(1+rvanilla)^0.5)/A5stdlife))</f>
        <v>0</v>
      </c>
      <c r="V135" s="164">
        <f>IF(A5stdlife="n/a","n/a",IF(V$3&gt;(A5stdlife+$E135),(Input!$L$147*(1+rvanilla)^0.5)-SUM($L135:U135),(Input!$L$147*(1+rvanilla)^0.5)/A5stdlife))</f>
        <v>0</v>
      </c>
      <c r="W135" s="164">
        <f>IF(A5stdlife="n/a","n/a",IF(W$3&gt;(A5stdlife+$E135),(Input!$L$147*(1+rvanilla)^0.5)-SUM($L135:V135),(Input!$L$147*(1+rvanilla)^0.5)/A5stdlife))</f>
        <v>0</v>
      </c>
      <c r="X135" s="164">
        <f>IF(A5stdlife="n/a","n/a",IF(X$3&gt;(A5stdlife+$E135),(Input!$L$147*(1+rvanilla)^0.5)-SUM($L135:W135),(Input!$L$147*(1+rvanilla)^0.5)/A5stdlife))</f>
        <v>0</v>
      </c>
      <c r="Y135" s="164">
        <f>IF(A5stdlife="n/a","n/a",IF(Y$3&gt;(A5stdlife+$E135),(Input!$L$147*(1+rvanilla)^0.5)-SUM($L135:X135),(Input!$L$147*(1+rvanilla)^0.5)/A5stdlife))</f>
        <v>0</v>
      </c>
      <c r="Z135" s="164">
        <f>IF(A5stdlife="n/a","n/a",IF(Z$3&gt;(A5stdlife+$E135),(Input!$L$147*(1+rvanilla)^0.5)-SUM($L135:Y135),(Input!$L$147*(1+rvanilla)^0.5)/A5stdlife))</f>
        <v>0</v>
      </c>
      <c r="AA135" s="164">
        <f>IF(A5stdlife="n/a","n/a",IF(AA$3&gt;(A5stdlife+$E135),(Input!$L$147*(1+rvanilla)^0.5)-SUM($L135:Z135),(Input!$L$147*(1+rvanilla)^0.5)/A5stdlife))</f>
        <v>0</v>
      </c>
      <c r="AB135" s="164">
        <f>IF(A5stdlife="n/a","n/a",IF(AB$3&gt;(A5stdlife+$E135),(Input!$L$147*(1+rvanilla)^0.5)-SUM($L135:AA135),(Input!$L$147*(1+rvanilla)^0.5)/A5stdlife))</f>
        <v>0</v>
      </c>
      <c r="AC135" s="164">
        <f>IF(A5stdlife="n/a","n/a",IF(AC$3&gt;(A5stdlife+$E135),(Input!$L$147*(1+rvanilla)^0.5)-SUM($L135:AB135),(Input!$L$147*(1+rvanilla)^0.5)/A5stdlife))</f>
        <v>0</v>
      </c>
      <c r="AD135" s="164">
        <f>IF(A5stdlife="n/a","n/a",IF(AD$3&gt;(A5stdlife+$E135),(Input!$L$147*(1+rvanilla)^0.5)-SUM($L135:AC135),(Input!$L$147*(1+rvanilla)^0.5)/A5stdlife))</f>
        <v>0</v>
      </c>
      <c r="AE135" s="164">
        <f>IF(A5stdlife="n/a","n/a",IF(AE$3&gt;(A5stdlife+$E135),(Input!$L$147*(1+rvanilla)^0.5)-SUM($L135:AD135),(Input!$L$147*(1+rvanilla)^0.5)/A5stdlife))</f>
        <v>0</v>
      </c>
      <c r="AF135" s="164">
        <f>IF(A5stdlife="n/a","n/a",IF(AF$3&gt;(A5stdlife+$E135),(Input!$L$147*(1+rvanilla)^0.5)-SUM($L135:AE135),(Input!$L$147*(1+rvanilla)^0.5)/A5stdlife))</f>
        <v>0</v>
      </c>
      <c r="AG135" s="164">
        <f>IF(A5stdlife="n/a","n/a",IF(AG$3&gt;(A5stdlife+$E135),(Input!$L$147*(1+rvanilla)^0.5)-SUM($L135:AF135),(Input!$L$147*(1+rvanilla)^0.5)/A5stdlife))</f>
        <v>0</v>
      </c>
      <c r="AH135" s="164">
        <f>IF(A5stdlife="n/a","n/a",IF(AH$3&gt;(A5stdlife+$E135),(Input!$L$147*(1+rvanilla)^0.5)-SUM($L135:AG135),(Input!$L$147*(1+rvanilla)^0.5)/A5stdlife))</f>
        <v>0</v>
      </c>
      <c r="AI135" s="164">
        <f>IF(A5stdlife="n/a","n/a",IF(AI$3&gt;(A5stdlife+$E135),(Input!$L$147*(1+rvanilla)^0.5)-SUM($L135:AH135),(Input!$L$147*(1+rvanilla)^0.5)/A5stdlife))</f>
        <v>0</v>
      </c>
      <c r="AJ135" s="164">
        <f>IF(A5stdlife="n/a","n/a",IF(AJ$3&gt;(A5stdlife+$E135),(Input!$L$147*(1+rvanilla)^0.5)-SUM($L135:AI135),(Input!$L$147*(1+rvanilla)^0.5)/A5stdlife))</f>
        <v>0</v>
      </c>
      <c r="AK135" s="164">
        <f>IF(A5stdlife="n/a","n/a",IF(AK$3&gt;(A5stdlife+$E135),(Input!$L$147*(1+rvanilla)^0.5)-SUM($L135:AJ135),(Input!$L$147*(1+rvanilla)^0.5)/A5stdlife))</f>
        <v>0</v>
      </c>
      <c r="AL135" s="164">
        <f>IF(A5stdlife="n/a","n/a",IF(AL$3&gt;(A5stdlife+$E135),(Input!$L$147*(1+rvanilla)^0.5)-SUM($L135:AK135),(Input!$L$147*(1+rvanilla)^0.5)/A5stdlife))</f>
        <v>0</v>
      </c>
      <c r="AM135" s="164">
        <f>IF(A5stdlife="n/a","n/a",IF(AM$3&gt;(A5stdlife+$E135),(Input!$L$147*(1+rvanilla)^0.5)-SUM($L135:AL135),(Input!$L$147*(1+rvanilla)^0.5)/A5stdlife))</f>
        <v>0</v>
      </c>
      <c r="AN135" s="164">
        <f>IF(A5stdlife="n/a","n/a",IF(AN$3&gt;(A5stdlife+$E135),(Input!$L$147*(1+rvanilla)^0.5)-SUM($L135:AM135),(Input!$L$147*(1+rvanilla)^0.5)/A5stdlife))</f>
        <v>0</v>
      </c>
      <c r="AO135" s="164">
        <f>IF(A5stdlife="n/a","n/a",IF(AO$3&gt;(A5stdlife+$E135),(Input!$L$147*(1+rvanilla)^0.5)-SUM($L135:AN135),(Input!$L$147*(1+rvanilla)^0.5)/A5stdlife))</f>
        <v>0</v>
      </c>
      <c r="AP135" s="164">
        <f>IF(A5stdlife="n/a","n/a",IF(AP$3&gt;(A5stdlife+$E135),(Input!$L$147*(1+rvanilla)^0.5)-SUM($L135:AO135),(Input!$L$147*(1+rvanilla)^0.5)/A5stdlife))</f>
        <v>0</v>
      </c>
      <c r="AQ135" s="164">
        <f>IF(A5stdlife="n/a","n/a",IF(AQ$3&gt;(A5stdlife+$E135),(Input!$L$147*(1+rvanilla)^0.5)-SUM($L135:AP135),(Input!$L$147*(1+rvanilla)^0.5)/A5stdlife))</f>
        <v>0</v>
      </c>
      <c r="AR135" s="164">
        <f>IF(A5stdlife="n/a","n/a",IF(AR$3&gt;(A5stdlife+$E135),(Input!$L$147*(1+rvanilla)^0.5)-SUM($L135:AQ135),(Input!$L$147*(1+rvanilla)^0.5)/A5stdlife))</f>
        <v>0</v>
      </c>
      <c r="AS135" s="164">
        <f>IF(A5stdlife="n/a","n/a",IF(AS$3&gt;(A5stdlife+$E135),(Input!$L$147*(1+rvanilla)^0.5)-SUM($L135:AR135),(Input!$L$147*(1+rvanilla)^0.5)/A5stdlife))</f>
        <v>0</v>
      </c>
      <c r="AT135" s="164">
        <f>IF(A5stdlife="n/a","n/a",IF(AT$3&gt;(A5stdlife+$E135),(Input!$L$147*(1+rvanilla)^0.5)-SUM($L135:AS135),(Input!$L$147*(1+rvanilla)^0.5)/A5stdlife))</f>
        <v>0</v>
      </c>
      <c r="AU135" s="164">
        <f>IF(A5stdlife="n/a","n/a",IF(AU$3&gt;(A5stdlife+$E135),(Input!$L$147*(1+rvanilla)^0.5)-SUM($L135:AT135),(Input!$L$147*(1+rvanilla)^0.5)/A5stdlife))</f>
        <v>0</v>
      </c>
      <c r="AV135" s="164">
        <f>IF(A5stdlife="n/a","n/a",IF(AV$3&gt;(A5stdlife+$E135),(Input!$L$147*(1+rvanilla)^0.5)-SUM($L135:AU135),(Input!$L$147*(1+rvanilla)^0.5)/A5stdlife))</f>
        <v>0</v>
      </c>
      <c r="AW135" s="164">
        <f>IF(A5stdlife="n/a","n/a",IF(AW$3&gt;(A5stdlife+$E135),(Input!$L$147*(1+rvanilla)^0.5)-SUM($L135:AV135),(Input!$L$147*(1+rvanilla)^0.5)/A5stdlife))</f>
        <v>0</v>
      </c>
      <c r="AX135" s="164">
        <f>IF(A5stdlife="n/a","n/a",IF(AX$3&gt;(A5stdlife+$E135),(Input!$L$147*(1+rvanilla)^0.5)-SUM($L135:AW135),(Input!$L$147*(1+rvanilla)^0.5)/A5stdlife))</f>
        <v>0</v>
      </c>
      <c r="AY135" s="164">
        <f>IF(A5stdlife="n/a","n/a",IF(AY$3&gt;(A5stdlife+$E135),(Input!$L$147*(1+rvanilla)^0.5)-SUM($L135:AX135),(Input!$L$147*(1+rvanilla)^0.5)/A5stdlife))</f>
        <v>0</v>
      </c>
      <c r="AZ135" s="164">
        <f>IF(A5stdlife="n/a","n/a",IF(AZ$3&gt;(A5stdlife+$E135),(Input!$L$147*(1+rvanilla)^0.5)-SUM($L135:AY135),(Input!$L$147*(1+rvanilla)^0.5)/A5stdlife))</f>
        <v>0</v>
      </c>
      <c r="BA135" s="164">
        <f>IF(A5stdlife="n/a","n/a",IF(BA$3&gt;(A5stdlife+$E135),(Input!$L$147*(1+rvanilla)^0.5)-SUM($L135:AZ135),(Input!$L$147*(1+rvanilla)^0.5)/A5stdlife))</f>
        <v>0</v>
      </c>
      <c r="BB135" s="164">
        <f>IF(A5stdlife="n/a","n/a",IF(BB$3&gt;(A5stdlife+$E135),(Input!$L$147*(1+rvanilla)^0.5)-SUM($L135:BA135),(Input!$L$147*(1+rvanilla)^0.5)/A5stdlife))</f>
        <v>0</v>
      </c>
      <c r="BC135" s="164">
        <f>IF(A5stdlife="n/a","n/a",IF(BC$3&gt;(A5stdlife+$E135),(Input!$L$147*(1+rvanilla)^0.5)-SUM($L135:BB135),(Input!$L$147*(1+rvanilla)^0.5)/A5stdlife))</f>
        <v>0</v>
      </c>
      <c r="BD135" s="164">
        <f>IF(A5stdlife="n/a","n/a",IF(BD$3&gt;(A5stdlife+$E135),(Input!$L$147*(1+rvanilla)^0.5)-SUM($L135:BC135),(Input!$L$147*(1+rvanilla)^0.5)/A5stdlife))</f>
        <v>0</v>
      </c>
      <c r="BE135" s="164">
        <f>IF(A5stdlife="n/a","n/a",IF(BE$3&gt;(A5stdlife+$E135),(Input!$L$147*(1+rvanilla)^0.5)-SUM($L135:BD135),(Input!$L$147*(1+rvanilla)^0.5)/A5stdlife))</f>
        <v>0</v>
      </c>
      <c r="BF135" s="164">
        <f>IF(A5stdlife="n/a","n/a",IF(BF$3&gt;(A5stdlife+$E135),(Input!$L$147*(1+rvanilla)^0.5)-SUM($L135:BE135),(Input!$L$147*(1+rvanilla)^0.5)/A5stdlife))</f>
        <v>0</v>
      </c>
      <c r="BG135" s="164">
        <f>IF(A5stdlife="n/a","n/a",IF(BG$3&gt;(A5stdlife+$E135),(Input!$L$147*(1+rvanilla)^0.5)-SUM($L135:BF135),(Input!$L$147*(1+rvanilla)^0.5)/A5stdlife))</f>
        <v>0</v>
      </c>
      <c r="BH135" s="164">
        <f>IF(A5stdlife="n/a","n/a",IF(BH$3&gt;(A5stdlife+$E135),(Input!$L$147*(1+rvanilla)^0.5)-SUM($L135:BG135),(Input!$L$147*(1+rvanilla)^0.5)/A5stdlife))</f>
        <v>0</v>
      </c>
      <c r="BI135" s="164">
        <f>IF(A5stdlife="n/a","n/a",IF(BI$3&gt;(A5stdlife+$E135),(Input!$L$147*(1+rvanilla)^0.5)-SUM($L135:BH135),(Input!$L$147*(1+rvanilla)^0.5)/A5stdlife))</f>
        <v>0</v>
      </c>
      <c r="BJ135" s="18"/>
      <c r="BK135" s="18"/>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s="5" customFormat="1" hidden="1" outlineLevel="2" x14ac:dyDescent="0.2">
      <c r="A136" s="18"/>
      <c r="B136" s="18"/>
      <c r="C136" s="36"/>
      <c r="D136" s="485"/>
      <c r="E136" s="283">
        <v>7</v>
      </c>
      <c r="F136" s="38"/>
      <c r="G136" s="391"/>
      <c r="H136" s="308"/>
      <c r="I136" s="308"/>
      <c r="J136" s="308"/>
      <c r="K136" s="308"/>
      <c r="L136" s="308"/>
      <c r="M136" s="307"/>
      <c r="N136" s="164">
        <f>IF(A5stdlife="n/a","n/a",IF(N$3&gt;(A5stdlife+$E136),(Input!$M$147*(1+rvanilla)^0.5)-SUM($M136:M136),(Input!$M$147*(1+rvanilla)^0.5)/A5stdlife))</f>
        <v>0</v>
      </c>
      <c r="O136" s="164">
        <f>IF(A5stdlife="n/a","n/a",IF(O$3&gt;(A5stdlife+$E136),(Input!$M$147*(1+rvanilla)^0.5)-SUM($M136:N136),(Input!$M$147*(1+rvanilla)^0.5)/A5stdlife))</f>
        <v>0</v>
      </c>
      <c r="P136" s="164">
        <f>IF(A5stdlife="n/a","n/a",IF(P$3&gt;(A5stdlife+$E136),(Input!$M$147*(1+rvanilla)^0.5)-SUM($M136:O136),(Input!$M$147*(1+rvanilla)^0.5)/A5stdlife))</f>
        <v>0</v>
      </c>
      <c r="Q136" s="164">
        <f>IF(A5stdlife="n/a","n/a",IF(Q$3&gt;(A5stdlife+$E136),(Input!$M$147*(1+rvanilla)^0.5)-SUM($M136:P136),(Input!$M$147*(1+rvanilla)^0.5)/A5stdlife))</f>
        <v>0</v>
      </c>
      <c r="R136" s="164">
        <f>IF(A5stdlife="n/a","n/a",IF(R$3&gt;(A5stdlife+$E136),(Input!$M$147*(1+rvanilla)^0.5)-SUM($M136:Q136),(Input!$M$147*(1+rvanilla)^0.5)/A5stdlife))</f>
        <v>0</v>
      </c>
      <c r="S136" s="164">
        <f>IF(A5stdlife="n/a","n/a",IF(S$3&gt;(A5stdlife+$E136),(Input!$M$147*(1+rvanilla)^0.5)-SUM($M136:R136),(Input!$M$147*(1+rvanilla)^0.5)/A5stdlife))</f>
        <v>0</v>
      </c>
      <c r="T136" s="164">
        <f>IF(A5stdlife="n/a","n/a",IF(T$3&gt;(A5stdlife+$E136),(Input!$M$147*(1+rvanilla)^0.5)-SUM($M136:S136),(Input!$M$147*(1+rvanilla)^0.5)/A5stdlife))</f>
        <v>0</v>
      </c>
      <c r="U136" s="164">
        <f>IF(A5stdlife="n/a","n/a",IF(U$3&gt;(A5stdlife+$E136),(Input!$M$147*(1+rvanilla)^0.5)-SUM($M136:T136),(Input!$M$147*(1+rvanilla)^0.5)/A5stdlife))</f>
        <v>0</v>
      </c>
      <c r="V136" s="164">
        <f>IF(A5stdlife="n/a","n/a",IF(V$3&gt;(A5stdlife+$E136),(Input!$M$147*(1+rvanilla)^0.5)-SUM($M136:U136),(Input!$M$147*(1+rvanilla)^0.5)/A5stdlife))</f>
        <v>0</v>
      </c>
      <c r="W136" s="164">
        <f>IF(A5stdlife="n/a","n/a",IF(W$3&gt;(A5stdlife+$E136),(Input!$M$147*(1+rvanilla)^0.5)-SUM($M136:V136),(Input!$M$147*(1+rvanilla)^0.5)/A5stdlife))</f>
        <v>0</v>
      </c>
      <c r="X136" s="164">
        <f>IF(A5stdlife="n/a","n/a",IF(X$3&gt;(A5stdlife+$E136),(Input!$M$147*(1+rvanilla)^0.5)-SUM($M136:W136),(Input!$M$147*(1+rvanilla)^0.5)/A5stdlife))</f>
        <v>0</v>
      </c>
      <c r="Y136" s="164">
        <f>IF(A5stdlife="n/a","n/a",IF(Y$3&gt;(A5stdlife+$E136),(Input!$M$147*(1+rvanilla)^0.5)-SUM($M136:X136),(Input!$M$147*(1+rvanilla)^0.5)/A5stdlife))</f>
        <v>0</v>
      </c>
      <c r="Z136" s="164">
        <f>IF(A5stdlife="n/a","n/a",IF(Z$3&gt;(A5stdlife+$E136),(Input!$M$147*(1+rvanilla)^0.5)-SUM($M136:Y136),(Input!$M$147*(1+rvanilla)^0.5)/A5stdlife))</f>
        <v>0</v>
      </c>
      <c r="AA136" s="164">
        <f>IF(A5stdlife="n/a","n/a",IF(AA$3&gt;(A5stdlife+$E136),(Input!$M$147*(1+rvanilla)^0.5)-SUM($M136:Z136),(Input!$M$147*(1+rvanilla)^0.5)/A5stdlife))</f>
        <v>0</v>
      </c>
      <c r="AB136" s="164">
        <f>IF(A5stdlife="n/a","n/a",IF(AB$3&gt;(A5stdlife+$E136),(Input!$M$147*(1+rvanilla)^0.5)-SUM($M136:AA136),(Input!$M$147*(1+rvanilla)^0.5)/A5stdlife))</f>
        <v>0</v>
      </c>
      <c r="AC136" s="164">
        <f>IF(A5stdlife="n/a","n/a",IF(AC$3&gt;(A5stdlife+$E136),(Input!$M$147*(1+rvanilla)^0.5)-SUM($M136:AB136),(Input!$M$147*(1+rvanilla)^0.5)/A5stdlife))</f>
        <v>0</v>
      </c>
      <c r="AD136" s="164">
        <f>IF(A5stdlife="n/a","n/a",IF(AD$3&gt;(A5stdlife+$E136),(Input!$M$147*(1+rvanilla)^0.5)-SUM($M136:AC136),(Input!$M$147*(1+rvanilla)^0.5)/A5stdlife))</f>
        <v>0</v>
      </c>
      <c r="AE136" s="164">
        <f>IF(A5stdlife="n/a","n/a",IF(AE$3&gt;(A5stdlife+$E136),(Input!$M$147*(1+rvanilla)^0.5)-SUM($M136:AD136),(Input!$M$147*(1+rvanilla)^0.5)/A5stdlife))</f>
        <v>0</v>
      </c>
      <c r="AF136" s="164">
        <f>IF(A5stdlife="n/a","n/a",IF(AF$3&gt;(A5stdlife+$E136),(Input!$M$147*(1+rvanilla)^0.5)-SUM($M136:AE136),(Input!$M$147*(1+rvanilla)^0.5)/A5stdlife))</f>
        <v>0</v>
      </c>
      <c r="AG136" s="164">
        <f>IF(A5stdlife="n/a","n/a",IF(AG$3&gt;(A5stdlife+$E136),(Input!$M$147*(1+rvanilla)^0.5)-SUM($M136:AF136),(Input!$M$147*(1+rvanilla)^0.5)/A5stdlife))</f>
        <v>0</v>
      </c>
      <c r="AH136" s="164">
        <f>IF(A5stdlife="n/a","n/a",IF(AH$3&gt;(A5stdlife+$E136),(Input!$M$147*(1+rvanilla)^0.5)-SUM($M136:AG136),(Input!$M$147*(1+rvanilla)^0.5)/A5stdlife))</f>
        <v>0</v>
      </c>
      <c r="AI136" s="164">
        <f>IF(A5stdlife="n/a","n/a",IF(AI$3&gt;(A5stdlife+$E136),(Input!$M$147*(1+rvanilla)^0.5)-SUM($M136:AH136),(Input!$M$147*(1+rvanilla)^0.5)/A5stdlife))</f>
        <v>0</v>
      </c>
      <c r="AJ136" s="164">
        <f>IF(A5stdlife="n/a","n/a",IF(AJ$3&gt;(A5stdlife+$E136),(Input!$M$147*(1+rvanilla)^0.5)-SUM($M136:AI136),(Input!$M$147*(1+rvanilla)^0.5)/A5stdlife))</f>
        <v>0</v>
      </c>
      <c r="AK136" s="164">
        <f>IF(A5stdlife="n/a","n/a",IF(AK$3&gt;(A5stdlife+$E136),(Input!$M$147*(1+rvanilla)^0.5)-SUM($M136:AJ136),(Input!$M$147*(1+rvanilla)^0.5)/A5stdlife))</f>
        <v>0</v>
      </c>
      <c r="AL136" s="164">
        <f>IF(A5stdlife="n/a","n/a",IF(AL$3&gt;(A5stdlife+$E136),(Input!$M$147*(1+rvanilla)^0.5)-SUM($M136:AK136),(Input!$M$147*(1+rvanilla)^0.5)/A5stdlife))</f>
        <v>0</v>
      </c>
      <c r="AM136" s="164">
        <f>IF(A5stdlife="n/a","n/a",IF(AM$3&gt;(A5stdlife+$E136),(Input!$M$147*(1+rvanilla)^0.5)-SUM($M136:AL136),(Input!$M$147*(1+rvanilla)^0.5)/A5stdlife))</f>
        <v>0</v>
      </c>
      <c r="AN136" s="164">
        <f>IF(A5stdlife="n/a","n/a",IF(AN$3&gt;(A5stdlife+$E136),(Input!$M$147*(1+rvanilla)^0.5)-SUM($M136:AM136),(Input!$M$147*(1+rvanilla)^0.5)/A5stdlife))</f>
        <v>0</v>
      </c>
      <c r="AO136" s="164">
        <f>IF(A5stdlife="n/a","n/a",IF(AO$3&gt;(A5stdlife+$E136),(Input!$M$147*(1+rvanilla)^0.5)-SUM($M136:AN136),(Input!$M$147*(1+rvanilla)^0.5)/A5stdlife))</f>
        <v>0</v>
      </c>
      <c r="AP136" s="164">
        <f>IF(A5stdlife="n/a","n/a",IF(AP$3&gt;(A5stdlife+$E136),(Input!$M$147*(1+rvanilla)^0.5)-SUM($M136:AO136),(Input!$M$147*(1+rvanilla)^0.5)/A5stdlife))</f>
        <v>0</v>
      </c>
      <c r="AQ136" s="164">
        <f>IF(A5stdlife="n/a","n/a",IF(AQ$3&gt;(A5stdlife+$E136),(Input!$M$147*(1+rvanilla)^0.5)-SUM($M136:AP136),(Input!$M$147*(1+rvanilla)^0.5)/A5stdlife))</f>
        <v>0</v>
      </c>
      <c r="AR136" s="164">
        <f>IF(A5stdlife="n/a","n/a",IF(AR$3&gt;(A5stdlife+$E136),(Input!$M$147*(1+rvanilla)^0.5)-SUM($M136:AQ136),(Input!$M$147*(1+rvanilla)^0.5)/A5stdlife))</f>
        <v>0</v>
      </c>
      <c r="AS136" s="164">
        <f>IF(A5stdlife="n/a","n/a",IF(AS$3&gt;(A5stdlife+$E136),(Input!$M$147*(1+rvanilla)^0.5)-SUM($M136:AR136),(Input!$M$147*(1+rvanilla)^0.5)/A5stdlife))</f>
        <v>0</v>
      </c>
      <c r="AT136" s="164">
        <f>IF(A5stdlife="n/a","n/a",IF(AT$3&gt;(A5stdlife+$E136),(Input!$M$147*(1+rvanilla)^0.5)-SUM($M136:AS136),(Input!$M$147*(1+rvanilla)^0.5)/A5stdlife))</f>
        <v>0</v>
      </c>
      <c r="AU136" s="164">
        <f>IF(A5stdlife="n/a","n/a",IF(AU$3&gt;(A5stdlife+$E136),(Input!$M$147*(1+rvanilla)^0.5)-SUM($M136:AT136),(Input!$M$147*(1+rvanilla)^0.5)/A5stdlife))</f>
        <v>0</v>
      </c>
      <c r="AV136" s="164">
        <f>IF(A5stdlife="n/a","n/a",IF(AV$3&gt;(A5stdlife+$E136),(Input!$M$147*(1+rvanilla)^0.5)-SUM($M136:AU136),(Input!$M$147*(1+rvanilla)^0.5)/A5stdlife))</f>
        <v>0</v>
      </c>
      <c r="AW136" s="164">
        <f>IF(A5stdlife="n/a","n/a",IF(AW$3&gt;(A5stdlife+$E136),(Input!$M$147*(1+rvanilla)^0.5)-SUM($M136:AV136),(Input!$M$147*(1+rvanilla)^0.5)/A5stdlife))</f>
        <v>0</v>
      </c>
      <c r="AX136" s="164">
        <f>IF(A5stdlife="n/a","n/a",IF(AX$3&gt;(A5stdlife+$E136),(Input!$M$147*(1+rvanilla)^0.5)-SUM($M136:AW136),(Input!$M$147*(1+rvanilla)^0.5)/A5stdlife))</f>
        <v>0</v>
      </c>
      <c r="AY136" s="164">
        <f>IF(A5stdlife="n/a","n/a",IF(AY$3&gt;(A5stdlife+$E136),(Input!$M$147*(1+rvanilla)^0.5)-SUM($M136:AX136),(Input!$M$147*(1+rvanilla)^0.5)/A5stdlife))</f>
        <v>0</v>
      </c>
      <c r="AZ136" s="164">
        <f>IF(A5stdlife="n/a","n/a",IF(AZ$3&gt;(A5stdlife+$E136),(Input!$M$147*(1+rvanilla)^0.5)-SUM($M136:AY136),(Input!$M$147*(1+rvanilla)^0.5)/A5stdlife))</f>
        <v>0</v>
      </c>
      <c r="BA136" s="164">
        <f>IF(A5stdlife="n/a","n/a",IF(BA$3&gt;(A5stdlife+$E136),(Input!$M$147*(1+rvanilla)^0.5)-SUM($M136:AZ136),(Input!$M$147*(1+rvanilla)^0.5)/A5stdlife))</f>
        <v>0</v>
      </c>
      <c r="BB136" s="164">
        <f>IF(A5stdlife="n/a","n/a",IF(BB$3&gt;(A5stdlife+$E136),(Input!$M$147*(1+rvanilla)^0.5)-SUM($M136:BA136),(Input!$M$147*(1+rvanilla)^0.5)/A5stdlife))</f>
        <v>0</v>
      </c>
      <c r="BC136" s="164">
        <f>IF(A5stdlife="n/a","n/a",IF(BC$3&gt;(A5stdlife+$E136),(Input!$M$147*(1+rvanilla)^0.5)-SUM($M136:BB136),(Input!$M$147*(1+rvanilla)^0.5)/A5stdlife))</f>
        <v>0</v>
      </c>
      <c r="BD136" s="164">
        <f>IF(A5stdlife="n/a","n/a",IF(BD$3&gt;(A5stdlife+$E136),(Input!$M$147*(1+rvanilla)^0.5)-SUM($M136:BC136),(Input!$M$147*(1+rvanilla)^0.5)/A5stdlife))</f>
        <v>0</v>
      </c>
      <c r="BE136" s="164">
        <f>IF(A5stdlife="n/a","n/a",IF(BE$3&gt;(A5stdlife+$E136),(Input!$M$147*(1+rvanilla)^0.5)-SUM($M136:BD136),(Input!$M$147*(1+rvanilla)^0.5)/A5stdlife))</f>
        <v>0</v>
      </c>
      <c r="BF136" s="164">
        <f>IF(A5stdlife="n/a","n/a",IF(BF$3&gt;(A5stdlife+$E136),(Input!$M$147*(1+rvanilla)^0.5)-SUM($M136:BE136),(Input!$M$147*(1+rvanilla)^0.5)/A5stdlife))</f>
        <v>0</v>
      </c>
      <c r="BG136" s="164">
        <f>IF(A5stdlife="n/a","n/a",IF(BG$3&gt;(A5stdlife+$E136),(Input!$M$147*(1+rvanilla)^0.5)-SUM($M136:BF136),(Input!$M$147*(1+rvanilla)^0.5)/A5stdlife))</f>
        <v>0</v>
      </c>
      <c r="BH136" s="164">
        <f>IF(A5stdlife="n/a","n/a",IF(BH$3&gt;(A5stdlife+$E136),(Input!$M$147*(1+rvanilla)^0.5)-SUM($M136:BG136),(Input!$M$147*(1+rvanilla)^0.5)/A5stdlife))</f>
        <v>0</v>
      </c>
      <c r="BI136" s="164">
        <f>IF(A5stdlife="n/a","n/a",IF(BI$3&gt;(A5stdlife+$E136),(Input!$M$147*(1+rvanilla)^0.5)-SUM($M136:BH136),(Input!$M$147*(1+rvanilla)^0.5)/A5stdlife))</f>
        <v>0</v>
      </c>
      <c r="BJ136" s="18"/>
      <c r="BK136" s="18"/>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s="5" customFormat="1" hidden="1" outlineLevel="2" x14ac:dyDescent="0.2">
      <c r="A137" s="18"/>
      <c r="B137" s="18"/>
      <c r="C137" s="36"/>
      <c r="D137" s="485"/>
      <c r="E137" s="283">
        <v>8</v>
      </c>
      <c r="F137" s="38"/>
      <c r="G137" s="391"/>
      <c r="H137" s="308"/>
      <c r="I137" s="308"/>
      <c r="J137" s="308"/>
      <c r="K137" s="308"/>
      <c r="L137" s="308"/>
      <c r="M137" s="308"/>
      <c r="N137" s="307"/>
      <c r="O137" s="164">
        <f>IF(A5stdlife="n/a","n/a",IF(O$3&gt;(A5stdlife+$E137),(Input!$N$147*(1+rvanilla)^0.5)-SUM($N137:N137),(Input!$N$147*(1+rvanilla)^0.5)/A5stdlife))</f>
        <v>0</v>
      </c>
      <c r="P137" s="164">
        <f>IF(A5stdlife="n/a","n/a",IF(P$3&gt;(A5stdlife+$E137),(Input!$N$147*(1+rvanilla)^0.5)-SUM($N137:O137),(Input!$N$147*(1+rvanilla)^0.5)/A5stdlife))</f>
        <v>0</v>
      </c>
      <c r="Q137" s="164">
        <f>IF(A5stdlife="n/a","n/a",IF(Q$3&gt;(A5stdlife+$E137),(Input!$N$147*(1+rvanilla)^0.5)-SUM($N137:P137),(Input!$N$147*(1+rvanilla)^0.5)/A5stdlife))</f>
        <v>0</v>
      </c>
      <c r="R137" s="164">
        <f>IF(A5stdlife="n/a","n/a",IF(R$3&gt;(A5stdlife+$E137),(Input!$N$147*(1+rvanilla)^0.5)-SUM($N137:Q137),(Input!$N$147*(1+rvanilla)^0.5)/A5stdlife))</f>
        <v>0</v>
      </c>
      <c r="S137" s="164">
        <f>IF(A5stdlife="n/a","n/a",IF(S$3&gt;(A5stdlife+$E137),(Input!$N$147*(1+rvanilla)^0.5)-SUM($N137:R137),(Input!$N$147*(1+rvanilla)^0.5)/A5stdlife))</f>
        <v>0</v>
      </c>
      <c r="T137" s="164">
        <f>IF(A5stdlife="n/a","n/a",IF(T$3&gt;(A5stdlife+$E137),(Input!$N$147*(1+rvanilla)^0.5)-SUM($N137:S137),(Input!$N$147*(1+rvanilla)^0.5)/A5stdlife))</f>
        <v>0</v>
      </c>
      <c r="U137" s="164">
        <f>IF(A5stdlife="n/a","n/a",IF(U$3&gt;(A5stdlife+$E137),(Input!$N$147*(1+rvanilla)^0.5)-SUM($N137:T137),(Input!$N$147*(1+rvanilla)^0.5)/A5stdlife))</f>
        <v>0</v>
      </c>
      <c r="V137" s="164">
        <f>IF(A5stdlife="n/a","n/a",IF(V$3&gt;(A5stdlife+$E137),(Input!$N$147*(1+rvanilla)^0.5)-SUM($N137:U137),(Input!$N$147*(1+rvanilla)^0.5)/A5stdlife))</f>
        <v>0</v>
      </c>
      <c r="W137" s="164">
        <f>IF(A5stdlife="n/a","n/a",IF(W$3&gt;(A5stdlife+$E137),(Input!$N$147*(1+rvanilla)^0.5)-SUM($N137:V137),(Input!$N$147*(1+rvanilla)^0.5)/A5stdlife))</f>
        <v>0</v>
      </c>
      <c r="X137" s="164">
        <f>IF(A5stdlife="n/a","n/a",IF(X$3&gt;(A5stdlife+$E137),(Input!$N$147*(1+rvanilla)^0.5)-SUM($N137:W137),(Input!$N$147*(1+rvanilla)^0.5)/A5stdlife))</f>
        <v>0</v>
      </c>
      <c r="Y137" s="164">
        <f>IF(A5stdlife="n/a","n/a",IF(Y$3&gt;(A5stdlife+$E137),(Input!$N$147*(1+rvanilla)^0.5)-SUM($N137:X137),(Input!$N$147*(1+rvanilla)^0.5)/A5stdlife))</f>
        <v>0</v>
      </c>
      <c r="Z137" s="164">
        <f>IF(A5stdlife="n/a","n/a",IF(Z$3&gt;(A5stdlife+$E137),(Input!$N$147*(1+rvanilla)^0.5)-SUM($N137:Y137),(Input!$N$147*(1+rvanilla)^0.5)/A5stdlife))</f>
        <v>0</v>
      </c>
      <c r="AA137" s="164">
        <f>IF(A5stdlife="n/a","n/a",IF(AA$3&gt;(A5stdlife+$E137),(Input!$N$147*(1+rvanilla)^0.5)-SUM($N137:Z137),(Input!$N$147*(1+rvanilla)^0.5)/A5stdlife))</f>
        <v>0</v>
      </c>
      <c r="AB137" s="164">
        <f>IF(A5stdlife="n/a","n/a",IF(AB$3&gt;(A5stdlife+$E137),(Input!$N$147*(1+rvanilla)^0.5)-SUM($N137:AA137),(Input!$N$147*(1+rvanilla)^0.5)/A5stdlife))</f>
        <v>0</v>
      </c>
      <c r="AC137" s="164">
        <f>IF(A5stdlife="n/a","n/a",IF(AC$3&gt;(A5stdlife+$E137),(Input!$N$147*(1+rvanilla)^0.5)-SUM($N137:AB137),(Input!$N$147*(1+rvanilla)^0.5)/A5stdlife))</f>
        <v>0</v>
      </c>
      <c r="AD137" s="164">
        <f>IF(A5stdlife="n/a","n/a",IF(AD$3&gt;(A5stdlife+$E137),(Input!$N$147*(1+rvanilla)^0.5)-SUM($N137:AC137),(Input!$N$147*(1+rvanilla)^0.5)/A5stdlife))</f>
        <v>0</v>
      </c>
      <c r="AE137" s="164">
        <f>IF(A5stdlife="n/a","n/a",IF(AE$3&gt;(A5stdlife+$E137),(Input!$N$147*(1+rvanilla)^0.5)-SUM($N137:AD137),(Input!$N$147*(1+rvanilla)^0.5)/A5stdlife))</f>
        <v>0</v>
      </c>
      <c r="AF137" s="164">
        <f>IF(A5stdlife="n/a","n/a",IF(AF$3&gt;(A5stdlife+$E137),(Input!$N$147*(1+rvanilla)^0.5)-SUM($N137:AE137),(Input!$N$147*(1+rvanilla)^0.5)/A5stdlife))</f>
        <v>0</v>
      </c>
      <c r="AG137" s="164">
        <f>IF(A5stdlife="n/a","n/a",IF(AG$3&gt;(A5stdlife+$E137),(Input!$N$147*(1+rvanilla)^0.5)-SUM($N137:AF137),(Input!$N$147*(1+rvanilla)^0.5)/A5stdlife))</f>
        <v>0</v>
      </c>
      <c r="AH137" s="164">
        <f>IF(A5stdlife="n/a","n/a",IF(AH$3&gt;(A5stdlife+$E137),(Input!$N$147*(1+rvanilla)^0.5)-SUM($N137:AG137),(Input!$N$147*(1+rvanilla)^0.5)/A5stdlife))</f>
        <v>0</v>
      </c>
      <c r="AI137" s="164">
        <f>IF(A5stdlife="n/a","n/a",IF(AI$3&gt;(A5stdlife+$E137),(Input!$N$147*(1+rvanilla)^0.5)-SUM($N137:AH137),(Input!$N$147*(1+rvanilla)^0.5)/A5stdlife))</f>
        <v>0</v>
      </c>
      <c r="AJ137" s="164">
        <f>IF(A5stdlife="n/a","n/a",IF(AJ$3&gt;(A5stdlife+$E137),(Input!$N$147*(1+rvanilla)^0.5)-SUM($N137:AI137),(Input!$N$147*(1+rvanilla)^0.5)/A5stdlife))</f>
        <v>0</v>
      </c>
      <c r="AK137" s="164">
        <f>IF(A5stdlife="n/a","n/a",IF(AK$3&gt;(A5stdlife+$E137),(Input!$N$147*(1+rvanilla)^0.5)-SUM($N137:AJ137),(Input!$N$147*(1+rvanilla)^0.5)/A5stdlife))</f>
        <v>0</v>
      </c>
      <c r="AL137" s="164">
        <f>IF(A5stdlife="n/a","n/a",IF(AL$3&gt;(A5stdlife+$E137),(Input!$N$147*(1+rvanilla)^0.5)-SUM($N137:AK137),(Input!$N$147*(1+rvanilla)^0.5)/A5stdlife))</f>
        <v>0</v>
      </c>
      <c r="AM137" s="164">
        <f>IF(A5stdlife="n/a","n/a",IF(AM$3&gt;(A5stdlife+$E137),(Input!$N$147*(1+rvanilla)^0.5)-SUM($N137:AL137),(Input!$N$147*(1+rvanilla)^0.5)/A5stdlife))</f>
        <v>0</v>
      </c>
      <c r="AN137" s="164">
        <f>IF(A5stdlife="n/a","n/a",IF(AN$3&gt;(A5stdlife+$E137),(Input!$N$147*(1+rvanilla)^0.5)-SUM($N137:AM137),(Input!$N$147*(1+rvanilla)^0.5)/A5stdlife))</f>
        <v>0</v>
      </c>
      <c r="AO137" s="164">
        <f>IF(A5stdlife="n/a","n/a",IF(AO$3&gt;(A5stdlife+$E137),(Input!$N$147*(1+rvanilla)^0.5)-SUM($N137:AN137),(Input!$N$147*(1+rvanilla)^0.5)/A5stdlife))</f>
        <v>0</v>
      </c>
      <c r="AP137" s="164">
        <f>IF(A5stdlife="n/a","n/a",IF(AP$3&gt;(A5stdlife+$E137),(Input!$N$147*(1+rvanilla)^0.5)-SUM($N137:AO137),(Input!$N$147*(1+rvanilla)^0.5)/A5stdlife))</f>
        <v>0</v>
      </c>
      <c r="AQ137" s="164">
        <f>IF(A5stdlife="n/a","n/a",IF(AQ$3&gt;(A5stdlife+$E137),(Input!$N$147*(1+rvanilla)^0.5)-SUM($N137:AP137),(Input!$N$147*(1+rvanilla)^0.5)/A5stdlife))</f>
        <v>0</v>
      </c>
      <c r="AR137" s="164">
        <f>IF(A5stdlife="n/a","n/a",IF(AR$3&gt;(A5stdlife+$E137),(Input!$N$147*(1+rvanilla)^0.5)-SUM($N137:AQ137),(Input!$N$147*(1+rvanilla)^0.5)/A5stdlife))</f>
        <v>0</v>
      </c>
      <c r="AS137" s="164">
        <f>IF(A5stdlife="n/a","n/a",IF(AS$3&gt;(A5stdlife+$E137),(Input!$N$147*(1+rvanilla)^0.5)-SUM($N137:AR137),(Input!$N$147*(1+rvanilla)^0.5)/A5stdlife))</f>
        <v>0</v>
      </c>
      <c r="AT137" s="164">
        <f>IF(A5stdlife="n/a","n/a",IF(AT$3&gt;(A5stdlife+$E137),(Input!$N$147*(1+rvanilla)^0.5)-SUM($N137:AS137),(Input!$N$147*(1+rvanilla)^0.5)/A5stdlife))</f>
        <v>0</v>
      </c>
      <c r="AU137" s="164">
        <f>IF(A5stdlife="n/a","n/a",IF(AU$3&gt;(A5stdlife+$E137),(Input!$N$147*(1+rvanilla)^0.5)-SUM($N137:AT137),(Input!$N$147*(1+rvanilla)^0.5)/A5stdlife))</f>
        <v>0</v>
      </c>
      <c r="AV137" s="164">
        <f>IF(A5stdlife="n/a","n/a",IF(AV$3&gt;(A5stdlife+$E137),(Input!$N$147*(1+rvanilla)^0.5)-SUM($N137:AU137),(Input!$N$147*(1+rvanilla)^0.5)/A5stdlife))</f>
        <v>0</v>
      </c>
      <c r="AW137" s="164">
        <f>IF(A5stdlife="n/a","n/a",IF(AW$3&gt;(A5stdlife+$E137),(Input!$N$147*(1+rvanilla)^0.5)-SUM($N137:AV137),(Input!$N$147*(1+rvanilla)^0.5)/A5stdlife))</f>
        <v>0</v>
      </c>
      <c r="AX137" s="164">
        <f>IF(A5stdlife="n/a","n/a",IF(AX$3&gt;(A5stdlife+$E137),(Input!$N$147*(1+rvanilla)^0.5)-SUM($N137:AW137),(Input!$N$147*(1+rvanilla)^0.5)/A5stdlife))</f>
        <v>0</v>
      </c>
      <c r="AY137" s="164">
        <f>IF(A5stdlife="n/a","n/a",IF(AY$3&gt;(A5stdlife+$E137),(Input!$N$147*(1+rvanilla)^0.5)-SUM($N137:AX137),(Input!$N$147*(1+rvanilla)^0.5)/A5stdlife))</f>
        <v>0</v>
      </c>
      <c r="AZ137" s="164">
        <f>IF(A5stdlife="n/a","n/a",IF(AZ$3&gt;(A5stdlife+$E137),(Input!$N$147*(1+rvanilla)^0.5)-SUM($N137:AY137),(Input!$N$147*(1+rvanilla)^0.5)/A5stdlife))</f>
        <v>0</v>
      </c>
      <c r="BA137" s="164">
        <f>IF(A5stdlife="n/a","n/a",IF(BA$3&gt;(A5stdlife+$E137),(Input!$N$147*(1+rvanilla)^0.5)-SUM($N137:AZ137),(Input!$N$147*(1+rvanilla)^0.5)/A5stdlife))</f>
        <v>0</v>
      </c>
      <c r="BB137" s="164">
        <f>IF(A5stdlife="n/a","n/a",IF(BB$3&gt;(A5stdlife+$E137),(Input!$N$147*(1+rvanilla)^0.5)-SUM($N137:BA137),(Input!$N$147*(1+rvanilla)^0.5)/A5stdlife))</f>
        <v>0</v>
      </c>
      <c r="BC137" s="164">
        <f>IF(A5stdlife="n/a","n/a",IF(BC$3&gt;(A5stdlife+$E137),(Input!$N$147*(1+rvanilla)^0.5)-SUM($N137:BB137),(Input!$N$147*(1+rvanilla)^0.5)/A5stdlife))</f>
        <v>0</v>
      </c>
      <c r="BD137" s="164">
        <f>IF(A5stdlife="n/a","n/a",IF(BD$3&gt;(A5stdlife+$E137),(Input!$N$147*(1+rvanilla)^0.5)-SUM($N137:BC137),(Input!$N$147*(1+rvanilla)^0.5)/A5stdlife))</f>
        <v>0</v>
      </c>
      <c r="BE137" s="164">
        <f>IF(A5stdlife="n/a","n/a",IF(BE$3&gt;(A5stdlife+$E137),(Input!$N$147*(1+rvanilla)^0.5)-SUM($N137:BD137),(Input!$N$147*(1+rvanilla)^0.5)/A5stdlife))</f>
        <v>0</v>
      </c>
      <c r="BF137" s="164">
        <f>IF(A5stdlife="n/a","n/a",IF(BF$3&gt;(A5stdlife+$E137),(Input!$N$147*(1+rvanilla)^0.5)-SUM($N137:BE137),(Input!$N$147*(1+rvanilla)^0.5)/A5stdlife))</f>
        <v>0</v>
      </c>
      <c r="BG137" s="164">
        <f>IF(A5stdlife="n/a","n/a",IF(BG$3&gt;(A5stdlife+$E137),(Input!$N$147*(1+rvanilla)^0.5)-SUM($N137:BF137),(Input!$N$147*(1+rvanilla)^0.5)/A5stdlife))</f>
        <v>0</v>
      </c>
      <c r="BH137" s="164">
        <f>IF(A5stdlife="n/a","n/a",IF(BH$3&gt;(A5stdlife+$E137),(Input!$N$147*(1+rvanilla)^0.5)-SUM($N137:BG137),(Input!$N$147*(1+rvanilla)^0.5)/A5stdlife))</f>
        <v>0</v>
      </c>
      <c r="BI137" s="164">
        <f>IF(A5stdlife="n/a","n/a",IF(BI$3&gt;(A5stdlife+$E137),(Input!$N$147*(1+rvanilla)^0.5)-SUM($N137:BH137),(Input!$N$147*(1+rvanilla)^0.5)/A5stdlife))</f>
        <v>0</v>
      </c>
      <c r="BJ137" s="18"/>
      <c r="BK137" s="18"/>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s="5" customFormat="1" hidden="1" outlineLevel="2" x14ac:dyDescent="0.2">
      <c r="A138" s="18"/>
      <c r="B138" s="18"/>
      <c r="C138" s="36"/>
      <c r="D138" s="485"/>
      <c r="E138" s="283">
        <v>9</v>
      </c>
      <c r="F138" s="38"/>
      <c r="G138" s="391"/>
      <c r="H138" s="308"/>
      <c r="I138" s="308"/>
      <c r="J138" s="308"/>
      <c r="K138" s="308"/>
      <c r="L138" s="308"/>
      <c r="M138" s="308"/>
      <c r="N138" s="308"/>
      <c r="O138" s="307"/>
      <c r="P138" s="164">
        <f>IF(A5stdlife="n/a","n/a",IF(P$3&gt;(A5stdlife+$E138),(Input!$O$147*(1+rvanilla)^0.5)-SUM($O138:O138),(Input!$O$147*(1+rvanilla)^0.5)/A5stdlife))</f>
        <v>0</v>
      </c>
      <c r="Q138" s="164">
        <f>IF(A5stdlife="n/a","n/a",IF(Q$3&gt;(A5stdlife+$E138),(Input!$O$147*(1+rvanilla)^0.5)-SUM($O138:P138),(Input!$O$147*(1+rvanilla)^0.5)/A5stdlife))</f>
        <v>0</v>
      </c>
      <c r="R138" s="164">
        <f>IF(A5stdlife="n/a","n/a",IF(R$3&gt;(A5stdlife+$E138),(Input!$O$147*(1+rvanilla)^0.5)-SUM($O138:Q138),(Input!$O$147*(1+rvanilla)^0.5)/A5stdlife))</f>
        <v>0</v>
      </c>
      <c r="S138" s="164">
        <f>IF(A5stdlife="n/a","n/a",IF(S$3&gt;(A5stdlife+$E138),(Input!$O$147*(1+rvanilla)^0.5)-SUM($O138:R138),(Input!$O$147*(1+rvanilla)^0.5)/A5stdlife))</f>
        <v>0</v>
      </c>
      <c r="T138" s="164">
        <f>IF(A5stdlife="n/a","n/a",IF(T$3&gt;(A5stdlife+$E138),(Input!$O$147*(1+rvanilla)^0.5)-SUM($O138:S138),(Input!$O$147*(1+rvanilla)^0.5)/A5stdlife))</f>
        <v>0</v>
      </c>
      <c r="U138" s="164">
        <f>IF(A5stdlife="n/a","n/a",IF(U$3&gt;(A5stdlife+$E138),(Input!$O$147*(1+rvanilla)^0.5)-SUM($O138:T138),(Input!$O$147*(1+rvanilla)^0.5)/A5stdlife))</f>
        <v>0</v>
      </c>
      <c r="V138" s="164">
        <f>IF(A5stdlife="n/a","n/a",IF(V$3&gt;(A5stdlife+$E138),(Input!$O$147*(1+rvanilla)^0.5)-SUM($O138:U138),(Input!$O$147*(1+rvanilla)^0.5)/A5stdlife))</f>
        <v>0</v>
      </c>
      <c r="W138" s="164">
        <f>IF(A5stdlife="n/a","n/a",IF(W$3&gt;(A5stdlife+$E138),(Input!$O$147*(1+rvanilla)^0.5)-SUM($O138:V138),(Input!$O$147*(1+rvanilla)^0.5)/A5stdlife))</f>
        <v>0</v>
      </c>
      <c r="X138" s="164">
        <f>IF(A5stdlife="n/a","n/a",IF(X$3&gt;(A5stdlife+$E138),(Input!$O$147*(1+rvanilla)^0.5)-SUM($O138:W138),(Input!$O$147*(1+rvanilla)^0.5)/A5stdlife))</f>
        <v>0</v>
      </c>
      <c r="Y138" s="164">
        <f>IF(A5stdlife="n/a","n/a",IF(Y$3&gt;(A5stdlife+$E138),(Input!$O$147*(1+rvanilla)^0.5)-SUM($O138:X138),(Input!$O$147*(1+rvanilla)^0.5)/A5stdlife))</f>
        <v>0</v>
      </c>
      <c r="Z138" s="164">
        <f>IF(A5stdlife="n/a","n/a",IF(Z$3&gt;(A5stdlife+$E138),(Input!$O$147*(1+rvanilla)^0.5)-SUM($O138:Y138),(Input!$O$147*(1+rvanilla)^0.5)/A5stdlife))</f>
        <v>0</v>
      </c>
      <c r="AA138" s="164">
        <f>IF(A5stdlife="n/a","n/a",IF(AA$3&gt;(A5stdlife+$E138),(Input!$O$147*(1+rvanilla)^0.5)-SUM($O138:Z138),(Input!$O$147*(1+rvanilla)^0.5)/A5stdlife))</f>
        <v>0</v>
      </c>
      <c r="AB138" s="164">
        <f>IF(A5stdlife="n/a","n/a",IF(AB$3&gt;(A5stdlife+$E138),(Input!$O$147*(1+rvanilla)^0.5)-SUM($O138:AA138),(Input!$O$147*(1+rvanilla)^0.5)/A5stdlife))</f>
        <v>0</v>
      </c>
      <c r="AC138" s="164">
        <f>IF(A5stdlife="n/a","n/a",IF(AC$3&gt;(A5stdlife+$E138),(Input!$O$147*(1+rvanilla)^0.5)-SUM($O138:AB138),(Input!$O$147*(1+rvanilla)^0.5)/A5stdlife))</f>
        <v>0</v>
      </c>
      <c r="AD138" s="164">
        <f>IF(A5stdlife="n/a","n/a",IF(AD$3&gt;(A5stdlife+$E138),(Input!$O$147*(1+rvanilla)^0.5)-SUM($O138:AC138),(Input!$O$147*(1+rvanilla)^0.5)/A5stdlife))</f>
        <v>0</v>
      </c>
      <c r="AE138" s="164">
        <f>IF(A5stdlife="n/a","n/a",IF(AE$3&gt;(A5stdlife+$E138),(Input!$O$147*(1+rvanilla)^0.5)-SUM($O138:AD138),(Input!$O$147*(1+rvanilla)^0.5)/A5stdlife))</f>
        <v>0</v>
      </c>
      <c r="AF138" s="164">
        <f>IF(A5stdlife="n/a","n/a",IF(AF$3&gt;(A5stdlife+$E138),(Input!$O$147*(1+rvanilla)^0.5)-SUM($O138:AE138),(Input!$O$147*(1+rvanilla)^0.5)/A5stdlife))</f>
        <v>0</v>
      </c>
      <c r="AG138" s="164">
        <f>IF(A5stdlife="n/a","n/a",IF(AG$3&gt;(A5stdlife+$E138),(Input!$O$147*(1+rvanilla)^0.5)-SUM($O138:AF138),(Input!$O$147*(1+rvanilla)^0.5)/A5stdlife))</f>
        <v>0</v>
      </c>
      <c r="AH138" s="164">
        <f>IF(A5stdlife="n/a","n/a",IF(AH$3&gt;(A5stdlife+$E138),(Input!$O$147*(1+rvanilla)^0.5)-SUM($O138:AG138),(Input!$O$147*(1+rvanilla)^0.5)/A5stdlife))</f>
        <v>0</v>
      </c>
      <c r="AI138" s="164">
        <f>IF(A5stdlife="n/a","n/a",IF(AI$3&gt;(A5stdlife+$E138),(Input!$O$147*(1+rvanilla)^0.5)-SUM($O138:AH138),(Input!$O$147*(1+rvanilla)^0.5)/A5stdlife))</f>
        <v>0</v>
      </c>
      <c r="AJ138" s="164">
        <f>IF(A5stdlife="n/a","n/a",IF(AJ$3&gt;(A5stdlife+$E138),(Input!$O$147*(1+rvanilla)^0.5)-SUM($O138:AI138),(Input!$O$147*(1+rvanilla)^0.5)/A5stdlife))</f>
        <v>0</v>
      </c>
      <c r="AK138" s="164">
        <f>IF(A5stdlife="n/a","n/a",IF(AK$3&gt;(A5stdlife+$E138),(Input!$O$147*(1+rvanilla)^0.5)-SUM($O138:AJ138),(Input!$O$147*(1+rvanilla)^0.5)/A5stdlife))</f>
        <v>0</v>
      </c>
      <c r="AL138" s="164">
        <f>IF(A5stdlife="n/a","n/a",IF(AL$3&gt;(A5stdlife+$E138),(Input!$O$147*(1+rvanilla)^0.5)-SUM($O138:AK138),(Input!$O$147*(1+rvanilla)^0.5)/A5stdlife))</f>
        <v>0</v>
      </c>
      <c r="AM138" s="164">
        <f>IF(A5stdlife="n/a","n/a",IF(AM$3&gt;(A5stdlife+$E138),(Input!$O$147*(1+rvanilla)^0.5)-SUM($O138:AL138),(Input!$O$147*(1+rvanilla)^0.5)/A5stdlife))</f>
        <v>0</v>
      </c>
      <c r="AN138" s="164">
        <f>IF(A5stdlife="n/a","n/a",IF(AN$3&gt;(A5stdlife+$E138),(Input!$O$147*(1+rvanilla)^0.5)-SUM($O138:AM138),(Input!$O$147*(1+rvanilla)^0.5)/A5stdlife))</f>
        <v>0</v>
      </c>
      <c r="AO138" s="164">
        <f>IF(A5stdlife="n/a","n/a",IF(AO$3&gt;(A5stdlife+$E138),(Input!$O$147*(1+rvanilla)^0.5)-SUM($O138:AN138),(Input!$O$147*(1+rvanilla)^0.5)/A5stdlife))</f>
        <v>0</v>
      </c>
      <c r="AP138" s="164">
        <f>IF(A5stdlife="n/a","n/a",IF(AP$3&gt;(A5stdlife+$E138),(Input!$O$147*(1+rvanilla)^0.5)-SUM($O138:AO138),(Input!$O$147*(1+rvanilla)^0.5)/A5stdlife))</f>
        <v>0</v>
      </c>
      <c r="AQ138" s="164">
        <f>IF(A5stdlife="n/a","n/a",IF(AQ$3&gt;(A5stdlife+$E138),(Input!$O$147*(1+rvanilla)^0.5)-SUM($O138:AP138),(Input!$O$147*(1+rvanilla)^0.5)/A5stdlife))</f>
        <v>0</v>
      </c>
      <c r="AR138" s="164">
        <f>IF(A5stdlife="n/a","n/a",IF(AR$3&gt;(A5stdlife+$E138),(Input!$O$147*(1+rvanilla)^0.5)-SUM($O138:AQ138),(Input!$O$147*(1+rvanilla)^0.5)/A5stdlife))</f>
        <v>0</v>
      </c>
      <c r="AS138" s="164">
        <f>IF(A5stdlife="n/a","n/a",IF(AS$3&gt;(A5stdlife+$E138),(Input!$O$147*(1+rvanilla)^0.5)-SUM($O138:AR138),(Input!$O$147*(1+rvanilla)^0.5)/A5stdlife))</f>
        <v>0</v>
      </c>
      <c r="AT138" s="164">
        <f>IF(A5stdlife="n/a","n/a",IF(AT$3&gt;(A5stdlife+$E138),(Input!$O$147*(1+rvanilla)^0.5)-SUM($O138:AS138),(Input!$O$147*(1+rvanilla)^0.5)/A5stdlife))</f>
        <v>0</v>
      </c>
      <c r="AU138" s="164">
        <f>IF(A5stdlife="n/a","n/a",IF(AU$3&gt;(A5stdlife+$E138),(Input!$O$147*(1+rvanilla)^0.5)-SUM($O138:AT138),(Input!$O$147*(1+rvanilla)^0.5)/A5stdlife))</f>
        <v>0</v>
      </c>
      <c r="AV138" s="164">
        <f>IF(A5stdlife="n/a","n/a",IF(AV$3&gt;(A5stdlife+$E138),(Input!$O$147*(1+rvanilla)^0.5)-SUM($O138:AU138),(Input!$O$147*(1+rvanilla)^0.5)/A5stdlife))</f>
        <v>0</v>
      </c>
      <c r="AW138" s="164">
        <f>IF(A5stdlife="n/a","n/a",IF(AW$3&gt;(A5stdlife+$E138),(Input!$O$147*(1+rvanilla)^0.5)-SUM($O138:AV138),(Input!$O$147*(1+rvanilla)^0.5)/A5stdlife))</f>
        <v>0</v>
      </c>
      <c r="AX138" s="164">
        <f>IF(A5stdlife="n/a","n/a",IF(AX$3&gt;(A5stdlife+$E138),(Input!$O$147*(1+rvanilla)^0.5)-SUM($O138:AW138),(Input!$O$147*(1+rvanilla)^0.5)/A5stdlife))</f>
        <v>0</v>
      </c>
      <c r="AY138" s="164">
        <f>IF(A5stdlife="n/a","n/a",IF(AY$3&gt;(A5stdlife+$E138),(Input!$O$147*(1+rvanilla)^0.5)-SUM($O138:AX138),(Input!$O$147*(1+rvanilla)^0.5)/A5stdlife))</f>
        <v>0</v>
      </c>
      <c r="AZ138" s="164">
        <f>IF(A5stdlife="n/a","n/a",IF(AZ$3&gt;(A5stdlife+$E138),(Input!$O$147*(1+rvanilla)^0.5)-SUM($O138:AY138),(Input!$O$147*(1+rvanilla)^0.5)/A5stdlife))</f>
        <v>0</v>
      </c>
      <c r="BA138" s="164">
        <f>IF(A5stdlife="n/a","n/a",IF(BA$3&gt;(A5stdlife+$E138),(Input!$O$147*(1+rvanilla)^0.5)-SUM($O138:AZ138),(Input!$O$147*(1+rvanilla)^0.5)/A5stdlife))</f>
        <v>0</v>
      </c>
      <c r="BB138" s="164">
        <f>IF(A5stdlife="n/a","n/a",IF(BB$3&gt;(A5stdlife+$E138),(Input!$O$147*(1+rvanilla)^0.5)-SUM($O138:BA138),(Input!$O$147*(1+rvanilla)^0.5)/A5stdlife))</f>
        <v>0</v>
      </c>
      <c r="BC138" s="164">
        <f>IF(A5stdlife="n/a","n/a",IF(BC$3&gt;(A5stdlife+$E138),(Input!$O$147*(1+rvanilla)^0.5)-SUM($O138:BB138),(Input!$O$147*(1+rvanilla)^0.5)/A5stdlife))</f>
        <v>0</v>
      </c>
      <c r="BD138" s="164">
        <f>IF(A5stdlife="n/a","n/a",IF(BD$3&gt;(A5stdlife+$E138),(Input!$O$147*(1+rvanilla)^0.5)-SUM($O138:BC138),(Input!$O$147*(1+rvanilla)^0.5)/A5stdlife))</f>
        <v>0</v>
      </c>
      <c r="BE138" s="164">
        <f>IF(A5stdlife="n/a","n/a",IF(BE$3&gt;(A5stdlife+$E138),(Input!$O$147*(1+rvanilla)^0.5)-SUM($O138:BD138),(Input!$O$147*(1+rvanilla)^0.5)/A5stdlife))</f>
        <v>0</v>
      </c>
      <c r="BF138" s="164">
        <f>IF(A5stdlife="n/a","n/a",IF(BF$3&gt;(A5stdlife+$E138),(Input!$O$147*(1+rvanilla)^0.5)-SUM($O138:BE138),(Input!$O$147*(1+rvanilla)^0.5)/A5stdlife))</f>
        <v>0</v>
      </c>
      <c r="BG138" s="164">
        <f>IF(A5stdlife="n/a","n/a",IF(BG$3&gt;(A5stdlife+$E138),(Input!$O$147*(1+rvanilla)^0.5)-SUM($O138:BF138),(Input!$O$147*(1+rvanilla)^0.5)/A5stdlife))</f>
        <v>0</v>
      </c>
      <c r="BH138" s="164">
        <f>IF(A5stdlife="n/a","n/a",IF(BH$3&gt;(A5stdlife+$E138),(Input!$O$147*(1+rvanilla)^0.5)-SUM($O138:BG138),(Input!$O$147*(1+rvanilla)^0.5)/A5stdlife))</f>
        <v>0</v>
      </c>
      <c r="BI138" s="164">
        <f>IF(A5stdlife="n/a","n/a",IF(BI$3&gt;(A5stdlife+$E138),(Input!$O$147*(1+rvanilla)^0.5)-SUM($O138:BH138),(Input!$O$147*(1+rvanilla)^0.5)/A5stdlife))</f>
        <v>0</v>
      </c>
      <c r="BJ138" s="18"/>
      <c r="BK138" s="1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s="5" customFormat="1" hidden="1" outlineLevel="2" x14ac:dyDescent="0.2">
      <c r="A139" s="18"/>
      <c r="B139" s="18"/>
      <c r="C139" s="36"/>
      <c r="D139" s="485"/>
      <c r="E139" s="284">
        <v>10</v>
      </c>
      <c r="F139" s="38"/>
      <c r="G139" s="391"/>
      <c r="H139" s="308"/>
      <c r="I139" s="308"/>
      <c r="J139" s="308"/>
      <c r="K139" s="308"/>
      <c r="L139" s="308"/>
      <c r="M139" s="308"/>
      <c r="N139" s="308"/>
      <c r="O139" s="308"/>
      <c r="P139" s="307"/>
      <c r="Q139" s="164">
        <f>IF(A5stdlife="n/a","n/a",IF(Q$3&gt;(A5stdlife+$E139),(Input!$P$147*(1+rvanilla)^0.5)-SUM($P139:P139),(Input!$P$147*(1+rvanilla)^0.5)/A5stdlife))</f>
        <v>0</v>
      </c>
      <c r="R139" s="164">
        <f>IF(A5stdlife="n/a","n/a",IF(R$3&gt;(A5stdlife+$E139),(Input!$P$147*(1+rvanilla)^0.5)-SUM($P139:Q139),(Input!$P$147*(1+rvanilla)^0.5)/A5stdlife))</f>
        <v>0</v>
      </c>
      <c r="S139" s="164">
        <f>IF(A5stdlife="n/a","n/a",IF(S$3&gt;(A5stdlife+$E139),(Input!$P$147*(1+rvanilla)^0.5)-SUM($P139:R139),(Input!$P$147*(1+rvanilla)^0.5)/A5stdlife))</f>
        <v>0</v>
      </c>
      <c r="T139" s="164">
        <f>IF(A5stdlife="n/a","n/a",IF(T$3&gt;(A5stdlife+$E139),(Input!$P$147*(1+rvanilla)^0.5)-SUM($P139:S139),(Input!$P$147*(1+rvanilla)^0.5)/A5stdlife))</f>
        <v>0</v>
      </c>
      <c r="U139" s="164">
        <f>IF(A5stdlife="n/a","n/a",IF(U$3&gt;(A5stdlife+$E139),(Input!$P$147*(1+rvanilla)^0.5)-SUM($P139:T139),(Input!$P$147*(1+rvanilla)^0.5)/A5stdlife))</f>
        <v>0</v>
      </c>
      <c r="V139" s="164">
        <f>IF(A5stdlife="n/a","n/a",IF(V$3&gt;(A5stdlife+$E139),(Input!$P$147*(1+rvanilla)^0.5)-SUM($P139:U139),(Input!$P$147*(1+rvanilla)^0.5)/A5stdlife))</f>
        <v>0</v>
      </c>
      <c r="W139" s="164">
        <f>IF(A5stdlife="n/a","n/a",IF(W$3&gt;(A5stdlife+$E139),(Input!$P$147*(1+rvanilla)^0.5)-SUM($P139:V139),(Input!$P$147*(1+rvanilla)^0.5)/A5stdlife))</f>
        <v>0</v>
      </c>
      <c r="X139" s="164">
        <f>IF(A5stdlife="n/a","n/a",IF(X$3&gt;(A5stdlife+$E139),(Input!$P$147*(1+rvanilla)^0.5)-SUM($P139:W139),(Input!$P$147*(1+rvanilla)^0.5)/A5stdlife))</f>
        <v>0</v>
      </c>
      <c r="Y139" s="164">
        <f>IF(A5stdlife="n/a","n/a",IF(Y$3&gt;(A5stdlife+$E139),(Input!$P$147*(1+rvanilla)^0.5)-SUM($P139:X139),(Input!$P$147*(1+rvanilla)^0.5)/A5stdlife))</f>
        <v>0</v>
      </c>
      <c r="Z139" s="164">
        <f>IF(A5stdlife="n/a","n/a",IF(Z$3&gt;(A5stdlife+$E139),(Input!$P$147*(1+rvanilla)^0.5)-SUM($P139:Y139),(Input!$P$147*(1+rvanilla)^0.5)/A5stdlife))</f>
        <v>0</v>
      </c>
      <c r="AA139" s="164">
        <f>IF(A5stdlife="n/a","n/a",IF(AA$3&gt;(A5stdlife+$E139),(Input!$P$147*(1+rvanilla)^0.5)-SUM($P139:Z139),(Input!$P$147*(1+rvanilla)^0.5)/A5stdlife))</f>
        <v>0</v>
      </c>
      <c r="AB139" s="164">
        <f>IF(A5stdlife="n/a","n/a",IF(AB$3&gt;(A5stdlife+$E139),(Input!$P$147*(1+rvanilla)^0.5)-SUM($P139:AA139),(Input!$P$147*(1+rvanilla)^0.5)/A5stdlife))</f>
        <v>0</v>
      </c>
      <c r="AC139" s="164">
        <f>IF(A5stdlife="n/a","n/a",IF(AC$3&gt;(A5stdlife+$E139),(Input!$P$147*(1+rvanilla)^0.5)-SUM($P139:AB139),(Input!$P$147*(1+rvanilla)^0.5)/A5stdlife))</f>
        <v>0</v>
      </c>
      <c r="AD139" s="164">
        <f>IF(A5stdlife="n/a","n/a",IF(AD$3&gt;(A5stdlife+$E139),(Input!$P$147*(1+rvanilla)^0.5)-SUM($P139:AC139),(Input!$P$147*(1+rvanilla)^0.5)/A5stdlife))</f>
        <v>0</v>
      </c>
      <c r="AE139" s="164">
        <f>IF(A5stdlife="n/a","n/a",IF(AE$3&gt;(A5stdlife+$E139),(Input!$P$147*(1+rvanilla)^0.5)-SUM($P139:AD139),(Input!$P$147*(1+rvanilla)^0.5)/A5stdlife))</f>
        <v>0</v>
      </c>
      <c r="AF139" s="164">
        <f>IF(A5stdlife="n/a","n/a",IF(AF$3&gt;(A5stdlife+$E139),(Input!$P$147*(1+rvanilla)^0.5)-SUM($P139:AE139),(Input!$P$147*(1+rvanilla)^0.5)/A5stdlife))</f>
        <v>0</v>
      </c>
      <c r="AG139" s="164">
        <f>IF(A5stdlife="n/a","n/a",IF(AG$3&gt;(A5stdlife+$E139),(Input!$P$147*(1+rvanilla)^0.5)-SUM($P139:AF139),(Input!$P$147*(1+rvanilla)^0.5)/A5stdlife))</f>
        <v>0</v>
      </c>
      <c r="AH139" s="164">
        <f>IF(A5stdlife="n/a","n/a",IF(AH$3&gt;(A5stdlife+$E139),(Input!$P$147*(1+rvanilla)^0.5)-SUM($P139:AG139),(Input!$P$147*(1+rvanilla)^0.5)/A5stdlife))</f>
        <v>0</v>
      </c>
      <c r="AI139" s="164">
        <f>IF(A5stdlife="n/a","n/a",IF(AI$3&gt;(A5stdlife+$E139),(Input!$P$147*(1+rvanilla)^0.5)-SUM($P139:AH139),(Input!$P$147*(1+rvanilla)^0.5)/A5stdlife))</f>
        <v>0</v>
      </c>
      <c r="AJ139" s="164">
        <f>IF(A5stdlife="n/a","n/a",IF(AJ$3&gt;(A5stdlife+$E139),(Input!$P$147*(1+rvanilla)^0.5)-SUM($P139:AI139),(Input!$P$147*(1+rvanilla)^0.5)/A5stdlife))</f>
        <v>0</v>
      </c>
      <c r="AK139" s="164">
        <f>IF(A5stdlife="n/a","n/a",IF(AK$3&gt;(A5stdlife+$E139),(Input!$P$147*(1+rvanilla)^0.5)-SUM($P139:AJ139),(Input!$P$147*(1+rvanilla)^0.5)/A5stdlife))</f>
        <v>0</v>
      </c>
      <c r="AL139" s="164">
        <f>IF(A5stdlife="n/a","n/a",IF(AL$3&gt;(A5stdlife+$E139),(Input!$P$147*(1+rvanilla)^0.5)-SUM($P139:AK139),(Input!$P$147*(1+rvanilla)^0.5)/A5stdlife))</f>
        <v>0</v>
      </c>
      <c r="AM139" s="164">
        <f>IF(A5stdlife="n/a","n/a",IF(AM$3&gt;(A5stdlife+$E139),(Input!$P$147*(1+rvanilla)^0.5)-SUM($P139:AL139),(Input!$P$147*(1+rvanilla)^0.5)/A5stdlife))</f>
        <v>0</v>
      </c>
      <c r="AN139" s="164">
        <f>IF(A5stdlife="n/a","n/a",IF(AN$3&gt;(A5stdlife+$E139),(Input!$P$147*(1+rvanilla)^0.5)-SUM($P139:AM139),(Input!$P$147*(1+rvanilla)^0.5)/A5stdlife))</f>
        <v>0</v>
      </c>
      <c r="AO139" s="164">
        <f>IF(A5stdlife="n/a","n/a",IF(AO$3&gt;(A5stdlife+$E139),(Input!$P$147*(1+rvanilla)^0.5)-SUM($P139:AN139),(Input!$P$147*(1+rvanilla)^0.5)/A5stdlife))</f>
        <v>0</v>
      </c>
      <c r="AP139" s="164">
        <f>IF(A5stdlife="n/a","n/a",IF(AP$3&gt;(A5stdlife+$E139),(Input!$P$147*(1+rvanilla)^0.5)-SUM($P139:AO139),(Input!$P$147*(1+rvanilla)^0.5)/A5stdlife))</f>
        <v>0</v>
      </c>
      <c r="AQ139" s="164">
        <f>IF(A5stdlife="n/a","n/a",IF(AQ$3&gt;(A5stdlife+$E139),(Input!$P$147*(1+rvanilla)^0.5)-SUM($P139:AP139),(Input!$P$147*(1+rvanilla)^0.5)/A5stdlife))</f>
        <v>0</v>
      </c>
      <c r="AR139" s="164">
        <f>IF(A5stdlife="n/a","n/a",IF(AR$3&gt;(A5stdlife+$E139),(Input!$P$147*(1+rvanilla)^0.5)-SUM($P139:AQ139),(Input!$P$147*(1+rvanilla)^0.5)/A5stdlife))</f>
        <v>0</v>
      </c>
      <c r="AS139" s="164">
        <f>IF(A5stdlife="n/a","n/a",IF(AS$3&gt;(A5stdlife+$E139),(Input!$P$147*(1+rvanilla)^0.5)-SUM($P139:AR139),(Input!$P$147*(1+rvanilla)^0.5)/A5stdlife))</f>
        <v>0</v>
      </c>
      <c r="AT139" s="164">
        <f>IF(A5stdlife="n/a","n/a",IF(AT$3&gt;(A5stdlife+$E139),(Input!$P$147*(1+rvanilla)^0.5)-SUM($P139:AS139),(Input!$P$147*(1+rvanilla)^0.5)/A5stdlife))</f>
        <v>0</v>
      </c>
      <c r="AU139" s="164">
        <f>IF(A5stdlife="n/a","n/a",IF(AU$3&gt;(A5stdlife+$E139),(Input!$P$147*(1+rvanilla)^0.5)-SUM($P139:AT139),(Input!$P$147*(1+rvanilla)^0.5)/A5stdlife))</f>
        <v>0</v>
      </c>
      <c r="AV139" s="164">
        <f>IF(A5stdlife="n/a","n/a",IF(AV$3&gt;(A5stdlife+$E139),(Input!$P$147*(1+rvanilla)^0.5)-SUM($P139:AU139),(Input!$P$147*(1+rvanilla)^0.5)/A5stdlife))</f>
        <v>0</v>
      </c>
      <c r="AW139" s="164">
        <f>IF(A5stdlife="n/a","n/a",IF(AW$3&gt;(A5stdlife+$E139),(Input!$P$147*(1+rvanilla)^0.5)-SUM($P139:AV139),(Input!$P$147*(1+rvanilla)^0.5)/A5stdlife))</f>
        <v>0</v>
      </c>
      <c r="AX139" s="164">
        <f>IF(A5stdlife="n/a","n/a",IF(AX$3&gt;(A5stdlife+$E139),(Input!$P$147*(1+rvanilla)^0.5)-SUM($P139:AW139),(Input!$P$147*(1+rvanilla)^0.5)/A5stdlife))</f>
        <v>0</v>
      </c>
      <c r="AY139" s="164">
        <f>IF(A5stdlife="n/a","n/a",IF(AY$3&gt;(A5stdlife+$E139),(Input!$P$147*(1+rvanilla)^0.5)-SUM($P139:AX139),(Input!$P$147*(1+rvanilla)^0.5)/A5stdlife))</f>
        <v>0</v>
      </c>
      <c r="AZ139" s="164">
        <f>IF(A5stdlife="n/a","n/a",IF(AZ$3&gt;(A5stdlife+$E139),(Input!$P$147*(1+rvanilla)^0.5)-SUM($P139:AY139),(Input!$P$147*(1+rvanilla)^0.5)/A5stdlife))</f>
        <v>0</v>
      </c>
      <c r="BA139" s="164">
        <f>IF(A5stdlife="n/a","n/a",IF(BA$3&gt;(A5stdlife+$E139),(Input!$P$147*(1+rvanilla)^0.5)-SUM($P139:AZ139),(Input!$P$147*(1+rvanilla)^0.5)/A5stdlife))</f>
        <v>0</v>
      </c>
      <c r="BB139" s="164">
        <f>IF(A5stdlife="n/a","n/a",IF(BB$3&gt;(A5stdlife+$E139),(Input!$P$147*(1+rvanilla)^0.5)-SUM($P139:BA139),(Input!$P$147*(1+rvanilla)^0.5)/A5stdlife))</f>
        <v>0</v>
      </c>
      <c r="BC139" s="164">
        <f>IF(A5stdlife="n/a","n/a",IF(BC$3&gt;(A5stdlife+$E139),(Input!$P$147*(1+rvanilla)^0.5)-SUM($P139:BB139),(Input!$P$147*(1+rvanilla)^0.5)/A5stdlife))</f>
        <v>0</v>
      </c>
      <c r="BD139" s="164">
        <f>IF(A5stdlife="n/a","n/a",IF(BD$3&gt;(A5stdlife+$E139),(Input!$P$147*(1+rvanilla)^0.5)-SUM($P139:BC139),(Input!$P$147*(1+rvanilla)^0.5)/A5stdlife))</f>
        <v>0</v>
      </c>
      <c r="BE139" s="164">
        <f>IF(A5stdlife="n/a","n/a",IF(BE$3&gt;(A5stdlife+$E139),(Input!$P$147*(1+rvanilla)^0.5)-SUM($P139:BD139),(Input!$P$147*(1+rvanilla)^0.5)/A5stdlife))</f>
        <v>0</v>
      </c>
      <c r="BF139" s="164">
        <f>IF(A5stdlife="n/a","n/a",IF(BF$3&gt;(A5stdlife+$E139),(Input!$P$147*(1+rvanilla)^0.5)-SUM($P139:BE139),(Input!$P$147*(1+rvanilla)^0.5)/A5stdlife))</f>
        <v>0</v>
      </c>
      <c r="BG139" s="164">
        <f>IF(A5stdlife="n/a","n/a",IF(BG$3&gt;(A5stdlife+$E139),(Input!$P$147*(1+rvanilla)^0.5)-SUM($P139:BF139),(Input!$P$147*(1+rvanilla)^0.5)/A5stdlife))</f>
        <v>0</v>
      </c>
      <c r="BH139" s="164">
        <f>IF(A5stdlife="n/a","n/a",IF(BH$3&gt;(A5stdlife+$E139),(Input!$P$147*(1+rvanilla)^0.5)-SUM($P139:BG139),(Input!$P$147*(1+rvanilla)^0.5)/A5stdlife))</f>
        <v>0</v>
      </c>
      <c r="BI139" s="164">
        <f>IF(A5stdlife="n/a","n/a",IF(BI$3&gt;(A5stdlife+$E139),(Input!$P$147*(1+rvanilla)^0.5)-SUM($P139:BH139),(Input!$P$147*(1+rvanilla)^0.5)/A5stdlife))</f>
        <v>0</v>
      </c>
      <c r="BJ139" s="18"/>
      <c r="BK139" s="18"/>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s="5" customFormat="1" hidden="1" outlineLevel="1" x14ac:dyDescent="0.2">
      <c r="A140" s="18"/>
      <c r="B140" s="18"/>
      <c r="C140" s="36" t="str">
        <f>Asset5</f>
        <v>Zone transformers 132/66kV</v>
      </c>
      <c r="D140" s="18"/>
      <c r="E140" s="18"/>
      <c r="F140" s="33"/>
      <c r="G140" s="161">
        <f t="shared" ref="G140:AL140" si="45">SUM(G128:G139)</f>
        <v>0.87871874921212501</v>
      </c>
      <c r="H140" s="161">
        <f t="shared" si="45"/>
        <v>0.93930862690613603</v>
      </c>
      <c r="I140" s="161">
        <f t="shared" si="45"/>
        <v>1.0331755840237136</v>
      </c>
      <c r="J140" s="161">
        <f t="shared" si="45"/>
        <v>1.1754392134581735</v>
      </c>
      <c r="K140" s="161">
        <f t="shared" si="45"/>
        <v>1.2488166383938932</v>
      </c>
      <c r="L140" s="161">
        <f t="shared" si="45"/>
        <v>1.2766450515288388</v>
      </c>
      <c r="M140" s="161">
        <f t="shared" si="45"/>
        <v>1.2766450515288388</v>
      </c>
      <c r="N140" s="161">
        <f t="shared" si="45"/>
        <v>1.2766450515288388</v>
      </c>
      <c r="O140" s="161">
        <f t="shared" si="45"/>
        <v>1.2766450515288388</v>
      </c>
      <c r="P140" s="161">
        <f t="shared" si="45"/>
        <v>1.2766450515288388</v>
      </c>
      <c r="Q140" s="161">
        <f t="shared" si="45"/>
        <v>1.2766450515288388</v>
      </c>
      <c r="R140" s="161">
        <f t="shared" si="45"/>
        <v>1.2766450515288388</v>
      </c>
      <c r="S140" s="161">
        <f t="shared" si="45"/>
        <v>1.2766450515288388</v>
      </c>
      <c r="T140" s="161">
        <f t="shared" si="45"/>
        <v>1.2766450515288388</v>
      </c>
      <c r="U140" s="161">
        <f t="shared" si="45"/>
        <v>1.2766450515288388</v>
      </c>
      <c r="V140" s="161">
        <f t="shared" si="45"/>
        <v>1.2766450515288388</v>
      </c>
      <c r="W140" s="161">
        <f t="shared" si="45"/>
        <v>1.2766450515288388</v>
      </c>
      <c r="X140" s="161">
        <f t="shared" si="45"/>
        <v>1.2766450515288388</v>
      </c>
      <c r="Y140" s="161">
        <f t="shared" si="45"/>
        <v>1.2766450515288388</v>
      </c>
      <c r="Z140" s="161">
        <f t="shared" si="45"/>
        <v>1.2766450515288388</v>
      </c>
      <c r="AA140" s="161">
        <f t="shared" si="45"/>
        <v>1.2766450515288388</v>
      </c>
      <c r="AB140" s="161">
        <f t="shared" si="45"/>
        <v>1.2766450515288388</v>
      </c>
      <c r="AC140" s="161">
        <f t="shared" si="45"/>
        <v>1.2766450515288388</v>
      </c>
      <c r="AD140" s="161">
        <f t="shared" si="45"/>
        <v>1.2766450515288388</v>
      </c>
      <c r="AE140" s="161">
        <f t="shared" si="45"/>
        <v>1.2766450515288388</v>
      </c>
      <c r="AF140" s="161">
        <f t="shared" si="45"/>
        <v>1.2766450515288388</v>
      </c>
      <c r="AG140" s="161">
        <f t="shared" si="45"/>
        <v>1.2766450515288388</v>
      </c>
      <c r="AH140" s="161">
        <f t="shared" si="45"/>
        <v>1.2766450515288388</v>
      </c>
      <c r="AI140" s="161">
        <f t="shared" si="45"/>
        <v>1.2766450515288388</v>
      </c>
      <c r="AJ140" s="161">
        <f t="shared" si="45"/>
        <v>1.2766450515288388</v>
      </c>
      <c r="AK140" s="161">
        <f t="shared" si="45"/>
        <v>1.2766450515288388</v>
      </c>
      <c r="AL140" s="161">
        <f t="shared" si="45"/>
        <v>1.2766450515288388</v>
      </c>
      <c r="AM140" s="161">
        <f t="shared" ref="AM140:BI140" si="46">SUM(AM128:AM139)</f>
        <v>1.2766450515288388</v>
      </c>
      <c r="AN140" s="161">
        <f t="shared" si="46"/>
        <v>1.2766450515288388</v>
      </c>
      <c r="AO140" s="161">
        <f t="shared" si="46"/>
        <v>0.4346682570482141</v>
      </c>
      <c r="AP140" s="161">
        <f t="shared" si="46"/>
        <v>0.39792630231671389</v>
      </c>
      <c r="AQ140" s="161">
        <f t="shared" si="46"/>
        <v>0.39792630231671389</v>
      </c>
      <c r="AR140" s="161">
        <f t="shared" si="46"/>
        <v>0.39792630231671389</v>
      </c>
      <c r="AS140" s="161">
        <f t="shared" si="46"/>
        <v>0.39792630231671389</v>
      </c>
      <c r="AT140" s="161">
        <f t="shared" si="46"/>
        <v>0.39792630231671389</v>
      </c>
      <c r="AU140" s="161">
        <f t="shared" si="46"/>
        <v>0.39792630231671389</v>
      </c>
      <c r="AV140" s="161">
        <f t="shared" si="46"/>
        <v>0.39792630231671389</v>
      </c>
      <c r="AW140" s="161">
        <f t="shared" si="46"/>
        <v>0.39792630231671389</v>
      </c>
      <c r="AX140" s="161">
        <f t="shared" si="46"/>
        <v>0.39792630231671389</v>
      </c>
      <c r="AY140" s="161">
        <f t="shared" si="46"/>
        <v>0.39792630231671389</v>
      </c>
      <c r="AZ140" s="161">
        <f t="shared" si="46"/>
        <v>0.39792630231671389</v>
      </c>
      <c r="BA140" s="161">
        <f t="shared" si="46"/>
        <v>0.39792630231671389</v>
      </c>
      <c r="BB140" s="161">
        <f t="shared" si="46"/>
        <v>0.39792630231671389</v>
      </c>
      <c r="BC140" s="161">
        <f t="shared" si="46"/>
        <v>0.39792630231671389</v>
      </c>
      <c r="BD140" s="161">
        <f t="shared" si="46"/>
        <v>0.39792630231671389</v>
      </c>
      <c r="BE140" s="161">
        <f t="shared" si="46"/>
        <v>0.39792630231671389</v>
      </c>
      <c r="BF140" s="161">
        <f t="shared" si="46"/>
        <v>0.33733642462270463</v>
      </c>
      <c r="BG140" s="161">
        <f t="shared" si="46"/>
        <v>0.24346946750513063</v>
      </c>
      <c r="BH140" s="161">
        <f t="shared" si="46"/>
        <v>0.10120583807066279</v>
      </c>
      <c r="BI140" s="161">
        <f t="shared" si="46"/>
        <v>2.7828413134947851E-2</v>
      </c>
      <c r="BJ140" s="18"/>
      <c r="BK140" s="18"/>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s="5" customFormat="1" hidden="1" outlineLevel="2" x14ac:dyDescent="0.2">
      <c r="A141" s="18"/>
      <c r="B141" s="43" t="str">
        <f>C153</f>
        <v>Transmission substation equip 132/66kV</v>
      </c>
      <c r="C141" s="44"/>
      <c r="D141" s="45" t="s">
        <v>72</v>
      </c>
      <c r="E141" s="44"/>
      <c r="F141" s="46"/>
      <c r="G141" s="389">
        <f>IF(G$3&gt;A6remlife,A6value-SUM($F141:F141),IF(A6remlife="N/A","n/a",A6value/A6remlife))</f>
        <v>5.8560047622870792</v>
      </c>
      <c r="H141" s="163">
        <f>IF(H$3&gt;A6remlife,A6value-SUM($F141:G141),IF(A6remlife="N/A","n/a",A6value/A6remlife))</f>
        <v>5.8560047622870792</v>
      </c>
      <c r="I141" s="163">
        <f>IF(I$3&gt;A6remlife,A6value-SUM($F141:H141),IF(A6remlife="N/A","n/a",A6value/A6remlife))</f>
        <v>5.8560047622870792</v>
      </c>
      <c r="J141" s="163">
        <f>IF(J$3&gt;A6remlife,A6value-SUM($F141:I141),IF(A6remlife="N/A","n/a",A6value/A6remlife))</f>
        <v>5.8560047622870792</v>
      </c>
      <c r="K141" s="163">
        <f>IF(K$3&gt;A6remlife,A6value-SUM($F141:J141),IF(A6remlife="N/A","n/a",A6value/A6remlife))</f>
        <v>5.8560047622870792</v>
      </c>
      <c r="L141" s="163">
        <f>IF(L$3&gt;A6remlife,A6value-SUM($F141:K141),IF(A6remlife="N/A","n/a",A6value/A6remlife))</f>
        <v>5.8560047622870792</v>
      </c>
      <c r="M141" s="163">
        <f>IF(M$3&gt;A6remlife,A6value-SUM($F141:L141),IF(A6remlife="N/A","n/a",A6value/A6remlife))</f>
        <v>5.8560047622870792</v>
      </c>
      <c r="N141" s="163">
        <f>IF(N$3&gt;A6remlife,A6value-SUM($F141:M141),IF(A6remlife="N/A","n/a",A6value/A6remlife))</f>
        <v>5.8560047622870792</v>
      </c>
      <c r="O141" s="163">
        <f>IF(O$3&gt;A6remlife,A6value-SUM($F141:N141),IF(A6remlife="N/A","n/a",A6value/A6remlife))</f>
        <v>5.8560047622870792</v>
      </c>
      <c r="P141" s="163">
        <f>IF(P$3&gt;A6remlife,A6value-SUM($F141:O141),IF(A6remlife="N/A","n/a",A6value/A6remlife))</f>
        <v>5.8560047622870792</v>
      </c>
      <c r="Q141" s="163">
        <f>IF(Q$3&gt;A6remlife,A6value-SUM($F141:P141),IF(A6remlife="N/A","n/a",A6value/A6remlife))</f>
        <v>5.8560047622870792</v>
      </c>
      <c r="R141" s="163">
        <f>IF(R$3&gt;A6remlife,A6value-SUM($F141:Q141),IF(A6remlife="N/A","n/a",A6value/A6remlife))</f>
        <v>5.8560047622870792</v>
      </c>
      <c r="S141" s="163">
        <f>IF(S$3&gt;A6remlife,A6value-SUM($F141:R141),IF(A6remlife="N/A","n/a",A6value/A6remlife))</f>
        <v>5.8560047622870792</v>
      </c>
      <c r="T141" s="163">
        <f>IF(T$3&gt;A6remlife,A6value-SUM($F141:S141),IF(A6remlife="N/A","n/a",A6value/A6remlife))</f>
        <v>5.8560047622870792</v>
      </c>
      <c r="U141" s="163">
        <f>IF(U$3&gt;A6remlife,A6value-SUM($F141:T141),IF(A6remlife="N/A","n/a",A6value/A6remlife))</f>
        <v>5.8560047622870792</v>
      </c>
      <c r="V141" s="163">
        <f>IF(V$3&gt;A6remlife,A6value-SUM($F141:U141),IF(A6remlife="N/A","n/a",A6value/A6remlife))</f>
        <v>5.8560047622870792</v>
      </c>
      <c r="W141" s="163">
        <f>IF(W$3&gt;A6remlife,A6value-SUM($F141:V141),IF(A6remlife="N/A","n/a",A6value/A6remlife))</f>
        <v>5.8560047622870792</v>
      </c>
      <c r="X141" s="163">
        <f>IF(X$3&gt;A6remlife,A6value-SUM($F141:W141),IF(A6remlife="N/A","n/a",A6value/A6remlife))</f>
        <v>5.8560047622870792</v>
      </c>
      <c r="Y141" s="163">
        <f>IF(Y$3&gt;A6remlife,A6value-SUM($F141:X141),IF(A6remlife="N/A","n/a",A6value/A6remlife))</f>
        <v>5.8560047622870792</v>
      </c>
      <c r="Z141" s="163">
        <f>IF(Z$3&gt;A6remlife,A6value-SUM($F141:Y141),IF(A6remlife="N/A","n/a",A6value/A6remlife))</f>
        <v>5.8560047622870792</v>
      </c>
      <c r="AA141" s="163">
        <f>IF(AA$3&gt;A6remlife,A6value-SUM($F141:Z141),IF(A6remlife="N/A","n/a",A6value/A6remlife))</f>
        <v>5.8560047622870792</v>
      </c>
      <c r="AB141" s="163">
        <f>IF(AB$3&gt;A6remlife,A6value-SUM($F141:AA141),IF(A6remlife="N/A","n/a",A6value/A6remlife))</f>
        <v>5.8560047622870792</v>
      </c>
      <c r="AC141" s="163">
        <f>IF(AC$3&gt;A6remlife,A6value-SUM($F141:AB141),IF(A6remlife="N/A","n/a",A6value/A6remlife))</f>
        <v>5.8560047622870792</v>
      </c>
      <c r="AD141" s="163">
        <f>IF(AD$3&gt;A6remlife,A6value-SUM($F141:AC141),IF(A6remlife="N/A","n/a",A6value/A6remlife))</f>
        <v>5.8560047622870792</v>
      </c>
      <c r="AE141" s="163">
        <f>IF(AE$3&gt;A6remlife,A6value-SUM($F141:AD141),IF(A6remlife="N/A","n/a",A6value/A6remlife))</f>
        <v>5.8560047622870792</v>
      </c>
      <c r="AF141" s="163">
        <f>IF(AF$3&gt;A6remlife,A6value-SUM($F141:AE141),IF(A6remlife="N/A","n/a",A6value/A6remlife))</f>
        <v>5.8560047622870792</v>
      </c>
      <c r="AG141" s="163">
        <f>IF(AG$3&gt;A6remlife,A6value-SUM($F141:AF141),IF(A6remlife="N/A","n/a",A6value/A6remlife))</f>
        <v>5.8560047622870792</v>
      </c>
      <c r="AH141" s="163">
        <f>IF(AH$3&gt;A6remlife,A6value-SUM($F141:AG141),IF(A6remlife="N/A","n/a",A6value/A6remlife))</f>
        <v>5.8560047622870792</v>
      </c>
      <c r="AI141" s="163">
        <f>IF(AI$3&gt;A6remlife,A6value-SUM($F141:AH141),IF(A6remlife="N/A","n/a",A6value/A6remlife))</f>
        <v>5.8560047622870792</v>
      </c>
      <c r="AJ141" s="163">
        <f>IF(AJ$3&gt;A6remlife,A6value-SUM($F141:AI141),IF(A6remlife="N/A","n/a",A6value/A6remlife))</f>
        <v>5.8560047622870792</v>
      </c>
      <c r="AK141" s="163">
        <f>IF(AK$3&gt;A6remlife,A6value-SUM($F141:AJ141),IF(A6remlife="N/A","n/a",A6value/A6remlife))</f>
        <v>5.8560047622870792</v>
      </c>
      <c r="AL141" s="163">
        <f>IF(AL$3&gt;A6remlife,A6value-SUM($F141:AK141),IF(A6remlife="N/A","n/a",A6value/A6remlife))</f>
        <v>5.8560047622870792</v>
      </c>
      <c r="AM141" s="163">
        <f>IF(AM$3&gt;A6remlife,A6value-SUM($F141:AL141),IF(A6remlife="N/A","n/a",A6value/A6remlife))</f>
        <v>5.8560047622870792</v>
      </c>
      <c r="AN141" s="163">
        <f>IF(AN$3&gt;A6remlife,A6value-SUM($F141:AM141),IF(A6remlife="N/A","n/a",A6value/A6remlife))</f>
        <v>5.8560047622870792</v>
      </c>
      <c r="AO141" s="163">
        <f>IF(AO$3&gt;A6remlife,A6value-SUM($F141:AN141),IF(A6remlife="N/A","n/a",A6value/A6remlife))</f>
        <v>0.25797306262271036</v>
      </c>
      <c r="AP141" s="163">
        <f>IF(AP$3&gt;A6remlife,A6value-SUM($F141:AO141),IF(A6remlife="N/A","n/a",A6value/A6remlife))</f>
        <v>0</v>
      </c>
      <c r="AQ141" s="163">
        <f>IF(AQ$3&gt;A6remlife,A6value-SUM($F141:AP141),IF(A6remlife="N/A","n/a",A6value/A6remlife))</f>
        <v>0</v>
      </c>
      <c r="AR141" s="163">
        <f>IF(AR$3&gt;A6remlife,A6value-SUM($F141:AQ141),IF(A6remlife="N/A","n/a",A6value/A6remlife))</f>
        <v>0</v>
      </c>
      <c r="AS141" s="163">
        <f>IF(AS$3&gt;A6remlife,A6value-SUM($F141:AR141),IF(A6remlife="N/A","n/a",A6value/A6remlife))</f>
        <v>0</v>
      </c>
      <c r="AT141" s="163">
        <f>IF(AT$3&gt;A6remlife,A6value-SUM($F141:AS141),IF(A6remlife="N/A","n/a",A6value/A6remlife))</f>
        <v>0</v>
      </c>
      <c r="AU141" s="163">
        <f>IF(AU$3&gt;A6remlife,A6value-SUM($F141:AT141),IF(A6remlife="N/A","n/a",A6value/A6remlife))</f>
        <v>0</v>
      </c>
      <c r="AV141" s="163">
        <f>IF(AV$3&gt;A6remlife,A6value-SUM($F141:AU141),IF(A6remlife="N/A","n/a",A6value/A6remlife))</f>
        <v>0</v>
      </c>
      <c r="AW141" s="163">
        <f>IF(AW$3&gt;A6remlife,A6value-SUM($F141:AV141),IF(A6remlife="N/A","n/a",A6value/A6remlife))</f>
        <v>0</v>
      </c>
      <c r="AX141" s="163">
        <f>IF(AX$3&gt;A6remlife,A6value-SUM($F141:AW141),IF(A6remlife="N/A","n/a",A6value/A6remlife))</f>
        <v>0</v>
      </c>
      <c r="AY141" s="163">
        <f>IF(AY$3&gt;A6remlife,A6value-SUM($F141:AX141),IF(A6remlife="N/A","n/a",A6value/A6remlife))</f>
        <v>0</v>
      </c>
      <c r="AZ141" s="163">
        <f>IF(AZ$3&gt;A6remlife,A6value-SUM($F141:AY141),IF(A6remlife="N/A","n/a",A6value/A6remlife))</f>
        <v>0</v>
      </c>
      <c r="BA141" s="163">
        <f>IF(BA$3&gt;A6remlife,A6value-SUM($F141:AZ141),IF(A6remlife="N/A","n/a",A6value/A6remlife))</f>
        <v>0</v>
      </c>
      <c r="BB141" s="163">
        <f>IF(BB$3&gt;A6remlife,A6value-SUM($F141:BA141),IF(A6remlife="N/A","n/a",A6value/A6remlife))</f>
        <v>0</v>
      </c>
      <c r="BC141" s="163">
        <f>IF(BC$3&gt;A6remlife,A6value-SUM($F141:BB141),IF(A6remlife="N/A","n/a",A6value/A6remlife))</f>
        <v>0</v>
      </c>
      <c r="BD141" s="163">
        <f>IF(BD$3&gt;A6remlife,A6value-SUM($F141:BC141),IF(A6remlife="N/A","n/a",A6value/A6remlife))</f>
        <v>0</v>
      </c>
      <c r="BE141" s="163">
        <f>IF(BE$3&gt;A6remlife,A6value-SUM($F141:BD141),IF(A6remlife="N/A","n/a",A6value/A6remlife))</f>
        <v>0</v>
      </c>
      <c r="BF141" s="163">
        <f>IF(BF$3&gt;A6remlife,A6value-SUM($F141:BE141),IF(A6remlife="N/A","n/a",A6value/A6remlife))</f>
        <v>0</v>
      </c>
      <c r="BG141" s="163">
        <f>IF(BG$3&gt;A6remlife,A6value-SUM($F141:BF141),IF(A6remlife="N/A","n/a",A6value/A6remlife))</f>
        <v>0</v>
      </c>
      <c r="BH141" s="163">
        <f>IF(BH$3&gt;A6remlife,A6value-SUM($F141:BG141),IF(A6remlife="N/A","n/a",A6value/A6remlife))</f>
        <v>0</v>
      </c>
      <c r="BI141" s="163">
        <f>IF(BI$3&gt;A6remlife,A6value-SUM($F141:BH141),IF(A6remlife="N/A","n/a",A6value/A6remlife))</f>
        <v>0</v>
      </c>
      <c r="BJ141" s="18"/>
      <c r="BK141" s="18"/>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s="5" customFormat="1" hidden="1" outlineLevel="2" x14ac:dyDescent="0.2">
      <c r="A142" s="18"/>
      <c r="B142" s="18"/>
      <c r="C142" s="36"/>
      <c r="D142" s="485" t="s">
        <v>71</v>
      </c>
      <c r="E142" s="283">
        <v>0</v>
      </c>
      <c r="F142" s="38"/>
      <c r="G142" s="160"/>
      <c r="H142" s="164"/>
      <c r="I142" s="164"/>
      <c r="J142" s="164"/>
      <c r="K142" s="164"/>
      <c r="L142" s="164"/>
      <c r="M142" s="164"/>
      <c r="N142" s="164"/>
      <c r="O142" s="164"/>
      <c r="P142" s="164"/>
      <c r="Q142" s="164"/>
      <c r="R142" s="164"/>
      <c r="S142" s="164"/>
      <c r="T142" s="164"/>
      <c r="U142" s="164"/>
      <c r="V142" s="164"/>
      <c r="W142" s="164"/>
      <c r="X142" s="164"/>
      <c r="Y142" s="164"/>
      <c r="Z142" s="164"/>
      <c r="AA142" s="164"/>
      <c r="AB142" s="164"/>
      <c r="AC142" s="164"/>
      <c r="AD142" s="164"/>
      <c r="AE142" s="164"/>
      <c r="AF142" s="164"/>
      <c r="AG142" s="164"/>
      <c r="AH142" s="164"/>
      <c r="AI142" s="164"/>
      <c r="AJ142" s="164"/>
      <c r="AK142" s="164"/>
      <c r="AL142" s="164"/>
      <c r="AM142" s="164"/>
      <c r="AN142" s="164"/>
      <c r="AO142" s="164"/>
      <c r="AP142" s="164"/>
      <c r="AQ142" s="164"/>
      <c r="AR142" s="164"/>
      <c r="AS142" s="164"/>
      <c r="AT142" s="164"/>
      <c r="AU142" s="164"/>
      <c r="AV142" s="164"/>
      <c r="AW142" s="164"/>
      <c r="AX142" s="164"/>
      <c r="AY142" s="164"/>
      <c r="AZ142" s="164"/>
      <c r="BA142" s="164"/>
      <c r="BB142" s="164"/>
      <c r="BC142" s="164"/>
      <c r="BD142" s="164"/>
      <c r="BE142" s="164"/>
      <c r="BF142" s="164"/>
      <c r="BG142" s="164"/>
      <c r="BH142" s="164"/>
      <c r="BI142" s="164"/>
      <c r="BJ142" s="18"/>
      <c r="BK142" s="18"/>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s="5" customFormat="1" hidden="1" outlineLevel="2" x14ac:dyDescent="0.2">
      <c r="A143" s="18"/>
      <c r="B143" s="18"/>
      <c r="C143" s="36"/>
      <c r="D143" s="485"/>
      <c r="E143" s="283">
        <v>1</v>
      </c>
      <c r="F143" s="38"/>
      <c r="G143" s="390"/>
      <c r="H143" s="164">
        <f>IF(A6stdlife="n/a","n/a",IF(H$3&gt;(A6stdlife+$E143),(Input!$G$148*(1+rvanilla)^0.5)-SUM($G143:G143),(Input!$G$148*(1+rvanilla)^0.5)/A6stdlife))</f>
        <v>0.1304412766199009</v>
      </c>
      <c r="I143" s="164">
        <f>IF(A6stdlife="n/a","n/a",IF(I$3&gt;(A6stdlife+$E143),(Input!$G$148*(1+rvanilla)^0.5)-SUM($G143:H143),(Input!$G$148*(1+rvanilla)^0.5)/A6stdlife))</f>
        <v>0.1304412766199009</v>
      </c>
      <c r="J143" s="164">
        <f>IF(A6stdlife="n/a","n/a",IF(J$3&gt;(A6stdlife+$E143),(Input!$G$148*(1+rvanilla)^0.5)-SUM($G143:I143),(Input!$G$148*(1+rvanilla)^0.5)/A6stdlife))</f>
        <v>0.1304412766199009</v>
      </c>
      <c r="K143" s="164">
        <f>IF(A6stdlife="n/a","n/a",IF(K$3&gt;(A6stdlife+$E143),(Input!$G$148*(1+rvanilla)^0.5)-SUM($G143:J143),(Input!$G$148*(1+rvanilla)^0.5)/A6stdlife))</f>
        <v>0.1304412766199009</v>
      </c>
      <c r="L143" s="164">
        <f>IF(A6stdlife="n/a","n/a",IF(L$3&gt;(A6stdlife+$E143),(Input!$G$148*(1+rvanilla)^0.5)-SUM($G143:K143),(Input!$G$148*(1+rvanilla)^0.5)/A6stdlife))</f>
        <v>0.1304412766199009</v>
      </c>
      <c r="M143" s="164">
        <f>IF(A6stdlife="n/a","n/a",IF(M$3&gt;(A6stdlife+$E143),(Input!$G$148*(1+rvanilla)^0.5)-SUM($G143:L143),(Input!$G$148*(1+rvanilla)^0.5)/A6stdlife))</f>
        <v>0.1304412766199009</v>
      </c>
      <c r="N143" s="164">
        <f>IF(A6stdlife="n/a","n/a",IF(N$3&gt;(A6stdlife+$E143),(Input!$G$148*(1+rvanilla)^0.5)-SUM($G143:M143),(Input!$G$148*(1+rvanilla)^0.5)/A6stdlife))</f>
        <v>0.1304412766199009</v>
      </c>
      <c r="O143" s="164">
        <f>IF(A6stdlife="n/a","n/a",IF(O$3&gt;(A6stdlife+$E143),(Input!$G$148*(1+rvanilla)^0.5)-SUM($G143:N143),(Input!$G$148*(1+rvanilla)^0.5)/A6stdlife))</f>
        <v>0.1304412766199009</v>
      </c>
      <c r="P143" s="164">
        <f>IF(A6stdlife="n/a","n/a",IF(P$3&gt;(A6stdlife+$E143),(Input!$G$148*(1+rvanilla)^0.5)-SUM($G143:O143),(Input!$G$148*(1+rvanilla)^0.5)/A6stdlife))</f>
        <v>0.1304412766199009</v>
      </c>
      <c r="Q143" s="164">
        <f>IF(A6stdlife="n/a","n/a",IF(Q$3&gt;(A6stdlife+$E143),(Input!$G$148*(1+rvanilla)^0.5)-SUM($G143:P143),(Input!$G$148*(1+rvanilla)^0.5)/A6stdlife))</f>
        <v>0.1304412766199009</v>
      </c>
      <c r="R143" s="164">
        <f>IF(A6stdlife="n/a","n/a",IF(R$3&gt;(A6stdlife+$E143),(Input!$G$148*(1+rvanilla)^0.5)-SUM($G143:Q143),(Input!$G$148*(1+rvanilla)^0.5)/A6stdlife))</f>
        <v>0.1304412766199009</v>
      </c>
      <c r="S143" s="164">
        <f>IF(A6stdlife="n/a","n/a",IF(S$3&gt;(A6stdlife+$E143),(Input!$G$148*(1+rvanilla)^0.5)-SUM($G143:R143),(Input!$G$148*(1+rvanilla)^0.5)/A6stdlife))</f>
        <v>0.1304412766199009</v>
      </c>
      <c r="T143" s="164">
        <f>IF(A6stdlife="n/a","n/a",IF(T$3&gt;(A6stdlife+$E143),(Input!$G$148*(1+rvanilla)^0.5)-SUM($G143:S143),(Input!$G$148*(1+rvanilla)^0.5)/A6stdlife))</f>
        <v>0.1304412766199009</v>
      </c>
      <c r="U143" s="164">
        <f>IF(A6stdlife="n/a","n/a",IF(U$3&gt;(A6stdlife+$E143),(Input!$G$148*(1+rvanilla)^0.5)-SUM($G143:T143),(Input!$G$148*(1+rvanilla)^0.5)/A6stdlife))</f>
        <v>0.1304412766199009</v>
      </c>
      <c r="V143" s="164">
        <f>IF(A6stdlife="n/a","n/a",IF(V$3&gt;(A6stdlife+$E143),(Input!$G$148*(1+rvanilla)^0.5)-SUM($G143:U143),(Input!$G$148*(1+rvanilla)^0.5)/A6stdlife))</f>
        <v>0.1304412766199009</v>
      </c>
      <c r="W143" s="164">
        <f>IF(A6stdlife="n/a","n/a",IF(W$3&gt;(A6stdlife+$E143),(Input!$G$148*(1+rvanilla)^0.5)-SUM($G143:V143),(Input!$G$148*(1+rvanilla)^0.5)/A6stdlife))</f>
        <v>0.1304412766199009</v>
      </c>
      <c r="X143" s="164">
        <f>IF(A6stdlife="n/a","n/a",IF(X$3&gt;(A6stdlife+$E143),(Input!$G$148*(1+rvanilla)^0.5)-SUM($G143:W143),(Input!$G$148*(1+rvanilla)^0.5)/A6stdlife))</f>
        <v>0.1304412766199009</v>
      </c>
      <c r="Y143" s="164">
        <f>IF(A6stdlife="n/a","n/a",IF(Y$3&gt;(A6stdlife+$E143),(Input!$G$148*(1+rvanilla)^0.5)-SUM($G143:X143),(Input!$G$148*(1+rvanilla)^0.5)/A6stdlife))</f>
        <v>0.1304412766199009</v>
      </c>
      <c r="Z143" s="164">
        <f>IF(A6stdlife="n/a","n/a",IF(Z$3&gt;(A6stdlife+$E143),(Input!$G$148*(1+rvanilla)^0.5)-SUM($G143:Y143),(Input!$G$148*(1+rvanilla)^0.5)/A6stdlife))</f>
        <v>0.1304412766199009</v>
      </c>
      <c r="AA143" s="164">
        <f>IF(A6stdlife="n/a","n/a",IF(AA$3&gt;(A6stdlife+$E143),(Input!$G$148*(1+rvanilla)^0.5)-SUM($G143:Z143),(Input!$G$148*(1+rvanilla)^0.5)/A6stdlife))</f>
        <v>0.1304412766199009</v>
      </c>
      <c r="AB143" s="164">
        <f>IF(A6stdlife="n/a","n/a",IF(AB$3&gt;(A6stdlife+$E143),(Input!$G$148*(1+rvanilla)^0.5)-SUM($G143:AA143),(Input!$G$148*(1+rvanilla)^0.5)/A6stdlife))</f>
        <v>0.1304412766199009</v>
      </c>
      <c r="AC143" s="164">
        <f>IF(A6stdlife="n/a","n/a",IF(AC$3&gt;(A6stdlife+$E143),(Input!$G$148*(1+rvanilla)^0.5)-SUM($G143:AB143),(Input!$G$148*(1+rvanilla)^0.5)/A6stdlife))</f>
        <v>0.1304412766199009</v>
      </c>
      <c r="AD143" s="164">
        <f>IF(A6stdlife="n/a","n/a",IF(AD$3&gt;(A6stdlife+$E143),(Input!$G$148*(1+rvanilla)^0.5)-SUM($G143:AC143),(Input!$G$148*(1+rvanilla)^0.5)/A6stdlife))</f>
        <v>0.1304412766199009</v>
      </c>
      <c r="AE143" s="164">
        <f>IF(A6stdlife="n/a","n/a",IF(AE$3&gt;(A6stdlife+$E143),(Input!$G$148*(1+rvanilla)^0.5)-SUM($G143:AD143),(Input!$G$148*(1+rvanilla)^0.5)/A6stdlife))</f>
        <v>0.1304412766199009</v>
      </c>
      <c r="AF143" s="164">
        <f>IF(A6stdlife="n/a","n/a",IF(AF$3&gt;(A6stdlife+$E143),(Input!$G$148*(1+rvanilla)^0.5)-SUM($G143:AE143),(Input!$G$148*(1+rvanilla)^0.5)/A6stdlife))</f>
        <v>0.1304412766199009</v>
      </c>
      <c r="AG143" s="164">
        <f>IF(A6stdlife="n/a","n/a",IF(AG$3&gt;(A6stdlife+$E143),(Input!$G$148*(1+rvanilla)^0.5)-SUM($G143:AF143),(Input!$G$148*(1+rvanilla)^0.5)/A6stdlife))</f>
        <v>0.1304412766199009</v>
      </c>
      <c r="AH143" s="164">
        <f>IF(A6stdlife="n/a","n/a",IF(AH$3&gt;(A6stdlife+$E143),(Input!$G$148*(1+rvanilla)^0.5)-SUM($G143:AG143),(Input!$G$148*(1+rvanilla)^0.5)/A6stdlife))</f>
        <v>0.1304412766199009</v>
      </c>
      <c r="AI143" s="164">
        <f>IF(A6stdlife="n/a","n/a",IF(AI$3&gt;(A6stdlife+$E143),(Input!$G$148*(1+rvanilla)^0.5)-SUM($G143:AH143),(Input!$G$148*(1+rvanilla)^0.5)/A6stdlife))</f>
        <v>0.1304412766199009</v>
      </c>
      <c r="AJ143" s="164">
        <f>IF(A6stdlife="n/a","n/a",IF(AJ$3&gt;(A6stdlife+$E143),(Input!$G$148*(1+rvanilla)^0.5)-SUM($G143:AI143),(Input!$G$148*(1+rvanilla)^0.5)/A6stdlife))</f>
        <v>0.1304412766199009</v>
      </c>
      <c r="AK143" s="164">
        <f>IF(A6stdlife="n/a","n/a",IF(AK$3&gt;(A6stdlife+$E143),(Input!$G$148*(1+rvanilla)^0.5)-SUM($G143:AJ143),(Input!$G$148*(1+rvanilla)^0.5)/A6stdlife))</f>
        <v>0.1304412766199009</v>
      </c>
      <c r="AL143" s="164">
        <f>IF(A6stdlife="n/a","n/a",IF(AL$3&gt;(A6stdlife+$E143),(Input!$G$148*(1+rvanilla)^0.5)-SUM($G143:AK143),(Input!$G$148*(1+rvanilla)^0.5)/A6stdlife))</f>
        <v>0.1304412766199009</v>
      </c>
      <c r="AM143" s="164">
        <f>IF(A6stdlife="n/a","n/a",IF(AM$3&gt;(A6stdlife+$E143),(Input!$G$148*(1+rvanilla)^0.5)-SUM($G143:AL143),(Input!$G$148*(1+rvanilla)^0.5)/A6stdlife))</f>
        <v>0.1304412766199009</v>
      </c>
      <c r="AN143" s="164">
        <f>IF(A6stdlife="n/a","n/a",IF(AN$3&gt;(A6stdlife+$E143),(Input!$G$148*(1+rvanilla)^0.5)-SUM($G143:AM143),(Input!$G$148*(1+rvanilla)^0.5)/A6stdlife))</f>
        <v>0.1304412766199009</v>
      </c>
      <c r="AO143" s="164">
        <f>IF(A6stdlife="n/a","n/a",IF(AO$3&gt;(A6stdlife+$E143),(Input!$G$148*(1+rvanilla)^0.5)-SUM($G143:AN143),(Input!$G$148*(1+rvanilla)^0.5)/A6stdlife))</f>
        <v>0.1304412766199009</v>
      </c>
      <c r="AP143" s="164">
        <f>IF(A6stdlife="n/a","n/a",IF(AP$3&gt;(A6stdlife+$E143),(Input!$G$148*(1+rvanilla)^0.5)-SUM($G143:AO143),(Input!$G$148*(1+rvanilla)^0.5)/A6stdlife))</f>
        <v>0.1304412766199009</v>
      </c>
      <c r="AQ143" s="164">
        <f>IF(A6stdlife="n/a","n/a",IF(AQ$3&gt;(A6stdlife+$E143),(Input!$G$148*(1+rvanilla)^0.5)-SUM($G143:AP143),(Input!$G$148*(1+rvanilla)^0.5)/A6stdlife))</f>
        <v>0.1304412766199009</v>
      </c>
      <c r="AR143" s="164">
        <f>IF(A6stdlife="n/a","n/a",IF(AR$3&gt;(A6stdlife+$E143),(Input!$G$148*(1+rvanilla)^0.5)-SUM($G143:AQ143),(Input!$G$148*(1+rvanilla)^0.5)/A6stdlife))</f>
        <v>0.1304412766199009</v>
      </c>
      <c r="AS143" s="164">
        <f>IF(A6stdlife="n/a","n/a",IF(AS$3&gt;(A6stdlife+$E143),(Input!$G$148*(1+rvanilla)^0.5)-SUM($G143:AR143),(Input!$G$148*(1+rvanilla)^0.5)/A6stdlife))</f>
        <v>0.1304412766199009</v>
      </c>
      <c r="AT143" s="164">
        <f>IF(A6stdlife="n/a","n/a",IF(AT$3&gt;(A6stdlife+$E143),(Input!$G$148*(1+rvanilla)^0.5)-SUM($G143:AS143),(Input!$G$148*(1+rvanilla)^0.5)/A6stdlife))</f>
        <v>0.1304412766199009</v>
      </c>
      <c r="AU143" s="164">
        <f>IF(A6stdlife="n/a","n/a",IF(AU$3&gt;(A6stdlife+$E143),(Input!$G$148*(1+rvanilla)^0.5)-SUM($G143:AT143),(Input!$G$148*(1+rvanilla)^0.5)/A6stdlife))</f>
        <v>0.1304412766199009</v>
      </c>
      <c r="AV143" s="164">
        <f>IF(A6stdlife="n/a","n/a",IF(AV$3&gt;(A6stdlife+$E143),(Input!$G$148*(1+rvanilla)^0.5)-SUM($G143:AU143),(Input!$G$148*(1+rvanilla)^0.5)/A6stdlife))</f>
        <v>0.1304412766199009</v>
      </c>
      <c r="AW143" s="164">
        <f>IF(A6stdlife="n/a","n/a",IF(AW$3&gt;(A6stdlife+$E143),(Input!$G$148*(1+rvanilla)^0.5)-SUM($G143:AV143),(Input!$G$148*(1+rvanilla)^0.5)/A6stdlife))</f>
        <v>0.1304412766199009</v>
      </c>
      <c r="AX143" s="164">
        <f>IF(A6stdlife="n/a","n/a",IF(AX$3&gt;(A6stdlife+$E143),(Input!$G$148*(1+rvanilla)^0.5)-SUM($G143:AW143),(Input!$G$148*(1+rvanilla)^0.5)/A6stdlife))</f>
        <v>0.1304412766199009</v>
      </c>
      <c r="AY143" s="164">
        <f>IF(A6stdlife="n/a","n/a",IF(AY$3&gt;(A6stdlife+$E143),(Input!$G$148*(1+rvanilla)^0.5)-SUM($G143:AX143),(Input!$G$148*(1+rvanilla)^0.5)/A6stdlife))</f>
        <v>0.1304412766199009</v>
      </c>
      <c r="AZ143" s="164">
        <f>IF(A6stdlife="n/a","n/a",IF(AZ$3&gt;(A6stdlife+$E143),(Input!$G$148*(1+rvanilla)^0.5)-SUM($G143:AY143),(Input!$G$148*(1+rvanilla)^0.5)/A6stdlife))</f>
        <v>0.1304412766199009</v>
      </c>
      <c r="BA143" s="164">
        <f>IF(A6stdlife="n/a","n/a",IF(BA$3&gt;(A6stdlife+$E143),(Input!$G$148*(1+rvanilla)^0.5)-SUM($G143:AZ143),(Input!$G$148*(1+rvanilla)^0.5)/A6stdlife))</f>
        <v>2.6645352591003757E-15</v>
      </c>
      <c r="BB143" s="164">
        <f>IF(A6stdlife="n/a","n/a",IF(BB$3&gt;(A6stdlife+$E143),(Input!$G$148*(1+rvanilla)^0.5)-SUM($G143:BA143),(Input!$G$148*(1+rvanilla)^0.5)/A6stdlife))</f>
        <v>0</v>
      </c>
      <c r="BC143" s="164">
        <f>IF(A6stdlife="n/a","n/a",IF(BC$3&gt;(A6stdlife+$E143),(Input!$G$148*(1+rvanilla)^0.5)-SUM($G143:BB143),(Input!$G$148*(1+rvanilla)^0.5)/A6stdlife))</f>
        <v>0</v>
      </c>
      <c r="BD143" s="164">
        <f>IF(A6stdlife="n/a","n/a",IF(BD$3&gt;(A6stdlife+$E143),(Input!$G$148*(1+rvanilla)^0.5)-SUM($G143:BC143),(Input!$G$148*(1+rvanilla)^0.5)/A6stdlife))</f>
        <v>0</v>
      </c>
      <c r="BE143" s="164">
        <f>IF(A6stdlife="n/a","n/a",IF(BE$3&gt;(A6stdlife+$E143),(Input!$G$148*(1+rvanilla)^0.5)-SUM($G143:BD143),(Input!$G$148*(1+rvanilla)^0.5)/A6stdlife))</f>
        <v>0</v>
      </c>
      <c r="BF143" s="164">
        <f>IF(A6stdlife="n/a","n/a",IF(BF$3&gt;(A6stdlife+$E143),(Input!$G$148*(1+rvanilla)^0.5)-SUM($G143:BE143),(Input!$G$148*(1+rvanilla)^0.5)/A6stdlife))</f>
        <v>0</v>
      </c>
      <c r="BG143" s="164">
        <f>IF(A6stdlife="n/a","n/a",IF(BG$3&gt;(A6stdlife+$E143),(Input!$G$148*(1+rvanilla)^0.5)-SUM($G143:BF143),(Input!$G$148*(1+rvanilla)^0.5)/A6stdlife))</f>
        <v>0</v>
      </c>
      <c r="BH143" s="164">
        <f>IF(A6stdlife="n/a","n/a",IF(BH$3&gt;(A6stdlife+$E143),(Input!$G$148*(1+rvanilla)^0.5)-SUM($G143:BG143),(Input!$G$148*(1+rvanilla)^0.5)/A6stdlife))</f>
        <v>0</v>
      </c>
      <c r="BI143" s="164">
        <f>IF(A6stdlife="n/a","n/a",IF(BI$3&gt;(A6stdlife+$E143),(Input!$G$148*(1+rvanilla)^0.5)-SUM($G143:BH143),(Input!$G$148*(1+rvanilla)^0.5)/A6stdlife))</f>
        <v>0</v>
      </c>
      <c r="BJ143" s="18"/>
      <c r="BK143" s="18"/>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s="5" customFormat="1" hidden="1" outlineLevel="2" x14ac:dyDescent="0.2">
      <c r="A144" s="18"/>
      <c r="B144" s="18"/>
      <c r="C144" s="36"/>
      <c r="D144" s="485"/>
      <c r="E144" s="283">
        <v>2</v>
      </c>
      <c r="F144" s="38"/>
      <c r="G144" s="391"/>
      <c r="H144" s="307"/>
      <c r="I144" s="164">
        <f>IF(A6stdlife="n/a","n/a",IF(I$3&gt;(A6stdlife+$E144),(Input!$H$148*(1+rvanilla)^0.5)-SUM($H144:H144),(Input!$H$148*(1+rvanilla)^0.5)/A6stdlife))</f>
        <v>0.17824683222969301</v>
      </c>
      <c r="J144" s="164">
        <f>IF(A6stdlife="n/a","n/a",IF(J$3&gt;(A6stdlife+$E144),(Input!$H$148*(1+rvanilla)^0.5)-SUM($H144:I144),(Input!$H$148*(1+rvanilla)^0.5)/A6stdlife))</f>
        <v>0.17824683222969301</v>
      </c>
      <c r="K144" s="164">
        <f>IF(A6stdlife="n/a","n/a",IF(K$3&gt;(A6stdlife+$E144),(Input!$H$148*(1+rvanilla)^0.5)-SUM($H144:J144),(Input!$H$148*(1+rvanilla)^0.5)/A6stdlife))</f>
        <v>0.17824683222969301</v>
      </c>
      <c r="L144" s="164">
        <f>IF(A6stdlife="n/a","n/a",IF(L$3&gt;(A6stdlife+$E144),(Input!$H$148*(1+rvanilla)^0.5)-SUM($H144:K144),(Input!$H$148*(1+rvanilla)^0.5)/A6stdlife))</f>
        <v>0.17824683222969301</v>
      </c>
      <c r="M144" s="164">
        <f>IF(A6stdlife="n/a","n/a",IF(M$3&gt;(A6stdlife+$E144),(Input!$H$148*(1+rvanilla)^0.5)-SUM($H144:L144),(Input!$H$148*(1+rvanilla)^0.5)/A6stdlife))</f>
        <v>0.17824683222969301</v>
      </c>
      <c r="N144" s="164">
        <f>IF(A6stdlife="n/a","n/a",IF(N$3&gt;(A6stdlife+$E144),(Input!$H$148*(1+rvanilla)^0.5)-SUM($H144:M144),(Input!$H$148*(1+rvanilla)^0.5)/A6stdlife))</f>
        <v>0.17824683222969301</v>
      </c>
      <c r="O144" s="164">
        <f>IF(A6stdlife="n/a","n/a",IF(O$3&gt;(A6stdlife+$E144),(Input!$H$148*(1+rvanilla)^0.5)-SUM($H144:N144),(Input!$H$148*(1+rvanilla)^0.5)/A6stdlife))</f>
        <v>0.17824683222969301</v>
      </c>
      <c r="P144" s="164">
        <f>IF(A6stdlife="n/a","n/a",IF(P$3&gt;(A6stdlife+$E144),(Input!$H$148*(1+rvanilla)^0.5)-SUM($H144:O144),(Input!$H$148*(1+rvanilla)^0.5)/A6stdlife))</f>
        <v>0.17824683222969301</v>
      </c>
      <c r="Q144" s="164">
        <f>IF(A6stdlife="n/a","n/a",IF(Q$3&gt;(A6stdlife+$E144),(Input!$H$148*(1+rvanilla)^0.5)-SUM($H144:P144),(Input!$H$148*(1+rvanilla)^0.5)/A6stdlife))</f>
        <v>0.17824683222969301</v>
      </c>
      <c r="R144" s="164">
        <f>IF(A6stdlife="n/a","n/a",IF(R$3&gt;(A6stdlife+$E144),(Input!$H$148*(1+rvanilla)^0.5)-SUM($H144:Q144),(Input!$H$148*(1+rvanilla)^0.5)/A6stdlife))</f>
        <v>0.17824683222969301</v>
      </c>
      <c r="S144" s="164">
        <f>IF(A6stdlife="n/a","n/a",IF(S$3&gt;(A6stdlife+$E144),(Input!$H$148*(1+rvanilla)^0.5)-SUM($H144:R144),(Input!$H$148*(1+rvanilla)^0.5)/A6stdlife))</f>
        <v>0.17824683222969301</v>
      </c>
      <c r="T144" s="164">
        <f>IF(A6stdlife="n/a","n/a",IF(T$3&gt;(A6stdlife+$E144),(Input!$H$148*(1+rvanilla)^0.5)-SUM($H144:S144),(Input!$H$148*(1+rvanilla)^0.5)/A6stdlife))</f>
        <v>0.17824683222969301</v>
      </c>
      <c r="U144" s="164">
        <f>IF(A6stdlife="n/a","n/a",IF(U$3&gt;(A6stdlife+$E144),(Input!$H$148*(1+rvanilla)^0.5)-SUM($H144:T144),(Input!$H$148*(1+rvanilla)^0.5)/A6stdlife))</f>
        <v>0.17824683222969301</v>
      </c>
      <c r="V144" s="164">
        <f>IF(A6stdlife="n/a","n/a",IF(V$3&gt;(A6stdlife+$E144),(Input!$H$148*(1+rvanilla)^0.5)-SUM($H144:U144),(Input!$H$148*(1+rvanilla)^0.5)/A6stdlife))</f>
        <v>0.17824683222969301</v>
      </c>
      <c r="W144" s="164">
        <f>IF(A6stdlife="n/a","n/a",IF(W$3&gt;(A6stdlife+$E144),(Input!$H$148*(1+rvanilla)^0.5)-SUM($H144:V144),(Input!$H$148*(1+rvanilla)^0.5)/A6stdlife))</f>
        <v>0.17824683222969301</v>
      </c>
      <c r="X144" s="164">
        <f>IF(A6stdlife="n/a","n/a",IF(X$3&gt;(A6stdlife+$E144),(Input!$H$148*(1+rvanilla)^0.5)-SUM($H144:W144),(Input!$H$148*(1+rvanilla)^0.5)/A6stdlife))</f>
        <v>0.17824683222969301</v>
      </c>
      <c r="Y144" s="164">
        <f>IF(A6stdlife="n/a","n/a",IF(Y$3&gt;(A6stdlife+$E144),(Input!$H$148*(1+rvanilla)^0.5)-SUM($H144:X144),(Input!$H$148*(1+rvanilla)^0.5)/A6stdlife))</f>
        <v>0.17824683222969301</v>
      </c>
      <c r="Z144" s="164">
        <f>IF(A6stdlife="n/a","n/a",IF(Z$3&gt;(A6stdlife+$E144),(Input!$H$148*(1+rvanilla)^0.5)-SUM($H144:Y144),(Input!$H$148*(1+rvanilla)^0.5)/A6stdlife))</f>
        <v>0.17824683222969301</v>
      </c>
      <c r="AA144" s="164">
        <f>IF(A6stdlife="n/a","n/a",IF(AA$3&gt;(A6stdlife+$E144),(Input!$H$148*(1+rvanilla)^0.5)-SUM($H144:Z144),(Input!$H$148*(1+rvanilla)^0.5)/A6stdlife))</f>
        <v>0.17824683222969301</v>
      </c>
      <c r="AB144" s="164">
        <f>IF(A6stdlife="n/a","n/a",IF(AB$3&gt;(A6stdlife+$E144),(Input!$H$148*(1+rvanilla)^0.5)-SUM($H144:AA144),(Input!$H$148*(1+rvanilla)^0.5)/A6stdlife))</f>
        <v>0.17824683222969301</v>
      </c>
      <c r="AC144" s="164">
        <f>IF(A6stdlife="n/a","n/a",IF(AC$3&gt;(A6stdlife+$E144),(Input!$H$148*(1+rvanilla)^0.5)-SUM($H144:AB144),(Input!$H$148*(1+rvanilla)^0.5)/A6stdlife))</f>
        <v>0.17824683222969301</v>
      </c>
      <c r="AD144" s="164">
        <f>IF(A6stdlife="n/a","n/a",IF(AD$3&gt;(A6stdlife+$E144),(Input!$H$148*(1+rvanilla)^0.5)-SUM($H144:AC144),(Input!$H$148*(1+rvanilla)^0.5)/A6stdlife))</f>
        <v>0.17824683222969301</v>
      </c>
      <c r="AE144" s="164">
        <f>IF(A6stdlife="n/a","n/a",IF(AE$3&gt;(A6stdlife+$E144),(Input!$H$148*(1+rvanilla)^0.5)-SUM($H144:AD144),(Input!$H$148*(1+rvanilla)^0.5)/A6stdlife))</f>
        <v>0.17824683222969301</v>
      </c>
      <c r="AF144" s="164">
        <f>IF(A6stdlife="n/a","n/a",IF(AF$3&gt;(A6stdlife+$E144),(Input!$H$148*(1+rvanilla)^0.5)-SUM($H144:AE144),(Input!$H$148*(1+rvanilla)^0.5)/A6stdlife))</f>
        <v>0.17824683222969301</v>
      </c>
      <c r="AG144" s="164">
        <f>IF(A6stdlife="n/a","n/a",IF(AG$3&gt;(A6stdlife+$E144),(Input!$H$148*(1+rvanilla)^0.5)-SUM($H144:AF144),(Input!$H$148*(1+rvanilla)^0.5)/A6stdlife))</f>
        <v>0.17824683222969301</v>
      </c>
      <c r="AH144" s="164">
        <f>IF(A6stdlife="n/a","n/a",IF(AH$3&gt;(A6stdlife+$E144),(Input!$H$148*(1+rvanilla)^0.5)-SUM($H144:AG144),(Input!$H$148*(1+rvanilla)^0.5)/A6stdlife))</f>
        <v>0.17824683222969301</v>
      </c>
      <c r="AI144" s="164">
        <f>IF(A6stdlife="n/a","n/a",IF(AI$3&gt;(A6stdlife+$E144),(Input!$H$148*(1+rvanilla)^0.5)-SUM($H144:AH144),(Input!$H$148*(1+rvanilla)^0.5)/A6stdlife))</f>
        <v>0.17824683222969301</v>
      </c>
      <c r="AJ144" s="164">
        <f>IF(A6stdlife="n/a","n/a",IF(AJ$3&gt;(A6stdlife+$E144),(Input!$H$148*(1+rvanilla)^0.5)-SUM($H144:AI144),(Input!$H$148*(1+rvanilla)^0.5)/A6stdlife))</f>
        <v>0.17824683222969301</v>
      </c>
      <c r="AK144" s="164">
        <f>IF(A6stdlife="n/a","n/a",IF(AK$3&gt;(A6stdlife+$E144),(Input!$H$148*(1+rvanilla)^0.5)-SUM($H144:AJ144),(Input!$H$148*(1+rvanilla)^0.5)/A6stdlife))</f>
        <v>0.17824683222969301</v>
      </c>
      <c r="AL144" s="164">
        <f>IF(A6stdlife="n/a","n/a",IF(AL$3&gt;(A6stdlife+$E144),(Input!$H$148*(1+rvanilla)^0.5)-SUM($H144:AK144),(Input!$H$148*(1+rvanilla)^0.5)/A6stdlife))</f>
        <v>0.17824683222969301</v>
      </c>
      <c r="AM144" s="164">
        <f>IF(A6stdlife="n/a","n/a",IF(AM$3&gt;(A6stdlife+$E144),(Input!$H$148*(1+rvanilla)^0.5)-SUM($H144:AL144),(Input!$H$148*(1+rvanilla)^0.5)/A6stdlife))</f>
        <v>0.17824683222969301</v>
      </c>
      <c r="AN144" s="164">
        <f>IF(A6stdlife="n/a","n/a",IF(AN$3&gt;(A6stdlife+$E144),(Input!$H$148*(1+rvanilla)^0.5)-SUM($H144:AM144),(Input!$H$148*(1+rvanilla)^0.5)/A6stdlife))</f>
        <v>0.17824683222969301</v>
      </c>
      <c r="AO144" s="164">
        <f>IF(A6stdlife="n/a","n/a",IF(AO$3&gt;(A6stdlife+$E144),(Input!$H$148*(1+rvanilla)^0.5)-SUM($H144:AN144),(Input!$H$148*(1+rvanilla)^0.5)/A6stdlife))</f>
        <v>0.17824683222969301</v>
      </c>
      <c r="AP144" s="164">
        <f>IF(A6stdlife="n/a","n/a",IF(AP$3&gt;(A6stdlife+$E144),(Input!$H$148*(1+rvanilla)^0.5)-SUM($H144:AO144),(Input!$H$148*(1+rvanilla)^0.5)/A6stdlife))</f>
        <v>0.17824683222969301</v>
      </c>
      <c r="AQ144" s="164">
        <f>IF(A6stdlife="n/a","n/a",IF(AQ$3&gt;(A6stdlife+$E144),(Input!$H$148*(1+rvanilla)^0.5)-SUM($H144:AP144),(Input!$H$148*(1+rvanilla)^0.5)/A6stdlife))</f>
        <v>0.17824683222969301</v>
      </c>
      <c r="AR144" s="164">
        <f>IF(A6stdlife="n/a","n/a",IF(AR$3&gt;(A6stdlife+$E144),(Input!$H$148*(1+rvanilla)^0.5)-SUM($H144:AQ144),(Input!$H$148*(1+rvanilla)^0.5)/A6stdlife))</f>
        <v>0.17824683222969301</v>
      </c>
      <c r="AS144" s="164">
        <f>IF(A6stdlife="n/a","n/a",IF(AS$3&gt;(A6stdlife+$E144),(Input!$H$148*(1+rvanilla)^0.5)-SUM($H144:AR144),(Input!$H$148*(1+rvanilla)^0.5)/A6stdlife))</f>
        <v>0.17824683222969301</v>
      </c>
      <c r="AT144" s="164">
        <f>IF(A6stdlife="n/a","n/a",IF(AT$3&gt;(A6stdlife+$E144),(Input!$H$148*(1+rvanilla)^0.5)-SUM($H144:AS144),(Input!$H$148*(1+rvanilla)^0.5)/A6stdlife))</f>
        <v>0.17824683222969301</v>
      </c>
      <c r="AU144" s="164">
        <f>IF(A6stdlife="n/a","n/a",IF(AU$3&gt;(A6stdlife+$E144),(Input!$H$148*(1+rvanilla)^0.5)-SUM($H144:AT144),(Input!$H$148*(1+rvanilla)^0.5)/A6stdlife))</f>
        <v>0.17824683222969301</v>
      </c>
      <c r="AV144" s="164">
        <f>IF(A6stdlife="n/a","n/a",IF(AV$3&gt;(A6stdlife+$E144),(Input!$H$148*(1+rvanilla)^0.5)-SUM($H144:AU144),(Input!$H$148*(1+rvanilla)^0.5)/A6stdlife))</f>
        <v>0.17824683222969301</v>
      </c>
      <c r="AW144" s="164">
        <f>IF(A6stdlife="n/a","n/a",IF(AW$3&gt;(A6stdlife+$E144),(Input!$H$148*(1+rvanilla)^0.5)-SUM($H144:AV144),(Input!$H$148*(1+rvanilla)^0.5)/A6stdlife))</f>
        <v>0.17824683222969301</v>
      </c>
      <c r="AX144" s="164">
        <f>IF(A6stdlife="n/a","n/a",IF(AX$3&gt;(A6stdlife+$E144),(Input!$H$148*(1+rvanilla)^0.5)-SUM($H144:AW144),(Input!$H$148*(1+rvanilla)^0.5)/A6stdlife))</f>
        <v>0.17824683222969301</v>
      </c>
      <c r="AY144" s="164">
        <f>IF(A6stdlife="n/a","n/a",IF(AY$3&gt;(A6stdlife+$E144),(Input!$H$148*(1+rvanilla)^0.5)-SUM($H144:AX144),(Input!$H$148*(1+rvanilla)^0.5)/A6stdlife))</f>
        <v>0.17824683222969301</v>
      </c>
      <c r="AZ144" s="164">
        <f>IF(A6stdlife="n/a","n/a",IF(AZ$3&gt;(A6stdlife+$E144),(Input!$H$148*(1+rvanilla)^0.5)-SUM($H144:AY144),(Input!$H$148*(1+rvanilla)^0.5)/A6stdlife))</f>
        <v>0.17824683222969301</v>
      </c>
      <c r="BA144" s="164">
        <f>IF(A6stdlife="n/a","n/a",IF(BA$3&gt;(A6stdlife+$E144),(Input!$H$148*(1+rvanilla)^0.5)-SUM($H144:AZ144),(Input!$H$148*(1+rvanilla)^0.5)/A6stdlife))</f>
        <v>0.17824683222969301</v>
      </c>
      <c r="BB144" s="164">
        <f>IF(A6stdlife="n/a","n/a",IF(BB$3&gt;(A6stdlife+$E144),(Input!$H$148*(1+rvanilla)^0.5)-SUM($H144:BA144),(Input!$H$148*(1+rvanilla)^0.5)/A6stdlife))</f>
        <v>3.5527136788005009E-15</v>
      </c>
      <c r="BC144" s="164">
        <f>IF(A6stdlife="n/a","n/a",IF(BC$3&gt;(A6stdlife+$E144),(Input!$H$148*(1+rvanilla)^0.5)-SUM($H144:BB144),(Input!$H$148*(1+rvanilla)^0.5)/A6stdlife))</f>
        <v>0</v>
      </c>
      <c r="BD144" s="164">
        <f>IF(A6stdlife="n/a","n/a",IF(BD$3&gt;(A6stdlife+$E144),(Input!$H$148*(1+rvanilla)^0.5)-SUM($H144:BC144),(Input!$H$148*(1+rvanilla)^0.5)/A6stdlife))</f>
        <v>0</v>
      </c>
      <c r="BE144" s="164">
        <f>IF(A6stdlife="n/a","n/a",IF(BE$3&gt;(A6stdlife+$E144),(Input!$H$148*(1+rvanilla)^0.5)-SUM($H144:BD144),(Input!$H$148*(1+rvanilla)^0.5)/A6stdlife))</f>
        <v>0</v>
      </c>
      <c r="BF144" s="164">
        <f>IF(A6stdlife="n/a","n/a",IF(BF$3&gt;(A6stdlife+$E144),(Input!$H$148*(1+rvanilla)^0.5)-SUM($H144:BE144),(Input!$H$148*(1+rvanilla)^0.5)/A6stdlife))</f>
        <v>0</v>
      </c>
      <c r="BG144" s="164">
        <f>IF(A6stdlife="n/a","n/a",IF(BG$3&gt;(A6stdlife+$E144),(Input!$H$148*(1+rvanilla)^0.5)-SUM($H144:BF144),(Input!$H$148*(1+rvanilla)^0.5)/A6stdlife))</f>
        <v>0</v>
      </c>
      <c r="BH144" s="164">
        <f>IF(A6stdlife="n/a","n/a",IF(BH$3&gt;(A6stdlife+$E144),(Input!$H$148*(1+rvanilla)^0.5)-SUM($H144:BG144),(Input!$H$148*(1+rvanilla)^0.5)/A6stdlife))</f>
        <v>0</v>
      </c>
      <c r="BI144" s="164">
        <f>IF(A6stdlife="n/a","n/a",IF(BI$3&gt;(A6stdlife+$E144),(Input!$H$148*(1+rvanilla)^0.5)-SUM($H144:BH144),(Input!$H$148*(1+rvanilla)^0.5)/A6stdlife))</f>
        <v>0</v>
      </c>
      <c r="BJ144" s="18"/>
      <c r="BK144" s="18"/>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s="5" customFormat="1" hidden="1" outlineLevel="2" x14ac:dyDescent="0.2">
      <c r="A145" s="18"/>
      <c r="B145" s="18"/>
      <c r="C145" s="36"/>
      <c r="D145" s="485"/>
      <c r="E145" s="283">
        <v>3</v>
      </c>
      <c r="F145" s="38"/>
      <c r="G145" s="391"/>
      <c r="H145" s="308"/>
      <c r="I145" s="307"/>
      <c r="J145" s="164">
        <f>IF(A6stdlife="n/a","n/a",IF(J$3&gt;(A6stdlife+$E145),(Input!$I$148*(1+rvanilla)^0.5)-SUM($I145:I145),(Input!$I$148*(1+rvanilla)^0.5)/A6stdlife))</f>
        <v>0.19245257472020047</v>
      </c>
      <c r="K145" s="164">
        <f>IF(A6stdlife="n/a","n/a",IF(K$3&gt;(A6stdlife+$E145),(Input!$I$148*(1+rvanilla)^0.5)-SUM($I145:J145),(Input!$I$148*(1+rvanilla)^0.5)/A6stdlife))</f>
        <v>0.19245257472020047</v>
      </c>
      <c r="L145" s="164">
        <f>IF(A6stdlife="n/a","n/a",IF(L$3&gt;(A6stdlife+$E145),(Input!$I$148*(1+rvanilla)^0.5)-SUM($I145:K145),(Input!$I$148*(1+rvanilla)^0.5)/A6stdlife))</f>
        <v>0.19245257472020047</v>
      </c>
      <c r="M145" s="164">
        <f>IF(A6stdlife="n/a","n/a",IF(M$3&gt;(A6stdlife+$E145),(Input!$I$148*(1+rvanilla)^0.5)-SUM($I145:L145),(Input!$I$148*(1+rvanilla)^0.5)/A6stdlife))</f>
        <v>0.19245257472020047</v>
      </c>
      <c r="N145" s="164">
        <f>IF(A6stdlife="n/a","n/a",IF(N$3&gt;(A6stdlife+$E145),(Input!$I$148*(1+rvanilla)^0.5)-SUM($I145:M145),(Input!$I$148*(1+rvanilla)^0.5)/A6stdlife))</f>
        <v>0.19245257472020047</v>
      </c>
      <c r="O145" s="164">
        <f>IF(A6stdlife="n/a","n/a",IF(O$3&gt;(A6stdlife+$E145),(Input!$I$148*(1+rvanilla)^0.5)-SUM($I145:N145),(Input!$I$148*(1+rvanilla)^0.5)/A6stdlife))</f>
        <v>0.19245257472020047</v>
      </c>
      <c r="P145" s="164">
        <f>IF(A6stdlife="n/a","n/a",IF(P$3&gt;(A6stdlife+$E145),(Input!$I$148*(1+rvanilla)^0.5)-SUM($I145:O145),(Input!$I$148*(1+rvanilla)^0.5)/A6stdlife))</f>
        <v>0.19245257472020047</v>
      </c>
      <c r="Q145" s="164">
        <f>IF(A6stdlife="n/a","n/a",IF(Q$3&gt;(A6stdlife+$E145),(Input!$I$148*(1+rvanilla)^0.5)-SUM($I145:P145),(Input!$I$148*(1+rvanilla)^0.5)/A6stdlife))</f>
        <v>0.19245257472020047</v>
      </c>
      <c r="R145" s="164">
        <f>IF(A6stdlife="n/a","n/a",IF(R$3&gt;(A6stdlife+$E145),(Input!$I$148*(1+rvanilla)^0.5)-SUM($I145:Q145),(Input!$I$148*(1+rvanilla)^0.5)/A6stdlife))</f>
        <v>0.19245257472020047</v>
      </c>
      <c r="S145" s="164">
        <f>IF(A6stdlife="n/a","n/a",IF(S$3&gt;(A6stdlife+$E145),(Input!$I$148*(1+rvanilla)^0.5)-SUM($I145:R145),(Input!$I$148*(1+rvanilla)^0.5)/A6stdlife))</f>
        <v>0.19245257472020047</v>
      </c>
      <c r="T145" s="164">
        <f>IF(A6stdlife="n/a","n/a",IF(T$3&gt;(A6stdlife+$E145),(Input!$I$148*(1+rvanilla)^0.5)-SUM($I145:S145),(Input!$I$148*(1+rvanilla)^0.5)/A6stdlife))</f>
        <v>0.19245257472020047</v>
      </c>
      <c r="U145" s="164">
        <f>IF(A6stdlife="n/a","n/a",IF(U$3&gt;(A6stdlife+$E145),(Input!$I$148*(1+rvanilla)^0.5)-SUM($I145:T145),(Input!$I$148*(1+rvanilla)^0.5)/A6stdlife))</f>
        <v>0.19245257472020047</v>
      </c>
      <c r="V145" s="164">
        <f>IF(A6stdlife="n/a","n/a",IF(V$3&gt;(A6stdlife+$E145),(Input!$I$148*(1+rvanilla)^0.5)-SUM($I145:U145),(Input!$I$148*(1+rvanilla)^0.5)/A6stdlife))</f>
        <v>0.19245257472020047</v>
      </c>
      <c r="W145" s="164">
        <f>IF(A6stdlife="n/a","n/a",IF(W$3&gt;(A6stdlife+$E145),(Input!$I$148*(1+rvanilla)^0.5)-SUM($I145:V145),(Input!$I$148*(1+rvanilla)^0.5)/A6stdlife))</f>
        <v>0.19245257472020047</v>
      </c>
      <c r="X145" s="164">
        <f>IF(A6stdlife="n/a","n/a",IF(X$3&gt;(A6stdlife+$E145),(Input!$I$148*(1+rvanilla)^0.5)-SUM($I145:W145),(Input!$I$148*(1+rvanilla)^0.5)/A6stdlife))</f>
        <v>0.19245257472020047</v>
      </c>
      <c r="Y145" s="164">
        <f>IF(A6stdlife="n/a","n/a",IF(Y$3&gt;(A6stdlife+$E145),(Input!$I$148*(1+rvanilla)^0.5)-SUM($I145:X145),(Input!$I$148*(1+rvanilla)^0.5)/A6stdlife))</f>
        <v>0.19245257472020047</v>
      </c>
      <c r="Z145" s="164">
        <f>IF(A6stdlife="n/a","n/a",IF(Z$3&gt;(A6stdlife+$E145),(Input!$I$148*(1+rvanilla)^0.5)-SUM($I145:Y145),(Input!$I$148*(1+rvanilla)^0.5)/A6stdlife))</f>
        <v>0.19245257472020047</v>
      </c>
      <c r="AA145" s="164">
        <f>IF(A6stdlife="n/a","n/a",IF(AA$3&gt;(A6stdlife+$E145),(Input!$I$148*(1+rvanilla)^0.5)-SUM($I145:Z145),(Input!$I$148*(1+rvanilla)^0.5)/A6stdlife))</f>
        <v>0.19245257472020047</v>
      </c>
      <c r="AB145" s="164">
        <f>IF(A6stdlife="n/a","n/a",IF(AB$3&gt;(A6stdlife+$E145),(Input!$I$148*(1+rvanilla)^0.5)-SUM($I145:AA145),(Input!$I$148*(1+rvanilla)^0.5)/A6stdlife))</f>
        <v>0.19245257472020047</v>
      </c>
      <c r="AC145" s="164">
        <f>IF(A6stdlife="n/a","n/a",IF(AC$3&gt;(A6stdlife+$E145),(Input!$I$148*(1+rvanilla)^0.5)-SUM($I145:AB145),(Input!$I$148*(1+rvanilla)^0.5)/A6stdlife))</f>
        <v>0.19245257472020047</v>
      </c>
      <c r="AD145" s="164">
        <f>IF(A6stdlife="n/a","n/a",IF(AD$3&gt;(A6stdlife+$E145),(Input!$I$148*(1+rvanilla)^0.5)-SUM($I145:AC145),(Input!$I$148*(1+rvanilla)^0.5)/A6stdlife))</f>
        <v>0.19245257472020047</v>
      </c>
      <c r="AE145" s="164">
        <f>IF(A6stdlife="n/a","n/a",IF(AE$3&gt;(A6stdlife+$E145),(Input!$I$148*(1+rvanilla)^0.5)-SUM($I145:AD145),(Input!$I$148*(1+rvanilla)^0.5)/A6stdlife))</f>
        <v>0.19245257472020047</v>
      </c>
      <c r="AF145" s="164">
        <f>IF(A6stdlife="n/a","n/a",IF(AF$3&gt;(A6stdlife+$E145),(Input!$I$148*(1+rvanilla)^0.5)-SUM($I145:AE145),(Input!$I$148*(1+rvanilla)^0.5)/A6stdlife))</f>
        <v>0.19245257472020047</v>
      </c>
      <c r="AG145" s="164">
        <f>IF(A6stdlife="n/a","n/a",IF(AG$3&gt;(A6stdlife+$E145),(Input!$I$148*(1+rvanilla)^0.5)-SUM($I145:AF145),(Input!$I$148*(1+rvanilla)^0.5)/A6stdlife))</f>
        <v>0.19245257472020047</v>
      </c>
      <c r="AH145" s="164">
        <f>IF(A6stdlife="n/a","n/a",IF(AH$3&gt;(A6stdlife+$E145),(Input!$I$148*(1+rvanilla)^0.5)-SUM($I145:AG145),(Input!$I$148*(1+rvanilla)^0.5)/A6stdlife))</f>
        <v>0.19245257472020047</v>
      </c>
      <c r="AI145" s="164">
        <f>IF(A6stdlife="n/a","n/a",IF(AI$3&gt;(A6stdlife+$E145),(Input!$I$148*(1+rvanilla)^0.5)-SUM($I145:AH145),(Input!$I$148*(1+rvanilla)^0.5)/A6stdlife))</f>
        <v>0.19245257472020047</v>
      </c>
      <c r="AJ145" s="164">
        <f>IF(A6stdlife="n/a","n/a",IF(AJ$3&gt;(A6stdlife+$E145),(Input!$I$148*(1+rvanilla)^0.5)-SUM($I145:AI145),(Input!$I$148*(1+rvanilla)^0.5)/A6stdlife))</f>
        <v>0.19245257472020047</v>
      </c>
      <c r="AK145" s="164">
        <f>IF(A6stdlife="n/a","n/a",IF(AK$3&gt;(A6stdlife+$E145),(Input!$I$148*(1+rvanilla)^0.5)-SUM($I145:AJ145),(Input!$I$148*(1+rvanilla)^0.5)/A6stdlife))</f>
        <v>0.19245257472020047</v>
      </c>
      <c r="AL145" s="164">
        <f>IF(A6stdlife="n/a","n/a",IF(AL$3&gt;(A6stdlife+$E145),(Input!$I$148*(1+rvanilla)^0.5)-SUM($I145:AK145),(Input!$I$148*(1+rvanilla)^0.5)/A6stdlife))</f>
        <v>0.19245257472020047</v>
      </c>
      <c r="AM145" s="164">
        <f>IF(A6stdlife="n/a","n/a",IF(AM$3&gt;(A6stdlife+$E145),(Input!$I$148*(1+rvanilla)^0.5)-SUM($I145:AL145),(Input!$I$148*(1+rvanilla)^0.5)/A6stdlife))</f>
        <v>0.19245257472020047</v>
      </c>
      <c r="AN145" s="164">
        <f>IF(A6stdlife="n/a","n/a",IF(AN$3&gt;(A6stdlife+$E145),(Input!$I$148*(1+rvanilla)^0.5)-SUM($I145:AM145),(Input!$I$148*(1+rvanilla)^0.5)/A6stdlife))</f>
        <v>0.19245257472020047</v>
      </c>
      <c r="AO145" s="164">
        <f>IF(A6stdlife="n/a","n/a",IF(AO$3&gt;(A6stdlife+$E145),(Input!$I$148*(1+rvanilla)^0.5)-SUM($I145:AN145),(Input!$I$148*(1+rvanilla)^0.5)/A6stdlife))</f>
        <v>0.19245257472020047</v>
      </c>
      <c r="AP145" s="164">
        <f>IF(A6stdlife="n/a","n/a",IF(AP$3&gt;(A6stdlife+$E145),(Input!$I$148*(1+rvanilla)^0.5)-SUM($I145:AO145),(Input!$I$148*(1+rvanilla)^0.5)/A6stdlife))</f>
        <v>0.19245257472020047</v>
      </c>
      <c r="AQ145" s="164">
        <f>IF(A6stdlife="n/a","n/a",IF(AQ$3&gt;(A6stdlife+$E145),(Input!$I$148*(1+rvanilla)^0.5)-SUM($I145:AP145),(Input!$I$148*(1+rvanilla)^0.5)/A6stdlife))</f>
        <v>0.19245257472020047</v>
      </c>
      <c r="AR145" s="164">
        <f>IF(A6stdlife="n/a","n/a",IF(AR$3&gt;(A6stdlife+$E145),(Input!$I$148*(1+rvanilla)^0.5)-SUM($I145:AQ145),(Input!$I$148*(1+rvanilla)^0.5)/A6stdlife))</f>
        <v>0.19245257472020047</v>
      </c>
      <c r="AS145" s="164">
        <f>IF(A6stdlife="n/a","n/a",IF(AS$3&gt;(A6stdlife+$E145),(Input!$I$148*(1+rvanilla)^0.5)-SUM($I145:AR145),(Input!$I$148*(1+rvanilla)^0.5)/A6stdlife))</f>
        <v>0.19245257472020047</v>
      </c>
      <c r="AT145" s="164">
        <f>IF(A6stdlife="n/a","n/a",IF(AT$3&gt;(A6stdlife+$E145),(Input!$I$148*(1+rvanilla)^0.5)-SUM($I145:AS145),(Input!$I$148*(1+rvanilla)^0.5)/A6stdlife))</f>
        <v>0.19245257472020047</v>
      </c>
      <c r="AU145" s="164">
        <f>IF(A6stdlife="n/a","n/a",IF(AU$3&gt;(A6stdlife+$E145),(Input!$I$148*(1+rvanilla)^0.5)-SUM($I145:AT145),(Input!$I$148*(1+rvanilla)^0.5)/A6stdlife))</f>
        <v>0.19245257472020047</v>
      </c>
      <c r="AV145" s="164">
        <f>IF(A6stdlife="n/a","n/a",IF(AV$3&gt;(A6stdlife+$E145),(Input!$I$148*(1+rvanilla)^0.5)-SUM($I145:AU145),(Input!$I$148*(1+rvanilla)^0.5)/A6stdlife))</f>
        <v>0.19245257472020047</v>
      </c>
      <c r="AW145" s="164">
        <f>IF(A6stdlife="n/a","n/a",IF(AW$3&gt;(A6stdlife+$E145),(Input!$I$148*(1+rvanilla)^0.5)-SUM($I145:AV145),(Input!$I$148*(1+rvanilla)^0.5)/A6stdlife))</f>
        <v>0.19245257472020047</v>
      </c>
      <c r="AX145" s="164">
        <f>IF(A6stdlife="n/a","n/a",IF(AX$3&gt;(A6stdlife+$E145),(Input!$I$148*(1+rvanilla)^0.5)-SUM($I145:AW145),(Input!$I$148*(1+rvanilla)^0.5)/A6stdlife))</f>
        <v>0.19245257472020047</v>
      </c>
      <c r="AY145" s="164">
        <f>IF(A6stdlife="n/a","n/a",IF(AY$3&gt;(A6stdlife+$E145),(Input!$I$148*(1+rvanilla)^0.5)-SUM($I145:AX145),(Input!$I$148*(1+rvanilla)^0.5)/A6stdlife))</f>
        <v>0.19245257472020047</v>
      </c>
      <c r="AZ145" s="164">
        <f>IF(A6stdlife="n/a","n/a",IF(AZ$3&gt;(A6stdlife+$E145),(Input!$I$148*(1+rvanilla)^0.5)-SUM($I145:AY145),(Input!$I$148*(1+rvanilla)^0.5)/A6stdlife))</f>
        <v>0.19245257472020047</v>
      </c>
      <c r="BA145" s="164">
        <f>IF(A6stdlife="n/a","n/a",IF(BA$3&gt;(A6stdlife+$E145),(Input!$I$148*(1+rvanilla)^0.5)-SUM($I145:AZ145),(Input!$I$148*(1+rvanilla)^0.5)/A6stdlife))</f>
        <v>0.19245257472020047</v>
      </c>
      <c r="BB145" s="164">
        <f>IF(A6stdlife="n/a","n/a",IF(BB$3&gt;(A6stdlife+$E145),(Input!$I$148*(1+rvanilla)^0.5)-SUM($I145:BA145),(Input!$I$148*(1+rvanilla)^0.5)/A6stdlife))</f>
        <v>0.19245257472020047</v>
      </c>
      <c r="BC145" s="164">
        <f>IF(A6stdlife="n/a","n/a",IF(BC$3&gt;(A6stdlife+$E145),(Input!$I$148*(1+rvanilla)^0.5)-SUM($I145:BB145),(Input!$I$148*(1+rvanilla)^0.5)/A6stdlife))</f>
        <v>-1.7763568394002505E-15</v>
      </c>
      <c r="BD145" s="164">
        <f>IF(A6stdlife="n/a","n/a",IF(BD$3&gt;(A6stdlife+$E145),(Input!$I$148*(1+rvanilla)^0.5)-SUM($I145:BC145),(Input!$I$148*(1+rvanilla)^0.5)/A6stdlife))</f>
        <v>0</v>
      </c>
      <c r="BE145" s="164">
        <f>IF(A6stdlife="n/a","n/a",IF(BE$3&gt;(A6stdlife+$E145),(Input!$I$148*(1+rvanilla)^0.5)-SUM($I145:BD145),(Input!$I$148*(1+rvanilla)^0.5)/A6stdlife))</f>
        <v>0</v>
      </c>
      <c r="BF145" s="164">
        <f>IF(A6stdlife="n/a","n/a",IF(BF$3&gt;(A6stdlife+$E145),(Input!$I$148*(1+rvanilla)^0.5)-SUM($I145:BE145),(Input!$I$148*(1+rvanilla)^0.5)/A6stdlife))</f>
        <v>0</v>
      </c>
      <c r="BG145" s="164">
        <f>IF(A6stdlife="n/a","n/a",IF(BG$3&gt;(A6stdlife+$E145),(Input!$I$148*(1+rvanilla)^0.5)-SUM($I145:BF145),(Input!$I$148*(1+rvanilla)^0.5)/A6stdlife))</f>
        <v>0</v>
      </c>
      <c r="BH145" s="164">
        <f>IF(A6stdlife="n/a","n/a",IF(BH$3&gt;(A6stdlife+$E145),(Input!$I$148*(1+rvanilla)^0.5)-SUM($I145:BG145),(Input!$I$148*(1+rvanilla)^0.5)/A6stdlife))</f>
        <v>0</v>
      </c>
      <c r="BI145" s="164">
        <f>IF(A6stdlife="n/a","n/a",IF(BI$3&gt;(A6stdlife+$E145),(Input!$I$148*(1+rvanilla)^0.5)-SUM($I145:BH145),(Input!$I$148*(1+rvanilla)^0.5)/A6stdlife))</f>
        <v>0</v>
      </c>
      <c r="BJ145" s="18"/>
      <c r="BK145" s="18"/>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s="5" customFormat="1" hidden="1" outlineLevel="2" x14ac:dyDescent="0.2">
      <c r="A146" s="18"/>
      <c r="B146" s="18"/>
      <c r="C146" s="36"/>
      <c r="D146" s="485"/>
      <c r="E146" s="283">
        <v>4</v>
      </c>
      <c r="F146" s="38"/>
      <c r="G146" s="391"/>
      <c r="H146" s="308"/>
      <c r="I146" s="308"/>
      <c r="J146" s="307"/>
      <c r="K146" s="164">
        <f>IF(A6stdlife="n/a","n/a",IF(K$3&gt;(A6stdlife+$E146),(Input!$J$148*(1+rvanilla)^0.5)-SUM($J146:J146),(Input!$J$148*(1+rvanilla)^0.5)/A6stdlife))</f>
        <v>8.3539129726460798E-2</v>
      </c>
      <c r="L146" s="164">
        <f>IF(A6stdlife="n/a","n/a",IF(L$3&gt;(A6stdlife+$E146),(Input!$J$148*(1+rvanilla)^0.5)-SUM($J146:K146),(Input!$J$148*(1+rvanilla)^0.5)/A6stdlife))</f>
        <v>8.3539129726460798E-2</v>
      </c>
      <c r="M146" s="164">
        <f>IF(A6stdlife="n/a","n/a",IF(M$3&gt;(A6stdlife+$E146),(Input!$J$148*(1+rvanilla)^0.5)-SUM($J146:L146),(Input!$J$148*(1+rvanilla)^0.5)/A6stdlife))</f>
        <v>8.3539129726460798E-2</v>
      </c>
      <c r="N146" s="164">
        <f>IF(A6stdlife="n/a","n/a",IF(N$3&gt;(A6stdlife+$E146),(Input!$J$148*(1+rvanilla)^0.5)-SUM($J146:M146),(Input!$J$148*(1+rvanilla)^0.5)/A6stdlife))</f>
        <v>8.3539129726460798E-2</v>
      </c>
      <c r="O146" s="164">
        <f>IF(A6stdlife="n/a","n/a",IF(O$3&gt;(A6stdlife+$E146),(Input!$J$148*(1+rvanilla)^0.5)-SUM($J146:N146),(Input!$J$148*(1+rvanilla)^0.5)/A6stdlife))</f>
        <v>8.3539129726460798E-2</v>
      </c>
      <c r="P146" s="164">
        <f>IF(A6stdlife="n/a","n/a",IF(P$3&gt;(A6stdlife+$E146),(Input!$J$148*(1+rvanilla)^0.5)-SUM($J146:O146),(Input!$J$148*(1+rvanilla)^0.5)/A6stdlife))</f>
        <v>8.3539129726460798E-2</v>
      </c>
      <c r="Q146" s="164">
        <f>IF(A6stdlife="n/a","n/a",IF(Q$3&gt;(A6stdlife+$E146),(Input!$J$148*(1+rvanilla)^0.5)-SUM($J146:P146),(Input!$J$148*(1+rvanilla)^0.5)/A6stdlife))</f>
        <v>8.3539129726460798E-2</v>
      </c>
      <c r="R146" s="164">
        <f>IF(A6stdlife="n/a","n/a",IF(R$3&gt;(A6stdlife+$E146),(Input!$J$148*(1+rvanilla)^0.5)-SUM($J146:Q146),(Input!$J$148*(1+rvanilla)^0.5)/A6stdlife))</f>
        <v>8.3539129726460798E-2</v>
      </c>
      <c r="S146" s="164">
        <f>IF(A6stdlife="n/a","n/a",IF(S$3&gt;(A6stdlife+$E146),(Input!$J$148*(1+rvanilla)^0.5)-SUM($J146:R146),(Input!$J$148*(1+rvanilla)^0.5)/A6stdlife))</f>
        <v>8.3539129726460798E-2</v>
      </c>
      <c r="T146" s="164">
        <f>IF(A6stdlife="n/a","n/a",IF(T$3&gt;(A6stdlife+$E146),(Input!$J$148*(1+rvanilla)^0.5)-SUM($J146:S146),(Input!$J$148*(1+rvanilla)^0.5)/A6stdlife))</f>
        <v>8.3539129726460798E-2</v>
      </c>
      <c r="U146" s="164">
        <f>IF(A6stdlife="n/a","n/a",IF(U$3&gt;(A6stdlife+$E146),(Input!$J$148*(1+rvanilla)^0.5)-SUM($J146:T146),(Input!$J$148*(1+rvanilla)^0.5)/A6stdlife))</f>
        <v>8.3539129726460798E-2</v>
      </c>
      <c r="V146" s="164">
        <f>IF(A6stdlife="n/a","n/a",IF(V$3&gt;(A6stdlife+$E146),(Input!$J$148*(1+rvanilla)^0.5)-SUM($J146:U146),(Input!$J$148*(1+rvanilla)^0.5)/A6stdlife))</f>
        <v>8.3539129726460798E-2</v>
      </c>
      <c r="W146" s="164">
        <f>IF(A6stdlife="n/a","n/a",IF(W$3&gt;(A6stdlife+$E146),(Input!$J$148*(1+rvanilla)^0.5)-SUM($J146:V146),(Input!$J$148*(1+rvanilla)^0.5)/A6stdlife))</f>
        <v>8.3539129726460798E-2</v>
      </c>
      <c r="X146" s="164">
        <f>IF(A6stdlife="n/a","n/a",IF(X$3&gt;(A6stdlife+$E146),(Input!$J$148*(1+rvanilla)^0.5)-SUM($J146:W146),(Input!$J$148*(1+rvanilla)^0.5)/A6stdlife))</f>
        <v>8.3539129726460798E-2</v>
      </c>
      <c r="Y146" s="164">
        <f>IF(A6stdlife="n/a","n/a",IF(Y$3&gt;(A6stdlife+$E146),(Input!$J$148*(1+rvanilla)^0.5)-SUM($J146:X146),(Input!$J$148*(1+rvanilla)^0.5)/A6stdlife))</f>
        <v>8.3539129726460798E-2</v>
      </c>
      <c r="Z146" s="164">
        <f>IF(A6stdlife="n/a","n/a",IF(Z$3&gt;(A6stdlife+$E146),(Input!$J$148*(1+rvanilla)^0.5)-SUM($J146:Y146),(Input!$J$148*(1+rvanilla)^0.5)/A6stdlife))</f>
        <v>8.3539129726460798E-2</v>
      </c>
      <c r="AA146" s="164">
        <f>IF(A6stdlife="n/a","n/a",IF(AA$3&gt;(A6stdlife+$E146),(Input!$J$148*(1+rvanilla)^0.5)-SUM($J146:Z146),(Input!$J$148*(1+rvanilla)^0.5)/A6stdlife))</f>
        <v>8.3539129726460798E-2</v>
      </c>
      <c r="AB146" s="164">
        <f>IF(A6stdlife="n/a","n/a",IF(AB$3&gt;(A6stdlife+$E146),(Input!$J$148*(1+rvanilla)^0.5)-SUM($J146:AA146),(Input!$J$148*(1+rvanilla)^0.5)/A6stdlife))</f>
        <v>8.3539129726460798E-2</v>
      </c>
      <c r="AC146" s="164">
        <f>IF(A6stdlife="n/a","n/a",IF(AC$3&gt;(A6stdlife+$E146),(Input!$J$148*(1+rvanilla)^0.5)-SUM($J146:AB146),(Input!$J$148*(1+rvanilla)^0.5)/A6stdlife))</f>
        <v>8.3539129726460798E-2</v>
      </c>
      <c r="AD146" s="164">
        <f>IF(A6stdlife="n/a","n/a",IF(AD$3&gt;(A6stdlife+$E146),(Input!$J$148*(1+rvanilla)^0.5)-SUM($J146:AC146),(Input!$J$148*(1+rvanilla)^0.5)/A6stdlife))</f>
        <v>8.3539129726460798E-2</v>
      </c>
      <c r="AE146" s="164">
        <f>IF(A6stdlife="n/a","n/a",IF(AE$3&gt;(A6stdlife+$E146),(Input!$J$148*(1+rvanilla)^0.5)-SUM($J146:AD146),(Input!$J$148*(1+rvanilla)^0.5)/A6stdlife))</f>
        <v>8.3539129726460798E-2</v>
      </c>
      <c r="AF146" s="164">
        <f>IF(A6stdlife="n/a","n/a",IF(AF$3&gt;(A6stdlife+$E146),(Input!$J$148*(1+rvanilla)^0.5)-SUM($J146:AE146),(Input!$J$148*(1+rvanilla)^0.5)/A6stdlife))</f>
        <v>8.3539129726460798E-2</v>
      </c>
      <c r="AG146" s="164">
        <f>IF(A6stdlife="n/a","n/a",IF(AG$3&gt;(A6stdlife+$E146),(Input!$J$148*(1+rvanilla)^0.5)-SUM($J146:AF146),(Input!$J$148*(1+rvanilla)^0.5)/A6stdlife))</f>
        <v>8.3539129726460798E-2</v>
      </c>
      <c r="AH146" s="164">
        <f>IF(A6stdlife="n/a","n/a",IF(AH$3&gt;(A6stdlife+$E146),(Input!$J$148*(1+rvanilla)^0.5)-SUM($J146:AG146),(Input!$J$148*(1+rvanilla)^0.5)/A6stdlife))</f>
        <v>8.3539129726460798E-2</v>
      </c>
      <c r="AI146" s="164">
        <f>IF(A6stdlife="n/a","n/a",IF(AI$3&gt;(A6stdlife+$E146),(Input!$J$148*(1+rvanilla)^0.5)-SUM($J146:AH146),(Input!$J$148*(1+rvanilla)^0.5)/A6stdlife))</f>
        <v>8.3539129726460798E-2</v>
      </c>
      <c r="AJ146" s="164">
        <f>IF(A6stdlife="n/a","n/a",IF(AJ$3&gt;(A6stdlife+$E146),(Input!$J$148*(1+rvanilla)^0.5)-SUM($J146:AI146),(Input!$J$148*(1+rvanilla)^0.5)/A6stdlife))</f>
        <v>8.3539129726460798E-2</v>
      </c>
      <c r="AK146" s="164">
        <f>IF(A6stdlife="n/a","n/a",IF(AK$3&gt;(A6stdlife+$E146),(Input!$J$148*(1+rvanilla)^0.5)-SUM($J146:AJ146),(Input!$J$148*(1+rvanilla)^0.5)/A6stdlife))</f>
        <v>8.3539129726460798E-2</v>
      </c>
      <c r="AL146" s="164">
        <f>IF(A6stdlife="n/a","n/a",IF(AL$3&gt;(A6stdlife+$E146),(Input!$J$148*(1+rvanilla)^0.5)-SUM($J146:AK146),(Input!$J$148*(1+rvanilla)^0.5)/A6stdlife))</f>
        <v>8.3539129726460798E-2</v>
      </c>
      <c r="AM146" s="164">
        <f>IF(A6stdlife="n/a","n/a",IF(AM$3&gt;(A6stdlife+$E146),(Input!$J$148*(1+rvanilla)^0.5)-SUM($J146:AL146),(Input!$J$148*(1+rvanilla)^0.5)/A6stdlife))</f>
        <v>8.3539129726460798E-2</v>
      </c>
      <c r="AN146" s="164">
        <f>IF(A6stdlife="n/a","n/a",IF(AN$3&gt;(A6stdlife+$E146),(Input!$J$148*(1+rvanilla)^0.5)-SUM($J146:AM146),(Input!$J$148*(1+rvanilla)^0.5)/A6stdlife))</f>
        <v>8.3539129726460798E-2</v>
      </c>
      <c r="AO146" s="164">
        <f>IF(A6stdlife="n/a","n/a",IF(AO$3&gt;(A6stdlife+$E146),(Input!$J$148*(1+rvanilla)^0.5)-SUM($J146:AN146),(Input!$J$148*(1+rvanilla)^0.5)/A6stdlife))</f>
        <v>8.3539129726460798E-2</v>
      </c>
      <c r="AP146" s="164">
        <f>IF(A6stdlife="n/a","n/a",IF(AP$3&gt;(A6stdlife+$E146),(Input!$J$148*(1+rvanilla)^0.5)-SUM($J146:AO146),(Input!$J$148*(1+rvanilla)^0.5)/A6stdlife))</f>
        <v>8.3539129726460798E-2</v>
      </c>
      <c r="AQ146" s="164">
        <f>IF(A6stdlife="n/a","n/a",IF(AQ$3&gt;(A6stdlife+$E146),(Input!$J$148*(1+rvanilla)^0.5)-SUM($J146:AP146),(Input!$J$148*(1+rvanilla)^0.5)/A6stdlife))</f>
        <v>8.3539129726460798E-2</v>
      </c>
      <c r="AR146" s="164">
        <f>IF(A6stdlife="n/a","n/a",IF(AR$3&gt;(A6stdlife+$E146),(Input!$J$148*(1+rvanilla)^0.5)-SUM($J146:AQ146),(Input!$J$148*(1+rvanilla)^0.5)/A6stdlife))</f>
        <v>8.3539129726460798E-2</v>
      </c>
      <c r="AS146" s="164">
        <f>IF(A6stdlife="n/a","n/a",IF(AS$3&gt;(A6stdlife+$E146),(Input!$J$148*(1+rvanilla)^0.5)-SUM($J146:AR146),(Input!$J$148*(1+rvanilla)^0.5)/A6stdlife))</f>
        <v>8.3539129726460798E-2</v>
      </c>
      <c r="AT146" s="164">
        <f>IF(A6stdlife="n/a","n/a",IF(AT$3&gt;(A6stdlife+$E146),(Input!$J$148*(1+rvanilla)^0.5)-SUM($J146:AS146),(Input!$J$148*(1+rvanilla)^0.5)/A6stdlife))</f>
        <v>8.3539129726460798E-2</v>
      </c>
      <c r="AU146" s="164">
        <f>IF(A6stdlife="n/a","n/a",IF(AU$3&gt;(A6stdlife+$E146),(Input!$J$148*(1+rvanilla)^0.5)-SUM($J146:AT146),(Input!$J$148*(1+rvanilla)^0.5)/A6stdlife))</f>
        <v>8.3539129726460798E-2</v>
      </c>
      <c r="AV146" s="164">
        <f>IF(A6stdlife="n/a","n/a",IF(AV$3&gt;(A6stdlife+$E146),(Input!$J$148*(1+rvanilla)^0.5)-SUM($J146:AU146),(Input!$J$148*(1+rvanilla)^0.5)/A6stdlife))</f>
        <v>8.3539129726460798E-2</v>
      </c>
      <c r="AW146" s="164">
        <f>IF(A6stdlife="n/a","n/a",IF(AW$3&gt;(A6stdlife+$E146),(Input!$J$148*(1+rvanilla)^0.5)-SUM($J146:AV146),(Input!$J$148*(1+rvanilla)^0.5)/A6stdlife))</f>
        <v>8.3539129726460798E-2</v>
      </c>
      <c r="AX146" s="164">
        <f>IF(A6stdlife="n/a","n/a",IF(AX$3&gt;(A6stdlife+$E146),(Input!$J$148*(1+rvanilla)^0.5)-SUM($J146:AW146),(Input!$J$148*(1+rvanilla)^0.5)/A6stdlife))</f>
        <v>8.3539129726460798E-2</v>
      </c>
      <c r="AY146" s="164">
        <f>IF(A6stdlife="n/a","n/a",IF(AY$3&gt;(A6stdlife+$E146),(Input!$J$148*(1+rvanilla)^0.5)-SUM($J146:AX146),(Input!$J$148*(1+rvanilla)^0.5)/A6stdlife))</f>
        <v>8.3539129726460798E-2</v>
      </c>
      <c r="AZ146" s="164">
        <f>IF(A6stdlife="n/a","n/a",IF(AZ$3&gt;(A6stdlife+$E146),(Input!$J$148*(1+rvanilla)^0.5)-SUM($J146:AY146),(Input!$J$148*(1+rvanilla)^0.5)/A6stdlife))</f>
        <v>8.3539129726460798E-2</v>
      </c>
      <c r="BA146" s="164">
        <f>IF(A6stdlife="n/a","n/a",IF(BA$3&gt;(A6stdlife+$E146),(Input!$J$148*(1+rvanilla)^0.5)-SUM($J146:AZ146),(Input!$J$148*(1+rvanilla)^0.5)/A6stdlife))</f>
        <v>8.3539129726460798E-2</v>
      </c>
      <c r="BB146" s="164">
        <f>IF(A6stdlife="n/a","n/a",IF(BB$3&gt;(A6stdlife+$E146),(Input!$J$148*(1+rvanilla)^0.5)-SUM($J146:BA146),(Input!$J$148*(1+rvanilla)^0.5)/A6stdlife))</f>
        <v>8.3539129726460798E-2</v>
      </c>
      <c r="BC146" s="164">
        <f>IF(A6stdlife="n/a","n/a",IF(BC$3&gt;(A6stdlife+$E146),(Input!$J$148*(1+rvanilla)^0.5)-SUM($J146:BB146),(Input!$J$148*(1+rvanilla)^0.5)/A6stdlife))</f>
        <v>8.3539129726460798E-2</v>
      </c>
      <c r="BD146" s="164">
        <f>IF(A6stdlife="n/a","n/a",IF(BD$3&gt;(A6stdlife+$E146),(Input!$J$148*(1+rvanilla)^0.5)-SUM($J146:BC146),(Input!$J$148*(1+rvanilla)^0.5)/A6stdlife))</f>
        <v>2.2204460492503131E-15</v>
      </c>
      <c r="BE146" s="164">
        <f>IF(A6stdlife="n/a","n/a",IF(BE$3&gt;(A6stdlife+$E146),(Input!$J$148*(1+rvanilla)^0.5)-SUM($J146:BD146),(Input!$J$148*(1+rvanilla)^0.5)/A6stdlife))</f>
        <v>0</v>
      </c>
      <c r="BF146" s="164">
        <f>IF(A6stdlife="n/a","n/a",IF(BF$3&gt;(A6stdlife+$E146),(Input!$J$148*(1+rvanilla)^0.5)-SUM($J146:BE146),(Input!$J$148*(1+rvanilla)^0.5)/A6stdlife))</f>
        <v>0</v>
      </c>
      <c r="BG146" s="164">
        <f>IF(A6stdlife="n/a","n/a",IF(BG$3&gt;(A6stdlife+$E146),(Input!$J$148*(1+rvanilla)^0.5)-SUM($J146:BF146),(Input!$J$148*(1+rvanilla)^0.5)/A6stdlife))</f>
        <v>0</v>
      </c>
      <c r="BH146" s="164">
        <f>IF(A6stdlife="n/a","n/a",IF(BH$3&gt;(A6stdlife+$E146),(Input!$J$148*(1+rvanilla)^0.5)-SUM($J146:BG146),(Input!$J$148*(1+rvanilla)^0.5)/A6stdlife))</f>
        <v>0</v>
      </c>
      <c r="BI146" s="164">
        <f>IF(A6stdlife="n/a","n/a",IF(BI$3&gt;(A6stdlife+$E146),(Input!$J$148*(1+rvanilla)^0.5)-SUM($J146:BH146),(Input!$J$148*(1+rvanilla)^0.5)/A6stdlife))</f>
        <v>0</v>
      </c>
      <c r="BJ146" s="18"/>
      <c r="BK146" s="18"/>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s="5" customFormat="1" hidden="1" outlineLevel="2" x14ac:dyDescent="0.2">
      <c r="A147" s="18"/>
      <c r="B147" s="18"/>
      <c r="C147" s="36"/>
      <c r="D147" s="485"/>
      <c r="E147" s="283">
        <v>5</v>
      </c>
      <c r="F147" s="38"/>
      <c r="G147" s="391"/>
      <c r="H147" s="308"/>
      <c r="I147" s="308"/>
      <c r="J147" s="308"/>
      <c r="K147" s="307"/>
      <c r="L147" s="164">
        <f>IF(A6stdlife="n/a","n/a",IF(L$3&gt;(A6stdlife+$E147),(Input!$K$148*(1+rvanilla)^0.5)-SUM($K147:K147),(Input!$K$148*(1+rvanilla)^0.5)/A6stdlife))</f>
        <v>5.5412518358649257E-2</v>
      </c>
      <c r="M147" s="164">
        <f>IF(A6stdlife="n/a","n/a",IF(M$3&gt;(A6stdlife+$E147),(Input!$K$148*(1+rvanilla)^0.5)-SUM($K147:L147),(Input!$K$148*(1+rvanilla)^0.5)/A6stdlife))</f>
        <v>5.5412518358649257E-2</v>
      </c>
      <c r="N147" s="164">
        <f>IF(A6stdlife="n/a","n/a",IF(N$3&gt;(A6stdlife+$E147),(Input!$K$148*(1+rvanilla)^0.5)-SUM($K147:M147),(Input!$K$148*(1+rvanilla)^0.5)/A6stdlife))</f>
        <v>5.5412518358649257E-2</v>
      </c>
      <c r="O147" s="164">
        <f>IF(A6stdlife="n/a","n/a",IF(O$3&gt;(A6stdlife+$E147),(Input!$K$148*(1+rvanilla)^0.5)-SUM($K147:N147),(Input!$K$148*(1+rvanilla)^0.5)/A6stdlife))</f>
        <v>5.5412518358649257E-2</v>
      </c>
      <c r="P147" s="164">
        <f>IF(A6stdlife="n/a","n/a",IF(P$3&gt;(A6stdlife+$E147),(Input!$K$148*(1+rvanilla)^0.5)-SUM($K147:O147),(Input!$K$148*(1+rvanilla)^0.5)/A6stdlife))</f>
        <v>5.5412518358649257E-2</v>
      </c>
      <c r="Q147" s="164">
        <f>IF(A6stdlife="n/a","n/a",IF(Q$3&gt;(A6stdlife+$E147),(Input!$K$148*(1+rvanilla)^0.5)-SUM($K147:P147),(Input!$K$148*(1+rvanilla)^0.5)/A6stdlife))</f>
        <v>5.5412518358649257E-2</v>
      </c>
      <c r="R147" s="164">
        <f>IF(A6stdlife="n/a","n/a",IF(R$3&gt;(A6stdlife+$E147),(Input!$K$148*(1+rvanilla)^0.5)-SUM($K147:Q147),(Input!$K$148*(1+rvanilla)^0.5)/A6stdlife))</f>
        <v>5.5412518358649257E-2</v>
      </c>
      <c r="S147" s="164">
        <f>IF(A6stdlife="n/a","n/a",IF(S$3&gt;(A6stdlife+$E147),(Input!$K$148*(1+rvanilla)^0.5)-SUM($K147:R147),(Input!$K$148*(1+rvanilla)^0.5)/A6stdlife))</f>
        <v>5.5412518358649257E-2</v>
      </c>
      <c r="T147" s="164">
        <f>IF(A6stdlife="n/a","n/a",IF(T$3&gt;(A6stdlife+$E147),(Input!$K$148*(1+rvanilla)^0.5)-SUM($K147:S147),(Input!$K$148*(1+rvanilla)^0.5)/A6stdlife))</f>
        <v>5.5412518358649257E-2</v>
      </c>
      <c r="U147" s="164">
        <f>IF(A6stdlife="n/a","n/a",IF(U$3&gt;(A6stdlife+$E147),(Input!$K$148*(1+rvanilla)^0.5)-SUM($K147:T147),(Input!$K$148*(1+rvanilla)^0.5)/A6stdlife))</f>
        <v>5.5412518358649257E-2</v>
      </c>
      <c r="V147" s="164">
        <f>IF(A6stdlife="n/a","n/a",IF(V$3&gt;(A6stdlife+$E147),(Input!$K$148*(1+rvanilla)^0.5)-SUM($K147:U147),(Input!$K$148*(1+rvanilla)^0.5)/A6stdlife))</f>
        <v>5.5412518358649257E-2</v>
      </c>
      <c r="W147" s="164">
        <f>IF(A6stdlife="n/a","n/a",IF(W$3&gt;(A6stdlife+$E147),(Input!$K$148*(1+rvanilla)^0.5)-SUM($K147:V147),(Input!$K$148*(1+rvanilla)^0.5)/A6stdlife))</f>
        <v>5.5412518358649257E-2</v>
      </c>
      <c r="X147" s="164">
        <f>IF(A6stdlife="n/a","n/a",IF(X$3&gt;(A6stdlife+$E147),(Input!$K$148*(1+rvanilla)^0.5)-SUM($K147:W147),(Input!$K$148*(1+rvanilla)^0.5)/A6stdlife))</f>
        <v>5.5412518358649257E-2</v>
      </c>
      <c r="Y147" s="164">
        <f>IF(A6stdlife="n/a","n/a",IF(Y$3&gt;(A6stdlife+$E147),(Input!$K$148*(1+rvanilla)^0.5)-SUM($K147:X147),(Input!$K$148*(1+rvanilla)^0.5)/A6stdlife))</f>
        <v>5.5412518358649257E-2</v>
      </c>
      <c r="Z147" s="164">
        <f>IF(A6stdlife="n/a","n/a",IF(Z$3&gt;(A6stdlife+$E147),(Input!$K$148*(1+rvanilla)^0.5)-SUM($K147:Y147),(Input!$K$148*(1+rvanilla)^0.5)/A6stdlife))</f>
        <v>5.5412518358649257E-2</v>
      </c>
      <c r="AA147" s="164">
        <f>IF(A6stdlife="n/a","n/a",IF(AA$3&gt;(A6stdlife+$E147),(Input!$K$148*(1+rvanilla)^0.5)-SUM($K147:Z147),(Input!$K$148*(1+rvanilla)^0.5)/A6stdlife))</f>
        <v>5.5412518358649257E-2</v>
      </c>
      <c r="AB147" s="164">
        <f>IF(A6stdlife="n/a","n/a",IF(AB$3&gt;(A6stdlife+$E147),(Input!$K$148*(1+rvanilla)^0.5)-SUM($K147:AA147),(Input!$K$148*(1+rvanilla)^0.5)/A6stdlife))</f>
        <v>5.5412518358649257E-2</v>
      </c>
      <c r="AC147" s="164">
        <f>IF(A6stdlife="n/a","n/a",IF(AC$3&gt;(A6stdlife+$E147),(Input!$K$148*(1+rvanilla)^0.5)-SUM($K147:AB147),(Input!$K$148*(1+rvanilla)^0.5)/A6stdlife))</f>
        <v>5.5412518358649257E-2</v>
      </c>
      <c r="AD147" s="164">
        <f>IF(A6stdlife="n/a","n/a",IF(AD$3&gt;(A6stdlife+$E147),(Input!$K$148*(1+rvanilla)^0.5)-SUM($K147:AC147),(Input!$K$148*(1+rvanilla)^0.5)/A6stdlife))</f>
        <v>5.5412518358649257E-2</v>
      </c>
      <c r="AE147" s="164">
        <f>IF(A6stdlife="n/a","n/a",IF(AE$3&gt;(A6stdlife+$E147),(Input!$K$148*(1+rvanilla)^0.5)-SUM($K147:AD147),(Input!$K$148*(1+rvanilla)^0.5)/A6stdlife))</f>
        <v>5.5412518358649257E-2</v>
      </c>
      <c r="AF147" s="164">
        <f>IF(A6stdlife="n/a","n/a",IF(AF$3&gt;(A6stdlife+$E147),(Input!$K$148*(1+rvanilla)^0.5)-SUM($K147:AE147),(Input!$K$148*(1+rvanilla)^0.5)/A6stdlife))</f>
        <v>5.5412518358649257E-2</v>
      </c>
      <c r="AG147" s="164">
        <f>IF(A6stdlife="n/a","n/a",IF(AG$3&gt;(A6stdlife+$E147),(Input!$K$148*(1+rvanilla)^0.5)-SUM($K147:AF147),(Input!$K$148*(1+rvanilla)^0.5)/A6stdlife))</f>
        <v>5.5412518358649257E-2</v>
      </c>
      <c r="AH147" s="164">
        <f>IF(A6stdlife="n/a","n/a",IF(AH$3&gt;(A6stdlife+$E147),(Input!$K$148*(1+rvanilla)^0.5)-SUM($K147:AG147),(Input!$K$148*(1+rvanilla)^0.5)/A6stdlife))</f>
        <v>5.5412518358649257E-2</v>
      </c>
      <c r="AI147" s="164">
        <f>IF(A6stdlife="n/a","n/a",IF(AI$3&gt;(A6stdlife+$E147),(Input!$K$148*(1+rvanilla)^0.5)-SUM($K147:AH147),(Input!$K$148*(1+rvanilla)^0.5)/A6stdlife))</f>
        <v>5.5412518358649257E-2</v>
      </c>
      <c r="AJ147" s="164">
        <f>IF(A6stdlife="n/a","n/a",IF(AJ$3&gt;(A6stdlife+$E147),(Input!$K$148*(1+rvanilla)^0.5)-SUM($K147:AI147),(Input!$K$148*(1+rvanilla)^0.5)/A6stdlife))</f>
        <v>5.5412518358649257E-2</v>
      </c>
      <c r="AK147" s="164">
        <f>IF(A6stdlife="n/a","n/a",IF(AK$3&gt;(A6stdlife+$E147),(Input!$K$148*(1+rvanilla)^0.5)-SUM($K147:AJ147),(Input!$K$148*(1+rvanilla)^0.5)/A6stdlife))</f>
        <v>5.5412518358649257E-2</v>
      </c>
      <c r="AL147" s="164">
        <f>IF(A6stdlife="n/a","n/a",IF(AL$3&gt;(A6stdlife+$E147),(Input!$K$148*(1+rvanilla)^0.5)-SUM($K147:AK147),(Input!$K$148*(1+rvanilla)^0.5)/A6stdlife))</f>
        <v>5.5412518358649257E-2</v>
      </c>
      <c r="AM147" s="164">
        <f>IF(A6stdlife="n/a","n/a",IF(AM$3&gt;(A6stdlife+$E147),(Input!$K$148*(1+rvanilla)^0.5)-SUM($K147:AL147),(Input!$K$148*(1+rvanilla)^0.5)/A6stdlife))</f>
        <v>5.5412518358649257E-2</v>
      </c>
      <c r="AN147" s="164">
        <f>IF(A6stdlife="n/a","n/a",IF(AN$3&gt;(A6stdlife+$E147),(Input!$K$148*(1+rvanilla)^0.5)-SUM($K147:AM147),(Input!$K$148*(1+rvanilla)^0.5)/A6stdlife))</f>
        <v>5.5412518358649257E-2</v>
      </c>
      <c r="AO147" s="164">
        <f>IF(A6stdlife="n/a","n/a",IF(AO$3&gt;(A6stdlife+$E147),(Input!$K$148*(1+rvanilla)^0.5)-SUM($K147:AN147),(Input!$K$148*(1+rvanilla)^0.5)/A6stdlife))</f>
        <v>5.5412518358649257E-2</v>
      </c>
      <c r="AP147" s="164">
        <f>IF(A6stdlife="n/a","n/a",IF(AP$3&gt;(A6stdlife+$E147),(Input!$K$148*(1+rvanilla)^0.5)-SUM($K147:AO147),(Input!$K$148*(1+rvanilla)^0.5)/A6stdlife))</f>
        <v>5.5412518358649257E-2</v>
      </c>
      <c r="AQ147" s="164">
        <f>IF(A6stdlife="n/a","n/a",IF(AQ$3&gt;(A6stdlife+$E147),(Input!$K$148*(1+rvanilla)^0.5)-SUM($K147:AP147),(Input!$K$148*(1+rvanilla)^0.5)/A6stdlife))</f>
        <v>5.5412518358649257E-2</v>
      </c>
      <c r="AR147" s="164">
        <f>IF(A6stdlife="n/a","n/a",IF(AR$3&gt;(A6stdlife+$E147),(Input!$K$148*(1+rvanilla)^0.5)-SUM($K147:AQ147),(Input!$K$148*(1+rvanilla)^0.5)/A6stdlife))</f>
        <v>5.5412518358649257E-2</v>
      </c>
      <c r="AS147" s="164">
        <f>IF(A6stdlife="n/a","n/a",IF(AS$3&gt;(A6stdlife+$E147),(Input!$K$148*(1+rvanilla)^0.5)-SUM($K147:AR147),(Input!$K$148*(1+rvanilla)^0.5)/A6stdlife))</f>
        <v>5.5412518358649257E-2</v>
      </c>
      <c r="AT147" s="164">
        <f>IF(A6stdlife="n/a","n/a",IF(AT$3&gt;(A6stdlife+$E147),(Input!$K$148*(1+rvanilla)^0.5)-SUM($K147:AS147),(Input!$K$148*(1+rvanilla)^0.5)/A6stdlife))</f>
        <v>5.5412518358649257E-2</v>
      </c>
      <c r="AU147" s="164">
        <f>IF(A6stdlife="n/a","n/a",IF(AU$3&gt;(A6stdlife+$E147),(Input!$K$148*(1+rvanilla)^0.5)-SUM($K147:AT147),(Input!$K$148*(1+rvanilla)^0.5)/A6stdlife))</f>
        <v>5.5412518358649257E-2</v>
      </c>
      <c r="AV147" s="164">
        <f>IF(A6stdlife="n/a","n/a",IF(AV$3&gt;(A6stdlife+$E147),(Input!$K$148*(1+rvanilla)^0.5)-SUM($K147:AU147),(Input!$K$148*(1+rvanilla)^0.5)/A6stdlife))</f>
        <v>5.5412518358649257E-2</v>
      </c>
      <c r="AW147" s="164">
        <f>IF(A6stdlife="n/a","n/a",IF(AW$3&gt;(A6stdlife+$E147),(Input!$K$148*(1+rvanilla)^0.5)-SUM($K147:AV147),(Input!$K$148*(1+rvanilla)^0.5)/A6stdlife))</f>
        <v>5.5412518358649257E-2</v>
      </c>
      <c r="AX147" s="164">
        <f>IF(A6stdlife="n/a","n/a",IF(AX$3&gt;(A6stdlife+$E147),(Input!$K$148*(1+rvanilla)^0.5)-SUM($K147:AW147),(Input!$K$148*(1+rvanilla)^0.5)/A6stdlife))</f>
        <v>5.5412518358649257E-2</v>
      </c>
      <c r="AY147" s="164">
        <f>IF(A6stdlife="n/a","n/a",IF(AY$3&gt;(A6stdlife+$E147),(Input!$K$148*(1+rvanilla)^0.5)-SUM($K147:AX147),(Input!$K$148*(1+rvanilla)^0.5)/A6stdlife))</f>
        <v>5.5412518358649257E-2</v>
      </c>
      <c r="AZ147" s="164">
        <f>IF(A6stdlife="n/a","n/a",IF(AZ$3&gt;(A6stdlife+$E147),(Input!$K$148*(1+rvanilla)^0.5)-SUM($K147:AY147),(Input!$K$148*(1+rvanilla)^0.5)/A6stdlife))</f>
        <v>5.5412518358649257E-2</v>
      </c>
      <c r="BA147" s="164">
        <f>IF(A6stdlife="n/a","n/a",IF(BA$3&gt;(A6stdlife+$E147),(Input!$K$148*(1+rvanilla)^0.5)-SUM($K147:AZ147),(Input!$K$148*(1+rvanilla)^0.5)/A6stdlife))</f>
        <v>5.5412518358649257E-2</v>
      </c>
      <c r="BB147" s="164">
        <f>IF(A6stdlife="n/a","n/a",IF(BB$3&gt;(A6stdlife+$E147),(Input!$K$148*(1+rvanilla)^0.5)-SUM($K147:BA147),(Input!$K$148*(1+rvanilla)^0.5)/A6stdlife))</f>
        <v>5.5412518358649257E-2</v>
      </c>
      <c r="BC147" s="164">
        <f>IF(A6stdlife="n/a","n/a",IF(BC$3&gt;(A6stdlife+$E147),(Input!$K$148*(1+rvanilla)^0.5)-SUM($K147:BB147),(Input!$K$148*(1+rvanilla)^0.5)/A6stdlife))</f>
        <v>5.5412518358649257E-2</v>
      </c>
      <c r="BD147" s="164">
        <f>IF(A6stdlife="n/a","n/a",IF(BD$3&gt;(A6stdlife+$E147),(Input!$K$148*(1+rvanilla)^0.5)-SUM($K147:BC147),(Input!$K$148*(1+rvanilla)^0.5)/A6stdlife))</f>
        <v>5.5412518358649257E-2</v>
      </c>
      <c r="BE147" s="164">
        <f>IF(A6stdlife="n/a","n/a",IF(BE$3&gt;(A6stdlife+$E147),(Input!$K$148*(1+rvanilla)^0.5)-SUM($K147:BD147),(Input!$K$148*(1+rvanilla)^0.5)/A6stdlife))</f>
        <v>-2.2204460492503131E-15</v>
      </c>
      <c r="BF147" s="164">
        <f>IF(A6stdlife="n/a","n/a",IF(BF$3&gt;(A6stdlife+$E147),(Input!$K$148*(1+rvanilla)^0.5)-SUM($K147:BE147),(Input!$K$148*(1+rvanilla)^0.5)/A6stdlife))</f>
        <v>0</v>
      </c>
      <c r="BG147" s="164">
        <f>IF(A6stdlife="n/a","n/a",IF(BG$3&gt;(A6stdlife+$E147),(Input!$K$148*(1+rvanilla)^0.5)-SUM($K147:BF147),(Input!$K$148*(1+rvanilla)^0.5)/A6stdlife))</f>
        <v>0</v>
      </c>
      <c r="BH147" s="164">
        <f>IF(A6stdlife="n/a","n/a",IF(BH$3&gt;(A6stdlife+$E147),(Input!$K$148*(1+rvanilla)^0.5)-SUM($K147:BG147),(Input!$K$148*(1+rvanilla)^0.5)/A6stdlife))</f>
        <v>0</v>
      </c>
      <c r="BI147" s="164">
        <f>IF(A6stdlife="n/a","n/a",IF(BI$3&gt;(A6stdlife+$E147),(Input!$K$148*(1+rvanilla)^0.5)-SUM($K147:BH147),(Input!$K$148*(1+rvanilla)^0.5)/A6stdlife))</f>
        <v>0</v>
      </c>
      <c r="BJ147" s="18"/>
      <c r="BK147" s="18"/>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s="5" customFormat="1" hidden="1" outlineLevel="2" x14ac:dyDescent="0.2">
      <c r="A148" s="18"/>
      <c r="B148" s="18"/>
      <c r="C148" s="36"/>
      <c r="D148" s="485"/>
      <c r="E148" s="283">
        <v>6</v>
      </c>
      <c r="F148" s="38"/>
      <c r="G148" s="391"/>
      <c r="H148" s="308"/>
      <c r="I148" s="308"/>
      <c r="J148" s="308"/>
      <c r="K148" s="308"/>
      <c r="L148" s="307"/>
      <c r="M148" s="164">
        <f>IF(A6stdlife="n/a","n/a",IF(M$3&gt;(A6stdlife+$E148),(Input!$L$148*(1+rvanilla)^0.5)-SUM($L148:L148),(Input!$L$148*(1+rvanilla)^0.5)/A6stdlife))</f>
        <v>0</v>
      </c>
      <c r="N148" s="164">
        <f>IF(A6stdlife="n/a","n/a",IF(N$3&gt;(A6stdlife+$E148),(Input!$L$148*(1+rvanilla)^0.5)-SUM($L148:M148),(Input!$L$148*(1+rvanilla)^0.5)/A6stdlife))</f>
        <v>0</v>
      </c>
      <c r="O148" s="164">
        <f>IF(A6stdlife="n/a","n/a",IF(O$3&gt;(A6stdlife+$E148),(Input!$L$148*(1+rvanilla)^0.5)-SUM($L148:N148),(Input!$L$148*(1+rvanilla)^0.5)/A6stdlife))</f>
        <v>0</v>
      </c>
      <c r="P148" s="164">
        <f>IF(A6stdlife="n/a","n/a",IF(P$3&gt;(A6stdlife+$E148),(Input!$L$148*(1+rvanilla)^0.5)-SUM($L148:O148),(Input!$L$148*(1+rvanilla)^0.5)/A6stdlife))</f>
        <v>0</v>
      </c>
      <c r="Q148" s="164">
        <f>IF(A6stdlife="n/a","n/a",IF(Q$3&gt;(A6stdlife+$E148),(Input!$L$148*(1+rvanilla)^0.5)-SUM($L148:P148),(Input!$L$148*(1+rvanilla)^0.5)/A6stdlife))</f>
        <v>0</v>
      </c>
      <c r="R148" s="164">
        <f>IF(A6stdlife="n/a","n/a",IF(R$3&gt;(A6stdlife+$E148),(Input!$L$148*(1+rvanilla)^0.5)-SUM($L148:Q148),(Input!$L$148*(1+rvanilla)^0.5)/A6stdlife))</f>
        <v>0</v>
      </c>
      <c r="S148" s="164">
        <f>IF(A6stdlife="n/a","n/a",IF(S$3&gt;(A6stdlife+$E148),(Input!$L$148*(1+rvanilla)^0.5)-SUM($L148:R148),(Input!$L$148*(1+rvanilla)^0.5)/A6stdlife))</f>
        <v>0</v>
      </c>
      <c r="T148" s="164">
        <f>IF(A6stdlife="n/a","n/a",IF(T$3&gt;(A6stdlife+$E148),(Input!$L$148*(1+rvanilla)^0.5)-SUM($L148:S148),(Input!$L$148*(1+rvanilla)^0.5)/A6stdlife))</f>
        <v>0</v>
      </c>
      <c r="U148" s="164">
        <f>IF(A6stdlife="n/a","n/a",IF(U$3&gt;(A6stdlife+$E148),(Input!$L$148*(1+rvanilla)^0.5)-SUM($L148:T148),(Input!$L$148*(1+rvanilla)^0.5)/A6stdlife))</f>
        <v>0</v>
      </c>
      <c r="V148" s="164">
        <f>IF(A6stdlife="n/a","n/a",IF(V$3&gt;(A6stdlife+$E148),(Input!$L$148*(1+rvanilla)^0.5)-SUM($L148:U148),(Input!$L$148*(1+rvanilla)^0.5)/A6stdlife))</f>
        <v>0</v>
      </c>
      <c r="W148" s="164">
        <f>IF(A6stdlife="n/a","n/a",IF(W$3&gt;(A6stdlife+$E148),(Input!$L$148*(1+rvanilla)^0.5)-SUM($L148:V148),(Input!$L$148*(1+rvanilla)^0.5)/A6stdlife))</f>
        <v>0</v>
      </c>
      <c r="X148" s="164">
        <f>IF(A6stdlife="n/a","n/a",IF(X$3&gt;(A6stdlife+$E148),(Input!$L$148*(1+rvanilla)^0.5)-SUM($L148:W148),(Input!$L$148*(1+rvanilla)^0.5)/A6stdlife))</f>
        <v>0</v>
      </c>
      <c r="Y148" s="164">
        <f>IF(A6stdlife="n/a","n/a",IF(Y$3&gt;(A6stdlife+$E148),(Input!$L$148*(1+rvanilla)^0.5)-SUM($L148:X148),(Input!$L$148*(1+rvanilla)^0.5)/A6stdlife))</f>
        <v>0</v>
      </c>
      <c r="Z148" s="164">
        <f>IF(A6stdlife="n/a","n/a",IF(Z$3&gt;(A6stdlife+$E148),(Input!$L$148*(1+rvanilla)^0.5)-SUM($L148:Y148),(Input!$L$148*(1+rvanilla)^0.5)/A6stdlife))</f>
        <v>0</v>
      </c>
      <c r="AA148" s="164">
        <f>IF(A6stdlife="n/a","n/a",IF(AA$3&gt;(A6stdlife+$E148),(Input!$L$148*(1+rvanilla)^0.5)-SUM($L148:Z148),(Input!$L$148*(1+rvanilla)^0.5)/A6stdlife))</f>
        <v>0</v>
      </c>
      <c r="AB148" s="164">
        <f>IF(A6stdlife="n/a","n/a",IF(AB$3&gt;(A6stdlife+$E148),(Input!$L$148*(1+rvanilla)^0.5)-SUM($L148:AA148),(Input!$L$148*(1+rvanilla)^0.5)/A6stdlife))</f>
        <v>0</v>
      </c>
      <c r="AC148" s="164">
        <f>IF(A6stdlife="n/a","n/a",IF(AC$3&gt;(A6stdlife+$E148),(Input!$L$148*(1+rvanilla)^0.5)-SUM($L148:AB148),(Input!$L$148*(1+rvanilla)^0.5)/A6stdlife))</f>
        <v>0</v>
      </c>
      <c r="AD148" s="164">
        <f>IF(A6stdlife="n/a","n/a",IF(AD$3&gt;(A6stdlife+$E148),(Input!$L$148*(1+rvanilla)^0.5)-SUM($L148:AC148),(Input!$L$148*(1+rvanilla)^0.5)/A6stdlife))</f>
        <v>0</v>
      </c>
      <c r="AE148" s="164">
        <f>IF(A6stdlife="n/a","n/a",IF(AE$3&gt;(A6stdlife+$E148),(Input!$L$148*(1+rvanilla)^0.5)-SUM($L148:AD148),(Input!$L$148*(1+rvanilla)^0.5)/A6stdlife))</f>
        <v>0</v>
      </c>
      <c r="AF148" s="164">
        <f>IF(A6stdlife="n/a","n/a",IF(AF$3&gt;(A6stdlife+$E148),(Input!$L$148*(1+rvanilla)^0.5)-SUM($L148:AE148),(Input!$L$148*(1+rvanilla)^0.5)/A6stdlife))</f>
        <v>0</v>
      </c>
      <c r="AG148" s="164">
        <f>IF(A6stdlife="n/a","n/a",IF(AG$3&gt;(A6stdlife+$E148),(Input!$L$148*(1+rvanilla)^0.5)-SUM($L148:AF148),(Input!$L$148*(1+rvanilla)^0.5)/A6stdlife))</f>
        <v>0</v>
      </c>
      <c r="AH148" s="164">
        <f>IF(A6stdlife="n/a","n/a",IF(AH$3&gt;(A6stdlife+$E148),(Input!$L$148*(1+rvanilla)^0.5)-SUM($L148:AG148),(Input!$L$148*(1+rvanilla)^0.5)/A6stdlife))</f>
        <v>0</v>
      </c>
      <c r="AI148" s="164">
        <f>IF(A6stdlife="n/a","n/a",IF(AI$3&gt;(A6stdlife+$E148),(Input!$L$148*(1+rvanilla)^0.5)-SUM($L148:AH148),(Input!$L$148*(1+rvanilla)^0.5)/A6stdlife))</f>
        <v>0</v>
      </c>
      <c r="AJ148" s="164">
        <f>IF(A6stdlife="n/a","n/a",IF(AJ$3&gt;(A6stdlife+$E148),(Input!$L$148*(1+rvanilla)^0.5)-SUM($L148:AI148),(Input!$L$148*(1+rvanilla)^0.5)/A6stdlife))</f>
        <v>0</v>
      </c>
      <c r="AK148" s="164">
        <f>IF(A6stdlife="n/a","n/a",IF(AK$3&gt;(A6stdlife+$E148),(Input!$L$148*(1+rvanilla)^0.5)-SUM($L148:AJ148),(Input!$L$148*(1+rvanilla)^0.5)/A6stdlife))</f>
        <v>0</v>
      </c>
      <c r="AL148" s="164">
        <f>IF(A6stdlife="n/a","n/a",IF(AL$3&gt;(A6stdlife+$E148),(Input!$L$148*(1+rvanilla)^0.5)-SUM($L148:AK148),(Input!$L$148*(1+rvanilla)^0.5)/A6stdlife))</f>
        <v>0</v>
      </c>
      <c r="AM148" s="164">
        <f>IF(A6stdlife="n/a","n/a",IF(AM$3&gt;(A6stdlife+$E148),(Input!$L$148*(1+rvanilla)^0.5)-SUM($L148:AL148),(Input!$L$148*(1+rvanilla)^0.5)/A6stdlife))</f>
        <v>0</v>
      </c>
      <c r="AN148" s="164">
        <f>IF(A6stdlife="n/a","n/a",IF(AN$3&gt;(A6stdlife+$E148),(Input!$L$148*(1+rvanilla)^0.5)-SUM($L148:AM148),(Input!$L$148*(1+rvanilla)^0.5)/A6stdlife))</f>
        <v>0</v>
      </c>
      <c r="AO148" s="164">
        <f>IF(A6stdlife="n/a","n/a",IF(AO$3&gt;(A6stdlife+$E148),(Input!$L$148*(1+rvanilla)^0.5)-SUM($L148:AN148),(Input!$L$148*(1+rvanilla)^0.5)/A6stdlife))</f>
        <v>0</v>
      </c>
      <c r="AP148" s="164">
        <f>IF(A6stdlife="n/a","n/a",IF(AP$3&gt;(A6stdlife+$E148),(Input!$L$148*(1+rvanilla)^0.5)-SUM($L148:AO148),(Input!$L$148*(1+rvanilla)^0.5)/A6stdlife))</f>
        <v>0</v>
      </c>
      <c r="AQ148" s="164">
        <f>IF(A6stdlife="n/a","n/a",IF(AQ$3&gt;(A6stdlife+$E148),(Input!$L$148*(1+rvanilla)^0.5)-SUM($L148:AP148),(Input!$L$148*(1+rvanilla)^0.5)/A6stdlife))</f>
        <v>0</v>
      </c>
      <c r="AR148" s="164">
        <f>IF(A6stdlife="n/a","n/a",IF(AR$3&gt;(A6stdlife+$E148),(Input!$L$148*(1+rvanilla)^0.5)-SUM($L148:AQ148),(Input!$L$148*(1+rvanilla)^0.5)/A6stdlife))</f>
        <v>0</v>
      </c>
      <c r="AS148" s="164">
        <f>IF(A6stdlife="n/a","n/a",IF(AS$3&gt;(A6stdlife+$E148),(Input!$L$148*(1+rvanilla)^0.5)-SUM($L148:AR148),(Input!$L$148*(1+rvanilla)^0.5)/A6stdlife))</f>
        <v>0</v>
      </c>
      <c r="AT148" s="164">
        <f>IF(A6stdlife="n/a","n/a",IF(AT$3&gt;(A6stdlife+$E148),(Input!$L$148*(1+rvanilla)^0.5)-SUM($L148:AS148),(Input!$L$148*(1+rvanilla)^0.5)/A6stdlife))</f>
        <v>0</v>
      </c>
      <c r="AU148" s="164">
        <f>IF(A6stdlife="n/a","n/a",IF(AU$3&gt;(A6stdlife+$E148),(Input!$L$148*(1+rvanilla)^0.5)-SUM($L148:AT148),(Input!$L$148*(1+rvanilla)^0.5)/A6stdlife))</f>
        <v>0</v>
      </c>
      <c r="AV148" s="164">
        <f>IF(A6stdlife="n/a","n/a",IF(AV$3&gt;(A6stdlife+$E148),(Input!$L$148*(1+rvanilla)^0.5)-SUM($L148:AU148),(Input!$L$148*(1+rvanilla)^0.5)/A6stdlife))</f>
        <v>0</v>
      </c>
      <c r="AW148" s="164">
        <f>IF(A6stdlife="n/a","n/a",IF(AW$3&gt;(A6stdlife+$E148),(Input!$L$148*(1+rvanilla)^0.5)-SUM($L148:AV148),(Input!$L$148*(1+rvanilla)^0.5)/A6stdlife))</f>
        <v>0</v>
      </c>
      <c r="AX148" s="164">
        <f>IF(A6stdlife="n/a","n/a",IF(AX$3&gt;(A6stdlife+$E148),(Input!$L$148*(1+rvanilla)^0.5)-SUM($L148:AW148),(Input!$L$148*(1+rvanilla)^0.5)/A6stdlife))</f>
        <v>0</v>
      </c>
      <c r="AY148" s="164">
        <f>IF(A6stdlife="n/a","n/a",IF(AY$3&gt;(A6stdlife+$E148),(Input!$L$148*(1+rvanilla)^0.5)-SUM($L148:AX148),(Input!$L$148*(1+rvanilla)^0.5)/A6stdlife))</f>
        <v>0</v>
      </c>
      <c r="AZ148" s="164">
        <f>IF(A6stdlife="n/a","n/a",IF(AZ$3&gt;(A6stdlife+$E148),(Input!$L$148*(1+rvanilla)^0.5)-SUM($L148:AY148),(Input!$L$148*(1+rvanilla)^0.5)/A6stdlife))</f>
        <v>0</v>
      </c>
      <c r="BA148" s="164">
        <f>IF(A6stdlife="n/a","n/a",IF(BA$3&gt;(A6stdlife+$E148),(Input!$L$148*(1+rvanilla)^0.5)-SUM($L148:AZ148),(Input!$L$148*(1+rvanilla)^0.5)/A6stdlife))</f>
        <v>0</v>
      </c>
      <c r="BB148" s="164">
        <f>IF(A6stdlife="n/a","n/a",IF(BB$3&gt;(A6stdlife+$E148),(Input!$L$148*(1+rvanilla)^0.5)-SUM($L148:BA148),(Input!$L$148*(1+rvanilla)^0.5)/A6stdlife))</f>
        <v>0</v>
      </c>
      <c r="BC148" s="164">
        <f>IF(A6stdlife="n/a","n/a",IF(BC$3&gt;(A6stdlife+$E148),(Input!$L$148*(1+rvanilla)^0.5)-SUM($L148:BB148),(Input!$L$148*(1+rvanilla)^0.5)/A6stdlife))</f>
        <v>0</v>
      </c>
      <c r="BD148" s="164">
        <f>IF(A6stdlife="n/a","n/a",IF(BD$3&gt;(A6stdlife+$E148),(Input!$L$148*(1+rvanilla)^0.5)-SUM($L148:BC148),(Input!$L$148*(1+rvanilla)^0.5)/A6stdlife))</f>
        <v>0</v>
      </c>
      <c r="BE148" s="164">
        <f>IF(A6stdlife="n/a","n/a",IF(BE$3&gt;(A6stdlife+$E148),(Input!$L$148*(1+rvanilla)^0.5)-SUM($L148:BD148),(Input!$L$148*(1+rvanilla)^0.5)/A6stdlife))</f>
        <v>0</v>
      </c>
      <c r="BF148" s="164">
        <f>IF(A6stdlife="n/a","n/a",IF(BF$3&gt;(A6stdlife+$E148),(Input!$L$148*(1+rvanilla)^0.5)-SUM($L148:BE148),(Input!$L$148*(1+rvanilla)^0.5)/A6stdlife))</f>
        <v>0</v>
      </c>
      <c r="BG148" s="164">
        <f>IF(A6stdlife="n/a","n/a",IF(BG$3&gt;(A6stdlife+$E148),(Input!$L$148*(1+rvanilla)^0.5)-SUM($L148:BF148),(Input!$L$148*(1+rvanilla)^0.5)/A6stdlife))</f>
        <v>0</v>
      </c>
      <c r="BH148" s="164">
        <f>IF(A6stdlife="n/a","n/a",IF(BH$3&gt;(A6stdlife+$E148),(Input!$L$148*(1+rvanilla)^0.5)-SUM($L148:BG148),(Input!$L$148*(1+rvanilla)^0.5)/A6stdlife))</f>
        <v>0</v>
      </c>
      <c r="BI148" s="164">
        <f>IF(A6stdlife="n/a","n/a",IF(BI$3&gt;(A6stdlife+$E148),(Input!$L$148*(1+rvanilla)^0.5)-SUM($L148:BH148),(Input!$L$148*(1+rvanilla)^0.5)/A6stdlife))</f>
        <v>0</v>
      </c>
      <c r="BJ148" s="18"/>
      <c r="BK148" s="1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s="5" customFormat="1" hidden="1" outlineLevel="2" x14ac:dyDescent="0.2">
      <c r="A149" s="18"/>
      <c r="B149" s="18"/>
      <c r="C149" s="36"/>
      <c r="D149" s="485"/>
      <c r="E149" s="283">
        <v>7</v>
      </c>
      <c r="F149" s="38"/>
      <c r="G149" s="391"/>
      <c r="H149" s="308"/>
      <c r="I149" s="308"/>
      <c r="J149" s="308"/>
      <c r="K149" s="308"/>
      <c r="L149" s="308"/>
      <c r="M149" s="307"/>
      <c r="N149" s="164">
        <f>IF(A6stdlife="n/a","n/a",IF(N$3&gt;(A6stdlife+$E149),(Input!$M$148*(1+rvanilla)^0.5)-SUM($M149:M149),(Input!$M$148*(1+rvanilla)^0.5)/A6stdlife))</f>
        <v>0</v>
      </c>
      <c r="O149" s="164">
        <f>IF(A6stdlife="n/a","n/a",IF(O$3&gt;(A6stdlife+$E149),(Input!$M$148*(1+rvanilla)^0.5)-SUM($M149:N149),(Input!$M$148*(1+rvanilla)^0.5)/A6stdlife))</f>
        <v>0</v>
      </c>
      <c r="P149" s="164">
        <f>IF(A6stdlife="n/a","n/a",IF(P$3&gt;(A6stdlife+$E149),(Input!$M$148*(1+rvanilla)^0.5)-SUM($M149:O149),(Input!$M$148*(1+rvanilla)^0.5)/A6stdlife))</f>
        <v>0</v>
      </c>
      <c r="Q149" s="164">
        <f>IF(A6stdlife="n/a","n/a",IF(Q$3&gt;(A6stdlife+$E149),(Input!$M$148*(1+rvanilla)^0.5)-SUM($M149:P149),(Input!$M$148*(1+rvanilla)^0.5)/A6stdlife))</f>
        <v>0</v>
      </c>
      <c r="R149" s="164">
        <f>IF(A6stdlife="n/a","n/a",IF(R$3&gt;(A6stdlife+$E149),(Input!$M$148*(1+rvanilla)^0.5)-SUM($M149:Q149),(Input!$M$148*(1+rvanilla)^0.5)/A6stdlife))</f>
        <v>0</v>
      </c>
      <c r="S149" s="164">
        <f>IF(A6stdlife="n/a","n/a",IF(S$3&gt;(A6stdlife+$E149),(Input!$M$148*(1+rvanilla)^0.5)-SUM($M149:R149),(Input!$M$148*(1+rvanilla)^0.5)/A6stdlife))</f>
        <v>0</v>
      </c>
      <c r="T149" s="164">
        <f>IF(A6stdlife="n/a","n/a",IF(T$3&gt;(A6stdlife+$E149),(Input!$M$148*(1+rvanilla)^0.5)-SUM($M149:S149),(Input!$M$148*(1+rvanilla)^0.5)/A6stdlife))</f>
        <v>0</v>
      </c>
      <c r="U149" s="164">
        <f>IF(A6stdlife="n/a","n/a",IF(U$3&gt;(A6stdlife+$E149),(Input!$M$148*(1+rvanilla)^0.5)-SUM($M149:T149),(Input!$M$148*(1+rvanilla)^0.5)/A6stdlife))</f>
        <v>0</v>
      </c>
      <c r="V149" s="164">
        <f>IF(A6stdlife="n/a","n/a",IF(V$3&gt;(A6stdlife+$E149),(Input!$M$148*(1+rvanilla)^0.5)-SUM($M149:U149),(Input!$M$148*(1+rvanilla)^0.5)/A6stdlife))</f>
        <v>0</v>
      </c>
      <c r="W149" s="164">
        <f>IF(A6stdlife="n/a","n/a",IF(W$3&gt;(A6stdlife+$E149),(Input!$M$148*(1+rvanilla)^0.5)-SUM($M149:V149),(Input!$M$148*(1+rvanilla)^0.5)/A6stdlife))</f>
        <v>0</v>
      </c>
      <c r="X149" s="164">
        <f>IF(A6stdlife="n/a","n/a",IF(X$3&gt;(A6stdlife+$E149),(Input!$M$148*(1+rvanilla)^0.5)-SUM($M149:W149),(Input!$M$148*(1+rvanilla)^0.5)/A6stdlife))</f>
        <v>0</v>
      </c>
      <c r="Y149" s="164">
        <f>IF(A6stdlife="n/a","n/a",IF(Y$3&gt;(A6stdlife+$E149),(Input!$M$148*(1+rvanilla)^0.5)-SUM($M149:X149),(Input!$M$148*(1+rvanilla)^0.5)/A6stdlife))</f>
        <v>0</v>
      </c>
      <c r="Z149" s="164">
        <f>IF(A6stdlife="n/a","n/a",IF(Z$3&gt;(A6stdlife+$E149),(Input!$M$148*(1+rvanilla)^0.5)-SUM($M149:Y149),(Input!$M$148*(1+rvanilla)^0.5)/A6stdlife))</f>
        <v>0</v>
      </c>
      <c r="AA149" s="164">
        <f>IF(A6stdlife="n/a","n/a",IF(AA$3&gt;(A6stdlife+$E149),(Input!$M$148*(1+rvanilla)^0.5)-SUM($M149:Z149),(Input!$M$148*(1+rvanilla)^0.5)/A6stdlife))</f>
        <v>0</v>
      </c>
      <c r="AB149" s="164">
        <f>IF(A6stdlife="n/a","n/a",IF(AB$3&gt;(A6stdlife+$E149),(Input!$M$148*(1+rvanilla)^0.5)-SUM($M149:AA149),(Input!$M$148*(1+rvanilla)^0.5)/A6stdlife))</f>
        <v>0</v>
      </c>
      <c r="AC149" s="164">
        <f>IF(A6stdlife="n/a","n/a",IF(AC$3&gt;(A6stdlife+$E149),(Input!$M$148*(1+rvanilla)^0.5)-SUM($M149:AB149),(Input!$M$148*(1+rvanilla)^0.5)/A6stdlife))</f>
        <v>0</v>
      </c>
      <c r="AD149" s="164">
        <f>IF(A6stdlife="n/a","n/a",IF(AD$3&gt;(A6stdlife+$E149),(Input!$M$148*(1+rvanilla)^0.5)-SUM($M149:AC149),(Input!$M$148*(1+rvanilla)^0.5)/A6stdlife))</f>
        <v>0</v>
      </c>
      <c r="AE149" s="164">
        <f>IF(A6stdlife="n/a","n/a",IF(AE$3&gt;(A6stdlife+$E149),(Input!$M$148*(1+rvanilla)^0.5)-SUM($M149:AD149),(Input!$M$148*(1+rvanilla)^0.5)/A6stdlife))</f>
        <v>0</v>
      </c>
      <c r="AF149" s="164">
        <f>IF(A6stdlife="n/a","n/a",IF(AF$3&gt;(A6stdlife+$E149),(Input!$M$148*(1+rvanilla)^0.5)-SUM($M149:AE149),(Input!$M$148*(1+rvanilla)^0.5)/A6stdlife))</f>
        <v>0</v>
      </c>
      <c r="AG149" s="164">
        <f>IF(A6stdlife="n/a","n/a",IF(AG$3&gt;(A6stdlife+$E149),(Input!$M$148*(1+rvanilla)^0.5)-SUM($M149:AF149),(Input!$M$148*(1+rvanilla)^0.5)/A6stdlife))</f>
        <v>0</v>
      </c>
      <c r="AH149" s="164">
        <f>IF(A6stdlife="n/a","n/a",IF(AH$3&gt;(A6stdlife+$E149),(Input!$M$148*(1+rvanilla)^0.5)-SUM($M149:AG149),(Input!$M$148*(1+rvanilla)^0.5)/A6stdlife))</f>
        <v>0</v>
      </c>
      <c r="AI149" s="164">
        <f>IF(A6stdlife="n/a","n/a",IF(AI$3&gt;(A6stdlife+$E149),(Input!$M$148*(1+rvanilla)^0.5)-SUM($M149:AH149),(Input!$M$148*(1+rvanilla)^0.5)/A6stdlife))</f>
        <v>0</v>
      </c>
      <c r="AJ149" s="164">
        <f>IF(A6stdlife="n/a","n/a",IF(AJ$3&gt;(A6stdlife+$E149),(Input!$M$148*(1+rvanilla)^0.5)-SUM($M149:AI149),(Input!$M$148*(1+rvanilla)^0.5)/A6stdlife))</f>
        <v>0</v>
      </c>
      <c r="AK149" s="164">
        <f>IF(A6stdlife="n/a","n/a",IF(AK$3&gt;(A6stdlife+$E149),(Input!$M$148*(1+rvanilla)^0.5)-SUM($M149:AJ149),(Input!$M$148*(1+rvanilla)^0.5)/A6stdlife))</f>
        <v>0</v>
      </c>
      <c r="AL149" s="164">
        <f>IF(A6stdlife="n/a","n/a",IF(AL$3&gt;(A6stdlife+$E149),(Input!$M$148*(1+rvanilla)^0.5)-SUM($M149:AK149),(Input!$M$148*(1+rvanilla)^0.5)/A6stdlife))</f>
        <v>0</v>
      </c>
      <c r="AM149" s="164">
        <f>IF(A6stdlife="n/a","n/a",IF(AM$3&gt;(A6stdlife+$E149),(Input!$M$148*(1+rvanilla)^0.5)-SUM($M149:AL149),(Input!$M$148*(1+rvanilla)^0.5)/A6stdlife))</f>
        <v>0</v>
      </c>
      <c r="AN149" s="164">
        <f>IF(A6stdlife="n/a","n/a",IF(AN$3&gt;(A6stdlife+$E149),(Input!$M$148*(1+rvanilla)^0.5)-SUM($M149:AM149),(Input!$M$148*(1+rvanilla)^0.5)/A6stdlife))</f>
        <v>0</v>
      </c>
      <c r="AO149" s="164">
        <f>IF(A6stdlife="n/a","n/a",IF(AO$3&gt;(A6stdlife+$E149),(Input!$M$148*(1+rvanilla)^0.5)-SUM($M149:AN149),(Input!$M$148*(1+rvanilla)^0.5)/A6stdlife))</f>
        <v>0</v>
      </c>
      <c r="AP149" s="164">
        <f>IF(A6stdlife="n/a","n/a",IF(AP$3&gt;(A6stdlife+$E149),(Input!$M$148*(1+rvanilla)^0.5)-SUM($M149:AO149),(Input!$M$148*(1+rvanilla)^0.5)/A6stdlife))</f>
        <v>0</v>
      </c>
      <c r="AQ149" s="164">
        <f>IF(A6stdlife="n/a","n/a",IF(AQ$3&gt;(A6stdlife+$E149),(Input!$M$148*(1+rvanilla)^0.5)-SUM($M149:AP149),(Input!$M$148*(1+rvanilla)^0.5)/A6stdlife))</f>
        <v>0</v>
      </c>
      <c r="AR149" s="164">
        <f>IF(A6stdlife="n/a","n/a",IF(AR$3&gt;(A6stdlife+$E149),(Input!$M$148*(1+rvanilla)^0.5)-SUM($M149:AQ149),(Input!$M$148*(1+rvanilla)^0.5)/A6stdlife))</f>
        <v>0</v>
      </c>
      <c r="AS149" s="164">
        <f>IF(A6stdlife="n/a","n/a",IF(AS$3&gt;(A6stdlife+$E149),(Input!$M$148*(1+rvanilla)^0.5)-SUM($M149:AR149),(Input!$M$148*(1+rvanilla)^0.5)/A6stdlife))</f>
        <v>0</v>
      </c>
      <c r="AT149" s="164">
        <f>IF(A6stdlife="n/a","n/a",IF(AT$3&gt;(A6stdlife+$E149),(Input!$M$148*(1+rvanilla)^0.5)-SUM($M149:AS149),(Input!$M$148*(1+rvanilla)^0.5)/A6stdlife))</f>
        <v>0</v>
      </c>
      <c r="AU149" s="164">
        <f>IF(A6stdlife="n/a","n/a",IF(AU$3&gt;(A6stdlife+$E149),(Input!$M$148*(1+rvanilla)^0.5)-SUM($M149:AT149),(Input!$M$148*(1+rvanilla)^0.5)/A6stdlife))</f>
        <v>0</v>
      </c>
      <c r="AV149" s="164">
        <f>IF(A6stdlife="n/a","n/a",IF(AV$3&gt;(A6stdlife+$E149),(Input!$M$148*(1+rvanilla)^0.5)-SUM($M149:AU149),(Input!$M$148*(1+rvanilla)^0.5)/A6stdlife))</f>
        <v>0</v>
      </c>
      <c r="AW149" s="164">
        <f>IF(A6stdlife="n/a","n/a",IF(AW$3&gt;(A6stdlife+$E149),(Input!$M$148*(1+rvanilla)^0.5)-SUM($M149:AV149),(Input!$M$148*(1+rvanilla)^0.5)/A6stdlife))</f>
        <v>0</v>
      </c>
      <c r="AX149" s="164">
        <f>IF(A6stdlife="n/a","n/a",IF(AX$3&gt;(A6stdlife+$E149),(Input!$M$148*(1+rvanilla)^0.5)-SUM($M149:AW149),(Input!$M$148*(1+rvanilla)^0.5)/A6stdlife))</f>
        <v>0</v>
      </c>
      <c r="AY149" s="164">
        <f>IF(A6stdlife="n/a","n/a",IF(AY$3&gt;(A6stdlife+$E149),(Input!$M$148*(1+rvanilla)^0.5)-SUM($M149:AX149),(Input!$M$148*(1+rvanilla)^0.5)/A6stdlife))</f>
        <v>0</v>
      </c>
      <c r="AZ149" s="164">
        <f>IF(A6stdlife="n/a","n/a",IF(AZ$3&gt;(A6stdlife+$E149),(Input!$M$148*(1+rvanilla)^0.5)-SUM($M149:AY149),(Input!$M$148*(1+rvanilla)^0.5)/A6stdlife))</f>
        <v>0</v>
      </c>
      <c r="BA149" s="164">
        <f>IF(A6stdlife="n/a","n/a",IF(BA$3&gt;(A6stdlife+$E149),(Input!$M$148*(1+rvanilla)^0.5)-SUM($M149:AZ149),(Input!$M$148*(1+rvanilla)^0.5)/A6stdlife))</f>
        <v>0</v>
      </c>
      <c r="BB149" s="164">
        <f>IF(A6stdlife="n/a","n/a",IF(BB$3&gt;(A6stdlife+$E149),(Input!$M$148*(1+rvanilla)^0.5)-SUM($M149:BA149),(Input!$M$148*(1+rvanilla)^0.5)/A6stdlife))</f>
        <v>0</v>
      </c>
      <c r="BC149" s="164">
        <f>IF(A6stdlife="n/a","n/a",IF(BC$3&gt;(A6stdlife+$E149),(Input!$M$148*(1+rvanilla)^0.5)-SUM($M149:BB149),(Input!$M$148*(1+rvanilla)^0.5)/A6stdlife))</f>
        <v>0</v>
      </c>
      <c r="BD149" s="164">
        <f>IF(A6stdlife="n/a","n/a",IF(BD$3&gt;(A6stdlife+$E149),(Input!$M$148*(1+rvanilla)^0.5)-SUM($M149:BC149),(Input!$M$148*(1+rvanilla)^0.5)/A6stdlife))</f>
        <v>0</v>
      </c>
      <c r="BE149" s="164">
        <f>IF(A6stdlife="n/a","n/a",IF(BE$3&gt;(A6stdlife+$E149),(Input!$M$148*(1+rvanilla)^0.5)-SUM($M149:BD149),(Input!$M$148*(1+rvanilla)^0.5)/A6stdlife))</f>
        <v>0</v>
      </c>
      <c r="BF149" s="164">
        <f>IF(A6stdlife="n/a","n/a",IF(BF$3&gt;(A6stdlife+$E149),(Input!$M$148*(1+rvanilla)^0.5)-SUM($M149:BE149),(Input!$M$148*(1+rvanilla)^0.5)/A6stdlife))</f>
        <v>0</v>
      </c>
      <c r="BG149" s="164">
        <f>IF(A6stdlife="n/a","n/a",IF(BG$3&gt;(A6stdlife+$E149),(Input!$M$148*(1+rvanilla)^0.5)-SUM($M149:BF149),(Input!$M$148*(1+rvanilla)^0.5)/A6stdlife))</f>
        <v>0</v>
      </c>
      <c r="BH149" s="164">
        <f>IF(A6stdlife="n/a","n/a",IF(BH$3&gt;(A6stdlife+$E149),(Input!$M$148*(1+rvanilla)^0.5)-SUM($M149:BG149),(Input!$M$148*(1+rvanilla)^0.5)/A6stdlife))</f>
        <v>0</v>
      </c>
      <c r="BI149" s="164">
        <f>IF(A6stdlife="n/a","n/a",IF(BI$3&gt;(A6stdlife+$E149),(Input!$M$148*(1+rvanilla)^0.5)-SUM($M149:BH149),(Input!$M$148*(1+rvanilla)^0.5)/A6stdlife))</f>
        <v>0</v>
      </c>
      <c r="BJ149" s="18"/>
      <c r="BK149" s="18"/>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s="5" customFormat="1" hidden="1" outlineLevel="2" x14ac:dyDescent="0.2">
      <c r="A150" s="18"/>
      <c r="B150" s="18"/>
      <c r="C150" s="36"/>
      <c r="D150" s="485"/>
      <c r="E150" s="283">
        <v>8</v>
      </c>
      <c r="F150" s="38"/>
      <c r="G150" s="391"/>
      <c r="H150" s="308"/>
      <c r="I150" s="308"/>
      <c r="J150" s="308"/>
      <c r="K150" s="308"/>
      <c r="L150" s="308"/>
      <c r="M150" s="308"/>
      <c r="N150" s="307"/>
      <c r="O150" s="164">
        <f>IF(A6stdlife="n/a","n/a",IF(O$3&gt;(A6stdlife+$E150),(Input!$N$148*(1+rvanilla)^0.5)-SUM($N150:N150),(Input!$N$148*(1+rvanilla)^0.5)/A6stdlife))</f>
        <v>0</v>
      </c>
      <c r="P150" s="164">
        <f>IF(A6stdlife="n/a","n/a",IF(P$3&gt;(A6stdlife+$E150),(Input!$N$148*(1+rvanilla)^0.5)-SUM($N150:O150),(Input!$N$148*(1+rvanilla)^0.5)/A6stdlife))</f>
        <v>0</v>
      </c>
      <c r="Q150" s="164">
        <f>IF(A6stdlife="n/a","n/a",IF(Q$3&gt;(A6stdlife+$E150),(Input!$N$148*(1+rvanilla)^0.5)-SUM($N150:P150),(Input!$N$148*(1+rvanilla)^0.5)/A6stdlife))</f>
        <v>0</v>
      </c>
      <c r="R150" s="164">
        <f>IF(A6stdlife="n/a","n/a",IF(R$3&gt;(A6stdlife+$E150),(Input!$N$148*(1+rvanilla)^0.5)-SUM($N150:Q150),(Input!$N$148*(1+rvanilla)^0.5)/A6stdlife))</f>
        <v>0</v>
      </c>
      <c r="S150" s="164">
        <f>IF(A6stdlife="n/a","n/a",IF(S$3&gt;(A6stdlife+$E150),(Input!$N$148*(1+rvanilla)^0.5)-SUM($N150:R150),(Input!$N$148*(1+rvanilla)^0.5)/A6stdlife))</f>
        <v>0</v>
      </c>
      <c r="T150" s="164">
        <f>IF(A6stdlife="n/a","n/a",IF(T$3&gt;(A6stdlife+$E150),(Input!$N$148*(1+rvanilla)^0.5)-SUM($N150:S150),(Input!$N$148*(1+rvanilla)^0.5)/A6stdlife))</f>
        <v>0</v>
      </c>
      <c r="U150" s="164">
        <f>IF(A6stdlife="n/a","n/a",IF(U$3&gt;(A6stdlife+$E150),(Input!$N$148*(1+rvanilla)^0.5)-SUM($N150:T150),(Input!$N$148*(1+rvanilla)^0.5)/A6stdlife))</f>
        <v>0</v>
      </c>
      <c r="V150" s="164">
        <f>IF(A6stdlife="n/a","n/a",IF(V$3&gt;(A6stdlife+$E150),(Input!$N$148*(1+rvanilla)^0.5)-SUM($N150:U150),(Input!$N$148*(1+rvanilla)^0.5)/A6stdlife))</f>
        <v>0</v>
      </c>
      <c r="W150" s="164">
        <f>IF(A6stdlife="n/a","n/a",IF(W$3&gt;(A6stdlife+$E150),(Input!$N$148*(1+rvanilla)^0.5)-SUM($N150:V150),(Input!$N$148*(1+rvanilla)^0.5)/A6stdlife))</f>
        <v>0</v>
      </c>
      <c r="X150" s="164">
        <f>IF(A6stdlife="n/a","n/a",IF(X$3&gt;(A6stdlife+$E150),(Input!$N$148*(1+rvanilla)^0.5)-SUM($N150:W150),(Input!$N$148*(1+rvanilla)^0.5)/A6stdlife))</f>
        <v>0</v>
      </c>
      <c r="Y150" s="164">
        <f>IF(A6stdlife="n/a","n/a",IF(Y$3&gt;(A6stdlife+$E150),(Input!$N$148*(1+rvanilla)^0.5)-SUM($N150:X150),(Input!$N$148*(1+rvanilla)^0.5)/A6stdlife))</f>
        <v>0</v>
      </c>
      <c r="Z150" s="164">
        <f>IF(A6stdlife="n/a","n/a",IF(Z$3&gt;(A6stdlife+$E150),(Input!$N$148*(1+rvanilla)^0.5)-SUM($N150:Y150),(Input!$N$148*(1+rvanilla)^0.5)/A6stdlife))</f>
        <v>0</v>
      </c>
      <c r="AA150" s="164">
        <f>IF(A6stdlife="n/a","n/a",IF(AA$3&gt;(A6stdlife+$E150),(Input!$N$148*(1+rvanilla)^0.5)-SUM($N150:Z150),(Input!$N$148*(1+rvanilla)^0.5)/A6stdlife))</f>
        <v>0</v>
      </c>
      <c r="AB150" s="164">
        <f>IF(A6stdlife="n/a","n/a",IF(AB$3&gt;(A6stdlife+$E150),(Input!$N$148*(1+rvanilla)^0.5)-SUM($N150:AA150),(Input!$N$148*(1+rvanilla)^0.5)/A6stdlife))</f>
        <v>0</v>
      </c>
      <c r="AC150" s="164">
        <f>IF(A6stdlife="n/a","n/a",IF(AC$3&gt;(A6stdlife+$E150),(Input!$N$148*(1+rvanilla)^0.5)-SUM($N150:AB150),(Input!$N$148*(1+rvanilla)^0.5)/A6stdlife))</f>
        <v>0</v>
      </c>
      <c r="AD150" s="164">
        <f>IF(A6stdlife="n/a","n/a",IF(AD$3&gt;(A6stdlife+$E150),(Input!$N$148*(1+rvanilla)^0.5)-SUM($N150:AC150),(Input!$N$148*(1+rvanilla)^0.5)/A6stdlife))</f>
        <v>0</v>
      </c>
      <c r="AE150" s="164">
        <f>IF(A6stdlife="n/a","n/a",IF(AE$3&gt;(A6stdlife+$E150),(Input!$N$148*(1+rvanilla)^0.5)-SUM($N150:AD150),(Input!$N$148*(1+rvanilla)^0.5)/A6stdlife))</f>
        <v>0</v>
      </c>
      <c r="AF150" s="164">
        <f>IF(A6stdlife="n/a","n/a",IF(AF$3&gt;(A6stdlife+$E150),(Input!$N$148*(1+rvanilla)^0.5)-SUM($N150:AE150),(Input!$N$148*(1+rvanilla)^0.5)/A6stdlife))</f>
        <v>0</v>
      </c>
      <c r="AG150" s="164">
        <f>IF(A6stdlife="n/a","n/a",IF(AG$3&gt;(A6stdlife+$E150),(Input!$N$148*(1+rvanilla)^0.5)-SUM($N150:AF150),(Input!$N$148*(1+rvanilla)^0.5)/A6stdlife))</f>
        <v>0</v>
      </c>
      <c r="AH150" s="164">
        <f>IF(A6stdlife="n/a","n/a",IF(AH$3&gt;(A6stdlife+$E150),(Input!$N$148*(1+rvanilla)^0.5)-SUM($N150:AG150),(Input!$N$148*(1+rvanilla)^0.5)/A6stdlife))</f>
        <v>0</v>
      </c>
      <c r="AI150" s="164">
        <f>IF(A6stdlife="n/a","n/a",IF(AI$3&gt;(A6stdlife+$E150),(Input!$N$148*(1+rvanilla)^0.5)-SUM($N150:AH150),(Input!$N$148*(1+rvanilla)^0.5)/A6stdlife))</f>
        <v>0</v>
      </c>
      <c r="AJ150" s="164">
        <f>IF(A6stdlife="n/a","n/a",IF(AJ$3&gt;(A6stdlife+$E150),(Input!$N$148*(1+rvanilla)^0.5)-SUM($N150:AI150),(Input!$N$148*(1+rvanilla)^0.5)/A6stdlife))</f>
        <v>0</v>
      </c>
      <c r="AK150" s="164">
        <f>IF(A6stdlife="n/a","n/a",IF(AK$3&gt;(A6stdlife+$E150),(Input!$N$148*(1+rvanilla)^0.5)-SUM($N150:AJ150),(Input!$N$148*(1+rvanilla)^0.5)/A6stdlife))</f>
        <v>0</v>
      </c>
      <c r="AL150" s="164">
        <f>IF(A6stdlife="n/a","n/a",IF(AL$3&gt;(A6stdlife+$E150),(Input!$N$148*(1+rvanilla)^0.5)-SUM($N150:AK150),(Input!$N$148*(1+rvanilla)^0.5)/A6stdlife))</f>
        <v>0</v>
      </c>
      <c r="AM150" s="164">
        <f>IF(A6stdlife="n/a","n/a",IF(AM$3&gt;(A6stdlife+$E150),(Input!$N$148*(1+rvanilla)^0.5)-SUM($N150:AL150),(Input!$N$148*(1+rvanilla)^0.5)/A6stdlife))</f>
        <v>0</v>
      </c>
      <c r="AN150" s="164">
        <f>IF(A6stdlife="n/a","n/a",IF(AN$3&gt;(A6stdlife+$E150),(Input!$N$148*(1+rvanilla)^0.5)-SUM($N150:AM150),(Input!$N$148*(1+rvanilla)^0.5)/A6stdlife))</f>
        <v>0</v>
      </c>
      <c r="AO150" s="164">
        <f>IF(A6stdlife="n/a","n/a",IF(AO$3&gt;(A6stdlife+$E150),(Input!$N$148*(1+rvanilla)^0.5)-SUM($N150:AN150),(Input!$N$148*(1+rvanilla)^0.5)/A6stdlife))</f>
        <v>0</v>
      </c>
      <c r="AP150" s="164">
        <f>IF(A6stdlife="n/a","n/a",IF(AP$3&gt;(A6stdlife+$E150),(Input!$N$148*(1+rvanilla)^0.5)-SUM($N150:AO150),(Input!$N$148*(1+rvanilla)^0.5)/A6stdlife))</f>
        <v>0</v>
      </c>
      <c r="AQ150" s="164">
        <f>IF(A6stdlife="n/a","n/a",IF(AQ$3&gt;(A6stdlife+$E150),(Input!$N$148*(1+rvanilla)^0.5)-SUM($N150:AP150),(Input!$N$148*(1+rvanilla)^0.5)/A6stdlife))</f>
        <v>0</v>
      </c>
      <c r="AR150" s="164">
        <f>IF(A6stdlife="n/a","n/a",IF(AR$3&gt;(A6stdlife+$E150),(Input!$N$148*(1+rvanilla)^0.5)-SUM($N150:AQ150),(Input!$N$148*(1+rvanilla)^0.5)/A6stdlife))</f>
        <v>0</v>
      </c>
      <c r="AS150" s="164">
        <f>IF(A6stdlife="n/a","n/a",IF(AS$3&gt;(A6stdlife+$E150),(Input!$N$148*(1+rvanilla)^0.5)-SUM($N150:AR150),(Input!$N$148*(1+rvanilla)^0.5)/A6stdlife))</f>
        <v>0</v>
      </c>
      <c r="AT150" s="164">
        <f>IF(A6stdlife="n/a","n/a",IF(AT$3&gt;(A6stdlife+$E150),(Input!$N$148*(1+rvanilla)^0.5)-SUM($N150:AS150),(Input!$N$148*(1+rvanilla)^0.5)/A6stdlife))</f>
        <v>0</v>
      </c>
      <c r="AU150" s="164">
        <f>IF(A6stdlife="n/a","n/a",IF(AU$3&gt;(A6stdlife+$E150),(Input!$N$148*(1+rvanilla)^0.5)-SUM($N150:AT150),(Input!$N$148*(1+rvanilla)^0.5)/A6stdlife))</f>
        <v>0</v>
      </c>
      <c r="AV150" s="164">
        <f>IF(A6stdlife="n/a","n/a",IF(AV$3&gt;(A6stdlife+$E150),(Input!$N$148*(1+rvanilla)^0.5)-SUM($N150:AU150),(Input!$N$148*(1+rvanilla)^0.5)/A6stdlife))</f>
        <v>0</v>
      </c>
      <c r="AW150" s="164">
        <f>IF(A6stdlife="n/a","n/a",IF(AW$3&gt;(A6stdlife+$E150),(Input!$N$148*(1+rvanilla)^0.5)-SUM($N150:AV150),(Input!$N$148*(1+rvanilla)^0.5)/A6stdlife))</f>
        <v>0</v>
      </c>
      <c r="AX150" s="164">
        <f>IF(A6stdlife="n/a","n/a",IF(AX$3&gt;(A6stdlife+$E150),(Input!$N$148*(1+rvanilla)^0.5)-SUM($N150:AW150),(Input!$N$148*(1+rvanilla)^0.5)/A6stdlife))</f>
        <v>0</v>
      </c>
      <c r="AY150" s="164">
        <f>IF(A6stdlife="n/a","n/a",IF(AY$3&gt;(A6stdlife+$E150),(Input!$N$148*(1+rvanilla)^0.5)-SUM($N150:AX150),(Input!$N$148*(1+rvanilla)^0.5)/A6stdlife))</f>
        <v>0</v>
      </c>
      <c r="AZ150" s="164">
        <f>IF(A6stdlife="n/a","n/a",IF(AZ$3&gt;(A6stdlife+$E150),(Input!$N$148*(1+rvanilla)^0.5)-SUM($N150:AY150),(Input!$N$148*(1+rvanilla)^0.5)/A6stdlife))</f>
        <v>0</v>
      </c>
      <c r="BA150" s="164">
        <f>IF(A6stdlife="n/a","n/a",IF(BA$3&gt;(A6stdlife+$E150),(Input!$N$148*(1+rvanilla)^0.5)-SUM($N150:AZ150),(Input!$N$148*(1+rvanilla)^0.5)/A6stdlife))</f>
        <v>0</v>
      </c>
      <c r="BB150" s="164">
        <f>IF(A6stdlife="n/a","n/a",IF(BB$3&gt;(A6stdlife+$E150),(Input!$N$148*(1+rvanilla)^0.5)-SUM($N150:BA150),(Input!$N$148*(1+rvanilla)^0.5)/A6stdlife))</f>
        <v>0</v>
      </c>
      <c r="BC150" s="164">
        <f>IF(A6stdlife="n/a","n/a",IF(BC$3&gt;(A6stdlife+$E150),(Input!$N$148*(1+rvanilla)^0.5)-SUM($N150:BB150),(Input!$N$148*(1+rvanilla)^0.5)/A6stdlife))</f>
        <v>0</v>
      </c>
      <c r="BD150" s="164">
        <f>IF(A6stdlife="n/a","n/a",IF(BD$3&gt;(A6stdlife+$E150),(Input!$N$148*(1+rvanilla)^0.5)-SUM($N150:BC150),(Input!$N$148*(1+rvanilla)^0.5)/A6stdlife))</f>
        <v>0</v>
      </c>
      <c r="BE150" s="164">
        <f>IF(A6stdlife="n/a","n/a",IF(BE$3&gt;(A6stdlife+$E150),(Input!$N$148*(1+rvanilla)^0.5)-SUM($N150:BD150),(Input!$N$148*(1+rvanilla)^0.5)/A6stdlife))</f>
        <v>0</v>
      </c>
      <c r="BF150" s="164">
        <f>IF(A6stdlife="n/a","n/a",IF(BF$3&gt;(A6stdlife+$E150),(Input!$N$148*(1+rvanilla)^0.5)-SUM($N150:BE150),(Input!$N$148*(1+rvanilla)^0.5)/A6stdlife))</f>
        <v>0</v>
      </c>
      <c r="BG150" s="164">
        <f>IF(A6stdlife="n/a","n/a",IF(BG$3&gt;(A6stdlife+$E150),(Input!$N$148*(1+rvanilla)^0.5)-SUM($N150:BF150),(Input!$N$148*(1+rvanilla)^0.5)/A6stdlife))</f>
        <v>0</v>
      </c>
      <c r="BH150" s="164">
        <f>IF(A6stdlife="n/a","n/a",IF(BH$3&gt;(A6stdlife+$E150),(Input!$N$148*(1+rvanilla)^0.5)-SUM($N150:BG150),(Input!$N$148*(1+rvanilla)^0.5)/A6stdlife))</f>
        <v>0</v>
      </c>
      <c r="BI150" s="164">
        <f>IF(A6stdlife="n/a","n/a",IF(BI$3&gt;(A6stdlife+$E150),(Input!$N$148*(1+rvanilla)^0.5)-SUM($N150:BH150),(Input!$N$148*(1+rvanilla)^0.5)/A6stdlife))</f>
        <v>0</v>
      </c>
      <c r="BJ150" s="18"/>
      <c r="BK150" s="18"/>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s="5" customFormat="1" hidden="1" outlineLevel="2" x14ac:dyDescent="0.2">
      <c r="A151" s="18"/>
      <c r="B151" s="18"/>
      <c r="C151" s="36"/>
      <c r="D151" s="485"/>
      <c r="E151" s="283">
        <v>9</v>
      </c>
      <c r="F151" s="38"/>
      <c r="G151" s="391"/>
      <c r="H151" s="308"/>
      <c r="I151" s="308"/>
      <c r="J151" s="308"/>
      <c r="K151" s="308"/>
      <c r="L151" s="308"/>
      <c r="M151" s="308"/>
      <c r="N151" s="308"/>
      <c r="O151" s="307"/>
      <c r="P151" s="164">
        <f>IF(A6stdlife="n/a","n/a",IF(P$3&gt;(A6stdlife+$E151),(Input!$O$148*(1+rvanilla)^0.5)-SUM($O151:O151),(Input!$O$148*(1+rvanilla)^0.5)/A6stdlife))</f>
        <v>0</v>
      </c>
      <c r="Q151" s="164">
        <f>IF(A6stdlife="n/a","n/a",IF(Q$3&gt;(A6stdlife+$E151),(Input!$O$148*(1+rvanilla)^0.5)-SUM($O151:P151),(Input!$O$148*(1+rvanilla)^0.5)/A6stdlife))</f>
        <v>0</v>
      </c>
      <c r="R151" s="164">
        <f>IF(A6stdlife="n/a","n/a",IF(R$3&gt;(A6stdlife+$E151),(Input!$O$148*(1+rvanilla)^0.5)-SUM($O151:Q151),(Input!$O$148*(1+rvanilla)^0.5)/A6stdlife))</f>
        <v>0</v>
      </c>
      <c r="S151" s="164">
        <f>IF(A6stdlife="n/a","n/a",IF(S$3&gt;(A6stdlife+$E151),(Input!$O$148*(1+rvanilla)^0.5)-SUM($O151:R151),(Input!$O$148*(1+rvanilla)^0.5)/A6stdlife))</f>
        <v>0</v>
      </c>
      <c r="T151" s="164">
        <f>IF(A6stdlife="n/a","n/a",IF(T$3&gt;(A6stdlife+$E151),(Input!$O$148*(1+rvanilla)^0.5)-SUM($O151:S151),(Input!$O$148*(1+rvanilla)^0.5)/A6stdlife))</f>
        <v>0</v>
      </c>
      <c r="U151" s="164">
        <f>IF(A6stdlife="n/a","n/a",IF(U$3&gt;(A6stdlife+$E151),(Input!$O$148*(1+rvanilla)^0.5)-SUM($O151:T151),(Input!$O$148*(1+rvanilla)^0.5)/A6stdlife))</f>
        <v>0</v>
      </c>
      <c r="V151" s="164">
        <f>IF(A6stdlife="n/a","n/a",IF(V$3&gt;(A6stdlife+$E151),(Input!$O$148*(1+rvanilla)^0.5)-SUM($O151:U151),(Input!$O$148*(1+rvanilla)^0.5)/A6stdlife))</f>
        <v>0</v>
      </c>
      <c r="W151" s="164">
        <f>IF(A6stdlife="n/a","n/a",IF(W$3&gt;(A6stdlife+$E151),(Input!$O$148*(1+rvanilla)^0.5)-SUM($O151:V151),(Input!$O$148*(1+rvanilla)^0.5)/A6stdlife))</f>
        <v>0</v>
      </c>
      <c r="X151" s="164">
        <f>IF(A6stdlife="n/a","n/a",IF(X$3&gt;(A6stdlife+$E151),(Input!$O$148*(1+rvanilla)^0.5)-SUM($O151:W151),(Input!$O$148*(1+rvanilla)^0.5)/A6stdlife))</f>
        <v>0</v>
      </c>
      <c r="Y151" s="164">
        <f>IF(A6stdlife="n/a","n/a",IF(Y$3&gt;(A6stdlife+$E151),(Input!$O$148*(1+rvanilla)^0.5)-SUM($O151:X151),(Input!$O$148*(1+rvanilla)^0.5)/A6stdlife))</f>
        <v>0</v>
      </c>
      <c r="Z151" s="164">
        <f>IF(A6stdlife="n/a","n/a",IF(Z$3&gt;(A6stdlife+$E151),(Input!$O$148*(1+rvanilla)^0.5)-SUM($O151:Y151),(Input!$O$148*(1+rvanilla)^0.5)/A6stdlife))</f>
        <v>0</v>
      </c>
      <c r="AA151" s="164">
        <f>IF(A6stdlife="n/a","n/a",IF(AA$3&gt;(A6stdlife+$E151),(Input!$O$148*(1+rvanilla)^0.5)-SUM($O151:Z151),(Input!$O$148*(1+rvanilla)^0.5)/A6stdlife))</f>
        <v>0</v>
      </c>
      <c r="AB151" s="164">
        <f>IF(A6stdlife="n/a","n/a",IF(AB$3&gt;(A6stdlife+$E151),(Input!$O$148*(1+rvanilla)^0.5)-SUM($O151:AA151),(Input!$O$148*(1+rvanilla)^0.5)/A6stdlife))</f>
        <v>0</v>
      </c>
      <c r="AC151" s="164">
        <f>IF(A6stdlife="n/a","n/a",IF(AC$3&gt;(A6stdlife+$E151),(Input!$O$148*(1+rvanilla)^0.5)-SUM($O151:AB151),(Input!$O$148*(1+rvanilla)^0.5)/A6stdlife))</f>
        <v>0</v>
      </c>
      <c r="AD151" s="164">
        <f>IF(A6stdlife="n/a","n/a",IF(AD$3&gt;(A6stdlife+$E151),(Input!$O$148*(1+rvanilla)^0.5)-SUM($O151:AC151),(Input!$O$148*(1+rvanilla)^0.5)/A6stdlife))</f>
        <v>0</v>
      </c>
      <c r="AE151" s="164">
        <f>IF(A6stdlife="n/a","n/a",IF(AE$3&gt;(A6stdlife+$E151),(Input!$O$148*(1+rvanilla)^0.5)-SUM($O151:AD151),(Input!$O$148*(1+rvanilla)^0.5)/A6stdlife))</f>
        <v>0</v>
      </c>
      <c r="AF151" s="164">
        <f>IF(A6stdlife="n/a","n/a",IF(AF$3&gt;(A6stdlife+$E151),(Input!$O$148*(1+rvanilla)^0.5)-SUM($O151:AE151),(Input!$O$148*(1+rvanilla)^0.5)/A6stdlife))</f>
        <v>0</v>
      </c>
      <c r="AG151" s="164">
        <f>IF(A6stdlife="n/a","n/a",IF(AG$3&gt;(A6stdlife+$E151),(Input!$O$148*(1+rvanilla)^0.5)-SUM($O151:AF151),(Input!$O$148*(1+rvanilla)^0.5)/A6stdlife))</f>
        <v>0</v>
      </c>
      <c r="AH151" s="164">
        <f>IF(A6stdlife="n/a","n/a",IF(AH$3&gt;(A6stdlife+$E151),(Input!$O$148*(1+rvanilla)^0.5)-SUM($O151:AG151),(Input!$O$148*(1+rvanilla)^0.5)/A6stdlife))</f>
        <v>0</v>
      </c>
      <c r="AI151" s="164">
        <f>IF(A6stdlife="n/a","n/a",IF(AI$3&gt;(A6stdlife+$E151),(Input!$O$148*(1+rvanilla)^0.5)-SUM($O151:AH151),(Input!$O$148*(1+rvanilla)^0.5)/A6stdlife))</f>
        <v>0</v>
      </c>
      <c r="AJ151" s="164">
        <f>IF(A6stdlife="n/a","n/a",IF(AJ$3&gt;(A6stdlife+$E151),(Input!$O$148*(1+rvanilla)^0.5)-SUM($O151:AI151),(Input!$O$148*(1+rvanilla)^0.5)/A6stdlife))</f>
        <v>0</v>
      </c>
      <c r="AK151" s="164">
        <f>IF(A6stdlife="n/a","n/a",IF(AK$3&gt;(A6stdlife+$E151),(Input!$O$148*(1+rvanilla)^0.5)-SUM($O151:AJ151),(Input!$O$148*(1+rvanilla)^0.5)/A6stdlife))</f>
        <v>0</v>
      </c>
      <c r="AL151" s="164">
        <f>IF(A6stdlife="n/a","n/a",IF(AL$3&gt;(A6stdlife+$E151),(Input!$O$148*(1+rvanilla)^0.5)-SUM($O151:AK151),(Input!$O$148*(1+rvanilla)^0.5)/A6stdlife))</f>
        <v>0</v>
      </c>
      <c r="AM151" s="164">
        <f>IF(A6stdlife="n/a","n/a",IF(AM$3&gt;(A6stdlife+$E151),(Input!$O$148*(1+rvanilla)^0.5)-SUM($O151:AL151),(Input!$O$148*(1+rvanilla)^0.5)/A6stdlife))</f>
        <v>0</v>
      </c>
      <c r="AN151" s="164">
        <f>IF(A6stdlife="n/a","n/a",IF(AN$3&gt;(A6stdlife+$E151),(Input!$O$148*(1+rvanilla)^0.5)-SUM($O151:AM151),(Input!$O$148*(1+rvanilla)^0.5)/A6stdlife))</f>
        <v>0</v>
      </c>
      <c r="AO151" s="164">
        <f>IF(A6stdlife="n/a","n/a",IF(AO$3&gt;(A6stdlife+$E151),(Input!$O$148*(1+rvanilla)^0.5)-SUM($O151:AN151),(Input!$O$148*(1+rvanilla)^0.5)/A6stdlife))</f>
        <v>0</v>
      </c>
      <c r="AP151" s="164">
        <f>IF(A6stdlife="n/a","n/a",IF(AP$3&gt;(A6stdlife+$E151),(Input!$O$148*(1+rvanilla)^0.5)-SUM($O151:AO151),(Input!$O$148*(1+rvanilla)^0.5)/A6stdlife))</f>
        <v>0</v>
      </c>
      <c r="AQ151" s="164">
        <f>IF(A6stdlife="n/a","n/a",IF(AQ$3&gt;(A6stdlife+$E151),(Input!$O$148*(1+rvanilla)^0.5)-SUM($O151:AP151),(Input!$O$148*(1+rvanilla)^0.5)/A6stdlife))</f>
        <v>0</v>
      </c>
      <c r="AR151" s="164">
        <f>IF(A6stdlife="n/a","n/a",IF(AR$3&gt;(A6stdlife+$E151),(Input!$O$148*(1+rvanilla)^0.5)-SUM($O151:AQ151),(Input!$O$148*(1+rvanilla)^0.5)/A6stdlife))</f>
        <v>0</v>
      </c>
      <c r="AS151" s="164">
        <f>IF(A6stdlife="n/a","n/a",IF(AS$3&gt;(A6stdlife+$E151),(Input!$O$148*(1+rvanilla)^0.5)-SUM($O151:AR151),(Input!$O$148*(1+rvanilla)^0.5)/A6stdlife))</f>
        <v>0</v>
      </c>
      <c r="AT151" s="164">
        <f>IF(A6stdlife="n/a","n/a",IF(AT$3&gt;(A6stdlife+$E151),(Input!$O$148*(1+rvanilla)^0.5)-SUM($O151:AS151),(Input!$O$148*(1+rvanilla)^0.5)/A6stdlife))</f>
        <v>0</v>
      </c>
      <c r="AU151" s="164">
        <f>IF(A6stdlife="n/a","n/a",IF(AU$3&gt;(A6stdlife+$E151),(Input!$O$148*(1+rvanilla)^0.5)-SUM($O151:AT151),(Input!$O$148*(1+rvanilla)^0.5)/A6stdlife))</f>
        <v>0</v>
      </c>
      <c r="AV151" s="164">
        <f>IF(A6stdlife="n/a","n/a",IF(AV$3&gt;(A6stdlife+$E151),(Input!$O$148*(1+rvanilla)^0.5)-SUM($O151:AU151),(Input!$O$148*(1+rvanilla)^0.5)/A6stdlife))</f>
        <v>0</v>
      </c>
      <c r="AW151" s="164">
        <f>IF(A6stdlife="n/a","n/a",IF(AW$3&gt;(A6stdlife+$E151),(Input!$O$148*(1+rvanilla)^0.5)-SUM($O151:AV151),(Input!$O$148*(1+rvanilla)^0.5)/A6stdlife))</f>
        <v>0</v>
      </c>
      <c r="AX151" s="164">
        <f>IF(A6stdlife="n/a","n/a",IF(AX$3&gt;(A6stdlife+$E151),(Input!$O$148*(1+rvanilla)^0.5)-SUM($O151:AW151),(Input!$O$148*(1+rvanilla)^0.5)/A6stdlife))</f>
        <v>0</v>
      </c>
      <c r="AY151" s="164">
        <f>IF(A6stdlife="n/a","n/a",IF(AY$3&gt;(A6stdlife+$E151),(Input!$O$148*(1+rvanilla)^0.5)-SUM($O151:AX151),(Input!$O$148*(1+rvanilla)^0.5)/A6stdlife))</f>
        <v>0</v>
      </c>
      <c r="AZ151" s="164">
        <f>IF(A6stdlife="n/a","n/a",IF(AZ$3&gt;(A6stdlife+$E151),(Input!$O$148*(1+rvanilla)^0.5)-SUM($O151:AY151),(Input!$O$148*(1+rvanilla)^0.5)/A6stdlife))</f>
        <v>0</v>
      </c>
      <c r="BA151" s="164">
        <f>IF(A6stdlife="n/a","n/a",IF(BA$3&gt;(A6stdlife+$E151),(Input!$O$148*(1+rvanilla)^0.5)-SUM($O151:AZ151),(Input!$O$148*(1+rvanilla)^0.5)/A6stdlife))</f>
        <v>0</v>
      </c>
      <c r="BB151" s="164">
        <f>IF(A6stdlife="n/a","n/a",IF(BB$3&gt;(A6stdlife+$E151),(Input!$O$148*(1+rvanilla)^0.5)-SUM($O151:BA151),(Input!$O$148*(1+rvanilla)^0.5)/A6stdlife))</f>
        <v>0</v>
      </c>
      <c r="BC151" s="164">
        <f>IF(A6stdlife="n/a","n/a",IF(BC$3&gt;(A6stdlife+$E151),(Input!$O$148*(1+rvanilla)^0.5)-SUM($O151:BB151),(Input!$O$148*(1+rvanilla)^0.5)/A6stdlife))</f>
        <v>0</v>
      </c>
      <c r="BD151" s="164">
        <f>IF(A6stdlife="n/a","n/a",IF(BD$3&gt;(A6stdlife+$E151),(Input!$O$148*(1+rvanilla)^0.5)-SUM($O151:BC151),(Input!$O$148*(1+rvanilla)^0.5)/A6stdlife))</f>
        <v>0</v>
      </c>
      <c r="BE151" s="164">
        <f>IF(A6stdlife="n/a","n/a",IF(BE$3&gt;(A6stdlife+$E151),(Input!$O$148*(1+rvanilla)^0.5)-SUM($O151:BD151),(Input!$O$148*(1+rvanilla)^0.5)/A6stdlife))</f>
        <v>0</v>
      </c>
      <c r="BF151" s="164">
        <f>IF(A6stdlife="n/a","n/a",IF(BF$3&gt;(A6stdlife+$E151),(Input!$O$148*(1+rvanilla)^0.5)-SUM($O151:BE151),(Input!$O$148*(1+rvanilla)^0.5)/A6stdlife))</f>
        <v>0</v>
      </c>
      <c r="BG151" s="164">
        <f>IF(A6stdlife="n/a","n/a",IF(BG$3&gt;(A6stdlife+$E151),(Input!$O$148*(1+rvanilla)^0.5)-SUM($O151:BF151),(Input!$O$148*(1+rvanilla)^0.5)/A6stdlife))</f>
        <v>0</v>
      </c>
      <c r="BH151" s="164">
        <f>IF(A6stdlife="n/a","n/a",IF(BH$3&gt;(A6stdlife+$E151),(Input!$O$148*(1+rvanilla)^0.5)-SUM($O151:BG151),(Input!$O$148*(1+rvanilla)^0.5)/A6stdlife))</f>
        <v>0</v>
      </c>
      <c r="BI151" s="164">
        <f>IF(A6stdlife="n/a","n/a",IF(BI$3&gt;(A6stdlife+$E151),(Input!$O$148*(1+rvanilla)^0.5)-SUM($O151:BH151),(Input!$O$148*(1+rvanilla)^0.5)/A6stdlife))</f>
        <v>0</v>
      </c>
      <c r="BJ151" s="18"/>
      <c r="BK151" s="18"/>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s="5" customFormat="1" hidden="1" outlineLevel="2" x14ac:dyDescent="0.2">
      <c r="A152" s="18"/>
      <c r="B152" s="18"/>
      <c r="C152" s="36"/>
      <c r="D152" s="485"/>
      <c r="E152" s="284">
        <v>10</v>
      </c>
      <c r="F152" s="38"/>
      <c r="G152" s="391"/>
      <c r="H152" s="308"/>
      <c r="I152" s="308"/>
      <c r="J152" s="308"/>
      <c r="K152" s="308"/>
      <c r="L152" s="308"/>
      <c r="M152" s="308"/>
      <c r="N152" s="308"/>
      <c r="O152" s="308"/>
      <c r="P152" s="307"/>
      <c r="Q152" s="164">
        <f>IF(A6stdlife="n/a","n/a",IF(Q$3&gt;(A6stdlife+$E152),(Input!$P$148*(1+rvanilla)^0.5)-SUM($P152:P152),(Input!$P$148*(1+rvanilla)^0.5)/A6stdlife))</f>
        <v>0</v>
      </c>
      <c r="R152" s="164">
        <f>IF(A6stdlife="n/a","n/a",IF(R$3&gt;(A6stdlife+$E152),(Input!$P$148*(1+rvanilla)^0.5)-SUM($P152:Q152),(Input!$P$148*(1+rvanilla)^0.5)/A6stdlife))</f>
        <v>0</v>
      </c>
      <c r="S152" s="164">
        <f>IF(A6stdlife="n/a","n/a",IF(S$3&gt;(A6stdlife+$E152),(Input!$P$148*(1+rvanilla)^0.5)-SUM($P152:R152),(Input!$P$148*(1+rvanilla)^0.5)/A6stdlife))</f>
        <v>0</v>
      </c>
      <c r="T152" s="164">
        <f>IF(A6stdlife="n/a","n/a",IF(T$3&gt;(A6stdlife+$E152),(Input!$P$148*(1+rvanilla)^0.5)-SUM($P152:S152),(Input!$P$148*(1+rvanilla)^0.5)/A6stdlife))</f>
        <v>0</v>
      </c>
      <c r="U152" s="164">
        <f>IF(A6stdlife="n/a","n/a",IF(U$3&gt;(A6stdlife+$E152),(Input!$P$148*(1+rvanilla)^0.5)-SUM($P152:T152),(Input!$P$148*(1+rvanilla)^0.5)/A6stdlife))</f>
        <v>0</v>
      </c>
      <c r="V152" s="164">
        <f>IF(A6stdlife="n/a","n/a",IF(V$3&gt;(A6stdlife+$E152),(Input!$P$148*(1+rvanilla)^0.5)-SUM($P152:U152),(Input!$P$148*(1+rvanilla)^0.5)/A6stdlife))</f>
        <v>0</v>
      </c>
      <c r="W152" s="164">
        <f>IF(A6stdlife="n/a","n/a",IF(W$3&gt;(A6stdlife+$E152),(Input!$P$148*(1+rvanilla)^0.5)-SUM($P152:V152),(Input!$P$148*(1+rvanilla)^0.5)/A6stdlife))</f>
        <v>0</v>
      </c>
      <c r="X152" s="164">
        <f>IF(A6stdlife="n/a","n/a",IF(X$3&gt;(A6stdlife+$E152),(Input!$P$148*(1+rvanilla)^0.5)-SUM($P152:W152),(Input!$P$148*(1+rvanilla)^0.5)/A6stdlife))</f>
        <v>0</v>
      </c>
      <c r="Y152" s="164">
        <f>IF(A6stdlife="n/a","n/a",IF(Y$3&gt;(A6stdlife+$E152),(Input!$P$148*(1+rvanilla)^0.5)-SUM($P152:X152),(Input!$P$148*(1+rvanilla)^0.5)/A6stdlife))</f>
        <v>0</v>
      </c>
      <c r="Z152" s="164">
        <f>IF(A6stdlife="n/a","n/a",IF(Z$3&gt;(A6stdlife+$E152),(Input!$P$148*(1+rvanilla)^0.5)-SUM($P152:Y152),(Input!$P$148*(1+rvanilla)^0.5)/A6stdlife))</f>
        <v>0</v>
      </c>
      <c r="AA152" s="164">
        <f>IF(A6stdlife="n/a","n/a",IF(AA$3&gt;(A6stdlife+$E152),(Input!$P$148*(1+rvanilla)^0.5)-SUM($P152:Z152),(Input!$P$148*(1+rvanilla)^0.5)/A6stdlife))</f>
        <v>0</v>
      </c>
      <c r="AB152" s="164">
        <f>IF(A6stdlife="n/a","n/a",IF(AB$3&gt;(A6stdlife+$E152),(Input!$P$148*(1+rvanilla)^0.5)-SUM($P152:AA152),(Input!$P$148*(1+rvanilla)^0.5)/A6stdlife))</f>
        <v>0</v>
      </c>
      <c r="AC152" s="164">
        <f>IF(A6stdlife="n/a","n/a",IF(AC$3&gt;(A6stdlife+$E152),(Input!$P$148*(1+rvanilla)^0.5)-SUM($P152:AB152),(Input!$P$148*(1+rvanilla)^0.5)/A6stdlife))</f>
        <v>0</v>
      </c>
      <c r="AD152" s="164">
        <f>IF(A6stdlife="n/a","n/a",IF(AD$3&gt;(A6stdlife+$E152),(Input!$P$148*(1+rvanilla)^0.5)-SUM($P152:AC152),(Input!$P$148*(1+rvanilla)^0.5)/A6stdlife))</f>
        <v>0</v>
      </c>
      <c r="AE152" s="164">
        <f>IF(A6stdlife="n/a","n/a",IF(AE$3&gt;(A6stdlife+$E152),(Input!$P$148*(1+rvanilla)^0.5)-SUM($P152:AD152),(Input!$P$148*(1+rvanilla)^0.5)/A6stdlife))</f>
        <v>0</v>
      </c>
      <c r="AF152" s="164">
        <f>IF(A6stdlife="n/a","n/a",IF(AF$3&gt;(A6stdlife+$E152),(Input!$P$148*(1+rvanilla)^0.5)-SUM($P152:AE152),(Input!$P$148*(1+rvanilla)^0.5)/A6stdlife))</f>
        <v>0</v>
      </c>
      <c r="AG152" s="164">
        <f>IF(A6stdlife="n/a","n/a",IF(AG$3&gt;(A6stdlife+$E152),(Input!$P$148*(1+rvanilla)^0.5)-SUM($P152:AF152),(Input!$P$148*(1+rvanilla)^0.5)/A6stdlife))</f>
        <v>0</v>
      </c>
      <c r="AH152" s="164">
        <f>IF(A6stdlife="n/a","n/a",IF(AH$3&gt;(A6stdlife+$E152),(Input!$P$148*(1+rvanilla)^0.5)-SUM($P152:AG152),(Input!$P$148*(1+rvanilla)^0.5)/A6stdlife))</f>
        <v>0</v>
      </c>
      <c r="AI152" s="164">
        <f>IF(A6stdlife="n/a","n/a",IF(AI$3&gt;(A6stdlife+$E152),(Input!$P$148*(1+rvanilla)^0.5)-SUM($P152:AH152),(Input!$P$148*(1+rvanilla)^0.5)/A6stdlife))</f>
        <v>0</v>
      </c>
      <c r="AJ152" s="164">
        <f>IF(A6stdlife="n/a","n/a",IF(AJ$3&gt;(A6stdlife+$E152),(Input!$P$148*(1+rvanilla)^0.5)-SUM($P152:AI152),(Input!$P$148*(1+rvanilla)^0.5)/A6stdlife))</f>
        <v>0</v>
      </c>
      <c r="AK152" s="164">
        <f>IF(A6stdlife="n/a","n/a",IF(AK$3&gt;(A6stdlife+$E152),(Input!$P$148*(1+rvanilla)^0.5)-SUM($P152:AJ152),(Input!$P$148*(1+rvanilla)^0.5)/A6stdlife))</f>
        <v>0</v>
      </c>
      <c r="AL152" s="164">
        <f>IF(A6stdlife="n/a","n/a",IF(AL$3&gt;(A6stdlife+$E152),(Input!$P$148*(1+rvanilla)^0.5)-SUM($P152:AK152),(Input!$P$148*(1+rvanilla)^0.5)/A6stdlife))</f>
        <v>0</v>
      </c>
      <c r="AM152" s="164">
        <f>IF(A6stdlife="n/a","n/a",IF(AM$3&gt;(A6stdlife+$E152),(Input!$P$148*(1+rvanilla)^0.5)-SUM($P152:AL152),(Input!$P$148*(1+rvanilla)^0.5)/A6stdlife))</f>
        <v>0</v>
      </c>
      <c r="AN152" s="164">
        <f>IF(A6stdlife="n/a","n/a",IF(AN$3&gt;(A6stdlife+$E152),(Input!$P$148*(1+rvanilla)^0.5)-SUM($P152:AM152),(Input!$P$148*(1+rvanilla)^0.5)/A6stdlife))</f>
        <v>0</v>
      </c>
      <c r="AO152" s="164">
        <f>IF(A6stdlife="n/a","n/a",IF(AO$3&gt;(A6stdlife+$E152),(Input!$P$148*(1+rvanilla)^0.5)-SUM($P152:AN152),(Input!$P$148*(1+rvanilla)^0.5)/A6stdlife))</f>
        <v>0</v>
      </c>
      <c r="AP152" s="164">
        <f>IF(A6stdlife="n/a","n/a",IF(AP$3&gt;(A6stdlife+$E152),(Input!$P$148*(1+rvanilla)^0.5)-SUM($P152:AO152),(Input!$P$148*(1+rvanilla)^0.5)/A6stdlife))</f>
        <v>0</v>
      </c>
      <c r="AQ152" s="164">
        <f>IF(A6stdlife="n/a","n/a",IF(AQ$3&gt;(A6stdlife+$E152),(Input!$P$148*(1+rvanilla)^0.5)-SUM($P152:AP152),(Input!$P$148*(1+rvanilla)^0.5)/A6stdlife))</f>
        <v>0</v>
      </c>
      <c r="AR152" s="164">
        <f>IF(A6stdlife="n/a","n/a",IF(AR$3&gt;(A6stdlife+$E152),(Input!$P$148*(1+rvanilla)^0.5)-SUM($P152:AQ152),(Input!$P$148*(1+rvanilla)^0.5)/A6stdlife))</f>
        <v>0</v>
      </c>
      <c r="AS152" s="164">
        <f>IF(A6stdlife="n/a","n/a",IF(AS$3&gt;(A6stdlife+$E152),(Input!$P$148*(1+rvanilla)^0.5)-SUM($P152:AR152),(Input!$P$148*(1+rvanilla)^0.5)/A6stdlife))</f>
        <v>0</v>
      </c>
      <c r="AT152" s="164">
        <f>IF(A6stdlife="n/a","n/a",IF(AT$3&gt;(A6stdlife+$E152),(Input!$P$148*(1+rvanilla)^0.5)-SUM($P152:AS152),(Input!$P$148*(1+rvanilla)^0.5)/A6stdlife))</f>
        <v>0</v>
      </c>
      <c r="AU152" s="164">
        <f>IF(A6stdlife="n/a","n/a",IF(AU$3&gt;(A6stdlife+$E152),(Input!$P$148*(1+rvanilla)^0.5)-SUM($P152:AT152),(Input!$P$148*(1+rvanilla)^0.5)/A6stdlife))</f>
        <v>0</v>
      </c>
      <c r="AV152" s="164">
        <f>IF(A6stdlife="n/a","n/a",IF(AV$3&gt;(A6stdlife+$E152),(Input!$P$148*(1+rvanilla)^0.5)-SUM($P152:AU152),(Input!$P$148*(1+rvanilla)^0.5)/A6stdlife))</f>
        <v>0</v>
      </c>
      <c r="AW152" s="164">
        <f>IF(A6stdlife="n/a","n/a",IF(AW$3&gt;(A6stdlife+$E152),(Input!$P$148*(1+rvanilla)^0.5)-SUM($P152:AV152),(Input!$P$148*(1+rvanilla)^0.5)/A6stdlife))</f>
        <v>0</v>
      </c>
      <c r="AX152" s="164">
        <f>IF(A6stdlife="n/a","n/a",IF(AX$3&gt;(A6stdlife+$E152),(Input!$P$148*(1+rvanilla)^0.5)-SUM($P152:AW152),(Input!$P$148*(1+rvanilla)^0.5)/A6stdlife))</f>
        <v>0</v>
      </c>
      <c r="AY152" s="164">
        <f>IF(A6stdlife="n/a","n/a",IF(AY$3&gt;(A6stdlife+$E152),(Input!$P$148*(1+rvanilla)^0.5)-SUM($P152:AX152),(Input!$P$148*(1+rvanilla)^0.5)/A6stdlife))</f>
        <v>0</v>
      </c>
      <c r="AZ152" s="164">
        <f>IF(A6stdlife="n/a","n/a",IF(AZ$3&gt;(A6stdlife+$E152),(Input!$P$148*(1+rvanilla)^0.5)-SUM($P152:AY152),(Input!$P$148*(1+rvanilla)^0.5)/A6stdlife))</f>
        <v>0</v>
      </c>
      <c r="BA152" s="164">
        <f>IF(A6stdlife="n/a","n/a",IF(BA$3&gt;(A6stdlife+$E152),(Input!$P$148*(1+rvanilla)^0.5)-SUM($P152:AZ152),(Input!$P$148*(1+rvanilla)^0.5)/A6stdlife))</f>
        <v>0</v>
      </c>
      <c r="BB152" s="164">
        <f>IF(A6stdlife="n/a","n/a",IF(BB$3&gt;(A6stdlife+$E152),(Input!$P$148*(1+rvanilla)^0.5)-SUM($P152:BA152),(Input!$P$148*(1+rvanilla)^0.5)/A6stdlife))</f>
        <v>0</v>
      </c>
      <c r="BC152" s="164">
        <f>IF(A6stdlife="n/a","n/a",IF(BC$3&gt;(A6stdlife+$E152),(Input!$P$148*(1+rvanilla)^0.5)-SUM($P152:BB152),(Input!$P$148*(1+rvanilla)^0.5)/A6stdlife))</f>
        <v>0</v>
      </c>
      <c r="BD152" s="164">
        <f>IF(A6stdlife="n/a","n/a",IF(BD$3&gt;(A6stdlife+$E152),(Input!$P$148*(1+rvanilla)^0.5)-SUM($P152:BC152),(Input!$P$148*(1+rvanilla)^0.5)/A6stdlife))</f>
        <v>0</v>
      </c>
      <c r="BE152" s="164">
        <f>IF(A6stdlife="n/a","n/a",IF(BE$3&gt;(A6stdlife+$E152),(Input!$P$148*(1+rvanilla)^0.5)-SUM($P152:BD152),(Input!$P$148*(1+rvanilla)^0.5)/A6stdlife))</f>
        <v>0</v>
      </c>
      <c r="BF152" s="164">
        <f>IF(A6stdlife="n/a","n/a",IF(BF$3&gt;(A6stdlife+$E152),(Input!$P$148*(1+rvanilla)^0.5)-SUM($P152:BE152),(Input!$P$148*(1+rvanilla)^0.5)/A6stdlife))</f>
        <v>0</v>
      </c>
      <c r="BG152" s="164">
        <f>IF(A6stdlife="n/a","n/a",IF(BG$3&gt;(A6stdlife+$E152),(Input!$P$148*(1+rvanilla)^0.5)-SUM($P152:BF152),(Input!$P$148*(1+rvanilla)^0.5)/A6stdlife))</f>
        <v>0</v>
      </c>
      <c r="BH152" s="164">
        <f>IF(A6stdlife="n/a","n/a",IF(BH$3&gt;(A6stdlife+$E152),(Input!$P$148*(1+rvanilla)^0.5)-SUM($P152:BG152),(Input!$P$148*(1+rvanilla)^0.5)/A6stdlife))</f>
        <v>0</v>
      </c>
      <c r="BI152" s="164">
        <f>IF(A6stdlife="n/a","n/a",IF(BI$3&gt;(A6stdlife+$E152),(Input!$P$148*(1+rvanilla)^0.5)-SUM($P152:BH152),(Input!$P$148*(1+rvanilla)^0.5)/A6stdlife))</f>
        <v>0</v>
      </c>
      <c r="BJ152" s="18"/>
      <c r="BK152" s="18"/>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s="5" customFormat="1" hidden="1" outlineLevel="1" x14ac:dyDescent="0.2">
      <c r="A153" s="18"/>
      <c r="B153" s="18"/>
      <c r="C153" s="36" t="str">
        <f>Asset6</f>
        <v>Transmission substation equip 132/66kV</v>
      </c>
      <c r="D153" s="18"/>
      <c r="E153" s="18"/>
      <c r="F153" s="33"/>
      <c r="G153" s="161">
        <f t="shared" ref="G153:AL153" si="47">SUM(G141:G152)</f>
        <v>5.8560047622870792</v>
      </c>
      <c r="H153" s="161">
        <f t="shared" si="47"/>
        <v>5.9864460389069798</v>
      </c>
      <c r="I153" s="161">
        <f t="shared" si="47"/>
        <v>6.1646928711366726</v>
      </c>
      <c r="J153" s="161">
        <f t="shared" si="47"/>
        <v>6.3571454458568732</v>
      </c>
      <c r="K153" s="161">
        <f t="shared" si="47"/>
        <v>6.440684575583334</v>
      </c>
      <c r="L153" s="161">
        <f t="shared" si="47"/>
        <v>6.4960970939419829</v>
      </c>
      <c r="M153" s="161">
        <f t="shared" si="47"/>
        <v>6.4960970939419829</v>
      </c>
      <c r="N153" s="161">
        <f t="shared" si="47"/>
        <v>6.4960970939419829</v>
      </c>
      <c r="O153" s="161">
        <f t="shared" si="47"/>
        <v>6.4960970939419829</v>
      </c>
      <c r="P153" s="161">
        <f t="shared" si="47"/>
        <v>6.4960970939419829</v>
      </c>
      <c r="Q153" s="161">
        <f t="shared" si="47"/>
        <v>6.4960970939419829</v>
      </c>
      <c r="R153" s="161">
        <f t="shared" si="47"/>
        <v>6.4960970939419829</v>
      </c>
      <c r="S153" s="161">
        <f t="shared" si="47"/>
        <v>6.4960970939419829</v>
      </c>
      <c r="T153" s="161">
        <f t="shared" si="47"/>
        <v>6.4960970939419829</v>
      </c>
      <c r="U153" s="161">
        <f t="shared" si="47"/>
        <v>6.4960970939419829</v>
      </c>
      <c r="V153" s="161">
        <f t="shared" si="47"/>
        <v>6.4960970939419829</v>
      </c>
      <c r="W153" s="161">
        <f t="shared" si="47"/>
        <v>6.4960970939419829</v>
      </c>
      <c r="X153" s="161">
        <f t="shared" si="47"/>
        <v>6.4960970939419829</v>
      </c>
      <c r="Y153" s="161">
        <f t="shared" si="47"/>
        <v>6.4960970939419829</v>
      </c>
      <c r="Z153" s="161">
        <f t="shared" si="47"/>
        <v>6.4960970939419829</v>
      </c>
      <c r="AA153" s="161">
        <f t="shared" si="47"/>
        <v>6.4960970939419829</v>
      </c>
      <c r="AB153" s="161">
        <f t="shared" si="47"/>
        <v>6.4960970939419829</v>
      </c>
      <c r="AC153" s="161">
        <f t="shared" si="47"/>
        <v>6.4960970939419829</v>
      </c>
      <c r="AD153" s="161">
        <f t="shared" si="47"/>
        <v>6.4960970939419829</v>
      </c>
      <c r="AE153" s="161">
        <f t="shared" si="47"/>
        <v>6.4960970939419829</v>
      </c>
      <c r="AF153" s="161">
        <f t="shared" si="47"/>
        <v>6.4960970939419829</v>
      </c>
      <c r="AG153" s="161">
        <f t="shared" si="47"/>
        <v>6.4960970939419829</v>
      </c>
      <c r="AH153" s="161">
        <f t="shared" si="47"/>
        <v>6.4960970939419829</v>
      </c>
      <c r="AI153" s="161">
        <f t="shared" si="47"/>
        <v>6.4960970939419829</v>
      </c>
      <c r="AJ153" s="161">
        <f t="shared" si="47"/>
        <v>6.4960970939419829</v>
      </c>
      <c r="AK153" s="161">
        <f t="shared" si="47"/>
        <v>6.4960970939419829</v>
      </c>
      <c r="AL153" s="161">
        <f t="shared" si="47"/>
        <v>6.4960970939419829</v>
      </c>
      <c r="AM153" s="161">
        <f t="shared" ref="AM153:BI153" si="48">SUM(AM141:AM152)</f>
        <v>6.4960970939419829</v>
      </c>
      <c r="AN153" s="161">
        <f t="shared" si="48"/>
        <v>6.4960970939419829</v>
      </c>
      <c r="AO153" s="161">
        <f t="shared" si="48"/>
        <v>0.89806539427761478</v>
      </c>
      <c r="AP153" s="161">
        <f t="shared" si="48"/>
        <v>0.64009233165490442</v>
      </c>
      <c r="AQ153" s="161">
        <f t="shared" si="48"/>
        <v>0.64009233165490442</v>
      </c>
      <c r="AR153" s="161">
        <f t="shared" si="48"/>
        <v>0.64009233165490442</v>
      </c>
      <c r="AS153" s="161">
        <f t="shared" si="48"/>
        <v>0.64009233165490442</v>
      </c>
      <c r="AT153" s="161">
        <f t="shared" si="48"/>
        <v>0.64009233165490442</v>
      </c>
      <c r="AU153" s="161">
        <f t="shared" si="48"/>
        <v>0.64009233165490442</v>
      </c>
      <c r="AV153" s="161">
        <f t="shared" si="48"/>
        <v>0.64009233165490442</v>
      </c>
      <c r="AW153" s="161">
        <f t="shared" si="48"/>
        <v>0.64009233165490442</v>
      </c>
      <c r="AX153" s="161">
        <f t="shared" si="48"/>
        <v>0.64009233165490442</v>
      </c>
      <c r="AY153" s="161">
        <f t="shared" si="48"/>
        <v>0.64009233165490442</v>
      </c>
      <c r="AZ153" s="161">
        <f t="shared" si="48"/>
        <v>0.64009233165490442</v>
      </c>
      <c r="BA153" s="161">
        <f t="shared" si="48"/>
        <v>0.50965105503500618</v>
      </c>
      <c r="BB153" s="161">
        <f t="shared" si="48"/>
        <v>0.33140422280531406</v>
      </c>
      <c r="BC153" s="161">
        <f t="shared" si="48"/>
        <v>0.13895164808510829</v>
      </c>
      <c r="BD153" s="161">
        <f t="shared" si="48"/>
        <v>5.5412518358651477E-2</v>
      </c>
      <c r="BE153" s="161">
        <f t="shared" si="48"/>
        <v>-2.2204460492503131E-15</v>
      </c>
      <c r="BF153" s="161">
        <f t="shared" si="48"/>
        <v>0</v>
      </c>
      <c r="BG153" s="161">
        <f t="shared" si="48"/>
        <v>0</v>
      </c>
      <c r="BH153" s="161">
        <f t="shared" si="48"/>
        <v>0</v>
      </c>
      <c r="BI153" s="161">
        <f t="shared" si="48"/>
        <v>0</v>
      </c>
      <c r="BJ153" s="18"/>
      <c r="BK153" s="18"/>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s="5" customFormat="1" hidden="1" outlineLevel="2" x14ac:dyDescent="0.2">
      <c r="A154" s="18"/>
      <c r="B154" s="43" t="str">
        <f>C166</f>
        <v>Zone substation equip 132/66kV</v>
      </c>
      <c r="C154" s="44"/>
      <c r="D154" s="45" t="s">
        <v>72</v>
      </c>
      <c r="E154" s="44"/>
      <c r="F154" s="46"/>
      <c r="G154" s="389">
        <f>IF(G$3&gt;A7remlife,A7value-SUM($F154:F154),IF(A7remlife="N/A","n/a",A7value/A7remlife))</f>
        <v>9.8331601592993181</v>
      </c>
      <c r="H154" s="163">
        <f>IF(H$3&gt;A7remlife,A7value-SUM($F154:G154),IF(A7remlife="N/A","n/a",A7value/A7remlife))</f>
        <v>9.8331601592993181</v>
      </c>
      <c r="I154" s="163">
        <f>IF(I$3&gt;A7remlife,A7value-SUM($F154:H154),IF(A7remlife="N/A","n/a",A7value/A7remlife))</f>
        <v>9.8331601592993181</v>
      </c>
      <c r="J154" s="163">
        <f>IF(J$3&gt;A7remlife,A7value-SUM($F154:I154),IF(A7remlife="N/A","n/a",A7value/A7remlife))</f>
        <v>9.8331601592993181</v>
      </c>
      <c r="K154" s="163">
        <f>IF(K$3&gt;A7remlife,A7value-SUM($F154:J154),IF(A7remlife="N/A","n/a",A7value/A7remlife))</f>
        <v>9.8331601592993181</v>
      </c>
      <c r="L154" s="163">
        <f>IF(L$3&gt;A7remlife,A7value-SUM($F154:K154),IF(A7remlife="N/A","n/a",A7value/A7remlife))</f>
        <v>9.8331601592993181</v>
      </c>
      <c r="M154" s="163">
        <f>IF(M$3&gt;A7remlife,A7value-SUM($F154:L154),IF(A7remlife="N/A","n/a",A7value/A7remlife))</f>
        <v>9.8331601592993181</v>
      </c>
      <c r="N154" s="163">
        <f>IF(N$3&gt;A7remlife,A7value-SUM($F154:M154),IF(A7remlife="N/A","n/a",A7value/A7remlife))</f>
        <v>9.8331601592993181</v>
      </c>
      <c r="O154" s="163">
        <f>IF(O$3&gt;A7remlife,A7value-SUM($F154:N154),IF(A7remlife="N/A","n/a",A7value/A7remlife))</f>
        <v>9.8331601592993181</v>
      </c>
      <c r="P154" s="163">
        <f>IF(P$3&gt;A7remlife,A7value-SUM($F154:O154),IF(A7remlife="N/A","n/a",A7value/A7remlife))</f>
        <v>9.8331601592993181</v>
      </c>
      <c r="Q154" s="163">
        <f>IF(Q$3&gt;A7remlife,A7value-SUM($F154:P154),IF(A7remlife="N/A","n/a",A7value/A7remlife))</f>
        <v>9.8331601592993181</v>
      </c>
      <c r="R154" s="163">
        <f>IF(R$3&gt;A7remlife,A7value-SUM($F154:Q154),IF(A7remlife="N/A","n/a",A7value/A7remlife))</f>
        <v>9.8331601592993181</v>
      </c>
      <c r="S154" s="163">
        <f>IF(S$3&gt;A7remlife,A7value-SUM($F154:R154),IF(A7remlife="N/A","n/a",A7value/A7remlife))</f>
        <v>9.8331601592993181</v>
      </c>
      <c r="T154" s="163">
        <f>IF(T$3&gt;A7remlife,A7value-SUM($F154:S154),IF(A7remlife="N/A","n/a",A7value/A7remlife))</f>
        <v>9.8331601592993181</v>
      </c>
      <c r="U154" s="163">
        <f>IF(U$3&gt;A7remlife,A7value-SUM($F154:T154),IF(A7remlife="N/A","n/a",A7value/A7remlife))</f>
        <v>9.8331601592993181</v>
      </c>
      <c r="V154" s="163">
        <f>IF(V$3&gt;A7remlife,A7value-SUM($F154:U154),IF(A7remlife="N/A","n/a",A7value/A7remlife))</f>
        <v>9.8331601592993181</v>
      </c>
      <c r="W154" s="163">
        <f>IF(W$3&gt;A7remlife,A7value-SUM($F154:V154),IF(A7remlife="N/A","n/a",A7value/A7remlife))</f>
        <v>9.8331601592993181</v>
      </c>
      <c r="X154" s="163">
        <f>IF(X$3&gt;A7remlife,A7value-SUM($F154:W154),IF(A7remlife="N/A","n/a",A7value/A7remlife))</f>
        <v>9.8331601592993181</v>
      </c>
      <c r="Y154" s="163">
        <f>IF(Y$3&gt;A7remlife,A7value-SUM($F154:X154),IF(A7remlife="N/A","n/a",A7value/A7remlife))</f>
        <v>9.8331601592993181</v>
      </c>
      <c r="Z154" s="163">
        <f>IF(Z$3&gt;A7remlife,A7value-SUM($F154:Y154),IF(A7remlife="N/A","n/a",A7value/A7remlife))</f>
        <v>9.8331601592993181</v>
      </c>
      <c r="AA154" s="163">
        <f>IF(AA$3&gt;A7remlife,A7value-SUM($F154:Z154),IF(A7remlife="N/A","n/a",A7value/A7remlife))</f>
        <v>9.8331601592993181</v>
      </c>
      <c r="AB154" s="163">
        <f>IF(AB$3&gt;A7remlife,A7value-SUM($F154:AA154),IF(A7remlife="N/A","n/a",A7value/A7remlife))</f>
        <v>9.8331601592993181</v>
      </c>
      <c r="AC154" s="163">
        <f>IF(AC$3&gt;A7remlife,A7value-SUM($F154:AB154),IF(A7remlife="N/A","n/a",A7value/A7remlife))</f>
        <v>9.8331601592993181</v>
      </c>
      <c r="AD154" s="163">
        <f>IF(AD$3&gt;A7remlife,A7value-SUM($F154:AC154),IF(A7remlife="N/A","n/a",A7value/A7remlife))</f>
        <v>9.8331601592993181</v>
      </c>
      <c r="AE154" s="163">
        <f>IF(AE$3&gt;A7remlife,A7value-SUM($F154:AD154),IF(A7remlife="N/A","n/a",A7value/A7remlife))</f>
        <v>9.8331601592993181</v>
      </c>
      <c r="AF154" s="163">
        <f>IF(AF$3&gt;A7remlife,A7value-SUM($F154:AE154),IF(A7remlife="N/A","n/a",A7value/A7remlife))</f>
        <v>9.8331601592993181</v>
      </c>
      <c r="AG154" s="163">
        <f>IF(AG$3&gt;A7remlife,A7value-SUM($F154:AF154),IF(A7remlife="N/A","n/a",A7value/A7remlife))</f>
        <v>9.8331601592993181</v>
      </c>
      <c r="AH154" s="163">
        <f>IF(AH$3&gt;A7remlife,A7value-SUM($F154:AG154),IF(A7remlife="N/A","n/a",A7value/A7remlife))</f>
        <v>9.8331601592993181</v>
      </c>
      <c r="AI154" s="163">
        <f>IF(AI$3&gt;A7remlife,A7value-SUM($F154:AH154),IF(A7remlife="N/A","n/a",A7value/A7remlife))</f>
        <v>9.8331601592993181</v>
      </c>
      <c r="AJ154" s="163">
        <f>IF(AJ$3&gt;A7remlife,A7value-SUM($F154:AI154),IF(A7remlife="N/A","n/a",A7value/A7remlife))</f>
        <v>9.8331601592993181</v>
      </c>
      <c r="AK154" s="163">
        <f>IF(AK$3&gt;A7remlife,A7value-SUM($F154:AJ154),IF(A7remlife="N/A","n/a",A7value/A7remlife))</f>
        <v>9.8331601592993181</v>
      </c>
      <c r="AL154" s="163">
        <f>IF(AL$3&gt;A7remlife,A7value-SUM($F154:AK154),IF(A7remlife="N/A","n/a",A7value/A7remlife))</f>
        <v>9.8331601592993181</v>
      </c>
      <c r="AM154" s="163">
        <f>IF(AM$3&gt;A7remlife,A7value-SUM($F154:AL154),IF(A7remlife="N/A","n/a",A7value/A7remlife))</f>
        <v>9.8331601592993181</v>
      </c>
      <c r="AN154" s="163">
        <f>IF(AN$3&gt;A7remlife,A7value-SUM($F154:AM154),IF(A7remlife="N/A","n/a",A7value/A7remlife))</f>
        <v>9.8331601592993181</v>
      </c>
      <c r="AO154" s="163">
        <f>IF(AO$3&gt;A7remlife,A7value-SUM($F154:AN154),IF(A7remlife="N/A","n/a",A7value/A7remlife))</f>
        <v>9.8331601592993181</v>
      </c>
      <c r="AP154" s="163">
        <f>IF(AP$3&gt;A7remlife,A7value-SUM($F154:AO154),IF(A7remlife="N/A","n/a",A7value/A7remlife))</f>
        <v>9.8331601592993181</v>
      </c>
      <c r="AQ154" s="163">
        <f>IF(AQ$3&gt;A7remlife,A7value-SUM($F154:AP154),IF(A7remlife="N/A","n/a",A7value/A7remlife))</f>
        <v>9.8331601592993181</v>
      </c>
      <c r="AR154" s="163">
        <f>IF(AR$3&gt;A7remlife,A7value-SUM($F154:AQ154),IF(A7remlife="N/A","n/a",A7value/A7remlife))</f>
        <v>6.7204856171126153</v>
      </c>
      <c r="AS154" s="163">
        <f>IF(AS$3&gt;A7remlife,A7value-SUM($F154:AR154),IF(A7remlife="N/A","n/a",A7value/A7remlife))</f>
        <v>0</v>
      </c>
      <c r="AT154" s="163">
        <f>IF(AT$3&gt;A7remlife,A7value-SUM($F154:AS154),IF(A7remlife="N/A","n/a",A7value/A7remlife))</f>
        <v>0</v>
      </c>
      <c r="AU154" s="163">
        <f>IF(AU$3&gt;A7remlife,A7value-SUM($F154:AT154),IF(A7remlife="N/A","n/a",A7value/A7remlife))</f>
        <v>0</v>
      </c>
      <c r="AV154" s="163">
        <f>IF(AV$3&gt;A7remlife,A7value-SUM($F154:AU154),IF(A7remlife="N/A","n/a",A7value/A7remlife))</f>
        <v>0</v>
      </c>
      <c r="AW154" s="163">
        <f>IF(AW$3&gt;A7remlife,A7value-SUM($F154:AV154),IF(A7remlife="N/A","n/a",A7value/A7remlife))</f>
        <v>0</v>
      </c>
      <c r="AX154" s="163">
        <f>IF(AX$3&gt;A7remlife,A7value-SUM($F154:AW154),IF(A7remlife="N/A","n/a",A7value/A7remlife))</f>
        <v>0</v>
      </c>
      <c r="AY154" s="163">
        <f>IF(AY$3&gt;A7remlife,A7value-SUM($F154:AX154),IF(A7remlife="N/A","n/a",A7value/A7remlife))</f>
        <v>0</v>
      </c>
      <c r="AZ154" s="163">
        <f>IF(AZ$3&gt;A7remlife,A7value-SUM($F154:AY154),IF(A7remlife="N/A","n/a",A7value/A7remlife))</f>
        <v>0</v>
      </c>
      <c r="BA154" s="163">
        <f>IF(BA$3&gt;A7remlife,A7value-SUM($F154:AZ154),IF(A7remlife="N/A","n/a",A7value/A7remlife))</f>
        <v>0</v>
      </c>
      <c r="BB154" s="163">
        <f>IF(BB$3&gt;A7remlife,A7value-SUM($F154:BA154),IF(A7remlife="N/A","n/a",A7value/A7remlife))</f>
        <v>0</v>
      </c>
      <c r="BC154" s="163">
        <f>IF(BC$3&gt;A7remlife,A7value-SUM($F154:BB154),IF(A7remlife="N/A","n/a",A7value/A7remlife))</f>
        <v>0</v>
      </c>
      <c r="BD154" s="163">
        <f>IF(BD$3&gt;A7remlife,A7value-SUM($F154:BC154),IF(A7remlife="N/A","n/a",A7value/A7remlife))</f>
        <v>0</v>
      </c>
      <c r="BE154" s="163">
        <f>IF(BE$3&gt;A7remlife,A7value-SUM($F154:BD154),IF(A7remlife="N/A","n/a",A7value/A7remlife))</f>
        <v>0</v>
      </c>
      <c r="BF154" s="163">
        <f>IF(BF$3&gt;A7remlife,A7value-SUM($F154:BE154),IF(A7remlife="N/A","n/a",A7value/A7remlife))</f>
        <v>0</v>
      </c>
      <c r="BG154" s="163">
        <f>IF(BG$3&gt;A7remlife,A7value-SUM($F154:BF154),IF(A7remlife="N/A","n/a",A7value/A7remlife))</f>
        <v>0</v>
      </c>
      <c r="BH154" s="163">
        <f>IF(BH$3&gt;A7remlife,A7value-SUM($F154:BG154),IF(A7remlife="N/A","n/a",A7value/A7remlife))</f>
        <v>0</v>
      </c>
      <c r="BI154" s="163">
        <f>IF(BI$3&gt;A7remlife,A7value-SUM($F154:BH154),IF(A7remlife="N/A","n/a",A7value/A7remlife))</f>
        <v>0</v>
      </c>
      <c r="BJ154" s="18"/>
      <c r="BK154" s="18"/>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s="5" customFormat="1" hidden="1" outlineLevel="2" x14ac:dyDescent="0.2">
      <c r="A155" s="18"/>
      <c r="B155" s="18"/>
      <c r="C155" s="36"/>
      <c r="D155" s="485" t="s">
        <v>71</v>
      </c>
      <c r="E155" s="283">
        <v>0</v>
      </c>
      <c r="F155" s="38"/>
      <c r="G155" s="160"/>
      <c r="H155" s="164"/>
      <c r="I155" s="164"/>
      <c r="J155" s="164"/>
      <c r="K155" s="164"/>
      <c r="L155" s="164"/>
      <c r="M155" s="164"/>
      <c r="N155" s="164"/>
      <c r="O155" s="164"/>
      <c r="P155" s="164"/>
      <c r="Q155" s="164"/>
      <c r="R155" s="164"/>
      <c r="S155" s="164"/>
      <c r="T155" s="164"/>
      <c r="U155" s="164"/>
      <c r="V155" s="164"/>
      <c r="W155" s="164"/>
      <c r="X155" s="164"/>
      <c r="Y155" s="164"/>
      <c r="Z155" s="164"/>
      <c r="AA155" s="164"/>
      <c r="AB155" s="164"/>
      <c r="AC155" s="164"/>
      <c r="AD155" s="164"/>
      <c r="AE155" s="164"/>
      <c r="AF155" s="164"/>
      <c r="AG155" s="164"/>
      <c r="AH155" s="164"/>
      <c r="AI155" s="164"/>
      <c r="AJ155" s="164"/>
      <c r="AK155" s="164"/>
      <c r="AL155" s="164"/>
      <c r="AM155" s="164"/>
      <c r="AN155" s="164"/>
      <c r="AO155" s="164"/>
      <c r="AP155" s="164"/>
      <c r="AQ155" s="164"/>
      <c r="AR155" s="164"/>
      <c r="AS155" s="164"/>
      <c r="AT155" s="164"/>
      <c r="AU155" s="164"/>
      <c r="AV155" s="164"/>
      <c r="AW155" s="164"/>
      <c r="AX155" s="164"/>
      <c r="AY155" s="164"/>
      <c r="AZ155" s="164"/>
      <c r="BA155" s="164"/>
      <c r="BB155" s="164"/>
      <c r="BC155" s="164"/>
      <c r="BD155" s="164"/>
      <c r="BE155" s="164"/>
      <c r="BF155" s="164"/>
      <c r="BG155" s="164"/>
      <c r="BH155" s="164"/>
      <c r="BI155" s="164"/>
      <c r="BJ155" s="18"/>
      <c r="BK155" s="18"/>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s="5" customFormat="1" hidden="1" outlineLevel="2" x14ac:dyDescent="0.2">
      <c r="A156" s="18"/>
      <c r="B156" s="18"/>
      <c r="C156" s="36"/>
      <c r="D156" s="485"/>
      <c r="E156" s="283">
        <v>1</v>
      </c>
      <c r="F156" s="38"/>
      <c r="G156" s="390"/>
      <c r="H156" s="164">
        <f>IF(A7stdlife="n/a","n/a",IF(H$3&gt;(A7stdlife+$E156),(Input!$G$149*(1+rvanilla)^0.5)-SUM($G156:G156),(Input!$G$149*(1+rvanilla)^0.5)/A7stdlife))</f>
        <v>0.32048347854490838</v>
      </c>
      <c r="I156" s="164">
        <f>IF(A7stdlife="n/a","n/a",IF(I$3&gt;(A7stdlife+$E156),(Input!$G$149*(1+rvanilla)^0.5)-SUM($G156:H156),(Input!$G$149*(1+rvanilla)^0.5)/A7stdlife))</f>
        <v>0.32048347854490838</v>
      </c>
      <c r="J156" s="164">
        <f>IF(A7stdlife="n/a","n/a",IF(J$3&gt;(A7stdlife+$E156),(Input!$G$149*(1+rvanilla)^0.5)-SUM($G156:I156),(Input!$G$149*(1+rvanilla)^0.5)/A7stdlife))</f>
        <v>0.32048347854490838</v>
      </c>
      <c r="K156" s="164">
        <f>IF(A7stdlife="n/a","n/a",IF(K$3&gt;(A7stdlife+$E156),(Input!$G$149*(1+rvanilla)^0.5)-SUM($G156:J156),(Input!$G$149*(1+rvanilla)^0.5)/A7stdlife))</f>
        <v>0.32048347854490838</v>
      </c>
      <c r="L156" s="164">
        <f>IF(A7stdlife="n/a","n/a",IF(L$3&gt;(A7stdlife+$E156),(Input!$G$149*(1+rvanilla)^0.5)-SUM($G156:K156),(Input!$G$149*(1+rvanilla)^0.5)/A7stdlife))</f>
        <v>0.32048347854490838</v>
      </c>
      <c r="M156" s="164">
        <f>IF(A7stdlife="n/a","n/a",IF(M$3&gt;(A7stdlife+$E156),(Input!$G$149*(1+rvanilla)^0.5)-SUM($G156:L156),(Input!$G$149*(1+rvanilla)^0.5)/A7stdlife))</f>
        <v>0.32048347854490838</v>
      </c>
      <c r="N156" s="164">
        <f>IF(A7stdlife="n/a","n/a",IF(N$3&gt;(A7stdlife+$E156),(Input!$G$149*(1+rvanilla)^0.5)-SUM($G156:M156),(Input!$G$149*(1+rvanilla)^0.5)/A7stdlife))</f>
        <v>0.32048347854490838</v>
      </c>
      <c r="O156" s="164">
        <f>IF(A7stdlife="n/a","n/a",IF(O$3&gt;(A7stdlife+$E156),(Input!$G$149*(1+rvanilla)^0.5)-SUM($G156:N156),(Input!$G$149*(1+rvanilla)^0.5)/A7stdlife))</f>
        <v>0.32048347854490838</v>
      </c>
      <c r="P156" s="164">
        <f>IF(A7stdlife="n/a","n/a",IF(P$3&gt;(A7stdlife+$E156),(Input!$G$149*(1+rvanilla)^0.5)-SUM($G156:O156),(Input!$G$149*(1+rvanilla)^0.5)/A7stdlife))</f>
        <v>0.32048347854490838</v>
      </c>
      <c r="Q156" s="164">
        <f>IF(A7stdlife="n/a","n/a",IF(Q$3&gt;(A7stdlife+$E156),(Input!$G$149*(1+rvanilla)^0.5)-SUM($G156:P156),(Input!$G$149*(1+rvanilla)^0.5)/A7stdlife))</f>
        <v>0.32048347854490838</v>
      </c>
      <c r="R156" s="164">
        <f>IF(A7stdlife="n/a","n/a",IF(R$3&gt;(A7stdlife+$E156),(Input!$G$149*(1+rvanilla)^0.5)-SUM($G156:Q156),(Input!$G$149*(1+rvanilla)^0.5)/A7stdlife))</f>
        <v>0.32048347854490838</v>
      </c>
      <c r="S156" s="164">
        <f>IF(A7stdlife="n/a","n/a",IF(S$3&gt;(A7stdlife+$E156),(Input!$G$149*(1+rvanilla)^0.5)-SUM($G156:R156),(Input!$G$149*(1+rvanilla)^0.5)/A7stdlife))</f>
        <v>0.32048347854490838</v>
      </c>
      <c r="T156" s="164">
        <f>IF(A7stdlife="n/a","n/a",IF(T$3&gt;(A7stdlife+$E156),(Input!$G$149*(1+rvanilla)^0.5)-SUM($G156:S156),(Input!$G$149*(1+rvanilla)^0.5)/A7stdlife))</f>
        <v>0.32048347854490838</v>
      </c>
      <c r="U156" s="164">
        <f>IF(A7stdlife="n/a","n/a",IF(U$3&gt;(A7stdlife+$E156),(Input!$G$149*(1+rvanilla)^0.5)-SUM($G156:T156),(Input!$G$149*(1+rvanilla)^0.5)/A7stdlife))</f>
        <v>0.32048347854490838</v>
      </c>
      <c r="V156" s="164">
        <f>IF(A7stdlife="n/a","n/a",IF(V$3&gt;(A7stdlife+$E156),(Input!$G$149*(1+rvanilla)^0.5)-SUM($G156:U156),(Input!$G$149*(1+rvanilla)^0.5)/A7stdlife))</f>
        <v>0.32048347854490838</v>
      </c>
      <c r="W156" s="164">
        <f>IF(A7stdlife="n/a","n/a",IF(W$3&gt;(A7stdlife+$E156),(Input!$G$149*(1+rvanilla)^0.5)-SUM($G156:V156),(Input!$G$149*(1+rvanilla)^0.5)/A7stdlife))</f>
        <v>0.32048347854490838</v>
      </c>
      <c r="X156" s="164">
        <f>IF(A7stdlife="n/a","n/a",IF(X$3&gt;(A7stdlife+$E156),(Input!$G$149*(1+rvanilla)^0.5)-SUM($G156:W156),(Input!$G$149*(1+rvanilla)^0.5)/A7stdlife))</f>
        <v>0.32048347854490838</v>
      </c>
      <c r="Y156" s="164">
        <f>IF(A7stdlife="n/a","n/a",IF(Y$3&gt;(A7stdlife+$E156),(Input!$G$149*(1+rvanilla)^0.5)-SUM($G156:X156),(Input!$G$149*(1+rvanilla)^0.5)/A7stdlife))</f>
        <v>0.32048347854490838</v>
      </c>
      <c r="Z156" s="164">
        <f>IF(A7stdlife="n/a","n/a",IF(Z$3&gt;(A7stdlife+$E156),(Input!$G$149*(1+rvanilla)^0.5)-SUM($G156:Y156),(Input!$G$149*(1+rvanilla)^0.5)/A7stdlife))</f>
        <v>0.32048347854490838</v>
      </c>
      <c r="AA156" s="164">
        <f>IF(A7stdlife="n/a","n/a",IF(AA$3&gt;(A7stdlife+$E156),(Input!$G$149*(1+rvanilla)^0.5)-SUM($G156:Z156),(Input!$G$149*(1+rvanilla)^0.5)/A7stdlife))</f>
        <v>0.32048347854490838</v>
      </c>
      <c r="AB156" s="164">
        <f>IF(A7stdlife="n/a","n/a",IF(AB$3&gt;(A7stdlife+$E156),(Input!$G$149*(1+rvanilla)^0.5)-SUM($G156:AA156),(Input!$G$149*(1+rvanilla)^0.5)/A7stdlife))</f>
        <v>0.32048347854490838</v>
      </c>
      <c r="AC156" s="164">
        <f>IF(A7stdlife="n/a","n/a",IF(AC$3&gt;(A7stdlife+$E156),(Input!$G$149*(1+rvanilla)^0.5)-SUM($G156:AB156),(Input!$G$149*(1+rvanilla)^0.5)/A7stdlife))</f>
        <v>0.32048347854490838</v>
      </c>
      <c r="AD156" s="164">
        <f>IF(A7stdlife="n/a","n/a",IF(AD$3&gt;(A7stdlife+$E156),(Input!$G$149*(1+rvanilla)^0.5)-SUM($G156:AC156),(Input!$G$149*(1+rvanilla)^0.5)/A7stdlife))</f>
        <v>0.32048347854490838</v>
      </c>
      <c r="AE156" s="164">
        <f>IF(A7stdlife="n/a","n/a",IF(AE$3&gt;(A7stdlife+$E156),(Input!$G$149*(1+rvanilla)^0.5)-SUM($G156:AD156),(Input!$G$149*(1+rvanilla)^0.5)/A7stdlife))</f>
        <v>0.32048347854490838</v>
      </c>
      <c r="AF156" s="164">
        <f>IF(A7stdlife="n/a","n/a",IF(AF$3&gt;(A7stdlife+$E156),(Input!$G$149*(1+rvanilla)^0.5)-SUM($G156:AE156),(Input!$G$149*(1+rvanilla)^0.5)/A7stdlife))</f>
        <v>0.32048347854490838</v>
      </c>
      <c r="AG156" s="164">
        <f>IF(A7stdlife="n/a","n/a",IF(AG$3&gt;(A7stdlife+$E156),(Input!$G$149*(1+rvanilla)^0.5)-SUM($G156:AF156),(Input!$G$149*(1+rvanilla)^0.5)/A7stdlife))</f>
        <v>0.32048347854490838</v>
      </c>
      <c r="AH156" s="164">
        <f>IF(A7stdlife="n/a","n/a",IF(AH$3&gt;(A7stdlife+$E156),(Input!$G$149*(1+rvanilla)^0.5)-SUM($G156:AG156),(Input!$G$149*(1+rvanilla)^0.5)/A7stdlife))</f>
        <v>0.32048347854490838</v>
      </c>
      <c r="AI156" s="164">
        <f>IF(A7stdlife="n/a","n/a",IF(AI$3&gt;(A7stdlife+$E156),(Input!$G$149*(1+rvanilla)^0.5)-SUM($G156:AH156),(Input!$G$149*(1+rvanilla)^0.5)/A7stdlife))</f>
        <v>0.32048347854490838</v>
      </c>
      <c r="AJ156" s="164">
        <f>IF(A7stdlife="n/a","n/a",IF(AJ$3&gt;(A7stdlife+$E156),(Input!$G$149*(1+rvanilla)^0.5)-SUM($G156:AI156),(Input!$G$149*(1+rvanilla)^0.5)/A7stdlife))</f>
        <v>0.32048347854490838</v>
      </c>
      <c r="AK156" s="164">
        <f>IF(A7stdlife="n/a","n/a",IF(AK$3&gt;(A7stdlife+$E156),(Input!$G$149*(1+rvanilla)^0.5)-SUM($G156:AJ156),(Input!$G$149*(1+rvanilla)^0.5)/A7stdlife))</f>
        <v>0.32048347854490838</v>
      </c>
      <c r="AL156" s="164">
        <f>IF(A7stdlife="n/a","n/a",IF(AL$3&gt;(A7stdlife+$E156),(Input!$G$149*(1+rvanilla)^0.5)-SUM($G156:AK156),(Input!$G$149*(1+rvanilla)^0.5)/A7stdlife))</f>
        <v>0.32048347854490838</v>
      </c>
      <c r="AM156" s="164">
        <f>IF(A7stdlife="n/a","n/a",IF(AM$3&gt;(A7stdlife+$E156),(Input!$G$149*(1+rvanilla)^0.5)-SUM($G156:AL156),(Input!$G$149*(1+rvanilla)^0.5)/A7stdlife))</f>
        <v>0.32048347854490838</v>
      </c>
      <c r="AN156" s="164">
        <f>IF(A7stdlife="n/a","n/a",IF(AN$3&gt;(A7stdlife+$E156),(Input!$G$149*(1+rvanilla)^0.5)-SUM($G156:AM156),(Input!$G$149*(1+rvanilla)^0.5)/A7stdlife))</f>
        <v>0.32048347854490838</v>
      </c>
      <c r="AO156" s="164">
        <f>IF(A7stdlife="n/a","n/a",IF(AO$3&gt;(A7stdlife+$E156),(Input!$G$149*(1+rvanilla)^0.5)-SUM($G156:AN156),(Input!$G$149*(1+rvanilla)^0.5)/A7stdlife))</f>
        <v>0.32048347854490838</v>
      </c>
      <c r="AP156" s="164">
        <f>IF(A7stdlife="n/a","n/a",IF(AP$3&gt;(A7stdlife+$E156),(Input!$G$149*(1+rvanilla)^0.5)-SUM($G156:AO156),(Input!$G$149*(1+rvanilla)^0.5)/A7stdlife))</f>
        <v>0.32048347854490838</v>
      </c>
      <c r="AQ156" s="164">
        <f>IF(A7stdlife="n/a","n/a",IF(AQ$3&gt;(A7stdlife+$E156),(Input!$G$149*(1+rvanilla)^0.5)-SUM($G156:AP156),(Input!$G$149*(1+rvanilla)^0.5)/A7stdlife))</f>
        <v>0.32048347854490838</v>
      </c>
      <c r="AR156" s="164">
        <f>IF(A7stdlife="n/a","n/a",IF(AR$3&gt;(A7stdlife+$E156),(Input!$G$149*(1+rvanilla)^0.5)-SUM($G156:AQ156),(Input!$G$149*(1+rvanilla)^0.5)/A7stdlife))</f>
        <v>0.32048347854490838</v>
      </c>
      <c r="AS156" s="164">
        <f>IF(A7stdlife="n/a","n/a",IF(AS$3&gt;(A7stdlife+$E156),(Input!$G$149*(1+rvanilla)^0.5)-SUM($G156:AR156),(Input!$G$149*(1+rvanilla)^0.5)/A7stdlife))</f>
        <v>0.32048347854490838</v>
      </c>
      <c r="AT156" s="164">
        <f>IF(A7stdlife="n/a","n/a",IF(AT$3&gt;(A7stdlife+$E156),(Input!$G$149*(1+rvanilla)^0.5)-SUM($G156:AS156),(Input!$G$149*(1+rvanilla)^0.5)/A7stdlife))</f>
        <v>0.32048347854490838</v>
      </c>
      <c r="AU156" s="164">
        <f>IF(A7stdlife="n/a","n/a",IF(AU$3&gt;(A7stdlife+$E156),(Input!$G$149*(1+rvanilla)^0.5)-SUM($G156:AT156),(Input!$G$149*(1+rvanilla)^0.5)/A7stdlife))</f>
        <v>0.32048347854490838</v>
      </c>
      <c r="AV156" s="164">
        <f>IF(A7stdlife="n/a","n/a",IF(AV$3&gt;(A7stdlife+$E156),(Input!$G$149*(1+rvanilla)^0.5)-SUM($G156:AU156),(Input!$G$149*(1+rvanilla)^0.5)/A7stdlife))</f>
        <v>0.32048347854490838</v>
      </c>
      <c r="AW156" s="164">
        <f>IF(A7stdlife="n/a","n/a",IF(AW$3&gt;(A7stdlife+$E156),(Input!$G$149*(1+rvanilla)^0.5)-SUM($G156:AV156),(Input!$G$149*(1+rvanilla)^0.5)/A7stdlife))</f>
        <v>0.32048347854490838</v>
      </c>
      <c r="AX156" s="164">
        <f>IF(A7stdlife="n/a","n/a",IF(AX$3&gt;(A7stdlife+$E156),(Input!$G$149*(1+rvanilla)^0.5)-SUM($G156:AW156),(Input!$G$149*(1+rvanilla)^0.5)/A7stdlife))</f>
        <v>0.32048347854490838</v>
      </c>
      <c r="AY156" s="164">
        <f>IF(A7stdlife="n/a","n/a",IF(AY$3&gt;(A7stdlife+$E156),(Input!$G$149*(1+rvanilla)^0.5)-SUM($G156:AX156),(Input!$G$149*(1+rvanilla)^0.5)/A7stdlife))</f>
        <v>0.32048347854490838</v>
      </c>
      <c r="AZ156" s="164">
        <f>IF(A7stdlife="n/a","n/a",IF(AZ$3&gt;(A7stdlife+$E156),(Input!$G$149*(1+rvanilla)^0.5)-SUM($G156:AY156),(Input!$G$149*(1+rvanilla)^0.5)/A7stdlife))</f>
        <v>0.32048347854490838</v>
      </c>
      <c r="BA156" s="164">
        <f>IF(A7stdlife="n/a","n/a",IF(BA$3&gt;(A7stdlife+$E156),(Input!$G$149*(1+rvanilla)^0.5)-SUM($G156:AZ156),(Input!$G$149*(1+rvanilla)^0.5)/A7stdlife))</f>
        <v>1.2434497875801753E-14</v>
      </c>
      <c r="BB156" s="164">
        <f>IF(A7stdlife="n/a","n/a",IF(BB$3&gt;(A7stdlife+$E156),(Input!$G$149*(1+rvanilla)^0.5)-SUM($G156:BA156),(Input!$G$149*(1+rvanilla)^0.5)/A7stdlife))</f>
        <v>0</v>
      </c>
      <c r="BC156" s="164">
        <f>IF(A7stdlife="n/a","n/a",IF(BC$3&gt;(A7stdlife+$E156),(Input!$G$149*(1+rvanilla)^0.5)-SUM($G156:BB156),(Input!$G$149*(1+rvanilla)^0.5)/A7stdlife))</f>
        <v>0</v>
      </c>
      <c r="BD156" s="164">
        <f>IF(A7stdlife="n/a","n/a",IF(BD$3&gt;(A7stdlife+$E156),(Input!$G$149*(1+rvanilla)^0.5)-SUM($G156:BC156),(Input!$G$149*(1+rvanilla)^0.5)/A7stdlife))</f>
        <v>0</v>
      </c>
      <c r="BE156" s="164">
        <f>IF(A7stdlife="n/a","n/a",IF(BE$3&gt;(A7stdlife+$E156),(Input!$G$149*(1+rvanilla)^0.5)-SUM($G156:BD156),(Input!$G$149*(1+rvanilla)^0.5)/A7stdlife))</f>
        <v>0</v>
      </c>
      <c r="BF156" s="164">
        <f>IF(A7stdlife="n/a","n/a",IF(BF$3&gt;(A7stdlife+$E156),(Input!$G$149*(1+rvanilla)^0.5)-SUM($G156:BE156),(Input!$G$149*(1+rvanilla)^0.5)/A7stdlife))</f>
        <v>0</v>
      </c>
      <c r="BG156" s="164">
        <f>IF(A7stdlife="n/a","n/a",IF(BG$3&gt;(A7stdlife+$E156),(Input!$G$149*(1+rvanilla)^0.5)-SUM($G156:BF156),(Input!$G$149*(1+rvanilla)^0.5)/A7stdlife))</f>
        <v>0</v>
      </c>
      <c r="BH156" s="164">
        <f>IF(A7stdlife="n/a","n/a",IF(BH$3&gt;(A7stdlife+$E156),(Input!$G$149*(1+rvanilla)^0.5)-SUM($G156:BG156),(Input!$G$149*(1+rvanilla)^0.5)/A7stdlife))</f>
        <v>0</v>
      </c>
      <c r="BI156" s="164">
        <f>IF(A7stdlife="n/a","n/a",IF(BI$3&gt;(A7stdlife+$E156),(Input!$G$149*(1+rvanilla)^0.5)-SUM($G156:BH156),(Input!$G$149*(1+rvanilla)^0.5)/A7stdlife))</f>
        <v>0</v>
      </c>
      <c r="BJ156" s="18"/>
      <c r="BK156" s="18"/>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s="5" customFormat="1" hidden="1" outlineLevel="2" x14ac:dyDescent="0.2">
      <c r="A157" s="18"/>
      <c r="B157" s="18"/>
      <c r="C157" s="36"/>
      <c r="D157" s="485"/>
      <c r="E157" s="283">
        <v>2</v>
      </c>
      <c r="F157" s="38"/>
      <c r="G157" s="391"/>
      <c r="H157" s="307"/>
      <c r="I157" s="164">
        <f>IF(A7stdlife="n/a","n/a",IF(I$3&gt;(A7stdlife+$E157),(Input!$H$149*(1+rvanilla)^0.5)-SUM($H157:H157),(Input!$H$149*(1+rvanilla)^0.5)/A7stdlife))</f>
        <v>0.42047243436626719</v>
      </c>
      <c r="J157" s="164">
        <f>IF(A7stdlife="n/a","n/a",IF(J$3&gt;(A7stdlife+$E157),(Input!$H$149*(1+rvanilla)^0.5)-SUM($H157:I157),(Input!$H$149*(1+rvanilla)^0.5)/A7stdlife))</f>
        <v>0.42047243436626719</v>
      </c>
      <c r="K157" s="164">
        <f>IF(A7stdlife="n/a","n/a",IF(K$3&gt;(A7stdlife+$E157),(Input!$H$149*(1+rvanilla)^0.5)-SUM($H157:J157),(Input!$H$149*(1+rvanilla)^0.5)/A7stdlife))</f>
        <v>0.42047243436626719</v>
      </c>
      <c r="L157" s="164">
        <f>IF(A7stdlife="n/a","n/a",IF(L$3&gt;(A7stdlife+$E157),(Input!$H$149*(1+rvanilla)^0.5)-SUM($H157:K157),(Input!$H$149*(1+rvanilla)^0.5)/A7stdlife))</f>
        <v>0.42047243436626719</v>
      </c>
      <c r="M157" s="164">
        <f>IF(A7stdlife="n/a","n/a",IF(M$3&gt;(A7stdlife+$E157),(Input!$H$149*(1+rvanilla)^0.5)-SUM($H157:L157),(Input!$H$149*(1+rvanilla)^0.5)/A7stdlife))</f>
        <v>0.42047243436626719</v>
      </c>
      <c r="N157" s="164">
        <f>IF(A7stdlife="n/a","n/a",IF(N$3&gt;(A7stdlife+$E157),(Input!$H$149*(1+rvanilla)^0.5)-SUM($H157:M157),(Input!$H$149*(1+rvanilla)^0.5)/A7stdlife))</f>
        <v>0.42047243436626719</v>
      </c>
      <c r="O157" s="164">
        <f>IF(A7stdlife="n/a","n/a",IF(O$3&gt;(A7stdlife+$E157),(Input!$H$149*(1+rvanilla)^0.5)-SUM($H157:N157),(Input!$H$149*(1+rvanilla)^0.5)/A7stdlife))</f>
        <v>0.42047243436626719</v>
      </c>
      <c r="P157" s="164">
        <f>IF(A7stdlife="n/a","n/a",IF(P$3&gt;(A7stdlife+$E157),(Input!$H$149*(1+rvanilla)^0.5)-SUM($H157:O157),(Input!$H$149*(1+rvanilla)^0.5)/A7stdlife))</f>
        <v>0.42047243436626719</v>
      </c>
      <c r="Q157" s="164">
        <f>IF(A7stdlife="n/a","n/a",IF(Q$3&gt;(A7stdlife+$E157),(Input!$H$149*(1+rvanilla)^0.5)-SUM($H157:P157),(Input!$H$149*(1+rvanilla)^0.5)/A7stdlife))</f>
        <v>0.42047243436626719</v>
      </c>
      <c r="R157" s="164">
        <f>IF(A7stdlife="n/a","n/a",IF(R$3&gt;(A7stdlife+$E157),(Input!$H$149*(1+rvanilla)^0.5)-SUM($H157:Q157),(Input!$H$149*(1+rvanilla)^0.5)/A7stdlife))</f>
        <v>0.42047243436626719</v>
      </c>
      <c r="S157" s="164">
        <f>IF(A7stdlife="n/a","n/a",IF(S$3&gt;(A7stdlife+$E157),(Input!$H$149*(1+rvanilla)^0.5)-SUM($H157:R157),(Input!$H$149*(1+rvanilla)^0.5)/A7stdlife))</f>
        <v>0.42047243436626719</v>
      </c>
      <c r="T157" s="164">
        <f>IF(A7stdlife="n/a","n/a",IF(T$3&gt;(A7stdlife+$E157),(Input!$H$149*(1+rvanilla)^0.5)-SUM($H157:S157),(Input!$H$149*(1+rvanilla)^0.5)/A7stdlife))</f>
        <v>0.42047243436626719</v>
      </c>
      <c r="U157" s="164">
        <f>IF(A7stdlife="n/a","n/a",IF(U$3&gt;(A7stdlife+$E157),(Input!$H$149*(1+rvanilla)^0.5)-SUM($H157:T157),(Input!$H$149*(1+rvanilla)^0.5)/A7stdlife))</f>
        <v>0.42047243436626719</v>
      </c>
      <c r="V157" s="164">
        <f>IF(A7stdlife="n/a","n/a",IF(V$3&gt;(A7stdlife+$E157),(Input!$H$149*(1+rvanilla)^0.5)-SUM($H157:U157),(Input!$H$149*(1+rvanilla)^0.5)/A7stdlife))</f>
        <v>0.42047243436626719</v>
      </c>
      <c r="W157" s="164">
        <f>IF(A7stdlife="n/a","n/a",IF(W$3&gt;(A7stdlife+$E157),(Input!$H$149*(1+rvanilla)^0.5)-SUM($H157:V157),(Input!$H$149*(1+rvanilla)^0.5)/A7stdlife))</f>
        <v>0.42047243436626719</v>
      </c>
      <c r="X157" s="164">
        <f>IF(A7stdlife="n/a","n/a",IF(X$3&gt;(A7stdlife+$E157),(Input!$H$149*(1+rvanilla)^0.5)-SUM($H157:W157),(Input!$H$149*(1+rvanilla)^0.5)/A7stdlife))</f>
        <v>0.42047243436626719</v>
      </c>
      <c r="Y157" s="164">
        <f>IF(A7stdlife="n/a","n/a",IF(Y$3&gt;(A7stdlife+$E157),(Input!$H$149*(1+rvanilla)^0.5)-SUM($H157:X157),(Input!$H$149*(1+rvanilla)^0.5)/A7stdlife))</f>
        <v>0.42047243436626719</v>
      </c>
      <c r="Z157" s="164">
        <f>IF(A7stdlife="n/a","n/a",IF(Z$3&gt;(A7stdlife+$E157),(Input!$H$149*(1+rvanilla)^0.5)-SUM($H157:Y157),(Input!$H$149*(1+rvanilla)^0.5)/A7stdlife))</f>
        <v>0.42047243436626719</v>
      </c>
      <c r="AA157" s="164">
        <f>IF(A7stdlife="n/a","n/a",IF(AA$3&gt;(A7stdlife+$E157),(Input!$H$149*(1+rvanilla)^0.5)-SUM($H157:Z157),(Input!$H$149*(1+rvanilla)^0.5)/A7stdlife))</f>
        <v>0.42047243436626719</v>
      </c>
      <c r="AB157" s="164">
        <f>IF(A7stdlife="n/a","n/a",IF(AB$3&gt;(A7stdlife+$E157),(Input!$H$149*(1+rvanilla)^0.5)-SUM($H157:AA157),(Input!$H$149*(1+rvanilla)^0.5)/A7stdlife))</f>
        <v>0.42047243436626719</v>
      </c>
      <c r="AC157" s="164">
        <f>IF(A7stdlife="n/a","n/a",IF(AC$3&gt;(A7stdlife+$E157),(Input!$H$149*(1+rvanilla)^0.5)-SUM($H157:AB157),(Input!$H$149*(1+rvanilla)^0.5)/A7stdlife))</f>
        <v>0.42047243436626719</v>
      </c>
      <c r="AD157" s="164">
        <f>IF(A7stdlife="n/a","n/a",IF(AD$3&gt;(A7stdlife+$E157),(Input!$H$149*(1+rvanilla)^0.5)-SUM($H157:AC157),(Input!$H$149*(1+rvanilla)^0.5)/A7stdlife))</f>
        <v>0.42047243436626719</v>
      </c>
      <c r="AE157" s="164">
        <f>IF(A7stdlife="n/a","n/a",IF(AE$3&gt;(A7stdlife+$E157),(Input!$H$149*(1+rvanilla)^0.5)-SUM($H157:AD157),(Input!$H$149*(1+rvanilla)^0.5)/A7stdlife))</f>
        <v>0.42047243436626719</v>
      </c>
      <c r="AF157" s="164">
        <f>IF(A7stdlife="n/a","n/a",IF(AF$3&gt;(A7stdlife+$E157),(Input!$H$149*(1+rvanilla)^0.5)-SUM($H157:AE157),(Input!$H$149*(1+rvanilla)^0.5)/A7stdlife))</f>
        <v>0.42047243436626719</v>
      </c>
      <c r="AG157" s="164">
        <f>IF(A7stdlife="n/a","n/a",IF(AG$3&gt;(A7stdlife+$E157),(Input!$H$149*(1+rvanilla)^0.5)-SUM($H157:AF157),(Input!$H$149*(1+rvanilla)^0.5)/A7stdlife))</f>
        <v>0.42047243436626719</v>
      </c>
      <c r="AH157" s="164">
        <f>IF(A7stdlife="n/a","n/a",IF(AH$3&gt;(A7stdlife+$E157),(Input!$H$149*(1+rvanilla)^0.5)-SUM($H157:AG157),(Input!$H$149*(1+rvanilla)^0.5)/A7stdlife))</f>
        <v>0.42047243436626719</v>
      </c>
      <c r="AI157" s="164">
        <f>IF(A7stdlife="n/a","n/a",IF(AI$3&gt;(A7stdlife+$E157),(Input!$H$149*(1+rvanilla)^0.5)-SUM($H157:AH157),(Input!$H$149*(1+rvanilla)^0.5)/A7stdlife))</f>
        <v>0.42047243436626719</v>
      </c>
      <c r="AJ157" s="164">
        <f>IF(A7stdlife="n/a","n/a",IF(AJ$3&gt;(A7stdlife+$E157),(Input!$H$149*(1+rvanilla)^0.5)-SUM($H157:AI157),(Input!$H$149*(1+rvanilla)^0.5)/A7stdlife))</f>
        <v>0.42047243436626719</v>
      </c>
      <c r="AK157" s="164">
        <f>IF(A7stdlife="n/a","n/a",IF(AK$3&gt;(A7stdlife+$E157),(Input!$H$149*(1+rvanilla)^0.5)-SUM($H157:AJ157),(Input!$H$149*(1+rvanilla)^0.5)/A7stdlife))</f>
        <v>0.42047243436626719</v>
      </c>
      <c r="AL157" s="164">
        <f>IF(A7stdlife="n/a","n/a",IF(AL$3&gt;(A7stdlife+$E157),(Input!$H$149*(1+rvanilla)^0.5)-SUM($H157:AK157),(Input!$H$149*(1+rvanilla)^0.5)/A7stdlife))</f>
        <v>0.42047243436626719</v>
      </c>
      <c r="AM157" s="164">
        <f>IF(A7stdlife="n/a","n/a",IF(AM$3&gt;(A7stdlife+$E157),(Input!$H$149*(1+rvanilla)^0.5)-SUM($H157:AL157),(Input!$H$149*(1+rvanilla)^0.5)/A7stdlife))</f>
        <v>0.42047243436626719</v>
      </c>
      <c r="AN157" s="164">
        <f>IF(A7stdlife="n/a","n/a",IF(AN$3&gt;(A7stdlife+$E157),(Input!$H$149*(1+rvanilla)^0.5)-SUM($H157:AM157),(Input!$H$149*(1+rvanilla)^0.5)/A7stdlife))</f>
        <v>0.42047243436626719</v>
      </c>
      <c r="AO157" s="164">
        <f>IF(A7stdlife="n/a","n/a",IF(AO$3&gt;(A7stdlife+$E157),(Input!$H$149*(1+rvanilla)^0.5)-SUM($H157:AN157),(Input!$H$149*(1+rvanilla)^0.5)/A7stdlife))</f>
        <v>0.42047243436626719</v>
      </c>
      <c r="AP157" s="164">
        <f>IF(A7stdlife="n/a","n/a",IF(AP$3&gt;(A7stdlife+$E157),(Input!$H$149*(1+rvanilla)^0.5)-SUM($H157:AO157),(Input!$H$149*(1+rvanilla)^0.5)/A7stdlife))</f>
        <v>0.42047243436626719</v>
      </c>
      <c r="AQ157" s="164">
        <f>IF(A7stdlife="n/a","n/a",IF(AQ$3&gt;(A7stdlife+$E157),(Input!$H$149*(1+rvanilla)^0.5)-SUM($H157:AP157),(Input!$H$149*(1+rvanilla)^0.5)/A7stdlife))</f>
        <v>0.42047243436626719</v>
      </c>
      <c r="AR157" s="164">
        <f>IF(A7stdlife="n/a","n/a",IF(AR$3&gt;(A7stdlife+$E157),(Input!$H$149*(1+rvanilla)^0.5)-SUM($H157:AQ157),(Input!$H$149*(1+rvanilla)^0.5)/A7stdlife))</f>
        <v>0.42047243436626719</v>
      </c>
      <c r="AS157" s="164">
        <f>IF(A7stdlife="n/a","n/a",IF(AS$3&gt;(A7stdlife+$E157),(Input!$H$149*(1+rvanilla)^0.5)-SUM($H157:AR157),(Input!$H$149*(1+rvanilla)^0.5)/A7stdlife))</f>
        <v>0.42047243436626719</v>
      </c>
      <c r="AT157" s="164">
        <f>IF(A7stdlife="n/a","n/a",IF(AT$3&gt;(A7stdlife+$E157),(Input!$H$149*(1+rvanilla)^0.5)-SUM($H157:AS157),(Input!$H$149*(1+rvanilla)^0.5)/A7stdlife))</f>
        <v>0.42047243436626719</v>
      </c>
      <c r="AU157" s="164">
        <f>IF(A7stdlife="n/a","n/a",IF(AU$3&gt;(A7stdlife+$E157),(Input!$H$149*(1+rvanilla)^0.5)-SUM($H157:AT157),(Input!$H$149*(1+rvanilla)^0.5)/A7stdlife))</f>
        <v>0.42047243436626719</v>
      </c>
      <c r="AV157" s="164">
        <f>IF(A7stdlife="n/a","n/a",IF(AV$3&gt;(A7stdlife+$E157),(Input!$H$149*(1+rvanilla)^0.5)-SUM($H157:AU157),(Input!$H$149*(1+rvanilla)^0.5)/A7stdlife))</f>
        <v>0.42047243436626719</v>
      </c>
      <c r="AW157" s="164">
        <f>IF(A7stdlife="n/a","n/a",IF(AW$3&gt;(A7stdlife+$E157),(Input!$H$149*(1+rvanilla)^0.5)-SUM($H157:AV157),(Input!$H$149*(1+rvanilla)^0.5)/A7stdlife))</f>
        <v>0.42047243436626719</v>
      </c>
      <c r="AX157" s="164">
        <f>IF(A7stdlife="n/a","n/a",IF(AX$3&gt;(A7stdlife+$E157),(Input!$H$149*(1+rvanilla)^0.5)-SUM($H157:AW157),(Input!$H$149*(1+rvanilla)^0.5)/A7stdlife))</f>
        <v>0.42047243436626719</v>
      </c>
      <c r="AY157" s="164">
        <f>IF(A7stdlife="n/a","n/a",IF(AY$3&gt;(A7stdlife+$E157),(Input!$H$149*(1+rvanilla)^0.5)-SUM($H157:AX157),(Input!$H$149*(1+rvanilla)^0.5)/A7stdlife))</f>
        <v>0.42047243436626719</v>
      </c>
      <c r="AZ157" s="164">
        <f>IF(A7stdlife="n/a","n/a",IF(AZ$3&gt;(A7stdlife+$E157),(Input!$H$149*(1+rvanilla)^0.5)-SUM($H157:AY157),(Input!$H$149*(1+rvanilla)^0.5)/A7stdlife))</f>
        <v>0.42047243436626719</v>
      </c>
      <c r="BA157" s="164">
        <f>IF(A7stdlife="n/a","n/a",IF(BA$3&gt;(A7stdlife+$E157),(Input!$H$149*(1+rvanilla)^0.5)-SUM($H157:AZ157),(Input!$H$149*(1+rvanilla)^0.5)/A7stdlife))</f>
        <v>0.42047243436626719</v>
      </c>
      <c r="BB157" s="164">
        <f>IF(A7stdlife="n/a","n/a",IF(BB$3&gt;(A7stdlife+$E157),(Input!$H$149*(1+rvanilla)^0.5)-SUM($H157:BA157),(Input!$H$149*(1+rvanilla)^0.5)/A7stdlife))</f>
        <v>-1.4210854715202004E-14</v>
      </c>
      <c r="BC157" s="164">
        <f>IF(A7stdlife="n/a","n/a",IF(BC$3&gt;(A7stdlife+$E157),(Input!$H$149*(1+rvanilla)^0.5)-SUM($H157:BB157),(Input!$H$149*(1+rvanilla)^0.5)/A7stdlife))</f>
        <v>0</v>
      </c>
      <c r="BD157" s="164">
        <f>IF(A7stdlife="n/a","n/a",IF(BD$3&gt;(A7stdlife+$E157),(Input!$H$149*(1+rvanilla)^0.5)-SUM($H157:BC157),(Input!$H$149*(1+rvanilla)^0.5)/A7stdlife))</f>
        <v>0</v>
      </c>
      <c r="BE157" s="164">
        <f>IF(A7stdlife="n/a","n/a",IF(BE$3&gt;(A7stdlife+$E157),(Input!$H$149*(1+rvanilla)^0.5)-SUM($H157:BD157),(Input!$H$149*(1+rvanilla)^0.5)/A7stdlife))</f>
        <v>0</v>
      </c>
      <c r="BF157" s="164">
        <f>IF(A7stdlife="n/a","n/a",IF(BF$3&gt;(A7stdlife+$E157),(Input!$H$149*(1+rvanilla)^0.5)-SUM($H157:BE157),(Input!$H$149*(1+rvanilla)^0.5)/A7stdlife))</f>
        <v>0</v>
      </c>
      <c r="BG157" s="164">
        <f>IF(A7stdlife="n/a","n/a",IF(BG$3&gt;(A7stdlife+$E157),(Input!$H$149*(1+rvanilla)^0.5)-SUM($H157:BF157),(Input!$H$149*(1+rvanilla)^0.5)/A7stdlife))</f>
        <v>0</v>
      </c>
      <c r="BH157" s="164">
        <f>IF(A7stdlife="n/a","n/a",IF(BH$3&gt;(A7stdlife+$E157),(Input!$H$149*(1+rvanilla)^0.5)-SUM($H157:BG157),(Input!$H$149*(1+rvanilla)^0.5)/A7stdlife))</f>
        <v>0</v>
      </c>
      <c r="BI157" s="164">
        <f>IF(A7stdlife="n/a","n/a",IF(BI$3&gt;(A7stdlife+$E157),(Input!$H$149*(1+rvanilla)^0.5)-SUM($H157:BH157),(Input!$H$149*(1+rvanilla)^0.5)/A7stdlife))</f>
        <v>0</v>
      </c>
      <c r="BJ157" s="18"/>
      <c r="BK157" s="18"/>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s="5" customFormat="1" hidden="1" outlineLevel="2" x14ac:dyDescent="0.2">
      <c r="A158" s="18"/>
      <c r="B158" s="18"/>
      <c r="C158" s="36"/>
      <c r="D158" s="485"/>
      <c r="E158" s="283">
        <v>3</v>
      </c>
      <c r="F158" s="38"/>
      <c r="G158" s="391"/>
      <c r="H158" s="308"/>
      <c r="I158" s="307"/>
      <c r="J158" s="164">
        <f>IF(A7stdlife="n/a","n/a",IF(J$3&gt;(A7stdlife+$E158),(Input!$I$149*(1+rvanilla)^0.5)-SUM($I158:I158),(Input!$I$149*(1+rvanilla)^0.5)/A7stdlife))</f>
        <v>0.42670783473501839</v>
      </c>
      <c r="K158" s="164">
        <f>IF(A7stdlife="n/a","n/a",IF(K$3&gt;(A7stdlife+$E158),(Input!$I$149*(1+rvanilla)^0.5)-SUM($I158:J158),(Input!$I$149*(1+rvanilla)^0.5)/A7stdlife))</f>
        <v>0.42670783473501839</v>
      </c>
      <c r="L158" s="164">
        <f>IF(A7stdlife="n/a","n/a",IF(L$3&gt;(A7stdlife+$E158),(Input!$I$149*(1+rvanilla)^0.5)-SUM($I158:K158),(Input!$I$149*(1+rvanilla)^0.5)/A7stdlife))</f>
        <v>0.42670783473501839</v>
      </c>
      <c r="M158" s="164">
        <f>IF(A7stdlife="n/a","n/a",IF(M$3&gt;(A7stdlife+$E158),(Input!$I$149*(1+rvanilla)^0.5)-SUM($I158:L158),(Input!$I$149*(1+rvanilla)^0.5)/A7stdlife))</f>
        <v>0.42670783473501839</v>
      </c>
      <c r="N158" s="164">
        <f>IF(A7stdlife="n/a","n/a",IF(N$3&gt;(A7stdlife+$E158),(Input!$I$149*(1+rvanilla)^0.5)-SUM($I158:M158),(Input!$I$149*(1+rvanilla)^0.5)/A7stdlife))</f>
        <v>0.42670783473501839</v>
      </c>
      <c r="O158" s="164">
        <f>IF(A7stdlife="n/a","n/a",IF(O$3&gt;(A7stdlife+$E158),(Input!$I$149*(1+rvanilla)^0.5)-SUM($I158:N158),(Input!$I$149*(1+rvanilla)^0.5)/A7stdlife))</f>
        <v>0.42670783473501839</v>
      </c>
      <c r="P158" s="164">
        <f>IF(A7stdlife="n/a","n/a",IF(P$3&gt;(A7stdlife+$E158),(Input!$I$149*(1+rvanilla)^0.5)-SUM($I158:O158),(Input!$I$149*(1+rvanilla)^0.5)/A7stdlife))</f>
        <v>0.42670783473501839</v>
      </c>
      <c r="Q158" s="164">
        <f>IF(A7stdlife="n/a","n/a",IF(Q$3&gt;(A7stdlife+$E158),(Input!$I$149*(1+rvanilla)^0.5)-SUM($I158:P158),(Input!$I$149*(1+rvanilla)^0.5)/A7stdlife))</f>
        <v>0.42670783473501839</v>
      </c>
      <c r="R158" s="164">
        <f>IF(A7stdlife="n/a","n/a",IF(R$3&gt;(A7stdlife+$E158),(Input!$I$149*(1+rvanilla)^0.5)-SUM($I158:Q158),(Input!$I$149*(1+rvanilla)^0.5)/A7stdlife))</f>
        <v>0.42670783473501839</v>
      </c>
      <c r="S158" s="164">
        <f>IF(A7stdlife="n/a","n/a",IF(S$3&gt;(A7stdlife+$E158),(Input!$I$149*(1+rvanilla)^0.5)-SUM($I158:R158),(Input!$I$149*(1+rvanilla)^0.5)/A7stdlife))</f>
        <v>0.42670783473501839</v>
      </c>
      <c r="T158" s="164">
        <f>IF(A7stdlife="n/a","n/a",IF(T$3&gt;(A7stdlife+$E158),(Input!$I$149*(1+rvanilla)^0.5)-SUM($I158:S158),(Input!$I$149*(1+rvanilla)^0.5)/A7stdlife))</f>
        <v>0.42670783473501839</v>
      </c>
      <c r="U158" s="164">
        <f>IF(A7stdlife="n/a","n/a",IF(U$3&gt;(A7stdlife+$E158),(Input!$I$149*(1+rvanilla)^0.5)-SUM($I158:T158),(Input!$I$149*(1+rvanilla)^0.5)/A7stdlife))</f>
        <v>0.42670783473501839</v>
      </c>
      <c r="V158" s="164">
        <f>IF(A7stdlife="n/a","n/a",IF(V$3&gt;(A7stdlife+$E158),(Input!$I$149*(1+rvanilla)^0.5)-SUM($I158:U158),(Input!$I$149*(1+rvanilla)^0.5)/A7stdlife))</f>
        <v>0.42670783473501839</v>
      </c>
      <c r="W158" s="164">
        <f>IF(A7stdlife="n/a","n/a",IF(W$3&gt;(A7stdlife+$E158),(Input!$I$149*(1+rvanilla)^0.5)-SUM($I158:V158),(Input!$I$149*(1+rvanilla)^0.5)/A7stdlife))</f>
        <v>0.42670783473501839</v>
      </c>
      <c r="X158" s="164">
        <f>IF(A7stdlife="n/a","n/a",IF(X$3&gt;(A7stdlife+$E158),(Input!$I$149*(1+rvanilla)^0.5)-SUM($I158:W158),(Input!$I$149*(1+rvanilla)^0.5)/A7stdlife))</f>
        <v>0.42670783473501839</v>
      </c>
      <c r="Y158" s="164">
        <f>IF(A7stdlife="n/a","n/a",IF(Y$3&gt;(A7stdlife+$E158),(Input!$I$149*(1+rvanilla)^0.5)-SUM($I158:X158),(Input!$I$149*(1+rvanilla)^0.5)/A7stdlife))</f>
        <v>0.42670783473501839</v>
      </c>
      <c r="Z158" s="164">
        <f>IF(A7stdlife="n/a","n/a",IF(Z$3&gt;(A7stdlife+$E158),(Input!$I$149*(1+rvanilla)^0.5)-SUM($I158:Y158),(Input!$I$149*(1+rvanilla)^0.5)/A7stdlife))</f>
        <v>0.42670783473501839</v>
      </c>
      <c r="AA158" s="164">
        <f>IF(A7stdlife="n/a","n/a",IF(AA$3&gt;(A7stdlife+$E158),(Input!$I$149*(1+rvanilla)^0.5)-SUM($I158:Z158),(Input!$I$149*(1+rvanilla)^0.5)/A7stdlife))</f>
        <v>0.42670783473501839</v>
      </c>
      <c r="AB158" s="164">
        <f>IF(A7stdlife="n/a","n/a",IF(AB$3&gt;(A7stdlife+$E158),(Input!$I$149*(1+rvanilla)^0.5)-SUM($I158:AA158),(Input!$I$149*(1+rvanilla)^0.5)/A7stdlife))</f>
        <v>0.42670783473501839</v>
      </c>
      <c r="AC158" s="164">
        <f>IF(A7stdlife="n/a","n/a",IF(AC$3&gt;(A7stdlife+$E158),(Input!$I$149*(1+rvanilla)^0.5)-SUM($I158:AB158),(Input!$I$149*(1+rvanilla)^0.5)/A7stdlife))</f>
        <v>0.42670783473501839</v>
      </c>
      <c r="AD158" s="164">
        <f>IF(A7stdlife="n/a","n/a",IF(AD$3&gt;(A7stdlife+$E158),(Input!$I$149*(1+rvanilla)^0.5)-SUM($I158:AC158),(Input!$I$149*(1+rvanilla)^0.5)/A7stdlife))</f>
        <v>0.42670783473501839</v>
      </c>
      <c r="AE158" s="164">
        <f>IF(A7stdlife="n/a","n/a",IF(AE$3&gt;(A7stdlife+$E158),(Input!$I$149*(1+rvanilla)^0.5)-SUM($I158:AD158),(Input!$I$149*(1+rvanilla)^0.5)/A7stdlife))</f>
        <v>0.42670783473501839</v>
      </c>
      <c r="AF158" s="164">
        <f>IF(A7stdlife="n/a","n/a",IF(AF$3&gt;(A7stdlife+$E158),(Input!$I$149*(1+rvanilla)^0.5)-SUM($I158:AE158),(Input!$I$149*(1+rvanilla)^0.5)/A7stdlife))</f>
        <v>0.42670783473501839</v>
      </c>
      <c r="AG158" s="164">
        <f>IF(A7stdlife="n/a","n/a",IF(AG$3&gt;(A7stdlife+$E158),(Input!$I$149*(1+rvanilla)^0.5)-SUM($I158:AF158),(Input!$I$149*(1+rvanilla)^0.5)/A7stdlife))</f>
        <v>0.42670783473501839</v>
      </c>
      <c r="AH158" s="164">
        <f>IF(A7stdlife="n/a","n/a",IF(AH$3&gt;(A7stdlife+$E158),(Input!$I$149*(1+rvanilla)^0.5)-SUM($I158:AG158),(Input!$I$149*(1+rvanilla)^0.5)/A7stdlife))</f>
        <v>0.42670783473501839</v>
      </c>
      <c r="AI158" s="164">
        <f>IF(A7stdlife="n/a","n/a",IF(AI$3&gt;(A7stdlife+$E158),(Input!$I$149*(1+rvanilla)^0.5)-SUM($I158:AH158),(Input!$I$149*(1+rvanilla)^0.5)/A7stdlife))</f>
        <v>0.42670783473501839</v>
      </c>
      <c r="AJ158" s="164">
        <f>IF(A7stdlife="n/a","n/a",IF(AJ$3&gt;(A7stdlife+$E158),(Input!$I$149*(1+rvanilla)^0.5)-SUM($I158:AI158),(Input!$I$149*(1+rvanilla)^0.5)/A7stdlife))</f>
        <v>0.42670783473501839</v>
      </c>
      <c r="AK158" s="164">
        <f>IF(A7stdlife="n/a","n/a",IF(AK$3&gt;(A7stdlife+$E158),(Input!$I$149*(1+rvanilla)^0.5)-SUM($I158:AJ158),(Input!$I$149*(1+rvanilla)^0.5)/A7stdlife))</f>
        <v>0.42670783473501839</v>
      </c>
      <c r="AL158" s="164">
        <f>IF(A7stdlife="n/a","n/a",IF(AL$3&gt;(A7stdlife+$E158),(Input!$I$149*(1+rvanilla)^0.5)-SUM($I158:AK158),(Input!$I$149*(1+rvanilla)^0.5)/A7stdlife))</f>
        <v>0.42670783473501839</v>
      </c>
      <c r="AM158" s="164">
        <f>IF(A7stdlife="n/a","n/a",IF(AM$3&gt;(A7stdlife+$E158),(Input!$I$149*(1+rvanilla)^0.5)-SUM($I158:AL158),(Input!$I$149*(1+rvanilla)^0.5)/A7stdlife))</f>
        <v>0.42670783473501839</v>
      </c>
      <c r="AN158" s="164">
        <f>IF(A7stdlife="n/a","n/a",IF(AN$3&gt;(A7stdlife+$E158),(Input!$I$149*(1+rvanilla)^0.5)-SUM($I158:AM158),(Input!$I$149*(1+rvanilla)^0.5)/A7stdlife))</f>
        <v>0.42670783473501839</v>
      </c>
      <c r="AO158" s="164">
        <f>IF(A7stdlife="n/a","n/a",IF(AO$3&gt;(A7stdlife+$E158),(Input!$I$149*(1+rvanilla)^0.5)-SUM($I158:AN158),(Input!$I$149*(1+rvanilla)^0.5)/A7stdlife))</f>
        <v>0.42670783473501839</v>
      </c>
      <c r="AP158" s="164">
        <f>IF(A7stdlife="n/a","n/a",IF(AP$3&gt;(A7stdlife+$E158),(Input!$I$149*(1+rvanilla)^0.5)-SUM($I158:AO158),(Input!$I$149*(1+rvanilla)^0.5)/A7stdlife))</f>
        <v>0.42670783473501839</v>
      </c>
      <c r="AQ158" s="164">
        <f>IF(A7stdlife="n/a","n/a",IF(AQ$3&gt;(A7stdlife+$E158),(Input!$I$149*(1+rvanilla)^0.5)-SUM($I158:AP158),(Input!$I$149*(1+rvanilla)^0.5)/A7stdlife))</f>
        <v>0.42670783473501839</v>
      </c>
      <c r="AR158" s="164">
        <f>IF(A7stdlife="n/a","n/a",IF(AR$3&gt;(A7stdlife+$E158),(Input!$I$149*(1+rvanilla)^0.5)-SUM($I158:AQ158),(Input!$I$149*(1+rvanilla)^0.5)/A7stdlife))</f>
        <v>0.42670783473501839</v>
      </c>
      <c r="AS158" s="164">
        <f>IF(A7stdlife="n/a","n/a",IF(AS$3&gt;(A7stdlife+$E158),(Input!$I$149*(1+rvanilla)^0.5)-SUM($I158:AR158),(Input!$I$149*(1+rvanilla)^0.5)/A7stdlife))</f>
        <v>0.42670783473501839</v>
      </c>
      <c r="AT158" s="164">
        <f>IF(A7stdlife="n/a","n/a",IF(AT$3&gt;(A7stdlife+$E158),(Input!$I$149*(1+rvanilla)^0.5)-SUM($I158:AS158),(Input!$I$149*(1+rvanilla)^0.5)/A7stdlife))</f>
        <v>0.42670783473501839</v>
      </c>
      <c r="AU158" s="164">
        <f>IF(A7stdlife="n/a","n/a",IF(AU$3&gt;(A7stdlife+$E158),(Input!$I$149*(1+rvanilla)^0.5)-SUM($I158:AT158),(Input!$I$149*(1+rvanilla)^0.5)/A7stdlife))</f>
        <v>0.42670783473501839</v>
      </c>
      <c r="AV158" s="164">
        <f>IF(A7stdlife="n/a","n/a",IF(AV$3&gt;(A7stdlife+$E158),(Input!$I$149*(1+rvanilla)^0.5)-SUM($I158:AU158),(Input!$I$149*(1+rvanilla)^0.5)/A7stdlife))</f>
        <v>0.42670783473501839</v>
      </c>
      <c r="AW158" s="164">
        <f>IF(A7stdlife="n/a","n/a",IF(AW$3&gt;(A7stdlife+$E158),(Input!$I$149*(1+rvanilla)^0.5)-SUM($I158:AV158),(Input!$I$149*(1+rvanilla)^0.5)/A7stdlife))</f>
        <v>0.42670783473501839</v>
      </c>
      <c r="AX158" s="164">
        <f>IF(A7stdlife="n/a","n/a",IF(AX$3&gt;(A7stdlife+$E158),(Input!$I$149*(1+rvanilla)^0.5)-SUM($I158:AW158),(Input!$I$149*(1+rvanilla)^0.5)/A7stdlife))</f>
        <v>0.42670783473501839</v>
      </c>
      <c r="AY158" s="164">
        <f>IF(A7stdlife="n/a","n/a",IF(AY$3&gt;(A7stdlife+$E158),(Input!$I$149*(1+rvanilla)^0.5)-SUM($I158:AX158),(Input!$I$149*(1+rvanilla)^0.5)/A7stdlife))</f>
        <v>0.42670783473501839</v>
      </c>
      <c r="AZ158" s="164">
        <f>IF(A7stdlife="n/a","n/a",IF(AZ$3&gt;(A7stdlife+$E158),(Input!$I$149*(1+rvanilla)^0.5)-SUM($I158:AY158),(Input!$I$149*(1+rvanilla)^0.5)/A7stdlife))</f>
        <v>0.42670783473501839</v>
      </c>
      <c r="BA158" s="164">
        <f>IF(A7stdlife="n/a","n/a",IF(BA$3&gt;(A7stdlife+$E158),(Input!$I$149*(1+rvanilla)^0.5)-SUM($I158:AZ158),(Input!$I$149*(1+rvanilla)^0.5)/A7stdlife))</f>
        <v>0.42670783473501839</v>
      </c>
      <c r="BB158" s="164">
        <f>IF(A7stdlife="n/a","n/a",IF(BB$3&gt;(A7stdlife+$E158),(Input!$I$149*(1+rvanilla)^0.5)-SUM($I158:BA158),(Input!$I$149*(1+rvanilla)^0.5)/A7stdlife))</f>
        <v>0.42670783473501839</v>
      </c>
      <c r="BC158" s="164">
        <f>IF(A7stdlife="n/a","n/a",IF(BC$3&gt;(A7stdlife+$E158),(Input!$I$149*(1+rvanilla)^0.5)-SUM($I158:BB158),(Input!$I$149*(1+rvanilla)^0.5)/A7stdlife))</f>
        <v>-2.1316282072803006E-14</v>
      </c>
      <c r="BD158" s="164">
        <f>IF(A7stdlife="n/a","n/a",IF(BD$3&gt;(A7stdlife+$E158),(Input!$I$149*(1+rvanilla)^0.5)-SUM($I158:BC158),(Input!$I$149*(1+rvanilla)^0.5)/A7stdlife))</f>
        <v>0</v>
      </c>
      <c r="BE158" s="164">
        <f>IF(A7stdlife="n/a","n/a",IF(BE$3&gt;(A7stdlife+$E158),(Input!$I$149*(1+rvanilla)^0.5)-SUM($I158:BD158),(Input!$I$149*(1+rvanilla)^0.5)/A7stdlife))</f>
        <v>0</v>
      </c>
      <c r="BF158" s="164">
        <f>IF(A7stdlife="n/a","n/a",IF(BF$3&gt;(A7stdlife+$E158),(Input!$I$149*(1+rvanilla)^0.5)-SUM($I158:BE158),(Input!$I$149*(1+rvanilla)^0.5)/A7stdlife))</f>
        <v>0</v>
      </c>
      <c r="BG158" s="164">
        <f>IF(A7stdlife="n/a","n/a",IF(BG$3&gt;(A7stdlife+$E158),(Input!$I$149*(1+rvanilla)^0.5)-SUM($I158:BF158),(Input!$I$149*(1+rvanilla)^0.5)/A7stdlife))</f>
        <v>0</v>
      </c>
      <c r="BH158" s="164">
        <f>IF(A7stdlife="n/a","n/a",IF(BH$3&gt;(A7stdlife+$E158),(Input!$I$149*(1+rvanilla)^0.5)-SUM($I158:BG158),(Input!$I$149*(1+rvanilla)^0.5)/A7stdlife))</f>
        <v>0</v>
      </c>
      <c r="BI158" s="164">
        <f>IF(A7stdlife="n/a","n/a",IF(BI$3&gt;(A7stdlife+$E158),(Input!$I$149*(1+rvanilla)^0.5)-SUM($I158:BH158),(Input!$I$149*(1+rvanilla)^0.5)/A7stdlife))</f>
        <v>0</v>
      </c>
      <c r="BJ158" s="18"/>
      <c r="BK158" s="18"/>
      <c r="BL158" s="385"/>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s="5" customFormat="1" hidden="1" outlineLevel="2" x14ac:dyDescent="0.2">
      <c r="A159" s="18"/>
      <c r="B159" s="18"/>
      <c r="C159" s="36"/>
      <c r="D159" s="485"/>
      <c r="E159" s="283">
        <v>4</v>
      </c>
      <c r="F159" s="38"/>
      <c r="G159" s="391"/>
      <c r="H159" s="308"/>
      <c r="I159" s="308"/>
      <c r="J159" s="307"/>
      <c r="K159" s="164">
        <f>IF(A7stdlife="n/a","n/a",IF(K$3&gt;(A7stdlife+$E159),(Input!$J$149*(1+rvanilla)^0.5)-SUM($J159:J159),(Input!$J$149*(1+rvanilla)^0.5)/A7stdlife))</f>
        <v>0.2192053383459579</v>
      </c>
      <c r="L159" s="164">
        <f>IF(A7stdlife="n/a","n/a",IF(L$3&gt;(A7stdlife+$E159),(Input!$J$149*(1+rvanilla)^0.5)-SUM($J159:K159),(Input!$J$149*(1+rvanilla)^0.5)/A7stdlife))</f>
        <v>0.2192053383459579</v>
      </c>
      <c r="M159" s="164">
        <f>IF(A7stdlife="n/a","n/a",IF(M$3&gt;(A7stdlife+$E159),(Input!$J$149*(1+rvanilla)^0.5)-SUM($J159:L159),(Input!$J$149*(1+rvanilla)^0.5)/A7stdlife))</f>
        <v>0.2192053383459579</v>
      </c>
      <c r="N159" s="164">
        <f>IF(A7stdlife="n/a","n/a",IF(N$3&gt;(A7stdlife+$E159),(Input!$J$149*(1+rvanilla)^0.5)-SUM($J159:M159),(Input!$J$149*(1+rvanilla)^0.5)/A7stdlife))</f>
        <v>0.2192053383459579</v>
      </c>
      <c r="O159" s="164">
        <f>IF(A7stdlife="n/a","n/a",IF(O$3&gt;(A7stdlife+$E159),(Input!$J$149*(1+rvanilla)^0.5)-SUM($J159:N159),(Input!$J$149*(1+rvanilla)^0.5)/A7stdlife))</f>
        <v>0.2192053383459579</v>
      </c>
      <c r="P159" s="164">
        <f>IF(A7stdlife="n/a","n/a",IF(P$3&gt;(A7stdlife+$E159),(Input!$J$149*(1+rvanilla)^0.5)-SUM($J159:O159),(Input!$J$149*(1+rvanilla)^0.5)/A7stdlife))</f>
        <v>0.2192053383459579</v>
      </c>
      <c r="Q159" s="164">
        <f>IF(A7stdlife="n/a","n/a",IF(Q$3&gt;(A7stdlife+$E159),(Input!$J$149*(1+rvanilla)^0.5)-SUM($J159:P159),(Input!$J$149*(1+rvanilla)^0.5)/A7stdlife))</f>
        <v>0.2192053383459579</v>
      </c>
      <c r="R159" s="164">
        <f>IF(A7stdlife="n/a","n/a",IF(R$3&gt;(A7stdlife+$E159),(Input!$J$149*(1+rvanilla)^0.5)-SUM($J159:Q159),(Input!$J$149*(1+rvanilla)^0.5)/A7stdlife))</f>
        <v>0.2192053383459579</v>
      </c>
      <c r="S159" s="164">
        <f>IF(A7stdlife="n/a","n/a",IF(S$3&gt;(A7stdlife+$E159),(Input!$J$149*(1+rvanilla)^0.5)-SUM($J159:R159),(Input!$J$149*(1+rvanilla)^0.5)/A7stdlife))</f>
        <v>0.2192053383459579</v>
      </c>
      <c r="T159" s="164">
        <f>IF(A7stdlife="n/a","n/a",IF(T$3&gt;(A7stdlife+$E159),(Input!$J$149*(1+rvanilla)^0.5)-SUM($J159:S159),(Input!$J$149*(1+rvanilla)^0.5)/A7stdlife))</f>
        <v>0.2192053383459579</v>
      </c>
      <c r="U159" s="164">
        <f>IF(A7stdlife="n/a","n/a",IF(U$3&gt;(A7stdlife+$E159),(Input!$J$149*(1+rvanilla)^0.5)-SUM($J159:T159),(Input!$J$149*(1+rvanilla)^0.5)/A7stdlife))</f>
        <v>0.2192053383459579</v>
      </c>
      <c r="V159" s="164">
        <f>IF(A7stdlife="n/a","n/a",IF(V$3&gt;(A7stdlife+$E159),(Input!$J$149*(1+rvanilla)^0.5)-SUM($J159:U159),(Input!$J$149*(1+rvanilla)^0.5)/A7stdlife))</f>
        <v>0.2192053383459579</v>
      </c>
      <c r="W159" s="164">
        <f>IF(A7stdlife="n/a","n/a",IF(W$3&gt;(A7stdlife+$E159),(Input!$J$149*(1+rvanilla)^0.5)-SUM($J159:V159),(Input!$J$149*(1+rvanilla)^0.5)/A7stdlife))</f>
        <v>0.2192053383459579</v>
      </c>
      <c r="X159" s="164">
        <f>IF(A7stdlife="n/a","n/a",IF(X$3&gt;(A7stdlife+$E159),(Input!$J$149*(1+rvanilla)^0.5)-SUM($J159:W159),(Input!$J$149*(1+rvanilla)^0.5)/A7stdlife))</f>
        <v>0.2192053383459579</v>
      </c>
      <c r="Y159" s="164">
        <f>IF(A7stdlife="n/a","n/a",IF(Y$3&gt;(A7stdlife+$E159),(Input!$J$149*(1+rvanilla)^0.5)-SUM($J159:X159),(Input!$J$149*(1+rvanilla)^0.5)/A7stdlife))</f>
        <v>0.2192053383459579</v>
      </c>
      <c r="Z159" s="164">
        <f>IF(A7stdlife="n/a","n/a",IF(Z$3&gt;(A7stdlife+$E159),(Input!$J$149*(1+rvanilla)^0.5)-SUM($J159:Y159),(Input!$J$149*(1+rvanilla)^0.5)/A7stdlife))</f>
        <v>0.2192053383459579</v>
      </c>
      <c r="AA159" s="164">
        <f>IF(A7stdlife="n/a","n/a",IF(AA$3&gt;(A7stdlife+$E159),(Input!$J$149*(1+rvanilla)^0.5)-SUM($J159:Z159),(Input!$J$149*(1+rvanilla)^0.5)/A7stdlife))</f>
        <v>0.2192053383459579</v>
      </c>
      <c r="AB159" s="164">
        <f>IF(A7stdlife="n/a","n/a",IF(AB$3&gt;(A7stdlife+$E159),(Input!$J$149*(1+rvanilla)^0.5)-SUM($J159:AA159),(Input!$J$149*(1+rvanilla)^0.5)/A7stdlife))</f>
        <v>0.2192053383459579</v>
      </c>
      <c r="AC159" s="164">
        <f>IF(A7stdlife="n/a","n/a",IF(AC$3&gt;(A7stdlife+$E159),(Input!$J$149*(1+rvanilla)^0.5)-SUM($J159:AB159),(Input!$J$149*(1+rvanilla)^0.5)/A7stdlife))</f>
        <v>0.2192053383459579</v>
      </c>
      <c r="AD159" s="164">
        <f>IF(A7stdlife="n/a","n/a",IF(AD$3&gt;(A7stdlife+$E159),(Input!$J$149*(1+rvanilla)^0.5)-SUM($J159:AC159),(Input!$J$149*(1+rvanilla)^0.5)/A7stdlife))</f>
        <v>0.2192053383459579</v>
      </c>
      <c r="AE159" s="164">
        <f>IF(A7stdlife="n/a","n/a",IF(AE$3&gt;(A7stdlife+$E159),(Input!$J$149*(1+rvanilla)^0.5)-SUM($J159:AD159),(Input!$J$149*(1+rvanilla)^0.5)/A7stdlife))</f>
        <v>0.2192053383459579</v>
      </c>
      <c r="AF159" s="164">
        <f>IF(A7stdlife="n/a","n/a",IF(AF$3&gt;(A7stdlife+$E159),(Input!$J$149*(1+rvanilla)^0.5)-SUM($J159:AE159),(Input!$J$149*(1+rvanilla)^0.5)/A7stdlife))</f>
        <v>0.2192053383459579</v>
      </c>
      <c r="AG159" s="164">
        <f>IF(A7stdlife="n/a","n/a",IF(AG$3&gt;(A7stdlife+$E159),(Input!$J$149*(1+rvanilla)^0.5)-SUM($J159:AF159),(Input!$J$149*(1+rvanilla)^0.5)/A7stdlife))</f>
        <v>0.2192053383459579</v>
      </c>
      <c r="AH159" s="164">
        <f>IF(A7stdlife="n/a","n/a",IF(AH$3&gt;(A7stdlife+$E159),(Input!$J$149*(1+rvanilla)^0.5)-SUM($J159:AG159),(Input!$J$149*(1+rvanilla)^0.5)/A7stdlife))</f>
        <v>0.2192053383459579</v>
      </c>
      <c r="AI159" s="164">
        <f>IF(A7stdlife="n/a","n/a",IF(AI$3&gt;(A7stdlife+$E159),(Input!$J$149*(1+rvanilla)^0.5)-SUM($J159:AH159),(Input!$J$149*(1+rvanilla)^0.5)/A7stdlife))</f>
        <v>0.2192053383459579</v>
      </c>
      <c r="AJ159" s="164">
        <f>IF(A7stdlife="n/a","n/a",IF(AJ$3&gt;(A7stdlife+$E159),(Input!$J$149*(1+rvanilla)^0.5)-SUM($J159:AI159),(Input!$J$149*(1+rvanilla)^0.5)/A7stdlife))</f>
        <v>0.2192053383459579</v>
      </c>
      <c r="AK159" s="164">
        <f>IF(A7stdlife="n/a","n/a",IF(AK$3&gt;(A7stdlife+$E159),(Input!$J$149*(1+rvanilla)^0.5)-SUM($J159:AJ159),(Input!$J$149*(1+rvanilla)^0.5)/A7stdlife))</f>
        <v>0.2192053383459579</v>
      </c>
      <c r="AL159" s="164">
        <f>IF(A7stdlife="n/a","n/a",IF(AL$3&gt;(A7stdlife+$E159),(Input!$J$149*(1+rvanilla)^0.5)-SUM($J159:AK159),(Input!$J$149*(1+rvanilla)^0.5)/A7stdlife))</f>
        <v>0.2192053383459579</v>
      </c>
      <c r="AM159" s="164">
        <f>IF(A7stdlife="n/a","n/a",IF(AM$3&gt;(A7stdlife+$E159),(Input!$J$149*(1+rvanilla)^0.5)-SUM($J159:AL159),(Input!$J$149*(1+rvanilla)^0.5)/A7stdlife))</f>
        <v>0.2192053383459579</v>
      </c>
      <c r="AN159" s="164">
        <f>IF(A7stdlife="n/a","n/a",IF(AN$3&gt;(A7stdlife+$E159),(Input!$J$149*(1+rvanilla)^0.5)-SUM($J159:AM159),(Input!$J$149*(1+rvanilla)^0.5)/A7stdlife))</f>
        <v>0.2192053383459579</v>
      </c>
      <c r="AO159" s="164">
        <f>IF(A7stdlife="n/a","n/a",IF(AO$3&gt;(A7stdlife+$E159),(Input!$J$149*(1+rvanilla)^0.5)-SUM($J159:AN159),(Input!$J$149*(1+rvanilla)^0.5)/A7stdlife))</f>
        <v>0.2192053383459579</v>
      </c>
      <c r="AP159" s="164">
        <f>IF(A7stdlife="n/a","n/a",IF(AP$3&gt;(A7stdlife+$E159),(Input!$J$149*(1+rvanilla)^0.5)-SUM($J159:AO159),(Input!$J$149*(1+rvanilla)^0.5)/A7stdlife))</f>
        <v>0.2192053383459579</v>
      </c>
      <c r="AQ159" s="164">
        <f>IF(A7stdlife="n/a","n/a",IF(AQ$3&gt;(A7stdlife+$E159),(Input!$J$149*(1+rvanilla)^0.5)-SUM($J159:AP159),(Input!$J$149*(1+rvanilla)^0.5)/A7stdlife))</f>
        <v>0.2192053383459579</v>
      </c>
      <c r="AR159" s="164">
        <f>IF(A7stdlife="n/a","n/a",IF(AR$3&gt;(A7stdlife+$E159),(Input!$J$149*(1+rvanilla)^0.5)-SUM($J159:AQ159),(Input!$J$149*(1+rvanilla)^0.5)/A7stdlife))</f>
        <v>0.2192053383459579</v>
      </c>
      <c r="AS159" s="164">
        <f>IF(A7stdlife="n/a","n/a",IF(AS$3&gt;(A7stdlife+$E159),(Input!$J$149*(1+rvanilla)^0.5)-SUM($J159:AR159),(Input!$J$149*(1+rvanilla)^0.5)/A7stdlife))</f>
        <v>0.2192053383459579</v>
      </c>
      <c r="AT159" s="164">
        <f>IF(A7stdlife="n/a","n/a",IF(AT$3&gt;(A7stdlife+$E159),(Input!$J$149*(1+rvanilla)^0.5)-SUM($J159:AS159),(Input!$J$149*(1+rvanilla)^0.5)/A7stdlife))</f>
        <v>0.2192053383459579</v>
      </c>
      <c r="AU159" s="164">
        <f>IF(A7stdlife="n/a","n/a",IF(AU$3&gt;(A7stdlife+$E159),(Input!$J$149*(1+rvanilla)^0.5)-SUM($J159:AT159),(Input!$J$149*(1+rvanilla)^0.5)/A7stdlife))</f>
        <v>0.2192053383459579</v>
      </c>
      <c r="AV159" s="164">
        <f>IF(A7stdlife="n/a","n/a",IF(AV$3&gt;(A7stdlife+$E159),(Input!$J$149*(1+rvanilla)^0.5)-SUM($J159:AU159),(Input!$J$149*(1+rvanilla)^0.5)/A7stdlife))</f>
        <v>0.2192053383459579</v>
      </c>
      <c r="AW159" s="164">
        <f>IF(A7stdlife="n/a","n/a",IF(AW$3&gt;(A7stdlife+$E159),(Input!$J$149*(1+rvanilla)^0.5)-SUM($J159:AV159),(Input!$J$149*(1+rvanilla)^0.5)/A7stdlife))</f>
        <v>0.2192053383459579</v>
      </c>
      <c r="AX159" s="164">
        <f>IF(A7stdlife="n/a","n/a",IF(AX$3&gt;(A7stdlife+$E159),(Input!$J$149*(1+rvanilla)^0.5)-SUM($J159:AW159),(Input!$J$149*(1+rvanilla)^0.5)/A7stdlife))</f>
        <v>0.2192053383459579</v>
      </c>
      <c r="AY159" s="164">
        <f>IF(A7stdlife="n/a","n/a",IF(AY$3&gt;(A7stdlife+$E159),(Input!$J$149*(1+rvanilla)^0.5)-SUM($J159:AX159),(Input!$J$149*(1+rvanilla)^0.5)/A7stdlife))</f>
        <v>0.2192053383459579</v>
      </c>
      <c r="AZ159" s="164">
        <f>IF(A7stdlife="n/a","n/a",IF(AZ$3&gt;(A7stdlife+$E159),(Input!$J$149*(1+rvanilla)^0.5)-SUM($J159:AY159),(Input!$J$149*(1+rvanilla)^0.5)/A7stdlife))</f>
        <v>0.2192053383459579</v>
      </c>
      <c r="BA159" s="164">
        <f>IF(A7stdlife="n/a","n/a",IF(BA$3&gt;(A7stdlife+$E159),(Input!$J$149*(1+rvanilla)^0.5)-SUM($J159:AZ159),(Input!$J$149*(1+rvanilla)^0.5)/A7stdlife))</f>
        <v>0.2192053383459579</v>
      </c>
      <c r="BB159" s="164">
        <f>IF(A7stdlife="n/a","n/a",IF(BB$3&gt;(A7stdlife+$E159),(Input!$J$149*(1+rvanilla)^0.5)-SUM($J159:BA159),(Input!$J$149*(1+rvanilla)^0.5)/A7stdlife))</f>
        <v>0.2192053383459579</v>
      </c>
      <c r="BC159" s="164">
        <f>IF(A7stdlife="n/a","n/a",IF(BC$3&gt;(A7stdlife+$E159),(Input!$J$149*(1+rvanilla)^0.5)-SUM($J159:BB159),(Input!$J$149*(1+rvanilla)^0.5)/A7stdlife))</f>
        <v>0.2192053383459579</v>
      </c>
      <c r="BD159" s="164">
        <f>IF(A7stdlife="n/a","n/a",IF(BD$3&gt;(A7stdlife+$E159),(Input!$J$149*(1+rvanilla)^0.5)-SUM($J159:BC159),(Input!$J$149*(1+rvanilla)^0.5)/A7stdlife))</f>
        <v>-3.5527136788005009E-15</v>
      </c>
      <c r="BE159" s="164">
        <f>IF(A7stdlife="n/a","n/a",IF(BE$3&gt;(A7stdlife+$E159),(Input!$J$149*(1+rvanilla)^0.5)-SUM($J159:BD159),(Input!$J$149*(1+rvanilla)^0.5)/A7stdlife))</f>
        <v>0</v>
      </c>
      <c r="BF159" s="164">
        <f>IF(A7stdlife="n/a","n/a",IF(BF$3&gt;(A7stdlife+$E159),(Input!$J$149*(1+rvanilla)^0.5)-SUM($J159:BE159),(Input!$J$149*(1+rvanilla)^0.5)/A7stdlife))</f>
        <v>0</v>
      </c>
      <c r="BG159" s="164">
        <f>IF(A7stdlife="n/a","n/a",IF(BG$3&gt;(A7stdlife+$E159),(Input!$J$149*(1+rvanilla)^0.5)-SUM($J159:BF159),(Input!$J$149*(1+rvanilla)^0.5)/A7stdlife))</f>
        <v>0</v>
      </c>
      <c r="BH159" s="164">
        <f>IF(A7stdlife="n/a","n/a",IF(BH$3&gt;(A7stdlife+$E159),(Input!$J$149*(1+rvanilla)^0.5)-SUM($J159:BG159),(Input!$J$149*(1+rvanilla)^0.5)/A7stdlife))</f>
        <v>0</v>
      </c>
      <c r="BI159" s="164">
        <f>IF(A7stdlife="n/a","n/a",IF(BI$3&gt;(A7stdlife+$E159),(Input!$J$149*(1+rvanilla)^0.5)-SUM($J159:BH159),(Input!$J$149*(1+rvanilla)^0.5)/A7stdlife))</f>
        <v>0</v>
      </c>
      <c r="BJ159" s="18"/>
      <c r="BK159" s="18"/>
      <c r="BL159" s="385"/>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s="5" customFormat="1" hidden="1" outlineLevel="2" x14ac:dyDescent="0.2">
      <c r="A160" s="18"/>
      <c r="B160" s="18"/>
      <c r="C160" s="36"/>
      <c r="D160" s="485"/>
      <c r="E160" s="283">
        <v>5</v>
      </c>
      <c r="F160" s="38"/>
      <c r="G160" s="391"/>
      <c r="H160" s="308"/>
      <c r="I160" s="308"/>
      <c r="J160" s="308"/>
      <c r="K160" s="307"/>
      <c r="L160" s="164">
        <f>IF(A7stdlife="n/a","n/a",IF(L$3&gt;(A7stdlife+$E160),(Input!$K$149*(1+rvanilla)^0.5)-SUM($K160:K160),(Input!$K$149*(1+rvanilla)^0.5)/A7stdlife))</f>
        <v>0.10239260681517423</v>
      </c>
      <c r="M160" s="164">
        <f>IF(A7stdlife="n/a","n/a",IF(M$3&gt;(A7stdlife+$E160),(Input!$K$149*(1+rvanilla)^0.5)-SUM($K160:L160),(Input!$K$149*(1+rvanilla)^0.5)/A7stdlife))</f>
        <v>0.10239260681517423</v>
      </c>
      <c r="N160" s="164">
        <f>IF(A7stdlife="n/a","n/a",IF(N$3&gt;(A7stdlife+$E160),(Input!$K$149*(1+rvanilla)^0.5)-SUM($K160:M160),(Input!$K$149*(1+rvanilla)^0.5)/A7stdlife))</f>
        <v>0.10239260681517423</v>
      </c>
      <c r="O160" s="164">
        <f>IF(A7stdlife="n/a","n/a",IF(O$3&gt;(A7stdlife+$E160),(Input!$K$149*(1+rvanilla)^0.5)-SUM($K160:N160),(Input!$K$149*(1+rvanilla)^0.5)/A7stdlife))</f>
        <v>0.10239260681517423</v>
      </c>
      <c r="P160" s="164">
        <f>IF(A7stdlife="n/a","n/a",IF(P$3&gt;(A7stdlife+$E160),(Input!$K$149*(1+rvanilla)^0.5)-SUM($K160:O160),(Input!$K$149*(1+rvanilla)^0.5)/A7stdlife))</f>
        <v>0.10239260681517423</v>
      </c>
      <c r="Q160" s="164">
        <f>IF(A7stdlife="n/a","n/a",IF(Q$3&gt;(A7stdlife+$E160),(Input!$K$149*(1+rvanilla)^0.5)-SUM($K160:P160),(Input!$K$149*(1+rvanilla)^0.5)/A7stdlife))</f>
        <v>0.10239260681517423</v>
      </c>
      <c r="R160" s="164">
        <f>IF(A7stdlife="n/a","n/a",IF(R$3&gt;(A7stdlife+$E160),(Input!$K$149*(1+rvanilla)^0.5)-SUM($K160:Q160),(Input!$K$149*(1+rvanilla)^0.5)/A7stdlife))</f>
        <v>0.10239260681517423</v>
      </c>
      <c r="S160" s="164">
        <f>IF(A7stdlife="n/a","n/a",IF(S$3&gt;(A7stdlife+$E160),(Input!$K$149*(1+rvanilla)^0.5)-SUM($K160:R160),(Input!$K$149*(1+rvanilla)^0.5)/A7stdlife))</f>
        <v>0.10239260681517423</v>
      </c>
      <c r="T160" s="164">
        <f>IF(A7stdlife="n/a","n/a",IF(T$3&gt;(A7stdlife+$E160),(Input!$K$149*(1+rvanilla)^0.5)-SUM($K160:S160),(Input!$K$149*(1+rvanilla)^0.5)/A7stdlife))</f>
        <v>0.10239260681517423</v>
      </c>
      <c r="U160" s="164">
        <f>IF(A7stdlife="n/a","n/a",IF(U$3&gt;(A7stdlife+$E160),(Input!$K$149*(1+rvanilla)^0.5)-SUM($K160:T160),(Input!$K$149*(1+rvanilla)^0.5)/A7stdlife))</f>
        <v>0.10239260681517423</v>
      </c>
      <c r="V160" s="164">
        <f>IF(A7stdlife="n/a","n/a",IF(V$3&gt;(A7stdlife+$E160),(Input!$K$149*(1+rvanilla)^0.5)-SUM($K160:U160),(Input!$K$149*(1+rvanilla)^0.5)/A7stdlife))</f>
        <v>0.10239260681517423</v>
      </c>
      <c r="W160" s="164">
        <f>IF(A7stdlife="n/a","n/a",IF(W$3&gt;(A7stdlife+$E160),(Input!$K$149*(1+rvanilla)^0.5)-SUM($K160:V160),(Input!$K$149*(1+rvanilla)^0.5)/A7stdlife))</f>
        <v>0.10239260681517423</v>
      </c>
      <c r="X160" s="164">
        <f>IF(A7stdlife="n/a","n/a",IF(X$3&gt;(A7stdlife+$E160),(Input!$K$149*(1+rvanilla)^0.5)-SUM($K160:W160),(Input!$K$149*(1+rvanilla)^0.5)/A7stdlife))</f>
        <v>0.10239260681517423</v>
      </c>
      <c r="Y160" s="164">
        <f>IF(A7stdlife="n/a","n/a",IF(Y$3&gt;(A7stdlife+$E160),(Input!$K$149*(1+rvanilla)^0.5)-SUM($K160:X160),(Input!$K$149*(1+rvanilla)^0.5)/A7stdlife))</f>
        <v>0.10239260681517423</v>
      </c>
      <c r="Z160" s="164">
        <f>IF(A7stdlife="n/a","n/a",IF(Z$3&gt;(A7stdlife+$E160),(Input!$K$149*(1+rvanilla)^0.5)-SUM($K160:Y160),(Input!$K$149*(1+rvanilla)^0.5)/A7stdlife))</f>
        <v>0.10239260681517423</v>
      </c>
      <c r="AA160" s="164">
        <f>IF(A7stdlife="n/a","n/a",IF(AA$3&gt;(A7stdlife+$E160),(Input!$K$149*(1+rvanilla)^0.5)-SUM($K160:Z160),(Input!$K$149*(1+rvanilla)^0.5)/A7stdlife))</f>
        <v>0.10239260681517423</v>
      </c>
      <c r="AB160" s="164">
        <f>IF(A7stdlife="n/a","n/a",IF(AB$3&gt;(A7stdlife+$E160),(Input!$K$149*(1+rvanilla)^0.5)-SUM($K160:AA160),(Input!$K$149*(1+rvanilla)^0.5)/A7stdlife))</f>
        <v>0.10239260681517423</v>
      </c>
      <c r="AC160" s="164">
        <f>IF(A7stdlife="n/a","n/a",IF(AC$3&gt;(A7stdlife+$E160),(Input!$K$149*(1+rvanilla)^0.5)-SUM($K160:AB160),(Input!$K$149*(1+rvanilla)^0.5)/A7stdlife))</f>
        <v>0.10239260681517423</v>
      </c>
      <c r="AD160" s="164">
        <f>IF(A7stdlife="n/a","n/a",IF(AD$3&gt;(A7stdlife+$E160),(Input!$K$149*(1+rvanilla)^0.5)-SUM($K160:AC160),(Input!$K$149*(1+rvanilla)^0.5)/A7stdlife))</f>
        <v>0.10239260681517423</v>
      </c>
      <c r="AE160" s="164">
        <f>IF(A7stdlife="n/a","n/a",IF(AE$3&gt;(A7stdlife+$E160),(Input!$K$149*(1+rvanilla)^0.5)-SUM($K160:AD160),(Input!$K$149*(1+rvanilla)^0.5)/A7stdlife))</f>
        <v>0.10239260681517423</v>
      </c>
      <c r="AF160" s="164">
        <f>IF(A7stdlife="n/a","n/a",IF(AF$3&gt;(A7stdlife+$E160),(Input!$K$149*(1+rvanilla)^0.5)-SUM($K160:AE160),(Input!$K$149*(1+rvanilla)^0.5)/A7stdlife))</f>
        <v>0.10239260681517423</v>
      </c>
      <c r="AG160" s="164">
        <f>IF(A7stdlife="n/a","n/a",IF(AG$3&gt;(A7stdlife+$E160),(Input!$K$149*(1+rvanilla)^0.5)-SUM($K160:AF160),(Input!$K$149*(1+rvanilla)^0.5)/A7stdlife))</f>
        <v>0.10239260681517423</v>
      </c>
      <c r="AH160" s="164">
        <f>IF(A7stdlife="n/a","n/a",IF(AH$3&gt;(A7stdlife+$E160),(Input!$K$149*(1+rvanilla)^0.5)-SUM($K160:AG160),(Input!$K$149*(1+rvanilla)^0.5)/A7stdlife))</f>
        <v>0.10239260681517423</v>
      </c>
      <c r="AI160" s="164">
        <f>IF(A7stdlife="n/a","n/a",IF(AI$3&gt;(A7stdlife+$E160),(Input!$K$149*(1+rvanilla)^0.5)-SUM($K160:AH160),(Input!$K$149*(1+rvanilla)^0.5)/A7stdlife))</f>
        <v>0.10239260681517423</v>
      </c>
      <c r="AJ160" s="164">
        <f>IF(A7stdlife="n/a","n/a",IF(AJ$3&gt;(A7stdlife+$E160),(Input!$K$149*(1+rvanilla)^0.5)-SUM($K160:AI160),(Input!$K$149*(1+rvanilla)^0.5)/A7stdlife))</f>
        <v>0.10239260681517423</v>
      </c>
      <c r="AK160" s="164">
        <f>IF(A7stdlife="n/a","n/a",IF(AK$3&gt;(A7stdlife+$E160),(Input!$K$149*(1+rvanilla)^0.5)-SUM($K160:AJ160),(Input!$K$149*(1+rvanilla)^0.5)/A7stdlife))</f>
        <v>0.10239260681517423</v>
      </c>
      <c r="AL160" s="164">
        <f>IF(A7stdlife="n/a","n/a",IF(AL$3&gt;(A7stdlife+$E160),(Input!$K$149*(1+rvanilla)^0.5)-SUM($K160:AK160),(Input!$K$149*(1+rvanilla)^0.5)/A7stdlife))</f>
        <v>0.10239260681517423</v>
      </c>
      <c r="AM160" s="164">
        <f>IF(A7stdlife="n/a","n/a",IF(AM$3&gt;(A7stdlife+$E160),(Input!$K$149*(1+rvanilla)^0.5)-SUM($K160:AL160),(Input!$K$149*(1+rvanilla)^0.5)/A7stdlife))</f>
        <v>0.10239260681517423</v>
      </c>
      <c r="AN160" s="164">
        <f>IF(A7stdlife="n/a","n/a",IF(AN$3&gt;(A7stdlife+$E160),(Input!$K$149*(1+rvanilla)^0.5)-SUM($K160:AM160),(Input!$K$149*(1+rvanilla)^0.5)/A7stdlife))</f>
        <v>0.10239260681517423</v>
      </c>
      <c r="AO160" s="164">
        <f>IF(A7stdlife="n/a","n/a",IF(AO$3&gt;(A7stdlife+$E160),(Input!$K$149*(1+rvanilla)^0.5)-SUM($K160:AN160),(Input!$K$149*(1+rvanilla)^0.5)/A7stdlife))</f>
        <v>0.10239260681517423</v>
      </c>
      <c r="AP160" s="164">
        <f>IF(A7stdlife="n/a","n/a",IF(AP$3&gt;(A7stdlife+$E160),(Input!$K$149*(1+rvanilla)^0.5)-SUM($K160:AO160),(Input!$K$149*(1+rvanilla)^0.5)/A7stdlife))</f>
        <v>0.10239260681517423</v>
      </c>
      <c r="AQ160" s="164">
        <f>IF(A7stdlife="n/a","n/a",IF(AQ$3&gt;(A7stdlife+$E160),(Input!$K$149*(1+rvanilla)^0.5)-SUM($K160:AP160),(Input!$K$149*(1+rvanilla)^0.5)/A7stdlife))</f>
        <v>0.10239260681517423</v>
      </c>
      <c r="AR160" s="164">
        <f>IF(A7stdlife="n/a","n/a",IF(AR$3&gt;(A7stdlife+$E160),(Input!$K$149*(1+rvanilla)^0.5)-SUM($K160:AQ160),(Input!$K$149*(1+rvanilla)^0.5)/A7stdlife))</f>
        <v>0.10239260681517423</v>
      </c>
      <c r="AS160" s="164">
        <f>IF(A7stdlife="n/a","n/a",IF(AS$3&gt;(A7stdlife+$E160),(Input!$K$149*(1+rvanilla)^0.5)-SUM($K160:AR160),(Input!$K$149*(1+rvanilla)^0.5)/A7stdlife))</f>
        <v>0.10239260681517423</v>
      </c>
      <c r="AT160" s="164">
        <f>IF(A7stdlife="n/a","n/a",IF(AT$3&gt;(A7stdlife+$E160),(Input!$K$149*(1+rvanilla)^0.5)-SUM($K160:AS160),(Input!$K$149*(1+rvanilla)^0.5)/A7stdlife))</f>
        <v>0.10239260681517423</v>
      </c>
      <c r="AU160" s="164">
        <f>IF(A7stdlife="n/a","n/a",IF(AU$3&gt;(A7stdlife+$E160),(Input!$K$149*(1+rvanilla)^0.5)-SUM($K160:AT160),(Input!$K$149*(1+rvanilla)^0.5)/A7stdlife))</f>
        <v>0.10239260681517423</v>
      </c>
      <c r="AV160" s="164">
        <f>IF(A7stdlife="n/a","n/a",IF(AV$3&gt;(A7stdlife+$E160),(Input!$K$149*(1+rvanilla)^0.5)-SUM($K160:AU160),(Input!$K$149*(1+rvanilla)^0.5)/A7stdlife))</f>
        <v>0.10239260681517423</v>
      </c>
      <c r="AW160" s="164">
        <f>IF(A7stdlife="n/a","n/a",IF(AW$3&gt;(A7stdlife+$E160),(Input!$K$149*(1+rvanilla)^0.5)-SUM($K160:AV160),(Input!$K$149*(1+rvanilla)^0.5)/A7stdlife))</f>
        <v>0.10239260681517423</v>
      </c>
      <c r="AX160" s="164">
        <f>IF(A7stdlife="n/a","n/a",IF(AX$3&gt;(A7stdlife+$E160),(Input!$K$149*(1+rvanilla)^0.5)-SUM($K160:AW160),(Input!$K$149*(1+rvanilla)^0.5)/A7stdlife))</f>
        <v>0.10239260681517423</v>
      </c>
      <c r="AY160" s="164">
        <f>IF(A7stdlife="n/a","n/a",IF(AY$3&gt;(A7stdlife+$E160),(Input!$K$149*(1+rvanilla)^0.5)-SUM($K160:AX160),(Input!$K$149*(1+rvanilla)^0.5)/A7stdlife))</f>
        <v>0.10239260681517423</v>
      </c>
      <c r="AZ160" s="164">
        <f>IF(A7stdlife="n/a","n/a",IF(AZ$3&gt;(A7stdlife+$E160),(Input!$K$149*(1+rvanilla)^0.5)-SUM($K160:AY160),(Input!$K$149*(1+rvanilla)^0.5)/A7stdlife))</f>
        <v>0.10239260681517423</v>
      </c>
      <c r="BA160" s="164">
        <f>IF(A7stdlife="n/a","n/a",IF(BA$3&gt;(A7stdlife+$E160),(Input!$K$149*(1+rvanilla)^0.5)-SUM($K160:AZ160),(Input!$K$149*(1+rvanilla)^0.5)/A7stdlife))</f>
        <v>0.10239260681517423</v>
      </c>
      <c r="BB160" s="164">
        <f>IF(A7stdlife="n/a","n/a",IF(BB$3&gt;(A7stdlife+$E160),(Input!$K$149*(1+rvanilla)^0.5)-SUM($K160:BA160),(Input!$K$149*(1+rvanilla)^0.5)/A7stdlife))</f>
        <v>0.10239260681517423</v>
      </c>
      <c r="BC160" s="164">
        <f>IF(A7stdlife="n/a","n/a",IF(BC$3&gt;(A7stdlife+$E160),(Input!$K$149*(1+rvanilla)^0.5)-SUM($K160:BB160),(Input!$K$149*(1+rvanilla)^0.5)/A7stdlife))</f>
        <v>0.10239260681517423</v>
      </c>
      <c r="BD160" s="164">
        <f>IF(A7stdlife="n/a","n/a",IF(BD$3&gt;(A7stdlife+$E160),(Input!$K$149*(1+rvanilla)^0.5)-SUM($K160:BC160),(Input!$K$149*(1+rvanilla)^0.5)/A7stdlife))</f>
        <v>0.10239260681517423</v>
      </c>
      <c r="BE160" s="164">
        <f>IF(A7stdlife="n/a","n/a",IF(BE$3&gt;(A7stdlife+$E160),(Input!$K$149*(1+rvanilla)^0.5)-SUM($K160:BD160),(Input!$K$149*(1+rvanilla)^0.5)/A7stdlife))</f>
        <v>2.6645352591003757E-15</v>
      </c>
      <c r="BF160" s="164">
        <f>IF(A7stdlife="n/a","n/a",IF(BF$3&gt;(A7stdlife+$E160),(Input!$K$149*(1+rvanilla)^0.5)-SUM($K160:BE160),(Input!$K$149*(1+rvanilla)^0.5)/A7stdlife))</f>
        <v>0</v>
      </c>
      <c r="BG160" s="164">
        <f>IF(A7stdlife="n/a","n/a",IF(BG$3&gt;(A7stdlife+$E160),(Input!$K$149*(1+rvanilla)^0.5)-SUM($K160:BF160),(Input!$K$149*(1+rvanilla)^0.5)/A7stdlife))</f>
        <v>0</v>
      </c>
      <c r="BH160" s="164">
        <f>IF(A7stdlife="n/a","n/a",IF(BH$3&gt;(A7stdlife+$E160),(Input!$K$149*(1+rvanilla)^0.5)-SUM($K160:BG160),(Input!$K$149*(1+rvanilla)^0.5)/A7stdlife))</f>
        <v>0</v>
      </c>
      <c r="BI160" s="164">
        <f>IF(A7stdlife="n/a","n/a",IF(BI$3&gt;(A7stdlife+$E160),(Input!$K$149*(1+rvanilla)^0.5)-SUM($K160:BH160),(Input!$K$149*(1+rvanilla)^0.5)/A7stdlife))</f>
        <v>0</v>
      </c>
      <c r="BJ160" s="18"/>
      <c r="BK160" s="18"/>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s="5" customFormat="1" hidden="1" outlineLevel="2" x14ac:dyDescent="0.2">
      <c r="A161" s="18"/>
      <c r="B161" s="18"/>
      <c r="C161" s="36"/>
      <c r="D161" s="485"/>
      <c r="E161" s="283">
        <v>6</v>
      </c>
      <c r="F161" s="38"/>
      <c r="G161" s="391"/>
      <c r="H161" s="308"/>
      <c r="I161" s="308"/>
      <c r="J161" s="308"/>
      <c r="K161" s="308"/>
      <c r="L161" s="307"/>
      <c r="M161" s="164">
        <f>IF(A7stdlife="n/a","n/a",IF(M$3&gt;(A7stdlife+$E161),(Input!$L$149*(1+rvanilla)^0.5)-SUM($L161:L161),(Input!$L$149*(1+rvanilla)^0.5)/A7stdlife))</f>
        <v>0</v>
      </c>
      <c r="N161" s="164">
        <f>IF(A7stdlife="n/a","n/a",IF(N$3&gt;(A7stdlife+$E161),(Input!$L$149*(1+rvanilla)^0.5)-SUM($L161:M161),(Input!$L$149*(1+rvanilla)^0.5)/A7stdlife))</f>
        <v>0</v>
      </c>
      <c r="O161" s="164">
        <f>IF(A7stdlife="n/a","n/a",IF(O$3&gt;(A7stdlife+$E161),(Input!$L$149*(1+rvanilla)^0.5)-SUM($L161:N161),(Input!$L$149*(1+rvanilla)^0.5)/A7stdlife))</f>
        <v>0</v>
      </c>
      <c r="P161" s="164">
        <f>IF(A7stdlife="n/a","n/a",IF(P$3&gt;(A7stdlife+$E161),(Input!$L$149*(1+rvanilla)^0.5)-SUM($L161:O161),(Input!$L$149*(1+rvanilla)^0.5)/A7stdlife))</f>
        <v>0</v>
      </c>
      <c r="Q161" s="164">
        <f>IF(A7stdlife="n/a","n/a",IF(Q$3&gt;(A7stdlife+$E161),(Input!$L$149*(1+rvanilla)^0.5)-SUM($L161:P161),(Input!$L$149*(1+rvanilla)^0.5)/A7stdlife))</f>
        <v>0</v>
      </c>
      <c r="R161" s="164">
        <f>IF(A7stdlife="n/a","n/a",IF(R$3&gt;(A7stdlife+$E161),(Input!$L$149*(1+rvanilla)^0.5)-SUM($L161:Q161),(Input!$L$149*(1+rvanilla)^0.5)/A7stdlife))</f>
        <v>0</v>
      </c>
      <c r="S161" s="164">
        <f>IF(A7stdlife="n/a","n/a",IF(S$3&gt;(A7stdlife+$E161),(Input!$L$149*(1+rvanilla)^0.5)-SUM($L161:R161),(Input!$L$149*(1+rvanilla)^0.5)/A7stdlife))</f>
        <v>0</v>
      </c>
      <c r="T161" s="164">
        <f>IF(A7stdlife="n/a","n/a",IF(T$3&gt;(A7stdlife+$E161),(Input!$L$149*(1+rvanilla)^0.5)-SUM($L161:S161),(Input!$L$149*(1+rvanilla)^0.5)/A7stdlife))</f>
        <v>0</v>
      </c>
      <c r="U161" s="164">
        <f>IF(A7stdlife="n/a","n/a",IF(U$3&gt;(A7stdlife+$E161),(Input!$L$149*(1+rvanilla)^0.5)-SUM($L161:T161),(Input!$L$149*(1+rvanilla)^0.5)/A7stdlife))</f>
        <v>0</v>
      </c>
      <c r="V161" s="164">
        <f>IF(A7stdlife="n/a","n/a",IF(V$3&gt;(A7stdlife+$E161),(Input!$L$149*(1+rvanilla)^0.5)-SUM($L161:U161),(Input!$L$149*(1+rvanilla)^0.5)/A7stdlife))</f>
        <v>0</v>
      </c>
      <c r="W161" s="164">
        <f>IF(A7stdlife="n/a","n/a",IF(W$3&gt;(A7stdlife+$E161),(Input!$L$149*(1+rvanilla)^0.5)-SUM($L161:V161),(Input!$L$149*(1+rvanilla)^0.5)/A7stdlife))</f>
        <v>0</v>
      </c>
      <c r="X161" s="164">
        <f>IF(A7stdlife="n/a","n/a",IF(X$3&gt;(A7stdlife+$E161),(Input!$L$149*(1+rvanilla)^0.5)-SUM($L161:W161),(Input!$L$149*(1+rvanilla)^0.5)/A7stdlife))</f>
        <v>0</v>
      </c>
      <c r="Y161" s="164">
        <f>IF(A7stdlife="n/a","n/a",IF(Y$3&gt;(A7stdlife+$E161),(Input!$L$149*(1+rvanilla)^0.5)-SUM($L161:X161),(Input!$L$149*(1+rvanilla)^0.5)/A7stdlife))</f>
        <v>0</v>
      </c>
      <c r="Z161" s="164">
        <f>IF(A7stdlife="n/a","n/a",IF(Z$3&gt;(A7stdlife+$E161),(Input!$L$149*(1+rvanilla)^0.5)-SUM($L161:Y161),(Input!$L$149*(1+rvanilla)^0.5)/A7stdlife))</f>
        <v>0</v>
      </c>
      <c r="AA161" s="164">
        <f>IF(A7stdlife="n/a","n/a",IF(AA$3&gt;(A7stdlife+$E161),(Input!$L$149*(1+rvanilla)^0.5)-SUM($L161:Z161),(Input!$L$149*(1+rvanilla)^0.5)/A7stdlife))</f>
        <v>0</v>
      </c>
      <c r="AB161" s="164">
        <f>IF(A7stdlife="n/a","n/a",IF(AB$3&gt;(A7stdlife+$E161),(Input!$L$149*(1+rvanilla)^0.5)-SUM($L161:AA161),(Input!$L$149*(1+rvanilla)^0.5)/A7stdlife))</f>
        <v>0</v>
      </c>
      <c r="AC161" s="164">
        <f>IF(A7stdlife="n/a","n/a",IF(AC$3&gt;(A7stdlife+$E161),(Input!$L$149*(1+rvanilla)^0.5)-SUM($L161:AB161),(Input!$L$149*(1+rvanilla)^0.5)/A7stdlife))</f>
        <v>0</v>
      </c>
      <c r="AD161" s="164">
        <f>IF(A7stdlife="n/a","n/a",IF(AD$3&gt;(A7stdlife+$E161),(Input!$L$149*(1+rvanilla)^0.5)-SUM($L161:AC161),(Input!$L$149*(1+rvanilla)^0.5)/A7stdlife))</f>
        <v>0</v>
      </c>
      <c r="AE161" s="164">
        <f>IF(A7stdlife="n/a","n/a",IF(AE$3&gt;(A7stdlife+$E161),(Input!$L$149*(1+rvanilla)^0.5)-SUM($L161:AD161),(Input!$L$149*(1+rvanilla)^0.5)/A7stdlife))</f>
        <v>0</v>
      </c>
      <c r="AF161" s="164">
        <f>IF(A7stdlife="n/a","n/a",IF(AF$3&gt;(A7stdlife+$E161),(Input!$L$149*(1+rvanilla)^0.5)-SUM($L161:AE161),(Input!$L$149*(1+rvanilla)^0.5)/A7stdlife))</f>
        <v>0</v>
      </c>
      <c r="AG161" s="164">
        <f>IF(A7stdlife="n/a","n/a",IF(AG$3&gt;(A7stdlife+$E161),(Input!$L$149*(1+rvanilla)^0.5)-SUM($L161:AF161),(Input!$L$149*(1+rvanilla)^0.5)/A7stdlife))</f>
        <v>0</v>
      </c>
      <c r="AH161" s="164">
        <f>IF(A7stdlife="n/a","n/a",IF(AH$3&gt;(A7stdlife+$E161),(Input!$L$149*(1+rvanilla)^0.5)-SUM($L161:AG161),(Input!$L$149*(1+rvanilla)^0.5)/A7stdlife))</f>
        <v>0</v>
      </c>
      <c r="AI161" s="164">
        <f>IF(A7stdlife="n/a","n/a",IF(AI$3&gt;(A7stdlife+$E161),(Input!$L$149*(1+rvanilla)^0.5)-SUM($L161:AH161),(Input!$L$149*(1+rvanilla)^0.5)/A7stdlife))</f>
        <v>0</v>
      </c>
      <c r="AJ161" s="164">
        <f>IF(A7stdlife="n/a","n/a",IF(AJ$3&gt;(A7stdlife+$E161),(Input!$L$149*(1+rvanilla)^0.5)-SUM($L161:AI161),(Input!$L$149*(1+rvanilla)^0.5)/A7stdlife))</f>
        <v>0</v>
      </c>
      <c r="AK161" s="164">
        <f>IF(A7stdlife="n/a","n/a",IF(AK$3&gt;(A7stdlife+$E161),(Input!$L$149*(1+rvanilla)^0.5)-SUM($L161:AJ161),(Input!$L$149*(1+rvanilla)^0.5)/A7stdlife))</f>
        <v>0</v>
      </c>
      <c r="AL161" s="164">
        <f>IF(A7stdlife="n/a","n/a",IF(AL$3&gt;(A7stdlife+$E161),(Input!$L$149*(1+rvanilla)^0.5)-SUM($L161:AK161),(Input!$L$149*(1+rvanilla)^0.5)/A7stdlife))</f>
        <v>0</v>
      </c>
      <c r="AM161" s="164">
        <f>IF(A7stdlife="n/a","n/a",IF(AM$3&gt;(A7stdlife+$E161),(Input!$L$149*(1+rvanilla)^0.5)-SUM($L161:AL161),(Input!$L$149*(1+rvanilla)^0.5)/A7stdlife))</f>
        <v>0</v>
      </c>
      <c r="AN161" s="164">
        <f>IF(A7stdlife="n/a","n/a",IF(AN$3&gt;(A7stdlife+$E161),(Input!$L$149*(1+rvanilla)^0.5)-SUM($L161:AM161),(Input!$L$149*(1+rvanilla)^0.5)/A7stdlife))</f>
        <v>0</v>
      </c>
      <c r="AO161" s="164">
        <f>IF(A7stdlife="n/a","n/a",IF(AO$3&gt;(A7stdlife+$E161),(Input!$L$149*(1+rvanilla)^0.5)-SUM($L161:AN161),(Input!$L$149*(1+rvanilla)^0.5)/A7stdlife))</f>
        <v>0</v>
      </c>
      <c r="AP161" s="164">
        <f>IF(A7stdlife="n/a","n/a",IF(AP$3&gt;(A7stdlife+$E161),(Input!$L$149*(1+rvanilla)^0.5)-SUM($L161:AO161),(Input!$L$149*(1+rvanilla)^0.5)/A7stdlife))</f>
        <v>0</v>
      </c>
      <c r="AQ161" s="164">
        <f>IF(A7stdlife="n/a","n/a",IF(AQ$3&gt;(A7stdlife+$E161),(Input!$L$149*(1+rvanilla)^0.5)-SUM($L161:AP161),(Input!$L$149*(1+rvanilla)^0.5)/A7stdlife))</f>
        <v>0</v>
      </c>
      <c r="AR161" s="164">
        <f>IF(A7stdlife="n/a","n/a",IF(AR$3&gt;(A7stdlife+$E161),(Input!$L$149*(1+rvanilla)^0.5)-SUM($L161:AQ161),(Input!$L$149*(1+rvanilla)^0.5)/A7stdlife))</f>
        <v>0</v>
      </c>
      <c r="AS161" s="164">
        <f>IF(A7stdlife="n/a","n/a",IF(AS$3&gt;(A7stdlife+$E161),(Input!$L$149*(1+rvanilla)^0.5)-SUM($L161:AR161),(Input!$L$149*(1+rvanilla)^0.5)/A7stdlife))</f>
        <v>0</v>
      </c>
      <c r="AT161" s="164">
        <f>IF(A7stdlife="n/a","n/a",IF(AT$3&gt;(A7stdlife+$E161),(Input!$L$149*(1+rvanilla)^0.5)-SUM($L161:AS161),(Input!$L$149*(1+rvanilla)^0.5)/A7stdlife))</f>
        <v>0</v>
      </c>
      <c r="AU161" s="164">
        <f>IF(A7stdlife="n/a","n/a",IF(AU$3&gt;(A7stdlife+$E161),(Input!$L$149*(1+rvanilla)^0.5)-SUM($L161:AT161),(Input!$L$149*(1+rvanilla)^0.5)/A7stdlife))</f>
        <v>0</v>
      </c>
      <c r="AV161" s="164">
        <f>IF(A7stdlife="n/a","n/a",IF(AV$3&gt;(A7stdlife+$E161),(Input!$L$149*(1+rvanilla)^0.5)-SUM($L161:AU161),(Input!$L$149*(1+rvanilla)^0.5)/A7stdlife))</f>
        <v>0</v>
      </c>
      <c r="AW161" s="164">
        <f>IF(A7stdlife="n/a","n/a",IF(AW$3&gt;(A7stdlife+$E161),(Input!$L$149*(1+rvanilla)^0.5)-SUM($L161:AV161),(Input!$L$149*(1+rvanilla)^0.5)/A7stdlife))</f>
        <v>0</v>
      </c>
      <c r="AX161" s="164">
        <f>IF(A7stdlife="n/a","n/a",IF(AX$3&gt;(A7stdlife+$E161),(Input!$L$149*(1+rvanilla)^0.5)-SUM($L161:AW161),(Input!$L$149*(1+rvanilla)^0.5)/A7stdlife))</f>
        <v>0</v>
      </c>
      <c r="AY161" s="164">
        <f>IF(A7stdlife="n/a","n/a",IF(AY$3&gt;(A7stdlife+$E161),(Input!$L$149*(1+rvanilla)^0.5)-SUM($L161:AX161),(Input!$L$149*(1+rvanilla)^0.5)/A7stdlife))</f>
        <v>0</v>
      </c>
      <c r="AZ161" s="164">
        <f>IF(A7stdlife="n/a","n/a",IF(AZ$3&gt;(A7stdlife+$E161),(Input!$L$149*(1+rvanilla)^0.5)-SUM($L161:AY161),(Input!$L$149*(1+rvanilla)^0.5)/A7stdlife))</f>
        <v>0</v>
      </c>
      <c r="BA161" s="164">
        <f>IF(A7stdlife="n/a","n/a",IF(BA$3&gt;(A7stdlife+$E161),(Input!$L$149*(1+rvanilla)^0.5)-SUM($L161:AZ161),(Input!$L$149*(1+rvanilla)^0.5)/A7stdlife))</f>
        <v>0</v>
      </c>
      <c r="BB161" s="164">
        <f>IF(A7stdlife="n/a","n/a",IF(BB$3&gt;(A7stdlife+$E161),(Input!$L$149*(1+rvanilla)^0.5)-SUM($L161:BA161),(Input!$L$149*(1+rvanilla)^0.5)/A7stdlife))</f>
        <v>0</v>
      </c>
      <c r="BC161" s="164">
        <f>IF(A7stdlife="n/a","n/a",IF(BC$3&gt;(A7stdlife+$E161),(Input!$L$149*(1+rvanilla)^0.5)-SUM($L161:BB161),(Input!$L$149*(1+rvanilla)^0.5)/A7stdlife))</f>
        <v>0</v>
      </c>
      <c r="BD161" s="164">
        <f>IF(A7stdlife="n/a","n/a",IF(BD$3&gt;(A7stdlife+$E161),(Input!$L$149*(1+rvanilla)^0.5)-SUM($L161:BC161),(Input!$L$149*(1+rvanilla)^0.5)/A7stdlife))</f>
        <v>0</v>
      </c>
      <c r="BE161" s="164">
        <f>IF(A7stdlife="n/a","n/a",IF(BE$3&gt;(A7stdlife+$E161),(Input!$L$149*(1+rvanilla)^0.5)-SUM($L161:BD161),(Input!$L$149*(1+rvanilla)^0.5)/A7stdlife))</f>
        <v>0</v>
      </c>
      <c r="BF161" s="164">
        <f>IF(A7stdlife="n/a","n/a",IF(BF$3&gt;(A7stdlife+$E161),(Input!$L$149*(1+rvanilla)^0.5)-SUM($L161:BE161),(Input!$L$149*(1+rvanilla)^0.5)/A7stdlife))</f>
        <v>0</v>
      </c>
      <c r="BG161" s="164">
        <f>IF(A7stdlife="n/a","n/a",IF(BG$3&gt;(A7stdlife+$E161),(Input!$L$149*(1+rvanilla)^0.5)-SUM($L161:BF161),(Input!$L$149*(1+rvanilla)^0.5)/A7stdlife))</f>
        <v>0</v>
      </c>
      <c r="BH161" s="164">
        <f>IF(A7stdlife="n/a","n/a",IF(BH$3&gt;(A7stdlife+$E161),(Input!$L$149*(1+rvanilla)^0.5)-SUM($L161:BG161),(Input!$L$149*(1+rvanilla)^0.5)/A7stdlife))</f>
        <v>0</v>
      </c>
      <c r="BI161" s="164">
        <f>IF(A7stdlife="n/a","n/a",IF(BI$3&gt;(A7stdlife+$E161),(Input!$L$149*(1+rvanilla)^0.5)-SUM($L161:BH161),(Input!$L$149*(1+rvanilla)^0.5)/A7stdlife))</f>
        <v>0</v>
      </c>
      <c r="BJ161" s="18"/>
      <c r="BK161" s="18"/>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s="5" customFormat="1" hidden="1" outlineLevel="2" x14ac:dyDescent="0.2">
      <c r="A162" s="18"/>
      <c r="B162" s="18"/>
      <c r="C162" s="36"/>
      <c r="D162" s="485"/>
      <c r="E162" s="283">
        <v>7</v>
      </c>
      <c r="F162" s="38"/>
      <c r="G162" s="391"/>
      <c r="H162" s="308"/>
      <c r="I162" s="308"/>
      <c r="J162" s="308"/>
      <c r="K162" s="308"/>
      <c r="L162" s="308"/>
      <c r="M162" s="307"/>
      <c r="N162" s="164">
        <f>IF(A7stdlife="n/a","n/a",IF(N$3&gt;(A7stdlife+$E162),(Input!$M$149*(1+rvanilla)^0.5)-SUM($M162:M162),(Input!$M$149*(1+rvanilla)^0.5)/A7stdlife))</f>
        <v>0</v>
      </c>
      <c r="O162" s="164">
        <f>IF(A7stdlife="n/a","n/a",IF(O$3&gt;(A7stdlife+$E162),(Input!$M$149*(1+rvanilla)^0.5)-SUM($M162:N162),(Input!$M$149*(1+rvanilla)^0.5)/A7stdlife))</f>
        <v>0</v>
      </c>
      <c r="P162" s="164">
        <f>IF(A7stdlife="n/a","n/a",IF(P$3&gt;(A7stdlife+$E162),(Input!$M$149*(1+rvanilla)^0.5)-SUM($M162:O162),(Input!$M$149*(1+rvanilla)^0.5)/A7stdlife))</f>
        <v>0</v>
      </c>
      <c r="Q162" s="164">
        <f>IF(A7stdlife="n/a","n/a",IF(Q$3&gt;(A7stdlife+$E162),(Input!$M$149*(1+rvanilla)^0.5)-SUM($M162:P162),(Input!$M$149*(1+rvanilla)^0.5)/A7stdlife))</f>
        <v>0</v>
      </c>
      <c r="R162" s="164">
        <f>IF(A7stdlife="n/a","n/a",IF(R$3&gt;(A7stdlife+$E162),(Input!$M$149*(1+rvanilla)^0.5)-SUM($M162:Q162),(Input!$M$149*(1+rvanilla)^0.5)/A7stdlife))</f>
        <v>0</v>
      </c>
      <c r="S162" s="164">
        <f>IF(A7stdlife="n/a","n/a",IF(S$3&gt;(A7stdlife+$E162),(Input!$M$149*(1+rvanilla)^0.5)-SUM($M162:R162),(Input!$M$149*(1+rvanilla)^0.5)/A7stdlife))</f>
        <v>0</v>
      </c>
      <c r="T162" s="164">
        <f>IF(A7stdlife="n/a","n/a",IF(T$3&gt;(A7stdlife+$E162),(Input!$M$149*(1+rvanilla)^0.5)-SUM($M162:S162),(Input!$M$149*(1+rvanilla)^0.5)/A7stdlife))</f>
        <v>0</v>
      </c>
      <c r="U162" s="164">
        <f>IF(A7stdlife="n/a","n/a",IF(U$3&gt;(A7stdlife+$E162),(Input!$M$149*(1+rvanilla)^0.5)-SUM($M162:T162),(Input!$M$149*(1+rvanilla)^0.5)/A7stdlife))</f>
        <v>0</v>
      </c>
      <c r="V162" s="164">
        <f>IF(A7stdlife="n/a","n/a",IF(V$3&gt;(A7stdlife+$E162),(Input!$M$149*(1+rvanilla)^0.5)-SUM($M162:U162),(Input!$M$149*(1+rvanilla)^0.5)/A7stdlife))</f>
        <v>0</v>
      </c>
      <c r="W162" s="164">
        <f>IF(A7stdlife="n/a","n/a",IF(W$3&gt;(A7stdlife+$E162),(Input!$M$149*(1+rvanilla)^0.5)-SUM($M162:V162),(Input!$M$149*(1+rvanilla)^0.5)/A7stdlife))</f>
        <v>0</v>
      </c>
      <c r="X162" s="164">
        <f>IF(A7stdlife="n/a","n/a",IF(X$3&gt;(A7stdlife+$E162),(Input!$M$149*(1+rvanilla)^0.5)-SUM($M162:W162),(Input!$M$149*(1+rvanilla)^0.5)/A7stdlife))</f>
        <v>0</v>
      </c>
      <c r="Y162" s="164">
        <f>IF(A7stdlife="n/a","n/a",IF(Y$3&gt;(A7stdlife+$E162),(Input!$M$149*(1+rvanilla)^0.5)-SUM($M162:X162),(Input!$M$149*(1+rvanilla)^0.5)/A7stdlife))</f>
        <v>0</v>
      </c>
      <c r="Z162" s="164">
        <f>IF(A7stdlife="n/a","n/a",IF(Z$3&gt;(A7stdlife+$E162),(Input!$M$149*(1+rvanilla)^0.5)-SUM($M162:Y162),(Input!$M$149*(1+rvanilla)^0.5)/A7stdlife))</f>
        <v>0</v>
      </c>
      <c r="AA162" s="164">
        <f>IF(A7stdlife="n/a","n/a",IF(AA$3&gt;(A7stdlife+$E162),(Input!$M$149*(1+rvanilla)^0.5)-SUM($M162:Z162),(Input!$M$149*(1+rvanilla)^0.5)/A7stdlife))</f>
        <v>0</v>
      </c>
      <c r="AB162" s="164">
        <f>IF(A7stdlife="n/a","n/a",IF(AB$3&gt;(A7stdlife+$E162),(Input!$M$149*(1+rvanilla)^0.5)-SUM($M162:AA162),(Input!$M$149*(1+rvanilla)^0.5)/A7stdlife))</f>
        <v>0</v>
      </c>
      <c r="AC162" s="164">
        <f>IF(A7stdlife="n/a","n/a",IF(AC$3&gt;(A7stdlife+$E162),(Input!$M$149*(1+rvanilla)^0.5)-SUM($M162:AB162),(Input!$M$149*(1+rvanilla)^0.5)/A7stdlife))</f>
        <v>0</v>
      </c>
      <c r="AD162" s="164">
        <f>IF(A7stdlife="n/a","n/a",IF(AD$3&gt;(A7stdlife+$E162),(Input!$M$149*(1+rvanilla)^0.5)-SUM($M162:AC162),(Input!$M$149*(1+rvanilla)^0.5)/A7stdlife))</f>
        <v>0</v>
      </c>
      <c r="AE162" s="164">
        <f>IF(A7stdlife="n/a","n/a",IF(AE$3&gt;(A7stdlife+$E162),(Input!$M$149*(1+rvanilla)^0.5)-SUM($M162:AD162),(Input!$M$149*(1+rvanilla)^0.5)/A7stdlife))</f>
        <v>0</v>
      </c>
      <c r="AF162" s="164">
        <f>IF(A7stdlife="n/a","n/a",IF(AF$3&gt;(A7stdlife+$E162),(Input!$M$149*(1+rvanilla)^0.5)-SUM($M162:AE162),(Input!$M$149*(1+rvanilla)^0.5)/A7stdlife))</f>
        <v>0</v>
      </c>
      <c r="AG162" s="164">
        <f>IF(A7stdlife="n/a","n/a",IF(AG$3&gt;(A7stdlife+$E162),(Input!$M$149*(1+rvanilla)^0.5)-SUM($M162:AF162),(Input!$M$149*(1+rvanilla)^0.5)/A7stdlife))</f>
        <v>0</v>
      </c>
      <c r="AH162" s="164">
        <f>IF(A7stdlife="n/a","n/a",IF(AH$3&gt;(A7stdlife+$E162),(Input!$M$149*(1+rvanilla)^0.5)-SUM($M162:AG162),(Input!$M$149*(1+rvanilla)^0.5)/A7stdlife))</f>
        <v>0</v>
      </c>
      <c r="AI162" s="164">
        <f>IF(A7stdlife="n/a","n/a",IF(AI$3&gt;(A7stdlife+$E162),(Input!$M$149*(1+rvanilla)^0.5)-SUM($M162:AH162),(Input!$M$149*(1+rvanilla)^0.5)/A7stdlife))</f>
        <v>0</v>
      </c>
      <c r="AJ162" s="164">
        <f>IF(A7stdlife="n/a","n/a",IF(AJ$3&gt;(A7stdlife+$E162),(Input!$M$149*(1+rvanilla)^0.5)-SUM($M162:AI162),(Input!$M$149*(1+rvanilla)^0.5)/A7stdlife))</f>
        <v>0</v>
      </c>
      <c r="AK162" s="164">
        <f>IF(A7stdlife="n/a","n/a",IF(AK$3&gt;(A7stdlife+$E162),(Input!$M$149*(1+rvanilla)^0.5)-SUM($M162:AJ162),(Input!$M$149*(1+rvanilla)^0.5)/A7stdlife))</f>
        <v>0</v>
      </c>
      <c r="AL162" s="164">
        <f>IF(A7stdlife="n/a","n/a",IF(AL$3&gt;(A7stdlife+$E162),(Input!$M$149*(1+rvanilla)^0.5)-SUM($M162:AK162),(Input!$M$149*(1+rvanilla)^0.5)/A7stdlife))</f>
        <v>0</v>
      </c>
      <c r="AM162" s="164">
        <f>IF(A7stdlife="n/a","n/a",IF(AM$3&gt;(A7stdlife+$E162),(Input!$M$149*(1+rvanilla)^0.5)-SUM($M162:AL162),(Input!$M$149*(1+rvanilla)^0.5)/A7stdlife))</f>
        <v>0</v>
      </c>
      <c r="AN162" s="164">
        <f>IF(A7stdlife="n/a","n/a",IF(AN$3&gt;(A7stdlife+$E162),(Input!$M$149*(1+rvanilla)^0.5)-SUM($M162:AM162),(Input!$M$149*(1+rvanilla)^0.5)/A7stdlife))</f>
        <v>0</v>
      </c>
      <c r="AO162" s="164">
        <f>IF(A7stdlife="n/a","n/a",IF(AO$3&gt;(A7stdlife+$E162),(Input!$M$149*(1+rvanilla)^0.5)-SUM($M162:AN162),(Input!$M$149*(1+rvanilla)^0.5)/A7stdlife))</f>
        <v>0</v>
      </c>
      <c r="AP162" s="164">
        <f>IF(A7stdlife="n/a","n/a",IF(AP$3&gt;(A7stdlife+$E162),(Input!$M$149*(1+rvanilla)^0.5)-SUM($M162:AO162),(Input!$M$149*(1+rvanilla)^0.5)/A7stdlife))</f>
        <v>0</v>
      </c>
      <c r="AQ162" s="164">
        <f>IF(A7stdlife="n/a","n/a",IF(AQ$3&gt;(A7stdlife+$E162),(Input!$M$149*(1+rvanilla)^0.5)-SUM($M162:AP162),(Input!$M$149*(1+rvanilla)^0.5)/A7stdlife))</f>
        <v>0</v>
      </c>
      <c r="AR162" s="164">
        <f>IF(A7stdlife="n/a","n/a",IF(AR$3&gt;(A7stdlife+$E162),(Input!$M$149*(1+rvanilla)^0.5)-SUM($M162:AQ162),(Input!$M$149*(1+rvanilla)^0.5)/A7stdlife))</f>
        <v>0</v>
      </c>
      <c r="AS162" s="164">
        <f>IF(A7stdlife="n/a","n/a",IF(AS$3&gt;(A7stdlife+$E162),(Input!$M$149*(1+rvanilla)^0.5)-SUM($M162:AR162),(Input!$M$149*(1+rvanilla)^0.5)/A7stdlife))</f>
        <v>0</v>
      </c>
      <c r="AT162" s="164">
        <f>IF(A7stdlife="n/a","n/a",IF(AT$3&gt;(A7stdlife+$E162),(Input!$M$149*(1+rvanilla)^0.5)-SUM($M162:AS162),(Input!$M$149*(1+rvanilla)^0.5)/A7stdlife))</f>
        <v>0</v>
      </c>
      <c r="AU162" s="164">
        <f>IF(A7stdlife="n/a","n/a",IF(AU$3&gt;(A7stdlife+$E162),(Input!$M$149*(1+rvanilla)^0.5)-SUM($M162:AT162),(Input!$M$149*(1+rvanilla)^0.5)/A7stdlife))</f>
        <v>0</v>
      </c>
      <c r="AV162" s="164">
        <f>IF(A7stdlife="n/a","n/a",IF(AV$3&gt;(A7stdlife+$E162),(Input!$M$149*(1+rvanilla)^0.5)-SUM($M162:AU162),(Input!$M$149*(1+rvanilla)^0.5)/A7stdlife))</f>
        <v>0</v>
      </c>
      <c r="AW162" s="164">
        <f>IF(A7stdlife="n/a","n/a",IF(AW$3&gt;(A7stdlife+$E162),(Input!$M$149*(1+rvanilla)^0.5)-SUM($M162:AV162),(Input!$M$149*(1+rvanilla)^0.5)/A7stdlife))</f>
        <v>0</v>
      </c>
      <c r="AX162" s="164">
        <f>IF(A7stdlife="n/a","n/a",IF(AX$3&gt;(A7stdlife+$E162),(Input!$M$149*(1+rvanilla)^0.5)-SUM($M162:AW162),(Input!$M$149*(1+rvanilla)^0.5)/A7stdlife))</f>
        <v>0</v>
      </c>
      <c r="AY162" s="164">
        <f>IF(A7stdlife="n/a","n/a",IF(AY$3&gt;(A7stdlife+$E162),(Input!$M$149*(1+rvanilla)^0.5)-SUM($M162:AX162),(Input!$M$149*(1+rvanilla)^0.5)/A7stdlife))</f>
        <v>0</v>
      </c>
      <c r="AZ162" s="164">
        <f>IF(A7stdlife="n/a","n/a",IF(AZ$3&gt;(A7stdlife+$E162),(Input!$M$149*(1+rvanilla)^0.5)-SUM($M162:AY162),(Input!$M$149*(1+rvanilla)^0.5)/A7stdlife))</f>
        <v>0</v>
      </c>
      <c r="BA162" s="164">
        <f>IF(A7stdlife="n/a","n/a",IF(BA$3&gt;(A7stdlife+$E162),(Input!$M$149*(1+rvanilla)^0.5)-SUM($M162:AZ162),(Input!$M$149*(1+rvanilla)^0.5)/A7stdlife))</f>
        <v>0</v>
      </c>
      <c r="BB162" s="164">
        <f>IF(A7stdlife="n/a","n/a",IF(BB$3&gt;(A7stdlife+$E162),(Input!$M$149*(1+rvanilla)^0.5)-SUM($M162:BA162),(Input!$M$149*(1+rvanilla)^0.5)/A7stdlife))</f>
        <v>0</v>
      </c>
      <c r="BC162" s="164">
        <f>IF(A7stdlife="n/a","n/a",IF(BC$3&gt;(A7stdlife+$E162),(Input!$M$149*(1+rvanilla)^0.5)-SUM($M162:BB162),(Input!$M$149*(1+rvanilla)^0.5)/A7stdlife))</f>
        <v>0</v>
      </c>
      <c r="BD162" s="164">
        <f>IF(A7stdlife="n/a","n/a",IF(BD$3&gt;(A7stdlife+$E162),(Input!$M$149*(1+rvanilla)^0.5)-SUM($M162:BC162),(Input!$M$149*(1+rvanilla)^0.5)/A7stdlife))</f>
        <v>0</v>
      </c>
      <c r="BE162" s="164">
        <f>IF(A7stdlife="n/a","n/a",IF(BE$3&gt;(A7stdlife+$E162),(Input!$M$149*(1+rvanilla)^0.5)-SUM($M162:BD162),(Input!$M$149*(1+rvanilla)^0.5)/A7stdlife))</f>
        <v>0</v>
      </c>
      <c r="BF162" s="164">
        <f>IF(A7stdlife="n/a","n/a",IF(BF$3&gt;(A7stdlife+$E162),(Input!$M$149*(1+rvanilla)^0.5)-SUM($M162:BE162),(Input!$M$149*(1+rvanilla)^0.5)/A7stdlife))</f>
        <v>0</v>
      </c>
      <c r="BG162" s="164">
        <f>IF(A7stdlife="n/a","n/a",IF(BG$3&gt;(A7stdlife+$E162),(Input!$M$149*(1+rvanilla)^0.5)-SUM($M162:BF162),(Input!$M$149*(1+rvanilla)^0.5)/A7stdlife))</f>
        <v>0</v>
      </c>
      <c r="BH162" s="164">
        <f>IF(A7stdlife="n/a","n/a",IF(BH$3&gt;(A7stdlife+$E162),(Input!$M$149*(1+rvanilla)^0.5)-SUM($M162:BG162),(Input!$M$149*(1+rvanilla)^0.5)/A7stdlife))</f>
        <v>0</v>
      </c>
      <c r="BI162" s="164">
        <f>IF(A7stdlife="n/a","n/a",IF(BI$3&gt;(A7stdlife+$E162),(Input!$M$149*(1+rvanilla)^0.5)-SUM($M162:BH162),(Input!$M$149*(1+rvanilla)^0.5)/A7stdlife))</f>
        <v>0</v>
      </c>
      <c r="BJ162" s="18"/>
      <c r="BK162" s="18"/>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s="5" customFormat="1" hidden="1" outlineLevel="2" x14ac:dyDescent="0.2">
      <c r="A163" s="18"/>
      <c r="B163" s="18"/>
      <c r="C163" s="36"/>
      <c r="D163" s="485"/>
      <c r="E163" s="283">
        <v>8</v>
      </c>
      <c r="F163" s="38"/>
      <c r="G163" s="391"/>
      <c r="H163" s="308"/>
      <c r="I163" s="308"/>
      <c r="J163" s="308"/>
      <c r="K163" s="308"/>
      <c r="L163" s="308"/>
      <c r="M163" s="308"/>
      <c r="N163" s="307"/>
      <c r="O163" s="164">
        <f>IF(A7stdlife="n/a","n/a",IF(O$3&gt;(A7stdlife+$E163),(Input!$N$149*(1+rvanilla)^0.5)-SUM($N163:N163),(Input!$N$149*(1+rvanilla)^0.5)/A7stdlife))</f>
        <v>0</v>
      </c>
      <c r="P163" s="164">
        <f>IF(A7stdlife="n/a","n/a",IF(P$3&gt;(A7stdlife+$E163),(Input!$N$149*(1+rvanilla)^0.5)-SUM($N163:O163),(Input!$N$149*(1+rvanilla)^0.5)/A7stdlife))</f>
        <v>0</v>
      </c>
      <c r="Q163" s="164">
        <f>IF(A7stdlife="n/a","n/a",IF(Q$3&gt;(A7stdlife+$E163),(Input!$N$149*(1+rvanilla)^0.5)-SUM($N163:P163),(Input!$N$149*(1+rvanilla)^0.5)/A7stdlife))</f>
        <v>0</v>
      </c>
      <c r="R163" s="164">
        <f>IF(A7stdlife="n/a","n/a",IF(R$3&gt;(A7stdlife+$E163),(Input!$N$149*(1+rvanilla)^0.5)-SUM($N163:Q163),(Input!$N$149*(1+rvanilla)^0.5)/A7stdlife))</f>
        <v>0</v>
      </c>
      <c r="S163" s="164">
        <f>IF(A7stdlife="n/a","n/a",IF(S$3&gt;(A7stdlife+$E163),(Input!$N$149*(1+rvanilla)^0.5)-SUM($N163:R163),(Input!$N$149*(1+rvanilla)^0.5)/A7stdlife))</f>
        <v>0</v>
      </c>
      <c r="T163" s="164">
        <f>IF(A7stdlife="n/a","n/a",IF(T$3&gt;(A7stdlife+$E163),(Input!$N$149*(1+rvanilla)^0.5)-SUM($N163:S163),(Input!$N$149*(1+rvanilla)^0.5)/A7stdlife))</f>
        <v>0</v>
      </c>
      <c r="U163" s="164">
        <f>IF(A7stdlife="n/a","n/a",IF(U$3&gt;(A7stdlife+$E163),(Input!$N$149*(1+rvanilla)^0.5)-SUM($N163:T163),(Input!$N$149*(1+rvanilla)^0.5)/A7stdlife))</f>
        <v>0</v>
      </c>
      <c r="V163" s="164">
        <f>IF(A7stdlife="n/a","n/a",IF(V$3&gt;(A7stdlife+$E163),(Input!$N$149*(1+rvanilla)^0.5)-SUM($N163:U163),(Input!$N$149*(1+rvanilla)^0.5)/A7stdlife))</f>
        <v>0</v>
      </c>
      <c r="W163" s="164">
        <f>IF(A7stdlife="n/a","n/a",IF(W$3&gt;(A7stdlife+$E163),(Input!$N$149*(1+rvanilla)^0.5)-SUM($N163:V163),(Input!$N$149*(1+rvanilla)^0.5)/A7stdlife))</f>
        <v>0</v>
      </c>
      <c r="X163" s="164">
        <f>IF(A7stdlife="n/a","n/a",IF(X$3&gt;(A7stdlife+$E163),(Input!$N$149*(1+rvanilla)^0.5)-SUM($N163:W163),(Input!$N$149*(1+rvanilla)^0.5)/A7stdlife))</f>
        <v>0</v>
      </c>
      <c r="Y163" s="164">
        <f>IF(A7stdlife="n/a","n/a",IF(Y$3&gt;(A7stdlife+$E163),(Input!$N$149*(1+rvanilla)^0.5)-SUM($N163:X163),(Input!$N$149*(1+rvanilla)^0.5)/A7stdlife))</f>
        <v>0</v>
      </c>
      <c r="Z163" s="164">
        <f>IF(A7stdlife="n/a","n/a",IF(Z$3&gt;(A7stdlife+$E163),(Input!$N$149*(1+rvanilla)^0.5)-SUM($N163:Y163),(Input!$N$149*(1+rvanilla)^0.5)/A7stdlife))</f>
        <v>0</v>
      </c>
      <c r="AA163" s="164">
        <f>IF(A7stdlife="n/a","n/a",IF(AA$3&gt;(A7stdlife+$E163),(Input!$N$149*(1+rvanilla)^0.5)-SUM($N163:Z163),(Input!$N$149*(1+rvanilla)^0.5)/A7stdlife))</f>
        <v>0</v>
      </c>
      <c r="AB163" s="164">
        <f>IF(A7stdlife="n/a","n/a",IF(AB$3&gt;(A7stdlife+$E163),(Input!$N$149*(1+rvanilla)^0.5)-SUM($N163:AA163),(Input!$N$149*(1+rvanilla)^0.5)/A7stdlife))</f>
        <v>0</v>
      </c>
      <c r="AC163" s="164">
        <f>IF(A7stdlife="n/a","n/a",IF(AC$3&gt;(A7stdlife+$E163),(Input!$N$149*(1+rvanilla)^0.5)-SUM($N163:AB163),(Input!$N$149*(1+rvanilla)^0.5)/A7stdlife))</f>
        <v>0</v>
      </c>
      <c r="AD163" s="164">
        <f>IF(A7stdlife="n/a","n/a",IF(AD$3&gt;(A7stdlife+$E163),(Input!$N$149*(1+rvanilla)^0.5)-SUM($N163:AC163),(Input!$N$149*(1+rvanilla)^0.5)/A7stdlife))</f>
        <v>0</v>
      </c>
      <c r="AE163" s="164">
        <f>IF(A7stdlife="n/a","n/a",IF(AE$3&gt;(A7stdlife+$E163),(Input!$N$149*(1+rvanilla)^0.5)-SUM($N163:AD163),(Input!$N$149*(1+rvanilla)^0.5)/A7stdlife))</f>
        <v>0</v>
      </c>
      <c r="AF163" s="164">
        <f>IF(A7stdlife="n/a","n/a",IF(AF$3&gt;(A7stdlife+$E163),(Input!$N$149*(1+rvanilla)^0.5)-SUM($N163:AE163),(Input!$N$149*(1+rvanilla)^0.5)/A7stdlife))</f>
        <v>0</v>
      </c>
      <c r="AG163" s="164">
        <f>IF(A7stdlife="n/a","n/a",IF(AG$3&gt;(A7stdlife+$E163),(Input!$N$149*(1+rvanilla)^0.5)-SUM($N163:AF163),(Input!$N$149*(1+rvanilla)^0.5)/A7stdlife))</f>
        <v>0</v>
      </c>
      <c r="AH163" s="164">
        <f>IF(A7stdlife="n/a","n/a",IF(AH$3&gt;(A7stdlife+$E163),(Input!$N$149*(1+rvanilla)^0.5)-SUM($N163:AG163),(Input!$N$149*(1+rvanilla)^0.5)/A7stdlife))</f>
        <v>0</v>
      </c>
      <c r="AI163" s="164">
        <f>IF(A7stdlife="n/a","n/a",IF(AI$3&gt;(A7stdlife+$E163),(Input!$N$149*(1+rvanilla)^0.5)-SUM($N163:AH163),(Input!$N$149*(1+rvanilla)^0.5)/A7stdlife))</f>
        <v>0</v>
      </c>
      <c r="AJ163" s="164">
        <f>IF(A7stdlife="n/a","n/a",IF(AJ$3&gt;(A7stdlife+$E163),(Input!$N$149*(1+rvanilla)^0.5)-SUM($N163:AI163),(Input!$N$149*(1+rvanilla)^0.5)/A7stdlife))</f>
        <v>0</v>
      </c>
      <c r="AK163" s="164">
        <f>IF(A7stdlife="n/a","n/a",IF(AK$3&gt;(A7stdlife+$E163),(Input!$N$149*(1+rvanilla)^0.5)-SUM($N163:AJ163),(Input!$N$149*(1+rvanilla)^0.5)/A7stdlife))</f>
        <v>0</v>
      </c>
      <c r="AL163" s="164">
        <f>IF(A7stdlife="n/a","n/a",IF(AL$3&gt;(A7stdlife+$E163),(Input!$N$149*(1+rvanilla)^0.5)-SUM($N163:AK163),(Input!$N$149*(1+rvanilla)^0.5)/A7stdlife))</f>
        <v>0</v>
      </c>
      <c r="AM163" s="164">
        <f>IF(A7stdlife="n/a","n/a",IF(AM$3&gt;(A7stdlife+$E163),(Input!$N$149*(1+rvanilla)^0.5)-SUM($N163:AL163),(Input!$N$149*(1+rvanilla)^0.5)/A7stdlife))</f>
        <v>0</v>
      </c>
      <c r="AN163" s="164">
        <f>IF(A7stdlife="n/a","n/a",IF(AN$3&gt;(A7stdlife+$E163),(Input!$N$149*(1+rvanilla)^0.5)-SUM($N163:AM163),(Input!$N$149*(1+rvanilla)^0.5)/A7stdlife))</f>
        <v>0</v>
      </c>
      <c r="AO163" s="164">
        <f>IF(A7stdlife="n/a","n/a",IF(AO$3&gt;(A7stdlife+$E163),(Input!$N$149*(1+rvanilla)^0.5)-SUM($N163:AN163),(Input!$N$149*(1+rvanilla)^0.5)/A7stdlife))</f>
        <v>0</v>
      </c>
      <c r="AP163" s="164">
        <f>IF(A7stdlife="n/a","n/a",IF(AP$3&gt;(A7stdlife+$E163),(Input!$N$149*(1+rvanilla)^0.5)-SUM($N163:AO163),(Input!$N$149*(1+rvanilla)^0.5)/A7stdlife))</f>
        <v>0</v>
      </c>
      <c r="AQ163" s="164">
        <f>IF(A7stdlife="n/a","n/a",IF(AQ$3&gt;(A7stdlife+$E163),(Input!$N$149*(1+rvanilla)^0.5)-SUM($N163:AP163),(Input!$N$149*(1+rvanilla)^0.5)/A7stdlife))</f>
        <v>0</v>
      </c>
      <c r="AR163" s="164">
        <f>IF(A7stdlife="n/a","n/a",IF(AR$3&gt;(A7stdlife+$E163),(Input!$N$149*(1+rvanilla)^0.5)-SUM($N163:AQ163),(Input!$N$149*(1+rvanilla)^0.5)/A7stdlife))</f>
        <v>0</v>
      </c>
      <c r="AS163" s="164">
        <f>IF(A7stdlife="n/a","n/a",IF(AS$3&gt;(A7stdlife+$E163),(Input!$N$149*(1+rvanilla)^0.5)-SUM($N163:AR163),(Input!$N$149*(1+rvanilla)^0.5)/A7stdlife))</f>
        <v>0</v>
      </c>
      <c r="AT163" s="164">
        <f>IF(A7stdlife="n/a","n/a",IF(AT$3&gt;(A7stdlife+$E163),(Input!$N$149*(1+rvanilla)^0.5)-SUM($N163:AS163),(Input!$N$149*(1+rvanilla)^0.5)/A7stdlife))</f>
        <v>0</v>
      </c>
      <c r="AU163" s="164">
        <f>IF(A7stdlife="n/a","n/a",IF(AU$3&gt;(A7stdlife+$E163),(Input!$N$149*(1+rvanilla)^0.5)-SUM($N163:AT163),(Input!$N$149*(1+rvanilla)^0.5)/A7stdlife))</f>
        <v>0</v>
      </c>
      <c r="AV163" s="164">
        <f>IF(A7stdlife="n/a","n/a",IF(AV$3&gt;(A7stdlife+$E163),(Input!$N$149*(1+rvanilla)^0.5)-SUM($N163:AU163),(Input!$N$149*(1+rvanilla)^0.5)/A7stdlife))</f>
        <v>0</v>
      </c>
      <c r="AW163" s="164">
        <f>IF(A7stdlife="n/a","n/a",IF(AW$3&gt;(A7stdlife+$E163),(Input!$N$149*(1+rvanilla)^0.5)-SUM($N163:AV163),(Input!$N$149*(1+rvanilla)^0.5)/A7stdlife))</f>
        <v>0</v>
      </c>
      <c r="AX163" s="164">
        <f>IF(A7stdlife="n/a","n/a",IF(AX$3&gt;(A7stdlife+$E163),(Input!$N$149*(1+rvanilla)^0.5)-SUM($N163:AW163),(Input!$N$149*(1+rvanilla)^0.5)/A7stdlife))</f>
        <v>0</v>
      </c>
      <c r="AY163" s="164">
        <f>IF(A7stdlife="n/a","n/a",IF(AY$3&gt;(A7stdlife+$E163),(Input!$N$149*(1+rvanilla)^0.5)-SUM($N163:AX163),(Input!$N$149*(1+rvanilla)^0.5)/A7stdlife))</f>
        <v>0</v>
      </c>
      <c r="AZ163" s="164">
        <f>IF(A7stdlife="n/a","n/a",IF(AZ$3&gt;(A7stdlife+$E163),(Input!$N$149*(1+rvanilla)^0.5)-SUM($N163:AY163),(Input!$N$149*(1+rvanilla)^0.5)/A7stdlife))</f>
        <v>0</v>
      </c>
      <c r="BA163" s="164">
        <f>IF(A7stdlife="n/a","n/a",IF(BA$3&gt;(A7stdlife+$E163),(Input!$N$149*(1+rvanilla)^0.5)-SUM($N163:AZ163),(Input!$N$149*(1+rvanilla)^0.5)/A7stdlife))</f>
        <v>0</v>
      </c>
      <c r="BB163" s="164">
        <f>IF(A7stdlife="n/a","n/a",IF(BB$3&gt;(A7stdlife+$E163),(Input!$N$149*(1+rvanilla)^0.5)-SUM($N163:BA163),(Input!$N$149*(1+rvanilla)^0.5)/A7stdlife))</f>
        <v>0</v>
      </c>
      <c r="BC163" s="164">
        <f>IF(A7stdlife="n/a","n/a",IF(BC$3&gt;(A7stdlife+$E163),(Input!$N$149*(1+rvanilla)^0.5)-SUM($N163:BB163),(Input!$N$149*(1+rvanilla)^0.5)/A7stdlife))</f>
        <v>0</v>
      </c>
      <c r="BD163" s="164">
        <f>IF(A7stdlife="n/a","n/a",IF(BD$3&gt;(A7stdlife+$E163),(Input!$N$149*(1+rvanilla)^0.5)-SUM($N163:BC163),(Input!$N$149*(1+rvanilla)^0.5)/A7stdlife))</f>
        <v>0</v>
      </c>
      <c r="BE163" s="164">
        <f>IF(A7stdlife="n/a","n/a",IF(BE$3&gt;(A7stdlife+$E163),(Input!$N$149*(1+rvanilla)^0.5)-SUM($N163:BD163),(Input!$N$149*(1+rvanilla)^0.5)/A7stdlife))</f>
        <v>0</v>
      </c>
      <c r="BF163" s="164">
        <f>IF(A7stdlife="n/a","n/a",IF(BF$3&gt;(A7stdlife+$E163),(Input!$N$149*(1+rvanilla)^0.5)-SUM($N163:BE163),(Input!$N$149*(1+rvanilla)^0.5)/A7stdlife))</f>
        <v>0</v>
      </c>
      <c r="BG163" s="164">
        <f>IF(A7stdlife="n/a","n/a",IF(BG$3&gt;(A7stdlife+$E163),(Input!$N$149*(1+rvanilla)^0.5)-SUM($N163:BF163),(Input!$N$149*(1+rvanilla)^0.5)/A7stdlife))</f>
        <v>0</v>
      </c>
      <c r="BH163" s="164">
        <f>IF(A7stdlife="n/a","n/a",IF(BH$3&gt;(A7stdlife+$E163),(Input!$N$149*(1+rvanilla)^0.5)-SUM($N163:BG163),(Input!$N$149*(1+rvanilla)^0.5)/A7stdlife))</f>
        <v>0</v>
      </c>
      <c r="BI163" s="164">
        <f>IF(A7stdlife="n/a","n/a",IF(BI$3&gt;(A7stdlife+$E163),(Input!$N$149*(1+rvanilla)^0.5)-SUM($N163:BH163),(Input!$N$149*(1+rvanilla)^0.5)/A7stdlife))</f>
        <v>0</v>
      </c>
      <c r="BJ163" s="18"/>
      <c r="BK163" s="18"/>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s="5" customFormat="1" hidden="1" outlineLevel="2" x14ac:dyDescent="0.2">
      <c r="A164" s="18"/>
      <c r="B164" s="18"/>
      <c r="C164" s="36"/>
      <c r="D164" s="485"/>
      <c r="E164" s="283">
        <v>9</v>
      </c>
      <c r="F164" s="38"/>
      <c r="G164" s="391"/>
      <c r="H164" s="308"/>
      <c r="I164" s="308"/>
      <c r="J164" s="308"/>
      <c r="K164" s="308"/>
      <c r="L164" s="308"/>
      <c r="M164" s="308"/>
      <c r="N164" s="308"/>
      <c r="O164" s="307"/>
      <c r="P164" s="164">
        <f>IF(A7stdlife="n/a","n/a",IF(P$3&gt;(A7stdlife+$E164),(Input!$O$149*(1+rvanilla)^0.5)-SUM($O164:O164),(Input!$O$149*(1+rvanilla)^0.5)/A7stdlife))</f>
        <v>0</v>
      </c>
      <c r="Q164" s="164">
        <f>IF(A7stdlife="n/a","n/a",IF(Q$3&gt;(A7stdlife+$E164),(Input!$O$149*(1+rvanilla)^0.5)-SUM($O164:P164),(Input!$O$149*(1+rvanilla)^0.5)/A7stdlife))</f>
        <v>0</v>
      </c>
      <c r="R164" s="164">
        <f>IF(A7stdlife="n/a","n/a",IF(R$3&gt;(A7stdlife+$E164),(Input!$O$149*(1+rvanilla)^0.5)-SUM($O164:Q164),(Input!$O$149*(1+rvanilla)^0.5)/A7stdlife))</f>
        <v>0</v>
      </c>
      <c r="S164" s="164">
        <f>IF(A7stdlife="n/a","n/a",IF(S$3&gt;(A7stdlife+$E164),(Input!$O$149*(1+rvanilla)^0.5)-SUM($O164:R164),(Input!$O$149*(1+rvanilla)^0.5)/A7stdlife))</f>
        <v>0</v>
      </c>
      <c r="T164" s="164">
        <f>IF(A7stdlife="n/a","n/a",IF(T$3&gt;(A7stdlife+$E164),(Input!$O$149*(1+rvanilla)^0.5)-SUM($O164:S164),(Input!$O$149*(1+rvanilla)^0.5)/A7stdlife))</f>
        <v>0</v>
      </c>
      <c r="U164" s="164">
        <f>IF(A7stdlife="n/a","n/a",IF(U$3&gt;(A7stdlife+$E164),(Input!$O$149*(1+rvanilla)^0.5)-SUM($O164:T164),(Input!$O$149*(1+rvanilla)^0.5)/A7stdlife))</f>
        <v>0</v>
      </c>
      <c r="V164" s="164">
        <f>IF(A7stdlife="n/a","n/a",IF(V$3&gt;(A7stdlife+$E164),(Input!$O$149*(1+rvanilla)^0.5)-SUM($O164:U164),(Input!$O$149*(1+rvanilla)^0.5)/A7stdlife))</f>
        <v>0</v>
      </c>
      <c r="W164" s="164">
        <f>IF(A7stdlife="n/a","n/a",IF(W$3&gt;(A7stdlife+$E164),(Input!$O$149*(1+rvanilla)^0.5)-SUM($O164:V164),(Input!$O$149*(1+rvanilla)^0.5)/A7stdlife))</f>
        <v>0</v>
      </c>
      <c r="X164" s="164">
        <f>IF(A7stdlife="n/a","n/a",IF(X$3&gt;(A7stdlife+$E164),(Input!$O$149*(1+rvanilla)^0.5)-SUM($O164:W164),(Input!$O$149*(1+rvanilla)^0.5)/A7stdlife))</f>
        <v>0</v>
      </c>
      <c r="Y164" s="164">
        <f>IF(A7stdlife="n/a","n/a",IF(Y$3&gt;(A7stdlife+$E164),(Input!$O$149*(1+rvanilla)^0.5)-SUM($O164:X164),(Input!$O$149*(1+rvanilla)^0.5)/A7stdlife))</f>
        <v>0</v>
      </c>
      <c r="Z164" s="164">
        <f>IF(A7stdlife="n/a","n/a",IF(Z$3&gt;(A7stdlife+$E164),(Input!$O$149*(1+rvanilla)^0.5)-SUM($O164:Y164),(Input!$O$149*(1+rvanilla)^0.5)/A7stdlife))</f>
        <v>0</v>
      </c>
      <c r="AA164" s="164">
        <f>IF(A7stdlife="n/a","n/a",IF(AA$3&gt;(A7stdlife+$E164),(Input!$O$149*(1+rvanilla)^0.5)-SUM($O164:Z164),(Input!$O$149*(1+rvanilla)^0.5)/A7stdlife))</f>
        <v>0</v>
      </c>
      <c r="AB164" s="164">
        <f>IF(A7stdlife="n/a","n/a",IF(AB$3&gt;(A7stdlife+$E164),(Input!$O$149*(1+rvanilla)^0.5)-SUM($O164:AA164),(Input!$O$149*(1+rvanilla)^0.5)/A7stdlife))</f>
        <v>0</v>
      </c>
      <c r="AC164" s="164">
        <f>IF(A7stdlife="n/a","n/a",IF(AC$3&gt;(A7stdlife+$E164),(Input!$O$149*(1+rvanilla)^0.5)-SUM($O164:AB164),(Input!$O$149*(1+rvanilla)^0.5)/A7stdlife))</f>
        <v>0</v>
      </c>
      <c r="AD164" s="164">
        <f>IF(A7stdlife="n/a","n/a",IF(AD$3&gt;(A7stdlife+$E164),(Input!$O$149*(1+rvanilla)^0.5)-SUM($O164:AC164),(Input!$O$149*(1+rvanilla)^0.5)/A7stdlife))</f>
        <v>0</v>
      </c>
      <c r="AE164" s="164">
        <f>IF(A7stdlife="n/a","n/a",IF(AE$3&gt;(A7stdlife+$E164),(Input!$O$149*(1+rvanilla)^0.5)-SUM($O164:AD164),(Input!$O$149*(1+rvanilla)^0.5)/A7stdlife))</f>
        <v>0</v>
      </c>
      <c r="AF164" s="164">
        <f>IF(A7stdlife="n/a","n/a",IF(AF$3&gt;(A7stdlife+$E164),(Input!$O$149*(1+rvanilla)^0.5)-SUM($O164:AE164),(Input!$O$149*(1+rvanilla)^0.5)/A7stdlife))</f>
        <v>0</v>
      </c>
      <c r="AG164" s="164">
        <f>IF(A7stdlife="n/a","n/a",IF(AG$3&gt;(A7stdlife+$E164),(Input!$O$149*(1+rvanilla)^0.5)-SUM($O164:AF164),(Input!$O$149*(1+rvanilla)^0.5)/A7stdlife))</f>
        <v>0</v>
      </c>
      <c r="AH164" s="164">
        <f>IF(A7stdlife="n/a","n/a",IF(AH$3&gt;(A7stdlife+$E164),(Input!$O$149*(1+rvanilla)^0.5)-SUM($O164:AG164),(Input!$O$149*(1+rvanilla)^0.5)/A7stdlife))</f>
        <v>0</v>
      </c>
      <c r="AI164" s="164">
        <f>IF(A7stdlife="n/a","n/a",IF(AI$3&gt;(A7stdlife+$E164),(Input!$O$149*(1+rvanilla)^0.5)-SUM($O164:AH164),(Input!$O$149*(1+rvanilla)^0.5)/A7stdlife))</f>
        <v>0</v>
      </c>
      <c r="AJ164" s="164">
        <f>IF(A7stdlife="n/a","n/a",IF(AJ$3&gt;(A7stdlife+$E164),(Input!$O$149*(1+rvanilla)^0.5)-SUM($O164:AI164),(Input!$O$149*(1+rvanilla)^0.5)/A7stdlife))</f>
        <v>0</v>
      </c>
      <c r="AK164" s="164">
        <f>IF(A7stdlife="n/a","n/a",IF(AK$3&gt;(A7stdlife+$E164),(Input!$O$149*(1+rvanilla)^0.5)-SUM($O164:AJ164),(Input!$O$149*(1+rvanilla)^0.5)/A7stdlife))</f>
        <v>0</v>
      </c>
      <c r="AL164" s="164">
        <f>IF(A7stdlife="n/a","n/a",IF(AL$3&gt;(A7stdlife+$E164),(Input!$O$149*(1+rvanilla)^0.5)-SUM($O164:AK164),(Input!$O$149*(1+rvanilla)^0.5)/A7stdlife))</f>
        <v>0</v>
      </c>
      <c r="AM164" s="164">
        <f>IF(A7stdlife="n/a","n/a",IF(AM$3&gt;(A7stdlife+$E164),(Input!$O$149*(1+rvanilla)^0.5)-SUM($O164:AL164),(Input!$O$149*(1+rvanilla)^0.5)/A7stdlife))</f>
        <v>0</v>
      </c>
      <c r="AN164" s="164">
        <f>IF(A7stdlife="n/a","n/a",IF(AN$3&gt;(A7stdlife+$E164),(Input!$O$149*(1+rvanilla)^0.5)-SUM($O164:AM164),(Input!$O$149*(1+rvanilla)^0.5)/A7stdlife))</f>
        <v>0</v>
      </c>
      <c r="AO164" s="164">
        <f>IF(A7stdlife="n/a","n/a",IF(AO$3&gt;(A7stdlife+$E164),(Input!$O$149*(1+rvanilla)^0.5)-SUM($O164:AN164),(Input!$O$149*(1+rvanilla)^0.5)/A7stdlife))</f>
        <v>0</v>
      </c>
      <c r="AP164" s="164">
        <f>IF(A7stdlife="n/a","n/a",IF(AP$3&gt;(A7stdlife+$E164),(Input!$O$149*(1+rvanilla)^0.5)-SUM($O164:AO164),(Input!$O$149*(1+rvanilla)^0.5)/A7stdlife))</f>
        <v>0</v>
      </c>
      <c r="AQ164" s="164">
        <f>IF(A7stdlife="n/a","n/a",IF(AQ$3&gt;(A7stdlife+$E164),(Input!$O$149*(1+rvanilla)^0.5)-SUM($O164:AP164),(Input!$O$149*(1+rvanilla)^0.5)/A7stdlife))</f>
        <v>0</v>
      </c>
      <c r="AR164" s="164">
        <f>IF(A7stdlife="n/a","n/a",IF(AR$3&gt;(A7stdlife+$E164),(Input!$O$149*(1+rvanilla)^0.5)-SUM($O164:AQ164),(Input!$O$149*(1+rvanilla)^0.5)/A7stdlife))</f>
        <v>0</v>
      </c>
      <c r="AS164" s="164">
        <f>IF(A7stdlife="n/a","n/a",IF(AS$3&gt;(A7stdlife+$E164),(Input!$O$149*(1+rvanilla)^0.5)-SUM($O164:AR164),(Input!$O$149*(1+rvanilla)^0.5)/A7stdlife))</f>
        <v>0</v>
      </c>
      <c r="AT164" s="164">
        <f>IF(A7stdlife="n/a","n/a",IF(AT$3&gt;(A7stdlife+$E164),(Input!$O$149*(1+rvanilla)^0.5)-SUM($O164:AS164),(Input!$O$149*(1+rvanilla)^0.5)/A7stdlife))</f>
        <v>0</v>
      </c>
      <c r="AU164" s="164">
        <f>IF(A7stdlife="n/a","n/a",IF(AU$3&gt;(A7stdlife+$E164),(Input!$O$149*(1+rvanilla)^0.5)-SUM($O164:AT164),(Input!$O$149*(1+rvanilla)^0.5)/A7stdlife))</f>
        <v>0</v>
      </c>
      <c r="AV164" s="164">
        <f>IF(A7stdlife="n/a","n/a",IF(AV$3&gt;(A7stdlife+$E164),(Input!$O$149*(1+rvanilla)^0.5)-SUM($O164:AU164),(Input!$O$149*(1+rvanilla)^0.5)/A7stdlife))</f>
        <v>0</v>
      </c>
      <c r="AW164" s="164">
        <f>IF(A7stdlife="n/a","n/a",IF(AW$3&gt;(A7stdlife+$E164),(Input!$O$149*(1+rvanilla)^0.5)-SUM($O164:AV164),(Input!$O$149*(1+rvanilla)^0.5)/A7stdlife))</f>
        <v>0</v>
      </c>
      <c r="AX164" s="164">
        <f>IF(A7stdlife="n/a","n/a",IF(AX$3&gt;(A7stdlife+$E164),(Input!$O$149*(1+rvanilla)^0.5)-SUM($O164:AW164),(Input!$O$149*(1+rvanilla)^0.5)/A7stdlife))</f>
        <v>0</v>
      </c>
      <c r="AY164" s="164">
        <f>IF(A7stdlife="n/a","n/a",IF(AY$3&gt;(A7stdlife+$E164),(Input!$O$149*(1+rvanilla)^0.5)-SUM($O164:AX164),(Input!$O$149*(1+rvanilla)^0.5)/A7stdlife))</f>
        <v>0</v>
      </c>
      <c r="AZ164" s="164">
        <f>IF(A7stdlife="n/a","n/a",IF(AZ$3&gt;(A7stdlife+$E164),(Input!$O$149*(1+rvanilla)^0.5)-SUM($O164:AY164),(Input!$O$149*(1+rvanilla)^0.5)/A7stdlife))</f>
        <v>0</v>
      </c>
      <c r="BA164" s="164">
        <f>IF(A7stdlife="n/a","n/a",IF(BA$3&gt;(A7stdlife+$E164),(Input!$O$149*(1+rvanilla)^0.5)-SUM($O164:AZ164),(Input!$O$149*(1+rvanilla)^0.5)/A7stdlife))</f>
        <v>0</v>
      </c>
      <c r="BB164" s="164">
        <f>IF(A7stdlife="n/a","n/a",IF(BB$3&gt;(A7stdlife+$E164),(Input!$O$149*(1+rvanilla)^0.5)-SUM($O164:BA164),(Input!$O$149*(1+rvanilla)^0.5)/A7stdlife))</f>
        <v>0</v>
      </c>
      <c r="BC164" s="164">
        <f>IF(A7stdlife="n/a","n/a",IF(BC$3&gt;(A7stdlife+$E164),(Input!$O$149*(1+rvanilla)^0.5)-SUM($O164:BB164),(Input!$O$149*(1+rvanilla)^0.5)/A7stdlife))</f>
        <v>0</v>
      </c>
      <c r="BD164" s="164">
        <f>IF(A7stdlife="n/a","n/a",IF(BD$3&gt;(A7stdlife+$E164),(Input!$O$149*(1+rvanilla)^0.5)-SUM($O164:BC164),(Input!$O$149*(1+rvanilla)^0.5)/A7stdlife))</f>
        <v>0</v>
      </c>
      <c r="BE164" s="164">
        <f>IF(A7stdlife="n/a","n/a",IF(BE$3&gt;(A7stdlife+$E164),(Input!$O$149*(1+rvanilla)^0.5)-SUM($O164:BD164),(Input!$O$149*(1+rvanilla)^0.5)/A7stdlife))</f>
        <v>0</v>
      </c>
      <c r="BF164" s="164">
        <f>IF(A7stdlife="n/a","n/a",IF(BF$3&gt;(A7stdlife+$E164),(Input!$O$149*(1+rvanilla)^0.5)-SUM($O164:BE164),(Input!$O$149*(1+rvanilla)^0.5)/A7stdlife))</f>
        <v>0</v>
      </c>
      <c r="BG164" s="164">
        <f>IF(A7stdlife="n/a","n/a",IF(BG$3&gt;(A7stdlife+$E164),(Input!$O$149*(1+rvanilla)^0.5)-SUM($O164:BF164),(Input!$O$149*(1+rvanilla)^0.5)/A7stdlife))</f>
        <v>0</v>
      </c>
      <c r="BH164" s="164">
        <f>IF(A7stdlife="n/a","n/a",IF(BH$3&gt;(A7stdlife+$E164),(Input!$O$149*(1+rvanilla)^0.5)-SUM($O164:BG164),(Input!$O$149*(1+rvanilla)^0.5)/A7stdlife))</f>
        <v>0</v>
      </c>
      <c r="BI164" s="164">
        <f>IF(A7stdlife="n/a","n/a",IF(BI$3&gt;(A7stdlife+$E164),(Input!$O$149*(1+rvanilla)^0.5)-SUM($O164:BH164),(Input!$O$149*(1+rvanilla)^0.5)/A7stdlife))</f>
        <v>0</v>
      </c>
      <c r="BJ164" s="18"/>
      <c r="BK164" s="18"/>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s="5" customFormat="1" hidden="1" outlineLevel="2" x14ac:dyDescent="0.2">
      <c r="A165" s="18"/>
      <c r="B165" s="18"/>
      <c r="C165" s="36"/>
      <c r="D165" s="485"/>
      <c r="E165" s="284">
        <v>10</v>
      </c>
      <c r="F165" s="38"/>
      <c r="G165" s="391"/>
      <c r="H165" s="308"/>
      <c r="I165" s="308"/>
      <c r="J165" s="308"/>
      <c r="K165" s="308"/>
      <c r="L165" s="308"/>
      <c r="M165" s="308"/>
      <c r="N165" s="308"/>
      <c r="O165" s="308"/>
      <c r="P165" s="307"/>
      <c r="Q165" s="164">
        <f>IF(A7stdlife="n/a","n/a",IF(Q$3&gt;(A7stdlife+$E165),(Input!$P$149*(1+rvanilla)^0.5)-SUM($P165:P165),(Input!$P$149*(1+rvanilla)^0.5)/A7stdlife))</f>
        <v>0</v>
      </c>
      <c r="R165" s="164">
        <f>IF(A7stdlife="n/a","n/a",IF(R$3&gt;(A7stdlife+$E165),(Input!$P$149*(1+rvanilla)^0.5)-SUM($P165:Q165),(Input!$P$149*(1+rvanilla)^0.5)/A7stdlife))</f>
        <v>0</v>
      </c>
      <c r="S165" s="164">
        <f>IF(A7stdlife="n/a","n/a",IF(S$3&gt;(A7stdlife+$E165),(Input!$P$149*(1+rvanilla)^0.5)-SUM($P165:R165),(Input!$P$149*(1+rvanilla)^0.5)/A7stdlife))</f>
        <v>0</v>
      </c>
      <c r="T165" s="164">
        <f>IF(A7stdlife="n/a","n/a",IF(T$3&gt;(A7stdlife+$E165),(Input!$P$149*(1+rvanilla)^0.5)-SUM($P165:S165),(Input!$P$149*(1+rvanilla)^0.5)/A7stdlife))</f>
        <v>0</v>
      </c>
      <c r="U165" s="164">
        <f>IF(A7stdlife="n/a","n/a",IF(U$3&gt;(A7stdlife+$E165),(Input!$P$149*(1+rvanilla)^0.5)-SUM($P165:T165),(Input!$P$149*(1+rvanilla)^0.5)/A7stdlife))</f>
        <v>0</v>
      </c>
      <c r="V165" s="164">
        <f>IF(A7stdlife="n/a","n/a",IF(V$3&gt;(A7stdlife+$E165),(Input!$P$149*(1+rvanilla)^0.5)-SUM($P165:U165),(Input!$P$149*(1+rvanilla)^0.5)/A7stdlife))</f>
        <v>0</v>
      </c>
      <c r="W165" s="164">
        <f>IF(A7stdlife="n/a","n/a",IF(W$3&gt;(A7stdlife+$E165),(Input!$P$149*(1+rvanilla)^0.5)-SUM($P165:V165),(Input!$P$149*(1+rvanilla)^0.5)/A7stdlife))</f>
        <v>0</v>
      </c>
      <c r="X165" s="164">
        <f>IF(A7stdlife="n/a","n/a",IF(X$3&gt;(A7stdlife+$E165),(Input!$P$149*(1+rvanilla)^0.5)-SUM($P165:W165),(Input!$P$149*(1+rvanilla)^0.5)/A7stdlife))</f>
        <v>0</v>
      </c>
      <c r="Y165" s="164">
        <f>IF(A7stdlife="n/a","n/a",IF(Y$3&gt;(A7stdlife+$E165),(Input!$P$149*(1+rvanilla)^0.5)-SUM($P165:X165),(Input!$P$149*(1+rvanilla)^0.5)/A7stdlife))</f>
        <v>0</v>
      </c>
      <c r="Z165" s="164">
        <f>IF(A7stdlife="n/a","n/a",IF(Z$3&gt;(A7stdlife+$E165),(Input!$P$149*(1+rvanilla)^0.5)-SUM($P165:Y165),(Input!$P$149*(1+rvanilla)^0.5)/A7stdlife))</f>
        <v>0</v>
      </c>
      <c r="AA165" s="164">
        <f>IF(A7stdlife="n/a","n/a",IF(AA$3&gt;(A7stdlife+$E165),(Input!$P$149*(1+rvanilla)^0.5)-SUM($P165:Z165),(Input!$P$149*(1+rvanilla)^0.5)/A7stdlife))</f>
        <v>0</v>
      </c>
      <c r="AB165" s="164">
        <f>IF(A7stdlife="n/a","n/a",IF(AB$3&gt;(A7stdlife+$E165),(Input!$P$149*(1+rvanilla)^0.5)-SUM($P165:AA165),(Input!$P$149*(1+rvanilla)^0.5)/A7stdlife))</f>
        <v>0</v>
      </c>
      <c r="AC165" s="164">
        <f>IF(A7stdlife="n/a","n/a",IF(AC$3&gt;(A7stdlife+$E165),(Input!$P$149*(1+rvanilla)^0.5)-SUM($P165:AB165),(Input!$P$149*(1+rvanilla)^0.5)/A7stdlife))</f>
        <v>0</v>
      </c>
      <c r="AD165" s="164">
        <f>IF(A7stdlife="n/a","n/a",IF(AD$3&gt;(A7stdlife+$E165),(Input!$P$149*(1+rvanilla)^0.5)-SUM($P165:AC165),(Input!$P$149*(1+rvanilla)^0.5)/A7stdlife))</f>
        <v>0</v>
      </c>
      <c r="AE165" s="164">
        <f>IF(A7stdlife="n/a","n/a",IF(AE$3&gt;(A7stdlife+$E165),(Input!$P$149*(1+rvanilla)^0.5)-SUM($P165:AD165),(Input!$P$149*(1+rvanilla)^0.5)/A7stdlife))</f>
        <v>0</v>
      </c>
      <c r="AF165" s="164">
        <f>IF(A7stdlife="n/a","n/a",IF(AF$3&gt;(A7stdlife+$E165),(Input!$P$149*(1+rvanilla)^0.5)-SUM($P165:AE165),(Input!$P$149*(1+rvanilla)^0.5)/A7stdlife))</f>
        <v>0</v>
      </c>
      <c r="AG165" s="164">
        <f>IF(A7stdlife="n/a","n/a",IF(AG$3&gt;(A7stdlife+$E165),(Input!$P$149*(1+rvanilla)^0.5)-SUM($P165:AF165),(Input!$P$149*(1+rvanilla)^0.5)/A7stdlife))</f>
        <v>0</v>
      </c>
      <c r="AH165" s="164">
        <f>IF(A7stdlife="n/a","n/a",IF(AH$3&gt;(A7stdlife+$E165),(Input!$P$149*(1+rvanilla)^0.5)-SUM($P165:AG165),(Input!$P$149*(1+rvanilla)^0.5)/A7stdlife))</f>
        <v>0</v>
      </c>
      <c r="AI165" s="164">
        <f>IF(A7stdlife="n/a","n/a",IF(AI$3&gt;(A7stdlife+$E165),(Input!$P$149*(1+rvanilla)^0.5)-SUM($P165:AH165),(Input!$P$149*(1+rvanilla)^0.5)/A7stdlife))</f>
        <v>0</v>
      </c>
      <c r="AJ165" s="164">
        <f>IF(A7stdlife="n/a","n/a",IF(AJ$3&gt;(A7stdlife+$E165),(Input!$P$149*(1+rvanilla)^0.5)-SUM($P165:AI165),(Input!$P$149*(1+rvanilla)^0.5)/A7stdlife))</f>
        <v>0</v>
      </c>
      <c r="AK165" s="164">
        <f>IF(A7stdlife="n/a","n/a",IF(AK$3&gt;(A7stdlife+$E165),(Input!$P$149*(1+rvanilla)^0.5)-SUM($P165:AJ165),(Input!$P$149*(1+rvanilla)^0.5)/A7stdlife))</f>
        <v>0</v>
      </c>
      <c r="AL165" s="164">
        <f>IF(A7stdlife="n/a","n/a",IF(AL$3&gt;(A7stdlife+$E165),(Input!$P$149*(1+rvanilla)^0.5)-SUM($P165:AK165),(Input!$P$149*(1+rvanilla)^0.5)/A7stdlife))</f>
        <v>0</v>
      </c>
      <c r="AM165" s="164">
        <f>IF(A7stdlife="n/a","n/a",IF(AM$3&gt;(A7stdlife+$E165),(Input!$P$149*(1+rvanilla)^0.5)-SUM($P165:AL165),(Input!$P$149*(1+rvanilla)^0.5)/A7stdlife))</f>
        <v>0</v>
      </c>
      <c r="AN165" s="164">
        <f>IF(A7stdlife="n/a","n/a",IF(AN$3&gt;(A7stdlife+$E165),(Input!$P$149*(1+rvanilla)^0.5)-SUM($P165:AM165),(Input!$P$149*(1+rvanilla)^0.5)/A7stdlife))</f>
        <v>0</v>
      </c>
      <c r="AO165" s="164">
        <f>IF(A7stdlife="n/a","n/a",IF(AO$3&gt;(A7stdlife+$E165),(Input!$P$149*(1+rvanilla)^0.5)-SUM($P165:AN165),(Input!$P$149*(1+rvanilla)^0.5)/A7stdlife))</f>
        <v>0</v>
      </c>
      <c r="AP165" s="164">
        <f>IF(A7stdlife="n/a","n/a",IF(AP$3&gt;(A7stdlife+$E165),(Input!$P$149*(1+rvanilla)^0.5)-SUM($P165:AO165),(Input!$P$149*(1+rvanilla)^0.5)/A7stdlife))</f>
        <v>0</v>
      </c>
      <c r="AQ165" s="164">
        <f>IF(A7stdlife="n/a","n/a",IF(AQ$3&gt;(A7stdlife+$E165),(Input!$P$149*(1+rvanilla)^0.5)-SUM($P165:AP165),(Input!$P$149*(1+rvanilla)^0.5)/A7stdlife))</f>
        <v>0</v>
      </c>
      <c r="AR165" s="164">
        <f>IF(A7stdlife="n/a","n/a",IF(AR$3&gt;(A7stdlife+$E165),(Input!$P$149*(1+rvanilla)^0.5)-SUM($P165:AQ165),(Input!$P$149*(1+rvanilla)^0.5)/A7stdlife))</f>
        <v>0</v>
      </c>
      <c r="AS165" s="164">
        <f>IF(A7stdlife="n/a","n/a",IF(AS$3&gt;(A7stdlife+$E165),(Input!$P$149*(1+rvanilla)^0.5)-SUM($P165:AR165),(Input!$P$149*(1+rvanilla)^0.5)/A7stdlife))</f>
        <v>0</v>
      </c>
      <c r="AT165" s="164">
        <f>IF(A7stdlife="n/a","n/a",IF(AT$3&gt;(A7stdlife+$E165),(Input!$P$149*(1+rvanilla)^0.5)-SUM($P165:AS165),(Input!$P$149*(1+rvanilla)^0.5)/A7stdlife))</f>
        <v>0</v>
      </c>
      <c r="AU165" s="164">
        <f>IF(A7stdlife="n/a","n/a",IF(AU$3&gt;(A7stdlife+$E165),(Input!$P$149*(1+rvanilla)^0.5)-SUM($P165:AT165),(Input!$P$149*(1+rvanilla)^0.5)/A7stdlife))</f>
        <v>0</v>
      </c>
      <c r="AV165" s="164">
        <f>IF(A7stdlife="n/a","n/a",IF(AV$3&gt;(A7stdlife+$E165),(Input!$P$149*(1+rvanilla)^0.5)-SUM($P165:AU165),(Input!$P$149*(1+rvanilla)^0.5)/A7stdlife))</f>
        <v>0</v>
      </c>
      <c r="AW165" s="164">
        <f>IF(A7stdlife="n/a","n/a",IF(AW$3&gt;(A7stdlife+$E165),(Input!$P$149*(1+rvanilla)^0.5)-SUM($P165:AV165),(Input!$P$149*(1+rvanilla)^0.5)/A7stdlife))</f>
        <v>0</v>
      </c>
      <c r="AX165" s="164">
        <f>IF(A7stdlife="n/a","n/a",IF(AX$3&gt;(A7stdlife+$E165),(Input!$P$149*(1+rvanilla)^0.5)-SUM($P165:AW165),(Input!$P$149*(1+rvanilla)^0.5)/A7stdlife))</f>
        <v>0</v>
      </c>
      <c r="AY165" s="164">
        <f>IF(A7stdlife="n/a","n/a",IF(AY$3&gt;(A7stdlife+$E165),(Input!$P$149*(1+rvanilla)^0.5)-SUM($P165:AX165),(Input!$P$149*(1+rvanilla)^0.5)/A7stdlife))</f>
        <v>0</v>
      </c>
      <c r="AZ165" s="164">
        <f>IF(A7stdlife="n/a","n/a",IF(AZ$3&gt;(A7stdlife+$E165),(Input!$P$149*(1+rvanilla)^0.5)-SUM($P165:AY165),(Input!$P$149*(1+rvanilla)^0.5)/A7stdlife))</f>
        <v>0</v>
      </c>
      <c r="BA165" s="164">
        <f>IF(A7stdlife="n/a","n/a",IF(BA$3&gt;(A7stdlife+$E165),(Input!$P$149*(1+rvanilla)^0.5)-SUM($P165:AZ165),(Input!$P$149*(1+rvanilla)^0.5)/A7stdlife))</f>
        <v>0</v>
      </c>
      <c r="BB165" s="164">
        <f>IF(A7stdlife="n/a","n/a",IF(BB$3&gt;(A7stdlife+$E165),(Input!$P$149*(1+rvanilla)^0.5)-SUM($P165:BA165),(Input!$P$149*(1+rvanilla)^0.5)/A7stdlife))</f>
        <v>0</v>
      </c>
      <c r="BC165" s="164">
        <f>IF(A7stdlife="n/a","n/a",IF(BC$3&gt;(A7stdlife+$E165),(Input!$P$149*(1+rvanilla)^0.5)-SUM($P165:BB165),(Input!$P$149*(1+rvanilla)^0.5)/A7stdlife))</f>
        <v>0</v>
      </c>
      <c r="BD165" s="164">
        <f>IF(A7stdlife="n/a","n/a",IF(BD$3&gt;(A7stdlife+$E165),(Input!$P$149*(1+rvanilla)^0.5)-SUM($P165:BC165),(Input!$P$149*(1+rvanilla)^0.5)/A7stdlife))</f>
        <v>0</v>
      </c>
      <c r="BE165" s="164">
        <f>IF(A7stdlife="n/a","n/a",IF(BE$3&gt;(A7stdlife+$E165),(Input!$P$149*(1+rvanilla)^0.5)-SUM($P165:BD165),(Input!$P$149*(1+rvanilla)^0.5)/A7stdlife))</f>
        <v>0</v>
      </c>
      <c r="BF165" s="164">
        <f>IF(A7stdlife="n/a","n/a",IF(BF$3&gt;(A7stdlife+$E165),(Input!$P$149*(1+rvanilla)^0.5)-SUM($P165:BE165),(Input!$P$149*(1+rvanilla)^0.5)/A7stdlife))</f>
        <v>0</v>
      </c>
      <c r="BG165" s="164">
        <f>IF(A7stdlife="n/a","n/a",IF(BG$3&gt;(A7stdlife+$E165),(Input!$P$149*(1+rvanilla)^0.5)-SUM($P165:BF165),(Input!$P$149*(1+rvanilla)^0.5)/A7stdlife))</f>
        <v>0</v>
      </c>
      <c r="BH165" s="164">
        <f>IF(A7stdlife="n/a","n/a",IF(BH$3&gt;(A7stdlife+$E165),(Input!$P$149*(1+rvanilla)^0.5)-SUM($P165:BG165),(Input!$P$149*(1+rvanilla)^0.5)/A7stdlife))</f>
        <v>0</v>
      </c>
      <c r="BI165" s="164">
        <f>IF(A7stdlife="n/a","n/a",IF(BI$3&gt;(A7stdlife+$E165),(Input!$P$149*(1+rvanilla)^0.5)-SUM($P165:BH165),(Input!$P$149*(1+rvanilla)^0.5)/A7stdlife))</f>
        <v>0</v>
      </c>
      <c r="BJ165" s="18"/>
      <c r="BK165" s="18"/>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s="5" customFormat="1" hidden="1" outlineLevel="1" x14ac:dyDescent="0.2">
      <c r="A166" s="18"/>
      <c r="B166" s="18"/>
      <c r="C166" s="36" t="str">
        <f>Asset7</f>
        <v>Zone substation equip 132/66kV</v>
      </c>
      <c r="D166" s="18"/>
      <c r="E166" s="18"/>
      <c r="F166" s="33"/>
      <c r="G166" s="161">
        <f t="shared" ref="G166:AL166" si="49">SUM(G154:G165)</f>
        <v>9.8331601592993181</v>
      </c>
      <c r="H166" s="161">
        <f t="shared" si="49"/>
        <v>10.153643637844226</v>
      </c>
      <c r="I166" s="161">
        <f t="shared" si="49"/>
        <v>10.574116072210494</v>
      </c>
      <c r="J166" s="161">
        <f t="shared" si="49"/>
        <v>11.000823906945513</v>
      </c>
      <c r="K166" s="161">
        <f t="shared" si="49"/>
        <v>11.220029245291471</v>
      </c>
      <c r="L166" s="161">
        <f t="shared" si="49"/>
        <v>11.322421852106645</v>
      </c>
      <c r="M166" s="161">
        <f t="shared" si="49"/>
        <v>11.322421852106645</v>
      </c>
      <c r="N166" s="161">
        <f t="shared" si="49"/>
        <v>11.322421852106645</v>
      </c>
      <c r="O166" s="161">
        <f t="shared" si="49"/>
        <v>11.322421852106645</v>
      </c>
      <c r="P166" s="161">
        <f t="shared" si="49"/>
        <v>11.322421852106645</v>
      </c>
      <c r="Q166" s="161">
        <f t="shared" si="49"/>
        <v>11.322421852106645</v>
      </c>
      <c r="R166" s="161">
        <f t="shared" si="49"/>
        <v>11.322421852106645</v>
      </c>
      <c r="S166" s="161">
        <f t="shared" si="49"/>
        <v>11.322421852106645</v>
      </c>
      <c r="T166" s="161">
        <f t="shared" si="49"/>
        <v>11.322421852106645</v>
      </c>
      <c r="U166" s="161">
        <f t="shared" si="49"/>
        <v>11.322421852106645</v>
      </c>
      <c r="V166" s="161">
        <f t="shared" si="49"/>
        <v>11.322421852106645</v>
      </c>
      <c r="W166" s="161">
        <f t="shared" si="49"/>
        <v>11.322421852106645</v>
      </c>
      <c r="X166" s="161">
        <f t="shared" si="49"/>
        <v>11.322421852106645</v>
      </c>
      <c r="Y166" s="161">
        <f t="shared" si="49"/>
        <v>11.322421852106645</v>
      </c>
      <c r="Z166" s="161">
        <f t="shared" si="49"/>
        <v>11.322421852106645</v>
      </c>
      <c r="AA166" s="161">
        <f t="shared" si="49"/>
        <v>11.322421852106645</v>
      </c>
      <c r="AB166" s="161">
        <f t="shared" si="49"/>
        <v>11.322421852106645</v>
      </c>
      <c r="AC166" s="161">
        <f t="shared" si="49"/>
        <v>11.322421852106645</v>
      </c>
      <c r="AD166" s="161">
        <f t="shared" si="49"/>
        <v>11.322421852106645</v>
      </c>
      <c r="AE166" s="161">
        <f t="shared" si="49"/>
        <v>11.322421852106645</v>
      </c>
      <c r="AF166" s="161">
        <f t="shared" si="49"/>
        <v>11.322421852106645</v>
      </c>
      <c r="AG166" s="161">
        <f t="shared" si="49"/>
        <v>11.322421852106645</v>
      </c>
      <c r="AH166" s="161">
        <f t="shared" si="49"/>
        <v>11.322421852106645</v>
      </c>
      <c r="AI166" s="161">
        <f t="shared" si="49"/>
        <v>11.322421852106645</v>
      </c>
      <c r="AJ166" s="161">
        <f t="shared" si="49"/>
        <v>11.322421852106645</v>
      </c>
      <c r="AK166" s="161">
        <f t="shared" si="49"/>
        <v>11.322421852106645</v>
      </c>
      <c r="AL166" s="161">
        <f t="shared" si="49"/>
        <v>11.322421852106645</v>
      </c>
      <c r="AM166" s="161">
        <f t="shared" ref="AM166:BI166" si="50">SUM(AM154:AM165)</f>
        <v>11.322421852106645</v>
      </c>
      <c r="AN166" s="161">
        <f t="shared" si="50"/>
        <v>11.322421852106645</v>
      </c>
      <c r="AO166" s="161">
        <f t="shared" si="50"/>
        <v>11.322421852106645</v>
      </c>
      <c r="AP166" s="161">
        <f t="shared" si="50"/>
        <v>11.322421852106645</v>
      </c>
      <c r="AQ166" s="161">
        <f t="shared" si="50"/>
        <v>11.322421852106645</v>
      </c>
      <c r="AR166" s="161">
        <f t="shared" si="50"/>
        <v>8.2097473099199405</v>
      </c>
      <c r="AS166" s="161">
        <f t="shared" si="50"/>
        <v>1.4892616928073261</v>
      </c>
      <c r="AT166" s="161">
        <f t="shared" si="50"/>
        <v>1.4892616928073261</v>
      </c>
      <c r="AU166" s="161">
        <f t="shared" si="50"/>
        <v>1.4892616928073261</v>
      </c>
      <c r="AV166" s="161">
        <f t="shared" si="50"/>
        <v>1.4892616928073261</v>
      </c>
      <c r="AW166" s="161">
        <f t="shared" si="50"/>
        <v>1.4892616928073261</v>
      </c>
      <c r="AX166" s="161">
        <f t="shared" si="50"/>
        <v>1.4892616928073261</v>
      </c>
      <c r="AY166" s="161">
        <f t="shared" si="50"/>
        <v>1.4892616928073261</v>
      </c>
      <c r="AZ166" s="161">
        <f t="shared" si="50"/>
        <v>1.4892616928073261</v>
      </c>
      <c r="BA166" s="161">
        <f t="shared" si="50"/>
        <v>1.1687782142624301</v>
      </c>
      <c r="BB166" s="161">
        <f t="shared" si="50"/>
        <v>0.74830577989613634</v>
      </c>
      <c r="BC166" s="161">
        <f t="shared" si="50"/>
        <v>0.32159794516111084</v>
      </c>
      <c r="BD166" s="161">
        <f t="shared" si="50"/>
        <v>0.10239260681517068</v>
      </c>
      <c r="BE166" s="161">
        <f t="shared" si="50"/>
        <v>2.6645352591003757E-15</v>
      </c>
      <c r="BF166" s="161">
        <f t="shared" si="50"/>
        <v>0</v>
      </c>
      <c r="BG166" s="161">
        <f t="shared" si="50"/>
        <v>0</v>
      </c>
      <c r="BH166" s="161">
        <f t="shared" si="50"/>
        <v>0</v>
      </c>
      <c r="BI166" s="161">
        <f t="shared" si="50"/>
        <v>0</v>
      </c>
      <c r="BJ166" s="18"/>
      <c r="BK166" s="18"/>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s="5" customFormat="1" hidden="1" outlineLevel="2" x14ac:dyDescent="0.2">
      <c r="A167" s="18"/>
      <c r="B167" s="43" t="str">
        <f>C179</f>
        <v>Transmission &amp; Zone emergency spares</v>
      </c>
      <c r="C167" s="44"/>
      <c r="D167" s="45" t="s">
        <v>72</v>
      </c>
      <c r="E167" s="44"/>
      <c r="F167" s="46"/>
      <c r="G167" s="389">
        <f>IF(G$3&gt;A8remlife,A8value-SUM($F167:F167),IF(A8remlife="N/A","n/a",A8value/A8remlife))</f>
        <v>0</v>
      </c>
      <c r="H167" s="163">
        <f>IF(H$3&gt;A8remlife,A8value-SUM($F167:G167),IF(A8remlife="N/A","n/a",A8value/A8remlife))</f>
        <v>0</v>
      </c>
      <c r="I167" s="163">
        <f>IF(I$3&gt;A8remlife,A8value-SUM($F167:H167),IF(A8remlife="N/A","n/a",A8value/A8remlife))</f>
        <v>0</v>
      </c>
      <c r="J167" s="163">
        <f>IF(J$3&gt;A8remlife,A8value-SUM($F167:I167),IF(A8remlife="N/A","n/a",A8value/A8remlife))</f>
        <v>0</v>
      </c>
      <c r="K167" s="163">
        <f>IF(K$3&gt;A8remlife,A8value-SUM($F167:J167),IF(A8remlife="N/A","n/a",A8value/A8remlife))</f>
        <v>0</v>
      </c>
      <c r="L167" s="163">
        <f>IF(L$3&gt;A8remlife,A8value-SUM($F167:K167),IF(A8remlife="N/A","n/a",A8value/A8remlife))</f>
        <v>0</v>
      </c>
      <c r="M167" s="163">
        <f>IF(M$3&gt;A8remlife,A8value-SUM($F167:L167),IF(A8remlife="N/A","n/a",A8value/A8remlife))</f>
        <v>0</v>
      </c>
      <c r="N167" s="163">
        <f>IF(N$3&gt;A8remlife,A8value-SUM($F167:M167),IF(A8remlife="N/A","n/a",A8value/A8remlife))</f>
        <v>0</v>
      </c>
      <c r="O167" s="163">
        <f>IF(O$3&gt;A8remlife,A8value-SUM($F167:N167),IF(A8remlife="N/A","n/a",A8value/A8remlife))</f>
        <v>0</v>
      </c>
      <c r="P167" s="163">
        <f>IF(P$3&gt;A8remlife,A8value-SUM($F167:O167),IF(A8remlife="N/A","n/a",A8value/A8remlife))</f>
        <v>0</v>
      </c>
      <c r="Q167" s="163">
        <f>IF(Q$3&gt;A8remlife,A8value-SUM($F167:P167),IF(A8remlife="N/A","n/a",A8value/A8remlife))</f>
        <v>0</v>
      </c>
      <c r="R167" s="163">
        <f>IF(R$3&gt;A8remlife,A8value-SUM($F167:Q167),IF(A8remlife="N/A","n/a",A8value/A8remlife))</f>
        <v>0</v>
      </c>
      <c r="S167" s="163">
        <f>IF(S$3&gt;A8remlife,A8value-SUM($F167:R167),IF(A8remlife="N/A","n/a",A8value/A8remlife))</f>
        <v>0</v>
      </c>
      <c r="T167" s="163">
        <f>IF(T$3&gt;A8remlife,A8value-SUM($F167:S167),IF(A8remlife="N/A","n/a",A8value/A8remlife))</f>
        <v>0</v>
      </c>
      <c r="U167" s="163">
        <f>IF(U$3&gt;A8remlife,A8value-SUM($F167:T167),IF(A8remlife="N/A","n/a",A8value/A8remlife))</f>
        <v>0</v>
      </c>
      <c r="V167" s="163">
        <f>IF(V$3&gt;A8remlife,A8value-SUM($F167:U167),IF(A8remlife="N/A","n/a",A8value/A8remlife))</f>
        <v>0</v>
      </c>
      <c r="W167" s="163">
        <f>IF(W$3&gt;A8remlife,A8value-SUM($F167:V167),IF(A8remlife="N/A","n/a",A8value/A8remlife))</f>
        <v>0</v>
      </c>
      <c r="X167" s="163">
        <f>IF(X$3&gt;A8remlife,A8value-SUM($F167:W167),IF(A8remlife="N/A","n/a",A8value/A8remlife))</f>
        <v>0</v>
      </c>
      <c r="Y167" s="163">
        <f>IF(Y$3&gt;A8remlife,A8value-SUM($F167:X167),IF(A8remlife="N/A","n/a",A8value/A8remlife))</f>
        <v>0</v>
      </c>
      <c r="Z167" s="163">
        <f>IF(Z$3&gt;A8remlife,A8value-SUM($F167:Y167),IF(A8remlife="N/A","n/a",A8value/A8remlife))</f>
        <v>0</v>
      </c>
      <c r="AA167" s="163">
        <f>IF(AA$3&gt;A8remlife,A8value-SUM($F167:Z167),IF(A8remlife="N/A","n/a",A8value/A8remlife))</f>
        <v>0</v>
      </c>
      <c r="AB167" s="163">
        <f>IF(AB$3&gt;A8remlife,A8value-SUM($F167:AA167),IF(A8remlife="N/A","n/a",A8value/A8remlife))</f>
        <v>0</v>
      </c>
      <c r="AC167" s="163">
        <f>IF(AC$3&gt;A8remlife,A8value-SUM($F167:AB167),IF(A8remlife="N/A","n/a",A8value/A8remlife))</f>
        <v>0</v>
      </c>
      <c r="AD167" s="163">
        <f>IF(AD$3&gt;A8remlife,A8value-SUM($F167:AC167),IF(A8remlife="N/A","n/a",A8value/A8remlife))</f>
        <v>0</v>
      </c>
      <c r="AE167" s="163">
        <f>IF(AE$3&gt;A8remlife,A8value-SUM($F167:AD167),IF(A8remlife="N/A","n/a",A8value/A8remlife))</f>
        <v>0</v>
      </c>
      <c r="AF167" s="163">
        <f>IF(AF$3&gt;A8remlife,A8value-SUM($F167:AE167),IF(A8remlife="N/A","n/a",A8value/A8remlife))</f>
        <v>0</v>
      </c>
      <c r="AG167" s="163">
        <f>IF(AG$3&gt;A8remlife,A8value-SUM($F167:AF167),IF(A8remlife="N/A","n/a",A8value/A8remlife))</f>
        <v>0</v>
      </c>
      <c r="AH167" s="163">
        <f>IF(AH$3&gt;A8remlife,A8value-SUM($F167:AG167),IF(A8remlife="N/A","n/a",A8value/A8remlife))</f>
        <v>0</v>
      </c>
      <c r="AI167" s="163">
        <f>IF(AI$3&gt;A8remlife,A8value-SUM($F167:AH167),IF(A8remlife="N/A","n/a",A8value/A8remlife))</f>
        <v>0</v>
      </c>
      <c r="AJ167" s="163">
        <f>IF(AJ$3&gt;A8remlife,A8value-SUM($F167:AI167),IF(A8remlife="N/A","n/a",A8value/A8remlife))</f>
        <v>0</v>
      </c>
      <c r="AK167" s="163">
        <f>IF(AK$3&gt;A8remlife,A8value-SUM($F167:AJ167),IF(A8remlife="N/A","n/a",A8value/A8remlife))</f>
        <v>0</v>
      </c>
      <c r="AL167" s="163">
        <f>IF(AL$3&gt;A8remlife,A8value-SUM($F167:AK167),IF(A8remlife="N/A","n/a",A8value/A8remlife))</f>
        <v>0</v>
      </c>
      <c r="AM167" s="163">
        <f>IF(AM$3&gt;A8remlife,A8value-SUM($F167:AL167),IF(A8remlife="N/A","n/a",A8value/A8remlife))</f>
        <v>0</v>
      </c>
      <c r="AN167" s="163">
        <f>IF(AN$3&gt;A8remlife,A8value-SUM($F167:AM167),IF(A8remlife="N/A","n/a",A8value/A8remlife))</f>
        <v>0</v>
      </c>
      <c r="AO167" s="163">
        <f>IF(AO$3&gt;A8remlife,A8value-SUM($F167:AN167),IF(A8remlife="N/A","n/a",A8value/A8remlife))</f>
        <v>0</v>
      </c>
      <c r="AP167" s="163">
        <f>IF(AP$3&gt;A8remlife,A8value-SUM($F167:AO167),IF(A8remlife="N/A","n/a",A8value/A8remlife))</f>
        <v>0</v>
      </c>
      <c r="AQ167" s="163">
        <f>IF(AQ$3&gt;A8remlife,A8value-SUM($F167:AP167),IF(A8remlife="N/A","n/a",A8value/A8remlife))</f>
        <v>0</v>
      </c>
      <c r="AR167" s="163">
        <f>IF(AR$3&gt;A8remlife,A8value-SUM($F167:AQ167),IF(A8remlife="N/A","n/a",A8value/A8remlife))</f>
        <v>0</v>
      </c>
      <c r="AS167" s="163">
        <f>IF(AS$3&gt;A8remlife,A8value-SUM($F167:AR167),IF(A8remlife="N/A","n/a",A8value/A8remlife))</f>
        <v>0</v>
      </c>
      <c r="AT167" s="163">
        <f>IF(AT$3&gt;A8remlife,A8value-SUM($F167:AS167),IF(A8remlife="N/A","n/a",A8value/A8remlife))</f>
        <v>0</v>
      </c>
      <c r="AU167" s="163">
        <f>IF(AU$3&gt;A8remlife,A8value-SUM($F167:AT167),IF(A8remlife="N/A","n/a",A8value/A8remlife))</f>
        <v>0</v>
      </c>
      <c r="AV167" s="163">
        <f>IF(AV$3&gt;A8remlife,A8value-SUM($F167:AU167),IF(A8remlife="N/A","n/a",A8value/A8remlife))</f>
        <v>0</v>
      </c>
      <c r="AW167" s="163">
        <f>IF(AW$3&gt;A8remlife,A8value-SUM($F167:AV167),IF(A8remlife="N/A","n/a",A8value/A8remlife))</f>
        <v>0</v>
      </c>
      <c r="AX167" s="163">
        <f>IF(AX$3&gt;A8remlife,A8value-SUM($F167:AW167),IF(A8remlife="N/A","n/a",A8value/A8remlife))</f>
        <v>0</v>
      </c>
      <c r="AY167" s="163">
        <f>IF(AY$3&gt;A8remlife,A8value-SUM($F167:AX167),IF(A8remlife="N/A","n/a",A8value/A8remlife))</f>
        <v>0</v>
      </c>
      <c r="AZ167" s="163">
        <f>IF(AZ$3&gt;A8remlife,A8value-SUM($F167:AY167),IF(A8remlife="N/A","n/a",A8value/A8remlife))</f>
        <v>0</v>
      </c>
      <c r="BA167" s="163">
        <f>IF(BA$3&gt;A8remlife,A8value-SUM($F167:AZ167),IF(A8remlife="N/A","n/a",A8value/A8remlife))</f>
        <v>0</v>
      </c>
      <c r="BB167" s="163">
        <f>IF(BB$3&gt;A8remlife,A8value-SUM($F167:BA167),IF(A8remlife="N/A","n/a",A8value/A8remlife))</f>
        <v>0</v>
      </c>
      <c r="BC167" s="163">
        <f>IF(BC$3&gt;A8remlife,A8value-SUM($F167:BB167),IF(A8remlife="N/A","n/a",A8value/A8remlife))</f>
        <v>0</v>
      </c>
      <c r="BD167" s="163">
        <f>IF(BD$3&gt;A8remlife,A8value-SUM($F167:BC167),IF(A8remlife="N/A","n/a",A8value/A8remlife))</f>
        <v>0</v>
      </c>
      <c r="BE167" s="163">
        <f>IF(BE$3&gt;A8remlife,A8value-SUM($F167:BD167),IF(A8remlife="N/A","n/a",A8value/A8remlife))</f>
        <v>0</v>
      </c>
      <c r="BF167" s="163">
        <f>IF(BF$3&gt;A8remlife,A8value-SUM($F167:BE167),IF(A8remlife="N/A","n/a",A8value/A8remlife))</f>
        <v>0</v>
      </c>
      <c r="BG167" s="163">
        <f>IF(BG$3&gt;A8remlife,A8value-SUM($F167:BF167),IF(A8remlife="N/A","n/a",A8value/A8remlife))</f>
        <v>0</v>
      </c>
      <c r="BH167" s="163">
        <f>IF(BH$3&gt;A8remlife,A8value-SUM($F167:BG167),IF(A8remlife="N/A","n/a",A8value/A8remlife))</f>
        <v>0</v>
      </c>
      <c r="BI167" s="163">
        <f>IF(BI$3&gt;A8remlife,A8value-SUM($F167:BH167),IF(A8remlife="N/A","n/a",A8value/A8remlife))</f>
        <v>0</v>
      </c>
      <c r="BJ167" s="18"/>
      <c r="BK167" s="18"/>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s="5" customFormat="1" hidden="1" outlineLevel="2" x14ac:dyDescent="0.2">
      <c r="A168" s="18"/>
      <c r="B168" s="18"/>
      <c r="C168" s="36"/>
      <c r="D168" s="485" t="s">
        <v>71</v>
      </c>
      <c r="E168" s="283">
        <v>0</v>
      </c>
      <c r="F168" s="38"/>
      <c r="G168" s="160"/>
      <c r="H168" s="164"/>
      <c r="I168" s="164"/>
      <c r="J168" s="164"/>
      <c r="K168" s="164"/>
      <c r="L168" s="164"/>
      <c r="M168" s="164"/>
      <c r="N168" s="164"/>
      <c r="O168" s="164"/>
      <c r="P168" s="164"/>
      <c r="Q168" s="164"/>
      <c r="R168" s="164"/>
      <c r="S168" s="164"/>
      <c r="T168" s="164"/>
      <c r="U168" s="164"/>
      <c r="V168" s="164"/>
      <c r="W168" s="164"/>
      <c r="X168" s="164"/>
      <c r="Y168" s="164"/>
      <c r="Z168" s="164"/>
      <c r="AA168" s="164"/>
      <c r="AB168" s="164"/>
      <c r="AC168" s="164"/>
      <c r="AD168" s="164"/>
      <c r="AE168" s="164"/>
      <c r="AF168" s="164"/>
      <c r="AG168" s="164"/>
      <c r="AH168" s="164"/>
      <c r="AI168" s="164"/>
      <c r="AJ168" s="164"/>
      <c r="AK168" s="164"/>
      <c r="AL168" s="164"/>
      <c r="AM168" s="164"/>
      <c r="AN168" s="164"/>
      <c r="AO168" s="164"/>
      <c r="AP168" s="164"/>
      <c r="AQ168" s="164"/>
      <c r="AR168" s="164"/>
      <c r="AS168" s="164"/>
      <c r="AT168" s="164"/>
      <c r="AU168" s="164"/>
      <c r="AV168" s="164"/>
      <c r="AW168" s="164"/>
      <c r="AX168" s="164"/>
      <c r="AY168" s="164"/>
      <c r="AZ168" s="164"/>
      <c r="BA168" s="164"/>
      <c r="BB168" s="164"/>
      <c r="BC168" s="164"/>
      <c r="BD168" s="164"/>
      <c r="BE168" s="164"/>
      <c r="BF168" s="164"/>
      <c r="BG168" s="164"/>
      <c r="BH168" s="164"/>
      <c r="BI168" s="164"/>
      <c r="BJ168" s="18"/>
      <c r="BK168" s="1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s="5" customFormat="1" hidden="1" outlineLevel="2" x14ac:dyDescent="0.2">
      <c r="A169" s="18"/>
      <c r="B169" s="18"/>
      <c r="C169" s="36"/>
      <c r="D169" s="485"/>
      <c r="E169" s="283">
        <v>1</v>
      </c>
      <c r="F169" s="38"/>
      <c r="G169" s="390"/>
      <c r="H169" s="164">
        <f>IF(A8stdlife="n/a","n/a",IF(H$3&gt;(A8stdlife+$E169),(Input!$G$150*(1+rvanilla)^0.5)-SUM($G169:G169),(Input!$G$150*(1+rvanilla)^0.5)/A8stdlife))</f>
        <v>0</v>
      </c>
      <c r="I169" s="164">
        <f>IF(A8stdlife="n/a","n/a",IF(I$3&gt;(A8stdlife+$E169),(Input!$G$150*(1+rvanilla)^0.5)-SUM($G169:H169),(Input!$G$150*(1+rvanilla)^0.5)/A8stdlife))</f>
        <v>0</v>
      </c>
      <c r="J169" s="164">
        <f>IF(A8stdlife="n/a","n/a",IF(J$3&gt;(A8stdlife+$E169),(Input!$G$150*(1+rvanilla)^0.5)-SUM($G169:I169),(Input!$G$150*(1+rvanilla)^0.5)/A8stdlife))</f>
        <v>0</v>
      </c>
      <c r="K169" s="164">
        <f>IF(A8stdlife="n/a","n/a",IF(K$3&gt;(A8stdlife+$E169),(Input!$G$150*(1+rvanilla)^0.5)-SUM($G169:J169),(Input!$G$150*(1+rvanilla)^0.5)/A8stdlife))</f>
        <v>0</v>
      </c>
      <c r="L169" s="164">
        <f>IF(A8stdlife="n/a","n/a",IF(L$3&gt;(A8stdlife+$E169),(Input!$G$150*(1+rvanilla)^0.5)-SUM($G169:K169),(Input!$G$150*(1+rvanilla)^0.5)/A8stdlife))</f>
        <v>0</v>
      </c>
      <c r="M169" s="164">
        <f>IF(A8stdlife="n/a","n/a",IF(M$3&gt;(A8stdlife+$E169),(Input!$G$150*(1+rvanilla)^0.5)-SUM($G169:L169),(Input!$G$150*(1+rvanilla)^0.5)/A8stdlife))</f>
        <v>0</v>
      </c>
      <c r="N169" s="164">
        <f>IF(A8stdlife="n/a","n/a",IF(N$3&gt;(A8stdlife+$E169),(Input!$G$150*(1+rvanilla)^0.5)-SUM($G169:M169),(Input!$G$150*(1+rvanilla)^0.5)/A8stdlife))</f>
        <v>0</v>
      </c>
      <c r="O169" s="164">
        <f>IF(A8stdlife="n/a","n/a",IF(O$3&gt;(A8stdlife+$E169),(Input!$G$150*(1+rvanilla)^0.5)-SUM($G169:N169),(Input!$G$150*(1+rvanilla)^0.5)/A8stdlife))</f>
        <v>0</v>
      </c>
      <c r="P169" s="164">
        <f>IF(A8stdlife="n/a","n/a",IF(P$3&gt;(A8stdlife+$E169),(Input!$G$150*(1+rvanilla)^0.5)-SUM($G169:O169),(Input!$G$150*(1+rvanilla)^0.5)/A8stdlife))</f>
        <v>0</v>
      </c>
      <c r="Q169" s="164">
        <f>IF(A8stdlife="n/a","n/a",IF(Q$3&gt;(A8stdlife+$E169),(Input!$G$150*(1+rvanilla)^0.5)-SUM($G169:P169),(Input!$G$150*(1+rvanilla)^0.5)/A8stdlife))</f>
        <v>0</v>
      </c>
      <c r="R169" s="164">
        <f>IF(A8stdlife="n/a","n/a",IF(R$3&gt;(A8stdlife+$E169),(Input!$G$150*(1+rvanilla)^0.5)-SUM($G169:Q169),(Input!$G$150*(1+rvanilla)^0.5)/A8stdlife))</f>
        <v>0</v>
      </c>
      <c r="S169" s="164">
        <f>IF(A8stdlife="n/a","n/a",IF(S$3&gt;(A8stdlife+$E169),(Input!$G$150*(1+rvanilla)^0.5)-SUM($G169:R169),(Input!$G$150*(1+rvanilla)^0.5)/A8stdlife))</f>
        <v>0</v>
      </c>
      <c r="T169" s="164">
        <f>IF(A8stdlife="n/a","n/a",IF(T$3&gt;(A8stdlife+$E169),(Input!$G$150*(1+rvanilla)^0.5)-SUM($G169:S169),(Input!$G$150*(1+rvanilla)^0.5)/A8stdlife))</f>
        <v>0</v>
      </c>
      <c r="U169" s="164">
        <f>IF(A8stdlife="n/a","n/a",IF(U$3&gt;(A8stdlife+$E169),(Input!$G$150*(1+rvanilla)^0.5)-SUM($G169:T169),(Input!$G$150*(1+rvanilla)^0.5)/A8stdlife))</f>
        <v>0</v>
      </c>
      <c r="V169" s="164">
        <f>IF(A8stdlife="n/a","n/a",IF(V$3&gt;(A8stdlife+$E169),(Input!$G$150*(1+rvanilla)^0.5)-SUM($G169:U169),(Input!$G$150*(1+rvanilla)^0.5)/A8stdlife))</f>
        <v>0</v>
      </c>
      <c r="W169" s="164">
        <f>IF(A8stdlife="n/a","n/a",IF(W$3&gt;(A8stdlife+$E169),(Input!$G$150*(1+rvanilla)^0.5)-SUM($G169:V169),(Input!$G$150*(1+rvanilla)^0.5)/A8stdlife))</f>
        <v>0</v>
      </c>
      <c r="X169" s="164">
        <f>IF(A8stdlife="n/a","n/a",IF(X$3&gt;(A8stdlife+$E169),(Input!$G$150*(1+rvanilla)^0.5)-SUM($G169:W169),(Input!$G$150*(1+rvanilla)^0.5)/A8stdlife))</f>
        <v>0</v>
      </c>
      <c r="Y169" s="164">
        <f>IF(A8stdlife="n/a","n/a",IF(Y$3&gt;(A8stdlife+$E169),(Input!$G$150*(1+rvanilla)^0.5)-SUM($G169:X169),(Input!$G$150*(1+rvanilla)^0.5)/A8stdlife))</f>
        <v>0</v>
      </c>
      <c r="Z169" s="164">
        <f>IF(A8stdlife="n/a","n/a",IF(Z$3&gt;(A8stdlife+$E169),(Input!$G$150*(1+rvanilla)^0.5)-SUM($G169:Y169),(Input!$G$150*(1+rvanilla)^0.5)/A8stdlife))</f>
        <v>0</v>
      </c>
      <c r="AA169" s="164">
        <f>IF(A8stdlife="n/a","n/a",IF(AA$3&gt;(A8stdlife+$E169),(Input!$G$150*(1+rvanilla)^0.5)-SUM($G169:Z169),(Input!$G$150*(1+rvanilla)^0.5)/A8stdlife))</f>
        <v>0</v>
      </c>
      <c r="AB169" s="164">
        <f>IF(A8stdlife="n/a","n/a",IF(AB$3&gt;(A8stdlife+$E169),(Input!$G$150*(1+rvanilla)^0.5)-SUM($G169:AA169),(Input!$G$150*(1+rvanilla)^0.5)/A8stdlife))</f>
        <v>0</v>
      </c>
      <c r="AC169" s="164">
        <f>IF(A8stdlife="n/a","n/a",IF(AC$3&gt;(A8stdlife+$E169),(Input!$G$150*(1+rvanilla)^0.5)-SUM($G169:AB169),(Input!$G$150*(1+rvanilla)^0.5)/A8stdlife))</f>
        <v>0</v>
      </c>
      <c r="AD169" s="164">
        <f>IF(A8stdlife="n/a","n/a",IF(AD$3&gt;(A8stdlife+$E169),(Input!$G$150*(1+rvanilla)^0.5)-SUM($G169:AC169),(Input!$G$150*(1+rvanilla)^0.5)/A8stdlife))</f>
        <v>0</v>
      </c>
      <c r="AE169" s="164">
        <f>IF(A8stdlife="n/a","n/a",IF(AE$3&gt;(A8stdlife+$E169),(Input!$G$150*(1+rvanilla)^0.5)-SUM($G169:AD169),(Input!$G$150*(1+rvanilla)^0.5)/A8stdlife))</f>
        <v>0</v>
      </c>
      <c r="AF169" s="164">
        <f>IF(A8stdlife="n/a","n/a",IF(AF$3&gt;(A8stdlife+$E169),(Input!$G$150*(1+rvanilla)^0.5)-SUM($G169:AE169),(Input!$G$150*(1+rvanilla)^0.5)/A8stdlife))</f>
        <v>0</v>
      </c>
      <c r="AG169" s="164">
        <f>IF(A8stdlife="n/a","n/a",IF(AG$3&gt;(A8stdlife+$E169),(Input!$G$150*(1+rvanilla)^0.5)-SUM($G169:AF169),(Input!$G$150*(1+rvanilla)^0.5)/A8stdlife))</f>
        <v>0</v>
      </c>
      <c r="AH169" s="164">
        <f>IF(A8stdlife="n/a","n/a",IF(AH$3&gt;(A8stdlife+$E169),(Input!$G$150*(1+rvanilla)^0.5)-SUM($G169:AG169),(Input!$G$150*(1+rvanilla)^0.5)/A8stdlife))</f>
        <v>0</v>
      </c>
      <c r="AI169" s="164">
        <f>IF(A8stdlife="n/a","n/a",IF(AI$3&gt;(A8stdlife+$E169),(Input!$G$150*(1+rvanilla)^0.5)-SUM($G169:AH169),(Input!$G$150*(1+rvanilla)^0.5)/A8stdlife))</f>
        <v>0</v>
      </c>
      <c r="AJ169" s="164">
        <f>IF(A8stdlife="n/a","n/a",IF(AJ$3&gt;(A8stdlife+$E169),(Input!$G$150*(1+rvanilla)^0.5)-SUM($G169:AI169),(Input!$G$150*(1+rvanilla)^0.5)/A8stdlife))</f>
        <v>0</v>
      </c>
      <c r="AK169" s="164">
        <f>IF(A8stdlife="n/a","n/a",IF(AK$3&gt;(A8stdlife+$E169),(Input!$G$150*(1+rvanilla)^0.5)-SUM($G169:AJ169),(Input!$G$150*(1+rvanilla)^0.5)/A8stdlife))</f>
        <v>0</v>
      </c>
      <c r="AL169" s="164">
        <f>IF(A8stdlife="n/a","n/a",IF(AL$3&gt;(A8stdlife+$E169),(Input!$G$150*(1+rvanilla)^0.5)-SUM($G169:AK169),(Input!$G$150*(1+rvanilla)^0.5)/A8stdlife))</f>
        <v>0</v>
      </c>
      <c r="AM169" s="164">
        <f>IF(A8stdlife="n/a","n/a",IF(AM$3&gt;(A8stdlife+$E169),(Input!$G$150*(1+rvanilla)^0.5)-SUM($G169:AL169),(Input!$G$150*(1+rvanilla)^0.5)/A8stdlife))</f>
        <v>0</v>
      </c>
      <c r="AN169" s="164">
        <f>IF(A8stdlife="n/a","n/a",IF(AN$3&gt;(A8stdlife+$E169),(Input!$G$150*(1+rvanilla)^0.5)-SUM($G169:AM169),(Input!$G$150*(1+rvanilla)^0.5)/A8stdlife))</f>
        <v>0</v>
      </c>
      <c r="AO169" s="164">
        <f>IF(A8stdlife="n/a","n/a",IF(AO$3&gt;(A8stdlife+$E169),(Input!$G$150*(1+rvanilla)^0.5)-SUM($G169:AN169),(Input!$G$150*(1+rvanilla)^0.5)/A8stdlife))</f>
        <v>0</v>
      </c>
      <c r="AP169" s="164">
        <f>IF(A8stdlife="n/a","n/a",IF(AP$3&gt;(A8stdlife+$E169),(Input!$G$150*(1+rvanilla)^0.5)-SUM($G169:AO169),(Input!$G$150*(1+rvanilla)^0.5)/A8stdlife))</f>
        <v>0</v>
      </c>
      <c r="AQ169" s="164">
        <f>IF(A8stdlife="n/a","n/a",IF(AQ$3&gt;(A8stdlife+$E169),(Input!$G$150*(1+rvanilla)^0.5)-SUM($G169:AP169),(Input!$G$150*(1+rvanilla)^0.5)/A8stdlife))</f>
        <v>0</v>
      </c>
      <c r="AR169" s="164">
        <f>IF(A8stdlife="n/a","n/a",IF(AR$3&gt;(A8stdlife+$E169),(Input!$G$150*(1+rvanilla)^0.5)-SUM($G169:AQ169),(Input!$G$150*(1+rvanilla)^0.5)/A8stdlife))</f>
        <v>0</v>
      </c>
      <c r="AS169" s="164">
        <f>IF(A8stdlife="n/a","n/a",IF(AS$3&gt;(A8stdlife+$E169),(Input!$G$150*(1+rvanilla)^0.5)-SUM($G169:AR169),(Input!$G$150*(1+rvanilla)^0.5)/A8stdlife))</f>
        <v>0</v>
      </c>
      <c r="AT169" s="164">
        <f>IF(A8stdlife="n/a","n/a",IF(AT$3&gt;(A8stdlife+$E169),(Input!$G$150*(1+rvanilla)^0.5)-SUM($G169:AS169),(Input!$G$150*(1+rvanilla)^0.5)/A8stdlife))</f>
        <v>0</v>
      </c>
      <c r="AU169" s="164">
        <f>IF(A8stdlife="n/a","n/a",IF(AU$3&gt;(A8stdlife+$E169),(Input!$G$150*(1+rvanilla)^0.5)-SUM($G169:AT169),(Input!$G$150*(1+rvanilla)^0.5)/A8stdlife))</f>
        <v>0</v>
      </c>
      <c r="AV169" s="164">
        <f>IF(A8stdlife="n/a","n/a",IF(AV$3&gt;(A8stdlife+$E169),(Input!$G$150*(1+rvanilla)^0.5)-SUM($G169:AU169),(Input!$G$150*(1+rvanilla)^0.5)/A8stdlife))</f>
        <v>0</v>
      </c>
      <c r="AW169" s="164">
        <f>IF(A8stdlife="n/a","n/a",IF(AW$3&gt;(A8stdlife+$E169),(Input!$G$150*(1+rvanilla)^0.5)-SUM($G169:AV169),(Input!$G$150*(1+rvanilla)^0.5)/A8stdlife))</f>
        <v>0</v>
      </c>
      <c r="AX169" s="164">
        <f>IF(A8stdlife="n/a","n/a",IF(AX$3&gt;(A8stdlife+$E169),(Input!$G$150*(1+rvanilla)^0.5)-SUM($G169:AW169),(Input!$G$150*(1+rvanilla)^0.5)/A8stdlife))</f>
        <v>0</v>
      </c>
      <c r="AY169" s="164">
        <f>IF(A8stdlife="n/a","n/a",IF(AY$3&gt;(A8stdlife+$E169),(Input!$G$150*(1+rvanilla)^0.5)-SUM($G169:AX169),(Input!$G$150*(1+rvanilla)^0.5)/A8stdlife))</f>
        <v>0</v>
      </c>
      <c r="AZ169" s="164">
        <f>IF(A8stdlife="n/a","n/a",IF(AZ$3&gt;(A8stdlife+$E169),(Input!$G$150*(1+rvanilla)^0.5)-SUM($G169:AY169),(Input!$G$150*(1+rvanilla)^0.5)/A8stdlife))</f>
        <v>0</v>
      </c>
      <c r="BA169" s="164">
        <f>IF(A8stdlife="n/a","n/a",IF(BA$3&gt;(A8stdlife+$E169),(Input!$G$150*(1+rvanilla)^0.5)-SUM($G169:AZ169),(Input!$G$150*(1+rvanilla)^0.5)/A8stdlife))</f>
        <v>0</v>
      </c>
      <c r="BB169" s="164">
        <f>IF(A8stdlife="n/a","n/a",IF(BB$3&gt;(A8stdlife+$E169),(Input!$G$150*(1+rvanilla)^0.5)-SUM($G169:BA169),(Input!$G$150*(1+rvanilla)^0.5)/A8stdlife))</f>
        <v>0</v>
      </c>
      <c r="BC169" s="164">
        <f>IF(A8stdlife="n/a","n/a",IF(BC$3&gt;(A8stdlife+$E169),(Input!$G$150*(1+rvanilla)^0.5)-SUM($G169:BB169),(Input!$G$150*(1+rvanilla)^0.5)/A8stdlife))</f>
        <v>0</v>
      </c>
      <c r="BD169" s="164">
        <f>IF(A8stdlife="n/a","n/a",IF(BD$3&gt;(A8stdlife+$E169),(Input!$G$150*(1+rvanilla)^0.5)-SUM($G169:BC169),(Input!$G$150*(1+rvanilla)^0.5)/A8stdlife))</f>
        <v>0</v>
      </c>
      <c r="BE169" s="164">
        <f>IF(A8stdlife="n/a","n/a",IF(BE$3&gt;(A8stdlife+$E169),(Input!$G$150*(1+rvanilla)^0.5)-SUM($G169:BD169),(Input!$G$150*(1+rvanilla)^0.5)/A8stdlife))</f>
        <v>0</v>
      </c>
      <c r="BF169" s="164">
        <f>IF(A8stdlife="n/a","n/a",IF(BF$3&gt;(A8stdlife+$E169),(Input!$G$150*(1+rvanilla)^0.5)-SUM($G169:BE169),(Input!$G$150*(1+rvanilla)^0.5)/A8stdlife))</f>
        <v>0</v>
      </c>
      <c r="BG169" s="164">
        <f>IF(A8stdlife="n/a","n/a",IF(BG$3&gt;(A8stdlife+$E169),(Input!$G$150*(1+rvanilla)^0.5)-SUM($G169:BF169),(Input!$G$150*(1+rvanilla)^0.5)/A8stdlife))</f>
        <v>0</v>
      </c>
      <c r="BH169" s="164">
        <f>IF(A8stdlife="n/a","n/a",IF(BH$3&gt;(A8stdlife+$E169),(Input!$G$150*(1+rvanilla)^0.5)-SUM($G169:BG169),(Input!$G$150*(1+rvanilla)^0.5)/A8stdlife))</f>
        <v>0</v>
      </c>
      <c r="BI169" s="164">
        <f>IF(A8stdlife="n/a","n/a",IF(BI$3&gt;(A8stdlife+$E169),(Input!$G$150*(1+rvanilla)^0.5)-SUM($G169:BH169),(Input!$G$150*(1+rvanilla)^0.5)/A8stdlife))</f>
        <v>0</v>
      </c>
      <c r="BJ169" s="18"/>
      <c r="BK169" s="18"/>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s="5" customFormat="1" hidden="1" outlineLevel="2" x14ac:dyDescent="0.2">
      <c r="A170" s="18"/>
      <c r="B170" s="18"/>
      <c r="C170" s="36"/>
      <c r="D170" s="485"/>
      <c r="E170" s="283">
        <v>2</v>
      </c>
      <c r="F170" s="38"/>
      <c r="G170" s="391"/>
      <c r="H170" s="307"/>
      <c r="I170" s="164">
        <f>IF(A8stdlife="n/a","n/a",IF(I$3&gt;(A8stdlife+$E170),(Input!$H$150*(1+rvanilla)^0.5)-SUM($H170:H170),(Input!$H$150*(1+rvanilla)^0.5)/A8stdlife))</f>
        <v>0</v>
      </c>
      <c r="J170" s="164">
        <f>IF(A8stdlife="n/a","n/a",IF(J$3&gt;(A8stdlife+$E170),(Input!$H$150*(1+rvanilla)^0.5)-SUM($H170:I170),(Input!$H$150*(1+rvanilla)^0.5)/A8stdlife))</f>
        <v>0</v>
      </c>
      <c r="K170" s="164">
        <f>IF(A8stdlife="n/a","n/a",IF(K$3&gt;(A8stdlife+$E170),(Input!$H$150*(1+rvanilla)^0.5)-SUM($H170:J170),(Input!$H$150*(1+rvanilla)^0.5)/A8stdlife))</f>
        <v>0</v>
      </c>
      <c r="L170" s="164">
        <f>IF(A8stdlife="n/a","n/a",IF(L$3&gt;(A8stdlife+$E170),(Input!$H$150*(1+rvanilla)^0.5)-SUM($H170:K170),(Input!$H$150*(1+rvanilla)^0.5)/A8stdlife))</f>
        <v>0</v>
      </c>
      <c r="M170" s="164">
        <f>IF(A8stdlife="n/a","n/a",IF(M$3&gt;(A8stdlife+$E170),(Input!$H$150*(1+rvanilla)^0.5)-SUM($H170:L170),(Input!$H$150*(1+rvanilla)^0.5)/A8stdlife))</f>
        <v>0</v>
      </c>
      <c r="N170" s="164">
        <f>IF(A8stdlife="n/a","n/a",IF(N$3&gt;(A8stdlife+$E170),(Input!$H$150*(1+rvanilla)^0.5)-SUM($H170:M170),(Input!$H$150*(1+rvanilla)^0.5)/A8stdlife))</f>
        <v>0</v>
      </c>
      <c r="O170" s="164">
        <f>IF(A8stdlife="n/a","n/a",IF(O$3&gt;(A8stdlife+$E170),(Input!$H$150*(1+rvanilla)^0.5)-SUM($H170:N170),(Input!$H$150*(1+rvanilla)^0.5)/A8stdlife))</f>
        <v>0</v>
      </c>
      <c r="P170" s="164">
        <f>IF(A8stdlife="n/a","n/a",IF(P$3&gt;(A8stdlife+$E170),(Input!$H$150*(1+rvanilla)^0.5)-SUM($H170:O170),(Input!$H$150*(1+rvanilla)^0.5)/A8stdlife))</f>
        <v>0</v>
      </c>
      <c r="Q170" s="164">
        <f>IF(A8stdlife="n/a","n/a",IF(Q$3&gt;(A8stdlife+$E170),(Input!$H$150*(1+rvanilla)^0.5)-SUM($H170:P170),(Input!$H$150*(1+rvanilla)^0.5)/A8stdlife))</f>
        <v>0</v>
      </c>
      <c r="R170" s="164">
        <f>IF(A8stdlife="n/a","n/a",IF(R$3&gt;(A8stdlife+$E170),(Input!$H$150*(1+rvanilla)^0.5)-SUM($H170:Q170),(Input!$H$150*(1+rvanilla)^0.5)/A8stdlife))</f>
        <v>0</v>
      </c>
      <c r="S170" s="164">
        <f>IF(A8stdlife="n/a","n/a",IF(S$3&gt;(A8stdlife+$E170),(Input!$H$150*(1+rvanilla)^0.5)-SUM($H170:R170),(Input!$H$150*(1+rvanilla)^0.5)/A8stdlife))</f>
        <v>0</v>
      </c>
      <c r="T170" s="164">
        <f>IF(A8stdlife="n/a","n/a",IF(T$3&gt;(A8stdlife+$E170),(Input!$H$150*(1+rvanilla)^0.5)-SUM($H170:S170),(Input!$H$150*(1+rvanilla)^0.5)/A8stdlife))</f>
        <v>0</v>
      </c>
      <c r="U170" s="164">
        <f>IF(A8stdlife="n/a","n/a",IF(U$3&gt;(A8stdlife+$E170),(Input!$H$150*(1+rvanilla)^0.5)-SUM($H170:T170),(Input!$H$150*(1+rvanilla)^0.5)/A8stdlife))</f>
        <v>0</v>
      </c>
      <c r="V170" s="164">
        <f>IF(A8stdlife="n/a","n/a",IF(V$3&gt;(A8stdlife+$E170),(Input!$H$150*(1+rvanilla)^0.5)-SUM($H170:U170),(Input!$H$150*(1+rvanilla)^0.5)/A8stdlife))</f>
        <v>0</v>
      </c>
      <c r="W170" s="164">
        <f>IF(A8stdlife="n/a","n/a",IF(W$3&gt;(A8stdlife+$E170),(Input!$H$150*(1+rvanilla)^0.5)-SUM($H170:V170),(Input!$H$150*(1+rvanilla)^0.5)/A8stdlife))</f>
        <v>0</v>
      </c>
      <c r="X170" s="164">
        <f>IF(A8stdlife="n/a","n/a",IF(X$3&gt;(A8stdlife+$E170),(Input!$H$150*(1+rvanilla)^0.5)-SUM($H170:W170),(Input!$H$150*(1+rvanilla)^0.5)/A8stdlife))</f>
        <v>0</v>
      </c>
      <c r="Y170" s="164">
        <f>IF(A8stdlife="n/a","n/a",IF(Y$3&gt;(A8stdlife+$E170),(Input!$H$150*(1+rvanilla)^0.5)-SUM($H170:X170),(Input!$H$150*(1+rvanilla)^0.5)/A8stdlife))</f>
        <v>0</v>
      </c>
      <c r="Z170" s="164">
        <f>IF(A8stdlife="n/a","n/a",IF(Z$3&gt;(A8stdlife+$E170),(Input!$H$150*(1+rvanilla)^0.5)-SUM($H170:Y170),(Input!$H$150*(1+rvanilla)^0.5)/A8stdlife))</f>
        <v>0</v>
      </c>
      <c r="AA170" s="164">
        <f>IF(A8stdlife="n/a","n/a",IF(AA$3&gt;(A8stdlife+$E170),(Input!$H$150*(1+rvanilla)^0.5)-SUM($H170:Z170),(Input!$H$150*(1+rvanilla)^0.5)/A8stdlife))</f>
        <v>0</v>
      </c>
      <c r="AB170" s="164">
        <f>IF(A8stdlife="n/a","n/a",IF(AB$3&gt;(A8stdlife+$E170),(Input!$H$150*(1+rvanilla)^0.5)-SUM($H170:AA170),(Input!$H$150*(1+rvanilla)^0.5)/A8stdlife))</f>
        <v>0</v>
      </c>
      <c r="AC170" s="164">
        <f>IF(A8stdlife="n/a","n/a",IF(AC$3&gt;(A8stdlife+$E170),(Input!$H$150*(1+rvanilla)^0.5)-SUM($H170:AB170),(Input!$H$150*(1+rvanilla)^0.5)/A8stdlife))</f>
        <v>0</v>
      </c>
      <c r="AD170" s="164">
        <f>IF(A8stdlife="n/a","n/a",IF(AD$3&gt;(A8stdlife+$E170),(Input!$H$150*(1+rvanilla)^0.5)-SUM($H170:AC170),(Input!$H$150*(1+rvanilla)^0.5)/A8stdlife))</f>
        <v>0</v>
      </c>
      <c r="AE170" s="164">
        <f>IF(A8stdlife="n/a","n/a",IF(AE$3&gt;(A8stdlife+$E170),(Input!$H$150*(1+rvanilla)^0.5)-SUM($H170:AD170),(Input!$H$150*(1+rvanilla)^0.5)/A8stdlife))</f>
        <v>0</v>
      </c>
      <c r="AF170" s="164">
        <f>IF(A8stdlife="n/a","n/a",IF(AF$3&gt;(A8stdlife+$E170),(Input!$H$150*(1+rvanilla)^0.5)-SUM($H170:AE170),(Input!$H$150*(1+rvanilla)^0.5)/A8stdlife))</f>
        <v>0</v>
      </c>
      <c r="AG170" s="164">
        <f>IF(A8stdlife="n/a","n/a",IF(AG$3&gt;(A8stdlife+$E170),(Input!$H$150*(1+rvanilla)^0.5)-SUM($H170:AF170),(Input!$H$150*(1+rvanilla)^0.5)/A8stdlife))</f>
        <v>0</v>
      </c>
      <c r="AH170" s="164">
        <f>IF(A8stdlife="n/a","n/a",IF(AH$3&gt;(A8stdlife+$E170),(Input!$H$150*(1+rvanilla)^0.5)-SUM($H170:AG170),(Input!$H$150*(1+rvanilla)^0.5)/A8stdlife))</f>
        <v>0</v>
      </c>
      <c r="AI170" s="164">
        <f>IF(A8stdlife="n/a","n/a",IF(AI$3&gt;(A8stdlife+$E170),(Input!$H$150*(1+rvanilla)^0.5)-SUM($H170:AH170),(Input!$H$150*(1+rvanilla)^0.5)/A8stdlife))</f>
        <v>0</v>
      </c>
      <c r="AJ170" s="164">
        <f>IF(A8stdlife="n/a","n/a",IF(AJ$3&gt;(A8stdlife+$E170),(Input!$H$150*(1+rvanilla)^0.5)-SUM($H170:AI170),(Input!$H$150*(1+rvanilla)^0.5)/A8stdlife))</f>
        <v>0</v>
      </c>
      <c r="AK170" s="164">
        <f>IF(A8stdlife="n/a","n/a",IF(AK$3&gt;(A8stdlife+$E170),(Input!$H$150*(1+rvanilla)^0.5)-SUM($H170:AJ170),(Input!$H$150*(1+rvanilla)^0.5)/A8stdlife))</f>
        <v>0</v>
      </c>
      <c r="AL170" s="164">
        <f>IF(A8stdlife="n/a","n/a",IF(AL$3&gt;(A8stdlife+$E170),(Input!$H$150*(1+rvanilla)^0.5)-SUM($H170:AK170),(Input!$H$150*(1+rvanilla)^0.5)/A8stdlife))</f>
        <v>0</v>
      </c>
      <c r="AM170" s="164">
        <f>IF(A8stdlife="n/a","n/a",IF(AM$3&gt;(A8stdlife+$E170),(Input!$H$150*(1+rvanilla)^0.5)-SUM($H170:AL170),(Input!$H$150*(1+rvanilla)^0.5)/A8stdlife))</f>
        <v>0</v>
      </c>
      <c r="AN170" s="164">
        <f>IF(A8stdlife="n/a","n/a",IF(AN$3&gt;(A8stdlife+$E170),(Input!$H$150*(1+rvanilla)^0.5)-SUM($H170:AM170),(Input!$H$150*(1+rvanilla)^0.5)/A8stdlife))</f>
        <v>0</v>
      </c>
      <c r="AO170" s="164">
        <f>IF(A8stdlife="n/a","n/a",IF(AO$3&gt;(A8stdlife+$E170),(Input!$H$150*(1+rvanilla)^0.5)-SUM($H170:AN170),(Input!$H$150*(1+rvanilla)^0.5)/A8stdlife))</f>
        <v>0</v>
      </c>
      <c r="AP170" s="164">
        <f>IF(A8stdlife="n/a","n/a",IF(AP$3&gt;(A8stdlife+$E170),(Input!$H$150*(1+rvanilla)^0.5)-SUM($H170:AO170),(Input!$H$150*(1+rvanilla)^0.5)/A8stdlife))</f>
        <v>0</v>
      </c>
      <c r="AQ170" s="164">
        <f>IF(A8stdlife="n/a","n/a",IF(AQ$3&gt;(A8stdlife+$E170),(Input!$H$150*(1+rvanilla)^0.5)-SUM($H170:AP170),(Input!$H$150*(1+rvanilla)^0.5)/A8stdlife))</f>
        <v>0</v>
      </c>
      <c r="AR170" s="164">
        <f>IF(A8stdlife="n/a","n/a",IF(AR$3&gt;(A8stdlife+$E170),(Input!$H$150*(1+rvanilla)^0.5)-SUM($H170:AQ170),(Input!$H$150*(1+rvanilla)^0.5)/A8stdlife))</f>
        <v>0</v>
      </c>
      <c r="AS170" s="164">
        <f>IF(A8stdlife="n/a","n/a",IF(AS$3&gt;(A8stdlife+$E170),(Input!$H$150*(1+rvanilla)^0.5)-SUM($H170:AR170),(Input!$H$150*(1+rvanilla)^0.5)/A8stdlife))</f>
        <v>0</v>
      </c>
      <c r="AT170" s="164">
        <f>IF(A8stdlife="n/a","n/a",IF(AT$3&gt;(A8stdlife+$E170),(Input!$H$150*(1+rvanilla)^0.5)-SUM($H170:AS170),(Input!$H$150*(1+rvanilla)^0.5)/A8stdlife))</f>
        <v>0</v>
      </c>
      <c r="AU170" s="164">
        <f>IF(A8stdlife="n/a","n/a",IF(AU$3&gt;(A8stdlife+$E170),(Input!$H$150*(1+rvanilla)^0.5)-SUM($H170:AT170),(Input!$H$150*(1+rvanilla)^0.5)/A8stdlife))</f>
        <v>0</v>
      </c>
      <c r="AV170" s="164">
        <f>IF(A8stdlife="n/a","n/a",IF(AV$3&gt;(A8stdlife+$E170),(Input!$H$150*(1+rvanilla)^0.5)-SUM($H170:AU170),(Input!$H$150*(1+rvanilla)^0.5)/A8stdlife))</f>
        <v>0</v>
      </c>
      <c r="AW170" s="164">
        <f>IF(A8stdlife="n/a","n/a",IF(AW$3&gt;(A8stdlife+$E170),(Input!$H$150*(1+rvanilla)^0.5)-SUM($H170:AV170),(Input!$H$150*(1+rvanilla)^0.5)/A8stdlife))</f>
        <v>0</v>
      </c>
      <c r="AX170" s="164">
        <f>IF(A8stdlife="n/a","n/a",IF(AX$3&gt;(A8stdlife+$E170),(Input!$H$150*(1+rvanilla)^0.5)-SUM($H170:AW170),(Input!$H$150*(1+rvanilla)^0.5)/A8stdlife))</f>
        <v>0</v>
      </c>
      <c r="AY170" s="164">
        <f>IF(A8stdlife="n/a","n/a",IF(AY$3&gt;(A8stdlife+$E170),(Input!$H$150*(1+rvanilla)^0.5)-SUM($H170:AX170),(Input!$H$150*(1+rvanilla)^0.5)/A8stdlife))</f>
        <v>0</v>
      </c>
      <c r="AZ170" s="164">
        <f>IF(A8stdlife="n/a","n/a",IF(AZ$3&gt;(A8stdlife+$E170),(Input!$H$150*(1+rvanilla)^0.5)-SUM($H170:AY170),(Input!$H$150*(1+rvanilla)^0.5)/A8stdlife))</f>
        <v>0</v>
      </c>
      <c r="BA170" s="164">
        <f>IF(A8stdlife="n/a","n/a",IF(BA$3&gt;(A8stdlife+$E170),(Input!$H$150*(1+rvanilla)^0.5)-SUM($H170:AZ170),(Input!$H$150*(1+rvanilla)^0.5)/A8stdlife))</f>
        <v>0</v>
      </c>
      <c r="BB170" s="164">
        <f>IF(A8stdlife="n/a","n/a",IF(BB$3&gt;(A8stdlife+$E170),(Input!$H$150*(1+rvanilla)^0.5)-SUM($H170:BA170),(Input!$H$150*(1+rvanilla)^0.5)/A8stdlife))</f>
        <v>0</v>
      </c>
      <c r="BC170" s="164">
        <f>IF(A8stdlife="n/a","n/a",IF(BC$3&gt;(A8stdlife+$E170),(Input!$H$150*(1+rvanilla)^0.5)-SUM($H170:BB170),(Input!$H$150*(1+rvanilla)^0.5)/A8stdlife))</f>
        <v>0</v>
      </c>
      <c r="BD170" s="164">
        <f>IF(A8stdlife="n/a","n/a",IF(BD$3&gt;(A8stdlife+$E170),(Input!$H$150*(1+rvanilla)^0.5)-SUM($H170:BC170),(Input!$H$150*(1+rvanilla)^0.5)/A8stdlife))</f>
        <v>0</v>
      </c>
      <c r="BE170" s="164">
        <f>IF(A8stdlife="n/a","n/a",IF(BE$3&gt;(A8stdlife+$E170),(Input!$H$150*(1+rvanilla)^0.5)-SUM($H170:BD170),(Input!$H$150*(1+rvanilla)^0.5)/A8stdlife))</f>
        <v>0</v>
      </c>
      <c r="BF170" s="164">
        <f>IF(A8stdlife="n/a","n/a",IF(BF$3&gt;(A8stdlife+$E170),(Input!$H$150*(1+rvanilla)^0.5)-SUM($H170:BE170),(Input!$H$150*(1+rvanilla)^0.5)/A8stdlife))</f>
        <v>0</v>
      </c>
      <c r="BG170" s="164">
        <f>IF(A8stdlife="n/a","n/a",IF(BG$3&gt;(A8stdlife+$E170),(Input!$H$150*(1+rvanilla)^0.5)-SUM($H170:BF170),(Input!$H$150*(1+rvanilla)^0.5)/A8stdlife))</f>
        <v>0</v>
      </c>
      <c r="BH170" s="164">
        <f>IF(A8stdlife="n/a","n/a",IF(BH$3&gt;(A8stdlife+$E170),(Input!$H$150*(1+rvanilla)^0.5)-SUM($H170:BG170),(Input!$H$150*(1+rvanilla)^0.5)/A8stdlife))</f>
        <v>0</v>
      </c>
      <c r="BI170" s="164">
        <f>IF(A8stdlife="n/a","n/a",IF(BI$3&gt;(A8stdlife+$E170),(Input!$H$150*(1+rvanilla)^0.5)-SUM($H170:BH170),(Input!$H$150*(1+rvanilla)^0.5)/A8stdlife))</f>
        <v>0</v>
      </c>
      <c r="BJ170" s="18"/>
      <c r="BK170" s="18"/>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s="5" customFormat="1" hidden="1" outlineLevel="2" x14ac:dyDescent="0.2">
      <c r="A171" s="18"/>
      <c r="B171" s="18"/>
      <c r="C171" s="36"/>
      <c r="D171" s="485"/>
      <c r="E171" s="283">
        <v>3</v>
      </c>
      <c r="F171" s="38"/>
      <c r="G171" s="391"/>
      <c r="H171" s="308"/>
      <c r="I171" s="307"/>
      <c r="J171" s="164">
        <f>IF(A8stdlife="n/a","n/a",IF(J$3&gt;(A8stdlife+$E171),(Input!$I$150*(1+rvanilla)^0.5)-SUM($I171:I171),(Input!$I$150*(1+rvanilla)^0.5)/A8stdlife))</f>
        <v>0</v>
      </c>
      <c r="K171" s="164">
        <f>IF(A8stdlife="n/a","n/a",IF(K$3&gt;(A8stdlife+$E171),(Input!$I$150*(1+rvanilla)^0.5)-SUM($I171:J171),(Input!$I$150*(1+rvanilla)^0.5)/A8stdlife))</f>
        <v>0</v>
      </c>
      <c r="L171" s="164">
        <f>IF(A8stdlife="n/a","n/a",IF(L$3&gt;(A8stdlife+$E171),(Input!$I$150*(1+rvanilla)^0.5)-SUM($I171:K171),(Input!$I$150*(1+rvanilla)^0.5)/A8stdlife))</f>
        <v>0</v>
      </c>
      <c r="M171" s="164">
        <f>IF(A8stdlife="n/a","n/a",IF(M$3&gt;(A8stdlife+$E171),(Input!$I$150*(1+rvanilla)^0.5)-SUM($I171:L171),(Input!$I$150*(1+rvanilla)^0.5)/A8stdlife))</f>
        <v>0</v>
      </c>
      <c r="N171" s="164">
        <f>IF(A8stdlife="n/a","n/a",IF(N$3&gt;(A8stdlife+$E171),(Input!$I$150*(1+rvanilla)^0.5)-SUM($I171:M171),(Input!$I$150*(1+rvanilla)^0.5)/A8stdlife))</f>
        <v>0</v>
      </c>
      <c r="O171" s="164">
        <f>IF(A8stdlife="n/a","n/a",IF(O$3&gt;(A8stdlife+$E171),(Input!$I$150*(1+rvanilla)^0.5)-SUM($I171:N171),(Input!$I$150*(1+rvanilla)^0.5)/A8stdlife))</f>
        <v>0</v>
      </c>
      <c r="P171" s="164">
        <f>IF(A8stdlife="n/a","n/a",IF(P$3&gt;(A8stdlife+$E171),(Input!$I$150*(1+rvanilla)^0.5)-SUM($I171:O171),(Input!$I$150*(1+rvanilla)^0.5)/A8stdlife))</f>
        <v>0</v>
      </c>
      <c r="Q171" s="164">
        <f>IF(A8stdlife="n/a","n/a",IF(Q$3&gt;(A8stdlife+$E171),(Input!$I$150*(1+rvanilla)^0.5)-SUM($I171:P171),(Input!$I$150*(1+rvanilla)^0.5)/A8stdlife))</f>
        <v>0</v>
      </c>
      <c r="R171" s="164">
        <f>IF(A8stdlife="n/a","n/a",IF(R$3&gt;(A8stdlife+$E171),(Input!$I$150*(1+rvanilla)^0.5)-SUM($I171:Q171),(Input!$I$150*(1+rvanilla)^0.5)/A8stdlife))</f>
        <v>0</v>
      </c>
      <c r="S171" s="164">
        <f>IF(A8stdlife="n/a","n/a",IF(S$3&gt;(A8stdlife+$E171),(Input!$I$150*(1+rvanilla)^0.5)-SUM($I171:R171),(Input!$I$150*(1+rvanilla)^0.5)/A8stdlife))</f>
        <v>0</v>
      </c>
      <c r="T171" s="164">
        <f>IF(A8stdlife="n/a","n/a",IF(T$3&gt;(A8stdlife+$E171),(Input!$I$150*(1+rvanilla)^0.5)-SUM($I171:S171),(Input!$I$150*(1+rvanilla)^0.5)/A8stdlife))</f>
        <v>0</v>
      </c>
      <c r="U171" s="164">
        <f>IF(A8stdlife="n/a","n/a",IF(U$3&gt;(A8stdlife+$E171),(Input!$I$150*(1+rvanilla)^0.5)-SUM($I171:T171),(Input!$I$150*(1+rvanilla)^0.5)/A8stdlife))</f>
        <v>0</v>
      </c>
      <c r="V171" s="164">
        <f>IF(A8stdlife="n/a","n/a",IF(V$3&gt;(A8stdlife+$E171),(Input!$I$150*(1+rvanilla)^0.5)-SUM($I171:U171),(Input!$I$150*(1+rvanilla)^0.5)/A8stdlife))</f>
        <v>0</v>
      </c>
      <c r="W171" s="164">
        <f>IF(A8stdlife="n/a","n/a",IF(W$3&gt;(A8stdlife+$E171),(Input!$I$150*(1+rvanilla)^0.5)-SUM($I171:V171),(Input!$I$150*(1+rvanilla)^0.5)/A8stdlife))</f>
        <v>0</v>
      </c>
      <c r="X171" s="164">
        <f>IF(A8stdlife="n/a","n/a",IF(X$3&gt;(A8stdlife+$E171),(Input!$I$150*(1+rvanilla)^0.5)-SUM($I171:W171),(Input!$I$150*(1+rvanilla)^0.5)/A8stdlife))</f>
        <v>0</v>
      </c>
      <c r="Y171" s="164">
        <f>IF(A8stdlife="n/a","n/a",IF(Y$3&gt;(A8stdlife+$E171),(Input!$I$150*(1+rvanilla)^0.5)-SUM($I171:X171),(Input!$I$150*(1+rvanilla)^0.5)/A8stdlife))</f>
        <v>0</v>
      </c>
      <c r="Z171" s="164">
        <f>IF(A8stdlife="n/a","n/a",IF(Z$3&gt;(A8stdlife+$E171),(Input!$I$150*(1+rvanilla)^0.5)-SUM($I171:Y171),(Input!$I$150*(1+rvanilla)^0.5)/A8stdlife))</f>
        <v>0</v>
      </c>
      <c r="AA171" s="164">
        <f>IF(A8stdlife="n/a","n/a",IF(AA$3&gt;(A8stdlife+$E171),(Input!$I$150*(1+rvanilla)^0.5)-SUM($I171:Z171),(Input!$I$150*(1+rvanilla)^0.5)/A8stdlife))</f>
        <v>0</v>
      </c>
      <c r="AB171" s="164">
        <f>IF(A8stdlife="n/a","n/a",IF(AB$3&gt;(A8stdlife+$E171),(Input!$I$150*(1+rvanilla)^0.5)-SUM($I171:AA171),(Input!$I$150*(1+rvanilla)^0.5)/A8stdlife))</f>
        <v>0</v>
      </c>
      <c r="AC171" s="164">
        <f>IF(A8stdlife="n/a","n/a",IF(AC$3&gt;(A8stdlife+$E171),(Input!$I$150*(1+rvanilla)^0.5)-SUM($I171:AB171),(Input!$I$150*(1+rvanilla)^0.5)/A8stdlife))</f>
        <v>0</v>
      </c>
      <c r="AD171" s="164">
        <f>IF(A8stdlife="n/a","n/a",IF(AD$3&gt;(A8stdlife+$E171),(Input!$I$150*(1+rvanilla)^0.5)-SUM($I171:AC171),(Input!$I$150*(1+rvanilla)^0.5)/A8stdlife))</f>
        <v>0</v>
      </c>
      <c r="AE171" s="164">
        <f>IF(A8stdlife="n/a","n/a",IF(AE$3&gt;(A8stdlife+$E171),(Input!$I$150*(1+rvanilla)^0.5)-SUM($I171:AD171),(Input!$I$150*(1+rvanilla)^0.5)/A8stdlife))</f>
        <v>0</v>
      </c>
      <c r="AF171" s="164">
        <f>IF(A8stdlife="n/a","n/a",IF(AF$3&gt;(A8stdlife+$E171),(Input!$I$150*(1+rvanilla)^0.5)-SUM($I171:AE171),(Input!$I$150*(1+rvanilla)^0.5)/A8stdlife))</f>
        <v>0</v>
      </c>
      <c r="AG171" s="164">
        <f>IF(A8stdlife="n/a","n/a",IF(AG$3&gt;(A8stdlife+$E171),(Input!$I$150*(1+rvanilla)^0.5)-SUM($I171:AF171),(Input!$I$150*(1+rvanilla)^0.5)/A8stdlife))</f>
        <v>0</v>
      </c>
      <c r="AH171" s="164">
        <f>IF(A8stdlife="n/a","n/a",IF(AH$3&gt;(A8stdlife+$E171),(Input!$I$150*(1+rvanilla)^0.5)-SUM($I171:AG171),(Input!$I$150*(1+rvanilla)^0.5)/A8stdlife))</f>
        <v>0</v>
      </c>
      <c r="AI171" s="164">
        <f>IF(A8stdlife="n/a","n/a",IF(AI$3&gt;(A8stdlife+$E171),(Input!$I$150*(1+rvanilla)^0.5)-SUM($I171:AH171),(Input!$I$150*(1+rvanilla)^0.5)/A8stdlife))</f>
        <v>0</v>
      </c>
      <c r="AJ171" s="164">
        <f>IF(A8stdlife="n/a","n/a",IF(AJ$3&gt;(A8stdlife+$E171),(Input!$I$150*(1+rvanilla)^0.5)-SUM($I171:AI171),(Input!$I$150*(1+rvanilla)^0.5)/A8stdlife))</f>
        <v>0</v>
      </c>
      <c r="AK171" s="164">
        <f>IF(A8stdlife="n/a","n/a",IF(AK$3&gt;(A8stdlife+$E171),(Input!$I$150*(1+rvanilla)^0.5)-SUM($I171:AJ171),(Input!$I$150*(1+rvanilla)^0.5)/A8stdlife))</f>
        <v>0</v>
      </c>
      <c r="AL171" s="164">
        <f>IF(A8stdlife="n/a","n/a",IF(AL$3&gt;(A8stdlife+$E171),(Input!$I$150*(1+rvanilla)^0.5)-SUM($I171:AK171),(Input!$I$150*(1+rvanilla)^0.5)/A8stdlife))</f>
        <v>0</v>
      </c>
      <c r="AM171" s="164">
        <f>IF(A8stdlife="n/a","n/a",IF(AM$3&gt;(A8stdlife+$E171),(Input!$I$150*(1+rvanilla)^0.5)-SUM($I171:AL171),(Input!$I$150*(1+rvanilla)^0.5)/A8stdlife))</f>
        <v>0</v>
      </c>
      <c r="AN171" s="164">
        <f>IF(A8stdlife="n/a","n/a",IF(AN$3&gt;(A8stdlife+$E171),(Input!$I$150*(1+rvanilla)^0.5)-SUM($I171:AM171),(Input!$I$150*(1+rvanilla)^0.5)/A8stdlife))</f>
        <v>0</v>
      </c>
      <c r="AO171" s="164">
        <f>IF(A8stdlife="n/a","n/a",IF(AO$3&gt;(A8stdlife+$E171),(Input!$I$150*(1+rvanilla)^0.5)-SUM($I171:AN171),(Input!$I$150*(1+rvanilla)^0.5)/A8stdlife))</f>
        <v>0</v>
      </c>
      <c r="AP171" s="164">
        <f>IF(A8stdlife="n/a","n/a",IF(AP$3&gt;(A8stdlife+$E171),(Input!$I$150*(1+rvanilla)^0.5)-SUM($I171:AO171),(Input!$I$150*(1+rvanilla)^0.5)/A8stdlife))</f>
        <v>0</v>
      </c>
      <c r="AQ171" s="164">
        <f>IF(A8stdlife="n/a","n/a",IF(AQ$3&gt;(A8stdlife+$E171),(Input!$I$150*(1+rvanilla)^0.5)-SUM($I171:AP171),(Input!$I$150*(1+rvanilla)^0.5)/A8stdlife))</f>
        <v>0</v>
      </c>
      <c r="AR171" s="164">
        <f>IF(A8stdlife="n/a","n/a",IF(AR$3&gt;(A8stdlife+$E171),(Input!$I$150*(1+rvanilla)^0.5)-SUM($I171:AQ171),(Input!$I$150*(1+rvanilla)^0.5)/A8stdlife))</f>
        <v>0</v>
      </c>
      <c r="AS171" s="164">
        <f>IF(A8stdlife="n/a","n/a",IF(AS$3&gt;(A8stdlife+$E171),(Input!$I$150*(1+rvanilla)^0.5)-SUM($I171:AR171),(Input!$I$150*(1+rvanilla)^0.5)/A8stdlife))</f>
        <v>0</v>
      </c>
      <c r="AT171" s="164">
        <f>IF(A8stdlife="n/a","n/a",IF(AT$3&gt;(A8stdlife+$E171),(Input!$I$150*(1+rvanilla)^0.5)-SUM($I171:AS171),(Input!$I$150*(1+rvanilla)^0.5)/A8stdlife))</f>
        <v>0</v>
      </c>
      <c r="AU171" s="164">
        <f>IF(A8stdlife="n/a","n/a",IF(AU$3&gt;(A8stdlife+$E171),(Input!$I$150*(1+rvanilla)^0.5)-SUM($I171:AT171),(Input!$I$150*(1+rvanilla)^0.5)/A8stdlife))</f>
        <v>0</v>
      </c>
      <c r="AV171" s="164">
        <f>IF(A8stdlife="n/a","n/a",IF(AV$3&gt;(A8stdlife+$E171),(Input!$I$150*(1+rvanilla)^0.5)-SUM($I171:AU171),(Input!$I$150*(1+rvanilla)^0.5)/A8stdlife))</f>
        <v>0</v>
      </c>
      <c r="AW171" s="164">
        <f>IF(A8stdlife="n/a","n/a",IF(AW$3&gt;(A8stdlife+$E171),(Input!$I$150*(1+rvanilla)^0.5)-SUM($I171:AV171),(Input!$I$150*(1+rvanilla)^0.5)/A8stdlife))</f>
        <v>0</v>
      </c>
      <c r="AX171" s="164">
        <f>IF(A8stdlife="n/a","n/a",IF(AX$3&gt;(A8stdlife+$E171),(Input!$I$150*(1+rvanilla)^0.5)-SUM($I171:AW171),(Input!$I$150*(1+rvanilla)^0.5)/A8stdlife))</f>
        <v>0</v>
      </c>
      <c r="AY171" s="164">
        <f>IF(A8stdlife="n/a","n/a",IF(AY$3&gt;(A8stdlife+$E171),(Input!$I$150*(1+rvanilla)^0.5)-SUM($I171:AX171),(Input!$I$150*(1+rvanilla)^0.5)/A8stdlife))</f>
        <v>0</v>
      </c>
      <c r="AZ171" s="164">
        <f>IF(A8stdlife="n/a","n/a",IF(AZ$3&gt;(A8stdlife+$E171),(Input!$I$150*(1+rvanilla)^0.5)-SUM($I171:AY171),(Input!$I$150*(1+rvanilla)^0.5)/A8stdlife))</f>
        <v>0</v>
      </c>
      <c r="BA171" s="164">
        <f>IF(A8stdlife="n/a","n/a",IF(BA$3&gt;(A8stdlife+$E171),(Input!$I$150*(1+rvanilla)^0.5)-SUM($I171:AZ171),(Input!$I$150*(1+rvanilla)^0.5)/A8stdlife))</f>
        <v>0</v>
      </c>
      <c r="BB171" s="164">
        <f>IF(A8stdlife="n/a","n/a",IF(BB$3&gt;(A8stdlife+$E171),(Input!$I$150*(1+rvanilla)^0.5)-SUM($I171:BA171),(Input!$I$150*(1+rvanilla)^0.5)/A8stdlife))</f>
        <v>0</v>
      </c>
      <c r="BC171" s="164">
        <f>IF(A8stdlife="n/a","n/a",IF(BC$3&gt;(A8stdlife+$E171),(Input!$I$150*(1+rvanilla)^0.5)-SUM($I171:BB171),(Input!$I$150*(1+rvanilla)^0.5)/A8stdlife))</f>
        <v>0</v>
      </c>
      <c r="BD171" s="164">
        <f>IF(A8stdlife="n/a","n/a",IF(BD$3&gt;(A8stdlife+$E171),(Input!$I$150*(1+rvanilla)^0.5)-SUM($I171:BC171),(Input!$I$150*(1+rvanilla)^0.5)/A8stdlife))</f>
        <v>0</v>
      </c>
      <c r="BE171" s="164">
        <f>IF(A8stdlife="n/a","n/a",IF(BE$3&gt;(A8stdlife+$E171),(Input!$I$150*(1+rvanilla)^0.5)-SUM($I171:BD171),(Input!$I$150*(1+rvanilla)^0.5)/A8stdlife))</f>
        <v>0</v>
      </c>
      <c r="BF171" s="164">
        <f>IF(A8stdlife="n/a","n/a",IF(BF$3&gt;(A8stdlife+$E171),(Input!$I$150*(1+rvanilla)^0.5)-SUM($I171:BE171),(Input!$I$150*(1+rvanilla)^0.5)/A8stdlife))</f>
        <v>0</v>
      </c>
      <c r="BG171" s="164">
        <f>IF(A8stdlife="n/a","n/a",IF(BG$3&gt;(A8stdlife+$E171),(Input!$I$150*(1+rvanilla)^0.5)-SUM($I171:BF171),(Input!$I$150*(1+rvanilla)^0.5)/A8stdlife))</f>
        <v>0</v>
      </c>
      <c r="BH171" s="164">
        <f>IF(A8stdlife="n/a","n/a",IF(BH$3&gt;(A8stdlife+$E171),(Input!$I$150*(1+rvanilla)^0.5)-SUM($I171:BG171),(Input!$I$150*(1+rvanilla)^0.5)/A8stdlife))</f>
        <v>0</v>
      </c>
      <c r="BI171" s="164">
        <f>IF(A8stdlife="n/a","n/a",IF(BI$3&gt;(A8stdlife+$E171),(Input!$I$150*(1+rvanilla)^0.5)-SUM($I171:BH171),(Input!$I$150*(1+rvanilla)^0.5)/A8stdlife))</f>
        <v>0</v>
      </c>
      <c r="BJ171" s="18"/>
      <c r="BK171" s="18"/>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s="5" customFormat="1" hidden="1" outlineLevel="2" x14ac:dyDescent="0.2">
      <c r="A172" s="18"/>
      <c r="B172" s="18"/>
      <c r="C172" s="36"/>
      <c r="D172" s="485"/>
      <c r="E172" s="283">
        <v>4</v>
      </c>
      <c r="F172" s="38"/>
      <c r="G172" s="391"/>
      <c r="H172" s="308"/>
      <c r="I172" s="308"/>
      <c r="J172" s="307"/>
      <c r="K172" s="164">
        <f>IF(A8stdlife="n/a","n/a",IF(K$3&gt;(A8stdlife+$E172),(Input!$J$150*(1+rvanilla)^0.5)-SUM($J172:J172),(Input!$J$150*(1+rvanilla)^0.5)/A8stdlife))</f>
        <v>0</v>
      </c>
      <c r="L172" s="164">
        <f>IF(A8stdlife="n/a","n/a",IF(L$3&gt;(A8stdlife+$E172),(Input!$J$150*(1+rvanilla)^0.5)-SUM($J172:K172),(Input!$J$150*(1+rvanilla)^0.5)/A8stdlife))</f>
        <v>0</v>
      </c>
      <c r="M172" s="164">
        <f>IF(A8stdlife="n/a","n/a",IF(M$3&gt;(A8stdlife+$E172),(Input!$J$150*(1+rvanilla)^0.5)-SUM($J172:L172),(Input!$J$150*(1+rvanilla)^0.5)/A8stdlife))</f>
        <v>0</v>
      </c>
      <c r="N172" s="164">
        <f>IF(A8stdlife="n/a","n/a",IF(N$3&gt;(A8stdlife+$E172),(Input!$J$150*(1+rvanilla)^0.5)-SUM($J172:M172),(Input!$J$150*(1+rvanilla)^0.5)/A8stdlife))</f>
        <v>0</v>
      </c>
      <c r="O172" s="164">
        <f>IF(A8stdlife="n/a","n/a",IF(O$3&gt;(A8stdlife+$E172),(Input!$J$150*(1+rvanilla)^0.5)-SUM($J172:N172),(Input!$J$150*(1+rvanilla)^0.5)/A8stdlife))</f>
        <v>0</v>
      </c>
      <c r="P172" s="164">
        <f>IF(A8stdlife="n/a","n/a",IF(P$3&gt;(A8stdlife+$E172),(Input!$J$150*(1+rvanilla)^0.5)-SUM($J172:O172),(Input!$J$150*(1+rvanilla)^0.5)/A8stdlife))</f>
        <v>0</v>
      </c>
      <c r="Q172" s="164">
        <f>IF(A8stdlife="n/a","n/a",IF(Q$3&gt;(A8stdlife+$E172),(Input!$J$150*(1+rvanilla)^0.5)-SUM($J172:P172),(Input!$J$150*(1+rvanilla)^0.5)/A8stdlife))</f>
        <v>0</v>
      </c>
      <c r="R172" s="164">
        <f>IF(A8stdlife="n/a","n/a",IF(R$3&gt;(A8stdlife+$E172),(Input!$J$150*(1+rvanilla)^0.5)-SUM($J172:Q172),(Input!$J$150*(1+rvanilla)^0.5)/A8stdlife))</f>
        <v>0</v>
      </c>
      <c r="S172" s="164">
        <f>IF(A8stdlife="n/a","n/a",IF(S$3&gt;(A8stdlife+$E172),(Input!$J$150*(1+rvanilla)^0.5)-SUM($J172:R172),(Input!$J$150*(1+rvanilla)^0.5)/A8stdlife))</f>
        <v>0</v>
      </c>
      <c r="T172" s="164">
        <f>IF(A8stdlife="n/a","n/a",IF(T$3&gt;(A8stdlife+$E172),(Input!$J$150*(1+rvanilla)^0.5)-SUM($J172:S172),(Input!$J$150*(1+rvanilla)^0.5)/A8stdlife))</f>
        <v>0</v>
      </c>
      <c r="U172" s="164">
        <f>IF(A8stdlife="n/a","n/a",IF(U$3&gt;(A8stdlife+$E172),(Input!$J$150*(1+rvanilla)^0.5)-SUM($J172:T172),(Input!$J$150*(1+rvanilla)^0.5)/A8stdlife))</f>
        <v>0</v>
      </c>
      <c r="V172" s="164">
        <f>IF(A8stdlife="n/a","n/a",IF(V$3&gt;(A8stdlife+$E172),(Input!$J$150*(1+rvanilla)^0.5)-SUM($J172:U172),(Input!$J$150*(1+rvanilla)^0.5)/A8stdlife))</f>
        <v>0</v>
      </c>
      <c r="W172" s="164">
        <f>IF(A8stdlife="n/a","n/a",IF(W$3&gt;(A8stdlife+$E172),(Input!$J$150*(1+rvanilla)^0.5)-SUM($J172:V172),(Input!$J$150*(1+rvanilla)^0.5)/A8stdlife))</f>
        <v>0</v>
      </c>
      <c r="X172" s="164">
        <f>IF(A8stdlife="n/a","n/a",IF(X$3&gt;(A8stdlife+$E172),(Input!$J$150*(1+rvanilla)^0.5)-SUM($J172:W172),(Input!$J$150*(1+rvanilla)^0.5)/A8stdlife))</f>
        <v>0</v>
      </c>
      <c r="Y172" s="164">
        <f>IF(A8stdlife="n/a","n/a",IF(Y$3&gt;(A8stdlife+$E172),(Input!$J$150*(1+rvanilla)^0.5)-SUM($J172:X172),(Input!$J$150*(1+rvanilla)^0.5)/A8stdlife))</f>
        <v>0</v>
      </c>
      <c r="Z172" s="164">
        <f>IF(A8stdlife="n/a","n/a",IF(Z$3&gt;(A8stdlife+$E172),(Input!$J$150*(1+rvanilla)^0.5)-SUM($J172:Y172),(Input!$J$150*(1+rvanilla)^0.5)/A8stdlife))</f>
        <v>0</v>
      </c>
      <c r="AA172" s="164">
        <f>IF(A8stdlife="n/a","n/a",IF(AA$3&gt;(A8stdlife+$E172),(Input!$J$150*(1+rvanilla)^0.5)-SUM($J172:Z172),(Input!$J$150*(1+rvanilla)^0.5)/A8stdlife))</f>
        <v>0</v>
      </c>
      <c r="AB172" s="164">
        <f>IF(A8stdlife="n/a","n/a",IF(AB$3&gt;(A8stdlife+$E172),(Input!$J$150*(1+rvanilla)^0.5)-SUM($J172:AA172),(Input!$J$150*(1+rvanilla)^0.5)/A8stdlife))</f>
        <v>0</v>
      </c>
      <c r="AC172" s="164">
        <f>IF(A8stdlife="n/a","n/a",IF(AC$3&gt;(A8stdlife+$E172),(Input!$J$150*(1+rvanilla)^0.5)-SUM($J172:AB172),(Input!$J$150*(1+rvanilla)^0.5)/A8stdlife))</f>
        <v>0</v>
      </c>
      <c r="AD172" s="164">
        <f>IF(A8stdlife="n/a","n/a",IF(AD$3&gt;(A8stdlife+$E172),(Input!$J$150*(1+rvanilla)^0.5)-SUM($J172:AC172),(Input!$J$150*(1+rvanilla)^0.5)/A8stdlife))</f>
        <v>0</v>
      </c>
      <c r="AE172" s="164">
        <f>IF(A8stdlife="n/a","n/a",IF(AE$3&gt;(A8stdlife+$E172),(Input!$J$150*(1+rvanilla)^0.5)-SUM($J172:AD172),(Input!$J$150*(1+rvanilla)^0.5)/A8stdlife))</f>
        <v>0</v>
      </c>
      <c r="AF172" s="164">
        <f>IF(A8stdlife="n/a","n/a",IF(AF$3&gt;(A8stdlife+$E172),(Input!$J$150*(1+rvanilla)^0.5)-SUM($J172:AE172),(Input!$J$150*(1+rvanilla)^0.5)/A8stdlife))</f>
        <v>0</v>
      </c>
      <c r="AG172" s="164">
        <f>IF(A8stdlife="n/a","n/a",IF(AG$3&gt;(A8stdlife+$E172),(Input!$J$150*(1+rvanilla)^0.5)-SUM($J172:AF172),(Input!$J$150*(1+rvanilla)^0.5)/A8stdlife))</f>
        <v>0</v>
      </c>
      <c r="AH172" s="164">
        <f>IF(A8stdlife="n/a","n/a",IF(AH$3&gt;(A8stdlife+$E172),(Input!$J$150*(1+rvanilla)^0.5)-SUM($J172:AG172),(Input!$J$150*(1+rvanilla)^0.5)/A8stdlife))</f>
        <v>0</v>
      </c>
      <c r="AI172" s="164">
        <f>IF(A8stdlife="n/a","n/a",IF(AI$3&gt;(A8stdlife+$E172),(Input!$J$150*(1+rvanilla)^0.5)-SUM($J172:AH172),(Input!$J$150*(1+rvanilla)^0.5)/A8stdlife))</f>
        <v>0</v>
      </c>
      <c r="AJ172" s="164">
        <f>IF(A8stdlife="n/a","n/a",IF(AJ$3&gt;(A8stdlife+$E172),(Input!$J$150*(1+rvanilla)^0.5)-SUM($J172:AI172),(Input!$J$150*(1+rvanilla)^0.5)/A8stdlife))</f>
        <v>0</v>
      </c>
      <c r="AK172" s="164">
        <f>IF(A8stdlife="n/a","n/a",IF(AK$3&gt;(A8stdlife+$E172),(Input!$J$150*(1+rvanilla)^0.5)-SUM($J172:AJ172),(Input!$J$150*(1+rvanilla)^0.5)/A8stdlife))</f>
        <v>0</v>
      </c>
      <c r="AL172" s="164">
        <f>IF(A8stdlife="n/a","n/a",IF(AL$3&gt;(A8stdlife+$E172),(Input!$J$150*(1+rvanilla)^0.5)-SUM($J172:AK172),(Input!$J$150*(1+rvanilla)^0.5)/A8stdlife))</f>
        <v>0</v>
      </c>
      <c r="AM172" s="164">
        <f>IF(A8stdlife="n/a","n/a",IF(AM$3&gt;(A8stdlife+$E172),(Input!$J$150*(1+rvanilla)^0.5)-SUM($J172:AL172),(Input!$J$150*(1+rvanilla)^0.5)/A8stdlife))</f>
        <v>0</v>
      </c>
      <c r="AN172" s="164">
        <f>IF(A8stdlife="n/a","n/a",IF(AN$3&gt;(A8stdlife+$E172),(Input!$J$150*(1+rvanilla)^0.5)-SUM($J172:AM172),(Input!$J$150*(1+rvanilla)^0.5)/A8stdlife))</f>
        <v>0</v>
      </c>
      <c r="AO172" s="164">
        <f>IF(A8stdlife="n/a","n/a",IF(AO$3&gt;(A8stdlife+$E172),(Input!$J$150*(1+rvanilla)^0.5)-SUM($J172:AN172),(Input!$J$150*(1+rvanilla)^0.5)/A8stdlife))</f>
        <v>0</v>
      </c>
      <c r="AP172" s="164">
        <f>IF(A8stdlife="n/a","n/a",IF(AP$3&gt;(A8stdlife+$E172),(Input!$J$150*(1+rvanilla)^0.5)-SUM($J172:AO172),(Input!$J$150*(1+rvanilla)^0.5)/A8stdlife))</f>
        <v>0</v>
      </c>
      <c r="AQ172" s="164">
        <f>IF(A8stdlife="n/a","n/a",IF(AQ$3&gt;(A8stdlife+$E172),(Input!$J$150*(1+rvanilla)^0.5)-SUM($J172:AP172),(Input!$J$150*(1+rvanilla)^0.5)/A8stdlife))</f>
        <v>0</v>
      </c>
      <c r="AR172" s="164">
        <f>IF(A8stdlife="n/a","n/a",IF(AR$3&gt;(A8stdlife+$E172),(Input!$J$150*(1+rvanilla)^0.5)-SUM($J172:AQ172),(Input!$J$150*(1+rvanilla)^0.5)/A8stdlife))</f>
        <v>0</v>
      </c>
      <c r="AS172" s="164">
        <f>IF(A8stdlife="n/a","n/a",IF(AS$3&gt;(A8stdlife+$E172),(Input!$J$150*(1+rvanilla)^0.5)-SUM($J172:AR172),(Input!$J$150*(1+rvanilla)^0.5)/A8stdlife))</f>
        <v>0</v>
      </c>
      <c r="AT172" s="164">
        <f>IF(A8stdlife="n/a","n/a",IF(AT$3&gt;(A8stdlife+$E172),(Input!$J$150*(1+rvanilla)^0.5)-SUM($J172:AS172),(Input!$J$150*(1+rvanilla)^0.5)/A8stdlife))</f>
        <v>0</v>
      </c>
      <c r="AU172" s="164">
        <f>IF(A8stdlife="n/a","n/a",IF(AU$3&gt;(A8stdlife+$E172),(Input!$J$150*(1+rvanilla)^0.5)-SUM($J172:AT172),(Input!$J$150*(1+rvanilla)^0.5)/A8stdlife))</f>
        <v>0</v>
      </c>
      <c r="AV172" s="164">
        <f>IF(A8stdlife="n/a","n/a",IF(AV$3&gt;(A8stdlife+$E172),(Input!$J$150*(1+rvanilla)^0.5)-SUM($J172:AU172),(Input!$J$150*(1+rvanilla)^0.5)/A8stdlife))</f>
        <v>0</v>
      </c>
      <c r="AW172" s="164">
        <f>IF(A8stdlife="n/a","n/a",IF(AW$3&gt;(A8stdlife+$E172),(Input!$J$150*(1+rvanilla)^0.5)-SUM($J172:AV172),(Input!$J$150*(1+rvanilla)^0.5)/A8stdlife))</f>
        <v>0</v>
      </c>
      <c r="AX172" s="164">
        <f>IF(A8stdlife="n/a","n/a",IF(AX$3&gt;(A8stdlife+$E172),(Input!$J$150*(1+rvanilla)^0.5)-SUM($J172:AW172),(Input!$J$150*(1+rvanilla)^0.5)/A8stdlife))</f>
        <v>0</v>
      </c>
      <c r="AY172" s="164">
        <f>IF(A8stdlife="n/a","n/a",IF(AY$3&gt;(A8stdlife+$E172),(Input!$J$150*(1+rvanilla)^0.5)-SUM($J172:AX172),(Input!$J$150*(1+rvanilla)^0.5)/A8stdlife))</f>
        <v>0</v>
      </c>
      <c r="AZ172" s="164">
        <f>IF(A8stdlife="n/a","n/a",IF(AZ$3&gt;(A8stdlife+$E172),(Input!$J$150*(1+rvanilla)^0.5)-SUM($J172:AY172),(Input!$J$150*(1+rvanilla)^0.5)/A8stdlife))</f>
        <v>0</v>
      </c>
      <c r="BA172" s="164">
        <f>IF(A8stdlife="n/a","n/a",IF(BA$3&gt;(A8stdlife+$E172),(Input!$J$150*(1+rvanilla)^0.5)-SUM($J172:AZ172),(Input!$J$150*(1+rvanilla)^0.5)/A8stdlife))</f>
        <v>0</v>
      </c>
      <c r="BB172" s="164">
        <f>IF(A8stdlife="n/a","n/a",IF(BB$3&gt;(A8stdlife+$E172),(Input!$J$150*(1+rvanilla)^0.5)-SUM($J172:BA172),(Input!$J$150*(1+rvanilla)^0.5)/A8stdlife))</f>
        <v>0</v>
      </c>
      <c r="BC172" s="164">
        <f>IF(A8stdlife="n/a","n/a",IF(BC$3&gt;(A8stdlife+$E172),(Input!$J$150*(1+rvanilla)^0.5)-SUM($J172:BB172),(Input!$J$150*(1+rvanilla)^0.5)/A8stdlife))</f>
        <v>0</v>
      </c>
      <c r="BD172" s="164">
        <f>IF(A8stdlife="n/a","n/a",IF(BD$3&gt;(A8stdlife+$E172),(Input!$J$150*(1+rvanilla)^0.5)-SUM($J172:BC172),(Input!$J$150*(1+rvanilla)^0.5)/A8stdlife))</f>
        <v>0</v>
      </c>
      <c r="BE172" s="164">
        <f>IF(A8stdlife="n/a","n/a",IF(BE$3&gt;(A8stdlife+$E172),(Input!$J$150*(1+rvanilla)^0.5)-SUM($J172:BD172),(Input!$J$150*(1+rvanilla)^0.5)/A8stdlife))</f>
        <v>0</v>
      </c>
      <c r="BF172" s="164">
        <f>IF(A8stdlife="n/a","n/a",IF(BF$3&gt;(A8stdlife+$E172),(Input!$J$150*(1+rvanilla)^0.5)-SUM($J172:BE172),(Input!$J$150*(1+rvanilla)^0.5)/A8stdlife))</f>
        <v>0</v>
      </c>
      <c r="BG172" s="164">
        <f>IF(A8stdlife="n/a","n/a",IF(BG$3&gt;(A8stdlife+$E172),(Input!$J$150*(1+rvanilla)^0.5)-SUM($J172:BF172),(Input!$J$150*(1+rvanilla)^0.5)/A8stdlife))</f>
        <v>0</v>
      </c>
      <c r="BH172" s="164">
        <f>IF(A8stdlife="n/a","n/a",IF(BH$3&gt;(A8stdlife+$E172),(Input!$J$150*(1+rvanilla)^0.5)-SUM($J172:BG172),(Input!$J$150*(1+rvanilla)^0.5)/A8stdlife))</f>
        <v>0</v>
      </c>
      <c r="BI172" s="164">
        <f>IF(A8stdlife="n/a","n/a",IF(BI$3&gt;(A8stdlife+$E172),(Input!$J$150*(1+rvanilla)^0.5)-SUM($J172:BH172),(Input!$J$150*(1+rvanilla)^0.5)/A8stdlife))</f>
        <v>0</v>
      </c>
      <c r="BJ172" s="18"/>
      <c r="BK172" s="18"/>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s="5" customFormat="1" hidden="1" outlineLevel="2" x14ac:dyDescent="0.2">
      <c r="A173" s="18"/>
      <c r="B173" s="18"/>
      <c r="C173" s="36"/>
      <c r="D173" s="485"/>
      <c r="E173" s="283">
        <v>5</v>
      </c>
      <c r="F173" s="38"/>
      <c r="G173" s="391"/>
      <c r="H173" s="308"/>
      <c r="I173" s="308"/>
      <c r="J173" s="308"/>
      <c r="K173" s="307"/>
      <c r="L173" s="164">
        <f>IF(A8stdlife="n/a","n/a",IF(L$3&gt;(A8stdlife+$E173),(Input!$K$150*(1+rvanilla)^0.5)-SUM($K173:K173),(Input!$K$150*(1+rvanilla)^0.5)/A8stdlife))</f>
        <v>0</v>
      </c>
      <c r="M173" s="164">
        <f>IF(A8stdlife="n/a","n/a",IF(M$3&gt;(A8stdlife+$E173),(Input!$K$150*(1+rvanilla)^0.5)-SUM($K173:L173),(Input!$K$150*(1+rvanilla)^0.5)/A8stdlife))</f>
        <v>0</v>
      </c>
      <c r="N173" s="164">
        <f>IF(A8stdlife="n/a","n/a",IF(N$3&gt;(A8stdlife+$E173),(Input!$K$150*(1+rvanilla)^0.5)-SUM($K173:M173),(Input!$K$150*(1+rvanilla)^0.5)/A8stdlife))</f>
        <v>0</v>
      </c>
      <c r="O173" s="164">
        <f>IF(A8stdlife="n/a","n/a",IF(O$3&gt;(A8stdlife+$E173),(Input!$K$150*(1+rvanilla)^0.5)-SUM($K173:N173),(Input!$K$150*(1+rvanilla)^0.5)/A8stdlife))</f>
        <v>0</v>
      </c>
      <c r="P173" s="164">
        <f>IF(A8stdlife="n/a","n/a",IF(P$3&gt;(A8stdlife+$E173),(Input!$K$150*(1+rvanilla)^0.5)-SUM($K173:O173),(Input!$K$150*(1+rvanilla)^0.5)/A8stdlife))</f>
        <v>0</v>
      </c>
      <c r="Q173" s="164">
        <f>IF(A8stdlife="n/a","n/a",IF(Q$3&gt;(A8stdlife+$E173),(Input!$K$150*(1+rvanilla)^0.5)-SUM($K173:P173),(Input!$K$150*(1+rvanilla)^0.5)/A8stdlife))</f>
        <v>0</v>
      </c>
      <c r="R173" s="164">
        <f>IF(A8stdlife="n/a","n/a",IF(R$3&gt;(A8stdlife+$E173),(Input!$K$150*(1+rvanilla)^0.5)-SUM($K173:Q173),(Input!$K$150*(1+rvanilla)^0.5)/A8stdlife))</f>
        <v>0</v>
      </c>
      <c r="S173" s="164">
        <f>IF(A8stdlife="n/a","n/a",IF(S$3&gt;(A8stdlife+$E173),(Input!$K$150*(1+rvanilla)^0.5)-SUM($K173:R173),(Input!$K$150*(1+rvanilla)^0.5)/A8stdlife))</f>
        <v>0</v>
      </c>
      <c r="T173" s="164">
        <f>IF(A8stdlife="n/a","n/a",IF(T$3&gt;(A8stdlife+$E173),(Input!$K$150*(1+rvanilla)^0.5)-SUM($K173:S173),(Input!$K$150*(1+rvanilla)^0.5)/A8stdlife))</f>
        <v>0</v>
      </c>
      <c r="U173" s="164">
        <f>IF(A8stdlife="n/a","n/a",IF(U$3&gt;(A8stdlife+$E173),(Input!$K$150*(1+rvanilla)^0.5)-SUM($K173:T173),(Input!$K$150*(1+rvanilla)^0.5)/A8stdlife))</f>
        <v>0</v>
      </c>
      <c r="V173" s="164">
        <f>IF(A8stdlife="n/a","n/a",IF(V$3&gt;(A8stdlife+$E173),(Input!$K$150*(1+rvanilla)^0.5)-SUM($K173:U173),(Input!$K$150*(1+rvanilla)^0.5)/A8stdlife))</f>
        <v>0</v>
      </c>
      <c r="W173" s="164">
        <f>IF(A8stdlife="n/a","n/a",IF(W$3&gt;(A8stdlife+$E173),(Input!$K$150*(1+rvanilla)^0.5)-SUM($K173:V173),(Input!$K$150*(1+rvanilla)^0.5)/A8stdlife))</f>
        <v>0</v>
      </c>
      <c r="X173" s="164">
        <f>IF(A8stdlife="n/a","n/a",IF(X$3&gt;(A8stdlife+$E173),(Input!$K$150*(1+rvanilla)^0.5)-SUM($K173:W173),(Input!$K$150*(1+rvanilla)^0.5)/A8stdlife))</f>
        <v>0</v>
      </c>
      <c r="Y173" s="164">
        <f>IF(A8stdlife="n/a","n/a",IF(Y$3&gt;(A8stdlife+$E173),(Input!$K$150*(1+rvanilla)^0.5)-SUM($K173:X173),(Input!$K$150*(1+rvanilla)^0.5)/A8stdlife))</f>
        <v>0</v>
      </c>
      <c r="Z173" s="164">
        <f>IF(A8stdlife="n/a","n/a",IF(Z$3&gt;(A8stdlife+$E173),(Input!$K$150*(1+rvanilla)^0.5)-SUM($K173:Y173),(Input!$K$150*(1+rvanilla)^0.5)/A8stdlife))</f>
        <v>0</v>
      </c>
      <c r="AA173" s="164">
        <f>IF(A8stdlife="n/a","n/a",IF(AA$3&gt;(A8stdlife+$E173),(Input!$K$150*(1+rvanilla)^0.5)-SUM($K173:Z173),(Input!$K$150*(1+rvanilla)^0.5)/A8stdlife))</f>
        <v>0</v>
      </c>
      <c r="AB173" s="164">
        <f>IF(A8stdlife="n/a","n/a",IF(AB$3&gt;(A8stdlife+$E173),(Input!$K$150*(1+rvanilla)^0.5)-SUM($K173:AA173),(Input!$K$150*(1+rvanilla)^0.5)/A8stdlife))</f>
        <v>0</v>
      </c>
      <c r="AC173" s="164">
        <f>IF(A8stdlife="n/a","n/a",IF(AC$3&gt;(A8stdlife+$E173),(Input!$K$150*(1+rvanilla)^0.5)-SUM($K173:AB173),(Input!$K$150*(1+rvanilla)^0.5)/A8stdlife))</f>
        <v>0</v>
      </c>
      <c r="AD173" s="164">
        <f>IF(A8stdlife="n/a","n/a",IF(AD$3&gt;(A8stdlife+$E173),(Input!$K$150*(1+rvanilla)^0.5)-SUM($K173:AC173),(Input!$K$150*(1+rvanilla)^0.5)/A8stdlife))</f>
        <v>0</v>
      </c>
      <c r="AE173" s="164">
        <f>IF(A8stdlife="n/a","n/a",IF(AE$3&gt;(A8stdlife+$E173),(Input!$K$150*(1+rvanilla)^0.5)-SUM($K173:AD173),(Input!$K$150*(1+rvanilla)^0.5)/A8stdlife))</f>
        <v>0</v>
      </c>
      <c r="AF173" s="164">
        <f>IF(A8stdlife="n/a","n/a",IF(AF$3&gt;(A8stdlife+$E173),(Input!$K$150*(1+rvanilla)^0.5)-SUM($K173:AE173),(Input!$K$150*(1+rvanilla)^0.5)/A8stdlife))</f>
        <v>0</v>
      </c>
      <c r="AG173" s="164">
        <f>IF(A8stdlife="n/a","n/a",IF(AG$3&gt;(A8stdlife+$E173),(Input!$K$150*(1+rvanilla)^0.5)-SUM($K173:AF173),(Input!$K$150*(1+rvanilla)^0.5)/A8stdlife))</f>
        <v>0</v>
      </c>
      <c r="AH173" s="164">
        <f>IF(A8stdlife="n/a","n/a",IF(AH$3&gt;(A8stdlife+$E173),(Input!$K$150*(1+rvanilla)^0.5)-SUM($K173:AG173),(Input!$K$150*(1+rvanilla)^0.5)/A8stdlife))</f>
        <v>0</v>
      </c>
      <c r="AI173" s="164">
        <f>IF(A8stdlife="n/a","n/a",IF(AI$3&gt;(A8stdlife+$E173),(Input!$K$150*(1+rvanilla)^0.5)-SUM($K173:AH173),(Input!$K$150*(1+rvanilla)^0.5)/A8stdlife))</f>
        <v>0</v>
      </c>
      <c r="AJ173" s="164">
        <f>IF(A8stdlife="n/a","n/a",IF(AJ$3&gt;(A8stdlife+$E173),(Input!$K$150*(1+rvanilla)^0.5)-SUM($K173:AI173),(Input!$K$150*(1+rvanilla)^0.5)/A8stdlife))</f>
        <v>0</v>
      </c>
      <c r="AK173" s="164">
        <f>IF(A8stdlife="n/a","n/a",IF(AK$3&gt;(A8stdlife+$E173),(Input!$K$150*(1+rvanilla)^0.5)-SUM($K173:AJ173),(Input!$K$150*(1+rvanilla)^0.5)/A8stdlife))</f>
        <v>0</v>
      </c>
      <c r="AL173" s="164">
        <f>IF(A8stdlife="n/a","n/a",IF(AL$3&gt;(A8stdlife+$E173),(Input!$K$150*(1+rvanilla)^0.5)-SUM($K173:AK173),(Input!$K$150*(1+rvanilla)^0.5)/A8stdlife))</f>
        <v>0</v>
      </c>
      <c r="AM173" s="164">
        <f>IF(A8stdlife="n/a","n/a",IF(AM$3&gt;(A8stdlife+$E173),(Input!$K$150*(1+rvanilla)^0.5)-SUM($K173:AL173),(Input!$K$150*(1+rvanilla)^0.5)/A8stdlife))</f>
        <v>0</v>
      </c>
      <c r="AN173" s="164">
        <f>IF(A8stdlife="n/a","n/a",IF(AN$3&gt;(A8stdlife+$E173),(Input!$K$150*(1+rvanilla)^0.5)-SUM($K173:AM173),(Input!$K$150*(1+rvanilla)^0.5)/A8stdlife))</f>
        <v>0</v>
      </c>
      <c r="AO173" s="164">
        <f>IF(A8stdlife="n/a","n/a",IF(AO$3&gt;(A8stdlife+$E173),(Input!$K$150*(1+rvanilla)^0.5)-SUM($K173:AN173),(Input!$K$150*(1+rvanilla)^0.5)/A8stdlife))</f>
        <v>0</v>
      </c>
      <c r="AP173" s="164">
        <f>IF(A8stdlife="n/a","n/a",IF(AP$3&gt;(A8stdlife+$E173),(Input!$K$150*(1+rvanilla)^0.5)-SUM($K173:AO173),(Input!$K$150*(1+rvanilla)^0.5)/A8stdlife))</f>
        <v>0</v>
      </c>
      <c r="AQ173" s="164">
        <f>IF(A8stdlife="n/a","n/a",IF(AQ$3&gt;(A8stdlife+$E173),(Input!$K$150*(1+rvanilla)^0.5)-SUM($K173:AP173),(Input!$K$150*(1+rvanilla)^0.5)/A8stdlife))</f>
        <v>0</v>
      </c>
      <c r="AR173" s="164">
        <f>IF(A8stdlife="n/a","n/a",IF(AR$3&gt;(A8stdlife+$E173),(Input!$K$150*(1+rvanilla)^0.5)-SUM($K173:AQ173),(Input!$K$150*(1+rvanilla)^0.5)/A8stdlife))</f>
        <v>0</v>
      </c>
      <c r="AS173" s="164">
        <f>IF(A8stdlife="n/a","n/a",IF(AS$3&gt;(A8stdlife+$E173),(Input!$K$150*(1+rvanilla)^0.5)-SUM($K173:AR173),(Input!$K$150*(1+rvanilla)^0.5)/A8stdlife))</f>
        <v>0</v>
      </c>
      <c r="AT173" s="164">
        <f>IF(A8stdlife="n/a","n/a",IF(AT$3&gt;(A8stdlife+$E173),(Input!$K$150*(1+rvanilla)^0.5)-SUM($K173:AS173),(Input!$K$150*(1+rvanilla)^0.5)/A8stdlife))</f>
        <v>0</v>
      </c>
      <c r="AU173" s="164">
        <f>IF(A8stdlife="n/a","n/a",IF(AU$3&gt;(A8stdlife+$E173),(Input!$K$150*(1+rvanilla)^0.5)-SUM($K173:AT173),(Input!$K$150*(1+rvanilla)^0.5)/A8stdlife))</f>
        <v>0</v>
      </c>
      <c r="AV173" s="164">
        <f>IF(A8stdlife="n/a","n/a",IF(AV$3&gt;(A8stdlife+$E173),(Input!$K$150*(1+rvanilla)^0.5)-SUM($K173:AU173),(Input!$K$150*(1+rvanilla)^0.5)/A8stdlife))</f>
        <v>0</v>
      </c>
      <c r="AW173" s="164">
        <f>IF(A8stdlife="n/a","n/a",IF(AW$3&gt;(A8stdlife+$E173),(Input!$K$150*(1+rvanilla)^0.5)-SUM($K173:AV173),(Input!$K$150*(1+rvanilla)^0.5)/A8stdlife))</f>
        <v>0</v>
      </c>
      <c r="AX173" s="164">
        <f>IF(A8stdlife="n/a","n/a",IF(AX$3&gt;(A8stdlife+$E173),(Input!$K$150*(1+rvanilla)^0.5)-SUM($K173:AW173),(Input!$K$150*(1+rvanilla)^0.5)/A8stdlife))</f>
        <v>0</v>
      </c>
      <c r="AY173" s="164">
        <f>IF(A8stdlife="n/a","n/a",IF(AY$3&gt;(A8stdlife+$E173),(Input!$K$150*(1+rvanilla)^0.5)-SUM($K173:AX173),(Input!$K$150*(1+rvanilla)^0.5)/A8stdlife))</f>
        <v>0</v>
      </c>
      <c r="AZ173" s="164">
        <f>IF(A8stdlife="n/a","n/a",IF(AZ$3&gt;(A8stdlife+$E173),(Input!$K$150*(1+rvanilla)^0.5)-SUM($K173:AY173),(Input!$K$150*(1+rvanilla)^0.5)/A8stdlife))</f>
        <v>0</v>
      </c>
      <c r="BA173" s="164">
        <f>IF(A8stdlife="n/a","n/a",IF(BA$3&gt;(A8stdlife+$E173),(Input!$K$150*(1+rvanilla)^0.5)-SUM($K173:AZ173),(Input!$K$150*(1+rvanilla)^0.5)/A8stdlife))</f>
        <v>0</v>
      </c>
      <c r="BB173" s="164">
        <f>IF(A8stdlife="n/a","n/a",IF(BB$3&gt;(A8stdlife+$E173),(Input!$K$150*(1+rvanilla)^0.5)-SUM($K173:BA173),(Input!$K$150*(1+rvanilla)^0.5)/A8stdlife))</f>
        <v>0</v>
      </c>
      <c r="BC173" s="164">
        <f>IF(A8stdlife="n/a","n/a",IF(BC$3&gt;(A8stdlife+$E173),(Input!$K$150*(1+rvanilla)^0.5)-SUM($K173:BB173),(Input!$K$150*(1+rvanilla)^0.5)/A8stdlife))</f>
        <v>0</v>
      </c>
      <c r="BD173" s="164">
        <f>IF(A8stdlife="n/a","n/a",IF(BD$3&gt;(A8stdlife+$E173),(Input!$K$150*(1+rvanilla)^0.5)-SUM($K173:BC173),(Input!$K$150*(1+rvanilla)^0.5)/A8stdlife))</f>
        <v>0</v>
      </c>
      <c r="BE173" s="164">
        <f>IF(A8stdlife="n/a","n/a",IF(BE$3&gt;(A8stdlife+$E173),(Input!$K$150*(1+rvanilla)^0.5)-SUM($K173:BD173),(Input!$K$150*(1+rvanilla)^0.5)/A8stdlife))</f>
        <v>0</v>
      </c>
      <c r="BF173" s="164">
        <f>IF(A8stdlife="n/a","n/a",IF(BF$3&gt;(A8stdlife+$E173),(Input!$K$150*(1+rvanilla)^0.5)-SUM($K173:BE173),(Input!$K$150*(1+rvanilla)^0.5)/A8stdlife))</f>
        <v>0</v>
      </c>
      <c r="BG173" s="164">
        <f>IF(A8stdlife="n/a","n/a",IF(BG$3&gt;(A8stdlife+$E173),(Input!$K$150*(1+rvanilla)^0.5)-SUM($K173:BF173),(Input!$K$150*(1+rvanilla)^0.5)/A8stdlife))</f>
        <v>0</v>
      </c>
      <c r="BH173" s="164">
        <f>IF(A8stdlife="n/a","n/a",IF(BH$3&gt;(A8stdlife+$E173),(Input!$K$150*(1+rvanilla)^0.5)-SUM($K173:BG173),(Input!$K$150*(1+rvanilla)^0.5)/A8stdlife))</f>
        <v>0</v>
      </c>
      <c r="BI173" s="164">
        <f>IF(A8stdlife="n/a","n/a",IF(BI$3&gt;(A8stdlife+$E173),(Input!$K$150*(1+rvanilla)^0.5)-SUM($K173:BH173),(Input!$K$150*(1+rvanilla)^0.5)/A8stdlife))</f>
        <v>0</v>
      </c>
      <c r="BJ173" s="18"/>
      <c r="BK173" s="18"/>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s="5" customFormat="1" hidden="1" outlineLevel="2" x14ac:dyDescent="0.2">
      <c r="A174" s="18"/>
      <c r="B174" s="18"/>
      <c r="C174" s="36"/>
      <c r="D174" s="485"/>
      <c r="E174" s="283">
        <v>6</v>
      </c>
      <c r="F174" s="38"/>
      <c r="G174" s="391"/>
      <c r="H174" s="308"/>
      <c r="I174" s="308"/>
      <c r="J174" s="308"/>
      <c r="K174" s="308"/>
      <c r="L174" s="307"/>
      <c r="M174" s="164">
        <f>IF(A8stdlife="n/a","n/a",IF(M$3&gt;(A8stdlife+$E174),(Input!$L$150*(1+rvanilla)^0.5)-SUM($L174:L174),(Input!$L$150*(1+rvanilla)^0.5)/A8stdlife))</f>
        <v>0</v>
      </c>
      <c r="N174" s="164">
        <f>IF(A8stdlife="n/a","n/a",IF(N$3&gt;(A8stdlife+$E174),(Input!$L$150*(1+rvanilla)^0.5)-SUM($L174:M174),(Input!$L$150*(1+rvanilla)^0.5)/A8stdlife))</f>
        <v>0</v>
      </c>
      <c r="O174" s="164">
        <f>IF(A8stdlife="n/a","n/a",IF(O$3&gt;(A8stdlife+$E174),(Input!$L$150*(1+rvanilla)^0.5)-SUM($L174:N174),(Input!$L$150*(1+rvanilla)^0.5)/A8stdlife))</f>
        <v>0</v>
      </c>
      <c r="P174" s="164">
        <f>IF(A8stdlife="n/a","n/a",IF(P$3&gt;(A8stdlife+$E174),(Input!$L$150*(1+rvanilla)^0.5)-SUM($L174:O174),(Input!$L$150*(1+rvanilla)^0.5)/A8stdlife))</f>
        <v>0</v>
      </c>
      <c r="Q174" s="164">
        <f>IF(A8stdlife="n/a","n/a",IF(Q$3&gt;(A8stdlife+$E174),(Input!$L$150*(1+rvanilla)^0.5)-SUM($L174:P174),(Input!$L$150*(1+rvanilla)^0.5)/A8stdlife))</f>
        <v>0</v>
      </c>
      <c r="R174" s="164">
        <f>IF(A8stdlife="n/a","n/a",IF(R$3&gt;(A8stdlife+$E174),(Input!$L$150*(1+rvanilla)^0.5)-SUM($L174:Q174),(Input!$L$150*(1+rvanilla)^0.5)/A8stdlife))</f>
        <v>0</v>
      </c>
      <c r="S174" s="164">
        <f>IF(A8stdlife="n/a","n/a",IF(S$3&gt;(A8stdlife+$E174),(Input!$L$150*(1+rvanilla)^0.5)-SUM($L174:R174),(Input!$L$150*(1+rvanilla)^0.5)/A8stdlife))</f>
        <v>0</v>
      </c>
      <c r="T174" s="164">
        <f>IF(A8stdlife="n/a","n/a",IF(T$3&gt;(A8stdlife+$E174),(Input!$L$150*(1+rvanilla)^0.5)-SUM($L174:S174),(Input!$L$150*(1+rvanilla)^0.5)/A8stdlife))</f>
        <v>0</v>
      </c>
      <c r="U174" s="164">
        <f>IF(A8stdlife="n/a","n/a",IF(U$3&gt;(A8stdlife+$E174),(Input!$L$150*(1+rvanilla)^0.5)-SUM($L174:T174),(Input!$L$150*(1+rvanilla)^0.5)/A8stdlife))</f>
        <v>0</v>
      </c>
      <c r="V174" s="164">
        <f>IF(A8stdlife="n/a","n/a",IF(V$3&gt;(A8stdlife+$E174),(Input!$L$150*(1+rvanilla)^0.5)-SUM($L174:U174),(Input!$L$150*(1+rvanilla)^0.5)/A8stdlife))</f>
        <v>0</v>
      </c>
      <c r="W174" s="164">
        <f>IF(A8stdlife="n/a","n/a",IF(W$3&gt;(A8stdlife+$E174),(Input!$L$150*(1+rvanilla)^0.5)-SUM($L174:V174),(Input!$L$150*(1+rvanilla)^0.5)/A8stdlife))</f>
        <v>0</v>
      </c>
      <c r="X174" s="164">
        <f>IF(A8stdlife="n/a","n/a",IF(X$3&gt;(A8stdlife+$E174),(Input!$L$150*(1+rvanilla)^0.5)-SUM($L174:W174),(Input!$L$150*(1+rvanilla)^0.5)/A8stdlife))</f>
        <v>0</v>
      </c>
      <c r="Y174" s="164">
        <f>IF(A8stdlife="n/a","n/a",IF(Y$3&gt;(A8stdlife+$E174),(Input!$L$150*(1+rvanilla)^0.5)-SUM($L174:X174),(Input!$L$150*(1+rvanilla)^0.5)/A8stdlife))</f>
        <v>0</v>
      </c>
      <c r="Z174" s="164">
        <f>IF(A8stdlife="n/a","n/a",IF(Z$3&gt;(A8stdlife+$E174),(Input!$L$150*(1+rvanilla)^0.5)-SUM($L174:Y174),(Input!$L$150*(1+rvanilla)^0.5)/A8stdlife))</f>
        <v>0</v>
      </c>
      <c r="AA174" s="164">
        <f>IF(A8stdlife="n/a","n/a",IF(AA$3&gt;(A8stdlife+$E174),(Input!$L$150*(1+rvanilla)^0.5)-SUM($L174:Z174),(Input!$L$150*(1+rvanilla)^0.5)/A8stdlife))</f>
        <v>0</v>
      </c>
      <c r="AB174" s="164">
        <f>IF(A8stdlife="n/a","n/a",IF(AB$3&gt;(A8stdlife+$E174),(Input!$L$150*(1+rvanilla)^0.5)-SUM($L174:AA174),(Input!$L$150*(1+rvanilla)^0.5)/A8stdlife))</f>
        <v>0</v>
      </c>
      <c r="AC174" s="164">
        <f>IF(A8stdlife="n/a","n/a",IF(AC$3&gt;(A8stdlife+$E174),(Input!$L$150*(1+rvanilla)^0.5)-SUM($L174:AB174),(Input!$L$150*(1+rvanilla)^0.5)/A8stdlife))</f>
        <v>0</v>
      </c>
      <c r="AD174" s="164">
        <f>IF(A8stdlife="n/a","n/a",IF(AD$3&gt;(A8stdlife+$E174),(Input!$L$150*(1+rvanilla)^0.5)-SUM($L174:AC174),(Input!$L$150*(1+rvanilla)^0.5)/A8stdlife))</f>
        <v>0</v>
      </c>
      <c r="AE174" s="164">
        <f>IF(A8stdlife="n/a","n/a",IF(AE$3&gt;(A8stdlife+$E174),(Input!$L$150*(1+rvanilla)^0.5)-SUM($L174:AD174),(Input!$L$150*(1+rvanilla)^0.5)/A8stdlife))</f>
        <v>0</v>
      </c>
      <c r="AF174" s="164">
        <f>IF(A8stdlife="n/a","n/a",IF(AF$3&gt;(A8stdlife+$E174),(Input!$L$150*(1+rvanilla)^0.5)-SUM($L174:AE174),(Input!$L$150*(1+rvanilla)^0.5)/A8stdlife))</f>
        <v>0</v>
      </c>
      <c r="AG174" s="164">
        <f>IF(A8stdlife="n/a","n/a",IF(AG$3&gt;(A8stdlife+$E174),(Input!$L$150*(1+rvanilla)^0.5)-SUM($L174:AF174),(Input!$L$150*(1+rvanilla)^0.5)/A8stdlife))</f>
        <v>0</v>
      </c>
      <c r="AH174" s="164">
        <f>IF(A8stdlife="n/a","n/a",IF(AH$3&gt;(A8stdlife+$E174),(Input!$L$150*(1+rvanilla)^0.5)-SUM($L174:AG174),(Input!$L$150*(1+rvanilla)^0.5)/A8stdlife))</f>
        <v>0</v>
      </c>
      <c r="AI174" s="164">
        <f>IF(A8stdlife="n/a","n/a",IF(AI$3&gt;(A8stdlife+$E174),(Input!$L$150*(1+rvanilla)^0.5)-SUM($L174:AH174),(Input!$L$150*(1+rvanilla)^0.5)/A8stdlife))</f>
        <v>0</v>
      </c>
      <c r="AJ174" s="164">
        <f>IF(A8stdlife="n/a","n/a",IF(AJ$3&gt;(A8stdlife+$E174),(Input!$L$150*(1+rvanilla)^0.5)-SUM($L174:AI174),(Input!$L$150*(1+rvanilla)^0.5)/A8stdlife))</f>
        <v>0</v>
      </c>
      <c r="AK174" s="164">
        <f>IF(A8stdlife="n/a","n/a",IF(AK$3&gt;(A8stdlife+$E174),(Input!$L$150*(1+rvanilla)^0.5)-SUM($L174:AJ174),(Input!$L$150*(1+rvanilla)^0.5)/A8stdlife))</f>
        <v>0</v>
      </c>
      <c r="AL174" s="164">
        <f>IF(A8stdlife="n/a","n/a",IF(AL$3&gt;(A8stdlife+$E174),(Input!$L$150*(1+rvanilla)^0.5)-SUM($L174:AK174),(Input!$L$150*(1+rvanilla)^0.5)/A8stdlife))</f>
        <v>0</v>
      </c>
      <c r="AM174" s="164">
        <f>IF(A8stdlife="n/a","n/a",IF(AM$3&gt;(A8stdlife+$E174),(Input!$L$150*(1+rvanilla)^0.5)-SUM($L174:AL174),(Input!$L$150*(1+rvanilla)^0.5)/A8stdlife))</f>
        <v>0</v>
      </c>
      <c r="AN174" s="164">
        <f>IF(A8stdlife="n/a","n/a",IF(AN$3&gt;(A8stdlife+$E174),(Input!$L$150*(1+rvanilla)^0.5)-SUM($L174:AM174),(Input!$L$150*(1+rvanilla)^0.5)/A8stdlife))</f>
        <v>0</v>
      </c>
      <c r="AO174" s="164">
        <f>IF(A8stdlife="n/a","n/a",IF(AO$3&gt;(A8stdlife+$E174),(Input!$L$150*(1+rvanilla)^0.5)-SUM($L174:AN174),(Input!$L$150*(1+rvanilla)^0.5)/A8stdlife))</f>
        <v>0</v>
      </c>
      <c r="AP174" s="164">
        <f>IF(A8stdlife="n/a","n/a",IF(AP$3&gt;(A8stdlife+$E174),(Input!$L$150*(1+rvanilla)^0.5)-SUM($L174:AO174),(Input!$L$150*(1+rvanilla)^0.5)/A8stdlife))</f>
        <v>0</v>
      </c>
      <c r="AQ174" s="164">
        <f>IF(A8stdlife="n/a","n/a",IF(AQ$3&gt;(A8stdlife+$E174),(Input!$L$150*(1+rvanilla)^0.5)-SUM($L174:AP174),(Input!$L$150*(1+rvanilla)^0.5)/A8stdlife))</f>
        <v>0</v>
      </c>
      <c r="AR174" s="164">
        <f>IF(A8stdlife="n/a","n/a",IF(AR$3&gt;(A8stdlife+$E174),(Input!$L$150*(1+rvanilla)^0.5)-SUM($L174:AQ174),(Input!$L$150*(1+rvanilla)^0.5)/A8stdlife))</f>
        <v>0</v>
      </c>
      <c r="AS174" s="164">
        <f>IF(A8stdlife="n/a","n/a",IF(AS$3&gt;(A8stdlife+$E174),(Input!$L$150*(1+rvanilla)^0.5)-SUM($L174:AR174),(Input!$L$150*(1+rvanilla)^0.5)/A8stdlife))</f>
        <v>0</v>
      </c>
      <c r="AT174" s="164">
        <f>IF(A8stdlife="n/a","n/a",IF(AT$3&gt;(A8stdlife+$E174),(Input!$L$150*(1+rvanilla)^0.5)-SUM($L174:AS174),(Input!$L$150*(1+rvanilla)^0.5)/A8stdlife))</f>
        <v>0</v>
      </c>
      <c r="AU174" s="164">
        <f>IF(A8stdlife="n/a","n/a",IF(AU$3&gt;(A8stdlife+$E174),(Input!$L$150*(1+rvanilla)^0.5)-SUM($L174:AT174),(Input!$L$150*(1+rvanilla)^0.5)/A8stdlife))</f>
        <v>0</v>
      </c>
      <c r="AV174" s="164">
        <f>IF(A8stdlife="n/a","n/a",IF(AV$3&gt;(A8stdlife+$E174),(Input!$L$150*(1+rvanilla)^0.5)-SUM($L174:AU174),(Input!$L$150*(1+rvanilla)^0.5)/A8stdlife))</f>
        <v>0</v>
      </c>
      <c r="AW174" s="164">
        <f>IF(A8stdlife="n/a","n/a",IF(AW$3&gt;(A8stdlife+$E174),(Input!$L$150*(1+rvanilla)^0.5)-SUM($L174:AV174),(Input!$L$150*(1+rvanilla)^0.5)/A8stdlife))</f>
        <v>0</v>
      </c>
      <c r="AX174" s="164">
        <f>IF(A8stdlife="n/a","n/a",IF(AX$3&gt;(A8stdlife+$E174),(Input!$L$150*(1+rvanilla)^0.5)-SUM($L174:AW174),(Input!$L$150*(1+rvanilla)^0.5)/A8stdlife))</f>
        <v>0</v>
      </c>
      <c r="AY174" s="164">
        <f>IF(A8stdlife="n/a","n/a",IF(AY$3&gt;(A8stdlife+$E174),(Input!$L$150*(1+rvanilla)^0.5)-SUM($L174:AX174),(Input!$L$150*(1+rvanilla)^0.5)/A8stdlife))</f>
        <v>0</v>
      </c>
      <c r="AZ174" s="164">
        <f>IF(A8stdlife="n/a","n/a",IF(AZ$3&gt;(A8stdlife+$E174),(Input!$L$150*(1+rvanilla)^0.5)-SUM($L174:AY174),(Input!$L$150*(1+rvanilla)^0.5)/A8stdlife))</f>
        <v>0</v>
      </c>
      <c r="BA174" s="164">
        <f>IF(A8stdlife="n/a","n/a",IF(BA$3&gt;(A8stdlife+$E174),(Input!$L$150*(1+rvanilla)^0.5)-SUM($L174:AZ174),(Input!$L$150*(1+rvanilla)^0.5)/A8stdlife))</f>
        <v>0</v>
      </c>
      <c r="BB174" s="164">
        <f>IF(A8stdlife="n/a","n/a",IF(BB$3&gt;(A8stdlife+$E174),(Input!$L$150*(1+rvanilla)^0.5)-SUM($L174:BA174),(Input!$L$150*(1+rvanilla)^0.5)/A8stdlife))</f>
        <v>0</v>
      </c>
      <c r="BC174" s="164">
        <f>IF(A8stdlife="n/a","n/a",IF(BC$3&gt;(A8stdlife+$E174),(Input!$L$150*(1+rvanilla)^0.5)-SUM($L174:BB174),(Input!$L$150*(1+rvanilla)^0.5)/A8stdlife))</f>
        <v>0</v>
      </c>
      <c r="BD174" s="164">
        <f>IF(A8stdlife="n/a","n/a",IF(BD$3&gt;(A8stdlife+$E174),(Input!$L$150*(1+rvanilla)^0.5)-SUM($L174:BC174),(Input!$L$150*(1+rvanilla)^0.5)/A8stdlife))</f>
        <v>0</v>
      </c>
      <c r="BE174" s="164">
        <f>IF(A8stdlife="n/a","n/a",IF(BE$3&gt;(A8stdlife+$E174),(Input!$L$150*(1+rvanilla)^0.5)-SUM($L174:BD174),(Input!$L$150*(1+rvanilla)^0.5)/A8stdlife))</f>
        <v>0</v>
      </c>
      <c r="BF174" s="164">
        <f>IF(A8stdlife="n/a","n/a",IF(BF$3&gt;(A8stdlife+$E174),(Input!$L$150*(1+rvanilla)^0.5)-SUM($L174:BE174),(Input!$L$150*(1+rvanilla)^0.5)/A8stdlife))</f>
        <v>0</v>
      </c>
      <c r="BG174" s="164">
        <f>IF(A8stdlife="n/a","n/a",IF(BG$3&gt;(A8stdlife+$E174),(Input!$L$150*(1+rvanilla)^0.5)-SUM($L174:BF174),(Input!$L$150*(1+rvanilla)^0.5)/A8stdlife))</f>
        <v>0</v>
      </c>
      <c r="BH174" s="164">
        <f>IF(A8stdlife="n/a","n/a",IF(BH$3&gt;(A8stdlife+$E174),(Input!$L$150*(1+rvanilla)^0.5)-SUM($L174:BG174),(Input!$L$150*(1+rvanilla)^0.5)/A8stdlife))</f>
        <v>0</v>
      </c>
      <c r="BI174" s="164">
        <f>IF(A8stdlife="n/a","n/a",IF(BI$3&gt;(A8stdlife+$E174),(Input!$L$150*(1+rvanilla)^0.5)-SUM($L174:BH174),(Input!$L$150*(1+rvanilla)^0.5)/A8stdlife))</f>
        <v>0</v>
      </c>
      <c r="BJ174" s="18"/>
      <c r="BK174" s="18"/>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s="5" customFormat="1" hidden="1" outlineLevel="2" x14ac:dyDescent="0.2">
      <c r="A175" s="18"/>
      <c r="B175" s="18"/>
      <c r="C175" s="36"/>
      <c r="D175" s="485"/>
      <c r="E175" s="283">
        <v>7</v>
      </c>
      <c r="F175" s="38"/>
      <c r="G175" s="391"/>
      <c r="H175" s="308"/>
      <c r="I175" s="308"/>
      <c r="J175" s="308"/>
      <c r="K175" s="308"/>
      <c r="L175" s="308"/>
      <c r="M175" s="307"/>
      <c r="N175" s="164">
        <f>IF(A8stdlife="n/a","n/a",IF(N$3&gt;(A8stdlife+$E175),(Input!$M$150*(1+rvanilla)^0.5)-SUM($M175:M175),(Input!$M$150*(1+rvanilla)^0.5)/A8stdlife))</f>
        <v>0</v>
      </c>
      <c r="O175" s="164">
        <f>IF(A8stdlife="n/a","n/a",IF(O$3&gt;(A8stdlife+$E175),(Input!$M$150*(1+rvanilla)^0.5)-SUM($M175:N175),(Input!$M$150*(1+rvanilla)^0.5)/A8stdlife))</f>
        <v>0</v>
      </c>
      <c r="P175" s="164">
        <f>IF(A8stdlife="n/a","n/a",IF(P$3&gt;(A8stdlife+$E175),(Input!$M$150*(1+rvanilla)^0.5)-SUM($M175:O175),(Input!$M$150*(1+rvanilla)^0.5)/A8stdlife))</f>
        <v>0</v>
      </c>
      <c r="Q175" s="164">
        <f>IF(A8stdlife="n/a","n/a",IF(Q$3&gt;(A8stdlife+$E175),(Input!$M$150*(1+rvanilla)^0.5)-SUM($M175:P175),(Input!$M$150*(1+rvanilla)^0.5)/A8stdlife))</f>
        <v>0</v>
      </c>
      <c r="R175" s="164">
        <f>IF(A8stdlife="n/a","n/a",IF(R$3&gt;(A8stdlife+$E175),(Input!$M$150*(1+rvanilla)^0.5)-SUM($M175:Q175),(Input!$M$150*(1+rvanilla)^0.5)/A8stdlife))</f>
        <v>0</v>
      </c>
      <c r="S175" s="164">
        <f>IF(A8stdlife="n/a","n/a",IF(S$3&gt;(A8stdlife+$E175),(Input!$M$150*(1+rvanilla)^0.5)-SUM($M175:R175),(Input!$M$150*(1+rvanilla)^0.5)/A8stdlife))</f>
        <v>0</v>
      </c>
      <c r="T175" s="164">
        <f>IF(A8stdlife="n/a","n/a",IF(T$3&gt;(A8stdlife+$E175),(Input!$M$150*(1+rvanilla)^0.5)-SUM($M175:S175),(Input!$M$150*(1+rvanilla)^0.5)/A8stdlife))</f>
        <v>0</v>
      </c>
      <c r="U175" s="164">
        <f>IF(A8stdlife="n/a","n/a",IF(U$3&gt;(A8stdlife+$E175),(Input!$M$150*(1+rvanilla)^0.5)-SUM($M175:T175),(Input!$M$150*(1+rvanilla)^0.5)/A8stdlife))</f>
        <v>0</v>
      </c>
      <c r="V175" s="164">
        <f>IF(A8stdlife="n/a","n/a",IF(V$3&gt;(A8stdlife+$E175),(Input!$M$150*(1+rvanilla)^0.5)-SUM($M175:U175),(Input!$M$150*(1+rvanilla)^0.5)/A8stdlife))</f>
        <v>0</v>
      </c>
      <c r="W175" s="164">
        <f>IF(A8stdlife="n/a","n/a",IF(W$3&gt;(A8stdlife+$E175),(Input!$M$150*(1+rvanilla)^0.5)-SUM($M175:V175),(Input!$M$150*(1+rvanilla)^0.5)/A8stdlife))</f>
        <v>0</v>
      </c>
      <c r="X175" s="164">
        <f>IF(A8stdlife="n/a","n/a",IF(X$3&gt;(A8stdlife+$E175),(Input!$M$150*(1+rvanilla)^0.5)-SUM($M175:W175),(Input!$M$150*(1+rvanilla)^0.5)/A8stdlife))</f>
        <v>0</v>
      </c>
      <c r="Y175" s="164">
        <f>IF(A8stdlife="n/a","n/a",IF(Y$3&gt;(A8stdlife+$E175),(Input!$M$150*(1+rvanilla)^0.5)-SUM($M175:X175),(Input!$M$150*(1+rvanilla)^0.5)/A8stdlife))</f>
        <v>0</v>
      </c>
      <c r="Z175" s="164">
        <f>IF(A8stdlife="n/a","n/a",IF(Z$3&gt;(A8stdlife+$E175),(Input!$M$150*(1+rvanilla)^0.5)-SUM($M175:Y175),(Input!$M$150*(1+rvanilla)^0.5)/A8stdlife))</f>
        <v>0</v>
      </c>
      <c r="AA175" s="164">
        <f>IF(A8stdlife="n/a","n/a",IF(AA$3&gt;(A8stdlife+$E175),(Input!$M$150*(1+rvanilla)^0.5)-SUM($M175:Z175),(Input!$M$150*(1+rvanilla)^0.5)/A8stdlife))</f>
        <v>0</v>
      </c>
      <c r="AB175" s="164">
        <f>IF(A8stdlife="n/a","n/a",IF(AB$3&gt;(A8stdlife+$E175),(Input!$M$150*(1+rvanilla)^0.5)-SUM($M175:AA175),(Input!$M$150*(1+rvanilla)^0.5)/A8stdlife))</f>
        <v>0</v>
      </c>
      <c r="AC175" s="164">
        <f>IF(A8stdlife="n/a","n/a",IF(AC$3&gt;(A8stdlife+$E175),(Input!$M$150*(1+rvanilla)^0.5)-SUM($M175:AB175),(Input!$M$150*(1+rvanilla)^0.5)/A8stdlife))</f>
        <v>0</v>
      </c>
      <c r="AD175" s="164">
        <f>IF(A8stdlife="n/a","n/a",IF(AD$3&gt;(A8stdlife+$E175),(Input!$M$150*(1+rvanilla)^0.5)-SUM($M175:AC175),(Input!$M$150*(1+rvanilla)^0.5)/A8stdlife))</f>
        <v>0</v>
      </c>
      <c r="AE175" s="164">
        <f>IF(A8stdlife="n/a","n/a",IF(AE$3&gt;(A8stdlife+$E175),(Input!$M$150*(1+rvanilla)^0.5)-SUM($M175:AD175),(Input!$M$150*(1+rvanilla)^0.5)/A8stdlife))</f>
        <v>0</v>
      </c>
      <c r="AF175" s="164">
        <f>IF(A8stdlife="n/a","n/a",IF(AF$3&gt;(A8stdlife+$E175),(Input!$M$150*(1+rvanilla)^0.5)-SUM($M175:AE175),(Input!$M$150*(1+rvanilla)^0.5)/A8stdlife))</f>
        <v>0</v>
      </c>
      <c r="AG175" s="164">
        <f>IF(A8stdlife="n/a","n/a",IF(AG$3&gt;(A8stdlife+$E175),(Input!$M$150*(1+rvanilla)^0.5)-SUM($M175:AF175),(Input!$M$150*(1+rvanilla)^0.5)/A8stdlife))</f>
        <v>0</v>
      </c>
      <c r="AH175" s="164">
        <f>IF(A8stdlife="n/a","n/a",IF(AH$3&gt;(A8stdlife+$E175),(Input!$M$150*(1+rvanilla)^0.5)-SUM($M175:AG175),(Input!$M$150*(1+rvanilla)^0.5)/A8stdlife))</f>
        <v>0</v>
      </c>
      <c r="AI175" s="164">
        <f>IF(A8stdlife="n/a","n/a",IF(AI$3&gt;(A8stdlife+$E175),(Input!$M$150*(1+rvanilla)^0.5)-SUM($M175:AH175),(Input!$M$150*(1+rvanilla)^0.5)/A8stdlife))</f>
        <v>0</v>
      </c>
      <c r="AJ175" s="164">
        <f>IF(A8stdlife="n/a","n/a",IF(AJ$3&gt;(A8stdlife+$E175),(Input!$M$150*(1+rvanilla)^0.5)-SUM($M175:AI175),(Input!$M$150*(1+rvanilla)^0.5)/A8stdlife))</f>
        <v>0</v>
      </c>
      <c r="AK175" s="164">
        <f>IF(A8stdlife="n/a","n/a",IF(AK$3&gt;(A8stdlife+$E175),(Input!$M$150*(1+rvanilla)^0.5)-SUM($M175:AJ175),(Input!$M$150*(1+rvanilla)^0.5)/A8stdlife))</f>
        <v>0</v>
      </c>
      <c r="AL175" s="164">
        <f>IF(A8stdlife="n/a","n/a",IF(AL$3&gt;(A8stdlife+$E175),(Input!$M$150*(1+rvanilla)^0.5)-SUM($M175:AK175),(Input!$M$150*(1+rvanilla)^0.5)/A8stdlife))</f>
        <v>0</v>
      </c>
      <c r="AM175" s="164">
        <f>IF(A8stdlife="n/a","n/a",IF(AM$3&gt;(A8stdlife+$E175),(Input!$M$150*(1+rvanilla)^0.5)-SUM($M175:AL175),(Input!$M$150*(1+rvanilla)^0.5)/A8stdlife))</f>
        <v>0</v>
      </c>
      <c r="AN175" s="164">
        <f>IF(A8stdlife="n/a","n/a",IF(AN$3&gt;(A8stdlife+$E175),(Input!$M$150*(1+rvanilla)^0.5)-SUM($M175:AM175),(Input!$M$150*(1+rvanilla)^0.5)/A8stdlife))</f>
        <v>0</v>
      </c>
      <c r="AO175" s="164">
        <f>IF(A8stdlife="n/a","n/a",IF(AO$3&gt;(A8stdlife+$E175),(Input!$M$150*(1+rvanilla)^0.5)-SUM($M175:AN175),(Input!$M$150*(1+rvanilla)^0.5)/A8stdlife))</f>
        <v>0</v>
      </c>
      <c r="AP175" s="164">
        <f>IF(A8stdlife="n/a","n/a",IF(AP$3&gt;(A8stdlife+$E175),(Input!$M$150*(1+rvanilla)^0.5)-SUM($M175:AO175),(Input!$M$150*(1+rvanilla)^0.5)/A8stdlife))</f>
        <v>0</v>
      </c>
      <c r="AQ175" s="164">
        <f>IF(A8stdlife="n/a","n/a",IF(AQ$3&gt;(A8stdlife+$E175),(Input!$M$150*(1+rvanilla)^0.5)-SUM($M175:AP175),(Input!$M$150*(1+rvanilla)^0.5)/A8stdlife))</f>
        <v>0</v>
      </c>
      <c r="AR175" s="164">
        <f>IF(A8stdlife="n/a","n/a",IF(AR$3&gt;(A8stdlife+$E175),(Input!$M$150*(1+rvanilla)^0.5)-SUM($M175:AQ175),(Input!$M$150*(1+rvanilla)^0.5)/A8stdlife))</f>
        <v>0</v>
      </c>
      <c r="AS175" s="164">
        <f>IF(A8stdlife="n/a","n/a",IF(AS$3&gt;(A8stdlife+$E175),(Input!$M$150*(1+rvanilla)^0.5)-SUM($M175:AR175),(Input!$M$150*(1+rvanilla)^0.5)/A8stdlife))</f>
        <v>0</v>
      </c>
      <c r="AT175" s="164">
        <f>IF(A8stdlife="n/a","n/a",IF(AT$3&gt;(A8stdlife+$E175),(Input!$M$150*(1+rvanilla)^0.5)-SUM($M175:AS175),(Input!$M$150*(1+rvanilla)^0.5)/A8stdlife))</f>
        <v>0</v>
      </c>
      <c r="AU175" s="164">
        <f>IF(A8stdlife="n/a","n/a",IF(AU$3&gt;(A8stdlife+$E175),(Input!$M$150*(1+rvanilla)^0.5)-SUM($M175:AT175),(Input!$M$150*(1+rvanilla)^0.5)/A8stdlife))</f>
        <v>0</v>
      </c>
      <c r="AV175" s="164">
        <f>IF(A8stdlife="n/a","n/a",IF(AV$3&gt;(A8stdlife+$E175),(Input!$M$150*(1+rvanilla)^0.5)-SUM($M175:AU175),(Input!$M$150*(1+rvanilla)^0.5)/A8stdlife))</f>
        <v>0</v>
      </c>
      <c r="AW175" s="164">
        <f>IF(A8stdlife="n/a","n/a",IF(AW$3&gt;(A8stdlife+$E175),(Input!$M$150*(1+rvanilla)^0.5)-SUM($M175:AV175),(Input!$M$150*(1+rvanilla)^0.5)/A8stdlife))</f>
        <v>0</v>
      </c>
      <c r="AX175" s="164">
        <f>IF(A8stdlife="n/a","n/a",IF(AX$3&gt;(A8stdlife+$E175),(Input!$M$150*(1+rvanilla)^0.5)-SUM($M175:AW175),(Input!$M$150*(1+rvanilla)^0.5)/A8stdlife))</f>
        <v>0</v>
      </c>
      <c r="AY175" s="164">
        <f>IF(A8stdlife="n/a","n/a",IF(AY$3&gt;(A8stdlife+$E175),(Input!$M$150*(1+rvanilla)^0.5)-SUM($M175:AX175),(Input!$M$150*(1+rvanilla)^0.5)/A8stdlife))</f>
        <v>0</v>
      </c>
      <c r="AZ175" s="164">
        <f>IF(A8stdlife="n/a","n/a",IF(AZ$3&gt;(A8stdlife+$E175),(Input!$M$150*(1+rvanilla)^0.5)-SUM($M175:AY175),(Input!$M$150*(1+rvanilla)^0.5)/A8stdlife))</f>
        <v>0</v>
      </c>
      <c r="BA175" s="164">
        <f>IF(A8stdlife="n/a","n/a",IF(BA$3&gt;(A8stdlife+$E175),(Input!$M$150*(1+rvanilla)^0.5)-SUM($M175:AZ175),(Input!$M$150*(1+rvanilla)^0.5)/A8stdlife))</f>
        <v>0</v>
      </c>
      <c r="BB175" s="164">
        <f>IF(A8stdlife="n/a","n/a",IF(BB$3&gt;(A8stdlife+$E175),(Input!$M$150*(1+rvanilla)^0.5)-SUM($M175:BA175),(Input!$M$150*(1+rvanilla)^0.5)/A8stdlife))</f>
        <v>0</v>
      </c>
      <c r="BC175" s="164">
        <f>IF(A8stdlife="n/a","n/a",IF(BC$3&gt;(A8stdlife+$E175),(Input!$M$150*(1+rvanilla)^0.5)-SUM($M175:BB175),(Input!$M$150*(1+rvanilla)^0.5)/A8stdlife))</f>
        <v>0</v>
      </c>
      <c r="BD175" s="164">
        <f>IF(A8stdlife="n/a","n/a",IF(BD$3&gt;(A8stdlife+$E175),(Input!$M$150*(1+rvanilla)^0.5)-SUM($M175:BC175),(Input!$M$150*(1+rvanilla)^0.5)/A8stdlife))</f>
        <v>0</v>
      </c>
      <c r="BE175" s="164">
        <f>IF(A8stdlife="n/a","n/a",IF(BE$3&gt;(A8stdlife+$E175),(Input!$M$150*(1+rvanilla)^0.5)-SUM($M175:BD175),(Input!$M$150*(1+rvanilla)^0.5)/A8stdlife))</f>
        <v>0</v>
      </c>
      <c r="BF175" s="164">
        <f>IF(A8stdlife="n/a","n/a",IF(BF$3&gt;(A8stdlife+$E175),(Input!$M$150*(1+rvanilla)^0.5)-SUM($M175:BE175),(Input!$M$150*(1+rvanilla)^0.5)/A8stdlife))</f>
        <v>0</v>
      </c>
      <c r="BG175" s="164">
        <f>IF(A8stdlife="n/a","n/a",IF(BG$3&gt;(A8stdlife+$E175),(Input!$M$150*(1+rvanilla)^0.5)-SUM($M175:BF175),(Input!$M$150*(1+rvanilla)^0.5)/A8stdlife))</f>
        <v>0</v>
      </c>
      <c r="BH175" s="164">
        <f>IF(A8stdlife="n/a","n/a",IF(BH$3&gt;(A8stdlife+$E175),(Input!$M$150*(1+rvanilla)^0.5)-SUM($M175:BG175),(Input!$M$150*(1+rvanilla)^0.5)/A8stdlife))</f>
        <v>0</v>
      </c>
      <c r="BI175" s="164">
        <f>IF(A8stdlife="n/a","n/a",IF(BI$3&gt;(A8stdlife+$E175),(Input!$M$150*(1+rvanilla)^0.5)-SUM($M175:BH175),(Input!$M$150*(1+rvanilla)^0.5)/A8stdlife))</f>
        <v>0</v>
      </c>
      <c r="BJ175" s="18"/>
      <c r="BK175" s="18"/>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s="5" customFormat="1" hidden="1" outlineLevel="2" x14ac:dyDescent="0.2">
      <c r="A176" s="18"/>
      <c r="B176" s="18"/>
      <c r="C176" s="36"/>
      <c r="D176" s="485"/>
      <c r="E176" s="283">
        <v>8</v>
      </c>
      <c r="F176" s="38"/>
      <c r="G176" s="391"/>
      <c r="H176" s="308"/>
      <c r="I176" s="308"/>
      <c r="J176" s="308"/>
      <c r="K176" s="308"/>
      <c r="L176" s="308"/>
      <c r="M176" s="308"/>
      <c r="N176" s="307"/>
      <c r="O176" s="164">
        <f>IF(A8stdlife="n/a","n/a",IF(O$3&gt;(A8stdlife+$E176),(Input!$N$150*(1+rvanilla)^0.5)-SUM($N176:N176),(Input!$N$150*(1+rvanilla)^0.5)/A8stdlife))</f>
        <v>0</v>
      </c>
      <c r="P176" s="164">
        <f>IF(A8stdlife="n/a","n/a",IF(P$3&gt;(A8stdlife+$E176),(Input!$N$150*(1+rvanilla)^0.5)-SUM($N176:O176),(Input!$N$150*(1+rvanilla)^0.5)/A8stdlife))</f>
        <v>0</v>
      </c>
      <c r="Q176" s="164">
        <f>IF(A8stdlife="n/a","n/a",IF(Q$3&gt;(A8stdlife+$E176),(Input!$N$150*(1+rvanilla)^0.5)-SUM($N176:P176),(Input!$N$150*(1+rvanilla)^0.5)/A8stdlife))</f>
        <v>0</v>
      </c>
      <c r="R176" s="164">
        <f>IF(A8stdlife="n/a","n/a",IF(R$3&gt;(A8stdlife+$E176),(Input!$N$150*(1+rvanilla)^0.5)-SUM($N176:Q176),(Input!$N$150*(1+rvanilla)^0.5)/A8stdlife))</f>
        <v>0</v>
      </c>
      <c r="S176" s="164">
        <f>IF(A8stdlife="n/a","n/a",IF(S$3&gt;(A8stdlife+$E176),(Input!$N$150*(1+rvanilla)^0.5)-SUM($N176:R176),(Input!$N$150*(1+rvanilla)^0.5)/A8stdlife))</f>
        <v>0</v>
      </c>
      <c r="T176" s="164">
        <f>IF(A8stdlife="n/a","n/a",IF(T$3&gt;(A8stdlife+$E176),(Input!$N$150*(1+rvanilla)^0.5)-SUM($N176:S176),(Input!$N$150*(1+rvanilla)^0.5)/A8stdlife))</f>
        <v>0</v>
      </c>
      <c r="U176" s="164">
        <f>IF(A8stdlife="n/a","n/a",IF(U$3&gt;(A8stdlife+$E176),(Input!$N$150*(1+rvanilla)^0.5)-SUM($N176:T176),(Input!$N$150*(1+rvanilla)^0.5)/A8stdlife))</f>
        <v>0</v>
      </c>
      <c r="V176" s="164">
        <f>IF(A8stdlife="n/a","n/a",IF(V$3&gt;(A8stdlife+$E176),(Input!$N$150*(1+rvanilla)^0.5)-SUM($N176:U176),(Input!$N$150*(1+rvanilla)^0.5)/A8stdlife))</f>
        <v>0</v>
      </c>
      <c r="W176" s="164">
        <f>IF(A8stdlife="n/a","n/a",IF(W$3&gt;(A8stdlife+$E176),(Input!$N$150*(1+rvanilla)^0.5)-SUM($N176:V176),(Input!$N$150*(1+rvanilla)^0.5)/A8stdlife))</f>
        <v>0</v>
      </c>
      <c r="X176" s="164">
        <f>IF(A8stdlife="n/a","n/a",IF(X$3&gt;(A8stdlife+$E176),(Input!$N$150*(1+rvanilla)^0.5)-SUM($N176:W176),(Input!$N$150*(1+rvanilla)^0.5)/A8stdlife))</f>
        <v>0</v>
      </c>
      <c r="Y176" s="164">
        <f>IF(A8stdlife="n/a","n/a",IF(Y$3&gt;(A8stdlife+$E176),(Input!$N$150*(1+rvanilla)^0.5)-SUM($N176:X176),(Input!$N$150*(1+rvanilla)^0.5)/A8stdlife))</f>
        <v>0</v>
      </c>
      <c r="Z176" s="164">
        <f>IF(A8stdlife="n/a","n/a",IF(Z$3&gt;(A8stdlife+$E176),(Input!$N$150*(1+rvanilla)^0.5)-SUM($N176:Y176),(Input!$N$150*(1+rvanilla)^0.5)/A8stdlife))</f>
        <v>0</v>
      </c>
      <c r="AA176" s="164">
        <f>IF(A8stdlife="n/a","n/a",IF(AA$3&gt;(A8stdlife+$E176),(Input!$N$150*(1+rvanilla)^0.5)-SUM($N176:Z176),(Input!$N$150*(1+rvanilla)^0.5)/A8stdlife))</f>
        <v>0</v>
      </c>
      <c r="AB176" s="164">
        <f>IF(A8stdlife="n/a","n/a",IF(AB$3&gt;(A8stdlife+$E176),(Input!$N$150*(1+rvanilla)^0.5)-SUM($N176:AA176),(Input!$N$150*(1+rvanilla)^0.5)/A8stdlife))</f>
        <v>0</v>
      </c>
      <c r="AC176" s="164">
        <f>IF(A8stdlife="n/a","n/a",IF(AC$3&gt;(A8stdlife+$E176),(Input!$N$150*(1+rvanilla)^0.5)-SUM($N176:AB176),(Input!$N$150*(1+rvanilla)^0.5)/A8stdlife))</f>
        <v>0</v>
      </c>
      <c r="AD176" s="164">
        <f>IF(A8stdlife="n/a","n/a",IF(AD$3&gt;(A8stdlife+$E176),(Input!$N$150*(1+rvanilla)^0.5)-SUM($N176:AC176),(Input!$N$150*(1+rvanilla)^0.5)/A8stdlife))</f>
        <v>0</v>
      </c>
      <c r="AE176" s="164">
        <f>IF(A8stdlife="n/a","n/a",IF(AE$3&gt;(A8stdlife+$E176),(Input!$N$150*(1+rvanilla)^0.5)-SUM($N176:AD176),(Input!$N$150*(1+rvanilla)^0.5)/A8stdlife))</f>
        <v>0</v>
      </c>
      <c r="AF176" s="164">
        <f>IF(A8stdlife="n/a","n/a",IF(AF$3&gt;(A8stdlife+$E176),(Input!$N$150*(1+rvanilla)^0.5)-SUM($N176:AE176),(Input!$N$150*(1+rvanilla)^0.5)/A8stdlife))</f>
        <v>0</v>
      </c>
      <c r="AG176" s="164">
        <f>IF(A8stdlife="n/a","n/a",IF(AG$3&gt;(A8stdlife+$E176),(Input!$N$150*(1+rvanilla)^0.5)-SUM($N176:AF176),(Input!$N$150*(1+rvanilla)^0.5)/A8stdlife))</f>
        <v>0</v>
      </c>
      <c r="AH176" s="164">
        <f>IF(A8stdlife="n/a","n/a",IF(AH$3&gt;(A8stdlife+$E176),(Input!$N$150*(1+rvanilla)^0.5)-SUM($N176:AG176),(Input!$N$150*(1+rvanilla)^0.5)/A8stdlife))</f>
        <v>0</v>
      </c>
      <c r="AI176" s="164">
        <f>IF(A8stdlife="n/a","n/a",IF(AI$3&gt;(A8stdlife+$E176),(Input!$N$150*(1+rvanilla)^0.5)-SUM($N176:AH176),(Input!$N$150*(1+rvanilla)^0.5)/A8stdlife))</f>
        <v>0</v>
      </c>
      <c r="AJ176" s="164">
        <f>IF(A8stdlife="n/a","n/a",IF(AJ$3&gt;(A8stdlife+$E176),(Input!$N$150*(1+rvanilla)^0.5)-SUM($N176:AI176),(Input!$N$150*(1+rvanilla)^0.5)/A8stdlife))</f>
        <v>0</v>
      </c>
      <c r="AK176" s="164">
        <f>IF(A8stdlife="n/a","n/a",IF(AK$3&gt;(A8stdlife+$E176),(Input!$N$150*(1+rvanilla)^0.5)-SUM($N176:AJ176),(Input!$N$150*(1+rvanilla)^0.5)/A8stdlife))</f>
        <v>0</v>
      </c>
      <c r="AL176" s="164">
        <f>IF(A8stdlife="n/a","n/a",IF(AL$3&gt;(A8stdlife+$E176),(Input!$N$150*(1+rvanilla)^0.5)-SUM($N176:AK176),(Input!$N$150*(1+rvanilla)^0.5)/A8stdlife))</f>
        <v>0</v>
      </c>
      <c r="AM176" s="164">
        <f>IF(A8stdlife="n/a","n/a",IF(AM$3&gt;(A8stdlife+$E176),(Input!$N$150*(1+rvanilla)^0.5)-SUM($N176:AL176),(Input!$N$150*(1+rvanilla)^0.5)/A8stdlife))</f>
        <v>0</v>
      </c>
      <c r="AN176" s="164">
        <f>IF(A8stdlife="n/a","n/a",IF(AN$3&gt;(A8stdlife+$E176),(Input!$N$150*(1+rvanilla)^0.5)-SUM($N176:AM176),(Input!$N$150*(1+rvanilla)^0.5)/A8stdlife))</f>
        <v>0</v>
      </c>
      <c r="AO176" s="164">
        <f>IF(A8stdlife="n/a","n/a",IF(AO$3&gt;(A8stdlife+$E176),(Input!$N$150*(1+rvanilla)^0.5)-SUM($N176:AN176),(Input!$N$150*(1+rvanilla)^0.5)/A8stdlife))</f>
        <v>0</v>
      </c>
      <c r="AP176" s="164">
        <f>IF(A8stdlife="n/a","n/a",IF(AP$3&gt;(A8stdlife+$E176),(Input!$N$150*(1+rvanilla)^0.5)-SUM($N176:AO176),(Input!$N$150*(1+rvanilla)^0.5)/A8stdlife))</f>
        <v>0</v>
      </c>
      <c r="AQ176" s="164">
        <f>IF(A8stdlife="n/a","n/a",IF(AQ$3&gt;(A8stdlife+$E176),(Input!$N$150*(1+rvanilla)^0.5)-SUM($N176:AP176),(Input!$N$150*(1+rvanilla)^0.5)/A8stdlife))</f>
        <v>0</v>
      </c>
      <c r="AR176" s="164">
        <f>IF(A8stdlife="n/a","n/a",IF(AR$3&gt;(A8stdlife+$E176),(Input!$N$150*(1+rvanilla)^0.5)-SUM($N176:AQ176),(Input!$N$150*(1+rvanilla)^0.5)/A8stdlife))</f>
        <v>0</v>
      </c>
      <c r="AS176" s="164">
        <f>IF(A8stdlife="n/a","n/a",IF(AS$3&gt;(A8stdlife+$E176),(Input!$N$150*(1+rvanilla)^0.5)-SUM($N176:AR176),(Input!$N$150*(1+rvanilla)^0.5)/A8stdlife))</f>
        <v>0</v>
      </c>
      <c r="AT176" s="164">
        <f>IF(A8stdlife="n/a","n/a",IF(AT$3&gt;(A8stdlife+$E176),(Input!$N$150*(1+rvanilla)^0.5)-SUM($N176:AS176),(Input!$N$150*(1+rvanilla)^0.5)/A8stdlife))</f>
        <v>0</v>
      </c>
      <c r="AU176" s="164">
        <f>IF(A8stdlife="n/a","n/a",IF(AU$3&gt;(A8stdlife+$E176),(Input!$N$150*(1+rvanilla)^0.5)-SUM($N176:AT176),(Input!$N$150*(1+rvanilla)^0.5)/A8stdlife))</f>
        <v>0</v>
      </c>
      <c r="AV176" s="164">
        <f>IF(A8stdlife="n/a","n/a",IF(AV$3&gt;(A8stdlife+$E176),(Input!$N$150*(1+rvanilla)^0.5)-SUM($N176:AU176),(Input!$N$150*(1+rvanilla)^0.5)/A8stdlife))</f>
        <v>0</v>
      </c>
      <c r="AW176" s="164">
        <f>IF(A8stdlife="n/a","n/a",IF(AW$3&gt;(A8stdlife+$E176),(Input!$N$150*(1+rvanilla)^0.5)-SUM($N176:AV176),(Input!$N$150*(1+rvanilla)^0.5)/A8stdlife))</f>
        <v>0</v>
      </c>
      <c r="AX176" s="164">
        <f>IF(A8stdlife="n/a","n/a",IF(AX$3&gt;(A8stdlife+$E176),(Input!$N$150*(1+rvanilla)^0.5)-SUM($N176:AW176),(Input!$N$150*(1+rvanilla)^0.5)/A8stdlife))</f>
        <v>0</v>
      </c>
      <c r="AY176" s="164">
        <f>IF(A8stdlife="n/a","n/a",IF(AY$3&gt;(A8stdlife+$E176),(Input!$N$150*(1+rvanilla)^0.5)-SUM($N176:AX176),(Input!$N$150*(1+rvanilla)^0.5)/A8stdlife))</f>
        <v>0</v>
      </c>
      <c r="AZ176" s="164">
        <f>IF(A8stdlife="n/a","n/a",IF(AZ$3&gt;(A8stdlife+$E176),(Input!$N$150*(1+rvanilla)^0.5)-SUM($N176:AY176),(Input!$N$150*(1+rvanilla)^0.5)/A8stdlife))</f>
        <v>0</v>
      </c>
      <c r="BA176" s="164">
        <f>IF(A8stdlife="n/a","n/a",IF(BA$3&gt;(A8stdlife+$E176),(Input!$N$150*(1+rvanilla)^0.5)-SUM($N176:AZ176),(Input!$N$150*(1+rvanilla)^0.5)/A8stdlife))</f>
        <v>0</v>
      </c>
      <c r="BB176" s="164">
        <f>IF(A8stdlife="n/a","n/a",IF(BB$3&gt;(A8stdlife+$E176),(Input!$N$150*(1+rvanilla)^0.5)-SUM($N176:BA176),(Input!$N$150*(1+rvanilla)^0.5)/A8stdlife))</f>
        <v>0</v>
      </c>
      <c r="BC176" s="164">
        <f>IF(A8stdlife="n/a","n/a",IF(BC$3&gt;(A8stdlife+$E176),(Input!$N$150*(1+rvanilla)^0.5)-SUM($N176:BB176),(Input!$N$150*(1+rvanilla)^0.5)/A8stdlife))</f>
        <v>0</v>
      </c>
      <c r="BD176" s="164">
        <f>IF(A8stdlife="n/a","n/a",IF(BD$3&gt;(A8stdlife+$E176),(Input!$N$150*(1+rvanilla)^0.5)-SUM($N176:BC176),(Input!$N$150*(1+rvanilla)^0.5)/A8stdlife))</f>
        <v>0</v>
      </c>
      <c r="BE176" s="164">
        <f>IF(A8stdlife="n/a","n/a",IF(BE$3&gt;(A8stdlife+$E176),(Input!$N$150*(1+rvanilla)^0.5)-SUM($N176:BD176),(Input!$N$150*(1+rvanilla)^0.5)/A8stdlife))</f>
        <v>0</v>
      </c>
      <c r="BF176" s="164">
        <f>IF(A8stdlife="n/a","n/a",IF(BF$3&gt;(A8stdlife+$E176),(Input!$N$150*(1+rvanilla)^0.5)-SUM($N176:BE176),(Input!$N$150*(1+rvanilla)^0.5)/A8stdlife))</f>
        <v>0</v>
      </c>
      <c r="BG176" s="164">
        <f>IF(A8stdlife="n/a","n/a",IF(BG$3&gt;(A8stdlife+$E176),(Input!$N$150*(1+rvanilla)^0.5)-SUM($N176:BF176),(Input!$N$150*(1+rvanilla)^0.5)/A8stdlife))</f>
        <v>0</v>
      </c>
      <c r="BH176" s="164">
        <f>IF(A8stdlife="n/a","n/a",IF(BH$3&gt;(A8stdlife+$E176),(Input!$N$150*(1+rvanilla)^0.5)-SUM($N176:BG176),(Input!$N$150*(1+rvanilla)^0.5)/A8stdlife))</f>
        <v>0</v>
      </c>
      <c r="BI176" s="164">
        <f>IF(A8stdlife="n/a","n/a",IF(BI$3&gt;(A8stdlife+$E176),(Input!$N$150*(1+rvanilla)^0.5)-SUM($N176:BH176),(Input!$N$150*(1+rvanilla)^0.5)/A8stdlife))</f>
        <v>0</v>
      </c>
      <c r="BJ176" s="18"/>
      <c r="BK176" s="18"/>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s="5" customFormat="1" hidden="1" outlineLevel="2" x14ac:dyDescent="0.2">
      <c r="A177" s="18"/>
      <c r="B177" s="18"/>
      <c r="C177" s="36"/>
      <c r="D177" s="485"/>
      <c r="E177" s="283">
        <v>9</v>
      </c>
      <c r="F177" s="38"/>
      <c r="G177" s="391"/>
      <c r="H177" s="308"/>
      <c r="I177" s="308"/>
      <c r="J177" s="308"/>
      <c r="K177" s="308"/>
      <c r="L177" s="308"/>
      <c r="M177" s="308"/>
      <c r="N177" s="308"/>
      <c r="O177" s="307"/>
      <c r="P177" s="164">
        <f>IF(A8stdlife="n/a","n/a",IF(P$3&gt;(A8stdlife+$E177),(Input!$O$150*(1+rvanilla)^0.5)-SUM($O177:O177),(Input!$O$150*(1+rvanilla)^0.5)/A8stdlife))</f>
        <v>0</v>
      </c>
      <c r="Q177" s="164">
        <f>IF(A8stdlife="n/a","n/a",IF(Q$3&gt;(A8stdlife+$E177),(Input!$O$150*(1+rvanilla)^0.5)-SUM($O177:P177),(Input!$O$150*(1+rvanilla)^0.5)/A8stdlife))</f>
        <v>0</v>
      </c>
      <c r="R177" s="164">
        <f>IF(A8stdlife="n/a","n/a",IF(R$3&gt;(A8stdlife+$E177),(Input!$O$150*(1+rvanilla)^0.5)-SUM($O177:Q177),(Input!$O$150*(1+rvanilla)^0.5)/A8stdlife))</f>
        <v>0</v>
      </c>
      <c r="S177" s="164">
        <f>IF(A8stdlife="n/a","n/a",IF(S$3&gt;(A8stdlife+$E177),(Input!$O$150*(1+rvanilla)^0.5)-SUM($O177:R177),(Input!$O$150*(1+rvanilla)^0.5)/A8stdlife))</f>
        <v>0</v>
      </c>
      <c r="T177" s="164">
        <f>IF(A8stdlife="n/a","n/a",IF(T$3&gt;(A8stdlife+$E177),(Input!$O$150*(1+rvanilla)^0.5)-SUM($O177:S177),(Input!$O$150*(1+rvanilla)^0.5)/A8stdlife))</f>
        <v>0</v>
      </c>
      <c r="U177" s="164">
        <f>IF(A8stdlife="n/a","n/a",IF(U$3&gt;(A8stdlife+$E177),(Input!$O$150*(1+rvanilla)^0.5)-SUM($O177:T177),(Input!$O$150*(1+rvanilla)^0.5)/A8stdlife))</f>
        <v>0</v>
      </c>
      <c r="V177" s="164">
        <f>IF(A8stdlife="n/a","n/a",IF(V$3&gt;(A8stdlife+$E177),(Input!$O$150*(1+rvanilla)^0.5)-SUM($O177:U177),(Input!$O$150*(1+rvanilla)^0.5)/A8stdlife))</f>
        <v>0</v>
      </c>
      <c r="W177" s="164">
        <f>IF(A8stdlife="n/a","n/a",IF(W$3&gt;(A8stdlife+$E177),(Input!$O$150*(1+rvanilla)^0.5)-SUM($O177:V177),(Input!$O$150*(1+rvanilla)^0.5)/A8stdlife))</f>
        <v>0</v>
      </c>
      <c r="X177" s="164">
        <f>IF(A8stdlife="n/a","n/a",IF(X$3&gt;(A8stdlife+$E177),(Input!$O$150*(1+rvanilla)^0.5)-SUM($O177:W177),(Input!$O$150*(1+rvanilla)^0.5)/A8stdlife))</f>
        <v>0</v>
      </c>
      <c r="Y177" s="164">
        <f>IF(A8stdlife="n/a","n/a",IF(Y$3&gt;(A8stdlife+$E177),(Input!$O$150*(1+rvanilla)^0.5)-SUM($O177:X177),(Input!$O$150*(1+rvanilla)^0.5)/A8stdlife))</f>
        <v>0</v>
      </c>
      <c r="Z177" s="164">
        <f>IF(A8stdlife="n/a","n/a",IF(Z$3&gt;(A8stdlife+$E177),(Input!$O$150*(1+rvanilla)^0.5)-SUM($O177:Y177),(Input!$O$150*(1+rvanilla)^0.5)/A8stdlife))</f>
        <v>0</v>
      </c>
      <c r="AA177" s="164">
        <f>IF(A8stdlife="n/a","n/a",IF(AA$3&gt;(A8stdlife+$E177),(Input!$O$150*(1+rvanilla)^0.5)-SUM($O177:Z177),(Input!$O$150*(1+rvanilla)^0.5)/A8stdlife))</f>
        <v>0</v>
      </c>
      <c r="AB177" s="164">
        <f>IF(A8stdlife="n/a","n/a",IF(AB$3&gt;(A8stdlife+$E177),(Input!$O$150*(1+rvanilla)^0.5)-SUM($O177:AA177),(Input!$O$150*(1+rvanilla)^0.5)/A8stdlife))</f>
        <v>0</v>
      </c>
      <c r="AC177" s="164">
        <f>IF(A8stdlife="n/a","n/a",IF(AC$3&gt;(A8stdlife+$E177),(Input!$O$150*(1+rvanilla)^0.5)-SUM($O177:AB177),(Input!$O$150*(1+rvanilla)^0.5)/A8stdlife))</f>
        <v>0</v>
      </c>
      <c r="AD177" s="164">
        <f>IF(A8stdlife="n/a","n/a",IF(AD$3&gt;(A8stdlife+$E177),(Input!$O$150*(1+rvanilla)^0.5)-SUM($O177:AC177),(Input!$O$150*(1+rvanilla)^0.5)/A8stdlife))</f>
        <v>0</v>
      </c>
      <c r="AE177" s="164">
        <f>IF(A8stdlife="n/a","n/a",IF(AE$3&gt;(A8stdlife+$E177),(Input!$O$150*(1+rvanilla)^0.5)-SUM($O177:AD177),(Input!$O$150*(1+rvanilla)^0.5)/A8stdlife))</f>
        <v>0</v>
      </c>
      <c r="AF177" s="164">
        <f>IF(A8stdlife="n/a","n/a",IF(AF$3&gt;(A8stdlife+$E177),(Input!$O$150*(1+rvanilla)^0.5)-SUM($O177:AE177),(Input!$O$150*(1+rvanilla)^0.5)/A8stdlife))</f>
        <v>0</v>
      </c>
      <c r="AG177" s="164">
        <f>IF(A8stdlife="n/a","n/a",IF(AG$3&gt;(A8stdlife+$E177),(Input!$O$150*(1+rvanilla)^0.5)-SUM($O177:AF177),(Input!$O$150*(1+rvanilla)^0.5)/A8stdlife))</f>
        <v>0</v>
      </c>
      <c r="AH177" s="164">
        <f>IF(A8stdlife="n/a","n/a",IF(AH$3&gt;(A8stdlife+$E177),(Input!$O$150*(1+rvanilla)^0.5)-SUM($O177:AG177),(Input!$O$150*(1+rvanilla)^0.5)/A8stdlife))</f>
        <v>0</v>
      </c>
      <c r="AI177" s="164">
        <f>IF(A8stdlife="n/a","n/a",IF(AI$3&gt;(A8stdlife+$E177),(Input!$O$150*(1+rvanilla)^0.5)-SUM($O177:AH177),(Input!$O$150*(1+rvanilla)^0.5)/A8stdlife))</f>
        <v>0</v>
      </c>
      <c r="AJ177" s="164">
        <f>IF(A8stdlife="n/a","n/a",IF(AJ$3&gt;(A8stdlife+$E177),(Input!$O$150*(1+rvanilla)^0.5)-SUM($O177:AI177),(Input!$O$150*(1+rvanilla)^0.5)/A8stdlife))</f>
        <v>0</v>
      </c>
      <c r="AK177" s="164">
        <f>IF(A8stdlife="n/a","n/a",IF(AK$3&gt;(A8stdlife+$E177),(Input!$O$150*(1+rvanilla)^0.5)-SUM($O177:AJ177),(Input!$O$150*(1+rvanilla)^0.5)/A8stdlife))</f>
        <v>0</v>
      </c>
      <c r="AL177" s="164">
        <f>IF(A8stdlife="n/a","n/a",IF(AL$3&gt;(A8stdlife+$E177),(Input!$O$150*(1+rvanilla)^0.5)-SUM($O177:AK177),(Input!$O$150*(1+rvanilla)^0.5)/A8stdlife))</f>
        <v>0</v>
      </c>
      <c r="AM177" s="164">
        <f>IF(A8stdlife="n/a","n/a",IF(AM$3&gt;(A8stdlife+$E177),(Input!$O$150*(1+rvanilla)^0.5)-SUM($O177:AL177),(Input!$O$150*(1+rvanilla)^0.5)/A8stdlife))</f>
        <v>0</v>
      </c>
      <c r="AN177" s="164">
        <f>IF(A8stdlife="n/a","n/a",IF(AN$3&gt;(A8stdlife+$E177),(Input!$O$150*(1+rvanilla)^0.5)-SUM($O177:AM177),(Input!$O$150*(1+rvanilla)^0.5)/A8stdlife))</f>
        <v>0</v>
      </c>
      <c r="AO177" s="164">
        <f>IF(A8stdlife="n/a","n/a",IF(AO$3&gt;(A8stdlife+$E177),(Input!$O$150*(1+rvanilla)^0.5)-SUM($O177:AN177),(Input!$O$150*(1+rvanilla)^0.5)/A8stdlife))</f>
        <v>0</v>
      </c>
      <c r="AP177" s="164">
        <f>IF(A8stdlife="n/a","n/a",IF(AP$3&gt;(A8stdlife+$E177),(Input!$O$150*(1+rvanilla)^0.5)-SUM($O177:AO177),(Input!$O$150*(1+rvanilla)^0.5)/A8stdlife))</f>
        <v>0</v>
      </c>
      <c r="AQ177" s="164">
        <f>IF(A8stdlife="n/a","n/a",IF(AQ$3&gt;(A8stdlife+$E177),(Input!$O$150*(1+rvanilla)^0.5)-SUM($O177:AP177),(Input!$O$150*(1+rvanilla)^0.5)/A8stdlife))</f>
        <v>0</v>
      </c>
      <c r="AR177" s="164">
        <f>IF(A8stdlife="n/a","n/a",IF(AR$3&gt;(A8stdlife+$E177),(Input!$O$150*(1+rvanilla)^0.5)-SUM($O177:AQ177),(Input!$O$150*(1+rvanilla)^0.5)/A8stdlife))</f>
        <v>0</v>
      </c>
      <c r="AS177" s="164">
        <f>IF(A8stdlife="n/a","n/a",IF(AS$3&gt;(A8stdlife+$E177),(Input!$O$150*(1+rvanilla)^0.5)-SUM($O177:AR177),(Input!$O$150*(1+rvanilla)^0.5)/A8stdlife))</f>
        <v>0</v>
      </c>
      <c r="AT177" s="164">
        <f>IF(A8stdlife="n/a","n/a",IF(AT$3&gt;(A8stdlife+$E177),(Input!$O$150*(1+rvanilla)^0.5)-SUM($O177:AS177),(Input!$O$150*(1+rvanilla)^0.5)/A8stdlife))</f>
        <v>0</v>
      </c>
      <c r="AU177" s="164">
        <f>IF(A8stdlife="n/a","n/a",IF(AU$3&gt;(A8stdlife+$E177),(Input!$O$150*(1+rvanilla)^0.5)-SUM($O177:AT177),(Input!$O$150*(1+rvanilla)^0.5)/A8stdlife))</f>
        <v>0</v>
      </c>
      <c r="AV177" s="164">
        <f>IF(A8stdlife="n/a","n/a",IF(AV$3&gt;(A8stdlife+$E177),(Input!$O$150*(1+rvanilla)^0.5)-SUM($O177:AU177),(Input!$O$150*(1+rvanilla)^0.5)/A8stdlife))</f>
        <v>0</v>
      </c>
      <c r="AW177" s="164">
        <f>IF(A8stdlife="n/a","n/a",IF(AW$3&gt;(A8stdlife+$E177),(Input!$O$150*(1+rvanilla)^0.5)-SUM($O177:AV177),(Input!$O$150*(1+rvanilla)^0.5)/A8stdlife))</f>
        <v>0</v>
      </c>
      <c r="AX177" s="164">
        <f>IF(A8stdlife="n/a","n/a",IF(AX$3&gt;(A8stdlife+$E177),(Input!$O$150*(1+rvanilla)^0.5)-SUM($O177:AW177),(Input!$O$150*(1+rvanilla)^0.5)/A8stdlife))</f>
        <v>0</v>
      </c>
      <c r="AY177" s="164">
        <f>IF(A8stdlife="n/a","n/a",IF(AY$3&gt;(A8stdlife+$E177),(Input!$O$150*(1+rvanilla)^0.5)-SUM($O177:AX177),(Input!$O$150*(1+rvanilla)^0.5)/A8stdlife))</f>
        <v>0</v>
      </c>
      <c r="AZ177" s="164">
        <f>IF(A8stdlife="n/a","n/a",IF(AZ$3&gt;(A8stdlife+$E177),(Input!$O$150*(1+rvanilla)^0.5)-SUM($O177:AY177),(Input!$O$150*(1+rvanilla)^0.5)/A8stdlife))</f>
        <v>0</v>
      </c>
      <c r="BA177" s="164">
        <f>IF(A8stdlife="n/a","n/a",IF(BA$3&gt;(A8stdlife+$E177),(Input!$O$150*(1+rvanilla)^0.5)-SUM($O177:AZ177),(Input!$O$150*(1+rvanilla)^0.5)/A8stdlife))</f>
        <v>0</v>
      </c>
      <c r="BB177" s="164">
        <f>IF(A8stdlife="n/a","n/a",IF(BB$3&gt;(A8stdlife+$E177),(Input!$O$150*(1+rvanilla)^0.5)-SUM($O177:BA177),(Input!$O$150*(1+rvanilla)^0.5)/A8stdlife))</f>
        <v>0</v>
      </c>
      <c r="BC177" s="164">
        <f>IF(A8stdlife="n/a","n/a",IF(BC$3&gt;(A8stdlife+$E177),(Input!$O$150*(1+rvanilla)^0.5)-SUM($O177:BB177),(Input!$O$150*(1+rvanilla)^0.5)/A8stdlife))</f>
        <v>0</v>
      </c>
      <c r="BD177" s="164">
        <f>IF(A8stdlife="n/a","n/a",IF(BD$3&gt;(A8stdlife+$E177),(Input!$O$150*(1+rvanilla)^0.5)-SUM($O177:BC177),(Input!$O$150*(1+rvanilla)^0.5)/A8stdlife))</f>
        <v>0</v>
      </c>
      <c r="BE177" s="164">
        <f>IF(A8stdlife="n/a","n/a",IF(BE$3&gt;(A8stdlife+$E177),(Input!$O$150*(1+rvanilla)^0.5)-SUM($O177:BD177),(Input!$O$150*(1+rvanilla)^0.5)/A8stdlife))</f>
        <v>0</v>
      </c>
      <c r="BF177" s="164">
        <f>IF(A8stdlife="n/a","n/a",IF(BF$3&gt;(A8stdlife+$E177),(Input!$O$150*(1+rvanilla)^0.5)-SUM($O177:BE177),(Input!$O$150*(1+rvanilla)^0.5)/A8stdlife))</f>
        <v>0</v>
      </c>
      <c r="BG177" s="164">
        <f>IF(A8stdlife="n/a","n/a",IF(BG$3&gt;(A8stdlife+$E177),(Input!$O$150*(1+rvanilla)^0.5)-SUM($O177:BF177),(Input!$O$150*(1+rvanilla)^0.5)/A8stdlife))</f>
        <v>0</v>
      </c>
      <c r="BH177" s="164">
        <f>IF(A8stdlife="n/a","n/a",IF(BH$3&gt;(A8stdlife+$E177),(Input!$O$150*(1+rvanilla)^0.5)-SUM($O177:BG177),(Input!$O$150*(1+rvanilla)^0.5)/A8stdlife))</f>
        <v>0</v>
      </c>
      <c r="BI177" s="164">
        <f>IF(A8stdlife="n/a","n/a",IF(BI$3&gt;(A8stdlife+$E177),(Input!$O$150*(1+rvanilla)^0.5)-SUM($O177:BH177),(Input!$O$150*(1+rvanilla)^0.5)/A8stdlife))</f>
        <v>0</v>
      </c>
      <c r="BJ177" s="18"/>
      <c r="BK177" s="18"/>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s="5" customFormat="1" hidden="1" outlineLevel="2" x14ac:dyDescent="0.2">
      <c r="A178" s="18"/>
      <c r="B178" s="18"/>
      <c r="C178" s="36"/>
      <c r="D178" s="485"/>
      <c r="E178" s="284">
        <v>10</v>
      </c>
      <c r="F178" s="38"/>
      <c r="G178" s="391"/>
      <c r="H178" s="308"/>
      <c r="I178" s="308"/>
      <c r="J178" s="308"/>
      <c r="K178" s="308"/>
      <c r="L178" s="308"/>
      <c r="M178" s="308"/>
      <c r="N178" s="308"/>
      <c r="O178" s="308"/>
      <c r="P178" s="307"/>
      <c r="Q178" s="164">
        <f>IF(A8stdlife="n/a","n/a",IF(Q$3&gt;(A8stdlife+$E178),(Input!$P$150*(1+rvanilla)^0.5)-SUM($P178:P178),(Input!$P$150*(1+rvanilla)^0.5)/A8stdlife))</f>
        <v>0</v>
      </c>
      <c r="R178" s="164">
        <f>IF(A8stdlife="n/a","n/a",IF(R$3&gt;(A8stdlife+$E178),(Input!$P$150*(1+rvanilla)^0.5)-SUM($P178:Q178),(Input!$P$150*(1+rvanilla)^0.5)/A8stdlife))</f>
        <v>0</v>
      </c>
      <c r="S178" s="164">
        <f>IF(A8stdlife="n/a","n/a",IF(S$3&gt;(A8stdlife+$E178),(Input!$P$150*(1+rvanilla)^0.5)-SUM($P178:R178),(Input!$P$150*(1+rvanilla)^0.5)/A8stdlife))</f>
        <v>0</v>
      </c>
      <c r="T178" s="164">
        <f>IF(A8stdlife="n/a","n/a",IF(T$3&gt;(A8stdlife+$E178),(Input!$P$150*(1+rvanilla)^0.5)-SUM($P178:S178),(Input!$P$150*(1+rvanilla)^0.5)/A8stdlife))</f>
        <v>0</v>
      </c>
      <c r="U178" s="164">
        <f>IF(A8stdlife="n/a","n/a",IF(U$3&gt;(A8stdlife+$E178),(Input!$P$150*(1+rvanilla)^0.5)-SUM($P178:T178),(Input!$P$150*(1+rvanilla)^0.5)/A8stdlife))</f>
        <v>0</v>
      </c>
      <c r="V178" s="164">
        <f>IF(A8stdlife="n/a","n/a",IF(V$3&gt;(A8stdlife+$E178),(Input!$P$150*(1+rvanilla)^0.5)-SUM($P178:U178),(Input!$P$150*(1+rvanilla)^0.5)/A8stdlife))</f>
        <v>0</v>
      </c>
      <c r="W178" s="164">
        <f>IF(A8stdlife="n/a","n/a",IF(W$3&gt;(A8stdlife+$E178),(Input!$P$150*(1+rvanilla)^0.5)-SUM($P178:V178),(Input!$P$150*(1+rvanilla)^0.5)/A8stdlife))</f>
        <v>0</v>
      </c>
      <c r="X178" s="164">
        <f>IF(A8stdlife="n/a","n/a",IF(X$3&gt;(A8stdlife+$E178),(Input!$P$150*(1+rvanilla)^0.5)-SUM($P178:W178),(Input!$P$150*(1+rvanilla)^0.5)/A8stdlife))</f>
        <v>0</v>
      </c>
      <c r="Y178" s="164">
        <f>IF(A8stdlife="n/a","n/a",IF(Y$3&gt;(A8stdlife+$E178),(Input!$P$150*(1+rvanilla)^0.5)-SUM($P178:X178),(Input!$P$150*(1+rvanilla)^0.5)/A8stdlife))</f>
        <v>0</v>
      </c>
      <c r="Z178" s="164">
        <f>IF(A8stdlife="n/a","n/a",IF(Z$3&gt;(A8stdlife+$E178),(Input!$P$150*(1+rvanilla)^0.5)-SUM($P178:Y178),(Input!$P$150*(1+rvanilla)^0.5)/A8stdlife))</f>
        <v>0</v>
      </c>
      <c r="AA178" s="164">
        <f>IF(A8stdlife="n/a","n/a",IF(AA$3&gt;(A8stdlife+$E178),(Input!$P$150*(1+rvanilla)^0.5)-SUM($P178:Z178),(Input!$P$150*(1+rvanilla)^0.5)/A8stdlife))</f>
        <v>0</v>
      </c>
      <c r="AB178" s="164">
        <f>IF(A8stdlife="n/a","n/a",IF(AB$3&gt;(A8stdlife+$E178),(Input!$P$150*(1+rvanilla)^0.5)-SUM($P178:AA178),(Input!$P$150*(1+rvanilla)^0.5)/A8stdlife))</f>
        <v>0</v>
      </c>
      <c r="AC178" s="164">
        <f>IF(A8stdlife="n/a","n/a",IF(AC$3&gt;(A8stdlife+$E178),(Input!$P$150*(1+rvanilla)^0.5)-SUM($P178:AB178),(Input!$P$150*(1+rvanilla)^0.5)/A8stdlife))</f>
        <v>0</v>
      </c>
      <c r="AD178" s="164">
        <f>IF(A8stdlife="n/a","n/a",IF(AD$3&gt;(A8stdlife+$E178),(Input!$P$150*(1+rvanilla)^0.5)-SUM($P178:AC178),(Input!$P$150*(1+rvanilla)^0.5)/A8stdlife))</f>
        <v>0</v>
      </c>
      <c r="AE178" s="164">
        <f>IF(A8stdlife="n/a","n/a",IF(AE$3&gt;(A8stdlife+$E178),(Input!$P$150*(1+rvanilla)^0.5)-SUM($P178:AD178),(Input!$P$150*(1+rvanilla)^0.5)/A8stdlife))</f>
        <v>0</v>
      </c>
      <c r="AF178" s="164">
        <f>IF(A8stdlife="n/a","n/a",IF(AF$3&gt;(A8stdlife+$E178),(Input!$P$150*(1+rvanilla)^0.5)-SUM($P178:AE178),(Input!$P$150*(1+rvanilla)^0.5)/A8stdlife))</f>
        <v>0</v>
      </c>
      <c r="AG178" s="164">
        <f>IF(A8stdlife="n/a","n/a",IF(AG$3&gt;(A8stdlife+$E178),(Input!$P$150*(1+rvanilla)^0.5)-SUM($P178:AF178),(Input!$P$150*(1+rvanilla)^0.5)/A8stdlife))</f>
        <v>0</v>
      </c>
      <c r="AH178" s="164">
        <f>IF(A8stdlife="n/a","n/a",IF(AH$3&gt;(A8stdlife+$E178),(Input!$P$150*(1+rvanilla)^0.5)-SUM($P178:AG178),(Input!$P$150*(1+rvanilla)^0.5)/A8stdlife))</f>
        <v>0</v>
      </c>
      <c r="AI178" s="164">
        <f>IF(A8stdlife="n/a","n/a",IF(AI$3&gt;(A8stdlife+$E178),(Input!$P$150*(1+rvanilla)^0.5)-SUM($P178:AH178),(Input!$P$150*(1+rvanilla)^0.5)/A8stdlife))</f>
        <v>0</v>
      </c>
      <c r="AJ178" s="164">
        <f>IF(A8stdlife="n/a","n/a",IF(AJ$3&gt;(A8stdlife+$E178),(Input!$P$150*(1+rvanilla)^0.5)-SUM($P178:AI178),(Input!$P$150*(1+rvanilla)^0.5)/A8stdlife))</f>
        <v>0</v>
      </c>
      <c r="AK178" s="164">
        <f>IF(A8stdlife="n/a","n/a",IF(AK$3&gt;(A8stdlife+$E178),(Input!$P$150*(1+rvanilla)^0.5)-SUM($P178:AJ178),(Input!$P$150*(1+rvanilla)^0.5)/A8stdlife))</f>
        <v>0</v>
      </c>
      <c r="AL178" s="164">
        <f>IF(A8stdlife="n/a","n/a",IF(AL$3&gt;(A8stdlife+$E178),(Input!$P$150*(1+rvanilla)^0.5)-SUM($P178:AK178),(Input!$P$150*(1+rvanilla)^0.5)/A8stdlife))</f>
        <v>0</v>
      </c>
      <c r="AM178" s="164">
        <f>IF(A8stdlife="n/a","n/a",IF(AM$3&gt;(A8stdlife+$E178),(Input!$P$150*(1+rvanilla)^0.5)-SUM($P178:AL178),(Input!$P$150*(1+rvanilla)^0.5)/A8stdlife))</f>
        <v>0</v>
      </c>
      <c r="AN178" s="164">
        <f>IF(A8stdlife="n/a","n/a",IF(AN$3&gt;(A8stdlife+$E178),(Input!$P$150*(1+rvanilla)^0.5)-SUM($P178:AM178),(Input!$P$150*(1+rvanilla)^0.5)/A8stdlife))</f>
        <v>0</v>
      </c>
      <c r="AO178" s="164">
        <f>IF(A8stdlife="n/a","n/a",IF(AO$3&gt;(A8stdlife+$E178),(Input!$P$150*(1+rvanilla)^0.5)-SUM($P178:AN178),(Input!$P$150*(1+rvanilla)^0.5)/A8stdlife))</f>
        <v>0</v>
      </c>
      <c r="AP178" s="164">
        <f>IF(A8stdlife="n/a","n/a",IF(AP$3&gt;(A8stdlife+$E178),(Input!$P$150*(1+rvanilla)^0.5)-SUM($P178:AO178),(Input!$P$150*(1+rvanilla)^0.5)/A8stdlife))</f>
        <v>0</v>
      </c>
      <c r="AQ178" s="164">
        <f>IF(A8stdlife="n/a","n/a",IF(AQ$3&gt;(A8stdlife+$E178),(Input!$P$150*(1+rvanilla)^0.5)-SUM($P178:AP178),(Input!$P$150*(1+rvanilla)^0.5)/A8stdlife))</f>
        <v>0</v>
      </c>
      <c r="AR178" s="164">
        <f>IF(A8stdlife="n/a","n/a",IF(AR$3&gt;(A8stdlife+$E178),(Input!$P$150*(1+rvanilla)^0.5)-SUM($P178:AQ178),(Input!$P$150*(1+rvanilla)^0.5)/A8stdlife))</f>
        <v>0</v>
      </c>
      <c r="AS178" s="164">
        <f>IF(A8stdlife="n/a","n/a",IF(AS$3&gt;(A8stdlife+$E178),(Input!$P$150*(1+rvanilla)^0.5)-SUM($P178:AR178),(Input!$P$150*(1+rvanilla)^0.5)/A8stdlife))</f>
        <v>0</v>
      </c>
      <c r="AT178" s="164">
        <f>IF(A8stdlife="n/a","n/a",IF(AT$3&gt;(A8stdlife+$E178),(Input!$P$150*(1+rvanilla)^0.5)-SUM($P178:AS178),(Input!$P$150*(1+rvanilla)^0.5)/A8stdlife))</f>
        <v>0</v>
      </c>
      <c r="AU178" s="164">
        <f>IF(A8stdlife="n/a","n/a",IF(AU$3&gt;(A8stdlife+$E178),(Input!$P$150*(1+rvanilla)^0.5)-SUM($P178:AT178),(Input!$P$150*(1+rvanilla)^0.5)/A8stdlife))</f>
        <v>0</v>
      </c>
      <c r="AV178" s="164">
        <f>IF(A8stdlife="n/a","n/a",IF(AV$3&gt;(A8stdlife+$E178),(Input!$P$150*(1+rvanilla)^0.5)-SUM($P178:AU178),(Input!$P$150*(1+rvanilla)^0.5)/A8stdlife))</f>
        <v>0</v>
      </c>
      <c r="AW178" s="164">
        <f>IF(A8stdlife="n/a","n/a",IF(AW$3&gt;(A8stdlife+$E178),(Input!$P$150*(1+rvanilla)^0.5)-SUM($P178:AV178),(Input!$P$150*(1+rvanilla)^0.5)/A8stdlife))</f>
        <v>0</v>
      </c>
      <c r="AX178" s="164">
        <f>IF(A8stdlife="n/a","n/a",IF(AX$3&gt;(A8stdlife+$E178),(Input!$P$150*(1+rvanilla)^0.5)-SUM($P178:AW178),(Input!$P$150*(1+rvanilla)^0.5)/A8stdlife))</f>
        <v>0</v>
      </c>
      <c r="AY178" s="164">
        <f>IF(A8stdlife="n/a","n/a",IF(AY$3&gt;(A8stdlife+$E178),(Input!$P$150*(1+rvanilla)^0.5)-SUM($P178:AX178),(Input!$P$150*(1+rvanilla)^0.5)/A8stdlife))</f>
        <v>0</v>
      </c>
      <c r="AZ178" s="164">
        <f>IF(A8stdlife="n/a","n/a",IF(AZ$3&gt;(A8stdlife+$E178),(Input!$P$150*(1+rvanilla)^0.5)-SUM($P178:AY178),(Input!$P$150*(1+rvanilla)^0.5)/A8stdlife))</f>
        <v>0</v>
      </c>
      <c r="BA178" s="164">
        <f>IF(A8stdlife="n/a","n/a",IF(BA$3&gt;(A8stdlife+$E178),(Input!$P$150*(1+rvanilla)^0.5)-SUM($P178:AZ178),(Input!$P$150*(1+rvanilla)^0.5)/A8stdlife))</f>
        <v>0</v>
      </c>
      <c r="BB178" s="164">
        <f>IF(A8stdlife="n/a","n/a",IF(BB$3&gt;(A8stdlife+$E178),(Input!$P$150*(1+rvanilla)^0.5)-SUM($P178:BA178),(Input!$P$150*(1+rvanilla)^0.5)/A8stdlife))</f>
        <v>0</v>
      </c>
      <c r="BC178" s="164">
        <f>IF(A8stdlife="n/a","n/a",IF(BC$3&gt;(A8stdlife+$E178),(Input!$P$150*(1+rvanilla)^0.5)-SUM($P178:BB178),(Input!$P$150*(1+rvanilla)^0.5)/A8stdlife))</f>
        <v>0</v>
      </c>
      <c r="BD178" s="164">
        <f>IF(A8stdlife="n/a","n/a",IF(BD$3&gt;(A8stdlife+$E178),(Input!$P$150*(1+rvanilla)^0.5)-SUM($P178:BC178),(Input!$P$150*(1+rvanilla)^0.5)/A8stdlife))</f>
        <v>0</v>
      </c>
      <c r="BE178" s="164">
        <f>IF(A8stdlife="n/a","n/a",IF(BE$3&gt;(A8stdlife+$E178),(Input!$P$150*(1+rvanilla)^0.5)-SUM($P178:BD178),(Input!$P$150*(1+rvanilla)^0.5)/A8stdlife))</f>
        <v>0</v>
      </c>
      <c r="BF178" s="164">
        <f>IF(A8stdlife="n/a","n/a",IF(BF$3&gt;(A8stdlife+$E178),(Input!$P$150*(1+rvanilla)^0.5)-SUM($P178:BE178),(Input!$P$150*(1+rvanilla)^0.5)/A8stdlife))</f>
        <v>0</v>
      </c>
      <c r="BG178" s="164">
        <f>IF(A8stdlife="n/a","n/a",IF(BG$3&gt;(A8stdlife+$E178),(Input!$P$150*(1+rvanilla)^0.5)-SUM($P178:BF178),(Input!$P$150*(1+rvanilla)^0.5)/A8stdlife))</f>
        <v>0</v>
      </c>
      <c r="BH178" s="164">
        <f>IF(A8stdlife="n/a","n/a",IF(BH$3&gt;(A8stdlife+$E178),(Input!$P$150*(1+rvanilla)^0.5)-SUM($P178:BG178),(Input!$P$150*(1+rvanilla)^0.5)/A8stdlife))</f>
        <v>0</v>
      </c>
      <c r="BI178" s="164">
        <f>IF(A8stdlife="n/a","n/a",IF(BI$3&gt;(A8stdlife+$E178),(Input!$P$150*(1+rvanilla)^0.5)-SUM($P178:BH178),(Input!$P$150*(1+rvanilla)^0.5)/A8stdlife))</f>
        <v>0</v>
      </c>
      <c r="BJ178" s="18"/>
      <c r="BK178" s="1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s="5" customFormat="1" hidden="1" outlineLevel="1" x14ac:dyDescent="0.2">
      <c r="A179" s="18"/>
      <c r="B179" s="18"/>
      <c r="C179" s="36" t="str">
        <f>Asset8</f>
        <v>Transmission &amp; Zone emergency spares</v>
      </c>
      <c r="D179" s="18"/>
      <c r="E179" s="18"/>
      <c r="F179" s="33"/>
      <c r="G179" s="161">
        <f t="shared" ref="G179:AL179" si="51">SUM(G167:G178)</f>
        <v>0</v>
      </c>
      <c r="H179" s="161">
        <f t="shared" si="51"/>
        <v>0</v>
      </c>
      <c r="I179" s="161">
        <f t="shared" si="51"/>
        <v>0</v>
      </c>
      <c r="J179" s="161">
        <f t="shared" si="51"/>
        <v>0</v>
      </c>
      <c r="K179" s="161">
        <f t="shared" si="51"/>
        <v>0</v>
      </c>
      <c r="L179" s="161">
        <f t="shared" si="51"/>
        <v>0</v>
      </c>
      <c r="M179" s="161">
        <f t="shared" si="51"/>
        <v>0</v>
      </c>
      <c r="N179" s="161">
        <f t="shared" si="51"/>
        <v>0</v>
      </c>
      <c r="O179" s="161">
        <f t="shared" si="51"/>
        <v>0</v>
      </c>
      <c r="P179" s="161">
        <f t="shared" si="51"/>
        <v>0</v>
      </c>
      <c r="Q179" s="161">
        <f t="shared" si="51"/>
        <v>0</v>
      </c>
      <c r="R179" s="161">
        <f t="shared" si="51"/>
        <v>0</v>
      </c>
      <c r="S179" s="161">
        <f t="shared" si="51"/>
        <v>0</v>
      </c>
      <c r="T179" s="161">
        <f t="shared" si="51"/>
        <v>0</v>
      </c>
      <c r="U179" s="161">
        <f t="shared" si="51"/>
        <v>0</v>
      </c>
      <c r="V179" s="161">
        <f t="shared" si="51"/>
        <v>0</v>
      </c>
      <c r="W179" s="161">
        <f t="shared" si="51"/>
        <v>0</v>
      </c>
      <c r="X179" s="161">
        <f t="shared" si="51"/>
        <v>0</v>
      </c>
      <c r="Y179" s="161">
        <f t="shared" si="51"/>
        <v>0</v>
      </c>
      <c r="Z179" s="161">
        <f t="shared" si="51"/>
        <v>0</v>
      </c>
      <c r="AA179" s="161">
        <f t="shared" si="51"/>
        <v>0</v>
      </c>
      <c r="AB179" s="161">
        <f t="shared" si="51"/>
        <v>0</v>
      </c>
      <c r="AC179" s="161">
        <f t="shared" si="51"/>
        <v>0</v>
      </c>
      <c r="AD179" s="161">
        <f t="shared" si="51"/>
        <v>0</v>
      </c>
      <c r="AE179" s="161">
        <f t="shared" si="51"/>
        <v>0</v>
      </c>
      <c r="AF179" s="161">
        <f t="shared" si="51"/>
        <v>0</v>
      </c>
      <c r="AG179" s="161">
        <f t="shared" si="51"/>
        <v>0</v>
      </c>
      <c r="AH179" s="161">
        <f t="shared" si="51"/>
        <v>0</v>
      </c>
      <c r="AI179" s="161">
        <f t="shared" si="51"/>
        <v>0</v>
      </c>
      <c r="AJ179" s="161">
        <f t="shared" si="51"/>
        <v>0</v>
      </c>
      <c r="AK179" s="161">
        <f t="shared" si="51"/>
        <v>0</v>
      </c>
      <c r="AL179" s="161">
        <f t="shared" si="51"/>
        <v>0</v>
      </c>
      <c r="AM179" s="161">
        <f t="shared" ref="AM179:BI179" si="52">SUM(AM167:AM178)</f>
        <v>0</v>
      </c>
      <c r="AN179" s="161">
        <f t="shared" si="52"/>
        <v>0</v>
      </c>
      <c r="AO179" s="161">
        <f t="shared" si="52"/>
        <v>0</v>
      </c>
      <c r="AP179" s="161">
        <f t="shared" si="52"/>
        <v>0</v>
      </c>
      <c r="AQ179" s="161">
        <f t="shared" si="52"/>
        <v>0</v>
      </c>
      <c r="AR179" s="161">
        <f t="shared" si="52"/>
        <v>0</v>
      </c>
      <c r="AS179" s="161">
        <f t="shared" si="52"/>
        <v>0</v>
      </c>
      <c r="AT179" s="161">
        <f t="shared" si="52"/>
        <v>0</v>
      </c>
      <c r="AU179" s="161">
        <f t="shared" si="52"/>
        <v>0</v>
      </c>
      <c r="AV179" s="161">
        <f t="shared" si="52"/>
        <v>0</v>
      </c>
      <c r="AW179" s="161">
        <f t="shared" si="52"/>
        <v>0</v>
      </c>
      <c r="AX179" s="161">
        <f t="shared" si="52"/>
        <v>0</v>
      </c>
      <c r="AY179" s="161">
        <f t="shared" si="52"/>
        <v>0</v>
      </c>
      <c r="AZ179" s="161">
        <f t="shared" si="52"/>
        <v>0</v>
      </c>
      <c r="BA179" s="161">
        <f t="shared" si="52"/>
        <v>0</v>
      </c>
      <c r="BB179" s="161">
        <f t="shared" si="52"/>
        <v>0</v>
      </c>
      <c r="BC179" s="161">
        <f t="shared" si="52"/>
        <v>0</v>
      </c>
      <c r="BD179" s="161">
        <f t="shared" si="52"/>
        <v>0</v>
      </c>
      <c r="BE179" s="161">
        <f t="shared" si="52"/>
        <v>0</v>
      </c>
      <c r="BF179" s="161">
        <f t="shared" si="52"/>
        <v>0</v>
      </c>
      <c r="BG179" s="161">
        <f t="shared" si="52"/>
        <v>0</v>
      </c>
      <c r="BH179" s="161">
        <f t="shared" si="52"/>
        <v>0</v>
      </c>
      <c r="BI179" s="161">
        <f t="shared" si="52"/>
        <v>0</v>
      </c>
      <c r="BJ179" s="18"/>
      <c r="BK179" s="18"/>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s="5" customFormat="1" ht="12.75" hidden="1" customHeight="1" outlineLevel="2" x14ac:dyDescent="0.2">
      <c r="A180" s="18"/>
      <c r="B180" s="43" t="str">
        <f>C192</f>
        <v>Ancillary substation equipment (tx)</v>
      </c>
      <c r="C180" s="44"/>
      <c r="D180" s="45" t="s">
        <v>72</v>
      </c>
      <c r="E180" s="44"/>
      <c r="F180" s="46"/>
      <c r="G180" s="389">
        <f>IF(G$3&gt;A9remlife,A9value-SUM($F180:F180),IF(A9remlife="N/A","n/a",A9value/A9remlife))</f>
        <v>3.0956909091595541</v>
      </c>
      <c r="H180" s="163">
        <f>IF(H$3&gt;A9remlife,A9value-SUM($F180:G180),IF(A9remlife="N/A","n/a",A9value/A9remlife))</f>
        <v>3.0956909091595541</v>
      </c>
      <c r="I180" s="163">
        <f>IF(I$3&gt;A9remlife,A9value-SUM($F180:H180),IF(A9remlife="N/A","n/a",A9value/A9remlife))</f>
        <v>3.0956909091595541</v>
      </c>
      <c r="J180" s="163">
        <f>IF(J$3&gt;A9remlife,A9value-SUM($F180:I180),IF(A9remlife="N/A","n/a",A9value/A9remlife))</f>
        <v>3.0956909091595541</v>
      </c>
      <c r="K180" s="163">
        <f>IF(K$3&gt;A9remlife,A9value-SUM($F180:J180),IF(A9remlife="N/A","n/a",A9value/A9remlife))</f>
        <v>3.0956909091595541</v>
      </c>
      <c r="L180" s="163">
        <f>IF(L$3&gt;A9remlife,A9value-SUM($F180:K180),IF(A9remlife="N/A","n/a",A9value/A9remlife))</f>
        <v>3.0956909091595541</v>
      </c>
      <c r="M180" s="163">
        <f>IF(M$3&gt;A9remlife,A9value-SUM($F180:L180),IF(A9remlife="N/A","n/a",A9value/A9remlife))</f>
        <v>3.0956909091595541</v>
      </c>
      <c r="N180" s="163">
        <f>IF(N$3&gt;A9remlife,A9value-SUM($F180:M180),IF(A9remlife="N/A","n/a",A9value/A9remlife))</f>
        <v>3.0956909091595541</v>
      </c>
      <c r="O180" s="163">
        <f>IF(O$3&gt;A9remlife,A9value-SUM($F180:N180),IF(A9remlife="N/A","n/a",A9value/A9remlife))</f>
        <v>3.0956909091595541</v>
      </c>
      <c r="P180" s="163">
        <f>IF(P$3&gt;A9remlife,A9value-SUM($F180:O180),IF(A9remlife="N/A","n/a",A9value/A9remlife))</f>
        <v>3.0956909091595541</v>
      </c>
      <c r="Q180" s="163">
        <f>IF(Q$3&gt;A9remlife,A9value-SUM($F180:P180),IF(A9remlife="N/A","n/a",A9value/A9remlife))</f>
        <v>3.0956909091595541</v>
      </c>
      <c r="R180" s="163">
        <f>IF(R$3&gt;A9remlife,A9value-SUM($F180:Q180),IF(A9remlife="N/A","n/a",A9value/A9remlife))</f>
        <v>3.0956909091595541</v>
      </c>
      <c r="S180" s="163">
        <f>IF(S$3&gt;A9remlife,A9value-SUM($F180:R180),IF(A9remlife="N/A","n/a",A9value/A9remlife))</f>
        <v>3.0956909091595541</v>
      </c>
      <c r="T180" s="163">
        <f>IF(T$3&gt;A9remlife,A9value-SUM($F180:S180),IF(A9remlife="N/A","n/a",A9value/A9remlife))</f>
        <v>2.7068364032257577</v>
      </c>
      <c r="U180" s="163">
        <f>IF(U$3&gt;A9remlife,A9value-SUM($F180:T180),IF(A9remlife="N/A","n/a",A9value/A9remlife))</f>
        <v>0</v>
      </c>
      <c r="V180" s="163">
        <f>IF(V$3&gt;A9remlife,A9value-SUM($F180:U180),IF(A9remlife="N/A","n/a",A9value/A9remlife))</f>
        <v>0</v>
      </c>
      <c r="W180" s="163">
        <f>IF(W$3&gt;A9remlife,A9value-SUM($F180:V180),IF(A9remlife="N/A","n/a",A9value/A9remlife))</f>
        <v>0</v>
      </c>
      <c r="X180" s="163">
        <f>IF(X$3&gt;A9remlife,A9value-SUM($F180:W180),IF(A9remlife="N/A","n/a",A9value/A9remlife))</f>
        <v>0</v>
      </c>
      <c r="Y180" s="163">
        <f>IF(Y$3&gt;A9remlife,A9value-SUM($F180:X180),IF(A9remlife="N/A","n/a",A9value/A9remlife))</f>
        <v>0</v>
      </c>
      <c r="Z180" s="163">
        <f>IF(Z$3&gt;A9remlife,A9value-SUM($F180:Y180),IF(A9remlife="N/A","n/a",A9value/A9remlife))</f>
        <v>0</v>
      </c>
      <c r="AA180" s="163">
        <f>IF(AA$3&gt;A9remlife,A9value-SUM($F180:Z180),IF(A9remlife="N/A","n/a",A9value/A9remlife))</f>
        <v>0</v>
      </c>
      <c r="AB180" s="163">
        <f>IF(AB$3&gt;A9remlife,A9value-SUM($F180:AA180),IF(A9remlife="N/A","n/a",A9value/A9remlife))</f>
        <v>0</v>
      </c>
      <c r="AC180" s="163">
        <f>IF(AC$3&gt;A9remlife,A9value-SUM($F180:AB180),IF(A9remlife="N/A","n/a",A9value/A9remlife))</f>
        <v>0</v>
      </c>
      <c r="AD180" s="163">
        <f>IF(AD$3&gt;A9remlife,A9value-SUM($F180:AC180),IF(A9remlife="N/A","n/a",A9value/A9remlife))</f>
        <v>0</v>
      </c>
      <c r="AE180" s="163">
        <f>IF(AE$3&gt;A9remlife,A9value-SUM($F180:AD180),IF(A9remlife="N/A","n/a",A9value/A9remlife))</f>
        <v>0</v>
      </c>
      <c r="AF180" s="163">
        <f>IF(AF$3&gt;A9remlife,A9value-SUM($F180:AE180),IF(A9remlife="N/A","n/a",A9value/A9remlife))</f>
        <v>0</v>
      </c>
      <c r="AG180" s="163">
        <f>IF(AG$3&gt;A9remlife,A9value-SUM($F180:AF180),IF(A9remlife="N/A","n/a",A9value/A9remlife))</f>
        <v>0</v>
      </c>
      <c r="AH180" s="163">
        <f>IF(AH$3&gt;A9remlife,A9value-SUM($F180:AG180),IF(A9remlife="N/A","n/a",A9value/A9remlife))</f>
        <v>0</v>
      </c>
      <c r="AI180" s="163">
        <f>IF(AI$3&gt;A9remlife,A9value-SUM($F180:AH180),IF(A9remlife="N/A","n/a",A9value/A9remlife))</f>
        <v>0</v>
      </c>
      <c r="AJ180" s="163">
        <f>IF(AJ$3&gt;A9remlife,A9value-SUM($F180:AI180),IF(A9remlife="N/A","n/a",A9value/A9remlife))</f>
        <v>0</v>
      </c>
      <c r="AK180" s="163">
        <f>IF(AK$3&gt;A9remlife,A9value-SUM($F180:AJ180),IF(A9remlife="N/A","n/a",A9value/A9remlife))</f>
        <v>0</v>
      </c>
      <c r="AL180" s="163">
        <f>IF(AL$3&gt;A9remlife,A9value-SUM($F180:AK180),IF(A9remlife="N/A","n/a",A9value/A9remlife))</f>
        <v>0</v>
      </c>
      <c r="AM180" s="163">
        <f>IF(AM$3&gt;A9remlife,A9value-SUM($F180:AL180),IF(A9remlife="N/A","n/a",A9value/A9remlife))</f>
        <v>0</v>
      </c>
      <c r="AN180" s="163">
        <f>IF(AN$3&gt;A9remlife,A9value-SUM($F180:AM180),IF(A9remlife="N/A","n/a",A9value/A9remlife))</f>
        <v>0</v>
      </c>
      <c r="AO180" s="163">
        <f>IF(AO$3&gt;A9remlife,A9value-SUM($F180:AN180),IF(A9remlife="N/A","n/a",A9value/A9remlife))</f>
        <v>0</v>
      </c>
      <c r="AP180" s="163">
        <f>IF(AP$3&gt;A9remlife,A9value-SUM($F180:AO180),IF(A9remlife="N/A","n/a",A9value/A9remlife))</f>
        <v>0</v>
      </c>
      <c r="AQ180" s="163">
        <f>IF(AQ$3&gt;A9remlife,A9value-SUM($F180:AP180),IF(A9remlife="N/A","n/a",A9value/A9remlife))</f>
        <v>0</v>
      </c>
      <c r="AR180" s="163">
        <f>IF(AR$3&gt;A9remlife,A9value-SUM($F180:AQ180),IF(A9remlife="N/A","n/a",A9value/A9remlife))</f>
        <v>0</v>
      </c>
      <c r="AS180" s="163">
        <f>IF(AS$3&gt;A9remlife,A9value-SUM($F180:AR180),IF(A9remlife="N/A","n/a",A9value/A9remlife))</f>
        <v>0</v>
      </c>
      <c r="AT180" s="163">
        <f>IF(AT$3&gt;A9remlife,A9value-SUM($F180:AS180),IF(A9remlife="N/A","n/a",A9value/A9remlife))</f>
        <v>0</v>
      </c>
      <c r="AU180" s="163">
        <f>IF(AU$3&gt;A9remlife,A9value-SUM($F180:AT180),IF(A9remlife="N/A","n/a",A9value/A9remlife))</f>
        <v>0</v>
      </c>
      <c r="AV180" s="163">
        <f>IF(AV$3&gt;A9remlife,A9value-SUM($F180:AU180),IF(A9remlife="N/A","n/a",A9value/A9remlife))</f>
        <v>0</v>
      </c>
      <c r="AW180" s="163">
        <f>IF(AW$3&gt;A9remlife,A9value-SUM($F180:AV180),IF(A9remlife="N/A","n/a",A9value/A9remlife))</f>
        <v>0</v>
      </c>
      <c r="AX180" s="163">
        <f>IF(AX$3&gt;A9remlife,A9value-SUM($F180:AW180),IF(A9remlife="N/A","n/a",A9value/A9remlife))</f>
        <v>0</v>
      </c>
      <c r="AY180" s="163">
        <f>IF(AY$3&gt;A9remlife,A9value-SUM($F180:AX180),IF(A9remlife="N/A","n/a",A9value/A9remlife))</f>
        <v>0</v>
      </c>
      <c r="AZ180" s="163">
        <f>IF(AZ$3&gt;A9remlife,A9value-SUM($F180:AY180),IF(A9remlife="N/A","n/a",A9value/A9remlife))</f>
        <v>0</v>
      </c>
      <c r="BA180" s="163">
        <f>IF(BA$3&gt;A9remlife,A9value-SUM($F180:AZ180),IF(A9remlife="N/A","n/a",A9value/A9remlife))</f>
        <v>0</v>
      </c>
      <c r="BB180" s="163">
        <f>IF(BB$3&gt;A9remlife,A9value-SUM($F180:BA180),IF(A9remlife="N/A","n/a",A9value/A9remlife))</f>
        <v>0</v>
      </c>
      <c r="BC180" s="163">
        <f>IF(BC$3&gt;A9remlife,A9value-SUM($F180:BB180),IF(A9remlife="N/A","n/a",A9value/A9remlife))</f>
        <v>0</v>
      </c>
      <c r="BD180" s="163">
        <f>IF(BD$3&gt;A9remlife,A9value-SUM($F180:BC180),IF(A9remlife="N/A","n/a",A9value/A9remlife))</f>
        <v>0</v>
      </c>
      <c r="BE180" s="163">
        <f>IF(BE$3&gt;A9remlife,A9value-SUM($F180:BD180),IF(A9remlife="N/A","n/a",A9value/A9remlife))</f>
        <v>0</v>
      </c>
      <c r="BF180" s="163">
        <f>IF(BF$3&gt;A9remlife,A9value-SUM($F180:BE180),IF(A9remlife="N/A","n/a",A9value/A9remlife))</f>
        <v>0</v>
      </c>
      <c r="BG180" s="163">
        <f>IF(BG$3&gt;A9remlife,A9value-SUM($F180:BF180),IF(A9remlife="N/A","n/a",A9value/A9remlife))</f>
        <v>0</v>
      </c>
      <c r="BH180" s="163">
        <f>IF(BH$3&gt;A9remlife,A9value-SUM($F180:BG180),IF(A9remlife="N/A","n/a",A9value/A9remlife))</f>
        <v>0</v>
      </c>
      <c r="BI180" s="163">
        <f>IF(BI$3&gt;A9remlife,A9value-SUM($F180:BH180),IF(A9remlife="N/A","n/a",A9value/A9remlife))</f>
        <v>0</v>
      </c>
      <c r="BJ180" s="18"/>
      <c r="BK180" s="18"/>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s="5" customFormat="1" ht="12.75" hidden="1" customHeight="1" outlineLevel="2" x14ac:dyDescent="0.2">
      <c r="A181" s="18"/>
      <c r="B181" s="18"/>
      <c r="C181" s="36"/>
      <c r="D181" s="485" t="s">
        <v>71</v>
      </c>
      <c r="E181" s="283">
        <v>0</v>
      </c>
      <c r="F181" s="38"/>
      <c r="G181" s="160"/>
      <c r="H181" s="164"/>
      <c r="I181" s="164"/>
      <c r="J181" s="164"/>
      <c r="K181" s="164"/>
      <c r="L181" s="164"/>
      <c r="M181" s="164"/>
      <c r="N181" s="164"/>
      <c r="O181" s="164"/>
      <c r="P181" s="164"/>
      <c r="Q181" s="164"/>
      <c r="R181" s="164"/>
      <c r="S181" s="164"/>
      <c r="T181" s="164"/>
      <c r="U181" s="164"/>
      <c r="V181" s="164"/>
      <c r="W181" s="164"/>
      <c r="X181" s="164"/>
      <c r="Y181" s="164"/>
      <c r="Z181" s="164"/>
      <c r="AA181" s="164"/>
      <c r="AB181" s="164"/>
      <c r="AC181" s="164"/>
      <c r="AD181" s="164"/>
      <c r="AE181" s="164"/>
      <c r="AF181" s="164"/>
      <c r="AG181" s="164"/>
      <c r="AH181" s="164"/>
      <c r="AI181" s="164"/>
      <c r="AJ181" s="164"/>
      <c r="AK181" s="164"/>
      <c r="AL181" s="164"/>
      <c r="AM181" s="164"/>
      <c r="AN181" s="164"/>
      <c r="AO181" s="164"/>
      <c r="AP181" s="164"/>
      <c r="AQ181" s="164"/>
      <c r="AR181" s="164"/>
      <c r="AS181" s="164"/>
      <c r="AT181" s="164"/>
      <c r="AU181" s="164"/>
      <c r="AV181" s="164"/>
      <c r="AW181" s="164"/>
      <c r="AX181" s="164"/>
      <c r="AY181" s="164"/>
      <c r="AZ181" s="164"/>
      <c r="BA181" s="164"/>
      <c r="BB181" s="164"/>
      <c r="BC181" s="164"/>
      <c r="BD181" s="164"/>
      <c r="BE181" s="164"/>
      <c r="BF181" s="164"/>
      <c r="BG181" s="164"/>
      <c r="BH181" s="164"/>
      <c r="BI181" s="164"/>
      <c r="BJ181" s="18"/>
      <c r="BK181" s="18"/>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s="5" customFormat="1" ht="12.75" hidden="1" customHeight="1" outlineLevel="2" x14ac:dyDescent="0.2">
      <c r="A182" s="18"/>
      <c r="B182" s="18"/>
      <c r="C182" s="36"/>
      <c r="D182" s="485"/>
      <c r="E182" s="283">
        <v>1</v>
      </c>
      <c r="F182" s="38"/>
      <c r="G182" s="390"/>
      <c r="H182" s="164">
        <f>IF(A9stdlife="n/a","n/a",IF(H$3&gt;(A9stdlife+$E182),(Input!$G$151*(1+rvanilla)^0.5)-SUM($G182:G182),(Input!$G$151*(1+rvanilla)^0.5)/A9stdlife))</f>
        <v>0.33358606888612496</v>
      </c>
      <c r="I182" s="164">
        <f>IF(A9stdlife="n/a","n/a",IF(I$3&gt;(A9stdlife+$E182),(Input!$G$151*(1+rvanilla)^0.5)-SUM($G182:H182),(Input!$G$151*(1+rvanilla)^0.5)/A9stdlife))</f>
        <v>0.33358606888612496</v>
      </c>
      <c r="J182" s="164">
        <f>IF(A9stdlife="n/a","n/a",IF(J$3&gt;(A9stdlife+$E182),(Input!$G$151*(1+rvanilla)^0.5)-SUM($G182:I182),(Input!$G$151*(1+rvanilla)^0.5)/A9stdlife))</f>
        <v>0.33358606888612496</v>
      </c>
      <c r="K182" s="164">
        <f>IF(A9stdlife="n/a","n/a",IF(K$3&gt;(A9stdlife+$E182),(Input!$G$151*(1+rvanilla)^0.5)-SUM($G182:J182),(Input!$G$151*(1+rvanilla)^0.5)/A9stdlife))</f>
        <v>0.33358606888612496</v>
      </c>
      <c r="L182" s="164">
        <f>IF(A9stdlife="n/a","n/a",IF(L$3&gt;(A9stdlife+$E182),(Input!$G$151*(1+rvanilla)^0.5)-SUM($G182:K182),(Input!$G$151*(1+rvanilla)^0.5)/A9stdlife))</f>
        <v>0.33358606888612496</v>
      </c>
      <c r="M182" s="164">
        <f>IF(A9stdlife="n/a","n/a",IF(M$3&gt;(A9stdlife+$E182),(Input!$G$151*(1+rvanilla)^0.5)-SUM($G182:L182),(Input!$G$151*(1+rvanilla)^0.5)/A9stdlife))</f>
        <v>0.33358606888612496</v>
      </c>
      <c r="N182" s="164">
        <f>IF(A9stdlife="n/a","n/a",IF(N$3&gt;(A9stdlife+$E182),(Input!$G$151*(1+rvanilla)^0.5)-SUM($G182:M182),(Input!$G$151*(1+rvanilla)^0.5)/A9stdlife))</f>
        <v>0.33358606888612496</v>
      </c>
      <c r="O182" s="164">
        <f>IF(A9stdlife="n/a","n/a",IF(O$3&gt;(A9stdlife+$E182),(Input!$G$151*(1+rvanilla)^0.5)-SUM($G182:N182),(Input!$G$151*(1+rvanilla)^0.5)/A9stdlife))</f>
        <v>0.33358606888612496</v>
      </c>
      <c r="P182" s="164">
        <f>IF(A9stdlife="n/a","n/a",IF(P$3&gt;(A9stdlife+$E182),(Input!$G$151*(1+rvanilla)^0.5)-SUM($G182:O182),(Input!$G$151*(1+rvanilla)^0.5)/A9stdlife))</f>
        <v>0.33358606888612496</v>
      </c>
      <c r="Q182" s="164">
        <f>IF(A9stdlife="n/a","n/a",IF(Q$3&gt;(A9stdlife+$E182),(Input!$G$151*(1+rvanilla)^0.5)-SUM($G182:P182),(Input!$G$151*(1+rvanilla)^0.5)/A9stdlife))</f>
        <v>0.33358606888612496</v>
      </c>
      <c r="R182" s="164">
        <f>IF(A9stdlife="n/a","n/a",IF(R$3&gt;(A9stdlife+$E182),(Input!$G$151*(1+rvanilla)^0.5)-SUM($G182:Q182),(Input!$G$151*(1+rvanilla)^0.5)/A9stdlife))</f>
        <v>0.33358606888612496</v>
      </c>
      <c r="S182" s="164">
        <f>IF(A9stdlife="n/a","n/a",IF(S$3&gt;(A9stdlife+$E182),(Input!$G$151*(1+rvanilla)^0.5)-SUM($G182:R182),(Input!$G$151*(1+rvanilla)^0.5)/A9stdlife))</f>
        <v>0.33358606888612496</v>
      </c>
      <c r="T182" s="164">
        <f>IF(A9stdlife="n/a","n/a",IF(T$3&gt;(A9stdlife+$E182),(Input!$G$151*(1+rvanilla)^0.5)-SUM($G182:S182),(Input!$G$151*(1+rvanilla)^0.5)/A9stdlife))</f>
        <v>0.33358606888612496</v>
      </c>
      <c r="U182" s="164">
        <f>IF(A9stdlife="n/a","n/a",IF(U$3&gt;(A9stdlife+$E182),(Input!$G$151*(1+rvanilla)^0.5)-SUM($G182:T182),(Input!$G$151*(1+rvanilla)^0.5)/A9stdlife))</f>
        <v>0.33358606888612496</v>
      </c>
      <c r="V182" s="164">
        <f>IF(A9stdlife="n/a","n/a",IF(V$3&gt;(A9stdlife+$E182),(Input!$G$151*(1+rvanilla)^0.5)-SUM($G182:U182),(Input!$G$151*(1+rvanilla)^0.5)/A9stdlife))</f>
        <v>0.33358606888612496</v>
      </c>
      <c r="W182" s="164">
        <f>IF(A9stdlife="n/a","n/a",IF(W$3&gt;(A9stdlife+$E182),(Input!$G$151*(1+rvanilla)^0.5)-SUM($G182:V182),(Input!$G$151*(1+rvanilla)^0.5)/A9stdlife))</f>
        <v>1.7763568394002505E-15</v>
      </c>
      <c r="X182" s="164">
        <f>IF(A9stdlife="n/a","n/a",IF(X$3&gt;(A9stdlife+$E182),(Input!$G$151*(1+rvanilla)^0.5)-SUM($G182:W182),(Input!$G$151*(1+rvanilla)^0.5)/A9stdlife))</f>
        <v>0</v>
      </c>
      <c r="Y182" s="164">
        <f>IF(A9stdlife="n/a","n/a",IF(Y$3&gt;(A9stdlife+$E182),(Input!$G$151*(1+rvanilla)^0.5)-SUM($G182:X182),(Input!$G$151*(1+rvanilla)^0.5)/A9stdlife))</f>
        <v>0</v>
      </c>
      <c r="Z182" s="164">
        <f>IF(A9stdlife="n/a","n/a",IF(Z$3&gt;(A9stdlife+$E182),(Input!$G$151*(1+rvanilla)^0.5)-SUM($G182:Y182),(Input!$G$151*(1+rvanilla)^0.5)/A9stdlife))</f>
        <v>0</v>
      </c>
      <c r="AA182" s="164">
        <f>IF(A9stdlife="n/a","n/a",IF(AA$3&gt;(A9stdlife+$E182),(Input!$G$151*(1+rvanilla)^0.5)-SUM($G182:Z182),(Input!$G$151*(1+rvanilla)^0.5)/A9stdlife))</f>
        <v>0</v>
      </c>
      <c r="AB182" s="164">
        <f>IF(A9stdlife="n/a","n/a",IF(AB$3&gt;(A9stdlife+$E182),(Input!$G$151*(1+rvanilla)^0.5)-SUM($G182:AA182),(Input!$G$151*(1+rvanilla)^0.5)/A9stdlife))</f>
        <v>0</v>
      </c>
      <c r="AC182" s="164">
        <f>IF(A9stdlife="n/a","n/a",IF(AC$3&gt;(A9stdlife+$E182),(Input!$G$151*(1+rvanilla)^0.5)-SUM($G182:AB182),(Input!$G$151*(1+rvanilla)^0.5)/A9stdlife))</f>
        <v>0</v>
      </c>
      <c r="AD182" s="164">
        <f>IF(A9stdlife="n/a","n/a",IF(AD$3&gt;(A9stdlife+$E182),(Input!$G$151*(1+rvanilla)^0.5)-SUM($G182:AC182),(Input!$G$151*(1+rvanilla)^0.5)/A9stdlife))</f>
        <v>0</v>
      </c>
      <c r="AE182" s="164">
        <f>IF(A9stdlife="n/a","n/a",IF(AE$3&gt;(A9stdlife+$E182),(Input!$G$151*(1+rvanilla)^0.5)-SUM($G182:AD182),(Input!$G$151*(1+rvanilla)^0.5)/A9stdlife))</f>
        <v>0</v>
      </c>
      <c r="AF182" s="164">
        <f>IF(A9stdlife="n/a","n/a",IF(AF$3&gt;(A9stdlife+$E182),(Input!$G$151*(1+rvanilla)^0.5)-SUM($G182:AE182),(Input!$G$151*(1+rvanilla)^0.5)/A9stdlife))</f>
        <v>0</v>
      </c>
      <c r="AG182" s="164">
        <f>IF(A9stdlife="n/a","n/a",IF(AG$3&gt;(A9stdlife+$E182),(Input!$G$151*(1+rvanilla)^0.5)-SUM($G182:AF182),(Input!$G$151*(1+rvanilla)^0.5)/A9stdlife))</f>
        <v>0</v>
      </c>
      <c r="AH182" s="164">
        <f>IF(A9stdlife="n/a","n/a",IF(AH$3&gt;(A9stdlife+$E182),(Input!$G$151*(1+rvanilla)^0.5)-SUM($G182:AG182),(Input!$G$151*(1+rvanilla)^0.5)/A9stdlife))</f>
        <v>0</v>
      </c>
      <c r="AI182" s="164">
        <f>IF(A9stdlife="n/a","n/a",IF(AI$3&gt;(A9stdlife+$E182),(Input!$G$151*(1+rvanilla)^0.5)-SUM($G182:AH182),(Input!$G$151*(1+rvanilla)^0.5)/A9stdlife))</f>
        <v>0</v>
      </c>
      <c r="AJ182" s="164">
        <f>IF(A9stdlife="n/a","n/a",IF(AJ$3&gt;(A9stdlife+$E182),(Input!$G$151*(1+rvanilla)^0.5)-SUM($G182:AI182),(Input!$G$151*(1+rvanilla)^0.5)/A9stdlife))</f>
        <v>0</v>
      </c>
      <c r="AK182" s="164">
        <f>IF(A9stdlife="n/a","n/a",IF(AK$3&gt;(A9stdlife+$E182),(Input!$G$151*(1+rvanilla)^0.5)-SUM($G182:AJ182),(Input!$G$151*(1+rvanilla)^0.5)/A9stdlife))</f>
        <v>0</v>
      </c>
      <c r="AL182" s="164">
        <f>IF(A9stdlife="n/a","n/a",IF(AL$3&gt;(A9stdlife+$E182),(Input!$G$151*(1+rvanilla)^0.5)-SUM($G182:AK182),(Input!$G$151*(1+rvanilla)^0.5)/A9stdlife))</f>
        <v>0</v>
      </c>
      <c r="AM182" s="164">
        <f>IF(A9stdlife="n/a","n/a",IF(AM$3&gt;(A9stdlife+$E182),(Input!$G$151*(1+rvanilla)^0.5)-SUM($G182:AL182),(Input!$G$151*(1+rvanilla)^0.5)/A9stdlife))</f>
        <v>0</v>
      </c>
      <c r="AN182" s="164">
        <f>IF(A9stdlife="n/a","n/a",IF(AN$3&gt;(A9stdlife+$E182),(Input!$G$151*(1+rvanilla)^0.5)-SUM($G182:AM182),(Input!$G$151*(1+rvanilla)^0.5)/A9stdlife))</f>
        <v>0</v>
      </c>
      <c r="AO182" s="164">
        <f>IF(A9stdlife="n/a","n/a",IF(AO$3&gt;(A9stdlife+$E182),(Input!$G$151*(1+rvanilla)^0.5)-SUM($G182:AN182),(Input!$G$151*(1+rvanilla)^0.5)/A9stdlife))</f>
        <v>0</v>
      </c>
      <c r="AP182" s="164">
        <f>IF(A9stdlife="n/a","n/a",IF(AP$3&gt;(A9stdlife+$E182),(Input!$G$151*(1+rvanilla)^0.5)-SUM($G182:AO182),(Input!$G$151*(1+rvanilla)^0.5)/A9stdlife))</f>
        <v>0</v>
      </c>
      <c r="AQ182" s="164">
        <f>IF(A9stdlife="n/a","n/a",IF(AQ$3&gt;(A9stdlife+$E182),(Input!$G$151*(1+rvanilla)^0.5)-SUM($G182:AP182),(Input!$G$151*(1+rvanilla)^0.5)/A9stdlife))</f>
        <v>0</v>
      </c>
      <c r="AR182" s="164">
        <f>IF(A9stdlife="n/a","n/a",IF(AR$3&gt;(A9stdlife+$E182),(Input!$G$151*(1+rvanilla)^0.5)-SUM($G182:AQ182),(Input!$G$151*(1+rvanilla)^0.5)/A9stdlife))</f>
        <v>0</v>
      </c>
      <c r="AS182" s="164">
        <f>IF(A9stdlife="n/a","n/a",IF(AS$3&gt;(A9stdlife+$E182),(Input!$G$151*(1+rvanilla)^0.5)-SUM($G182:AR182),(Input!$G$151*(1+rvanilla)^0.5)/A9stdlife))</f>
        <v>0</v>
      </c>
      <c r="AT182" s="164">
        <f>IF(A9stdlife="n/a","n/a",IF(AT$3&gt;(A9stdlife+$E182),(Input!$G$151*(1+rvanilla)^0.5)-SUM($G182:AS182),(Input!$G$151*(1+rvanilla)^0.5)/A9stdlife))</f>
        <v>0</v>
      </c>
      <c r="AU182" s="164">
        <f>IF(A9stdlife="n/a","n/a",IF(AU$3&gt;(A9stdlife+$E182),(Input!$G$151*(1+rvanilla)^0.5)-SUM($G182:AT182),(Input!$G$151*(1+rvanilla)^0.5)/A9stdlife))</f>
        <v>0</v>
      </c>
      <c r="AV182" s="164">
        <f>IF(A9stdlife="n/a","n/a",IF(AV$3&gt;(A9stdlife+$E182),(Input!$G$151*(1+rvanilla)^0.5)-SUM($G182:AU182),(Input!$G$151*(1+rvanilla)^0.5)/A9stdlife))</f>
        <v>0</v>
      </c>
      <c r="AW182" s="164">
        <f>IF(A9stdlife="n/a","n/a",IF(AW$3&gt;(A9stdlife+$E182),(Input!$G$151*(1+rvanilla)^0.5)-SUM($G182:AV182),(Input!$G$151*(1+rvanilla)^0.5)/A9stdlife))</f>
        <v>0</v>
      </c>
      <c r="AX182" s="164">
        <f>IF(A9stdlife="n/a","n/a",IF(AX$3&gt;(A9stdlife+$E182),(Input!$G$151*(1+rvanilla)^0.5)-SUM($G182:AW182),(Input!$G$151*(1+rvanilla)^0.5)/A9stdlife))</f>
        <v>0</v>
      </c>
      <c r="AY182" s="164">
        <f>IF(A9stdlife="n/a","n/a",IF(AY$3&gt;(A9stdlife+$E182),(Input!$G$151*(1+rvanilla)^0.5)-SUM($G182:AX182),(Input!$G$151*(1+rvanilla)^0.5)/A9stdlife))</f>
        <v>0</v>
      </c>
      <c r="AZ182" s="164">
        <f>IF(A9stdlife="n/a","n/a",IF(AZ$3&gt;(A9stdlife+$E182),(Input!$G$151*(1+rvanilla)^0.5)-SUM($G182:AY182),(Input!$G$151*(1+rvanilla)^0.5)/A9stdlife))</f>
        <v>0</v>
      </c>
      <c r="BA182" s="164">
        <f>IF(A9stdlife="n/a","n/a",IF(BA$3&gt;(A9stdlife+$E182),(Input!$G$151*(1+rvanilla)^0.5)-SUM($G182:AZ182),(Input!$G$151*(1+rvanilla)^0.5)/A9stdlife))</f>
        <v>0</v>
      </c>
      <c r="BB182" s="164">
        <f>IF(A9stdlife="n/a","n/a",IF(BB$3&gt;(A9stdlife+$E182),(Input!$G$151*(1+rvanilla)^0.5)-SUM($G182:BA182),(Input!$G$151*(1+rvanilla)^0.5)/A9stdlife))</f>
        <v>0</v>
      </c>
      <c r="BC182" s="164">
        <f>IF(A9stdlife="n/a","n/a",IF(BC$3&gt;(A9stdlife+$E182),(Input!$G$151*(1+rvanilla)^0.5)-SUM($G182:BB182),(Input!$G$151*(1+rvanilla)^0.5)/A9stdlife))</f>
        <v>0</v>
      </c>
      <c r="BD182" s="164">
        <f>IF(A9stdlife="n/a","n/a",IF(BD$3&gt;(A9stdlife+$E182),(Input!$G$151*(1+rvanilla)^0.5)-SUM($G182:BC182),(Input!$G$151*(1+rvanilla)^0.5)/A9stdlife))</f>
        <v>0</v>
      </c>
      <c r="BE182" s="164">
        <f>IF(A9stdlife="n/a","n/a",IF(BE$3&gt;(A9stdlife+$E182),(Input!$G$151*(1+rvanilla)^0.5)-SUM($G182:BD182),(Input!$G$151*(1+rvanilla)^0.5)/A9stdlife))</f>
        <v>0</v>
      </c>
      <c r="BF182" s="164">
        <f>IF(A9stdlife="n/a","n/a",IF(BF$3&gt;(A9stdlife+$E182),(Input!$G$151*(1+rvanilla)^0.5)-SUM($G182:BE182),(Input!$G$151*(1+rvanilla)^0.5)/A9stdlife))</f>
        <v>0</v>
      </c>
      <c r="BG182" s="164">
        <f>IF(A9stdlife="n/a","n/a",IF(BG$3&gt;(A9stdlife+$E182),(Input!$G$151*(1+rvanilla)^0.5)-SUM($G182:BF182),(Input!$G$151*(1+rvanilla)^0.5)/A9stdlife))</f>
        <v>0</v>
      </c>
      <c r="BH182" s="164">
        <f>IF(A9stdlife="n/a","n/a",IF(BH$3&gt;(A9stdlife+$E182),(Input!$G$151*(1+rvanilla)^0.5)-SUM($G182:BG182),(Input!$G$151*(1+rvanilla)^0.5)/A9stdlife))</f>
        <v>0</v>
      </c>
      <c r="BI182" s="164">
        <f>IF(A9stdlife="n/a","n/a",IF(BI$3&gt;(A9stdlife+$E182),(Input!$G$151*(1+rvanilla)^0.5)-SUM($G182:BH182),(Input!$G$151*(1+rvanilla)^0.5)/A9stdlife))</f>
        <v>0</v>
      </c>
      <c r="BJ182" s="18"/>
      <c r="BK182" s="18"/>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s="5" customFormat="1" ht="12.75" hidden="1" customHeight="1" outlineLevel="2" x14ac:dyDescent="0.2">
      <c r="A183" s="18"/>
      <c r="B183" s="18"/>
      <c r="C183" s="36"/>
      <c r="D183" s="485"/>
      <c r="E183" s="283">
        <v>2</v>
      </c>
      <c r="F183" s="38"/>
      <c r="G183" s="391"/>
      <c r="H183" s="307"/>
      <c r="I183" s="164">
        <f>IF(A9stdlife="n/a","n/a",IF(I$3&gt;(A9stdlife+$E183),(Input!$H$151*(1+rvanilla)^0.5)-SUM($H183:H183),(Input!$H$151*(1+rvanilla)^0.5)/A9stdlife))</f>
        <v>0.53542726616790837</v>
      </c>
      <c r="J183" s="164">
        <f>IF(A9stdlife="n/a","n/a",IF(J$3&gt;(A9stdlife+$E183),(Input!$H$151*(1+rvanilla)^0.5)-SUM($H183:I183),(Input!$H$151*(1+rvanilla)^0.5)/A9stdlife))</f>
        <v>0.53542726616790837</v>
      </c>
      <c r="K183" s="164">
        <f>IF(A9stdlife="n/a","n/a",IF(K$3&gt;(A9stdlife+$E183),(Input!$H$151*(1+rvanilla)^0.5)-SUM($H183:J183),(Input!$H$151*(1+rvanilla)^0.5)/A9stdlife))</f>
        <v>0.53542726616790837</v>
      </c>
      <c r="L183" s="164">
        <f>IF(A9stdlife="n/a","n/a",IF(L$3&gt;(A9stdlife+$E183),(Input!$H$151*(1+rvanilla)^0.5)-SUM($H183:K183),(Input!$H$151*(1+rvanilla)^0.5)/A9stdlife))</f>
        <v>0.53542726616790837</v>
      </c>
      <c r="M183" s="164">
        <f>IF(A9stdlife="n/a","n/a",IF(M$3&gt;(A9stdlife+$E183),(Input!$H$151*(1+rvanilla)^0.5)-SUM($H183:L183),(Input!$H$151*(1+rvanilla)^0.5)/A9stdlife))</f>
        <v>0.53542726616790837</v>
      </c>
      <c r="N183" s="164">
        <f>IF(A9stdlife="n/a","n/a",IF(N$3&gt;(A9stdlife+$E183),(Input!$H$151*(1+rvanilla)^0.5)-SUM($H183:M183),(Input!$H$151*(1+rvanilla)^0.5)/A9stdlife))</f>
        <v>0.53542726616790837</v>
      </c>
      <c r="O183" s="164">
        <f>IF(A9stdlife="n/a","n/a",IF(O$3&gt;(A9stdlife+$E183),(Input!$H$151*(1+rvanilla)^0.5)-SUM($H183:N183),(Input!$H$151*(1+rvanilla)^0.5)/A9stdlife))</f>
        <v>0.53542726616790837</v>
      </c>
      <c r="P183" s="164">
        <f>IF(A9stdlife="n/a","n/a",IF(P$3&gt;(A9stdlife+$E183),(Input!$H$151*(1+rvanilla)^0.5)-SUM($H183:O183),(Input!$H$151*(1+rvanilla)^0.5)/A9stdlife))</f>
        <v>0.53542726616790837</v>
      </c>
      <c r="Q183" s="164">
        <f>IF(A9stdlife="n/a","n/a",IF(Q$3&gt;(A9stdlife+$E183),(Input!$H$151*(1+rvanilla)^0.5)-SUM($H183:P183),(Input!$H$151*(1+rvanilla)^0.5)/A9stdlife))</f>
        <v>0.53542726616790837</v>
      </c>
      <c r="R183" s="164">
        <f>IF(A9stdlife="n/a","n/a",IF(R$3&gt;(A9stdlife+$E183),(Input!$H$151*(1+rvanilla)^0.5)-SUM($H183:Q183),(Input!$H$151*(1+rvanilla)^0.5)/A9stdlife))</f>
        <v>0.53542726616790837</v>
      </c>
      <c r="S183" s="164">
        <f>IF(A9stdlife="n/a","n/a",IF(S$3&gt;(A9stdlife+$E183),(Input!$H$151*(1+rvanilla)^0.5)-SUM($H183:R183),(Input!$H$151*(1+rvanilla)^0.5)/A9stdlife))</f>
        <v>0.53542726616790837</v>
      </c>
      <c r="T183" s="164">
        <f>IF(A9stdlife="n/a","n/a",IF(T$3&gt;(A9stdlife+$E183),(Input!$H$151*(1+rvanilla)^0.5)-SUM($H183:S183),(Input!$H$151*(1+rvanilla)^0.5)/A9stdlife))</f>
        <v>0.53542726616790837</v>
      </c>
      <c r="U183" s="164">
        <f>IF(A9stdlife="n/a","n/a",IF(U$3&gt;(A9stdlife+$E183),(Input!$H$151*(1+rvanilla)^0.5)-SUM($H183:T183),(Input!$H$151*(1+rvanilla)^0.5)/A9stdlife))</f>
        <v>0.53542726616790837</v>
      </c>
      <c r="V183" s="164">
        <f>IF(A9stdlife="n/a","n/a",IF(V$3&gt;(A9stdlife+$E183),(Input!$H$151*(1+rvanilla)^0.5)-SUM($H183:U183),(Input!$H$151*(1+rvanilla)^0.5)/A9stdlife))</f>
        <v>0.53542726616790837</v>
      </c>
      <c r="W183" s="164">
        <f>IF(A9stdlife="n/a","n/a",IF(W$3&gt;(A9stdlife+$E183),(Input!$H$151*(1+rvanilla)^0.5)-SUM($H183:V183),(Input!$H$151*(1+rvanilla)^0.5)/A9stdlife))</f>
        <v>0.53542726616790837</v>
      </c>
      <c r="X183" s="164">
        <f>IF(A9stdlife="n/a","n/a",IF(X$3&gt;(A9stdlife+$E183),(Input!$H$151*(1+rvanilla)^0.5)-SUM($H183:W183),(Input!$H$151*(1+rvanilla)^0.5)/A9stdlife))</f>
        <v>0</v>
      </c>
      <c r="Y183" s="164">
        <f>IF(A9stdlife="n/a","n/a",IF(Y$3&gt;(A9stdlife+$E183),(Input!$H$151*(1+rvanilla)^0.5)-SUM($H183:X183),(Input!$H$151*(1+rvanilla)^0.5)/A9stdlife))</f>
        <v>0</v>
      </c>
      <c r="Z183" s="164">
        <f>IF(A9stdlife="n/a","n/a",IF(Z$3&gt;(A9stdlife+$E183),(Input!$H$151*(1+rvanilla)^0.5)-SUM($H183:Y183),(Input!$H$151*(1+rvanilla)^0.5)/A9stdlife))</f>
        <v>0</v>
      </c>
      <c r="AA183" s="164">
        <f>IF(A9stdlife="n/a","n/a",IF(AA$3&gt;(A9stdlife+$E183),(Input!$H$151*(1+rvanilla)^0.5)-SUM($H183:Z183),(Input!$H$151*(1+rvanilla)^0.5)/A9stdlife))</f>
        <v>0</v>
      </c>
      <c r="AB183" s="164">
        <f>IF(A9stdlife="n/a","n/a",IF(AB$3&gt;(A9stdlife+$E183),(Input!$H$151*(1+rvanilla)^0.5)-SUM($H183:AA183),(Input!$H$151*(1+rvanilla)^0.5)/A9stdlife))</f>
        <v>0</v>
      </c>
      <c r="AC183" s="164">
        <f>IF(A9stdlife="n/a","n/a",IF(AC$3&gt;(A9stdlife+$E183),(Input!$H$151*(1+rvanilla)^0.5)-SUM($H183:AB183),(Input!$H$151*(1+rvanilla)^0.5)/A9stdlife))</f>
        <v>0</v>
      </c>
      <c r="AD183" s="164">
        <f>IF(A9stdlife="n/a","n/a",IF(AD$3&gt;(A9stdlife+$E183),(Input!$H$151*(1+rvanilla)^0.5)-SUM($H183:AC183),(Input!$H$151*(1+rvanilla)^0.5)/A9stdlife))</f>
        <v>0</v>
      </c>
      <c r="AE183" s="164">
        <f>IF(A9stdlife="n/a","n/a",IF(AE$3&gt;(A9stdlife+$E183),(Input!$H$151*(1+rvanilla)^0.5)-SUM($H183:AD183),(Input!$H$151*(1+rvanilla)^0.5)/A9stdlife))</f>
        <v>0</v>
      </c>
      <c r="AF183" s="164">
        <f>IF(A9stdlife="n/a","n/a",IF(AF$3&gt;(A9stdlife+$E183),(Input!$H$151*(1+rvanilla)^0.5)-SUM($H183:AE183),(Input!$H$151*(1+rvanilla)^0.5)/A9stdlife))</f>
        <v>0</v>
      </c>
      <c r="AG183" s="164">
        <f>IF(A9stdlife="n/a","n/a",IF(AG$3&gt;(A9stdlife+$E183),(Input!$H$151*(1+rvanilla)^0.5)-SUM($H183:AF183),(Input!$H$151*(1+rvanilla)^0.5)/A9stdlife))</f>
        <v>0</v>
      </c>
      <c r="AH183" s="164">
        <f>IF(A9stdlife="n/a","n/a",IF(AH$3&gt;(A9stdlife+$E183),(Input!$H$151*(1+rvanilla)^0.5)-SUM($H183:AG183),(Input!$H$151*(1+rvanilla)^0.5)/A9stdlife))</f>
        <v>0</v>
      </c>
      <c r="AI183" s="164">
        <f>IF(A9stdlife="n/a","n/a",IF(AI$3&gt;(A9stdlife+$E183),(Input!$H$151*(1+rvanilla)^0.5)-SUM($H183:AH183),(Input!$H$151*(1+rvanilla)^0.5)/A9stdlife))</f>
        <v>0</v>
      </c>
      <c r="AJ183" s="164">
        <f>IF(A9stdlife="n/a","n/a",IF(AJ$3&gt;(A9stdlife+$E183),(Input!$H$151*(1+rvanilla)^0.5)-SUM($H183:AI183),(Input!$H$151*(1+rvanilla)^0.5)/A9stdlife))</f>
        <v>0</v>
      </c>
      <c r="AK183" s="164">
        <f>IF(A9stdlife="n/a","n/a",IF(AK$3&gt;(A9stdlife+$E183),(Input!$H$151*(1+rvanilla)^0.5)-SUM($H183:AJ183),(Input!$H$151*(1+rvanilla)^0.5)/A9stdlife))</f>
        <v>0</v>
      </c>
      <c r="AL183" s="164">
        <f>IF(A9stdlife="n/a","n/a",IF(AL$3&gt;(A9stdlife+$E183),(Input!$H$151*(1+rvanilla)^0.5)-SUM($H183:AK183),(Input!$H$151*(1+rvanilla)^0.5)/A9stdlife))</f>
        <v>0</v>
      </c>
      <c r="AM183" s="164">
        <f>IF(A9stdlife="n/a","n/a",IF(AM$3&gt;(A9stdlife+$E183),(Input!$H$151*(1+rvanilla)^0.5)-SUM($H183:AL183),(Input!$H$151*(1+rvanilla)^0.5)/A9stdlife))</f>
        <v>0</v>
      </c>
      <c r="AN183" s="164">
        <f>IF(A9stdlife="n/a","n/a",IF(AN$3&gt;(A9stdlife+$E183),(Input!$H$151*(1+rvanilla)^0.5)-SUM($H183:AM183),(Input!$H$151*(1+rvanilla)^0.5)/A9stdlife))</f>
        <v>0</v>
      </c>
      <c r="AO183" s="164">
        <f>IF(A9stdlife="n/a","n/a",IF(AO$3&gt;(A9stdlife+$E183),(Input!$H$151*(1+rvanilla)^0.5)-SUM($H183:AN183),(Input!$H$151*(1+rvanilla)^0.5)/A9stdlife))</f>
        <v>0</v>
      </c>
      <c r="AP183" s="164">
        <f>IF(A9stdlife="n/a","n/a",IF(AP$3&gt;(A9stdlife+$E183),(Input!$H$151*(1+rvanilla)^0.5)-SUM($H183:AO183),(Input!$H$151*(1+rvanilla)^0.5)/A9stdlife))</f>
        <v>0</v>
      </c>
      <c r="AQ183" s="164">
        <f>IF(A9stdlife="n/a","n/a",IF(AQ$3&gt;(A9stdlife+$E183),(Input!$H$151*(1+rvanilla)^0.5)-SUM($H183:AP183),(Input!$H$151*(1+rvanilla)^0.5)/A9stdlife))</f>
        <v>0</v>
      </c>
      <c r="AR183" s="164">
        <f>IF(A9stdlife="n/a","n/a",IF(AR$3&gt;(A9stdlife+$E183),(Input!$H$151*(1+rvanilla)^0.5)-SUM($H183:AQ183),(Input!$H$151*(1+rvanilla)^0.5)/A9stdlife))</f>
        <v>0</v>
      </c>
      <c r="AS183" s="164">
        <f>IF(A9stdlife="n/a","n/a",IF(AS$3&gt;(A9stdlife+$E183),(Input!$H$151*(1+rvanilla)^0.5)-SUM($H183:AR183),(Input!$H$151*(1+rvanilla)^0.5)/A9stdlife))</f>
        <v>0</v>
      </c>
      <c r="AT183" s="164">
        <f>IF(A9stdlife="n/a","n/a",IF(AT$3&gt;(A9stdlife+$E183),(Input!$H$151*(1+rvanilla)^0.5)-SUM($H183:AS183),(Input!$H$151*(1+rvanilla)^0.5)/A9stdlife))</f>
        <v>0</v>
      </c>
      <c r="AU183" s="164">
        <f>IF(A9stdlife="n/a","n/a",IF(AU$3&gt;(A9stdlife+$E183),(Input!$H$151*(1+rvanilla)^0.5)-SUM($H183:AT183),(Input!$H$151*(1+rvanilla)^0.5)/A9stdlife))</f>
        <v>0</v>
      </c>
      <c r="AV183" s="164">
        <f>IF(A9stdlife="n/a","n/a",IF(AV$3&gt;(A9stdlife+$E183),(Input!$H$151*(1+rvanilla)^0.5)-SUM($H183:AU183),(Input!$H$151*(1+rvanilla)^0.5)/A9stdlife))</f>
        <v>0</v>
      </c>
      <c r="AW183" s="164">
        <f>IF(A9stdlife="n/a","n/a",IF(AW$3&gt;(A9stdlife+$E183),(Input!$H$151*(1+rvanilla)^0.5)-SUM($H183:AV183),(Input!$H$151*(1+rvanilla)^0.5)/A9stdlife))</f>
        <v>0</v>
      </c>
      <c r="AX183" s="164">
        <f>IF(A9stdlife="n/a","n/a",IF(AX$3&gt;(A9stdlife+$E183),(Input!$H$151*(1+rvanilla)^0.5)-SUM($H183:AW183),(Input!$H$151*(1+rvanilla)^0.5)/A9stdlife))</f>
        <v>0</v>
      </c>
      <c r="AY183" s="164">
        <f>IF(A9stdlife="n/a","n/a",IF(AY$3&gt;(A9stdlife+$E183),(Input!$H$151*(1+rvanilla)^0.5)-SUM($H183:AX183),(Input!$H$151*(1+rvanilla)^0.5)/A9stdlife))</f>
        <v>0</v>
      </c>
      <c r="AZ183" s="164">
        <f>IF(A9stdlife="n/a","n/a",IF(AZ$3&gt;(A9stdlife+$E183),(Input!$H$151*(1+rvanilla)^0.5)-SUM($H183:AY183),(Input!$H$151*(1+rvanilla)^0.5)/A9stdlife))</f>
        <v>0</v>
      </c>
      <c r="BA183" s="164">
        <f>IF(A9stdlife="n/a","n/a",IF(BA$3&gt;(A9stdlife+$E183),(Input!$H$151*(1+rvanilla)^0.5)-SUM($H183:AZ183),(Input!$H$151*(1+rvanilla)^0.5)/A9stdlife))</f>
        <v>0</v>
      </c>
      <c r="BB183" s="164">
        <f>IF(A9stdlife="n/a","n/a",IF(BB$3&gt;(A9stdlife+$E183),(Input!$H$151*(1+rvanilla)^0.5)-SUM($H183:BA183),(Input!$H$151*(1+rvanilla)^0.5)/A9stdlife))</f>
        <v>0</v>
      </c>
      <c r="BC183" s="164">
        <f>IF(A9stdlife="n/a","n/a",IF(BC$3&gt;(A9stdlife+$E183),(Input!$H$151*(1+rvanilla)^0.5)-SUM($H183:BB183),(Input!$H$151*(1+rvanilla)^0.5)/A9stdlife))</f>
        <v>0</v>
      </c>
      <c r="BD183" s="164">
        <f>IF(A9stdlife="n/a","n/a",IF(BD$3&gt;(A9stdlife+$E183),(Input!$H$151*(1+rvanilla)^0.5)-SUM($H183:BC183),(Input!$H$151*(1+rvanilla)^0.5)/A9stdlife))</f>
        <v>0</v>
      </c>
      <c r="BE183" s="164">
        <f>IF(A9stdlife="n/a","n/a",IF(BE$3&gt;(A9stdlife+$E183),(Input!$H$151*(1+rvanilla)^0.5)-SUM($H183:BD183),(Input!$H$151*(1+rvanilla)^0.5)/A9stdlife))</f>
        <v>0</v>
      </c>
      <c r="BF183" s="164">
        <f>IF(A9stdlife="n/a","n/a",IF(BF$3&gt;(A9stdlife+$E183),(Input!$H$151*(1+rvanilla)^0.5)-SUM($H183:BE183),(Input!$H$151*(1+rvanilla)^0.5)/A9stdlife))</f>
        <v>0</v>
      </c>
      <c r="BG183" s="164">
        <f>IF(A9stdlife="n/a","n/a",IF(BG$3&gt;(A9stdlife+$E183),(Input!$H$151*(1+rvanilla)^0.5)-SUM($H183:BF183),(Input!$H$151*(1+rvanilla)^0.5)/A9stdlife))</f>
        <v>0</v>
      </c>
      <c r="BH183" s="164">
        <f>IF(A9stdlife="n/a","n/a",IF(BH$3&gt;(A9stdlife+$E183),(Input!$H$151*(1+rvanilla)^0.5)-SUM($H183:BG183),(Input!$H$151*(1+rvanilla)^0.5)/A9stdlife))</f>
        <v>0</v>
      </c>
      <c r="BI183" s="164">
        <f>IF(A9stdlife="n/a","n/a",IF(BI$3&gt;(A9stdlife+$E183),(Input!$H$151*(1+rvanilla)^0.5)-SUM($H183:BH183),(Input!$H$151*(1+rvanilla)^0.5)/A9stdlife))</f>
        <v>0</v>
      </c>
      <c r="BJ183" s="18"/>
      <c r="BK183" s="18"/>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s="5" customFormat="1" ht="12.75" hidden="1" customHeight="1" outlineLevel="2" x14ac:dyDescent="0.2">
      <c r="A184" s="18"/>
      <c r="B184" s="18"/>
      <c r="C184" s="36"/>
      <c r="D184" s="485"/>
      <c r="E184" s="283">
        <v>3</v>
      </c>
      <c r="F184" s="38"/>
      <c r="G184" s="391"/>
      <c r="H184" s="308"/>
      <c r="I184" s="307"/>
      <c r="J184" s="164">
        <f>IF(A9stdlife="n/a","n/a",IF(J$3&gt;(A9stdlife+$E184),(Input!$I$151*(1+rvanilla)^0.5)-SUM($I184:I184),(Input!$I$151*(1+rvanilla)^0.5)/A9stdlife))</f>
        <v>0.58122902333144211</v>
      </c>
      <c r="K184" s="164">
        <f>IF(A9stdlife="n/a","n/a",IF(K$3&gt;(A9stdlife+$E184),(Input!$I$151*(1+rvanilla)^0.5)-SUM($I184:J184),(Input!$I$151*(1+rvanilla)^0.5)/A9stdlife))</f>
        <v>0.58122902333144211</v>
      </c>
      <c r="L184" s="164">
        <f>IF(A9stdlife="n/a","n/a",IF(L$3&gt;(A9stdlife+$E184),(Input!$I$151*(1+rvanilla)^0.5)-SUM($I184:K184),(Input!$I$151*(1+rvanilla)^0.5)/A9stdlife))</f>
        <v>0.58122902333144211</v>
      </c>
      <c r="M184" s="164">
        <f>IF(A9stdlife="n/a","n/a",IF(M$3&gt;(A9stdlife+$E184),(Input!$I$151*(1+rvanilla)^0.5)-SUM($I184:L184),(Input!$I$151*(1+rvanilla)^0.5)/A9stdlife))</f>
        <v>0.58122902333144211</v>
      </c>
      <c r="N184" s="164">
        <f>IF(A9stdlife="n/a","n/a",IF(N$3&gt;(A9stdlife+$E184),(Input!$I$151*(1+rvanilla)^0.5)-SUM($I184:M184),(Input!$I$151*(1+rvanilla)^0.5)/A9stdlife))</f>
        <v>0.58122902333144211</v>
      </c>
      <c r="O184" s="164">
        <f>IF(A9stdlife="n/a","n/a",IF(O$3&gt;(A9stdlife+$E184),(Input!$I$151*(1+rvanilla)^0.5)-SUM($I184:N184),(Input!$I$151*(1+rvanilla)^0.5)/A9stdlife))</f>
        <v>0.58122902333144211</v>
      </c>
      <c r="P184" s="164">
        <f>IF(A9stdlife="n/a","n/a",IF(P$3&gt;(A9stdlife+$E184),(Input!$I$151*(1+rvanilla)^0.5)-SUM($I184:O184),(Input!$I$151*(1+rvanilla)^0.5)/A9stdlife))</f>
        <v>0.58122902333144211</v>
      </c>
      <c r="Q184" s="164">
        <f>IF(A9stdlife="n/a","n/a",IF(Q$3&gt;(A9stdlife+$E184),(Input!$I$151*(1+rvanilla)^0.5)-SUM($I184:P184),(Input!$I$151*(1+rvanilla)^0.5)/A9stdlife))</f>
        <v>0.58122902333144211</v>
      </c>
      <c r="R184" s="164">
        <f>IF(A9stdlife="n/a","n/a",IF(R$3&gt;(A9stdlife+$E184),(Input!$I$151*(1+rvanilla)^0.5)-SUM($I184:Q184),(Input!$I$151*(1+rvanilla)^0.5)/A9stdlife))</f>
        <v>0.58122902333144211</v>
      </c>
      <c r="S184" s="164">
        <f>IF(A9stdlife="n/a","n/a",IF(S$3&gt;(A9stdlife+$E184),(Input!$I$151*(1+rvanilla)^0.5)-SUM($I184:R184),(Input!$I$151*(1+rvanilla)^0.5)/A9stdlife))</f>
        <v>0.58122902333144211</v>
      </c>
      <c r="T184" s="164">
        <f>IF(A9stdlife="n/a","n/a",IF(T$3&gt;(A9stdlife+$E184),(Input!$I$151*(1+rvanilla)^0.5)-SUM($I184:S184),(Input!$I$151*(1+rvanilla)^0.5)/A9stdlife))</f>
        <v>0.58122902333144211</v>
      </c>
      <c r="U184" s="164">
        <f>IF(A9stdlife="n/a","n/a",IF(U$3&gt;(A9stdlife+$E184),(Input!$I$151*(1+rvanilla)^0.5)-SUM($I184:T184),(Input!$I$151*(1+rvanilla)^0.5)/A9stdlife))</f>
        <v>0.58122902333144211</v>
      </c>
      <c r="V184" s="164">
        <f>IF(A9stdlife="n/a","n/a",IF(V$3&gt;(A9stdlife+$E184),(Input!$I$151*(1+rvanilla)^0.5)-SUM($I184:U184),(Input!$I$151*(1+rvanilla)^0.5)/A9stdlife))</f>
        <v>0.58122902333144211</v>
      </c>
      <c r="W184" s="164">
        <f>IF(A9stdlife="n/a","n/a",IF(W$3&gt;(A9stdlife+$E184),(Input!$I$151*(1+rvanilla)^0.5)-SUM($I184:V184),(Input!$I$151*(1+rvanilla)^0.5)/A9stdlife))</f>
        <v>0.58122902333144211</v>
      </c>
      <c r="X184" s="164">
        <f>IF(A9stdlife="n/a","n/a",IF(X$3&gt;(A9stdlife+$E184),(Input!$I$151*(1+rvanilla)^0.5)-SUM($I184:W184),(Input!$I$151*(1+rvanilla)^0.5)/A9stdlife))</f>
        <v>0.58122902333144211</v>
      </c>
      <c r="Y184" s="164">
        <f>IF(A9stdlife="n/a","n/a",IF(Y$3&gt;(A9stdlife+$E184),(Input!$I$151*(1+rvanilla)^0.5)-SUM($I184:X184),(Input!$I$151*(1+rvanilla)^0.5)/A9stdlife))</f>
        <v>0</v>
      </c>
      <c r="Z184" s="164">
        <f>IF(A9stdlife="n/a","n/a",IF(Z$3&gt;(A9stdlife+$E184),(Input!$I$151*(1+rvanilla)^0.5)-SUM($I184:Y184),(Input!$I$151*(1+rvanilla)^0.5)/A9stdlife))</f>
        <v>0</v>
      </c>
      <c r="AA184" s="164">
        <f>IF(A9stdlife="n/a","n/a",IF(AA$3&gt;(A9stdlife+$E184),(Input!$I$151*(1+rvanilla)^0.5)-SUM($I184:Z184),(Input!$I$151*(1+rvanilla)^0.5)/A9stdlife))</f>
        <v>0</v>
      </c>
      <c r="AB184" s="164">
        <f>IF(A9stdlife="n/a","n/a",IF(AB$3&gt;(A9stdlife+$E184),(Input!$I$151*(1+rvanilla)^0.5)-SUM($I184:AA184),(Input!$I$151*(1+rvanilla)^0.5)/A9stdlife))</f>
        <v>0</v>
      </c>
      <c r="AC184" s="164">
        <f>IF(A9stdlife="n/a","n/a",IF(AC$3&gt;(A9stdlife+$E184),(Input!$I$151*(1+rvanilla)^0.5)-SUM($I184:AB184),(Input!$I$151*(1+rvanilla)^0.5)/A9stdlife))</f>
        <v>0</v>
      </c>
      <c r="AD184" s="164">
        <f>IF(A9stdlife="n/a","n/a",IF(AD$3&gt;(A9stdlife+$E184),(Input!$I$151*(1+rvanilla)^0.5)-SUM($I184:AC184),(Input!$I$151*(1+rvanilla)^0.5)/A9stdlife))</f>
        <v>0</v>
      </c>
      <c r="AE184" s="164">
        <f>IF(A9stdlife="n/a","n/a",IF(AE$3&gt;(A9stdlife+$E184),(Input!$I$151*(1+rvanilla)^0.5)-SUM($I184:AD184),(Input!$I$151*(1+rvanilla)^0.5)/A9stdlife))</f>
        <v>0</v>
      </c>
      <c r="AF184" s="164">
        <f>IF(A9stdlife="n/a","n/a",IF(AF$3&gt;(A9stdlife+$E184),(Input!$I$151*(1+rvanilla)^0.5)-SUM($I184:AE184),(Input!$I$151*(1+rvanilla)^0.5)/A9stdlife))</f>
        <v>0</v>
      </c>
      <c r="AG184" s="164">
        <f>IF(A9stdlife="n/a","n/a",IF(AG$3&gt;(A9stdlife+$E184),(Input!$I$151*(1+rvanilla)^0.5)-SUM($I184:AF184),(Input!$I$151*(1+rvanilla)^0.5)/A9stdlife))</f>
        <v>0</v>
      </c>
      <c r="AH184" s="164">
        <f>IF(A9stdlife="n/a","n/a",IF(AH$3&gt;(A9stdlife+$E184),(Input!$I$151*(1+rvanilla)^0.5)-SUM($I184:AG184),(Input!$I$151*(1+rvanilla)^0.5)/A9stdlife))</f>
        <v>0</v>
      </c>
      <c r="AI184" s="164">
        <f>IF(A9stdlife="n/a","n/a",IF(AI$3&gt;(A9stdlife+$E184),(Input!$I$151*(1+rvanilla)^0.5)-SUM($I184:AH184),(Input!$I$151*(1+rvanilla)^0.5)/A9stdlife))</f>
        <v>0</v>
      </c>
      <c r="AJ184" s="164">
        <f>IF(A9stdlife="n/a","n/a",IF(AJ$3&gt;(A9stdlife+$E184),(Input!$I$151*(1+rvanilla)^0.5)-SUM($I184:AI184),(Input!$I$151*(1+rvanilla)^0.5)/A9stdlife))</f>
        <v>0</v>
      </c>
      <c r="AK184" s="164">
        <f>IF(A9stdlife="n/a","n/a",IF(AK$3&gt;(A9stdlife+$E184),(Input!$I$151*(1+rvanilla)^0.5)-SUM($I184:AJ184),(Input!$I$151*(1+rvanilla)^0.5)/A9stdlife))</f>
        <v>0</v>
      </c>
      <c r="AL184" s="164">
        <f>IF(A9stdlife="n/a","n/a",IF(AL$3&gt;(A9stdlife+$E184),(Input!$I$151*(1+rvanilla)^0.5)-SUM($I184:AK184),(Input!$I$151*(1+rvanilla)^0.5)/A9stdlife))</f>
        <v>0</v>
      </c>
      <c r="AM184" s="164">
        <f>IF(A9stdlife="n/a","n/a",IF(AM$3&gt;(A9stdlife+$E184),(Input!$I$151*(1+rvanilla)^0.5)-SUM($I184:AL184),(Input!$I$151*(1+rvanilla)^0.5)/A9stdlife))</f>
        <v>0</v>
      </c>
      <c r="AN184" s="164">
        <f>IF(A9stdlife="n/a","n/a",IF(AN$3&gt;(A9stdlife+$E184),(Input!$I$151*(1+rvanilla)^0.5)-SUM($I184:AM184),(Input!$I$151*(1+rvanilla)^0.5)/A9stdlife))</f>
        <v>0</v>
      </c>
      <c r="AO184" s="164">
        <f>IF(A9stdlife="n/a","n/a",IF(AO$3&gt;(A9stdlife+$E184),(Input!$I$151*(1+rvanilla)^0.5)-SUM($I184:AN184),(Input!$I$151*(1+rvanilla)^0.5)/A9stdlife))</f>
        <v>0</v>
      </c>
      <c r="AP184" s="164">
        <f>IF(A9stdlife="n/a","n/a",IF(AP$3&gt;(A9stdlife+$E184),(Input!$I$151*(1+rvanilla)^0.5)-SUM($I184:AO184),(Input!$I$151*(1+rvanilla)^0.5)/A9stdlife))</f>
        <v>0</v>
      </c>
      <c r="AQ184" s="164">
        <f>IF(A9stdlife="n/a","n/a",IF(AQ$3&gt;(A9stdlife+$E184),(Input!$I$151*(1+rvanilla)^0.5)-SUM($I184:AP184),(Input!$I$151*(1+rvanilla)^0.5)/A9stdlife))</f>
        <v>0</v>
      </c>
      <c r="AR184" s="164">
        <f>IF(A9stdlife="n/a","n/a",IF(AR$3&gt;(A9stdlife+$E184),(Input!$I$151*(1+rvanilla)^0.5)-SUM($I184:AQ184),(Input!$I$151*(1+rvanilla)^0.5)/A9stdlife))</f>
        <v>0</v>
      </c>
      <c r="AS184" s="164">
        <f>IF(A9stdlife="n/a","n/a",IF(AS$3&gt;(A9stdlife+$E184),(Input!$I$151*(1+rvanilla)^0.5)-SUM($I184:AR184),(Input!$I$151*(1+rvanilla)^0.5)/A9stdlife))</f>
        <v>0</v>
      </c>
      <c r="AT184" s="164">
        <f>IF(A9stdlife="n/a","n/a",IF(AT$3&gt;(A9stdlife+$E184),(Input!$I$151*(1+rvanilla)^0.5)-SUM($I184:AS184),(Input!$I$151*(1+rvanilla)^0.5)/A9stdlife))</f>
        <v>0</v>
      </c>
      <c r="AU184" s="164">
        <f>IF(A9stdlife="n/a","n/a",IF(AU$3&gt;(A9stdlife+$E184),(Input!$I$151*(1+rvanilla)^0.5)-SUM($I184:AT184),(Input!$I$151*(1+rvanilla)^0.5)/A9stdlife))</f>
        <v>0</v>
      </c>
      <c r="AV184" s="164">
        <f>IF(A9stdlife="n/a","n/a",IF(AV$3&gt;(A9stdlife+$E184),(Input!$I$151*(1+rvanilla)^0.5)-SUM($I184:AU184),(Input!$I$151*(1+rvanilla)^0.5)/A9stdlife))</f>
        <v>0</v>
      </c>
      <c r="AW184" s="164">
        <f>IF(A9stdlife="n/a","n/a",IF(AW$3&gt;(A9stdlife+$E184),(Input!$I$151*(1+rvanilla)^0.5)-SUM($I184:AV184),(Input!$I$151*(1+rvanilla)^0.5)/A9stdlife))</f>
        <v>0</v>
      </c>
      <c r="AX184" s="164">
        <f>IF(A9stdlife="n/a","n/a",IF(AX$3&gt;(A9stdlife+$E184),(Input!$I$151*(1+rvanilla)^0.5)-SUM($I184:AW184),(Input!$I$151*(1+rvanilla)^0.5)/A9stdlife))</f>
        <v>0</v>
      </c>
      <c r="AY184" s="164">
        <f>IF(A9stdlife="n/a","n/a",IF(AY$3&gt;(A9stdlife+$E184),(Input!$I$151*(1+rvanilla)^0.5)-SUM($I184:AX184),(Input!$I$151*(1+rvanilla)^0.5)/A9stdlife))</f>
        <v>0</v>
      </c>
      <c r="AZ184" s="164">
        <f>IF(A9stdlife="n/a","n/a",IF(AZ$3&gt;(A9stdlife+$E184),(Input!$I$151*(1+rvanilla)^0.5)-SUM($I184:AY184),(Input!$I$151*(1+rvanilla)^0.5)/A9stdlife))</f>
        <v>0</v>
      </c>
      <c r="BA184" s="164">
        <f>IF(A9stdlife="n/a","n/a",IF(BA$3&gt;(A9stdlife+$E184),(Input!$I$151*(1+rvanilla)^0.5)-SUM($I184:AZ184),(Input!$I$151*(1+rvanilla)^0.5)/A9stdlife))</f>
        <v>0</v>
      </c>
      <c r="BB184" s="164">
        <f>IF(A9stdlife="n/a","n/a",IF(BB$3&gt;(A9stdlife+$E184),(Input!$I$151*(1+rvanilla)^0.5)-SUM($I184:BA184),(Input!$I$151*(1+rvanilla)^0.5)/A9stdlife))</f>
        <v>0</v>
      </c>
      <c r="BC184" s="164">
        <f>IF(A9stdlife="n/a","n/a",IF(BC$3&gt;(A9stdlife+$E184),(Input!$I$151*(1+rvanilla)^0.5)-SUM($I184:BB184),(Input!$I$151*(1+rvanilla)^0.5)/A9stdlife))</f>
        <v>0</v>
      </c>
      <c r="BD184" s="164">
        <f>IF(A9stdlife="n/a","n/a",IF(BD$3&gt;(A9stdlife+$E184),(Input!$I$151*(1+rvanilla)^0.5)-SUM($I184:BC184),(Input!$I$151*(1+rvanilla)^0.5)/A9stdlife))</f>
        <v>0</v>
      </c>
      <c r="BE184" s="164">
        <f>IF(A9stdlife="n/a","n/a",IF(BE$3&gt;(A9stdlife+$E184),(Input!$I$151*(1+rvanilla)^0.5)-SUM($I184:BD184),(Input!$I$151*(1+rvanilla)^0.5)/A9stdlife))</f>
        <v>0</v>
      </c>
      <c r="BF184" s="164">
        <f>IF(A9stdlife="n/a","n/a",IF(BF$3&gt;(A9stdlife+$E184),(Input!$I$151*(1+rvanilla)^0.5)-SUM($I184:BE184),(Input!$I$151*(1+rvanilla)^0.5)/A9stdlife))</f>
        <v>0</v>
      </c>
      <c r="BG184" s="164">
        <f>IF(A9stdlife="n/a","n/a",IF(BG$3&gt;(A9stdlife+$E184),(Input!$I$151*(1+rvanilla)^0.5)-SUM($I184:BF184),(Input!$I$151*(1+rvanilla)^0.5)/A9stdlife))</f>
        <v>0</v>
      </c>
      <c r="BH184" s="164">
        <f>IF(A9stdlife="n/a","n/a",IF(BH$3&gt;(A9stdlife+$E184),(Input!$I$151*(1+rvanilla)^0.5)-SUM($I184:BG184),(Input!$I$151*(1+rvanilla)^0.5)/A9stdlife))</f>
        <v>0</v>
      </c>
      <c r="BI184" s="164">
        <f>IF(A9stdlife="n/a","n/a",IF(BI$3&gt;(A9stdlife+$E184),(Input!$I$151*(1+rvanilla)^0.5)-SUM($I184:BH184),(Input!$I$151*(1+rvanilla)^0.5)/A9stdlife))</f>
        <v>0</v>
      </c>
      <c r="BJ184" s="18"/>
      <c r="BK184" s="18"/>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s="5" customFormat="1" ht="12.75" hidden="1" customHeight="1" outlineLevel="2" x14ac:dyDescent="0.2">
      <c r="A185" s="18"/>
      <c r="B185" s="18"/>
      <c r="C185" s="36"/>
      <c r="D185" s="485"/>
      <c r="E185" s="283">
        <v>4</v>
      </c>
      <c r="F185" s="38"/>
      <c r="G185" s="391"/>
      <c r="H185" s="308"/>
      <c r="I185" s="308"/>
      <c r="J185" s="307"/>
      <c r="K185" s="164">
        <f>IF(A9stdlife="n/a","n/a",IF(K$3&gt;(A9stdlife+$E185),(Input!$J$151*(1+rvanilla)^0.5)-SUM($J185:J185),(Input!$J$151*(1+rvanilla)^0.5)/A9stdlife))</f>
        <v>0.31854111406378899</v>
      </c>
      <c r="L185" s="164">
        <f>IF(A9stdlife="n/a","n/a",IF(L$3&gt;(A9stdlife+$E185),(Input!$J$151*(1+rvanilla)^0.5)-SUM($J185:K185),(Input!$J$151*(1+rvanilla)^0.5)/A9stdlife))</f>
        <v>0.31854111406378899</v>
      </c>
      <c r="M185" s="164">
        <f>IF(A9stdlife="n/a","n/a",IF(M$3&gt;(A9stdlife+$E185),(Input!$J$151*(1+rvanilla)^0.5)-SUM($J185:L185),(Input!$J$151*(1+rvanilla)^0.5)/A9stdlife))</f>
        <v>0.31854111406378899</v>
      </c>
      <c r="N185" s="164">
        <f>IF(A9stdlife="n/a","n/a",IF(N$3&gt;(A9stdlife+$E185),(Input!$J$151*(1+rvanilla)^0.5)-SUM($J185:M185),(Input!$J$151*(1+rvanilla)^0.5)/A9stdlife))</f>
        <v>0.31854111406378899</v>
      </c>
      <c r="O185" s="164">
        <f>IF(A9stdlife="n/a","n/a",IF(O$3&gt;(A9stdlife+$E185),(Input!$J$151*(1+rvanilla)^0.5)-SUM($J185:N185),(Input!$J$151*(1+rvanilla)^0.5)/A9stdlife))</f>
        <v>0.31854111406378899</v>
      </c>
      <c r="P185" s="164">
        <f>IF(A9stdlife="n/a","n/a",IF(P$3&gt;(A9stdlife+$E185),(Input!$J$151*(1+rvanilla)^0.5)-SUM($J185:O185),(Input!$J$151*(1+rvanilla)^0.5)/A9stdlife))</f>
        <v>0.31854111406378899</v>
      </c>
      <c r="Q185" s="164">
        <f>IF(A9stdlife="n/a","n/a",IF(Q$3&gt;(A9stdlife+$E185),(Input!$J$151*(1+rvanilla)^0.5)-SUM($J185:P185),(Input!$J$151*(1+rvanilla)^0.5)/A9stdlife))</f>
        <v>0.31854111406378899</v>
      </c>
      <c r="R185" s="164">
        <f>IF(A9stdlife="n/a","n/a",IF(R$3&gt;(A9stdlife+$E185),(Input!$J$151*(1+rvanilla)^0.5)-SUM($J185:Q185),(Input!$J$151*(1+rvanilla)^0.5)/A9stdlife))</f>
        <v>0.31854111406378899</v>
      </c>
      <c r="S185" s="164">
        <f>IF(A9stdlife="n/a","n/a",IF(S$3&gt;(A9stdlife+$E185),(Input!$J$151*(1+rvanilla)^0.5)-SUM($J185:R185),(Input!$J$151*(1+rvanilla)^0.5)/A9stdlife))</f>
        <v>0.31854111406378899</v>
      </c>
      <c r="T185" s="164">
        <f>IF(A9stdlife="n/a","n/a",IF(T$3&gt;(A9stdlife+$E185),(Input!$J$151*(1+rvanilla)^0.5)-SUM($J185:S185),(Input!$J$151*(1+rvanilla)^0.5)/A9stdlife))</f>
        <v>0.31854111406378899</v>
      </c>
      <c r="U185" s="164">
        <f>IF(A9stdlife="n/a","n/a",IF(U$3&gt;(A9stdlife+$E185),(Input!$J$151*(1+rvanilla)^0.5)-SUM($J185:T185),(Input!$J$151*(1+rvanilla)^0.5)/A9stdlife))</f>
        <v>0.31854111406378899</v>
      </c>
      <c r="V185" s="164">
        <f>IF(A9stdlife="n/a","n/a",IF(V$3&gt;(A9stdlife+$E185),(Input!$J$151*(1+rvanilla)^0.5)-SUM($J185:U185),(Input!$J$151*(1+rvanilla)^0.5)/A9stdlife))</f>
        <v>0.31854111406378899</v>
      </c>
      <c r="W185" s="164">
        <f>IF(A9stdlife="n/a","n/a",IF(W$3&gt;(A9stdlife+$E185),(Input!$J$151*(1+rvanilla)^0.5)-SUM($J185:V185),(Input!$J$151*(1+rvanilla)^0.5)/A9stdlife))</f>
        <v>0.31854111406378899</v>
      </c>
      <c r="X185" s="164">
        <f>IF(A9stdlife="n/a","n/a",IF(X$3&gt;(A9stdlife+$E185),(Input!$J$151*(1+rvanilla)^0.5)-SUM($J185:W185),(Input!$J$151*(1+rvanilla)^0.5)/A9stdlife))</f>
        <v>0.31854111406378899</v>
      </c>
      <c r="Y185" s="164">
        <f>IF(A9stdlife="n/a","n/a",IF(Y$3&gt;(A9stdlife+$E185),(Input!$J$151*(1+rvanilla)^0.5)-SUM($J185:X185),(Input!$J$151*(1+rvanilla)^0.5)/A9stdlife))</f>
        <v>0.31854111406378899</v>
      </c>
      <c r="Z185" s="164">
        <f>IF(A9stdlife="n/a","n/a",IF(Z$3&gt;(A9stdlife+$E185),(Input!$J$151*(1+rvanilla)^0.5)-SUM($J185:Y185),(Input!$J$151*(1+rvanilla)^0.5)/A9stdlife))</f>
        <v>0</v>
      </c>
      <c r="AA185" s="164">
        <f>IF(A9stdlife="n/a","n/a",IF(AA$3&gt;(A9stdlife+$E185),(Input!$J$151*(1+rvanilla)^0.5)-SUM($J185:Z185),(Input!$J$151*(1+rvanilla)^0.5)/A9stdlife))</f>
        <v>0</v>
      </c>
      <c r="AB185" s="164">
        <f>IF(A9stdlife="n/a","n/a",IF(AB$3&gt;(A9stdlife+$E185),(Input!$J$151*(1+rvanilla)^0.5)-SUM($J185:AA185),(Input!$J$151*(1+rvanilla)^0.5)/A9stdlife))</f>
        <v>0</v>
      </c>
      <c r="AC185" s="164">
        <f>IF(A9stdlife="n/a","n/a",IF(AC$3&gt;(A9stdlife+$E185),(Input!$J$151*(1+rvanilla)^0.5)-SUM($J185:AB185),(Input!$J$151*(1+rvanilla)^0.5)/A9stdlife))</f>
        <v>0</v>
      </c>
      <c r="AD185" s="164">
        <f>IF(A9stdlife="n/a","n/a",IF(AD$3&gt;(A9stdlife+$E185),(Input!$J$151*(1+rvanilla)^0.5)-SUM($J185:AC185),(Input!$J$151*(1+rvanilla)^0.5)/A9stdlife))</f>
        <v>0</v>
      </c>
      <c r="AE185" s="164">
        <f>IF(A9stdlife="n/a","n/a",IF(AE$3&gt;(A9stdlife+$E185),(Input!$J$151*(1+rvanilla)^0.5)-SUM($J185:AD185),(Input!$J$151*(1+rvanilla)^0.5)/A9stdlife))</f>
        <v>0</v>
      </c>
      <c r="AF185" s="164">
        <f>IF(A9stdlife="n/a","n/a",IF(AF$3&gt;(A9stdlife+$E185),(Input!$J$151*(1+rvanilla)^0.5)-SUM($J185:AE185),(Input!$J$151*(1+rvanilla)^0.5)/A9stdlife))</f>
        <v>0</v>
      </c>
      <c r="AG185" s="164">
        <f>IF(A9stdlife="n/a","n/a",IF(AG$3&gt;(A9stdlife+$E185),(Input!$J$151*(1+rvanilla)^0.5)-SUM($J185:AF185),(Input!$J$151*(1+rvanilla)^0.5)/A9stdlife))</f>
        <v>0</v>
      </c>
      <c r="AH185" s="164">
        <f>IF(A9stdlife="n/a","n/a",IF(AH$3&gt;(A9stdlife+$E185),(Input!$J$151*(1+rvanilla)^0.5)-SUM($J185:AG185),(Input!$J$151*(1+rvanilla)^0.5)/A9stdlife))</f>
        <v>0</v>
      </c>
      <c r="AI185" s="164">
        <f>IF(A9stdlife="n/a","n/a",IF(AI$3&gt;(A9stdlife+$E185),(Input!$J$151*(1+rvanilla)^0.5)-SUM($J185:AH185),(Input!$J$151*(1+rvanilla)^0.5)/A9stdlife))</f>
        <v>0</v>
      </c>
      <c r="AJ185" s="164">
        <f>IF(A9stdlife="n/a","n/a",IF(AJ$3&gt;(A9stdlife+$E185),(Input!$J$151*(1+rvanilla)^0.5)-SUM($J185:AI185),(Input!$J$151*(1+rvanilla)^0.5)/A9stdlife))</f>
        <v>0</v>
      </c>
      <c r="AK185" s="164">
        <f>IF(A9stdlife="n/a","n/a",IF(AK$3&gt;(A9stdlife+$E185),(Input!$J$151*(1+rvanilla)^0.5)-SUM($J185:AJ185),(Input!$J$151*(1+rvanilla)^0.5)/A9stdlife))</f>
        <v>0</v>
      </c>
      <c r="AL185" s="164">
        <f>IF(A9stdlife="n/a","n/a",IF(AL$3&gt;(A9stdlife+$E185),(Input!$J$151*(1+rvanilla)^0.5)-SUM($J185:AK185),(Input!$J$151*(1+rvanilla)^0.5)/A9stdlife))</f>
        <v>0</v>
      </c>
      <c r="AM185" s="164">
        <f>IF(A9stdlife="n/a","n/a",IF(AM$3&gt;(A9stdlife+$E185),(Input!$J$151*(1+rvanilla)^0.5)-SUM($J185:AL185),(Input!$J$151*(1+rvanilla)^0.5)/A9stdlife))</f>
        <v>0</v>
      </c>
      <c r="AN185" s="164">
        <f>IF(A9stdlife="n/a","n/a",IF(AN$3&gt;(A9stdlife+$E185),(Input!$J$151*(1+rvanilla)^0.5)-SUM($J185:AM185),(Input!$J$151*(1+rvanilla)^0.5)/A9stdlife))</f>
        <v>0</v>
      </c>
      <c r="AO185" s="164">
        <f>IF(A9stdlife="n/a","n/a",IF(AO$3&gt;(A9stdlife+$E185),(Input!$J$151*(1+rvanilla)^0.5)-SUM($J185:AN185),(Input!$J$151*(1+rvanilla)^0.5)/A9stdlife))</f>
        <v>0</v>
      </c>
      <c r="AP185" s="164">
        <f>IF(A9stdlife="n/a","n/a",IF(AP$3&gt;(A9stdlife+$E185),(Input!$J$151*(1+rvanilla)^0.5)-SUM($J185:AO185),(Input!$J$151*(1+rvanilla)^0.5)/A9stdlife))</f>
        <v>0</v>
      </c>
      <c r="AQ185" s="164">
        <f>IF(A9stdlife="n/a","n/a",IF(AQ$3&gt;(A9stdlife+$E185),(Input!$J$151*(1+rvanilla)^0.5)-SUM($J185:AP185),(Input!$J$151*(1+rvanilla)^0.5)/A9stdlife))</f>
        <v>0</v>
      </c>
      <c r="AR185" s="164">
        <f>IF(A9stdlife="n/a","n/a",IF(AR$3&gt;(A9stdlife+$E185),(Input!$J$151*(1+rvanilla)^0.5)-SUM($J185:AQ185),(Input!$J$151*(1+rvanilla)^0.5)/A9stdlife))</f>
        <v>0</v>
      </c>
      <c r="AS185" s="164">
        <f>IF(A9stdlife="n/a","n/a",IF(AS$3&gt;(A9stdlife+$E185),(Input!$J$151*(1+rvanilla)^0.5)-SUM($J185:AR185),(Input!$J$151*(1+rvanilla)^0.5)/A9stdlife))</f>
        <v>0</v>
      </c>
      <c r="AT185" s="164">
        <f>IF(A9stdlife="n/a","n/a",IF(AT$3&gt;(A9stdlife+$E185),(Input!$J$151*(1+rvanilla)^0.5)-SUM($J185:AS185),(Input!$J$151*(1+rvanilla)^0.5)/A9stdlife))</f>
        <v>0</v>
      </c>
      <c r="AU185" s="164">
        <f>IF(A9stdlife="n/a","n/a",IF(AU$3&gt;(A9stdlife+$E185),(Input!$J$151*(1+rvanilla)^0.5)-SUM($J185:AT185),(Input!$J$151*(1+rvanilla)^0.5)/A9stdlife))</f>
        <v>0</v>
      </c>
      <c r="AV185" s="164">
        <f>IF(A9stdlife="n/a","n/a",IF(AV$3&gt;(A9stdlife+$E185),(Input!$J$151*(1+rvanilla)^0.5)-SUM($J185:AU185),(Input!$J$151*(1+rvanilla)^0.5)/A9stdlife))</f>
        <v>0</v>
      </c>
      <c r="AW185" s="164">
        <f>IF(A9stdlife="n/a","n/a",IF(AW$3&gt;(A9stdlife+$E185),(Input!$J$151*(1+rvanilla)^0.5)-SUM($J185:AV185),(Input!$J$151*(1+rvanilla)^0.5)/A9stdlife))</f>
        <v>0</v>
      </c>
      <c r="AX185" s="164">
        <f>IF(A9stdlife="n/a","n/a",IF(AX$3&gt;(A9stdlife+$E185),(Input!$J$151*(1+rvanilla)^0.5)-SUM($J185:AW185),(Input!$J$151*(1+rvanilla)^0.5)/A9stdlife))</f>
        <v>0</v>
      </c>
      <c r="AY185" s="164">
        <f>IF(A9stdlife="n/a","n/a",IF(AY$3&gt;(A9stdlife+$E185),(Input!$J$151*(1+rvanilla)^0.5)-SUM($J185:AX185),(Input!$J$151*(1+rvanilla)^0.5)/A9stdlife))</f>
        <v>0</v>
      </c>
      <c r="AZ185" s="164">
        <f>IF(A9stdlife="n/a","n/a",IF(AZ$3&gt;(A9stdlife+$E185),(Input!$J$151*(1+rvanilla)^0.5)-SUM($J185:AY185),(Input!$J$151*(1+rvanilla)^0.5)/A9stdlife))</f>
        <v>0</v>
      </c>
      <c r="BA185" s="164">
        <f>IF(A9stdlife="n/a","n/a",IF(BA$3&gt;(A9stdlife+$E185),(Input!$J$151*(1+rvanilla)^0.5)-SUM($J185:AZ185),(Input!$J$151*(1+rvanilla)^0.5)/A9stdlife))</f>
        <v>0</v>
      </c>
      <c r="BB185" s="164">
        <f>IF(A9stdlife="n/a","n/a",IF(BB$3&gt;(A9stdlife+$E185),(Input!$J$151*(1+rvanilla)^0.5)-SUM($J185:BA185),(Input!$J$151*(1+rvanilla)^0.5)/A9stdlife))</f>
        <v>0</v>
      </c>
      <c r="BC185" s="164">
        <f>IF(A9stdlife="n/a","n/a",IF(BC$3&gt;(A9stdlife+$E185),(Input!$J$151*(1+rvanilla)^0.5)-SUM($J185:BB185),(Input!$J$151*(1+rvanilla)^0.5)/A9stdlife))</f>
        <v>0</v>
      </c>
      <c r="BD185" s="164">
        <f>IF(A9stdlife="n/a","n/a",IF(BD$3&gt;(A9stdlife+$E185),(Input!$J$151*(1+rvanilla)^0.5)-SUM($J185:BC185),(Input!$J$151*(1+rvanilla)^0.5)/A9stdlife))</f>
        <v>0</v>
      </c>
      <c r="BE185" s="164">
        <f>IF(A9stdlife="n/a","n/a",IF(BE$3&gt;(A9stdlife+$E185),(Input!$J$151*(1+rvanilla)^0.5)-SUM($J185:BD185),(Input!$J$151*(1+rvanilla)^0.5)/A9stdlife))</f>
        <v>0</v>
      </c>
      <c r="BF185" s="164">
        <f>IF(A9stdlife="n/a","n/a",IF(BF$3&gt;(A9stdlife+$E185),(Input!$J$151*(1+rvanilla)^0.5)-SUM($J185:BE185),(Input!$J$151*(1+rvanilla)^0.5)/A9stdlife))</f>
        <v>0</v>
      </c>
      <c r="BG185" s="164">
        <f>IF(A9stdlife="n/a","n/a",IF(BG$3&gt;(A9stdlife+$E185),(Input!$J$151*(1+rvanilla)^0.5)-SUM($J185:BF185),(Input!$J$151*(1+rvanilla)^0.5)/A9stdlife))</f>
        <v>0</v>
      </c>
      <c r="BH185" s="164">
        <f>IF(A9stdlife="n/a","n/a",IF(BH$3&gt;(A9stdlife+$E185),(Input!$J$151*(1+rvanilla)^0.5)-SUM($J185:BG185),(Input!$J$151*(1+rvanilla)^0.5)/A9stdlife))</f>
        <v>0</v>
      </c>
      <c r="BI185" s="164">
        <f>IF(A9stdlife="n/a","n/a",IF(BI$3&gt;(A9stdlife+$E185),(Input!$J$151*(1+rvanilla)^0.5)-SUM($J185:BH185),(Input!$J$151*(1+rvanilla)^0.5)/A9stdlife))</f>
        <v>0</v>
      </c>
      <c r="BJ185" s="18"/>
      <c r="BK185" s="18"/>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s="5" customFormat="1" ht="12.75" hidden="1" customHeight="1" outlineLevel="2" x14ac:dyDescent="0.2">
      <c r="A186" s="18"/>
      <c r="B186" s="18"/>
      <c r="C186" s="36"/>
      <c r="D186" s="485"/>
      <c r="E186" s="283">
        <v>5</v>
      </c>
      <c r="F186" s="38"/>
      <c r="G186" s="391"/>
      <c r="H186" s="308"/>
      <c r="I186" s="308"/>
      <c r="J186" s="308"/>
      <c r="K186" s="307"/>
      <c r="L186" s="164">
        <f>IF(A9stdlife="n/a","n/a",IF(L$3&gt;(A9stdlife+$E186),(Input!$K$151*(1+rvanilla)^0.5)-SUM($K186:K186),(Input!$K$151*(1+rvanilla)^0.5)/A9stdlife))</f>
        <v>0.19394015673919066</v>
      </c>
      <c r="M186" s="164">
        <f>IF(A9stdlife="n/a","n/a",IF(M$3&gt;(A9stdlife+$E186),(Input!$K$151*(1+rvanilla)^0.5)-SUM($K186:L186),(Input!$K$151*(1+rvanilla)^0.5)/A9stdlife))</f>
        <v>0.19394015673919066</v>
      </c>
      <c r="N186" s="164">
        <f>IF(A9stdlife="n/a","n/a",IF(N$3&gt;(A9stdlife+$E186),(Input!$K$151*(1+rvanilla)^0.5)-SUM($K186:M186),(Input!$K$151*(1+rvanilla)^0.5)/A9stdlife))</f>
        <v>0.19394015673919066</v>
      </c>
      <c r="O186" s="164">
        <f>IF(A9stdlife="n/a","n/a",IF(O$3&gt;(A9stdlife+$E186),(Input!$K$151*(1+rvanilla)^0.5)-SUM($K186:N186),(Input!$K$151*(1+rvanilla)^0.5)/A9stdlife))</f>
        <v>0.19394015673919066</v>
      </c>
      <c r="P186" s="164">
        <f>IF(A9stdlife="n/a","n/a",IF(P$3&gt;(A9stdlife+$E186),(Input!$K$151*(1+rvanilla)^0.5)-SUM($K186:O186),(Input!$K$151*(1+rvanilla)^0.5)/A9stdlife))</f>
        <v>0.19394015673919066</v>
      </c>
      <c r="Q186" s="164">
        <f>IF(A9stdlife="n/a","n/a",IF(Q$3&gt;(A9stdlife+$E186),(Input!$K$151*(1+rvanilla)^0.5)-SUM($K186:P186),(Input!$K$151*(1+rvanilla)^0.5)/A9stdlife))</f>
        <v>0.19394015673919066</v>
      </c>
      <c r="R186" s="164">
        <f>IF(A9stdlife="n/a","n/a",IF(R$3&gt;(A9stdlife+$E186),(Input!$K$151*(1+rvanilla)^0.5)-SUM($K186:Q186),(Input!$K$151*(1+rvanilla)^0.5)/A9stdlife))</f>
        <v>0.19394015673919066</v>
      </c>
      <c r="S186" s="164">
        <f>IF(A9stdlife="n/a","n/a",IF(S$3&gt;(A9stdlife+$E186),(Input!$K$151*(1+rvanilla)^0.5)-SUM($K186:R186),(Input!$K$151*(1+rvanilla)^0.5)/A9stdlife))</f>
        <v>0.19394015673919066</v>
      </c>
      <c r="T186" s="164">
        <f>IF(A9stdlife="n/a","n/a",IF(T$3&gt;(A9stdlife+$E186),(Input!$K$151*(1+rvanilla)^0.5)-SUM($K186:S186),(Input!$K$151*(1+rvanilla)^0.5)/A9stdlife))</f>
        <v>0.19394015673919066</v>
      </c>
      <c r="U186" s="164">
        <f>IF(A9stdlife="n/a","n/a",IF(U$3&gt;(A9stdlife+$E186),(Input!$K$151*(1+rvanilla)^0.5)-SUM($K186:T186),(Input!$K$151*(1+rvanilla)^0.5)/A9stdlife))</f>
        <v>0.19394015673919066</v>
      </c>
      <c r="V186" s="164">
        <f>IF(A9stdlife="n/a","n/a",IF(V$3&gt;(A9stdlife+$E186),(Input!$K$151*(1+rvanilla)^0.5)-SUM($K186:U186),(Input!$K$151*(1+rvanilla)^0.5)/A9stdlife))</f>
        <v>0.19394015673919066</v>
      </c>
      <c r="W186" s="164">
        <f>IF(A9stdlife="n/a","n/a",IF(W$3&gt;(A9stdlife+$E186),(Input!$K$151*(1+rvanilla)^0.5)-SUM($K186:V186),(Input!$K$151*(1+rvanilla)^0.5)/A9stdlife))</f>
        <v>0.19394015673919066</v>
      </c>
      <c r="X186" s="164">
        <f>IF(A9stdlife="n/a","n/a",IF(X$3&gt;(A9stdlife+$E186),(Input!$K$151*(1+rvanilla)^0.5)-SUM($K186:W186),(Input!$K$151*(1+rvanilla)^0.5)/A9stdlife))</f>
        <v>0.19394015673919066</v>
      </c>
      <c r="Y186" s="164">
        <f>IF(A9stdlife="n/a","n/a",IF(Y$3&gt;(A9stdlife+$E186),(Input!$K$151*(1+rvanilla)^0.5)-SUM($K186:X186),(Input!$K$151*(1+rvanilla)^0.5)/A9stdlife))</f>
        <v>0.19394015673919066</v>
      </c>
      <c r="Z186" s="164">
        <f>IF(A9stdlife="n/a","n/a",IF(Z$3&gt;(A9stdlife+$E186),(Input!$K$151*(1+rvanilla)^0.5)-SUM($K186:Y186),(Input!$K$151*(1+rvanilla)^0.5)/A9stdlife))</f>
        <v>0.19394015673919066</v>
      </c>
      <c r="AA186" s="164">
        <f>IF(A9stdlife="n/a","n/a",IF(AA$3&gt;(A9stdlife+$E186),(Input!$K$151*(1+rvanilla)^0.5)-SUM($K186:Z186),(Input!$K$151*(1+rvanilla)^0.5)/A9stdlife))</f>
        <v>4.4408920985006262E-16</v>
      </c>
      <c r="AB186" s="164">
        <f>IF(A9stdlife="n/a","n/a",IF(AB$3&gt;(A9stdlife+$E186),(Input!$K$151*(1+rvanilla)^0.5)-SUM($K186:AA186),(Input!$K$151*(1+rvanilla)^0.5)/A9stdlife))</f>
        <v>0</v>
      </c>
      <c r="AC186" s="164">
        <f>IF(A9stdlife="n/a","n/a",IF(AC$3&gt;(A9stdlife+$E186),(Input!$K$151*(1+rvanilla)^0.5)-SUM($K186:AB186),(Input!$K$151*(1+rvanilla)^0.5)/A9stdlife))</f>
        <v>0</v>
      </c>
      <c r="AD186" s="164">
        <f>IF(A9stdlife="n/a","n/a",IF(AD$3&gt;(A9stdlife+$E186),(Input!$K$151*(1+rvanilla)^0.5)-SUM($K186:AC186),(Input!$K$151*(1+rvanilla)^0.5)/A9stdlife))</f>
        <v>0</v>
      </c>
      <c r="AE186" s="164">
        <f>IF(A9stdlife="n/a","n/a",IF(AE$3&gt;(A9stdlife+$E186),(Input!$K$151*(1+rvanilla)^0.5)-SUM($K186:AD186),(Input!$K$151*(1+rvanilla)^0.5)/A9stdlife))</f>
        <v>0</v>
      </c>
      <c r="AF186" s="164">
        <f>IF(A9stdlife="n/a","n/a",IF(AF$3&gt;(A9stdlife+$E186),(Input!$K$151*(1+rvanilla)^0.5)-SUM($K186:AE186),(Input!$K$151*(1+rvanilla)^0.5)/A9stdlife))</f>
        <v>0</v>
      </c>
      <c r="AG186" s="164">
        <f>IF(A9stdlife="n/a","n/a",IF(AG$3&gt;(A9stdlife+$E186),(Input!$K$151*(1+rvanilla)^0.5)-SUM($K186:AF186),(Input!$K$151*(1+rvanilla)^0.5)/A9stdlife))</f>
        <v>0</v>
      </c>
      <c r="AH186" s="164">
        <f>IF(A9stdlife="n/a","n/a",IF(AH$3&gt;(A9stdlife+$E186),(Input!$K$151*(1+rvanilla)^0.5)-SUM($K186:AG186),(Input!$K$151*(1+rvanilla)^0.5)/A9stdlife))</f>
        <v>0</v>
      </c>
      <c r="AI186" s="164">
        <f>IF(A9stdlife="n/a","n/a",IF(AI$3&gt;(A9stdlife+$E186),(Input!$K$151*(1+rvanilla)^0.5)-SUM($K186:AH186),(Input!$K$151*(1+rvanilla)^0.5)/A9stdlife))</f>
        <v>0</v>
      </c>
      <c r="AJ186" s="164">
        <f>IF(A9stdlife="n/a","n/a",IF(AJ$3&gt;(A9stdlife+$E186),(Input!$K$151*(1+rvanilla)^0.5)-SUM($K186:AI186),(Input!$K$151*(1+rvanilla)^0.5)/A9stdlife))</f>
        <v>0</v>
      </c>
      <c r="AK186" s="164">
        <f>IF(A9stdlife="n/a","n/a",IF(AK$3&gt;(A9stdlife+$E186),(Input!$K$151*(1+rvanilla)^0.5)-SUM($K186:AJ186),(Input!$K$151*(1+rvanilla)^0.5)/A9stdlife))</f>
        <v>0</v>
      </c>
      <c r="AL186" s="164">
        <f>IF(A9stdlife="n/a","n/a",IF(AL$3&gt;(A9stdlife+$E186),(Input!$K$151*(1+rvanilla)^0.5)-SUM($K186:AK186),(Input!$K$151*(1+rvanilla)^0.5)/A9stdlife))</f>
        <v>0</v>
      </c>
      <c r="AM186" s="164">
        <f>IF(A9stdlife="n/a","n/a",IF(AM$3&gt;(A9stdlife+$E186),(Input!$K$151*(1+rvanilla)^0.5)-SUM($K186:AL186),(Input!$K$151*(1+rvanilla)^0.5)/A9stdlife))</f>
        <v>0</v>
      </c>
      <c r="AN186" s="164">
        <f>IF(A9stdlife="n/a","n/a",IF(AN$3&gt;(A9stdlife+$E186),(Input!$K$151*(1+rvanilla)^0.5)-SUM($K186:AM186),(Input!$K$151*(1+rvanilla)^0.5)/A9stdlife))</f>
        <v>0</v>
      </c>
      <c r="AO186" s="164">
        <f>IF(A9stdlife="n/a","n/a",IF(AO$3&gt;(A9stdlife+$E186),(Input!$K$151*(1+rvanilla)^0.5)-SUM($K186:AN186),(Input!$K$151*(1+rvanilla)^0.5)/A9stdlife))</f>
        <v>0</v>
      </c>
      <c r="AP186" s="164">
        <f>IF(A9stdlife="n/a","n/a",IF(AP$3&gt;(A9stdlife+$E186),(Input!$K$151*(1+rvanilla)^0.5)-SUM($K186:AO186),(Input!$K$151*(1+rvanilla)^0.5)/A9stdlife))</f>
        <v>0</v>
      </c>
      <c r="AQ186" s="164">
        <f>IF(A9stdlife="n/a","n/a",IF(AQ$3&gt;(A9stdlife+$E186),(Input!$K$151*(1+rvanilla)^0.5)-SUM($K186:AP186),(Input!$K$151*(1+rvanilla)^0.5)/A9stdlife))</f>
        <v>0</v>
      </c>
      <c r="AR186" s="164">
        <f>IF(A9stdlife="n/a","n/a",IF(AR$3&gt;(A9stdlife+$E186),(Input!$K$151*(1+rvanilla)^0.5)-SUM($K186:AQ186),(Input!$K$151*(1+rvanilla)^0.5)/A9stdlife))</f>
        <v>0</v>
      </c>
      <c r="AS186" s="164">
        <f>IF(A9stdlife="n/a","n/a",IF(AS$3&gt;(A9stdlife+$E186),(Input!$K$151*(1+rvanilla)^0.5)-SUM($K186:AR186),(Input!$K$151*(1+rvanilla)^0.5)/A9stdlife))</f>
        <v>0</v>
      </c>
      <c r="AT186" s="164">
        <f>IF(A9stdlife="n/a","n/a",IF(AT$3&gt;(A9stdlife+$E186),(Input!$K$151*(1+rvanilla)^0.5)-SUM($K186:AS186),(Input!$K$151*(1+rvanilla)^0.5)/A9stdlife))</f>
        <v>0</v>
      </c>
      <c r="AU186" s="164">
        <f>IF(A9stdlife="n/a","n/a",IF(AU$3&gt;(A9stdlife+$E186),(Input!$K$151*(1+rvanilla)^0.5)-SUM($K186:AT186),(Input!$K$151*(1+rvanilla)^0.5)/A9stdlife))</f>
        <v>0</v>
      </c>
      <c r="AV186" s="164">
        <f>IF(A9stdlife="n/a","n/a",IF(AV$3&gt;(A9stdlife+$E186),(Input!$K$151*(1+rvanilla)^0.5)-SUM($K186:AU186),(Input!$K$151*(1+rvanilla)^0.5)/A9stdlife))</f>
        <v>0</v>
      </c>
      <c r="AW186" s="164">
        <f>IF(A9stdlife="n/a","n/a",IF(AW$3&gt;(A9stdlife+$E186),(Input!$K$151*(1+rvanilla)^0.5)-SUM($K186:AV186),(Input!$K$151*(1+rvanilla)^0.5)/A9stdlife))</f>
        <v>0</v>
      </c>
      <c r="AX186" s="164">
        <f>IF(A9stdlife="n/a","n/a",IF(AX$3&gt;(A9stdlife+$E186),(Input!$K$151*(1+rvanilla)^0.5)-SUM($K186:AW186),(Input!$K$151*(1+rvanilla)^0.5)/A9stdlife))</f>
        <v>0</v>
      </c>
      <c r="AY186" s="164">
        <f>IF(A9stdlife="n/a","n/a",IF(AY$3&gt;(A9stdlife+$E186),(Input!$K$151*(1+rvanilla)^0.5)-SUM($K186:AX186),(Input!$K$151*(1+rvanilla)^0.5)/A9stdlife))</f>
        <v>0</v>
      </c>
      <c r="AZ186" s="164">
        <f>IF(A9stdlife="n/a","n/a",IF(AZ$3&gt;(A9stdlife+$E186),(Input!$K$151*(1+rvanilla)^0.5)-SUM($K186:AY186),(Input!$K$151*(1+rvanilla)^0.5)/A9stdlife))</f>
        <v>0</v>
      </c>
      <c r="BA186" s="164">
        <f>IF(A9stdlife="n/a","n/a",IF(BA$3&gt;(A9stdlife+$E186),(Input!$K$151*(1+rvanilla)^0.5)-SUM($K186:AZ186),(Input!$K$151*(1+rvanilla)^0.5)/A9stdlife))</f>
        <v>0</v>
      </c>
      <c r="BB186" s="164">
        <f>IF(A9stdlife="n/a","n/a",IF(BB$3&gt;(A9stdlife+$E186),(Input!$K$151*(1+rvanilla)^0.5)-SUM($K186:BA186),(Input!$K$151*(1+rvanilla)^0.5)/A9stdlife))</f>
        <v>0</v>
      </c>
      <c r="BC186" s="164">
        <f>IF(A9stdlife="n/a","n/a",IF(BC$3&gt;(A9stdlife+$E186),(Input!$K$151*(1+rvanilla)^0.5)-SUM($K186:BB186),(Input!$K$151*(1+rvanilla)^0.5)/A9stdlife))</f>
        <v>0</v>
      </c>
      <c r="BD186" s="164">
        <f>IF(A9stdlife="n/a","n/a",IF(BD$3&gt;(A9stdlife+$E186),(Input!$K$151*(1+rvanilla)^0.5)-SUM($K186:BC186),(Input!$K$151*(1+rvanilla)^0.5)/A9stdlife))</f>
        <v>0</v>
      </c>
      <c r="BE186" s="164">
        <f>IF(A9stdlife="n/a","n/a",IF(BE$3&gt;(A9stdlife+$E186),(Input!$K$151*(1+rvanilla)^0.5)-SUM($K186:BD186),(Input!$K$151*(1+rvanilla)^0.5)/A9stdlife))</f>
        <v>0</v>
      </c>
      <c r="BF186" s="164">
        <f>IF(A9stdlife="n/a","n/a",IF(BF$3&gt;(A9stdlife+$E186),(Input!$K$151*(1+rvanilla)^0.5)-SUM($K186:BE186),(Input!$K$151*(1+rvanilla)^0.5)/A9stdlife))</f>
        <v>0</v>
      </c>
      <c r="BG186" s="164">
        <f>IF(A9stdlife="n/a","n/a",IF(BG$3&gt;(A9stdlife+$E186),(Input!$K$151*(1+rvanilla)^0.5)-SUM($K186:BF186),(Input!$K$151*(1+rvanilla)^0.5)/A9stdlife))</f>
        <v>0</v>
      </c>
      <c r="BH186" s="164">
        <f>IF(A9stdlife="n/a","n/a",IF(BH$3&gt;(A9stdlife+$E186),(Input!$K$151*(1+rvanilla)^0.5)-SUM($K186:BG186),(Input!$K$151*(1+rvanilla)^0.5)/A9stdlife))</f>
        <v>0</v>
      </c>
      <c r="BI186" s="164">
        <f>IF(A9stdlife="n/a","n/a",IF(BI$3&gt;(A9stdlife+$E186),(Input!$K$151*(1+rvanilla)^0.5)-SUM($K186:BH186),(Input!$K$151*(1+rvanilla)^0.5)/A9stdlife))</f>
        <v>0</v>
      </c>
      <c r="BJ186" s="18"/>
      <c r="BK186" s="18"/>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s="5" customFormat="1" ht="12.75" hidden="1" customHeight="1" outlineLevel="2" x14ac:dyDescent="0.2">
      <c r="A187" s="18"/>
      <c r="B187" s="18"/>
      <c r="C187" s="36"/>
      <c r="D187" s="485"/>
      <c r="E187" s="283">
        <v>6</v>
      </c>
      <c r="F187" s="38"/>
      <c r="G187" s="391"/>
      <c r="H187" s="308"/>
      <c r="I187" s="308"/>
      <c r="J187" s="308"/>
      <c r="K187" s="308"/>
      <c r="L187" s="307"/>
      <c r="M187" s="164">
        <f>IF(A9stdlife="n/a","n/a",IF(M$3&gt;(A9stdlife+$E187),(Input!$L$151*(1+rvanilla)^0.5)-SUM($L187:L187),(Input!$L$151*(1+rvanilla)^0.5)/A9stdlife))</f>
        <v>0</v>
      </c>
      <c r="N187" s="164">
        <f>IF(A9stdlife="n/a","n/a",IF(N$3&gt;(A9stdlife+$E187),(Input!$L$151*(1+rvanilla)^0.5)-SUM($L187:M187),(Input!$L$151*(1+rvanilla)^0.5)/A9stdlife))</f>
        <v>0</v>
      </c>
      <c r="O187" s="164">
        <f>IF(A9stdlife="n/a","n/a",IF(O$3&gt;(A9stdlife+$E187),(Input!$L$151*(1+rvanilla)^0.5)-SUM($L187:N187),(Input!$L$151*(1+rvanilla)^0.5)/A9stdlife))</f>
        <v>0</v>
      </c>
      <c r="P187" s="164">
        <f>IF(A9stdlife="n/a","n/a",IF(P$3&gt;(A9stdlife+$E187),(Input!$L$151*(1+rvanilla)^0.5)-SUM($L187:O187),(Input!$L$151*(1+rvanilla)^0.5)/A9stdlife))</f>
        <v>0</v>
      </c>
      <c r="Q187" s="164">
        <f>IF(A9stdlife="n/a","n/a",IF(Q$3&gt;(A9stdlife+$E187),(Input!$L$151*(1+rvanilla)^0.5)-SUM($L187:P187),(Input!$L$151*(1+rvanilla)^0.5)/A9stdlife))</f>
        <v>0</v>
      </c>
      <c r="R187" s="164">
        <f>IF(A9stdlife="n/a","n/a",IF(R$3&gt;(A9stdlife+$E187),(Input!$L$151*(1+rvanilla)^0.5)-SUM($L187:Q187),(Input!$L$151*(1+rvanilla)^0.5)/A9stdlife))</f>
        <v>0</v>
      </c>
      <c r="S187" s="164">
        <f>IF(A9stdlife="n/a","n/a",IF(S$3&gt;(A9stdlife+$E187),(Input!$L$151*(1+rvanilla)^0.5)-SUM($L187:R187),(Input!$L$151*(1+rvanilla)^0.5)/A9stdlife))</f>
        <v>0</v>
      </c>
      <c r="T187" s="164">
        <f>IF(A9stdlife="n/a","n/a",IF(T$3&gt;(A9stdlife+$E187),(Input!$L$151*(1+rvanilla)^0.5)-SUM($L187:S187),(Input!$L$151*(1+rvanilla)^0.5)/A9stdlife))</f>
        <v>0</v>
      </c>
      <c r="U187" s="164">
        <f>IF(A9stdlife="n/a","n/a",IF(U$3&gt;(A9stdlife+$E187),(Input!$L$151*(1+rvanilla)^0.5)-SUM($L187:T187),(Input!$L$151*(1+rvanilla)^0.5)/A9stdlife))</f>
        <v>0</v>
      </c>
      <c r="V187" s="164">
        <f>IF(A9stdlife="n/a","n/a",IF(V$3&gt;(A9stdlife+$E187),(Input!$L$151*(1+rvanilla)^0.5)-SUM($L187:U187),(Input!$L$151*(1+rvanilla)^0.5)/A9stdlife))</f>
        <v>0</v>
      </c>
      <c r="W187" s="164">
        <f>IF(A9stdlife="n/a","n/a",IF(W$3&gt;(A9stdlife+$E187),(Input!$L$151*(1+rvanilla)^0.5)-SUM($L187:V187),(Input!$L$151*(1+rvanilla)^0.5)/A9stdlife))</f>
        <v>0</v>
      </c>
      <c r="X187" s="164">
        <f>IF(A9stdlife="n/a","n/a",IF(X$3&gt;(A9stdlife+$E187),(Input!$L$151*(1+rvanilla)^0.5)-SUM($L187:W187),(Input!$L$151*(1+rvanilla)^0.5)/A9stdlife))</f>
        <v>0</v>
      </c>
      <c r="Y187" s="164">
        <f>IF(A9stdlife="n/a","n/a",IF(Y$3&gt;(A9stdlife+$E187),(Input!$L$151*(1+rvanilla)^0.5)-SUM($L187:X187),(Input!$L$151*(1+rvanilla)^0.5)/A9stdlife))</f>
        <v>0</v>
      </c>
      <c r="Z187" s="164">
        <f>IF(A9stdlife="n/a","n/a",IF(Z$3&gt;(A9stdlife+$E187),(Input!$L$151*(1+rvanilla)^0.5)-SUM($L187:Y187),(Input!$L$151*(1+rvanilla)^0.5)/A9stdlife))</f>
        <v>0</v>
      </c>
      <c r="AA187" s="164">
        <f>IF(A9stdlife="n/a","n/a",IF(AA$3&gt;(A9stdlife+$E187),(Input!$L$151*(1+rvanilla)^0.5)-SUM($L187:Z187),(Input!$L$151*(1+rvanilla)^0.5)/A9stdlife))</f>
        <v>0</v>
      </c>
      <c r="AB187" s="164">
        <f>IF(A9stdlife="n/a","n/a",IF(AB$3&gt;(A9stdlife+$E187),(Input!$L$151*(1+rvanilla)^0.5)-SUM($L187:AA187),(Input!$L$151*(1+rvanilla)^0.5)/A9stdlife))</f>
        <v>0</v>
      </c>
      <c r="AC187" s="164">
        <f>IF(A9stdlife="n/a","n/a",IF(AC$3&gt;(A9stdlife+$E187),(Input!$L$151*(1+rvanilla)^0.5)-SUM($L187:AB187),(Input!$L$151*(1+rvanilla)^0.5)/A9stdlife))</f>
        <v>0</v>
      </c>
      <c r="AD187" s="164">
        <f>IF(A9stdlife="n/a","n/a",IF(AD$3&gt;(A9stdlife+$E187),(Input!$L$151*(1+rvanilla)^0.5)-SUM($L187:AC187),(Input!$L$151*(1+rvanilla)^0.5)/A9stdlife))</f>
        <v>0</v>
      </c>
      <c r="AE187" s="164">
        <f>IF(A9stdlife="n/a","n/a",IF(AE$3&gt;(A9stdlife+$E187),(Input!$L$151*(1+rvanilla)^0.5)-SUM($L187:AD187),(Input!$L$151*(1+rvanilla)^0.5)/A9stdlife))</f>
        <v>0</v>
      </c>
      <c r="AF187" s="164">
        <f>IF(A9stdlife="n/a","n/a",IF(AF$3&gt;(A9stdlife+$E187),(Input!$L$151*(1+rvanilla)^0.5)-SUM($L187:AE187),(Input!$L$151*(1+rvanilla)^0.5)/A9stdlife))</f>
        <v>0</v>
      </c>
      <c r="AG187" s="164">
        <f>IF(A9stdlife="n/a","n/a",IF(AG$3&gt;(A9stdlife+$E187),(Input!$L$151*(1+rvanilla)^0.5)-SUM($L187:AF187),(Input!$L$151*(1+rvanilla)^0.5)/A9stdlife))</f>
        <v>0</v>
      </c>
      <c r="AH187" s="164">
        <f>IF(A9stdlife="n/a","n/a",IF(AH$3&gt;(A9stdlife+$E187),(Input!$L$151*(1+rvanilla)^0.5)-SUM($L187:AG187),(Input!$L$151*(1+rvanilla)^0.5)/A9stdlife))</f>
        <v>0</v>
      </c>
      <c r="AI187" s="164">
        <f>IF(A9stdlife="n/a","n/a",IF(AI$3&gt;(A9stdlife+$E187),(Input!$L$151*(1+rvanilla)^0.5)-SUM($L187:AH187),(Input!$L$151*(1+rvanilla)^0.5)/A9stdlife))</f>
        <v>0</v>
      </c>
      <c r="AJ187" s="164">
        <f>IF(A9stdlife="n/a","n/a",IF(AJ$3&gt;(A9stdlife+$E187),(Input!$L$151*(1+rvanilla)^0.5)-SUM($L187:AI187),(Input!$L$151*(1+rvanilla)^0.5)/A9stdlife))</f>
        <v>0</v>
      </c>
      <c r="AK187" s="164">
        <f>IF(A9stdlife="n/a","n/a",IF(AK$3&gt;(A9stdlife+$E187),(Input!$L$151*(1+rvanilla)^0.5)-SUM($L187:AJ187),(Input!$L$151*(1+rvanilla)^0.5)/A9stdlife))</f>
        <v>0</v>
      </c>
      <c r="AL187" s="164">
        <f>IF(A9stdlife="n/a","n/a",IF(AL$3&gt;(A9stdlife+$E187),(Input!$L$151*(1+rvanilla)^0.5)-SUM($L187:AK187),(Input!$L$151*(1+rvanilla)^0.5)/A9stdlife))</f>
        <v>0</v>
      </c>
      <c r="AM187" s="164">
        <f>IF(A9stdlife="n/a","n/a",IF(AM$3&gt;(A9stdlife+$E187),(Input!$L$151*(1+rvanilla)^0.5)-SUM($L187:AL187),(Input!$L$151*(1+rvanilla)^0.5)/A9stdlife))</f>
        <v>0</v>
      </c>
      <c r="AN187" s="164">
        <f>IF(A9stdlife="n/a","n/a",IF(AN$3&gt;(A9stdlife+$E187),(Input!$L$151*(1+rvanilla)^0.5)-SUM($L187:AM187),(Input!$L$151*(1+rvanilla)^0.5)/A9stdlife))</f>
        <v>0</v>
      </c>
      <c r="AO187" s="164">
        <f>IF(A9stdlife="n/a","n/a",IF(AO$3&gt;(A9stdlife+$E187),(Input!$L$151*(1+rvanilla)^0.5)-SUM($L187:AN187),(Input!$L$151*(1+rvanilla)^0.5)/A9stdlife))</f>
        <v>0</v>
      </c>
      <c r="AP187" s="164">
        <f>IF(A9stdlife="n/a","n/a",IF(AP$3&gt;(A9stdlife+$E187),(Input!$L$151*(1+rvanilla)^0.5)-SUM($L187:AO187),(Input!$L$151*(1+rvanilla)^0.5)/A9stdlife))</f>
        <v>0</v>
      </c>
      <c r="AQ187" s="164">
        <f>IF(A9stdlife="n/a","n/a",IF(AQ$3&gt;(A9stdlife+$E187),(Input!$L$151*(1+rvanilla)^0.5)-SUM($L187:AP187),(Input!$L$151*(1+rvanilla)^0.5)/A9stdlife))</f>
        <v>0</v>
      </c>
      <c r="AR187" s="164">
        <f>IF(A9stdlife="n/a","n/a",IF(AR$3&gt;(A9stdlife+$E187),(Input!$L$151*(1+rvanilla)^0.5)-SUM($L187:AQ187),(Input!$L$151*(1+rvanilla)^0.5)/A9stdlife))</f>
        <v>0</v>
      </c>
      <c r="AS187" s="164">
        <f>IF(A9stdlife="n/a","n/a",IF(AS$3&gt;(A9stdlife+$E187),(Input!$L$151*(1+rvanilla)^0.5)-SUM($L187:AR187),(Input!$L$151*(1+rvanilla)^0.5)/A9stdlife))</f>
        <v>0</v>
      </c>
      <c r="AT187" s="164">
        <f>IF(A9stdlife="n/a","n/a",IF(AT$3&gt;(A9stdlife+$E187),(Input!$L$151*(1+rvanilla)^0.5)-SUM($L187:AS187),(Input!$L$151*(1+rvanilla)^0.5)/A9stdlife))</f>
        <v>0</v>
      </c>
      <c r="AU187" s="164">
        <f>IF(A9stdlife="n/a","n/a",IF(AU$3&gt;(A9stdlife+$E187),(Input!$L$151*(1+rvanilla)^0.5)-SUM($L187:AT187),(Input!$L$151*(1+rvanilla)^0.5)/A9stdlife))</f>
        <v>0</v>
      </c>
      <c r="AV187" s="164">
        <f>IF(A9stdlife="n/a","n/a",IF(AV$3&gt;(A9stdlife+$E187),(Input!$L$151*(1+rvanilla)^0.5)-SUM($L187:AU187),(Input!$L$151*(1+rvanilla)^0.5)/A9stdlife))</f>
        <v>0</v>
      </c>
      <c r="AW187" s="164">
        <f>IF(A9stdlife="n/a","n/a",IF(AW$3&gt;(A9stdlife+$E187),(Input!$L$151*(1+rvanilla)^0.5)-SUM($L187:AV187),(Input!$L$151*(1+rvanilla)^0.5)/A9stdlife))</f>
        <v>0</v>
      </c>
      <c r="AX187" s="164">
        <f>IF(A9stdlife="n/a","n/a",IF(AX$3&gt;(A9stdlife+$E187),(Input!$L$151*(1+rvanilla)^0.5)-SUM($L187:AW187),(Input!$L$151*(1+rvanilla)^0.5)/A9stdlife))</f>
        <v>0</v>
      </c>
      <c r="AY187" s="164">
        <f>IF(A9stdlife="n/a","n/a",IF(AY$3&gt;(A9stdlife+$E187),(Input!$L$151*(1+rvanilla)^0.5)-SUM($L187:AX187),(Input!$L$151*(1+rvanilla)^0.5)/A9stdlife))</f>
        <v>0</v>
      </c>
      <c r="AZ187" s="164">
        <f>IF(A9stdlife="n/a","n/a",IF(AZ$3&gt;(A9stdlife+$E187),(Input!$L$151*(1+rvanilla)^0.5)-SUM($L187:AY187),(Input!$L$151*(1+rvanilla)^0.5)/A9stdlife))</f>
        <v>0</v>
      </c>
      <c r="BA187" s="164">
        <f>IF(A9stdlife="n/a","n/a",IF(BA$3&gt;(A9stdlife+$E187),(Input!$L$151*(1+rvanilla)^0.5)-SUM($L187:AZ187),(Input!$L$151*(1+rvanilla)^0.5)/A9stdlife))</f>
        <v>0</v>
      </c>
      <c r="BB187" s="164">
        <f>IF(A9stdlife="n/a","n/a",IF(BB$3&gt;(A9stdlife+$E187),(Input!$L$151*(1+rvanilla)^0.5)-SUM($L187:BA187),(Input!$L$151*(1+rvanilla)^0.5)/A9stdlife))</f>
        <v>0</v>
      </c>
      <c r="BC187" s="164">
        <f>IF(A9stdlife="n/a","n/a",IF(BC$3&gt;(A9stdlife+$E187),(Input!$L$151*(1+rvanilla)^0.5)-SUM($L187:BB187),(Input!$L$151*(1+rvanilla)^0.5)/A9stdlife))</f>
        <v>0</v>
      </c>
      <c r="BD187" s="164">
        <f>IF(A9stdlife="n/a","n/a",IF(BD$3&gt;(A9stdlife+$E187),(Input!$L$151*(1+rvanilla)^0.5)-SUM($L187:BC187),(Input!$L$151*(1+rvanilla)^0.5)/A9stdlife))</f>
        <v>0</v>
      </c>
      <c r="BE187" s="164">
        <f>IF(A9stdlife="n/a","n/a",IF(BE$3&gt;(A9stdlife+$E187),(Input!$L$151*(1+rvanilla)^0.5)-SUM($L187:BD187),(Input!$L$151*(1+rvanilla)^0.5)/A9stdlife))</f>
        <v>0</v>
      </c>
      <c r="BF187" s="164">
        <f>IF(A9stdlife="n/a","n/a",IF(BF$3&gt;(A9stdlife+$E187),(Input!$L$151*(1+rvanilla)^0.5)-SUM($L187:BE187),(Input!$L$151*(1+rvanilla)^0.5)/A9stdlife))</f>
        <v>0</v>
      </c>
      <c r="BG187" s="164">
        <f>IF(A9stdlife="n/a","n/a",IF(BG$3&gt;(A9stdlife+$E187),(Input!$L$151*(1+rvanilla)^0.5)-SUM($L187:BF187),(Input!$L$151*(1+rvanilla)^0.5)/A9stdlife))</f>
        <v>0</v>
      </c>
      <c r="BH187" s="164">
        <f>IF(A9stdlife="n/a","n/a",IF(BH$3&gt;(A9stdlife+$E187),(Input!$L$151*(1+rvanilla)^0.5)-SUM($L187:BG187),(Input!$L$151*(1+rvanilla)^0.5)/A9stdlife))</f>
        <v>0</v>
      </c>
      <c r="BI187" s="164">
        <f>IF(A9stdlife="n/a","n/a",IF(BI$3&gt;(A9stdlife+$E187),(Input!$L$151*(1+rvanilla)^0.5)-SUM($L187:BH187),(Input!$L$151*(1+rvanilla)^0.5)/A9stdlife))</f>
        <v>0</v>
      </c>
      <c r="BJ187" s="18"/>
      <c r="BK187" s="18"/>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s="5" customFormat="1" ht="12.75" hidden="1" customHeight="1" outlineLevel="2" x14ac:dyDescent="0.2">
      <c r="A188" s="18"/>
      <c r="B188" s="18"/>
      <c r="C188" s="36"/>
      <c r="D188" s="485"/>
      <c r="E188" s="283">
        <v>7</v>
      </c>
      <c r="F188" s="38"/>
      <c r="G188" s="391"/>
      <c r="H188" s="308"/>
      <c r="I188" s="308"/>
      <c r="J188" s="308"/>
      <c r="K188" s="308"/>
      <c r="L188" s="308"/>
      <c r="M188" s="307"/>
      <c r="N188" s="164">
        <f>IF(A9stdlife="n/a","n/a",IF(N$3&gt;(A9stdlife+$E188),(Input!$M$151*(1+rvanilla)^0.5)-SUM($M188:M188),(Input!$M$151*(1+rvanilla)^0.5)/A9stdlife))</f>
        <v>0</v>
      </c>
      <c r="O188" s="164">
        <f>IF(A9stdlife="n/a","n/a",IF(O$3&gt;(A9stdlife+$E188),(Input!$M$151*(1+rvanilla)^0.5)-SUM($M188:N188),(Input!$M$151*(1+rvanilla)^0.5)/A9stdlife))</f>
        <v>0</v>
      </c>
      <c r="P188" s="164">
        <f>IF(A9stdlife="n/a","n/a",IF(P$3&gt;(A9stdlife+$E188),(Input!$M$151*(1+rvanilla)^0.5)-SUM($M188:O188),(Input!$M$151*(1+rvanilla)^0.5)/A9stdlife))</f>
        <v>0</v>
      </c>
      <c r="Q188" s="164">
        <f>IF(A9stdlife="n/a","n/a",IF(Q$3&gt;(A9stdlife+$E188),(Input!$M$151*(1+rvanilla)^0.5)-SUM($M188:P188),(Input!$M$151*(1+rvanilla)^0.5)/A9stdlife))</f>
        <v>0</v>
      </c>
      <c r="R188" s="164">
        <f>IF(A9stdlife="n/a","n/a",IF(R$3&gt;(A9stdlife+$E188),(Input!$M$151*(1+rvanilla)^0.5)-SUM($M188:Q188),(Input!$M$151*(1+rvanilla)^0.5)/A9stdlife))</f>
        <v>0</v>
      </c>
      <c r="S188" s="164">
        <f>IF(A9stdlife="n/a","n/a",IF(S$3&gt;(A9stdlife+$E188),(Input!$M$151*(1+rvanilla)^0.5)-SUM($M188:R188),(Input!$M$151*(1+rvanilla)^0.5)/A9stdlife))</f>
        <v>0</v>
      </c>
      <c r="T188" s="164">
        <f>IF(A9stdlife="n/a","n/a",IF(T$3&gt;(A9stdlife+$E188),(Input!$M$151*(1+rvanilla)^0.5)-SUM($M188:S188),(Input!$M$151*(1+rvanilla)^0.5)/A9stdlife))</f>
        <v>0</v>
      </c>
      <c r="U188" s="164">
        <f>IF(A9stdlife="n/a","n/a",IF(U$3&gt;(A9stdlife+$E188),(Input!$M$151*(1+rvanilla)^0.5)-SUM($M188:T188),(Input!$M$151*(1+rvanilla)^0.5)/A9stdlife))</f>
        <v>0</v>
      </c>
      <c r="V188" s="164">
        <f>IF(A9stdlife="n/a","n/a",IF(V$3&gt;(A9stdlife+$E188),(Input!$M$151*(1+rvanilla)^0.5)-SUM($M188:U188),(Input!$M$151*(1+rvanilla)^0.5)/A9stdlife))</f>
        <v>0</v>
      </c>
      <c r="W188" s="164">
        <f>IF(A9stdlife="n/a","n/a",IF(W$3&gt;(A9stdlife+$E188),(Input!$M$151*(1+rvanilla)^0.5)-SUM($M188:V188),(Input!$M$151*(1+rvanilla)^0.5)/A9stdlife))</f>
        <v>0</v>
      </c>
      <c r="X188" s="164">
        <f>IF(A9stdlife="n/a","n/a",IF(X$3&gt;(A9stdlife+$E188),(Input!$M$151*(1+rvanilla)^0.5)-SUM($M188:W188),(Input!$M$151*(1+rvanilla)^0.5)/A9stdlife))</f>
        <v>0</v>
      </c>
      <c r="Y188" s="164">
        <f>IF(A9stdlife="n/a","n/a",IF(Y$3&gt;(A9stdlife+$E188),(Input!$M$151*(1+rvanilla)^0.5)-SUM($M188:X188),(Input!$M$151*(1+rvanilla)^0.5)/A9stdlife))</f>
        <v>0</v>
      </c>
      <c r="Z188" s="164">
        <f>IF(A9stdlife="n/a","n/a",IF(Z$3&gt;(A9stdlife+$E188),(Input!$M$151*(1+rvanilla)^0.5)-SUM($M188:Y188),(Input!$M$151*(1+rvanilla)^0.5)/A9stdlife))</f>
        <v>0</v>
      </c>
      <c r="AA188" s="164">
        <f>IF(A9stdlife="n/a","n/a",IF(AA$3&gt;(A9stdlife+$E188),(Input!$M$151*(1+rvanilla)^0.5)-SUM($M188:Z188),(Input!$M$151*(1+rvanilla)^0.5)/A9stdlife))</f>
        <v>0</v>
      </c>
      <c r="AB188" s="164">
        <f>IF(A9stdlife="n/a","n/a",IF(AB$3&gt;(A9stdlife+$E188),(Input!$M$151*(1+rvanilla)^0.5)-SUM($M188:AA188),(Input!$M$151*(1+rvanilla)^0.5)/A9stdlife))</f>
        <v>0</v>
      </c>
      <c r="AC188" s="164">
        <f>IF(A9stdlife="n/a","n/a",IF(AC$3&gt;(A9stdlife+$E188),(Input!$M$151*(1+rvanilla)^0.5)-SUM($M188:AB188),(Input!$M$151*(1+rvanilla)^0.5)/A9stdlife))</f>
        <v>0</v>
      </c>
      <c r="AD188" s="164">
        <f>IF(A9stdlife="n/a","n/a",IF(AD$3&gt;(A9stdlife+$E188),(Input!$M$151*(1+rvanilla)^0.5)-SUM($M188:AC188),(Input!$M$151*(1+rvanilla)^0.5)/A9stdlife))</f>
        <v>0</v>
      </c>
      <c r="AE188" s="164">
        <f>IF(A9stdlife="n/a","n/a",IF(AE$3&gt;(A9stdlife+$E188),(Input!$M$151*(1+rvanilla)^0.5)-SUM($M188:AD188),(Input!$M$151*(1+rvanilla)^0.5)/A9stdlife))</f>
        <v>0</v>
      </c>
      <c r="AF188" s="164">
        <f>IF(A9stdlife="n/a","n/a",IF(AF$3&gt;(A9stdlife+$E188),(Input!$M$151*(1+rvanilla)^0.5)-SUM($M188:AE188),(Input!$M$151*(1+rvanilla)^0.5)/A9stdlife))</f>
        <v>0</v>
      </c>
      <c r="AG188" s="164">
        <f>IF(A9stdlife="n/a","n/a",IF(AG$3&gt;(A9stdlife+$E188),(Input!$M$151*(1+rvanilla)^0.5)-SUM($M188:AF188),(Input!$M$151*(1+rvanilla)^0.5)/A9stdlife))</f>
        <v>0</v>
      </c>
      <c r="AH188" s="164">
        <f>IF(A9stdlife="n/a","n/a",IF(AH$3&gt;(A9stdlife+$E188),(Input!$M$151*(1+rvanilla)^0.5)-SUM($M188:AG188),(Input!$M$151*(1+rvanilla)^0.5)/A9stdlife))</f>
        <v>0</v>
      </c>
      <c r="AI188" s="164">
        <f>IF(A9stdlife="n/a","n/a",IF(AI$3&gt;(A9stdlife+$E188),(Input!$M$151*(1+rvanilla)^0.5)-SUM($M188:AH188),(Input!$M$151*(1+rvanilla)^0.5)/A9stdlife))</f>
        <v>0</v>
      </c>
      <c r="AJ188" s="164">
        <f>IF(A9stdlife="n/a","n/a",IF(AJ$3&gt;(A9stdlife+$E188),(Input!$M$151*(1+rvanilla)^0.5)-SUM($M188:AI188),(Input!$M$151*(1+rvanilla)^0.5)/A9stdlife))</f>
        <v>0</v>
      </c>
      <c r="AK188" s="164">
        <f>IF(A9stdlife="n/a","n/a",IF(AK$3&gt;(A9stdlife+$E188),(Input!$M$151*(1+rvanilla)^0.5)-SUM($M188:AJ188),(Input!$M$151*(1+rvanilla)^0.5)/A9stdlife))</f>
        <v>0</v>
      </c>
      <c r="AL188" s="164">
        <f>IF(A9stdlife="n/a","n/a",IF(AL$3&gt;(A9stdlife+$E188),(Input!$M$151*(1+rvanilla)^0.5)-SUM($M188:AK188),(Input!$M$151*(1+rvanilla)^0.5)/A9stdlife))</f>
        <v>0</v>
      </c>
      <c r="AM188" s="164">
        <f>IF(A9stdlife="n/a","n/a",IF(AM$3&gt;(A9stdlife+$E188),(Input!$M$151*(1+rvanilla)^0.5)-SUM($M188:AL188),(Input!$M$151*(1+rvanilla)^0.5)/A9stdlife))</f>
        <v>0</v>
      </c>
      <c r="AN188" s="164">
        <f>IF(A9stdlife="n/a","n/a",IF(AN$3&gt;(A9stdlife+$E188),(Input!$M$151*(1+rvanilla)^0.5)-SUM($M188:AM188),(Input!$M$151*(1+rvanilla)^0.5)/A9stdlife))</f>
        <v>0</v>
      </c>
      <c r="AO188" s="164">
        <f>IF(A9stdlife="n/a","n/a",IF(AO$3&gt;(A9stdlife+$E188),(Input!$M$151*(1+rvanilla)^0.5)-SUM($M188:AN188),(Input!$M$151*(1+rvanilla)^0.5)/A9stdlife))</f>
        <v>0</v>
      </c>
      <c r="AP188" s="164">
        <f>IF(A9stdlife="n/a","n/a",IF(AP$3&gt;(A9stdlife+$E188),(Input!$M$151*(1+rvanilla)^0.5)-SUM($M188:AO188),(Input!$M$151*(1+rvanilla)^0.5)/A9stdlife))</f>
        <v>0</v>
      </c>
      <c r="AQ188" s="164">
        <f>IF(A9stdlife="n/a","n/a",IF(AQ$3&gt;(A9stdlife+$E188),(Input!$M$151*(1+rvanilla)^0.5)-SUM($M188:AP188),(Input!$M$151*(1+rvanilla)^0.5)/A9stdlife))</f>
        <v>0</v>
      </c>
      <c r="AR188" s="164">
        <f>IF(A9stdlife="n/a","n/a",IF(AR$3&gt;(A9stdlife+$E188),(Input!$M$151*(1+rvanilla)^0.5)-SUM($M188:AQ188),(Input!$M$151*(1+rvanilla)^0.5)/A9stdlife))</f>
        <v>0</v>
      </c>
      <c r="AS188" s="164">
        <f>IF(A9stdlife="n/a","n/a",IF(AS$3&gt;(A9stdlife+$E188),(Input!$M$151*(1+rvanilla)^0.5)-SUM($M188:AR188),(Input!$M$151*(1+rvanilla)^0.5)/A9stdlife))</f>
        <v>0</v>
      </c>
      <c r="AT188" s="164">
        <f>IF(A9stdlife="n/a","n/a",IF(AT$3&gt;(A9stdlife+$E188),(Input!$M$151*(1+rvanilla)^0.5)-SUM($M188:AS188),(Input!$M$151*(1+rvanilla)^0.5)/A9stdlife))</f>
        <v>0</v>
      </c>
      <c r="AU188" s="164">
        <f>IF(A9stdlife="n/a","n/a",IF(AU$3&gt;(A9stdlife+$E188),(Input!$M$151*(1+rvanilla)^0.5)-SUM($M188:AT188),(Input!$M$151*(1+rvanilla)^0.5)/A9stdlife))</f>
        <v>0</v>
      </c>
      <c r="AV188" s="164">
        <f>IF(A9stdlife="n/a","n/a",IF(AV$3&gt;(A9stdlife+$E188),(Input!$M$151*(1+rvanilla)^0.5)-SUM($M188:AU188),(Input!$M$151*(1+rvanilla)^0.5)/A9stdlife))</f>
        <v>0</v>
      </c>
      <c r="AW188" s="164">
        <f>IF(A9stdlife="n/a","n/a",IF(AW$3&gt;(A9stdlife+$E188),(Input!$M$151*(1+rvanilla)^0.5)-SUM($M188:AV188),(Input!$M$151*(1+rvanilla)^0.5)/A9stdlife))</f>
        <v>0</v>
      </c>
      <c r="AX188" s="164">
        <f>IF(A9stdlife="n/a","n/a",IF(AX$3&gt;(A9stdlife+$E188),(Input!$M$151*(1+rvanilla)^0.5)-SUM($M188:AW188),(Input!$M$151*(1+rvanilla)^0.5)/A9stdlife))</f>
        <v>0</v>
      </c>
      <c r="AY188" s="164">
        <f>IF(A9stdlife="n/a","n/a",IF(AY$3&gt;(A9stdlife+$E188),(Input!$M$151*(1+rvanilla)^0.5)-SUM($M188:AX188),(Input!$M$151*(1+rvanilla)^0.5)/A9stdlife))</f>
        <v>0</v>
      </c>
      <c r="AZ188" s="164">
        <f>IF(A9stdlife="n/a","n/a",IF(AZ$3&gt;(A9stdlife+$E188),(Input!$M$151*(1+rvanilla)^0.5)-SUM($M188:AY188),(Input!$M$151*(1+rvanilla)^0.5)/A9stdlife))</f>
        <v>0</v>
      </c>
      <c r="BA188" s="164">
        <f>IF(A9stdlife="n/a","n/a",IF(BA$3&gt;(A9stdlife+$E188),(Input!$M$151*(1+rvanilla)^0.5)-SUM($M188:AZ188),(Input!$M$151*(1+rvanilla)^0.5)/A9stdlife))</f>
        <v>0</v>
      </c>
      <c r="BB188" s="164">
        <f>IF(A9stdlife="n/a","n/a",IF(BB$3&gt;(A9stdlife+$E188),(Input!$M$151*(1+rvanilla)^0.5)-SUM($M188:BA188),(Input!$M$151*(1+rvanilla)^0.5)/A9stdlife))</f>
        <v>0</v>
      </c>
      <c r="BC188" s="164">
        <f>IF(A9stdlife="n/a","n/a",IF(BC$3&gt;(A9stdlife+$E188),(Input!$M$151*(1+rvanilla)^0.5)-SUM($M188:BB188),(Input!$M$151*(1+rvanilla)^0.5)/A9stdlife))</f>
        <v>0</v>
      </c>
      <c r="BD188" s="164">
        <f>IF(A9stdlife="n/a","n/a",IF(BD$3&gt;(A9stdlife+$E188),(Input!$M$151*(1+rvanilla)^0.5)-SUM($M188:BC188),(Input!$M$151*(1+rvanilla)^0.5)/A9stdlife))</f>
        <v>0</v>
      </c>
      <c r="BE188" s="164">
        <f>IF(A9stdlife="n/a","n/a",IF(BE$3&gt;(A9stdlife+$E188),(Input!$M$151*(1+rvanilla)^0.5)-SUM($M188:BD188),(Input!$M$151*(1+rvanilla)^0.5)/A9stdlife))</f>
        <v>0</v>
      </c>
      <c r="BF188" s="164">
        <f>IF(A9stdlife="n/a","n/a",IF(BF$3&gt;(A9stdlife+$E188),(Input!$M$151*(1+rvanilla)^0.5)-SUM($M188:BE188),(Input!$M$151*(1+rvanilla)^0.5)/A9stdlife))</f>
        <v>0</v>
      </c>
      <c r="BG188" s="164">
        <f>IF(A9stdlife="n/a","n/a",IF(BG$3&gt;(A9stdlife+$E188),(Input!$M$151*(1+rvanilla)^0.5)-SUM($M188:BF188),(Input!$M$151*(1+rvanilla)^0.5)/A9stdlife))</f>
        <v>0</v>
      </c>
      <c r="BH188" s="164">
        <f>IF(A9stdlife="n/a","n/a",IF(BH$3&gt;(A9stdlife+$E188),(Input!$M$151*(1+rvanilla)^0.5)-SUM($M188:BG188),(Input!$M$151*(1+rvanilla)^0.5)/A9stdlife))</f>
        <v>0</v>
      </c>
      <c r="BI188" s="164">
        <f>IF(A9stdlife="n/a","n/a",IF(BI$3&gt;(A9stdlife+$E188),(Input!$M$151*(1+rvanilla)^0.5)-SUM($M188:BH188),(Input!$M$151*(1+rvanilla)^0.5)/A9stdlife))</f>
        <v>0</v>
      </c>
      <c r="BJ188" s="18"/>
      <c r="BK188" s="1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s="5" customFormat="1" ht="12.75" hidden="1" customHeight="1" outlineLevel="2" x14ac:dyDescent="0.2">
      <c r="A189" s="18"/>
      <c r="B189" s="18"/>
      <c r="C189" s="36"/>
      <c r="D189" s="485"/>
      <c r="E189" s="283">
        <v>8</v>
      </c>
      <c r="F189" s="38"/>
      <c r="G189" s="391"/>
      <c r="H189" s="308"/>
      <c r="I189" s="308"/>
      <c r="J189" s="308"/>
      <c r="K189" s="308"/>
      <c r="L189" s="308"/>
      <c r="M189" s="308"/>
      <c r="N189" s="307"/>
      <c r="O189" s="164">
        <f>IF(A9stdlife="n/a","n/a",IF(O$3&gt;(A9stdlife+$E189),(Input!$N$151*(1+rvanilla)^0.5)-SUM($N189:N189),(Input!$N$151*(1+rvanilla)^0.5)/A9stdlife))</f>
        <v>0</v>
      </c>
      <c r="P189" s="164">
        <f>IF(A9stdlife="n/a","n/a",IF(P$3&gt;(A9stdlife+$E189),(Input!$N$151*(1+rvanilla)^0.5)-SUM($N189:O189),(Input!$N$151*(1+rvanilla)^0.5)/A9stdlife))</f>
        <v>0</v>
      </c>
      <c r="Q189" s="164">
        <f>IF(A9stdlife="n/a","n/a",IF(Q$3&gt;(A9stdlife+$E189),(Input!$N$151*(1+rvanilla)^0.5)-SUM($N189:P189),(Input!$N$151*(1+rvanilla)^0.5)/A9stdlife))</f>
        <v>0</v>
      </c>
      <c r="R189" s="164">
        <f>IF(A9stdlife="n/a","n/a",IF(R$3&gt;(A9stdlife+$E189),(Input!$N$151*(1+rvanilla)^0.5)-SUM($N189:Q189),(Input!$N$151*(1+rvanilla)^0.5)/A9stdlife))</f>
        <v>0</v>
      </c>
      <c r="S189" s="164">
        <f>IF(A9stdlife="n/a","n/a",IF(S$3&gt;(A9stdlife+$E189),(Input!$N$151*(1+rvanilla)^0.5)-SUM($N189:R189),(Input!$N$151*(1+rvanilla)^0.5)/A9stdlife))</f>
        <v>0</v>
      </c>
      <c r="T189" s="164">
        <f>IF(A9stdlife="n/a","n/a",IF(T$3&gt;(A9stdlife+$E189),(Input!$N$151*(1+rvanilla)^0.5)-SUM($N189:S189),(Input!$N$151*(1+rvanilla)^0.5)/A9stdlife))</f>
        <v>0</v>
      </c>
      <c r="U189" s="164">
        <f>IF(A9stdlife="n/a","n/a",IF(U$3&gt;(A9stdlife+$E189),(Input!$N$151*(1+rvanilla)^0.5)-SUM($N189:T189),(Input!$N$151*(1+rvanilla)^0.5)/A9stdlife))</f>
        <v>0</v>
      </c>
      <c r="V189" s="164">
        <f>IF(A9stdlife="n/a","n/a",IF(V$3&gt;(A9stdlife+$E189),(Input!$N$151*(1+rvanilla)^0.5)-SUM($N189:U189),(Input!$N$151*(1+rvanilla)^0.5)/A9stdlife))</f>
        <v>0</v>
      </c>
      <c r="W189" s="164">
        <f>IF(A9stdlife="n/a","n/a",IF(W$3&gt;(A9stdlife+$E189),(Input!$N$151*(1+rvanilla)^0.5)-SUM($N189:V189),(Input!$N$151*(1+rvanilla)^0.5)/A9stdlife))</f>
        <v>0</v>
      </c>
      <c r="X189" s="164">
        <f>IF(A9stdlife="n/a","n/a",IF(X$3&gt;(A9stdlife+$E189),(Input!$N$151*(1+rvanilla)^0.5)-SUM($N189:W189),(Input!$N$151*(1+rvanilla)^0.5)/A9stdlife))</f>
        <v>0</v>
      </c>
      <c r="Y189" s="164">
        <f>IF(A9stdlife="n/a","n/a",IF(Y$3&gt;(A9stdlife+$E189),(Input!$N$151*(1+rvanilla)^0.5)-SUM($N189:X189),(Input!$N$151*(1+rvanilla)^0.5)/A9stdlife))</f>
        <v>0</v>
      </c>
      <c r="Z189" s="164">
        <f>IF(A9stdlife="n/a","n/a",IF(Z$3&gt;(A9stdlife+$E189),(Input!$N$151*(1+rvanilla)^0.5)-SUM($N189:Y189),(Input!$N$151*(1+rvanilla)^0.5)/A9stdlife))</f>
        <v>0</v>
      </c>
      <c r="AA189" s="164">
        <f>IF(A9stdlife="n/a","n/a",IF(AA$3&gt;(A9stdlife+$E189),(Input!$N$151*(1+rvanilla)^0.5)-SUM($N189:Z189),(Input!$N$151*(1+rvanilla)^0.5)/A9stdlife))</f>
        <v>0</v>
      </c>
      <c r="AB189" s="164">
        <f>IF(A9stdlife="n/a","n/a",IF(AB$3&gt;(A9stdlife+$E189),(Input!$N$151*(1+rvanilla)^0.5)-SUM($N189:AA189),(Input!$N$151*(1+rvanilla)^0.5)/A9stdlife))</f>
        <v>0</v>
      </c>
      <c r="AC189" s="164">
        <f>IF(A9stdlife="n/a","n/a",IF(AC$3&gt;(A9stdlife+$E189),(Input!$N$151*(1+rvanilla)^0.5)-SUM($N189:AB189),(Input!$N$151*(1+rvanilla)^0.5)/A9stdlife))</f>
        <v>0</v>
      </c>
      <c r="AD189" s="164">
        <f>IF(A9stdlife="n/a","n/a",IF(AD$3&gt;(A9stdlife+$E189),(Input!$N$151*(1+rvanilla)^0.5)-SUM($N189:AC189),(Input!$N$151*(1+rvanilla)^0.5)/A9stdlife))</f>
        <v>0</v>
      </c>
      <c r="AE189" s="164">
        <f>IF(A9stdlife="n/a","n/a",IF(AE$3&gt;(A9stdlife+$E189),(Input!$N$151*(1+rvanilla)^0.5)-SUM($N189:AD189),(Input!$N$151*(1+rvanilla)^0.5)/A9stdlife))</f>
        <v>0</v>
      </c>
      <c r="AF189" s="164">
        <f>IF(A9stdlife="n/a","n/a",IF(AF$3&gt;(A9stdlife+$E189),(Input!$N$151*(1+rvanilla)^0.5)-SUM($N189:AE189),(Input!$N$151*(1+rvanilla)^0.5)/A9stdlife))</f>
        <v>0</v>
      </c>
      <c r="AG189" s="164">
        <f>IF(A9stdlife="n/a","n/a",IF(AG$3&gt;(A9stdlife+$E189),(Input!$N$151*(1+rvanilla)^0.5)-SUM($N189:AF189),(Input!$N$151*(1+rvanilla)^0.5)/A9stdlife))</f>
        <v>0</v>
      </c>
      <c r="AH189" s="164">
        <f>IF(A9stdlife="n/a","n/a",IF(AH$3&gt;(A9stdlife+$E189),(Input!$N$151*(1+rvanilla)^0.5)-SUM($N189:AG189),(Input!$N$151*(1+rvanilla)^0.5)/A9stdlife))</f>
        <v>0</v>
      </c>
      <c r="AI189" s="164">
        <f>IF(A9stdlife="n/a","n/a",IF(AI$3&gt;(A9stdlife+$E189),(Input!$N$151*(1+rvanilla)^0.5)-SUM($N189:AH189),(Input!$N$151*(1+rvanilla)^0.5)/A9stdlife))</f>
        <v>0</v>
      </c>
      <c r="AJ189" s="164">
        <f>IF(A9stdlife="n/a","n/a",IF(AJ$3&gt;(A9stdlife+$E189),(Input!$N$151*(1+rvanilla)^0.5)-SUM($N189:AI189),(Input!$N$151*(1+rvanilla)^0.5)/A9stdlife))</f>
        <v>0</v>
      </c>
      <c r="AK189" s="164">
        <f>IF(A9stdlife="n/a","n/a",IF(AK$3&gt;(A9stdlife+$E189),(Input!$N$151*(1+rvanilla)^0.5)-SUM($N189:AJ189),(Input!$N$151*(1+rvanilla)^0.5)/A9stdlife))</f>
        <v>0</v>
      </c>
      <c r="AL189" s="164">
        <f>IF(A9stdlife="n/a","n/a",IF(AL$3&gt;(A9stdlife+$E189),(Input!$N$151*(1+rvanilla)^0.5)-SUM($N189:AK189),(Input!$N$151*(1+rvanilla)^0.5)/A9stdlife))</f>
        <v>0</v>
      </c>
      <c r="AM189" s="164">
        <f>IF(A9stdlife="n/a","n/a",IF(AM$3&gt;(A9stdlife+$E189),(Input!$N$151*(1+rvanilla)^0.5)-SUM($N189:AL189),(Input!$N$151*(1+rvanilla)^0.5)/A9stdlife))</f>
        <v>0</v>
      </c>
      <c r="AN189" s="164">
        <f>IF(A9stdlife="n/a","n/a",IF(AN$3&gt;(A9stdlife+$E189),(Input!$N$151*(1+rvanilla)^0.5)-SUM($N189:AM189),(Input!$N$151*(1+rvanilla)^0.5)/A9stdlife))</f>
        <v>0</v>
      </c>
      <c r="AO189" s="164">
        <f>IF(A9stdlife="n/a","n/a",IF(AO$3&gt;(A9stdlife+$E189),(Input!$N$151*(1+rvanilla)^0.5)-SUM($N189:AN189),(Input!$N$151*(1+rvanilla)^0.5)/A9stdlife))</f>
        <v>0</v>
      </c>
      <c r="AP189" s="164">
        <f>IF(A9stdlife="n/a","n/a",IF(AP$3&gt;(A9stdlife+$E189),(Input!$N$151*(1+rvanilla)^0.5)-SUM($N189:AO189),(Input!$N$151*(1+rvanilla)^0.5)/A9stdlife))</f>
        <v>0</v>
      </c>
      <c r="AQ189" s="164">
        <f>IF(A9stdlife="n/a","n/a",IF(AQ$3&gt;(A9stdlife+$E189),(Input!$N$151*(1+rvanilla)^0.5)-SUM($N189:AP189),(Input!$N$151*(1+rvanilla)^0.5)/A9stdlife))</f>
        <v>0</v>
      </c>
      <c r="AR189" s="164">
        <f>IF(A9stdlife="n/a","n/a",IF(AR$3&gt;(A9stdlife+$E189),(Input!$N$151*(1+rvanilla)^0.5)-SUM($N189:AQ189),(Input!$N$151*(1+rvanilla)^0.5)/A9stdlife))</f>
        <v>0</v>
      </c>
      <c r="AS189" s="164">
        <f>IF(A9stdlife="n/a","n/a",IF(AS$3&gt;(A9stdlife+$E189),(Input!$N$151*(1+rvanilla)^0.5)-SUM($N189:AR189),(Input!$N$151*(1+rvanilla)^0.5)/A9stdlife))</f>
        <v>0</v>
      </c>
      <c r="AT189" s="164">
        <f>IF(A9stdlife="n/a","n/a",IF(AT$3&gt;(A9stdlife+$E189),(Input!$N$151*(1+rvanilla)^0.5)-SUM($N189:AS189),(Input!$N$151*(1+rvanilla)^0.5)/A9stdlife))</f>
        <v>0</v>
      </c>
      <c r="AU189" s="164">
        <f>IF(A9stdlife="n/a","n/a",IF(AU$3&gt;(A9stdlife+$E189),(Input!$N$151*(1+rvanilla)^0.5)-SUM($N189:AT189),(Input!$N$151*(1+rvanilla)^0.5)/A9stdlife))</f>
        <v>0</v>
      </c>
      <c r="AV189" s="164">
        <f>IF(A9stdlife="n/a","n/a",IF(AV$3&gt;(A9stdlife+$E189),(Input!$N$151*(1+rvanilla)^0.5)-SUM($N189:AU189),(Input!$N$151*(1+rvanilla)^0.5)/A9stdlife))</f>
        <v>0</v>
      </c>
      <c r="AW189" s="164">
        <f>IF(A9stdlife="n/a","n/a",IF(AW$3&gt;(A9stdlife+$E189),(Input!$N$151*(1+rvanilla)^0.5)-SUM($N189:AV189),(Input!$N$151*(1+rvanilla)^0.5)/A9stdlife))</f>
        <v>0</v>
      </c>
      <c r="AX189" s="164">
        <f>IF(A9stdlife="n/a","n/a",IF(AX$3&gt;(A9stdlife+$E189),(Input!$N$151*(1+rvanilla)^0.5)-SUM($N189:AW189),(Input!$N$151*(1+rvanilla)^0.5)/A9stdlife))</f>
        <v>0</v>
      </c>
      <c r="AY189" s="164">
        <f>IF(A9stdlife="n/a","n/a",IF(AY$3&gt;(A9stdlife+$E189),(Input!$N$151*(1+rvanilla)^0.5)-SUM($N189:AX189),(Input!$N$151*(1+rvanilla)^0.5)/A9stdlife))</f>
        <v>0</v>
      </c>
      <c r="AZ189" s="164">
        <f>IF(A9stdlife="n/a","n/a",IF(AZ$3&gt;(A9stdlife+$E189),(Input!$N$151*(1+rvanilla)^0.5)-SUM($N189:AY189),(Input!$N$151*(1+rvanilla)^0.5)/A9stdlife))</f>
        <v>0</v>
      </c>
      <c r="BA189" s="164">
        <f>IF(A9stdlife="n/a","n/a",IF(BA$3&gt;(A9stdlife+$E189),(Input!$N$151*(1+rvanilla)^0.5)-SUM($N189:AZ189),(Input!$N$151*(1+rvanilla)^0.5)/A9stdlife))</f>
        <v>0</v>
      </c>
      <c r="BB189" s="164">
        <f>IF(A9stdlife="n/a","n/a",IF(BB$3&gt;(A9stdlife+$E189),(Input!$N$151*(1+rvanilla)^0.5)-SUM($N189:BA189),(Input!$N$151*(1+rvanilla)^0.5)/A9stdlife))</f>
        <v>0</v>
      </c>
      <c r="BC189" s="164">
        <f>IF(A9stdlife="n/a","n/a",IF(BC$3&gt;(A9stdlife+$E189),(Input!$N$151*(1+rvanilla)^0.5)-SUM($N189:BB189),(Input!$N$151*(1+rvanilla)^0.5)/A9stdlife))</f>
        <v>0</v>
      </c>
      <c r="BD189" s="164">
        <f>IF(A9stdlife="n/a","n/a",IF(BD$3&gt;(A9stdlife+$E189),(Input!$N$151*(1+rvanilla)^0.5)-SUM($N189:BC189),(Input!$N$151*(1+rvanilla)^0.5)/A9stdlife))</f>
        <v>0</v>
      </c>
      <c r="BE189" s="164">
        <f>IF(A9stdlife="n/a","n/a",IF(BE$3&gt;(A9stdlife+$E189),(Input!$N$151*(1+rvanilla)^0.5)-SUM($N189:BD189),(Input!$N$151*(1+rvanilla)^0.5)/A9stdlife))</f>
        <v>0</v>
      </c>
      <c r="BF189" s="164">
        <f>IF(A9stdlife="n/a","n/a",IF(BF$3&gt;(A9stdlife+$E189),(Input!$N$151*(1+rvanilla)^0.5)-SUM($N189:BE189),(Input!$N$151*(1+rvanilla)^0.5)/A9stdlife))</f>
        <v>0</v>
      </c>
      <c r="BG189" s="164">
        <f>IF(A9stdlife="n/a","n/a",IF(BG$3&gt;(A9stdlife+$E189),(Input!$N$151*(1+rvanilla)^0.5)-SUM($N189:BF189),(Input!$N$151*(1+rvanilla)^0.5)/A9stdlife))</f>
        <v>0</v>
      </c>
      <c r="BH189" s="164">
        <f>IF(A9stdlife="n/a","n/a",IF(BH$3&gt;(A9stdlife+$E189),(Input!$N$151*(1+rvanilla)^0.5)-SUM($N189:BG189),(Input!$N$151*(1+rvanilla)^0.5)/A9stdlife))</f>
        <v>0</v>
      </c>
      <c r="BI189" s="164">
        <f>IF(A9stdlife="n/a","n/a",IF(BI$3&gt;(A9stdlife+$E189),(Input!$N$151*(1+rvanilla)^0.5)-SUM($N189:BH189),(Input!$N$151*(1+rvanilla)^0.5)/A9stdlife))</f>
        <v>0</v>
      </c>
      <c r="BJ189" s="18"/>
      <c r="BK189" s="18"/>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s="5" customFormat="1" ht="12.75" hidden="1" customHeight="1" outlineLevel="2" x14ac:dyDescent="0.2">
      <c r="A190" s="18"/>
      <c r="B190" s="18"/>
      <c r="C190" s="36"/>
      <c r="D190" s="485"/>
      <c r="E190" s="283">
        <v>9</v>
      </c>
      <c r="F190" s="38"/>
      <c r="G190" s="391"/>
      <c r="H190" s="308"/>
      <c r="I190" s="308"/>
      <c r="J190" s="308"/>
      <c r="K190" s="308"/>
      <c r="L190" s="308"/>
      <c r="M190" s="308"/>
      <c r="N190" s="308"/>
      <c r="O190" s="307"/>
      <c r="P190" s="164">
        <f>IF(A9stdlife="n/a","n/a",IF(P$3&gt;(A9stdlife+$E190),(Input!$O$151*(1+rvanilla)^0.5)-SUM($O190:O190),(Input!$O$151*(1+rvanilla)^0.5)/A9stdlife))</f>
        <v>0</v>
      </c>
      <c r="Q190" s="164">
        <f>IF(A9stdlife="n/a","n/a",IF(Q$3&gt;(A9stdlife+$E190),(Input!$O$151*(1+rvanilla)^0.5)-SUM($O190:P190),(Input!$O$151*(1+rvanilla)^0.5)/A9stdlife))</f>
        <v>0</v>
      </c>
      <c r="R190" s="164">
        <f>IF(A9stdlife="n/a","n/a",IF(R$3&gt;(A9stdlife+$E190),(Input!$O$151*(1+rvanilla)^0.5)-SUM($O190:Q190),(Input!$O$151*(1+rvanilla)^0.5)/A9stdlife))</f>
        <v>0</v>
      </c>
      <c r="S190" s="164">
        <f>IF(A9stdlife="n/a","n/a",IF(S$3&gt;(A9stdlife+$E190),(Input!$O$151*(1+rvanilla)^0.5)-SUM($O190:R190),(Input!$O$151*(1+rvanilla)^0.5)/A9stdlife))</f>
        <v>0</v>
      </c>
      <c r="T190" s="164">
        <f>IF(A9stdlife="n/a","n/a",IF(T$3&gt;(A9stdlife+$E190),(Input!$O$151*(1+rvanilla)^0.5)-SUM($O190:S190),(Input!$O$151*(1+rvanilla)^0.5)/A9stdlife))</f>
        <v>0</v>
      </c>
      <c r="U190" s="164">
        <f>IF(A9stdlife="n/a","n/a",IF(U$3&gt;(A9stdlife+$E190),(Input!$O$151*(1+rvanilla)^0.5)-SUM($O190:T190),(Input!$O$151*(1+rvanilla)^0.5)/A9stdlife))</f>
        <v>0</v>
      </c>
      <c r="V190" s="164">
        <f>IF(A9stdlife="n/a","n/a",IF(V$3&gt;(A9stdlife+$E190),(Input!$O$151*(1+rvanilla)^0.5)-SUM($O190:U190),(Input!$O$151*(1+rvanilla)^0.5)/A9stdlife))</f>
        <v>0</v>
      </c>
      <c r="W190" s="164">
        <f>IF(A9stdlife="n/a","n/a",IF(W$3&gt;(A9stdlife+$E190),(Input!$O$151*(1+rvanilla)^0.5)-SUM($O190:V190),(Input!$O$151*(1+rvanilla)^0.5)/A9stdlife))</f>
        <v>0</v>
      </c>
      <c r="X190" s="164">
        <f>IF(A9stdlife="n/a","n/a",IF(X$3&gt;(A9stdlife+$E190),(Input!$O$151*(1+rvanilla)^0.5)-SUM($O190:W190),(Input!$O$151*(1+rvanilla)^0.5)/A9stdlife))</f>
        <v>0</v>
      </c>
      <c r="Y190" s="164">
        <f>IF(A9stdlife="n/a","n/a",IF(Y$3&gt;(A9stdlife+$E190),(Input!$O$151*(1+rvanilla)^0.5)-SUM($O190:X190),(Input!$O$151*(1+rvanilla)^0.5)/A9stdlife))</f>
        <v>0</v>
      </c>
      <c r="Z190" s="164">
        <f>IF(A9stdlife="n/a","n/a",IF(Z$3&gt;(A9stdlife+$E190),(Input!$O$151*(1+rvanilla)^0.5)-SUM($O190:Y190),(Input!$O$151*(1+rvanilla)^0.5)/A9stdlife))</f>
        <v>0</v>
      </c>
      <c r="AA190" s="164">
        <f>IF(A9stdlife="n/a","n/a",IF(AA$3&gt;(A9stdlife+$E190),(Input!$O$151*(1+rvanilla)^0.5)-SUM($O190:Z190),(Input!$O$151*(1+rvanilla)^0.5)/A9stdlife))</f>
        <v>0</v>
      </c>
      <c r="AB190" s="164">
        <f>IF(A9stdlife="n/a","n/a",IF(AB$3&gt;(A9stdlife+$E190),(Input!$O$151*(1+rvanilla)^0.5)-SUM($O190:AA190),(Input!$O$151*(1+rvanilla)^0.5)/A9stdlife))</f>
        <v>0</v>
      </c>
      <c r="AC190" s="164">
        <f>IF(A9stdlife="n/a","n/a",IF(AC$3&gt;(A9stdlife+$E190),(Input!$O$151*(1+rvanilla)^0.5)-SUM($O190:AB190),(Input!$O$151*(1+rvanilla)^0.5)/A9stdlife))</f>
        <v>0</v>
      </c>
      <c r="AD190" s="164">
        <f>IF(A9stdlife="n/a","n/a",IF(AD$3&gt;(A9stdlife+$E190),(Input!$O$151*(1+rvanilla)^0.5)-SUM($O190:AC190),(Input!$O$151*(1+rvanilla)^0.5)/A9stdlife))</f>
        <v>0</v>
      </c>
      <c r="AE190" s="164">
        <f>IF(A9stdlife="n/a","n/a",IF(AE$3&gt;(A9stdlife+$E190),(Input!$O$151*(1+rvanilla)^0.5)-SUM($O190:AD190),(Input!$O$151*(1+rvanilla)^0.5)/A9stdlife))</f>
        <v>0</v>
      </c>
      <c r="AF190" s="164">
        <f>IF(A9stdlife="n/a","n/a",IF(AF$3&gt;(A9stdlife+$E190),(Input!$O$151*(1+rvanilla)^0.5)-SUM($O190:AE190),(Input!$O$151*(1+rvanilla)^0.5)/A9stdlife))</f>
        <v>0</v>
      </c>
      <c r="AG190" s="164">
        <f>IF(A9stdlife="n/a","n/a",IF(AG$3&gt;(A9stdlife+$E190),(Input!$O$151*(1+rvanilla)^0.5)-SUM($O190:AF190),(Input!$O$151*(1+rvanilla)^0.5)/A9stdlife))</f>
        <v>0</v>
      </c>
      <c r="AH190" s="164">
        <f>IF(A9stdlife="n/a","n/a",IF(AH$3&gt;(A9stdlife+$E190),(Input!$O$151*(1+rvanilla)^0.5)-SUM($O190:AG190),(Input!$O$151*(1+rvanilla)^0.5)/A9stdlife))</f>
        <v>0</v>
      </c>
      <c r="AI190" s="164">
        <f>IF(A9stdlife="n/a","n/a",IF(AI$3&gt;(A9stdlife+$E190),(Input!$O$151*(1+rvanilla)^0.5)-SUM($O190:AH190),(Input!$O$151*(1+rvanilla)^0.5)/A9stdlife))</f>
        <v>0</v>
      </c>
      <c r="AJ190" s="164">
        <f>IF(A9stdlife="n/a","n/a",IF(AJ$3&gt;(A9stdlife+$E190),(Input!$O$151*(1+rvanilla)^0.5)-SUM($O190:AI190),(Input!$O$151*(1+rvanilla)^0.5)/A9stdlife))</f>
        <v>0</v>
      </c>
      <c r="AK190" s="164">
        <f>IF(A9stdlife="n/a","n/a",IF(AK$3&gt;(A9stdlife+$E190),(Input!$O$151*(1+rvanilla)^0.5)-SUM($O190:AJ190),(Input!$O$151*(1+rvanilla)^0.5)/A9stdlife))</f>
        <v>0</v>
      </c>
      <c r="AL190" s="164">
        <f>IF(A9stdlife="n/a","n/a",IF(AL$3&gt;(A9stdlife+$E190),(Input!$O$151*(1+rvanilla)^0.5)-SUM($O190:AK190),(Input!$O$151*(1+rvanilla)^0.5)/A9stdlife))</f>
        <v>0</v>
      </c>
      <c r="AM190" s="164">
        <f>IF(A9stdlife="n/a","n/a",IF(AM$3&gt;(A9stdlife+$E190),(Input!$O$151*(1+rvanilla)^0.5)-SUM($O190:AL190),(Input!$O$151*(1+rvanilla)^0.5)/A9stdlife))</f>
        <v>0</v>
      </c>
      <c r="AN190" s="164">
        <f>IF(A9stdlife="n/a","n/a",IF(AN$3&gt;(A9stdlife+$E190),(Input!$O$151*(1+rvanilla)^0.5)-SUM($O190:AM190),(Input!$O$151*(1+rvanilla)^0.5)/A9stdlife))</f>
        <v>0</v>
      </c>
      <c r="AO190" s="164">
        <f>IF(A9stdlife="n/a","n/a",IF(AO$3&gt;(A9stdlife+$E190),(Input!$O$151*(1+rvanilla)^0.5)-SUM($O190:AN190),(Input!$O$151*(1+rvanilla)^0.5)/A9stdlife))</f>
        <v>0</v>
      </c>
      <c r="AP190" s="164">
        <f>IF(A9stdlife="n/a","n/a",IF(AP$3&gt;(A9stdlife+$E190),(Input!$O$151*(1+rvanilla)^0.5)-SUM($O190:AO190),(Input!$O$151*(1+rvanilla)^0.5)/A9stdlife))</f>
        <v>0</v>
      </c>
      <c r="AQ190" s="164">
        <f>IF(A9stdlife="n/a","n/a",IF(AQ$3&gt;(A9stdlife+$E190),(Input!$O$151*(1+rvanilla)^0.5)-SUM($O190:AP190),(Input!$O$151*(1+rvanilla)^0.5)/A9stdlife))</f>
        <v>0</v>
      </c>
      <c r="AR190" s="164">
        <f>IF(A9stdlife="n/a","n/a",IF(AR$3&gt;(A9stdlife+$E190),(Input!$O$151*(1+rvanilla)^0.5)-SUM($O190:AQ190),(Input!$O$151*(1+rvanilla)^0.5)/A9stdlife))</f>
        <v>0</v>
      </c>
      <c r="AS190" s="164">
        <f>IF(A9stdlife="n/a","n/a",IF(AS$3&gt;(A9stdlife+$E190),(Input!$O$151*(1+rvanilla)^0.5)-SUM($O190:AR190),(Input!$O$151*(1+rvanilla)^0.5)/A9stdlife))</f>
        <v>0</v>
      </c>
      <c r="AT190" s="164">
        <f>IF(A9stdlife="n/a","n/a",IF(AT$3&gt;(A9stdlife+$E190),(Input!$O$151*(1+rvanilla)^0.5)-SUM($O190:AS190),(Input!$O$151*(1+rvanilla)^0.5)/A9stdlife))</f>
        <v>0</v>
      </c>
      <c r="AU190" s="164">
        <f>IF(A9stdlife="n/a","n/a",IF(AU$3&gt;(A9stdlife+$E190),(Input!$O$151*(1+rvanilla)^0.5)-SUM($O190:AT190),(Input!$O$151*(1+rvanilla)^0.5)/A9stdlife))</f>
        <v>0</v>
      </c>
      <c r="AV190" s="164">
        <f>IF(A9stdlife="n/a","n/a",IF(AV$3&gt;(A9stdlife+$E190),(Input!$O$151*(1+rvanilla)^0.5)-SUM($O190:AU190),(Input!$O$151*(1+rvanilla)^0.5)/A9stdlife))</f>
        <v>0</v>
      </c>
      <c r="AW190" s="164">
        <f>IF(A9stdlife="n/a","n/a",IF(AW$3&gt;(A9stdlife+$E190),(Input!$O$151*(1+rvanilla)^0.5)-SUM($O190:AV190),(Input!$O$151*(1+rvanilla)^0.5)/A9stdlife))</f>
        <v>0</v>
      </c>
      <c r="AX190" s="164">
        <f>IF(A9stdlife="n/a","n/a",IF(AX$3&gt;(A9stdlife+$E190),(Input!$O$151*(1+rvanilla)^0.5)-SUM($O190:AW190),(Input!$O$151*(1+rvanilla)^0.5)/A9stdlife))</f>
        <v>0</v>
      </c>
      <c r="AY190" s="164">
        <f>IF(A9stdlife="n/a","n/a",IF(AY$3&gt;(A9stdlife+$E190),(Input!$O$151*(1+rvanilla)^0.5)-SUM($O190:AX190),(Input!$O$151*(1+rvanilla)^0.5)/A9stdlife))</f>
        <v>0</v>
      </c>
      <c r="AZ190" s="164">
        <f>IF(A9stdlife="n/a","n/a",IF(AZ$3&gt;(A9stdlife+$E190),(Input!$O$151*(1+rvanilla)^0.5)-SUM($O190:AY190),(Input!$O$151*(1+rvanilla)^0.5)/A9stdlife))</f>
        <v>0</v>
      </c>
      <c r="BA190" s="164">
        <f>IF(A9stdlife="n/a","n/a",IF(BA$3&gt;(A9stdlife+$E190),(Input!$O$151*(1+rvanilla)^0.5)-SUM($O190:AZ190),(Input!$O$151*(1+rvanilla)^0.5)/A9stdlife))</f>
        <v>0</v>
      </c>
      <c r="BB190" s="164">
        <f>IF(A9stdlife="n/a","n/a",IF(BB$3&gt;(A9stdlife+$E190),(Input!$O$151*(1+rvanilla)^0.5)-SUM($O190:BA190),(Input!$O$151*(1+rvanilla)^0.5)/A9stdlife))</f>
        <v>0</v>
      </c>
      <c r="BC190" s="164">
        <f>IF(A9stdlife="n/a","n/a",IF(BC$3&gt;(A9stdlife+$E190),(Input!$O$151*(1+rvanilla)^0.5)-SUM($O190:BB190),(Input!$O$151*(1+rvanilla)^0.5)/A9stdlife))</f>
        <v>0</v>
      </c>
      <c r="BD190" s="164">
        <f>IF(A9stdlife="n/a","n/a",IF(BD$3&gt;(A9stdlife+$E190),(Input!$O$151*(1+rvanilla)^0.5)-SUM($O190:BC190),(Input!$O$151*(1+rvanilla)^0.5)/A9stdlife))</f>
        <v>0</v>
      </c>
      <c r="BE190" s="164">
        <f>IF(A9stdlife="n/a","n/a",IF(BE$3&gt;(A9stdlife+$E190),(Input!$O$151*(1+rvanilla)^0.5)-SUM($O190:BD190),(Input!$O$151*(1+rvanilla)^0.5)/A9stdlife))</f>
        <v>0</v>
      </c>
      <c r="BF190" s="164">
        <f>IF(A9stdlife="n/a","n/a",IF(BF$3&gt;(A9stdlife+$E190),(Input!$O$151*(1+rvanilla)^0.5)-SUM($O190:BE190),(Input!$O$151*(1+rvanilla)^0.5)/A9stdlife))</f>
        <v>0</v>
      </c>
      <c r="BG190" s="164">
        <f>IF(A9stdlife="n/a","n/a",IF(BG$3&gt;(A9stdlife+$E190),(Input!$O$151*(1+rvanilla)^0.5)-SUM($O190:BF190),(Input!$O$151*(1+rvanilla)^0.5)/A9stdlife))</f>
        <v>0</v>
      </c>
      <c r="BH190" s="164">
        <f>IF(A9stdlife="n/a","n/a",IF(BH$3&gt;(A9stdlife+$E190),(Input!$O$151*(1+rvanilla)^0.5)-SUM($O190:BG190),(Input!$O$151*(1+rvanilla)^0.5)/A9stdlife))</f>
        <v>0</v>
      </c>
      <c r="BI190" s="164">
        <f>IF(A9stdlife="n/a","n/a",IF(BI$3&gt;(A9stdlife+$E190),(Input!$O$151*(1+rvanilla)^0.5)-SUM($O190:BH190),(Input!$O$151*(1+rvanilla)^0.5)/A9stdlife))</f>
        <v>0</v>
      </c>
      <c r="BJ190" s="18"/>
      <c r="BK190" s="18"/>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s="5" customFormat="1" ht="12.75" hidden="1" customHeight="1" outlineLevel="2" x14ac:dyDescent="0.2">
      <c r="A191" s="18"/>
      <c r="B191" s="18"/>
      <c r="C191" s="36"/>
      <c r="D191" s="485"/>
      <c r="E191" s="284">
        <v>10</v>
      </c>
      <c r="F191" s="38"/>
      <c r="G191" s="391"/>
      <c r="H191" s="308"/>
      <c r="I191" s="308"/>
      <c r="J191" s="308"/>
      <c r="K191" s="308"/>
      <c r="L191" s="308"/>
      <c r="M191" s="308"/>
      <c r="N191" s="308"/>
      <c r="O191" s="308"/>
      <c r="P191" s="307"/>
      <c r="Q191" s="164">
        <f>IF(A9stdlife="n/a","n/a",IF(Q$3&gt;(A9stdlife+$E191),(Input!$P$151*(1+rvanilla)^0.5)-SUM($P191:P191),(Input!$P$151*(1+rvanilla)^0.5)/A9stdlife))</f>
        <v>0</v>
      </c>
      <c r="R191" s="164">
        <f>IF(A9stdlife="n/a","n/a",IF(R$3&gt;(A9stdlife+$E191),(Input!$P$151*(1+rvanilla)^0.5)-SUM($P191:Q191),(Input!$P$151*(1+rvanilla)^0.5)/A9stdlife))</f>
        <v>0</v>
      </c>
      <c r="S191" s="164">
        <f>IF(A9stdlife="n/a","n/a",IF(S$3&gt;(A9stdlife+$E191),(Input!$P$151*(1+rvanilla)^0.5)-SUM($P191:R191),(Input!$P$151*(1+rvanilla)^0.5)/A9stdlife))</f>
        <v>0</v>
      </c>
      <c r="T191" s="164">
        <f>IF(A9stdlife="n/a","n/a",IF(T$3&gt;(A9stdlife+$E191),(Input!$P$151*(1+rvanilla)^0.5)-SUM($P191:S191),(Input!$P$151*(1+rvanilla)^0.5)/A9stdlife))</f>
        <v>0</v>
      </c>
      <c r="U191" s="164">
        <f>IF(A9stdlife="n/a","n/a",IF(U$3&gt;(A9stdlife+$E191),(Input!$P$151*(1+rvanilla)^0.5)-SUM($P191:T191),(Input!$P$151*(1+rvanilla)^0.5)/A9stdlife))</f>
        <v>0</v>
      </c>
      <c r="V191" s="164">
        <f>IF(A9stdlife="n/a","n/a",IF(V$3&gt;(A9stdlife+$E191),(Input!$P$151*(1+rvanilla)^0.5)-SUM($P191:U191),(Input!$P$151*(1+rvanilla)^0.5)/A9stdlife))</f>
        <v>0</v>
      </c>
      <c r="W191" s="164">
        <f>IF(A9stdlife="n/a","n/a",IF(W$3&gt;(A9stdlife+$E191),(Input!$P$151*(1+rvanilla)^0.5)-SUM($P191:V191),(Input!$P$151*(1+rvanilla)^0.5)/A9stdlife))</f>
        <v>0</v>
      </c>
      <c r="X191" s="164">
        <f>IF(A9stdlife="n/a","n/a",IF(X$3&gt;(A9stdlife+$E191),(Input!$P$151*(1+rvanilla)^0.5)-SUM($P191:W191),(Input!$P$151*(1+rvanilla)^0.5)/A9stdlife))</f>
        <v>0</v>
      </c>
      <c r="Y191" s="164">
        <f>IF(A9stdlife="n/a","n/a",IF(Y$3&gt;(A9stdlife+$E191),(Input!$P$151*(1+rvanilla)^0.5)-SUM($P191:X191),(Input!$P$151*(1+rvanilla)^0.5)/A9stdlife))</f>
        <v>0</v>
      </c>
      <c r="Z191" s="164">
        <f>IF(A9stdlife="n/a","n/a",IF(Z$3&gt;(A9stdlife+$E191),(Input!$P$151*(1+rvanilla)^0.5)-SUM($P191:Y191),(Input!$P$151*(1+rvanilla)^0.5)/A9stdlife))</f>
        <v>0</v>
      </c>
      <c r="AA191" s="164">
        <f>IF(A9stdlife="n/a","n/a",IF(AA$3&gt;(A9stdlife+$E191),(Input!$P$151*(1+rvanilla)^0.5)-SUM($P191:Z191),(Input!$P$151*(1+rvanilla)^0.5)/A9stdlife))</f>
        <v>0</v>
      </c>
      <c r="AB191" s="164">
        <f>IF(A9stdlife="n/a","n/a",IF(AB$3&gt;(A9stdlife+$E191),(Input!$P$151*(1+rvanilla)^0.5)-SUM($P191:AA191),(Input!$P$151*(1+rvanilla)^0.5)/A9stdlife))</f>
        <v>0</v>
      </c>
      <c r="AC191" s="164">
        <f>IF(A9stdlife="n/a","n/a",IF(AC$3&gt;(A9stdlife+$E191),(Input!$P$151*(1+rvanilla)^0.5)-SUM($P191:AB191),(Input!$P$151*(1+rvanilla)^0.5)/A9stdlife))</f>
        <v>0</v>
      </c>
      <c r="AD191" s="164">
        <f>IF(A9stdlife="n/a","n/a",IF(AD$3&gt;(A9stdlife+$E191),(Input!$P$151*(1+rvanilla)^0.5)-SUM($P191:AC191),(Input!$P$151*(1+rvanilla)^0.5)/A9stdlife))</f>
        <v>0</v>
      </c>
      <c r="AE191" s="164">
        <f>IF(A9stdlife="n/a","n/a",IF(AE$3&gt;(A9stdlife+$E191),(Input!$P$151*(1+rvanilla)^0.5)-SUM($P191:AD191),(Input!$P$151*(1+rvanilla)^0.5)/A9stdlife))</f>
        <v>0</v>
      </c>
      <c r="AF191" s="164">
        <f>IF(A9stdlife="n/a","n/a",IF(AF$3&gt;(A9stdlife+$E191),(Input!$P$151*(1+rvanilla)^0.5)-SUM($P191:AE191),(Input!$P$151*(1+rvanilla)^0.5)/A9stdlife))</f>
        <v>0</v>
      </c>
      <c r="AG191" s="164">
        <f>IF(A9stdlife="n/a","n/a",IF(AG$3&gt;(A9stdlife+$E191),(Input!$P$151*(1+rvanilla)^0.5)-SUM($P191:AF191),(Input!$P$151*(1+rvanilla)^0.5)/A9stdlife))</f>
        <v>0</v>
      </c>
      <c r="AH191" s="164">
        <f>IF(A9stdlife="n/a","n/a",IF(AH$3&gt;(A9stdlife+$E191),(Input!$P$151*(1+rvanilla)^0.5)-SUM($P191:AG191),(Input!$P$151*(1+rvanilla)^0.5)/A9stdlife))</f>
        <v>0</v>
      </c>
      <c r="AI191" s="164">
        <f>IF(A9stdlife="n/a","n/a",IF(AI$3&gt;(A9stdlife+$E191),(Input!$P$151*(1+rvanilla)^0.5)-SUM($P191:AH191),(Input!$P$151*(1+rvanilla)^0.5)/A9stdlife))</f>
        <v>0</v>
      </c>
      <c r="AJ191" s="164">
        <f>IF(A9stdlife="n/a","n/a",IF(AJ$3&gt;(A9stdlife+$E191),(Input!$P$151*(1+rvanilla)^0.5)-SUM($P191:AI191),(Input!$P$151*(1+rvanilla)^0.5)/A9stdlife))</f>
        <v>0</v>
      </c>
      <c r="AK191" s="164">
        <f>IF(A9stdlife="n/a","n/a",IF(AK$3&gt;(A9stdlife+$E191),(Input!$P$151*(1+rvanilla)^0.5)-SUM($P191:AJ191),(Input!$P$151*(1+rvanilla)^0.5)/A9stdlife))</f>
        <v>0</v>
      </c>
      <c r="AL191" s="164">
        <f>IF(A9stdlife="n/a","n/a",IF(AL$3&gt;(A9stdlife+$E191),(Input!$P$151*(1+rvanilla)^0.5)-SUM($P191:AK191),(Input!$P$151*(1+rvanilla)^0.5)/A9stdlife))</f>
        <v>0</v>
      </c>
      <c r="AM191" s="164">
        <f>IF(A9stdlife="n/a","n/a",IF(AM$3&gt;(A9stdlife+$E191),(Input!$P$151*(1+rvanilla)^0.5)-SUM($P191:AL191),(Input!$P$151*(1+rvanilla)^0.5)/A9stdlife))</f>
        <v>0</v>
      </c>
      <c r="AN191" s="164">
        <f>IF(A9stdlife="n/a","n/a",IF(AN$3&gt;(A9stdlife+$E191),(Input!$P$151*(1+rvanilla)^0.5)-SUM($P191:AM191),(Input!$P$151*(1+rvanilla)^0.5)/A9stdlife))</f>
        <v>0</v>
      </c>
      <c r="AO191" s="164">
        <f>IF(A9stdlife="n/a","n/a",IF(AO$3&gt;(A9stdlife+$E191),(Input!$P$151*(1+rvanilla)^0.5)-SUM($P191:AN191),(Input!$P$151*(1+rvanilla)^0.5)/A9stdlife))</f>
        <v>0</v>
      </c>
      <c r="AP191" s="164">
        <f>IF(A9stdlife="n/a","n/a",IF(AP$3&gt;(A9stdlife+$E191),(Input!$P$151*(1+rvanilla)^0.5)-SUM($P191:AO191),(Input!$P$151*(1+rvanilla)^0.5)/A9stdlife))</f>
        <v>0</v>
      </c>
      <c r="AQ191" s="164">
        <f>IF(A9stdlife="n/a","n/a",IF(AQ$3&gt;(A9stdlife+$E191),(Input!$P$151*(1+rvanilla)^0.5)-SUM($P191:AP191),(Input!$P$151*(1+rvanilla)^0.5)/A9stdlife))</f>
        <v>0</v>
      </c>
      <c r="AR191" s="164">
        <f>IF(A9stdlife="n/a","n/a",IF(AR$3&gt;(A9stdlife+$E191),(Input!$P$151*(1+rvanilla)^0.5)-SUM($P191:AQ191),(Input!$P$151*(1+rvanilla)^0.5)/A9stdlife))</f>
        <v>0</v>
      </c>
      <c r="AS191" s="164">
        <f>IF(A9stdlife="n/a","n/a",IF(AS$3&gt;(A9stdlife+$E191),(Input!$P$151*(1+rvanilla)^0.5)-SUM($P191:AR191),(Input!$P$151*(1+rvanilla)^0.5)/A9stdlife))</f>
        <v>0</v>
      </c>
      <c r="AT191" s="164">
        <f>IF(A9stdlife="n/a","n/a",IF(AT$3&gt;(A9stdlife+$E191),(Input!$P$151*(1+rvanilla)^0.5)-SUM($P191:AS191),(Input!$P$151*(1+rvanilla)^0.5)/A9stdlife))</f>
        <v>0</v>
      </c>
      <c r="AU191" s="164">
        <f>IF(A9stdlife="n/a","n/a",IF(AU$3&gt;(A9stdlife+$E191),(Input!$P$151*(1+rvanilla)^0.5)-SUM($P191:AT191),(Input!$P$151*(1+rvanilla)^0.5)/A9stdlife))</f>
        <v>0</v>
      </c>
      <c r="AV191" s="164">
        <f>IF(A9stdlife="n/a","n/a",IF(AV$3&gt;(A9stdlife+$E191),(Input!$P$151*(1+rvanilla)^0.5)-SUM($P191:AU191),(Input!$P$151*(1+rvanilla)^0.5)/A9stdlife))</f>
        <v>0</v>
      </c>
      <c r="AW191" s="164">
        <f>IF(A9stdlife="n/a","n/a",IF(AW$3&gt;(A9stdlife+$E191),(Input!$P$151*(1+rvanilla)^0.5)-SUM($P191:AV191),(Input!$P$151*(1+rvanilla)^0.5)/A9stdlife))</f>
        <v>0</v>
      </c>
      <c r="AX191" s="164">
        <f>IF(A9stdlife="n/a","n/a",IF(AX$3&gt;(A9stdlife+$E191),(Input!$P$151*(1+rvanilla)^0.5)-SUM($P191:AW191),(Input!$P$151*(1+rvanilla)^0.5)/A9stdlife))</f>
        <v>0</v>
      </c>
      <c r="AY191" s="164">
        <f>IF(A9stdlife="n/a","n/a",IF(AY$3&gt;(A9stdlife+$E191),(Input!$P$151*(1+rvanilla)^0.5)-SUM($P191:AX191),(Input!$P$151*(1+rvanilla)^0.5)/A9stdlife))</f>
        <v>0</v>
      </c>
      <c r="AZ191" s="164">
        <f>IF(A9stdlife="n/a","n/a",IF(AZ$3&gt;(A9stdlife+$E191),(Input!$P$151*(1+rvanilla)^0.5)-SUM($P191:AY191),(Input!$P$151*(1+rvanilla)^0.5)/A9stdlife))</f>
        <v>0</v>
      </c>
      <c r="BA191" s="164">
        <f>IF(A9stdlife="n/a","n/a",IF(BA$3&gt;(A9stdlife+$E191),(Input!$P$151*(1+rvanilla)^0.5)-SUM($P191:AZ191),(Input!$P$151*(1+rvanilla)^0.5)/A9stdlife))</f>
        <v>0</v>
      </c>
      <c r="BB191" s="164">
        <f>IF(A9stdlife="n/a","n/a",IF(BB$3&gt;(A9stdlife+$E191),(Input!$P$151*(1+rvanilla)^0.5)-SUM($P191:BA191),(Input!$P$151*(1+rvanilla)^0.5)/A9stdlife))</f>
        <v>0</v>
      </c>
      <c r="BC191" s="164">
        <f>IF(A9stdlife="n/a","n/a",IF(BC$3&gt;(A9stdlife+$E191),(Input!$P$151*(1+rvanilla)^0.5)-SUM($P191:BB191),(Input!$P$151*(1+rvanilla)^0.5)/A9stdlife))</f>
        <v>0</v>
      </c>
      <c r="BD191" s="164">
        <f>IF(A9stdlife="n/a","n/a",IF(BD$3&gt;(A9stdlife+$E191),(Input!$P$151*(1+rvanilla)^0.5)-SUM($P191:BC191),(Input!$P$151*(1+rvanilla)^0.5)/A9stdlife))</f>
        <v>0</v>
      </c>
      <c r="BE191" s="164">
        <f>IF(A9stdlife="n/a","n/a",IF(BE$3&gt;(A9stdlife+$E191),(Input!$P$151*(1+rvanilla)^0.5)-SUM($P191:BD191),(Input!$P$151*(1+rvanilla)^0.5)/A9stdlife))</f>
        <v>0</v>
      </c>
      <c r="BF191" s="164">
        <f>IF(A9stdlife="n/a","n/a",IF(BF$3&gt;(A9stdlife+$E191),(Input!$P$151*(1+rvanilla)^0.5)-SUM($P191:BE191),(Input!$P$151*(1+rvanilla)^0.5)/A9stdlife))</f>
        <v>0</v>
      </c>
      <c r="BG191" s="164">
        <f>IF(A9stdlife="n/a","n/a",IF(BG$3&gt;(A9stdlife+$E191),(Input!$P$151*(1+rvanilla)^0.5)-SUM($P191:BF191),(Input!$P$151*(1+rvanilla)^0.5)/A9stdlife))</f>
        <v>0</v>
      </c>
      <c r="BH191" s="164">
        <f>IF(A9stdlife="n/a","n/a",IF(BH$3&gt;(A9stdlife+$E191),(Input!$P$151*(1+rvanilla)^0.5)-SUM($P191:BG191),(Input!$P$151*(1+rvanilla)^0.5)/A9stdlife))</f>
        <v>0</v>
      </c>
      <c r="BI191" s="164">
        <f>IF(A9stdlife="n/a","n/a",IF(BI$3&gt;(A9stdlife+$E191),(Input!$P$151*(1+rvanilla)^0.5)-SUM($P191:BH191),(Input!$P$151*(1+rvanilla)^0.5)/A9stdlife))</f>
        <v>0</v>
      </c>
      <c r="BJ191" s="18"/>
      <c r="BK191" s="18"/>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s="5" customFormat="1" hidden="1" outlineLevel="1" x14ac:dyDescent="0.2">
      <c r="A192" s="18"/>
      <c r="B192" s="18"/>
      <c r="C192" s="36" t="str">
        <f>Asset9</f>
        <v>Ancillary substation equipment (tx)</v>
      </c>
      <c r="D192" s="18"/>
      <c r="E192" s="18"/>
      <c r="F192" s="33"/>
      <c r="G192" s="161">
        <f>SUM(G180:G191)</f>
        <v>3.0956909091595541</v>
      </c>
      <c r="H192" s="161">
        <f t="shared" ref="H192:AL192" si="53">SUM(H180:H191)</f>
        <v>3.4292769780456789</v>
      </c>
      <c r="I192" s="161">
        <f t="shared" si="53"/>
        <v>3.9647042442135874</v>
      </c>
      <c r="J192" s="161">
        <f t="shared" si="53"/>
        <v>4.5459332675450295</v>
      </c>
      <c r="K192" s="161">
        <f t="shared" si="53"/>
        <v>4.8644743816088187</v>
      </c>
      <c r="L192" s="161">
        <f t="shared" si="53"/>
        <v>5.0584145383480097</v>
      </c>
      <c r="M192" s="161">
        <f t="shared" si="53"/>
        <v>5.0584145383480097</v>
      </c>
      <c r="N192" s="161">
        <f t="shared" si="53"/>
        <v>5.0584145383480097</v>
      </c>
      <c r="O192" s="161">
        <f t="shared" si="53"/>
        <v>5.0584145383480097</v>
      </c>
      <c r="P192" s="161">
        <f t="shared" si="53"/>
        <v>5.0584145383480097</v>
      </c>
      <c r="Q192" s="161">
        <f t="shared" si="53"/>
        <v>5.0584145383480097</v>
      </c>
      <c r="R192" s="161">
        <f t="shared" si="53"/>
        <v>5.0584145383480097</v>
      </c>
      <c r="S192" s="161">
        <f t="shared" si="53"/>
        <v>5.0584145383480097</v>
      </c>
      <c r="T192" s="161">
        <f t="shared" si="53"/>
        <v>4.6695600324142132</v>
      </c>
      <c r="U192" s="161">
        <f t="shared" si="53"/>
        <v>1.9627236291884551</v>
      </c>
      <c r="V192" s="161">
        <f t="shared" si="53"/>
        <v>1.9627236291884551</v>
      </c>
      <c r="W192" s="161">
        <f t="shared" si="53"/>
        <v>1.6291375603023321</v>
      </c>
      <c r="X192" s="161">
        <f t="shared" si="53"/>
        <v>1.0937102941344219</v>
      </c>
      <c r="Y192" s="161">
        <f t="shared" si="53"/>
        <v>0.51248127080297967</v>
      </c>
      <c r="Z192" s="161">
        <f t="shared" si="53"/>
        <v>0.19394015673919066</v>
      </c>
      <c r="AA192" s="161">
        <f t="shared" si="53"/>
        <v>4.4408920985006262E-16</v>
      </c>
      <c r="AB192" s="161">
        <f t="shared" si="53"/>
        <v>0</v>
      </c>
      <c r="AC192" s="161">
        <f t="shared" si="53"/>
        <v>0</v>
      </c>
      <c r="AD192" s="161">
        <f t="shared" si="53"/>
        <v>0</v>
      </c>
      <c r="AE192" s="161">
        <f t="shared" si="53"/>
        <v>0</v>
      </c>
      <c r="AF192" s="161">
        <f t="shared" si="53"/>
        <v>0</v>
      </c>
      <c r="AG192" s="161">
        <f t="shared" si="53"/>
        <v>0</v>
      </c>
      <c r="AH192" s="161">
        <f t="shared" si="53"/>
        <v>0</v>
      </c>
      <c r="AI192" s="161">
        <f t="shared" si="53"/>
        <v>0</v>
      </c>
      <c r="AJ192" s="161">
        <f t="shared" si="53"/>
        <v>0</v>
      </c>
      <c r="AK192" s="161">
        <f t="shared" si="53"/>
        <v>0</v>
      </c>
      <c r="AL192" s="161">
        <f t="shared" si="53"/>
        <v>0</v>
      </c>
      <c r="AM192" s="161">
        <f t="shared" ref="AM192:BI192" si="54">SUM(AM180:AM191)</f>
        <v>0</v>
      </c>
      <c r="AN192" s="161">
        <f t="shared" si="54"/>
        <v>0</v>
      </c>
      <c r="AO192" s="161">
        <f t="shared" si="54"/>
        <v>0</v>
      </c>
      <c r="AP192" s="161">
        <f t="shared" si="54"/>
        <v>0</v>
      </c>
      <c r="AQ192" s="161">
        <f t="shared" si="54"/>
        <v>0</v>
      </c>
      <c r="AR192" s="161">
        <f t="shared" si="54"/>
        <v>0</v>
      </c>
      <c r="AS192" s="161">
        <f t="shared" si="54"/>
        <v>0</v>
      </c>
      <c r="AT192" s="161">
        <f t="shared" si="54"/>
        <v>0</v>
      </c>
      <c r="AU192" s="161">
        <f t="shared" si="54"/>
        <v>0</v>
      </c>
      <c r="AV192" s="161">
        <f t="shared" si="54"/>
        <v>0</v>
      </c>
      <c r="AW192" s="161">
        <f t="shared" si="54"/>
        <v>0</v>
      </c>
      <c r="AX192" s="161">
        <f t="shared" si="54"/>
        <v>0</v>
      </c>
      <c r="AY192" s="161">
        <f t="shared" si="54"/>
        <v>0</v>
      </c>
      <c r="AZ192" s="161">
        <f t="shared" si="54"/>
        <v>0</v>
      </c>
      <c r="BA192" s="161">
        <f t="shared" si="54"/>
        <v>0</v>
      </c>
      <c r="BB192" s="161">
        <f t="shared" si="54"/>
        <v>0</v>
      </c>
      <c r="BC192" s="161">
        <f t="shared" si="54"/>
        <v>0</v>
      </c>
      <c r="BD192" s="161">
        <f t="shared" si="54"/>
        <v>0</v>
      </c>
      <c r="BE192" s="161">
        <f t="shared" si="54"/>
        <v>0</v>
      </c>
      <c r="BF192" s="161">
        <f t="shared" si="54"/>
        <v>0</v>
      </c>
      <c r="BG192" s="161">
        <f t="shared" si="54"/>
        <v>0</v>
      </c>
      <c r="BH192" s="161">
        <f t="shared" si="54"/>
        <v>0</v>
      </c>
      <c r="BI192" s="161">
        <f t="shared" si="54"/>
        <v>0</v>
      </c>
      <c r="BJ192" s="18"/>
      <c r="BK192" s="18"/>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s="5" customFormat="1" hidden="1" outlineLevel="2" x14ac:dyDescent="0.2">
      <c r="A193" s="18"/>
      <c r="B193" s="43" t="str">
        <f>C205</f>
        <v>132kV tower lines</v>
      </c>
      <c r="C193" s="44"/>
      <c r="D193" s="45" t="s">
        <v>72</v>
      </c>
      <c r="E193" s="44"/>
      <c r="F193" s="46"/>
      <c r="G193" s="389">
        <f>IF(G$3&gt;A10remlife,A10value-SUM($F193:F193),IF(A10remlife="N/A","n/a",A10value/A10remlife))</f>
        <v>1.1475815190896159</v>
      </c>
      <c r="H193" s="163">
        <f>IF(H$3&gt;A10remlife,A10value-SUM($F193:G193),IF(A10remlife="N/A","n/a",A10value/A10remlife))</f>
        <v>1.1475815190896159</v>
      </c>
      <c r="I193" s="163">
        <f>IF(I$3&gt;A10remlife,A10value-SUM($F193:H193),IF(A10remlife="N/A","n/a",A10value/A10remlife))</f>
        <v>1.1475815190896159</v>
      </c>
      <c r="J193" s="163">
        <f>IF(J$3&gt;A10remlife,A10value-SUM($F193:I193),IF(A10remlife="N/A","n/a",A10value/A10remlife))</f>
        <v>1.1475815190896159</v>
      </c>
      <c r="K193" s="163">
        <f>IF(K$3&gt;A10remlife,A10value-SUM($F193:J193),IF(A10remlife="N/A","n/a",A10value/A10remlife))</f>
        <v>1.1475815190896159</v>
      </c>
      <c r="L193" s="163">
        <f>IF(L$3&gt;A10remlife,A10value-SUM($F193:K193),IF(A10remlife="N/A","n/a",A10value/A10remlife))</f>
        <v>1.1475815190896159</v>
      </c>
      <c r="M193" s="163">
        <f>IF(M$3&gt;A10remlife,A10value-SUM($F193:L193),IF(A10remlife="N/A","n/a",A10value/A10remlife))</f>
        <v>1.1475815190896159</v>
      </c>
      <c r="N193" s="163">
        <f>IF(N$3&gt;A10remlife,A10value-SUM($F193:M193),IF(A10remlife="N/A","n/a",A10value/A10remlife))</f>
        <v>1.1475815190896159</v>
      </c>
      <c r="O193" s="163">
        <f>IF(O$3&gt;A10remlife,A10value-SUM($F193:N193),IF(A10remlife="N/A","n/a",A10value/A10remlife))</f>
        <v>1.1475815190896159</v>
      </c>
      <c r="P193" s="163">
        <f>IF(P$3&gt;A10remlife,A10value-SUM($F193:O193),IF(A10remlife="N/A","n/a",A10value/A10remlife))</f>
        <v>1.1475815190896159</v>
      </c>
      <c r="Q193" s="163">
        <f>IF(Q$3&gt;A10remlife,A10value-SUM($F193:P193),IF(A10remlife="N/A","n/a",A10value/A10remlife))</f>
        <v>1.1475815190896159</v>
      </c>
      <c r="R193" s="163">
        <f>IF(R$3&gt;A10remlife,A10value-SUM($F193:Q193),IF(A10remlife="N/A","n/a",A10value/A10remlife))</f>
        <v>1.1475815190896159</v>
      </c>
      <c r="S193" s="163">
        <f>IF(S$3&gt;A10remlife,A10value-SUM($F193:R193),IF(A10remlife="N/A","n/a",A10value/A10remlife))</f>
        <v>1.1475815190896159</v>
      </c>
      <c r="T193" s="163">
        <f>IF(T$3&gt;A10remlife,A10value-SUM($F193:S193),IF(A10remlife="N/A","n/a",A10value/A10remlife))</f>
        <v>1.1475815190896159</v>
      </c>
      <c r="U193" s="163">
        <f>IF(U$3&gt;A10remlife,A10value-SUM($F193:T193),IF(A10remlife="N/A","n/a",A10value/A10remlife))</f>
        <v>1.1475815190896159</v>
      </c>
      <c r="V193" s="163">
        <f>IF(V$3&gt;A10remlife,A10value-SUM($F193:U193),IF(A10remlife="N/A","n/a",A10value/A10remlife))</f>
        <v>1.1475815190896159</v>
      </c>
      <c r="W193" s="163">
        <f>IF(W$3&gt;A10remlife,A10value-SUM($F193:V193),IF(A10remlife="N/A","n/a",A10value/A10remlife))</f>
        <v>1.1475815190896159</v>
      </c>
      <c r="X193" s="163">
        <f>IF(X$3&gt;A10remlife,A10value-SUM($F193:W193),IF(A10remlife="N/A","n/a",A10value/A10remlife))</f>
        <v>1.1475815190896159</v>
      </c>
      <c r="Y193" s="163">
        <f>IF(Y$3&gt;A10remlife,A10value-SUM($F193:X193),IF(A10remlife="N/A","n/a",A10value/A10remlife))</f>
        <v>1.1475815190896159</v>
      </c>
      <c r="Z193" s="163">
        <f>IF(Z$3&gt;A10remlife,A10value-SUM($F193:Y193),IF(A10remlife="N/A","n/a",A10value/A10remlife))</f>
        <v>1.1475815190896159</v>
      </c>
      <c r="AA193" s="163">
        <f>IF(AA$3&gt;A10remlife,A10value-SUM($F193:Z193),IF(A10remlife="N/A","n/a",A10value/A10remlife))</f>
        <v>1.1475815190896159</v>
      </c>
      <c r="AB193" s="163">
        <f>IF(AB$3&gt;A10remlife,A10value-SUM($F193:AA193),IF(A10remlife="N/A","n/a",A10value/A10remlife))</f>
        <v>1.1475815190896159</v>
      </c>
      <c r="AC193" s="163">
        <f>IF(AC$3&gt;A10remlife,A10value-SUM($F193:AB193),IF(A10remlife="N/A","n/a",A10value/A10remlife))</f>
        <v>1.1475815190896159</v>
      </c>
      <c r="AD193" s="163">
        <f>IF(AD$3&gt;A10remlife,A10value-SUM($F193:AC193),IF(A10remlife="N/A","n/a",A10value/A10remlife))</f>
        <v>1.1475815190896159</v>
      </c>
      <c r="AE193" s="163">
        <f>IF(AE$3&gt;A10remlife,A10value-SUM($F193:AD193),IF(A10remlife="N/A","n/a",A10value/A10remlife))</f>
        <v>1.1475815190896159</v>
      </c>
      <c r="AF193" s="163">
        <f>IF(AF$3&gt;A10remlife,A10value-SUM($F193:AE193),IF(A10remlife="N/A","n/a",A10value/A10remlife))</f>
        <v>1.1475815190896159</v>
      </c>
      <c r="AG193" s="163">
        <f>IF(AG$3&gt;A10remlife,A10value-SUM($F193:AF193),IF(A10remlife="N/A","n/a",A10value/A10remlife))</f>
        <v>1.1475815190896159</v>
      </c>
      <c r="AH193" s="163">
        <f>IF(AH$3&gt;A10remlife,A10value-SUM($F193:AG193),IF(A10remlife="N/A","n/a",A10value/A10remlife))</f>
        <v>1.1475815190896159</v>
      </c>
      <c r="AI193" s="163">
        <f>IF(AI$3&gt;A10remlife,A10value-SUM($F193:AH193),IF(A10remlife="N/A","n/a",A10value/A10remlife))</f>
        <v>1.1475815190896159</v>
      </c>
      <c r="AJ193" s="163">
        <f>IF(AJ$3&gt;A10remlife,A10value-SUM($F193:AI193),IF(A10remlife="N/A","n/a",A10value/A10remlife))</f>
        <v>1.1475815190896159</v>
      </c>
      <c r="AK193" s="163">
        <f>IF(AK$3&gt;A10remlife,A10value-SUM($F193:AJ193),IF(A10remlife="N/A","n/a",A10value/A10remlife))</f>
        <v>1.1475815190896159</v>
      </c>
      <c r="AL193" s="163">
        <f>IF(AL$3&gt;A10remlife,A10value-SUM($F193:AK193),IF(A10remlife="N/A","n/a",A10value/A10remlife))</f>
        <v>1.1475815190896159</v>
      </c>
      <c r="AM193" s="163">
        <f>IF(AM$3&gt;A10remlife,A10value-SUM($F193:AL193),IF(A10remlife="N/A","n/a",A10value/A10remlife))</f>
        <v>1.1475815190896159</v>
      </c>
      <c r="AN193" s="163">
        <f>IF(AN$3&gt;A10remlife,A10value-SUM($F193:AM193),IF(A10remlife="N/A","n/a",A10value/A10remlife))</f>
        <v>1.1475815190896159</v>
      </c>
      <c r="AO193" s="163">
        <f>IF(AO$3&gt;A10remlife,A10value-SUM($F193:AN193),IF(A10remlife="N/A","n/a",A10value/A10remlife))</f>
        <v>1.1475815190896159</v>
      </c>
      <c r="AP193" s="163">
        <f>IF(AP$3&gt;A10remlife,A10value-SUM($F193:AO193),IF(A10remlife="N/A","n/a",A10value/A10remlife))</f>
        <v>1.1475815190896159</v>
      </c>
      <c r="AQ193" s="163">
        <f>IF(AQ$3&gt;A10remlife,A10value-SUM($F193:AP193),IF(A10remlife="N/A","n/a",A10value/A10remlife))</f>
        <v>1.1475815190896159</v>
      </c>
      <c r="AR193" s="163">
        <f>IF(AR$3&gt;A10remlife,A10value-SUM($F193:AQ193),IF(A10remlife="N/A","n/a",A10value/A10remlife))</f>
        <v>1.1475815190896159</v>
      </c>
      <c r="AS193" s="163">
        <f>IF(AS$3&gt;A10remlife,A10value-SUM($F193:AR193),IF(A10remlife="N/A","n/a",A10value/A10remlife))</f>
        <v>1.1475815190896159</v>
      </c>
      <c r="AT193" s="163">
        <f>IF(AT$3&gt;A10remlife,A10value-SUM($F193:AS193),IF(A10remlife="N/A","n/a",A10value/A10remlife))</f>
        <v>1.1475815190896159</v>
      </c>
      <c r="AU193" s="163">
        <f>IF(AU$3&gt;A10remlife,A10value-SUM($F193:AT193),IF(A10remlife="N/A","n/a",A10value/A10remlife))</f>
        <v>1.1475815190896159</v>
      </c>
      <c r="AV193" s="163">
        <f>IF(AV$3&gt;A10remlife,A10value-SUM($F193:AU193),IF(A10remlife="N/A","n/a",A10value/A10remlife))</f>
        <v>1.1475815190896159</v>
      </c>
      <c r="AW193" s="163">
        <f>IF(AW$3&gt;A10remlife,A10value-SUM($F193:AV193),IF(A10remlife="N/A","n/a",A10value/A10remlife))</f>
        <v>0.54525612619606534</v>
      </c>
      <c r="AX193" s="163">
        <f>IF(AX$3&gt;A10remlife,A10value-SUM($F193:AW193),IF(A10remlife="N/A","n/a",A10value/A10remlife))</f>
        <v>0</v>
      </c>
      <c r="AY193" s="163">
        <f>IF(AY$3&gt;A10remlife,A10value-SUM($F193:AX193),IF(A10remlife="N/A","n/a",A10value/A10remlife))</f>
        <v>0</v>
      </c>
      <c r="AZ193" s="163">
        <f>IF(AZ$3&gt;A10remlife,A10value-SUM($F193:AY193),IF(A10remlife="N/A","n/a",A10value/A10remlife))</f>
        <v>0</v>
      </c>
      <c r="BA193" s="163">
        <f>IF(BA$3&gt;A10remlife,A10value-SUM($F193:AZ193),IF(A10remlife="N/A","n/a",A10value/A10remlife))</f>
        <v>0</v>
      </c>
      <c r="BB193" s="163">
        <f>IF(BB$3&gt;A10remlife,A10value-SUM($F193:BA193),IF(A10remlife="N/A","n/a",A10value/A10remlife))</f>
        <v>0</v>
      </c>
      <c r="BC193" s="163">
        <f>IF(BC$3&gt;A10remlife,A10value-SUM($F193:BB193),IF(A10remlife="N/A","n/a",A10value/A10remlife))</f>
        <v>0</v>
      </c>
      <c r="BD193" s="163">
        <f>IF(BD$3&gt;A10remlife,A10value-SUM($F193:BC193),IF(A10remlife="N/A","n/a",A10value/A10remlife))</f>
        <v>0</v>
      </c>
      <c r="BE193" s="163">
        <f>IF(BE$3&gt;A10remlife,A10value-SUM($F193:BD193),IF(A10remlife="N/A","n/a",A10value/A10remlife))</f>
        <v>0</v>
      </c>
      <c r="BF193" s="163">
        <f>IF(BF$3&gt;A10remlife,A10value-SUM($F193:BE193),IF(A10remlife="N/A","n/a",A10value/A10remlife))</f>
        <v>0</v>
      </c>
      <c r="BG193" s="163">
        <f>IF(BG$3&gt;A10remlife,A10value-SUM($F193:BF193),IF(A10remlife="N/A","n/a",A10value/A10remlife))</f>
        <v>0</v>
      </c>
      <c r="BH193" s="163">
        <f>IF(BH$3&gt;A10remlife,A10value-SUM($F193:BG193),IF(A10remlife="N/A","n/a",A10value/A10remlife))</f>
        <v>0</v>
      </c>
      <c r="BI193" s="163">
        <f>IF(BI$3&gt;A10remlife,A10value-SUM($F193:BH193),IF(A10remlife="N/A","n/a",A10value/A10remlife))</f>
        <v>0</v>
      </c>
      <c r="BJ193" s="18"/>
      <c r="BK193" s="18"/>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s="5" customFormat="1" hidden="1" outlineLevel="2" x14ac:dyDescent="0.2">
      <c r="A194" s="18"/>
      <c r="B194" s="18"/>
      <c r="C194" s="142"/>
      <c r="D194" s="485" t="s">
        <v>71</v>
      </c>
      <c r="E194" s="283">
        <v>0</v>
      </c>
      <c r="F194" s="38"/>
      <c r="G194" s="160"/>
      <c r="H194" s="164"/>
      <c r="I194" s="164"/>
      <c r="J194" s="164"/>
      <c r="K194" s="164"/>
      <c r="L194" s="164"/>
      <c r="M194" s="164"/>
      <c r="N194" s="164"/>
      <c r="O194" s="164"/>
      <c r="P194" s="164"/>
      <c r="Q194" s="164"/>
      <c r="R194" s="164"/>
      <c r="S194" s="164"/>
      <c r="T194" s="164"/>
      <c r="U194" s="164"/>
      <c r="V194" s="164"/>
      <c r="W194" s="164"/>
      <c r="X194" s="164"/>
      <c r="Y194" s="164"/>
      <c r="Z194" s="164"/>
      <c r="AA194" s="164"/>
      <c r="AB194" s="164"/>
      <c r="AC194" s="164"/>
      <c r="AD194" s="164"/>
      <c r="AE194" s="164"/>
      <c r="AF194" s="164"/>
      <c r="AG194" s="164"/>
      <c r="AH194" s="164"/>
      <c r="AI194" s="164"/>
      <c r="AJ194" s="164"/>
      <c r="AK194" s="164"/>
      <c r="AL194" s="164"/>
      <c r="AM194" s="164"/>
      <c r="AN194" s="164"/>
      <c r="AO194" s="164"/>
      <c r="AP194" s="164"/>
      <c r="AQ194" s="164"/>
      <c r="AR194" s="164"/>
      <c r="AS194" s="164"/>
      <c r="AT194" s="164"/>
      <c r="AU194" s="164"/>
      <c r="AV194" s="164"/>
      <c r="AW194" s="164"/>
      <c r="AX194" s="164"/>
      <c r="AY194" s="164"/>
      <c r="AZ194" s="164"/>
      <c r="BA194" s="164"/>
      <c r="BB194" s="164"/>
      <c r="BC194" s="164"/>
      <c r="BD194" s="164"/>
      <c r="BE194" s="164"/>
      <c r="BF194" s="164"/>
      <c r="BG194" s="164"/>
      <c r="BH194" s="164"/>
      <c r="BI194" s="164"/>
      <c r="BJ194" s="18"/>
      <c r="BK194" s="18"/>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s="5" customFormat="1" hidden="1" outlineLevel="2" x14ac:dyDescent="0.2">
      <c r="A195" s="18"/>
      <c r="B195" s="18"/>
      <c r="C195" s="36"/>
      <c r="D195" s="485"/>
      <c r="E195" s="283">
        <v>1</v>
      </c>
      <c r="F195" s="38"/>
      <c r="G195" s="390"/>
      <c r="H195" s="164">
        <f>IF(A10stdlife="n/a","n/a",IF(H$3&gt;(A10stdlife+$E195),(Input!$G$152*(1+rvanilla)^0.5)-SUM($G195:G195),(Input!$G$152*(1+rvanilla)^0.5)/A10stdlife))</f>
        <v>3.5312370722018524E-2</v>
      </c>
      <c r="I195" s="164">
        <f>IF(A10stdlife="n/a","n/a",IF(I$3&gt;(A10stdlife+$E195),(Input!$G$152*(1+rvanilla)^0.5)-SUM($G195:H195),(Input!$G$152*(1+rvanilla)^0.5)/A10stdlife))</f>
        <v>3.5312370722018524E-2</v>
      </c>
      <c r="J195" s="164">
        <f>IF(A10stdlife="n/a","n/a",IF(J$3&gt;(A10stdlife+$E195),(Input!$G$152*(1+rvanilla)^0.5)-SUM($G195:I195),(Input!$G$152*(1+rvanilla)^0.5)/A10stdlife))</f>
        <v>3.5312370722018524E-2</v>
      </c>
      <c r="K195" s="164">
        <f>IF(A10stdlife="n/a","n/a",IF(K$3&gt;(A10stdlife+$E195),(Input!$G$152*(1+rvanilla)^0.5)-SUM($G195:J195),(Input!$G$152*(1+rvanilla)^0.5)/A10stdlife))</f>
        <v>3.5312370722018524E-2</v>
      </c>
      <c r="L195" s="164">
        <f>IF(A10stdlife="n/a","n/a",IF(L$3&gt;(A10stdlife+$E195),(Input!$G$152*(1+rvanilla)^0.5)-SUM($G195:K195),(Input!$G$152*(1+rvanilla)^0.5)/A10stdlife))</f>
        <v>3.5312370722018524E-2</v>
      </c>
      <c r="M195" s="164">
        <f>IF(A10stdlife="n/a","n/a",IF(M$3&gt;(A10stdlife+$E195),(Input!$G$152*(1+rvanilla)^0.5)-SUM($G195:L195),(Input!$G$152*(1+rvanilla)^0.5)/A10stdlife))</f>
        <v>3.5312370722018524E-2</v>
      </c>
      <c r="N195" s="164">
        <f>IF(A10stdlife="n/a","n/a",IF(N$3&gt;(A10stdlife+$E195),(Input!$G$152*(1+rvanilla)^0.5)-SUM($G195:M195),(Input!$G$152*(1+rvanilla)^0.5)/A10stdlife))</f>
        <v>3.5312370722018524E-2</v>
      </c>
      <c r="O195" s="164">
        <f>IF(A10stdlife="n/a","n/a",IF(O$3&gt;(A10stdlife+$E195),(Input!$G$152*(1+rvanilla)^0.5)-SUM($G195:N195),(Input!$G$152*(1+rvanilla)^0.5)/A10stdlife))</f>
        <v>3.5312370722018524E-2</v>
      </c>
      <c r="P195" s="164">
        <f>IF(A10stdlife="n/a","n/a",IF(P$3&gt;(A10stdlife+$E195),(Input!$G$152*(1+rvanilla)^0.5)-SUM($G195:O195),(Input!$G$152*(1+rvanilla)^0.5)/A10stdlife))</f>
        <v>3.5312370722018524E-2</v>
      </c>
      <c r="Q195" s="164">
        <f>IF(A10stdlife="n/a","n/a",IF(Q$3&gt;(A10stdlife+$E195),(Input!$G$152*(1+rvanilla)^0.5)-SUM($G195:P195),(Input!$G$152*(1+rvanilla)^0.5)/A10stdlife))</f>
        <v>3.5312370722018524E-2</v>
      </c>
      <c r="R195" s="164">
        <f>IF(A10stdlife="n/a","n/a",IF(R$3&gt;(A10stdlife+$E195),(Input!$G$152*(1+rvanilla)^0.5)-SUM($G195:Q195),(Input!$G$152*(1+rvanilla)^0.5)/A10stdlife))</f>
        <v>3.5312370722018524E-2</v>
      </c>
      <c r="S195" s="164">
        <f>IF(A10stdlife="n/a","n/a",IF(S$3&gt;(A10stdlife+$E195),(Input!$G$152*(1+rvanilla)^0.5)-SUM($G195:R195),(Input!$G$152*(1+rvanilla)^0.5)/A10stdlife))</f>
        <v>3.5312370722018524E-2</v>
      </c>
      <c r="T195" s="164">
        <f>IF(A10stdlife="n/a","n/a",IF(T$3&gt;(A10stdlife+$E195),(Input!$G$152*(1+rvanilla)^0.5)-SUM($G195:S195),(Input!$G$152*(1+rvanilla)^0.5)/A10stdlife))</f>
        <v>3.5312370722018524E-2</v>
      </c>
      <c r="U195" s="164">
        <f>IF(A10stdlife="n/a","n/a",IF(U$3&gt;(A10stdlife+$E195),(Input!$G$152*(1+rvanilla)^0.5)-SUM($G195:T195),(Input!$G$152*(1+rvanilla)^0.5)/A10stdlife))</f>
        <v>3.5312370722018524E-2</v>
      </c>
      <c r="V195" s="164">
        <f>IF(A10stdlife="n/a","n/a",IF(V$3&gt;(A10stdlife+$E195),(Input!$G$152*(1+rvanilla)^0.5)-SUM($G195:U195),(Input!$G$152*(1+rvanilla)^0.5)/A10stdlife))</f>
        <v>3.5312370722018524E-2</v>
      </c>
      <c r="W195" s="164">
        <f>IF(A10stdlife="n/a","n/a",IF(W$3&gt;(A10stdlife+$E195),(Input!$G$152*(1+rvanilla)^0.5)-SUM($G195:V195),(Input!$G$152*(1+rvanilla)^0.5)/A10stdlife))</f>
        <v>3.5312370722018524E-2</v>
      </c>
      <c r="X195" s="164">
        <f>IF(A10stdlife="n/a","n/a",IF(X$3&gt;(A10stdlife+$E195),(Input!$G$152*(1+rvanilla)^0.5)-SUM($G195:W195),(Input!$G$152*(1+rvanilla)^0.5)/A10stdlife))</f>
        <v>3.5312370722018524E-2</v>
      </c>
      <c r="Y195" s="164">
        <f>IF(A10stdlife="n/a","n/a",IF(Y$3&gt;(A10stdlife+$E195),(Input!$G$152*(1+rvanilla)^0.5)-SUM($G195:X195),(Input!$G$152*(1+rvanilla)^0.5)/A10stdlife))</f>
        <v>3.5312370722018524E-2</v>
      </c>
      <c r="Z195" s="164">
        <f>IF(A10stdlife="n/a","n/a",IF(Z$3&gt;(A10stdlife+$E195),(Input!$G$152*(1+rvanilla)^0.5)-SUM($G195:Y195),(Input!$G$152*(1+rvanilla)^0.5)/A10stdlife))</f>
        <v>3.5312370722018524E-2</v>
      </c>
      <c r="AA195" s="164">
        <f>IF(A10stdlife="n/a","n/a",IF(AA$3&gt;(A10stdlife+$E195),(Input!$G$152*(1+rvanilla)^0.5)-SUM($G195:Z195),(Input!$G$152*(1+rvanilla)^0.5)/A10stdlife))</f>
        <v>3.5312370722018524E-2</v>
      </c>
      <c r="AB195" s="164">
        <f>IF(A10stdlife="n/a","n/a",IF(AB$3&gt;(A10stdlife+$E195),(Input!$G$152*(1+rvanilla)^0.5)-SUM($G195:AA195),(Input!$G$152*(1+rvanilla)^0.5)/A10stdlife))</f>
        <v>3.5312370722018524E-2</v>
      </c>
      <c r="AC195" s="164">
        <f>IF(A10stdlife="n/a","n/a",IF(AC$3&gt;(A10stdlife+$E195),(Input!$G$152*(1+rvanilla)^0.5)-SUM($G195:AB195),(Input!$G$152*(1+rvanilla)^0.5)/A10stdlife))</f>
        <v>3.5312370722018524E-2</v>
      </c>
      <c r="AD195" s="164">
        <f>IF(A10stdlife="n/a","n/a",IF(AD$3&gt;(A10stdlife+$E195),(Input!$G$152*(1+rvanilla)^0.5)-SUM($G195:AC195),(Input!$G$152*(1+rvanilla)^0.5)/A10stdlife))</f>
        <v>3.5312370722018524E-2</v>
      </c>
      <c r="AE195" s="164">
        <f>IF(A10stdlife="n/a","n/a",IF(AE$3&gt;(A10stdlife+$E195),(Input!$G$152*(1+rvanilla)^0.5)-SUM($G195:AD195),(Input!$G$152*(1+rvanilla)^0.5)/A10stdlife))</f>
        <v>3.5312370722018524E-2</v>
      </c>
      <c r="AF195" s="164">
        <f>IF(A10stdlife="n/a","n/a",IF(AF$3&gt;(A10stdlife+$E195),(Input!$G$152*(1+rvanilla)^0.5)-SUM($G195:AE195),(Input!$G$152*(1+rvanilla)^0.5)/A10stdlife))</f>
        <v>3.5312370722018524E-2</v>
      </c>
      <c r="AG195" s="164">
        <f>IF(A10stdlife="n/a","n/a",IF(AG$3&gt;(A10stdlife+$E195),(Input!$G$152*(1+rvanilla)^0.5)-SUM($G195:AF195),(Input!$G$152*(1+rvanilla)^0.5)/A10stdlife))</f>
        <v>3.5312370722018524E-2</v>
      </c>
      <c r="AH195" s="164">
        <f>IF(A10stdlife="n/a","n/a",IF(AH$3&gt;(A10stdlife+$E195),(Input!$G$152*(1+rvanilla)^0.5)-SUM($G195:AG195),(Input!$G$152*(1+rvanilla)^0.5)/A10stdlife))</f>
        <v>3.5312370722018524E-2</v>
      </c>
      <c r="AI195" s="164">
        <f>IF(A10stdlife="n/a","n/a",IF(AI$3&gt;(A10stdlife+$E195),(Input!$G$152*(1+rvanilla)^0.5)-SUM($G195:AH195),(Input!$G$152*(1+rvanilla)^0.5)/A10stdlife))</f>
        <v>3.5312370722018524E-2</v>
      </c>
      <c r="AJ195" s="164">
        <f>IF(A10stdlife="n/a","n/a",IF(AJ$3&gt;(A10stdlife+$E195),(Input!$G$152*(1+rvanilla)^0.5)-SUM($G195:AI195),(Input!$G$152*(1+rvanilla)^0.5)/A10stdlife))</f>
        <v>3.5312370722018524E-2</v>
      </c>
      <c r="AK195" s="164">
        <f>IF(A10stdlife="n/a","n/a",IF(AK$3&gt;(A10stdlife+$E195),(Input!$G$152*(1+rvanilla)^0.5)-SUM($G195:AJ195),(Input!$G$152*(1+rvanilla)^0.5)/A10stdlife))</f>
        <v>3.5312370722018524E-2</v>
      </c>
      <c r="AL195" s="164">
        <f>IF(A10stdlife="n/a","n/a",IF(AL$3&gt;(A10stdlife+$E195),(Input!$G$152*(1+rvanilla)^0.5)-SUM($G195:AK195),(Input!$G$152*(1+rvanilla)^0.5)/A10stdlife))</f>
        <v>3.5312370722018524E-2</v>
      </c>
      <c r="AM195" s="164">
        <f>IF(A10stdlife="n/a","n/a",IF(AM$3&gt;(A10stdlife+$E195),(Input!$G$152*(1+rvanilla)^0.5)-SUM($G195:AL195),(Input!$G$152*(1+rvanilla)^0.5)/A10stdlife))</f>
        <v>3.5312370722018524E-2</v>
      </c>
      <c r="AN195" s="164">
        <f>IF(A10stdlife="n/a","n/a",IF(AN$3&gt;(A10stdlife+$E195),(Input!$G$152*(1+rvanilla)^0.5)-SUM($G195:AM195),(Input!$G$152*(1+rvanilla)^0.5)/A10stdlife))</f>
        <v>3.5312370722018524E-2</v>
      </c>
      <c r="AO195" s="164">
        <f>IF(A10stdlife="n/a","n/a",IF(AO$3&gt;(A10stdlife+$E195),(Input!$G$152*(1+rvanilla)^0.5)-SUM($G195:AN195),(Input!$G$152*(1+rvanilla)^0.5)/A10stdlife))</f>
        <v>3.5312370722018524E-2</v>
      </c>
      <c r="AP195" s="164">
        <f>IF(A10stdlife="n/a","n/a",IF(AP$3&gt;(A10stdlife+$E195),(Input!$G$152*(1+rvanilla)^0.5)-SUM($G195:AO195),(Input!$G$152*(1+rvanilla)^0.5)/A10stdlife))</f>
        <v>3.5312370722018524E-2</v>
      </c>
      <c r="AQ195" s="164">
        <f>IF(A10stdlife="n/a","n/a",IF(AQ$3&gt;(A10stdlife+$E195),(Input!$G$152*(1+rvanilla)^0.5)-SUM($G195:AP195),(Input!$G$152*(1+rvanilla)^0.5)/A10stdlife))</f>
        <v>3.5312370722018524E-2</v>
      </c>
      <c r="AR195" s="164">
        <f>IF(A10stdlife="n/a","n/a",IF(AR$3&gt;(A10stdlife+$E195),(Input!$G$152*(1+rvanilla)^0.5)-SUM($G195:AQ195),(Input!$G$152*(1+rvanilla)^0.5)/A10stdlife))</f>
        <v>3.5312370722018524E-2</v>
      </c>
      <c r="AS195" s="164">
        <f>IF(A10stdlife="n/a","n/a",IF(AS$3&gt;(A10stdlife+$E195),(Input!$G$152*(1+rvanilla)^0.5)-SUM($G195:AR195),(Input!$G$152*(1+rvanilla)^0.5)/A10stdlife))</f>
        <v>3.5312370722018524E-2</v>
      </c>
      <c r="AT195" s="164">
        <f>IF(A10stdlife="n/a","n/a",IF(AT$3&gt;(A10stdlife+$E195),(Input!$G$152*(1+rvanilla)^0.5)-SUM($G195:AS195),(Input!$G$152*(1+rvanilla)^0.5)/A10stdlife))</f>
        <v>3.5312370722018524E-2</v>
      </c>
      <c r="AU195" s="164">
        <f>IF(A10stdlife="n/a","n/a",IF(AU$3&gt;(A10stdlife+$E195),(Input!$G$152*(1+rvanilla)^0.5)-SUM($G195:AT195),(Input!$G$152*(1+rvanilla)^0.5)/A10stdlife))</f>
        <v>3.5312370722018524E-2</v>
      </c>
      <c r="AV195" s="164">
        <f>IF(A10stdlife="n/a","n/a",IF(AV$3&gt;(A10stdlife+$E195),(Input!$G$152*(1+rvanilla)^0.5)-SUM($G195:AU195),(Input!$G$152*(1+rvanilla)^0.5)/A10stdlife))</f>
        <v>3.5312370722018524E-2</v>
      </c>
      <c r="AW195" s="164">
        <f>IF(A10stdlife="n/a","n/a",IF(AW$3&gt;(A10stdlife+$E195),(Input!$G$152*(1+rvanilla)^0.5)-SUM($G195:AV195),(Input!$G$152*(1+rvanilla)^0.5)/A10stdlife))</f>
        <v>3.5312370722018524E-2</v>
      </c>
      <c r="AX195" s="164">
        <f>IF(A10stdlife="n/a","n/a",IF(AX$3&gt;(A10stdlife+$E195),(Input!$G$152*(1+rvanilla)^0.5)-SUM($G195:AW195),(Input!$G$152*(1+rvanilla)^0.5)/A10stdlife))</f>
        <v>3.5312370722018524E-2</v>
      </c>
      <c r="AY195" s="164">
        <f>IF(A10stdlife="n/a","n/a",IF(AY$3&gt;(A10stdlife+$E195),(Input!$G$152*(1+rvanilla)^0.5)-SUM($G195:AX195),(Input!$G$152*(1+rvanilla)^0.5)/A10stdlife))</f>
        <v>3.5312370722018524E-2</v>
      </c>
      <c r="AZ195" s="164">
        <f>IF(A10stdlife="n/a","n/a",IF(AZ$3&gt;(A10stdlife+$E195),(Input!$G$152*(1+rvanilla)^0.5)-SUM($G195:AY195),(Input!$G$152*(1+rvanilla)^0.5)/A10stdlife))</f>
        <v>3.5312370722018524E-2</v>
      </c>
      <c r="BA195" s="164">
        <f>IF(A10stdlife="n/a","n/a",IF(BA$3&gt;(A10stdlife+$E195),(Input!$G$152*(1+rvanilla)^0.5)-SUM($G195:AZ195),(Input!$G$152*(1+rvanilla)^0.5)/A10stdlife))</f>
        <v>3.5312370722018524E-2</v>
      </c>
      <c r="BB195" s="164">
        <f>IF(A10stdlife="n/a","n/a",IF(BB$3&gt;(A10stdlife+$E195),(Input!$G$152*(1+rvanilla)^0.5)-SUM($G195:BA195),(Input!$G$152*(1+rvanilla)^0.5)/A10stdlife))</f>
        <v>3.5312370722018524E-2</v>
      </c>
      <c r="BC195" s="164">
        <f>IF(A10stdlife="n/a","n/a",IF(BC$3&gt;(A10stdlife+$E195),(Input!$G$152*(1+rvanilla)^0.5)-SUM($G195:BB195),(Input!$G$152*(1+rvanilla)^0.5)/A10stdlife))</f>
        <v>3.5312370722018524E-2</v>
      </c>
      <c r="BD195" s="164">
        <f>IF(A10stdlife="n/a","n/a",IF(BD$3&gt;(A10stdlife+$E195),(Input!$G$152*(1+rvanilla)^0.5)-SUM($G195:BC195),(Input!$G$152*(1+rvanilla)^0.5)/A10stdlife))</f>
        <v>3.5312370722018524E-2</v>
      </c>
      <c r="BE195" s="164">
        <f>IF(A10stdlife="n/a","n/a",IF(BE$3&gt;(A10stdlife+$E195),(Input!$G$152*(1+rvanilla)^0.5)-SUM($G195:BD195),(Input!$G$152*(1+rvanilla)^0.5)/A10stdlife))</f>
        <v>3.5312370722018524E-2</v>
      </c>
      <c r="BF195" s="164">
        <f>IF(A10stdlife="n/a","n/a",IF(BF$3&gt;(A10stdlife+$E195),(Input!$G$152*(1+rvanilla)^0.5)-SUM($G195:BE195),(Input!$G$152*(1+rvanilla)^0.5)/A10stdlife))</f>
        <v>3.5312370722018524E-2</v>
      </c>
      <c r="BG195" s="164">
        <f>IF(A10stdlife="n/a","n/a",IF(BG$3&gt;(A10stdlife+$E195),(Input!$G$152*(1+rvanilla)^0.5)-SUM($G195:BF195),(Input!$G$152*(1+rvanilla)^0.5)/A10stdlife))</f>
        <v>3.5312370722018524E-2</v>
      </c>
      <c r="BH195" s="164">
        <f>IF(A10stdlife="n/a","n/a",IF(BH$3&gt;(A10stdlife+$E195),(Input!$G$152*(1+rvanilla)^0.5)-SUM($G195:BG195),(Input!$G$152*(1+rvanilla)^0.5)/A10stdlife))</f>
        <v>3.5312370722018524E-2</v>
      </c>
      <c r="BI195" s="164">
        <f>IF(A10stdlife="n/a","n/a",IF(BI$3&gt;(A10stdlife+$E195),(Input!$G$152*(1+rvanilla)^0.5)-SUM($G195:BH195),(Input!$G$152*(1+rvanilla)^0.5)/A10stdlife))</f>
        <v>3.5312370722018524E-2</v>
      </c>
      <c r="BJ195" s="18"/>
      <c r="BK195" s="18"/>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s="5" customFormat="1" hidden="1" outlineLevel="2" x14ac:dyDescent="0.2">
      <c r="A196" s="18"/>
      <c r="B196" s="18"/>
      <c r="C196" s="36"/>
      <c r="D196" s="485"/>
      <c r="E196" s="283">
        <v>2</v>
      </c>
      <c r="F196" s="38"/>
      <c r="G196" s="391"/>
      <c r="H196" s="307"/>
      <c r="I196" s="164">
        <f>IF(A10stdlife="n/a","n/a",IF(I$3&gt;(A10stdlife+$E196),(Input!$H$152*(1+rvanilla)^0.5)-SUM($H196:H196),(Input!$H$152*(1+rvanilla)^0.5)/A10stdlife))</f>
        <v>5.1841492256618694E-2</v>
      </c>
      <c r="J196" s="164">
        <f>IF(A10stdlife="n/a","n/a",IF(J$3&gt;(A10stdlife+$E196),(Input!$H$152*(1+rvanilla)^0.5)-SUM($H196:I196),(Input!$H$152*(1+rvanilla)^0.5)/A10stdlife))</f>
        <v>5.1841492256618694E-2</v>
      </c>
      <c r="K196" s="164">
        <f>IF(A10stdlife="n/a","n/a",IF(K$3&gt;(A10stdlife+$E196),(Input!$H$152*(1+rvanilla)^0.5)-SUM($H196:J196),(Input!$H$152*(1+rvanilla)^0.5)/A10stdlife))</f>
        <v>5.1841492256618694E-2</v>
      </c>
      <c r="L196" s="164">
        <f>IF(A10stdlife="n/a","n/a",IF(L$3&gt;(A10stdlife+$E196),(Input!$H$152*(1+rvanilla)^0.5)-SUM($H196:K196),(Input!$H$152*(1+rvanilla)^0.5)/A10stdlife))</f>
        <v>5.1841492256618694E-2</v>
      </c>
      <c r="M196" s="164">
        <f>IF(A10stdlife="n/a","n/a",IF(M$3&gt;(A10stdlife+$E196),(Input!$H$152*(1+rvanilla)^0.5)-SUM($H196:L196),(Input!$H$152*(1+rvanilla)^0.5)/A10stdlife))</f>
        <v>5.1841492256618694E-2</v>
      </c>
      <c r="N196" s="164">
        <f>IF(A10stdlife="n/a","n/a",IF(N$3&gt;(A10stdlife+$E196),(Input!$H$152*(1+rvanilla)^0.5)-SUM($H196:M196),(Input!$H$152*(1+rvanilla)^0.5)/A10stdlife))</f>
        <v>5.1841492256618694E-2</v>
      </c>
      <c r="O196" s="164">
        <f>IF(A10stdlife="n/a","n/a",IF(O$3&gt;(A10stdlife+$E196),(Input!$H$152*(1+rvanilla)^0.5)-SUM($H196:N196),(Input!$H$152*(1+rvanilla)^0.5)/A10stdlife))</f>
        <v>5.1841492256618694E-2</v>
      </c>
      <c r="P196" s="164">
        <f>IF(A10stdlife="n/a","n/a",IF(P$3&gt;(A10stdlife+$E196),(Input!$H$152*(1+rvanilla)^0.5)-SUM($H196:O196),(Input!$H$152*(1+rvanilla)^0.5)/A10stdlife))</f>
        <v>5.1841492256618694E-2</v>
      </c>
      <c r="Q196" s="164">
        <f>IF(A10stdlife="n/a","n/a",IF(Q$3&gt;(A10stdlife+$E196),(Input!$H$152*(1+rvanilla)^0.5)-SUM($H196:P196),(Input!$H$152*(1+rvanilla)^0.5)/A10stdlife))</f>
        <v>5.1841492256618694E-2</v>
      </c>
      <c r="R196" s="164">
        <f>IF(A10stdlife="n/a","n/a",IF(R$3&gt;(A10stdlife+$E196),(Input!$H$152*(1+rvanilla)^0.5)-SUM($H196:Q196),(Input!$H$152*(1+rvanilla)^0.5)/A10stdlife))</f>
        <v>5.1841492256618694E-2</v>
      </c>
      <c r="S196" s="164">
        <f>IF(A10stdlife="n/a","n/a",IF(S$3&gt;(A10stdlife+$E196),(Input!$H$152*(1+rvanilla)^0.5)-SUM($H196:R196),(Input!$H$152*(1+rvanilla)^0.5)/A10stdlife))</f>
        <v>5.1841492256618694E-2</v>
      </c>
      <c r="T196" s="164">
        <f>IF(A10stdlife="n/a","n/a",IF(T$3&gt;(A10stdlife+$E196),(Input!$H$152*(1+rvanilla)^0.5)-SUM($H196:S196),(Input!$H$152*(1+rvanilla)^0.5)/A10stdlife))</f>
        <v>5.1841492256618694E-2</v>
      </c>
      <c r="U196" s="164">
        <f>IF(A10stdlife="n/a","n/a",IF(U$3&gt;(A10stdlife+$E196),(Input!$H$152*(1+rvanilla)^0.5)-SUM($H196:T196),(Input!$H$152*(1+rvanilla)^0.5)/A10stdlife))</f>
        <v>5.1841492256618694E-2</v>
      </c>
      <c r="V196" s="164">
        <f>IF(A10stdlife="n/a","n/a",IF(V$3&gt;(A10stdlife+$E196),(Input!$H$152*(1+rvanilla)^0.5)-SUM($H196:U196),(Input!$H$152*(1+rvanilla)^0.5)/A10stdlife))</f>
        <v>5.1841492256618694E-2</v>
      </c>
      <c r="W196" s="164">
        <f>IF(A10stdlife="n/a","n/a",IF(W$3&gt;(A10stdlife+$E196),(Input!$H$152*(1+rvanilla)^0.5)-SUM($H196:V196),(Input!$H$152*(1+rvanilla)^0.5)/A10stdlife))</f>
        <v>5.1841492256618694E-2</v>
      </c>
      <c r="X196" s="164">
        <f>IF(A10stdlife="n/a","n/a",IF(X$3&gt;(A10stdlife+$E196),(Input!$H$152*(1+rvanilla)^0.5)-SUM($H196:W196),(Input!$H$152*(1+rvanilla)^0.5)/A10stdlife))</f>
        <v>5.1841492256618694E-2</v>
      </c>
      <c r="Y196" s="164">
        <f>IF(A10stdlife="n/a","n/a",IF(Y$3&gt;(A10stdlife+$E196),(Input!$H$152*(1+rvanilla)^0.5)-SUM($H196:X196),(Input!$H$152*(1+rvanilla)^0.5)/A10stdlife))</f>
        <v>5.1841492256618694E-2</v>
      </c>
      <c r="Z196" s="164">
        <f>IF(A10stdlife="n/a","n/a",IF(Z$3&gt;(A10stdlife+$E196),(Input!$H$152*(1+rvanilla)^0.5)-SUM($H196:Y196),(Input!$H$152*(1+rvanilla)^0.5)/A10stdlife))</f>
        <v>5.1841492256618694E-2</v>
      </c>
      <c r="AA196" s="164">
        <f>IF(A10stdlife="n/a","n/a",IF(AA$3&gt;(A10stdlife+$E196),(Input!$H$152*(1+rvanilla)^0.5)-SUM($H196:Z196),(Input!$H$152*(1+rvanilla)^0.5)/A10stdlife))</f>
        <v>5.1841492256618694E-2</v>
      </c>
      <c r="AB196" s="164">
        <f>IF(A10stdlife="n/a","n/a",IF(AB$3&gt;(A10stdlife+$E196),(Input!$H$152*(1+rvanilla)^0.5)-SUM($H196:AA196),(Input!$H$152*(1+rvanilla)^0.5)/A10stdlife))</f>
        <v>5.1841492256618694E-2</v>
      </c>
      <c r="AC196" s="164">
        <f>IF(A10stdlife="n/a","n/a",IF(AC$3&gt;(A10stdlife+$E196),(Input!$H$152*(1+rvanilla)^0.5)-SUM($H196:AB196),(Input!$H$152*(1+rvanilla)^0.5)/A10stdlife))</f>
        <v>5.1841492256618694E-2</v>
      </c>
      <c r="AD196" s="164">
        <f>IF(A10stdlife="n/a","n/a",IF(AD$3&gt;(A10stdlife+$E196),(Input!$H$152*(1+rvanilla)^0.5)-SUM($H196:AC196),(Input!$H$152*(1+rvanilla)^0.5)/A10stdlife))</f>
        <v>5.1841492256618694E-2</v>
      </c>
      <c r="AE196" s="164">
        <f>IF(A10stdlife="n/a","n/a",IF(AE$3&gt;(A10stdlife+$E196),(Input!$H$152*(1+rvanilla)^0.5)-SUM($H196:AD196),(Input!$H$152*(1+rvanilla)^0.5)/A10stdlife))</f>
        <v>5.1841492256618694E-2</v>
      </c>
      <c r="AF196" s="164">
        <f>IF(A10stdlife="n/a","n/a",IF(AF$3&gt;(A10stdlife+$E196),(Input!$H$152*(1+rvanilla)^0.5)-SUM($H196:AE196),(Input!$H$152*(1+rvanilla)^0.5)/A10stdlife))</f>
        <v>5.1841492256618694E-2</v>
      </c>
      <c r="AG196" s="164">
        <f>IF(A10stdlife="n/a","n/a",IF(AG$3&gt;(A10stdlife+$E196),(Input!$H$152*(1+rvanilla)^0.5)-SUM($H196:AF196),(Input!$H$152*(1+rvanilla)^0.5)/A10stdlife))</f>
        <v>5.1841492256618694E-2</v>
      </c>
      <c r="AH196" s="164">
        <f>IF(A10stdlife="n/a","n/a",IF(AH$3&gt;(A10stdlife+$E196),(Input!$H$152*(1+rvanilla)^0.5)-SUM($H196:AG196),(Input!$H$152*(1+rvanilla)^0.5)/A10stdlife))</f>
        <v>5.1841492256618694E-2</v>
      </c>
      <c r="AI196" s="164">
        <f>IF(A10stdlife="n/a","n/a",IF(AI$3&gt;(A10stdlife+$E196),(Input!$H$152*(1+rvanilla)^0.5)-SUM($H196:AH196),(Input!$H$152*(1+rvanilla)^0.5)/A10stdlife))</f>
        <v>5.1841492256618694E-2</v>
      </c>
      <c r="AJ196" s="164">
        <f>IF(A10stdlife="n/a","n/a",IF(AJ$3&gt;(A10stdlife+$E196),(Input!$H$152*(1+rvanilla)^0.5)-SUM($H196:AI196),(Input!$H$152*(1+rvanilla)^0.5)/A10stdlife))</f>
        <v>5.1841492256618694E-2</v>
      </c>
      <c r="AK196" s="164">
        <f>IF(A10stdlife="n/a","n/a",IF(AK$3&gt;(A10stdlife+$E196),(Input!$H$152*(1+rvanilla)^0.5)-SUM($H196:AJ196),(Input!$H$152*(1+rvanilla)^0.5)/A10stdlife))</f>
        <v>5.1841492256618694E-2</v>
      </c>
      <c r="AL196" s="164">
        <f>IF(A10stdlife="n/a","n/a",IF(AL$3&gt;(A10stdlife+$E196),(Input!$H$152*(1+rvanilla)^0.5)-SUM($H196:AK196),(Input!$H$152*(1+rvanilla)^0.5)/A10stdlife))</f>
        <v>5.1841492256618694E-2</v>
      </c>
      <c r="AM196" s="164">
        <f>IF(A10stdlife="n/a","n/a",IF(AM$3&gt;(A10stdlife+$E196),(Input!$H$152*(1+rvanilla)^0.5)-SUM($H196:AL196),(Input!$H$152*(1+rvanilla)^0.5)/A10stdlife))</f>
        <v>5.1841492256618694E-2</v>
      </c>
      <c r="AN196" s="164">
        <f>IF(A10stdlife="n/a","n/a",IF(AN$3&gt;(A10stdlife+$E196),(Input!$H$152*(1+rvanilla)^0.5)-SUM($H196:AM196),(Input!$H$152*(1+rvanilla)^0.5)/A10stdlife))</f>
        <v>5.1841492256618694E-2</v>
      </c>
      <c r="AO196" s="164">
        <f>IF(A10stdlife="n/a","n/a",IF(AO$3&gt;(A10stdlife+$E196),(Input!$H$152*(1+rvanilla)^0.5)-SUM($H196:AN196),(Input!$H$152*(1+rvanilla)^0.5)/A10stdlife))</f>
        <v>5.1841492256618694E-2</v>
      </c>
      <c r="AP196" s="164">
        <f>IF(A10stdlife="n/a","n/a",IF(AP$3&gt;(A10stdlife+$E196),(Input!$H$152*(1+rvanilla)^0.5)-SUM($H196:AO196),(Input!$H$152*(1+rvanilla)^0.5)/A10stdlife))</f>
        <v>5.1841492256618694E-2</v>
      </c>
      <c r="AQ196" s="164">
        <f>IF(A10stdlife="n/a","n/a",IF(AQ$3&gt;(A10stdlife+$E196),(Input!$H$152*(1+rvanilla)^0.5)-SUM($H196:AP196),(Input!$H$152*(1+rvanilla)^0.5)/A10stdlife))</f>
        <v>5.1841492256618694E-2</v>
      </c>
      <c r="AR196" s="164">
        <f>IF(A10stdlife="n/a","n/a",IF(AR$3&gt;(A10stdlife+$E196),(Input!$H$152*(1+rvanilla)^0.5)-SUM($H196:AQ196),(Input!$H$152*(1+rvanilla)^0.5)/A10stdlife))</f>
        <v>5.1841492256618694E-2</v>
      </c>
      <c r="AS196" s="164">
        <f>IF(A10stdlife="n/a","n/a",IF(AS$3&gt;(A10stdlife+$E196),(Input!$H$152*(1+rvanilla)^0.5)-SUM($H196:AR196),(Input!$H$152*(1+rvanilla)^0.5)/A10stdlife))</f>
        <v>5.1841492256618694E-2</v>
      </c>
      <c r="AT196" s="164">
        <f>IF(A10stdlife="n/a","n/a",IF(AT$3&gt;(A10stdlife+$E196),(Input!$H$152*(1+rvanilla)^0.5)-SUM($H196:AS196),(Input!$H$152*(1+rvanilla)^0.5)/A10stdlife))</f>
        <v>5.1841492256618694E-2</v>
      </c>
      <c r="AU196" s="164">
        <f>IF(A10stdlife="n/a","n/a",IF(AU$3&gt;(A10stdlife+$E196),(Input!$H$152*(1+rvanilla)^0.5)-SUM($H196:AT196),(Input!$H$152*(1+rvanilla)^0.5)/A10stdlife))</f>
        <v>5.1841492256618694E-2</v>
      </c>
      <c r="AV196" s="164">
        <f>IF(A10stdlife="n/a","n/a",IF(AV$3&gt;(A10stdlife+$E196),(Input!$H$152*(1+rvanilla)^0.5)-SUM($H196:AU196),(Input!$H$152*(1+rvanilla)^0.5)/A10stdlife))</f>
        <v>5.1841492256618694E-2</v>
      </c>
      <c r="AW196" s="164">
        <f>IF(A10stdlife="n/a","n/a",IF(AW$3&gt;(A10stdlife+$E196),(Input!$H$152*(1+rvanilla)^0.5)-SUM($H196:AV196),(Input!$H$152*(1+rvanilla)^0.5)/A10stdlife))</f>
        <v>5.1841492256618694E-2</v>
      </c>
      <c r="AX196" s="164">
        <f>IF(A10stdlife="n/a","n/a",IF(AX$3&gt;(A10stdlife+$E196),(Input!$H$152*(1+rvanilla)^0.5)-SUM($H196:AW196),(Input!$H$152*(1+rvanilla)^0.5)/A10stdlife))</f>
        <v>5.1841492256618694E-2</v>
      </c>
      <c r="AY196" s="164">
        <f>IF(A10stdlife="n/a","n/a",IF(AY$3&gt;(A10stdlife+$E196),(Input!$H$152*(1+rvanilla)^0.5)-SUM($H196:AX196),(Input!$H$152*(1+rvanilla)^0.5)/A10stdlife))</f>
        <v>5.1841492256618694E-2</v>
      </c>
      <c r="AZ196" s="164">
        <f>IF(A10stdlife="n/a","n/a",IF(AZ$3&gt;(A10stdlife+$E196),(Input!$H$152*(1+rvanilla)^0.5)-SUM($H196:AY196),(Input!$H$152*(1+rvanilla)^0.5)/A10stdlife))</f>
        <v>5.1841492256618694E-2</v>
      </c>
      <c r="BA196" s="164">
        <f>IF(A10stdlife="n/a","n/a",IF(BA$3&gt;(A10stdlife+$E196),(Input!$H$152*(1+rvanilla)^0.5)-SUM($H196:AZ196),(Input!$H$152*(1+rvanilla)^0.5)/A10stdlife))</f>
        <v>5.1841492256618694E-2</v>
      </c>
      <c r="BB196" s="164">
        <f>IF(A10stdlife="n/a","n/a",IF(BB$3&gt;(A10stdlife+$E196),(Input!$H$152*(1+rvanilla)^0.5)-SUM($H196:BA196),(Input!$H$152*(1+rvanilla)^0.5)/A10stdlife))</f>
        <v>5.1841492256618694E-2</v>
      </c>
      <c r="BC196" s="164">
        <f>IF(A10stdlife="n/a","n/a",IF(BC$3&gt;(A10stdlife+$E196),(Input!$H$152*(1+rvanilla)^0.5)-SUM($H196:BB196),(Input!$H$152*(1+rvanilla)^0.5)/A10stdlife))</f>
        <v>5.1841492256618694E-2</v>
      </c>
      <c r="BD196" s="164">
        <f>IF(A10stdlife="n/a","n/a",IF(BD$3&gt;(A10stdlife+$E196),(Input!$H$152*(1+rvanilla)^0.5)-SUM($H196:BC196),(Input!$H$152*(1+rvanilla)^0.5)/A10stdlife))</f>
        <v>5.1841492256618694E-2</v>
      </c>
      <c r="BE196" s="164">
        <f>IF(A10stdlife="n/a","n/a",IF(BE$3&gt;(A10stdlife+$E196),(Input!$H$152*(1+rvanilla)^0.5)-SUM($H196:BD196),(Input!$H$152*(1+rvanilla)^0.5)/A10stdlife))</f>
        <v>5.1841492256618694E-2</v>
      </c>
      <c r="BF196" s="164">
        <f>IF(A10stdlife="n/a","n/a",IF(BF$3&gt;(A10stdlife+$E196),(Input!$H$152*(1+rvanilla)^0.5)-SUM($H196:BE196),(Input!$H$152*(1+rvanilla)^0.5)/A10stdlife))</f>
        <v>5.1841492256618694E-2</v>
      </c>
      <c r="BG196" s="164">
        <f>IF(A10stdlife="n/a","n/a",IF(BG$3&gt;(A10stdlife+$E196),(Input!$H$152*(1+rvanilla)^0.5)-SUM($H196:BF196),(Input!$H$152*(1+rvanilla)^0.5)/A10stdlife))</f>
        <v>5.1841492256618694E-2</v>
      </c>
      <c r="BH196" s="164">
        <f>IF(A10stdlife="n/a","n/a",IF(BH$3&gt;(A10stdlife+$E196),(Input!$H$152*(1+rvanilla)^0.5)-SUM($H196:BG196),(Input!$H$152*(1+rvanilla)^0.5)/A10stdlife))</f>
        <v>5.1841492256618694E-2</v>
      </c>
      <c r="BI196" s="164">
        <f>IF(A10stdlife="n/a","n/a",IF(BI$3&gt;(A10stdlife+$E196),(Input!$H$152*(1+rvanilla)^0.5)-SUM($H196:BH196),(Input!$H$152*(1+rvanilla)^0.5)/A10stdlife))</f>
        <v>5.1841492256618694E-2</v>
      </c>
      <c r="BJ196" s="18"/>
      <c r="BK196" s="18"/>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s="5" customFormat="1" hidden="1" outlineLevel="2" x14ac:dyDescent="0.2">
      <c r="A197" s="18"/>
      <c r="B197" s="18"/>
      <c r="C197" s="36"/>
      <c r="D197" s="485"/>
      <c r="E197" s="283">
        <v>3</v>
      </c>
      <c r="F197" s="38"/>
      <c r="G197" s="391"/>
      <c r="H197" s="308"/>
      <c r="I197" s="307"/>
      <c r="J197" s="164">
        <f>IF(A10stdlife="n/a","n/a",IF(J$3&gt;(A10stdlife+$E197),(Input!$I$152*(1+rvanilla)^0.5)-SUM($I197:I197),(Input!$I$152*(1+rvanilla)^0.5)/A10stdlife))</f>
        <v>4.0266780686932062E-2</v>
      </c>
      <c r="K197" s="164">
        <f>IF(A10stdlife="n/a","n/a",IF(K$3&gt;(A10stdlife+$E197),(Input!$I$152*(1+rvanilla)^0.5)-SUM($I197:J197),(Input!$I$152*(1+rvanilla)^0.5)/A10stdlife))</f>
        <v>4.0266780686932062E-2</v>
      </c>
      <c r="L197" s="164">
        <f>IF(A10stdlife="n/a","n/a",IF(L$3&gt;(A10stdlife+$E197),(Input!$I$152*(1+rvanilla)^0.5)-SUM($I197:K197),(Input!$I$152*(1+rvanilla)^0.5)/A10stdlife))</f>
        <v>4.0266780686932062E-2</v>
      </c>
      <c r="M197" s="164">
        <f>IF(A10stdlife="n/a","n/a",IF(M$3&gt;(A10stdlife+$E197),(Input!$I$152*(1+rvanilla)^0.5)-SUM($I197:L197),(Input!$I$152*(1+rvanilla)^0.5)/A10stdlife))</f>
        <v>4.0266780686932062E-2</v>
      </c>
      <c r="N197" s="164">
        <f>IF(A10stdlife="n/a","n/a",IF(N$3&gt;(A10stdlife+$E197),(Input!$I$152*(1+rvanilla)^0.5)-SUM($I197:M197),(Input!$I$152*(1+rvanilla)^0.5)/A10stdlife))</f>
        <v>4.0266780686932062E-2</v>
      </c>
      <c r="O197" s="164">
        <f>IF(A10stdlife="n/a","n/a",IF(O$3&gt;(A10stdlife+$E197),(Input!$I$152*(1+rvanilla)^0.5)-SUM($I197:N197),(Input!$I$152*(1+rvanilla)^0.5)/A10stdlife))</f>
        <v>4.0266780686932062E-2</v>
      </c>
      <c r="P197" s="164">
        <f>IF(A10stdlife="n/a","n/a",IF(P$3&gt;(A10stdlife+$E197),(Input!$I$152*(1+rvanilla)^0.5)-SUM($I197:O197),(Input!$I$152*(1+rvanilla)^0.5)/A10stdlife))</f>
        <v>4.0266780686932062E-2</v>
      </c>
      <c r="Q197" s="164">
        <f>IF(A10stdlife="n/a","n/a",IF(Q$3&gt;(A10stdlife+$E197),(Input!$I$152*(1+rvanilla)^0.5)-SUM($I197:P197),(Input!$I$152*(1+rvanilla)^0.5)/A10stdlife))</f>
        <v>4.0266780686932062E-2</v>
      </c>
      <c r="R197" s="164">
        <f>IF(A10stdlife="n/a","n/a",IF(R$3&gt;(A10stdlife+$E197),(Input!$I$152*(1+rvanilla)^0.5)-SUM($I197:Q197),(Input!$I$152*(1+rvanilla)^0.5)/A10stdlife))</f>
        <v>4.0266780686932062E-2</v>
      </c>
      <c r="S197" s="164">
        <f>IF(A10stdlife="n/a","n/a",IF(S$3&gt;(A10stdlife+$E197),(Input!$I$152*(1+rvanilla)^0.5)-SUM($I197:R197),(Input!$I$152*(1+rvanilla)^0.5)/A10stdlife))</f>
        <v>4.0266780686932062E-2</v>
      </c>
      <c r="T197" s="164">
        <f>IF(A10stdlife="n/a","n/a",IF(T$3&gt;(A10stdlife+$E197),(Input!$I$152*(1+rvanilla)^0.5)-SUM($I197:S197),(Input!$I$152*(1+rvanilla)^0.5)/A10stdlife))</f>
        <v>4.0266780686932062E-2</v>
      </c>
      <c r="U197" s="164">
        <f>IF(A10stdlife="n/a","n/a",IF(U$3&gt;(A10stdlife+$E197),(Input!$I$152*(1+rvanilla)^0.5)-SUM($I197:T197),(Input!$I$152*(1+rvanilla)^0.5)/A10stdlife))</f>
        <v>4.0266780686932062E-2</v>
      </c>
      <c r="V197" s="164">
        <f>IF(A10stdlife="n/a","n/a",IF(V$3&gt;(A10stdlife+$E197),(Input!$I$152*(1+rvanilla)^0.5)-SUM($I197:U197),(Input!$I$152*(1+rvanilla)^0.5)/A10stdlife))</f>
        <v>4.0266780686932062E-2</v>
      </c>
      <c r="W197" s="164">
        <f>IF(A10stdlife="n/a","n/a",IF(W$3&gt;(A10stdlife+$E197),(Input!$I$152*(1+rvanilla)^0.5)-SUM($I197:V197),(Input!$I$152*(1+rvanilla)^0.5)/A10stdlife))</f>
        <v>4.0266780686932062E-2</v>
      </c>
      <c r="X197" s="164">
        <f>IF(A10stdlife="n/a","n/a",IF(X$3&gt;(A10stdlife+$E197),(Input!$I$152*(1+rvanilla)^0.5)-SUM($I197:W197),(Input!$I$152*(1+rvanilla)^0.5)/A10stdlife))</f>
        <v>4.0266780686932062E-2</v>
      </c>
      <c r="Y197" s="164">
        <f>IF(A10stdlife="n/a","n/a",IF(Y$3&gt;(A10stdlife+$E197),(Input!$I$152*(1+rvanilla)^0.5)-SUM($I197:X197),(Input!$I$152*(1+rvanilla)^0.5)/A10stdlife))</f>
        <v>4.0266780686932062E-2</v>
      </c>
      <c r="Z197" s="164">
        <f>IF(A10stdlife="n/a","n/a",IF(Z$3&gt;(A10stdlife+$E197),(Input!$I$152*(1+rvanilla)^0.5)-SUM($I197:Y197),(Input!$I$152*(1+rvanilla)^0.5)/A10stdlife))</f>
        <v>4.0266780686932062E-2</v>
      </c>
      <c r="AA197" s="164">
        <f>IF(A10stdlife="n/a","n/a",IF(AA$3&gt;(A10stdlife+$E197),(Input!$I$152*(1+rvanilla)^0.5)-SUM($I197:Z197),(Input!$I$152*(1+rvanilla)^0.5)/A10stdlife))</f>
        <v>4.0266780686932062E-2</v>
      </c>
      <c r="AB197" s="164">
        <f>IF(A10stdlife="n/a","n/a",IF(AB$3&gt;(A10stdlife+$E197),(Input!$I$152*(1+rvanilla)^0.5)-SUM($I197:AA197),(Input!$I$152*(1+rvanilla)^0.5)/A10stdlife))</f>
        <v>4.0266780686932062E-2</v>
      </c>
      <c r="AC197" s="164">
        <f>IF(A10stdlife="n/a","n/a",IF(AC$3&gt;(A10stdlife+$E197),(Input!$I$152*(1+rvanilla)^0.5)-SUM($I197:AB197),(Input!$I$152*(1+rvanilla)^0.5)/A10stdlife))</f>
        <v>4.0266780686932062E-2</v>
      </c>
      <c r="AD197" s="164">
        <f>IF(A10stdlife="n/a","n/a",IF(AD$3&gt;(A10stdlife+$E197),(Input!$I$152*(1+rvanilla)^0.5)-SUM($I197:AC197),(Input!$I$152*(1+rvanilla)^0.5)/A10stdlife))</f>
        <v>4.0266780686932062E-2</v>
      </c>
      <c r="AE197" s="164">
        <f>IF(A10stdlife="n/a","n/a",IF(AE$3&gt;(A10stdlife+$E197),(Input!$I$152*(1+rvanilla)^0.5)-SUM($I197:AD197),(Input!$I$152*(1+rvanilla)^0.5)/A10stdlife))</f>
        <v>4.0266780686932062E-2</v>
      </c>
      <c r="AF197" s="164">
        <f>IF(A10stdlife="n/a","n/a",IF(AF$3&gt;(A10stdlife+$E197),(Input!$I$152*(1+rvanilla)^0.5)-SUM($I197:AE197),(Input!$I$152*(1+rvanilla)^0.5)/A10stdlife))</f>
        <v>4.0266780686932062E-2</v>
      </c>
      <c r="AG197" s="164">
        <f>IF(A10stdlife="n/a","n/a",IF(AG$3&gt;(A10stdlife+$E197),(Input!$I$152*(1+rvanilla)^0.5)-SUM($I197:AF197),(Input!$I$152*(1+rvanilla)^0.5)/A10stdlife))</f>
        <v>4.0266780686932062E-2</v>
      </c>
      <c r="AH197" s="164">
        <f>IF(A10stdlife="n/a","n/a",IF(AH$3&gt;(A10stdlife+$E197),(Input!$I$152*(1+rvanilla)^0.5)-SUM($I197:AG197),(Input!$I$152*(1+rvanilla)^0.5)/A10stdlife))</f>
        <v>4.0266780686932062E-2</v>
      </c>
      <c r="AI197" s="164">
        <f>IF(A10stdlife="n/a","n/a",IF(AI$3&gt;(A10stdlife+$E197),(Input!$I$152*(1+rvanilla)^0.5)-SUM($I197:AH197),(Input!$I$152*(1+rvanilla)^0.5)/A10stdlife))</f>
        <v>4.0266780686932062E-2</v>
      </c>
      <c r="AJ197" s="164">
        <f>IF(A10stdlife="n/a","n/a",IF(AJ$3&gt;(A10stdlife+$E197),(Input!$I$152*(1+rvanilla)^0.5)-SUM($I197:AI197),(Input!$I$152*(1+rvanilla)^0.5)/A10stdlife))</f>
        <v>4.0266780686932062E-2</v>
      </c>
      <c r="AK197" s="164">
        <f>IF(A10stdlife="n/a","n/a",IF(AK$3&gt;(A10stdlife+$E197),(Input!$I$152*(1+rvanilla)^0.5)-SUM($I197:AJ197),(Input!$I$152*(1+rvanilla)^0.5)/A10stdlife))</f>
        <v>4.0266780686932062E-2</v>
      </c>
      <c r="AL197" s="164">
        <f>IF(A10stdlife="n/a","n/a",IF(AL$3&gt;(A10stdlife+$E197),(Input!$I$152*(1+rvanilla)^0.5)-SUM($I197:AK197),(Input!$I$152*(1+rvanilla)^0.5)/A10stdlife))</f>
        <v>4.0266780686932062E-2</v>
      </c>
      <c r="AM197" s="164">
        <f>IF(A10stdlife="n/a","n/a",IF(AM$3&gt;(A10stdlife+$E197),(Input!$I$152*(1+rvanilla)^0.5)-SUM($I197:AL197),(Input!$I$152*(1+rvanilla)^0.5)/A10stdlife))</f>
        <v>4.0266780686932062E-2</v>
      </c>
      <c r="AN197" s="164">
        <f>IF(A10stdlife="n/a","n/a",IF(AN$3&gt;(A10stdlife+$E197),(Input!$I$152*(1+rvanilla)^0.5)-SUM($I197:AM197),(Input!$I$152*(1+rvanilla)^0.5)/A10stdlife))</f>
        <v>4.0266780686932062E-2</v>
      </c>
      <c r="AO197" s="164">
        <f>IF(A10stdlife="n/a","n/a",IF(AO$3&gt;(A10stdlife+$E197),(Input!$I$152*(1+rvanilla)^0.5)-SUM($I197:AN197),(Input!$I$152*(1+rvanilla)^0.5)/A10stdlife))</f>
        <v>4.0266780686932062E-2</v>
      </c>
      <c r="AP197" s="164">
        <f>IF(A10stdlife="n/a","n/a",IF(AP$3&gt;(A10stdlife+$E197),(Input!$I$152*(1+rvanilla)^0.5)-SUM($I197:AO197),(Input!$I$152*(1+rvanilla)^0.5)/A10stdlife))</f>
        <v>4.0266780686932062E-2</v>
      </c>
      <c r="AQ197" s="164">
        <f>IF(A10stdlife="n/a","n/a",IF(AQ$3&gt;(A10stdlife+$E197),(Input!$I$152*(1+rvanilla)^0.5)-SUM($I197:AP197),(Input!$I$152*(1+rvanilla)^0.5)/A10stdlife))</f>
        <v>4.0266780686932062E-2</v>
      </c>
      <c r="AR197" s="164">
        <f>IF(A10stdlife="n/a","n/a",IF(AR$3&gt;(A10stdlife+$E197),(Input!$I$152*(1+rvanilla)^0.5)-SUM($I197:AQ197),(Input!$I$152*(1+rvanilla)^0.5)/A10stdlife))</f>
        <v>4.0266780686932062E-2</v>
      </c>
      <c r="AS197" s="164">
        <f>IF(A10stdlife="n/a","n/a",IF(AS$3&gt;(A10stdlife+$E197),(Input!$I$152*(1+rvanilla)^0.5)-SUM($I197:AR197),(Input!$I$152*(1+rvanilla)^0.5)/A10stdlife))</f>
        <v>4.0266780686932062E-2</v>
      </c>
      <c r="AT197" s="164">
        <f>IF(A10stdlife="n/a","n/a",IF(AT$3&gt;(A10stdlife+$E197),(Input!$I$152*(1+rvanilla)^0.5)-SUM($I197:AS197),(Input!$I$152*(1+rvanilla)^0.5)/A10stdlife))</f>
        <v>4.0266780686932062E-2</v>
      </c>
      <c r="AU197" s="164">
        <f>IF(A10stdlife="n/a","n/a",IF(AU$3&gt;(A10stdlife+$E197),(Input!$I$152*(1+rvanilla)^0.5)-SUM($I197:AT197),(Input!$I$152*(1+rvanilla)^0.5)/A10stdlife))</f>
        <v>4.0266780686932062E-2</v>
      </c>
      <c r="AV197" s="164">
        <f>IF(A10stdlife="n/a","n/a",IF(AV$3&gt;(A10stdlife+$E197),(Input!$I$152*(1+rvanilla)^0.5)-SUM($I197:AU197),(Input!$I$152*(1+rvanilla)^0.5)/A10stdlife))</f>
        <v>4.0266780686932062E-2</v>
      </c>
      <c r="AW197" s="164">
        <f>IF(A10stdlife="n/a","n/a",IF(AW$3&gt;(A10stdlife+$E197),(Input!$I$152*(1+rvanilla)^0.5)-SUM($I197:AV197),(Input!$I$152*(1+rvanilla)^0.5)/A10stdlife))</f>
        <v>4.0266780686932062E-2</v>
      </c>
      <c r="AX197" s="164">
        <f>IF(A10stdlife="n/a","n/a",IF(AX$3&gt;(A10stdlife+$E197),(Input!$I$152*(1+rvanilla)^0.5)-SUM($I197:AW197),(Input!$I$152*(1+rvanilla)^0.5)/A10stdlife))</f>
        <v>4.0266780686932062E-2</v>
      </c>
      <c r="AY197" s="164">
        <f>IF(A10stdlife="n/a","n/a",IF(AY$3&gt;(A10stdlife+$E197),(Input!$I$152*(1+rvanilla)^0.5)-SUM($I197:AX197),(Input!$I$152*(1+rvanilla)^0.5)/A10stdlife))</f>
        <v>4.0266780686932062E-2</v>
      </c>
      <c r="AZ197" s="164">
        <f>IF(A10stdlife="n/a","n/a",IF(AZ$3&gt;(A10stdlife+$E197),(Input!$I$152*(1+rvanilla)^0.5)-SUM($I197:AY197),(Input!$I$152*(1+rvanilla)^0.5)/A10stdlife))</f>
        <v>4.0266780686932062E-2</v>
      </c>
      <c r="BA197" s="164">
        <f>IF(A10stdlife="n/a","n/a",IF(BA$3&gt;(A10stdlife+$E197),(Input!$I$152*(1+rvanilla)^0.5)-SUM($I197:AZ197),(Input!$I$152*(1+rvanilla)^0.5)/A10stdlife))</f>
        <v>4.0266780686932062E-2</v>
      </c>
      <c r="BB197" s="164">
        <f>IF(A10stdlife="n/a","n/a",IF(BB$3&gt;(A10stdlife+$E197),(Input!$I$152*(1+rvanilla)^0.5)-SUM($I197:BA197),(Input!$I$152*(1+rvanilla)^0.5)/A10stdlife))</f>
        <v>4.0266780686932062E-2</v>
      </c>
      <c r="BC197" s="164">
        <f>IF(A10stdlife="n/a","n/a",IF(BC$3&gt;(A10stdlife+$E197),(Input!$I$152*(1+rvanilla)^0.5)-SUM($I197:BB197),(Input!$I$152*(1+rvanilla)^0.5)/A10stdlife))</f>
        <v>4.0266780686932062E-2</v>
      </c>
      <c r="BD197" s="164">
        <f>IF(A10stdlife="n/a","n/a",IF(BD$3&gt;(A10stdlife+$E197),(Input!$I$152*(1+rvanilla)^0.5)-SUM($I197:BC197),(Input!$I$152*(1+rvanilla)^0.5)/A10stdlife))</f>
        <v>4.0266780686932062E-2</v>
      </c>
      <c r="BE197" s="164">
        <f>IF(A10stdlife="n/a","n/a",IF(BE$3&gt;(A10stdlife+$E197),(Input!$I$152*(1+rvanilla)^0.5)-SUM($I197:BD197),(Input!$I$152*(1+rvanilla)^0.5)/A10stdlife))</f>
        <v>4.0266780686932062E-2</v>
      </c>
      <c r="BF197" s="164">
        <f>IF(A10stdlife="n/a","n/a",IF(BF$3&gt;(A10stdlife+$E197),(Input!$I$152*(1+rvanilla)^0.5)-SUM($I197:BE197),(Input!$I$152*(1+rvanilla)^0.5)/A10stdlife))</f>
        <v>4.0266780686932062E-2</v>
      </c>
      <c r="BG197" s="164">
        <f>IF(A10stdlife="n/a","n/a",IF(BG$3&gt;(A10stdlife+$E197),(Input!$I$152*(1+rvanilla)^0.5)-SUM($I197:BF197),(Input!$I$152*(1+rvanilla)^0.5)/A10stdlife))</f>
        <v>4.0266780686932062E-2</v>
      </c>
      <c r="BH197" s="164">
        <f>IF(A10stdlife="n/a","n/a",IF(BH$3&gt;(A10stdlife+$E197),(Input!$I$152*(1+rvanilla)^0.5)-SUM($I197:BG197),(Input!$I$152*(1+rvanilla)^0.5)/A10stdlife))</f>
        <v>4.0266780686932062E-2</v>
      </c>
      <c r="BI197" s="164">
        <f>IF(A10stdlife="n/a","n/a",IF(BI$3&gt;(A10stdlife+$E197),(Input!$I$152*(1+rvanilla)^0.5)-SUM($I197:BH197),(Input!$I$152*(1+rvanilla)^0.5)/A10stdlife))</f>
        <v>4.0266780686932062E-2</v>
      </c>
      <c r="BJ197" s="18"/>
      <c r="BK197" s="18"/>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s="5" customFormat="1" hidden="1" outlineLevel="2" x14ac:dyDescent="0.2">
      <c r="A198" s="18"/>
      <c r="B198" s="18"/>
      <c r="C198" s="36"/>
      <c r="D198" s="485"/>
      <c r="E198" s="283">
        <v>4</v>
      </c>
      <c r="F198" s="38"/>
      <c r="G198" s="391"/>
      <c r="H198" s="308"/>
      <c r="I198" s="308"/>
      <c r="J198" s="307"/>
      <c r="K198" s="164">
        <f>IF(A10stdlife="n/a","n/a",IF(K$3&gt;(A10stdlife+$E198),(Input!$J$152*(1+rvanilla)^0.5)-SUM($J198:J198),(Input!$J$152*(1+rvanilla)^0.5)/A10stdlife))</f>
        <v>3.8368630960145318E-2</v>
      </c>
      <c r="L198" s="164">
        <f>IF(A10stdlife="n/a","n/a",IF(L$3&gt;(A10stdlife+$E198),(Input!$J$152*(1+rvanilla)^0.5)-SUM($J198:K198),(Input!$J$152*(1+rvanilla)^0.5)/A10stdlife))</f>
        <v>3.8368630960145318E-2</v>
      </c>
      <c r="M198" s="164">
        <f>IF(A10stdlife="n/a","n/a",IF(M$3&gt;(A10stdlife+$E198),(Input!$J$152*(1+rvanilla)^0.5)-SUM($J198:L198),(Input!$J$152*(1+rvanilla)^0.5)/A10stdlife))</f>
        <v>3.8368630960145318E-2</v>
      </c>
      <c r="N198" s="164">
        <f>IF(A10stdlife="n/a","n/a",IF(N$3&gt;(A10stdlife+$E198),(Input!$J$152*(1+rvanilla)^0.5)-SUM($J198:M198),(Input!$J$152*(1+rvanilla)^0.5)/A10stdlife))</f>
        <v>3.8368630960145318E-2</v>
      </c>
      <c r="O198" s="164">
        <f>IF(A10stdlife="n/a","n/a",IF(O$3&gt;(A10stdlife+$E198),(Input!$J$152*(1+rvanilla)^0.5)-SUM($J198:N198),(Input!$J$152*(1+rvanilla)^0.5)/A10stdlife))</f>
        <v>3.8368630960145318E-2</v>
      </c>
      <c r="P198" s="164">
        <f>IF(A10stdlife="n/a","n/a",IF(P$3&gt;(A10stdlife+$E198),(Input!$J$152*(1+rvanilla)^0.5)-SUM($J198:O198),(Input!$J$152*(1+rvanilla)^0.5)/A10stdlife))</f>
        <v>3.8368630960145318E-2</v>
      </c>
      <c r="Q198" s="164">
        <f>IF(A10stdlife="n/a","n/a",IF(Q$3&gt;(A10stdlife+$E198),(Input!$J$152*(1+rvanilla)^0.5)-SUM($J198:P198),(Input!$J$152*(1+rvanilla)^0.5)/A10stdlife))</f>
        <v>3.8368630960145318E-2</v>
      </c>
      <c r="R198" s="164">
        <f>IF(A10stdlife="n/a","n/a",IF(R$3&gt;(A10stdlife+$E198),(Input!$J$152*(1+rvanilla)^0.5)-SUM($J198:Q198),(Input!$J$152*(1+rvanilla)^0.5)/A10stdlife))</f>
        <v>3.8368630960145318E-2</v>
      </c>
      <c r="S198" s="164">
        <f>IF(A10stdlife="n/a","n/a",IF(S$3&gt;(A10stdlife+$E198),(Input!$J$152*(1+rvanilla)^0.5)-SUM($J198:R198),(Input!$J$152*(1+rvanilla)^0.5)/A10stdlife))</f>
        <v>3.8368630960145318E-2</v>
      </c>
      <c r="T198" s="164">
        <f>IF(A10stdlife="n/a","n/a",IF(T$3&gt;(A10stdlife+$E198),(Input!$J$152*(1+rvanilla)^0.5)-SUM($J198:S198),(Input!$J$152*(1+rvanilla)^0.5)/A10stdlife))</f>
        <v>3.8368630960145318E-2</v>
      </c>
      <c r="U198" s="164">
        <f>IF(A10stdlife="n/a","n/a",IF(U$3&gt;(A10stdlife+$E198),(Input!$J$152*(1+rvanilla)^0.5)-SUM($J198:T198),(Input!$J$152*(1+rvanilla)^0.5)/A10stdlife))</f>
        <v>3.8368630960145318E-2</v>
      </c>
      <c r="V198" s="164">
        <f>IF(A10stdlife="n/a","n/a",IF(V$3&gt;(A10stdlife+$E198),(Input!$J$152*(1+rvanilla)^0.5)-SUM($J198:U198),(Input!$J$152*(1+rvanilla)^0.5)/A10stdlife))</f>
        <v>3.8368630960145318E-2</v>
      </c>
      <c r="W198" s="164">
        <f>IF(A10stdlife="n/a","n/a",IF(W$3&gt;(A10stdlife+$E198),(Input!$J$152*(1+rvanilla)^0.5)-SUM($J198:V198),(Input!$J$152*(1+rvanilla)^0.5)/A10stdlife))</f>
        <v>3.8368630960145318E-2</v>
      </c>
      <c r="X198" s="164">
        <f>IF(A10stdlife="n/a","n/a",IF(X$3&gt;(A10stdlife+$E198),(Input!$J$152*(1+rvanilla)^0.5)-SUM($J198:W198),(Input!$J$152*(1+rvanilla)^0.5)/A10stdlife))</f>
        <v>3.8368630960145318E-2</v>
      </c>
      <c r="Y198" s="164">
        <f>IF(A10stdlife="n/a","n/a",IF(Y$3&gt;(A10stdlife+$E198),(Input!$J$152*(1+rvanilla)^0.5)-SUM($J198:X198),(Input!$J$152*(1+rvanilla)^0.5)/A10stdlife))</f>
        <v>3.8368630960145318E-2</v>
      </c>
      <c r="Z198" s="164">
        <f>IF(A10stdlife="n/a","n/a",IF(Z$3&gt;(A10stdlife+$E198),(Input!$J$152*(1+rvanilla)^0.5)-SUM($J198:Y198),(Input!$J$152*(1+rvanilla)^0.5)/A10stdlife))</f>
        <v>3.8368630960145318E-2</v>
      </c>
      <c r="AA198" s="164">
        <f>IF(A10stdlife="n/a","n/a",IF(AA$3&gt;(A10stdlife+$E198),(Input!$J$152*(1+rvanilla)^0.5)-SUM($J198:Z198),(Input!$J$152*(1+rvanilla)^0.5)/A10stdlife))</f>
        <v>3.8368630960145318E-2</v>
      </c>
      <c r="AB198" s="164">
        <f>IF(A10stdlife="n/a","n/a",IF(AB$3&gt;(A10stdlife+$E198),(Input!$J$152*(1+rvanilla)^0.5)-SUM($J198:AA198),(Input!$J$152*(1+rvanilla)^0.5)/A10stdlife))</f>
        <v>3.8368630960145318E-2</v>
      </c>
      <c r="AC198" s="164">
        <f>IF(A10stdlife="n/a","n/a",IF(AC$3&gt;(A10stdlife+$E198),(Input!$J$152*(1+rvanilla)^0.5)-SUM($J198:AB198),(Input!$J$152*(1+rvanilla)^0.5)/A10stdlife))</f>
        <v>3.8368630960145318E-2</v>
      </c>
      <c r="AD198" s="164">
        <f>IF(A10stdlife="n/a","n/a",IF(AD$3&gt;(A10stdlife+$E198),(Input!$J$152*(1+rvanilla)^0.5)-SUM($J198:AC198),(Input!$J$152*(1+rvanilla)^0.5)/A10stdlife))</f>
        <v>3.8368630960145318E-2</v>
      </c>
      <c r="AE198" s="164">
        <f>IF(A10stdlife="n/a","n/a",IF(AE$3&gt;(A10stdlife+$E198),(Input!$J$152*(1+rvanilla)^0.5)-SUM($J198:AD198),(Input!$J$152*(1+rvanilla)^0.5)/A10stdlife))</f>
        <v>3.8368630960145318E-2</v>
      </c>
      <c r="AF198" s="164">
        <f>IF(A10stdlife="n/a","n/a",IF(AF$3&gt;(A10stdlife+$E198),(Input!$J$152*(1+rvanilla)^0.5)-SUM($J198:AE198),(Input!$J$152*(1+rvanilla)^0.5)/A10stdlife))</f>
        <v>3.8368630960145318E-2</v>
      </c>
      <c r="AG198" s="164">
        <f>IF(A10stdlife="n/a","n/a",IF(AG$3&gt;(A10stdlife+$E198),(Input!$J$152*(1+rvanilla)^0.5)-SUM($J198:AF198),(Input!$J$152*(1+rvanilla)^0.5)/A10stdlife))</f>
        <v>3.8368630960145318E-2</v>
      </c>
      <c r="AH198" s="164">
        <f>IF(A10stdlife="n/a","n/a",IF(AH$3&gt;(A10stdlife+$E198),(Input!$J$152*(1+rvanilla)^0.5)-SUM($J198:AG198),(Input!$J$152*(1+rvanilla)^0.5)/A10stdlife))</f>
        <v>3.8368630960145318E-2</v>
      </c>
      <c r="AI198" s="164">
        <f>IF(A10stdlife="n/a","n/a",IF(AI$3&gt;(A10stdlife+$E198),(Input!$J$152*(1+rvanilla)^0.5)-SUM($J198:AH198),(Input!$J$152*(1+rvanilla)^0.5)/A10stdlife))</f>
        <v>3.8368630960145318E-2</v>
      </c>
      <c r="AJ198" s="164">
        <f>IF(A10stdlife="n/a","n/a",IF(AJ$3&gt;(A10stdlife+$E198),(Input!$J$152*(1+rvanilla)^0.5)-SUM($J198:AI198),(Input!$J$152*(1+rvanilla)^0.5)/A10stdlife))</f>
        <v>3.8368630960145318E-2</v>
      </c>
      <c r="AK198" s="164">
        <f>IF(A10stdlife="n/a","n/a",IF(AK$3&gt;(A10stdlife+$E198),(Input!$J$152*(1+rvanilla)^0.5)-SUM($J198:AJ198),(Input!$J$152*(1+rvanilla)^0.5)/A10stdlife))</f>
        <v>3.8368630960145318E-2</v>
      </c>
      <c r="AL198" s="164">
        <f>IF(A10stdlife="n/a","n/a",IF(AL$3&gt;(A10stdlife+$E198),(Input!$J$152*(1+rvanilla)^0.5)-SUM($J198:AK198),(Input!$J$152*(1+rvanilla)^0.5)/A10stdlife))</f>
        <v>3.8368630960145318E-2</v>
      </c>
      <c r="AM198" s="164">
        <f>IF(A10stdlife="n/a","n/a",IF(AM$3&gt;(A10stdlife+$E198),(Input!$J$152*(1+rvanilla)^0.5)-SUM($J198:AL198),(Input!$J$152*(1+rvanilla)^0.5)/A10stdlife))</f>
        <v>3.8368630960145318E-2</v>
      </c>
      <c r="AN198" s="164">
        <f>IF(A10stdlife="n/a","n/a",IF(AN$3&gt;(A10stdlife+$E198),(Input!$J$152*(1+rvanilla)^0.5)-SUM($J198:AM198),(Input!$J$152*(1+rvanilla)^0.5)/A10stdlife))</f>
        <v>3.8368630960145318E-2</v>
      </c>
      <c r="AO198" s="164">
        <f>IF(A10stdlife="n/a","n/a",IF(AO$3&gt;(A10stdlife+$E198),(Input!$J$152*(1+rvanilla)^0.5)-SUM($J198:AN198),(Input!$J$152*(1+rvanilla)^0.5)/A10stdlife))</f>
        <v>3.8368630960145318E-2</v>
      </c>
      <c r="AP198" s="164">
        <f>IF(A10stdlife="n/a","n/a",IF(AP$3&gt;(A10stdlife+$E198),(Input!$J$152*(1+rvanilla)^0.5)-SUM($J198:AO198),(Input!$J$152*(1+rvanilla)^0.5)/A10stdlife))</f>
        <v>3.8368630960145318E-2</v>
      </c>
      <c r="AQ198" s="164">
        <f>IF(A10stdlife="n/a","n/a",IF(AQ$3&gt;(A10stdlife+$E198),(Input!$J$152*(1+rvanilla)^0.5)-SUM($J198:AP198),(Input!$J$152*(1+rvanilla)^0.5)/A10stdlife))</f>
        <v>3.8368630960145318E-2</v>
      </c>
      <c r="AR198" s="164">
        <f>IF(A10stdlife="n/a","n/a",IF(AR$3&gt;(A10stdlife+$E198),(Input!$J$152*(1+rvanilla)^0.5)-SUM($J198:AQ198),(Input!$J$152*(1+rvanilla)^0.5)/A10stdlife))</f>
        <v>3.8368630960145318E-2</v>
      </c>
      <c r="AS198" s="164">
        <f>IF(A10stdlife="n/a","n/a",IF(AS$3&gt;(A10stdlife+$E198),(Input!$J$152*(1+rvanilla)^0.5)-SUM($J198:AR198),(Input!$J$152*(1+rvanilla)^0.5)/A10stdlife))</f>
        <v>3.8368630960145318E-2</v>
      </c>
      <c r="AT198" s="164">
        <f>IF(A10stdlife="n/a","n/a",IF(AT$3&gt;(A10stdlife+$E198),(Input!$J$152*(1+rvanilla)^0.5)-SUM($J198:AS198),(Input!$J$152*(1+rvanilla)^0.5)/A10stdlife))</f>
        <v>3.8368630960145318E-2</v>
      </c>
      <c r="AU198" s="164">
        <f>IF(A10stdlife="n/a","n/a",IF(AU$3&gt;(A10stdlife+$E198),(Input!$J$152*(1+rvanilla)^0.5)-SUM($J198:AT198),(Input!$J$152*(1+rvanilla)^0.5)/A10stdlife))</f>
        <v>3.8368630960145318E-2</v>
      </c>
      <c r="AV198" s="164">
        <f>IF(A10stdlife="n/a","n/a",IF(AV$3&gt;(A10stdlife+$E198),(Input!$J$152*(1+rvanilla)^0.5)-SUM($J198:AU198),(Input!$J$152*(1+rvanilla)^0.5)/A10stdlife))</f>
        <v>3.8368630960145318E-2</v>
      </c>
      <c r="AW198" s="164">
        <f>IF(A10stdlife="n/a","n/a",IF(AW$3&gt;(A10stdlife+$E198),(Input!$J$152*(1+rvanilla)^0.5)-SUM($J198:AV198),(Input!$J$152*(1+rvanilla)^0.5)/A10stdlife))</f>
        <v>3.8368630960145318E-2</v>
      </c>
      <c r="AX198" s="164">
        <f>IF(A10stdlife="n/a","n/a",IF(AX$3&gt;(A10stdlife+$E198),(Input!$J$152*(1+rvanilla)^0.5)-SUM($J198:AW198),(Input!$J$152*(1+rvanilla)^0.5)/A10stdlife))</f>
        <v>3.8368630960145318E-2</v>
      </c>
      <c r="AY198" s="164">
        <f>IF(A10stdlife="n/a","n/a",IF(AY$3&gt;(A10stdlife+$E198),(Input!$J$152*(1+rvanilla)^0.5)-SUM($J198:AX198),(Input!$J$152*(1+rvanilla)^0.5)/A10stdlife))</f>
        <v>3.8368630960145318E-2</v>
      </c>
      <c r="AZ198" s="164">
        <f>IF(A10stdlife="n/a","n/a",IF(AZ$3&gt;(A10stdlife+$E198),(Input!$J$152*(1+rvanilla)^0.5)-SUM($J198:AY198),(Input!$J$152*(1+rvanilla)^0.5)/A10stdlife))</f>
        <v>3.8368630960145318E-2</v>
      </c>
      <c r="BA198" s="164">
        <f>IF(A10stdlife="n/a","n/a",IF(BA$3&gt;(A10stdlife+$E198),(Input!$J$152*(1+rvanilla)^0.5)-SUM($J198:AZ198),(Input!$J$152*(1+rvanilla)^0.5)/A10stdlife))</f>
        <v>3.8368630960145318E-2</v>
      </c>
      <c r="BB198" s="164">
        <f>IF(A10stdlife="n/a","n/a",IF(BB$3&gt;(A10stdlife+$E198),(Input!$J$152*(1+rvanilla)^0.5)-SUM($J198:BA198),(Input!$J$152*(1+rvanilla)^0.5)/A10stdlife))</f>
        <v>3.8368630960145318E-2</v>
      </c>
      <c r="BC198" s="164">
        <f>IF(A10stdlife="n/a","n/a",IF(BC$3&gt;(A10stdlife+$E198),(Input!$J$152*(1+rvanilla)^0.5)-SUM($J198:BB198),(Input!$J$152*(1+rvanilla)^0.5)/A10stdlife))</f>
        <v>3.8368630960145318E-2</v>
      </c>
      <c r="BD198" s="164">
        <f>IF(A10stdlife="n/a","n/a",IF(BD$3&gt;(A10stdlife+$E198),(Input!$J$152*(1+rvanilla)^0.5)-SUM($J198:BC198),(Input!$J$152*(1+rvanilla)^0.5)/A10stdlife))</f>
        <v>3.8368630960145318E-2</v>
      </c>
      <c r="BE198" s="164">
        <f>IF(A10stdlife="n/a","n/a",IF(BE$3&gt;(A10stdlife+$E198),(Input!$J$152*(1+rvanilla)^0.5)-SUM($J198:BD198),(Input!$J$152*(1+rvanilla)^0.5)/A10stdlife))</f>
        <v>3.8368630960145318E-2</v>
      </c>
      <c r="BF198" s="164">
        <f>IF(A10stdlife="n/a","n/a",IF(BF$3&gt;(A10stdlife+$E198),(Input!$J$152*(1+rvanilla)^0.5)-SUM($J198:BE198),(Input!$J$152*(1+rvanilla)^0.5)/A10stdlife))</f>
        <v>3.8368630960145318E-2</v>
      </c>
      <c r="BG198" s="164">
        <f>IF(A10stdlife="n/a","n/a",IF(BG$3&gt;(A10stdlife+$E198),(Input!$J$152*(1+rvanilla)^0.5)-SUM($J198:BF198),(Input!$J$152*(1+rvanilla)^0.5)/A10stdlife))</f>
        <v>3.8368630960145318E-2</v>
      </c>
      <c r="BH198" s="164">
        <f>IF(A10stdlife="n/a","n/a",IF(BH$3&gt;(A10stdlife+$E198),(Input!$J$152*(1+rvanilla)^0.5)-SUM($J198:BG198),(Input!$J$152*(1+rvanilla)^0.5)/A10stdlife))</f>
        <v>3.8368630960145318E-2</v>
      </c>
      <c r="BI198" s="164">
        <f>IF(A10stdlife="n/a","n/a",IF(BI$3&gt;(A10stdlife+$E198),(Input!$J$152*(1+rvanilla)^0.5)-SUM($J198:BH198),(Input!$J$152*(1+rvanilla)^0.5)/A10stdlife))</f>
        <v>3.8368630960145318E-2</v>
      </c>
      <c r="BJ198" s="18"/>
      <c r="BK198" s="1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s="5" customFormat="1" hidden="1" outlineLevel="2" x14ac:dyDescent="0.2">
      <c r="A199" s="18"/>
      <c r="B199" s="18"/>
      <c r="C199" s="36"/>
      <c r="D199" s="485"/>
      <c r="E199" s="283">
        <v>5</v>
      </c>
      <c r="F199" s="38"/>
      <c r="G199" s="391"/>
      <c r="H199" s="308"/>
      <c r="I199" s="308"/>
      <c r="J199" s="308"/>
      <c r="K199" s="307"/>
      <c r="L199" s="164">
        <f>IF(A10stdlife="n/a","n/a",IF(L$3&gt;(A10stdlife+$E199),(Input!$K$152*(1+rvanilla)^0.5)-SUM($K199:K199),(Input!$K$152*(1+rvanilla)^0.5)/A10stdlife))</f>
        <v>3.8283477907236713E-2</v>
      </c>
      <c r="M199" s="164">
        <f>IF(A10stdlife="n/a","n/a",IF(M$3&gt;(A10stdlife+$E199),(Input!$K$152*(1+rvanilla)^0.5)-SUM($K199:L199),(Input!$K$152*(1+rvanilla)^0.5)/A10stdlife))</f>
        <v>3.8283477907236713E-2</v>
      </c>
      <c r="N199" s="164">
        <f>IF(A10stdlife="n/a","n/a",IF(N$3&gt;(A10stdlife+$E199),(Input!$K$152*(1+rvanilla)^0.5)-SUM($K199:M199),(Input!$K$152*(1+rvanilla)^0.5)/A10stdlife))</f>
        <v>3.8283477907236713E-2</v>
      </c>
      <c r="O199" s="164">
        <f>IF(A10stdlife="n/a","n/a",IF(O$3&gt;(A10stdlife+$E199),(Input!$K$152*(1+rvanilla)^0.5)-SUM($K199:N199),(Input!$K$152*(1+rvanilla)^0.5)/A10stdlife))</f>
        <v>3.8283477907236713E-2</v>
      </c>
      <c r="P199" s="164">
        <f>IF(A10stdlife="n/a","n/a",IF(P$3&gt;(A10stdlife+$E199),(Input!$K$152*(1+rvanilla)^0.5)-SUM($K199:O199),(Input!$K$152*(1+rvanilla)^0.5)/A10stdlife))</f>
        <v>3.8283477907236713E-2</v>
      </c>
      <c r="Q199" s="164">
        <f>IF(A10stdlife="n/a","n/a",IF(Q$3&gt;(A10stdlife+$E199),(Input!$K$152*(1+rvanilla)^0.5)-SUM($K199:P199),(Input!$K$152*(1+rvanilla)^0.5)/A10stdlife))</f>
        <v>3.8283477907236713E-2</v>
      </c>
      <c r="R199" s="164">
        <f>IF(A10stdlife="n/a","n/a",IF(R$3&gt;(A10stdlife+$E199),(Input!$K$152*(1+rvanilla)^0.5)-SUM($K199:Q199),(Input!$K$152*(1+rvanilla)^0.5)/A10stdlife))</f>
        <v>3.8283477907236713E-2</v>
      </c>
      <c r="S199" s="164">
        <f>IF(A10stdlife="n/a","n/a",IF(S$3&gt;(A10stdlife+$E199),(Input!$K$152*(1+rvanilla)^0.5)-SUM($K199:R199),(Input!$K$152*(1+rvanilla)^0.5)/A10stdlife))</f>
        <v>3.8283477907236713E-2</v>
      </c>
      <c r="T199" s="164">
        <f>IF(A10stdlife="n/a","n/a",IF(T$3&gt;(A10stdlife+$E199),(Input!$K$152*(1+rvanilla)^0.5)-SUM($K199:S199),(Input!$K$152*(1+rvanilla)^0.5)/A10stdlife))</f>
        <v>3.8283477907236713E-2</v>
      </c>
      <c r="U199" s="164">
        <f>IF(A10stdlife="n/a","n/a",IF(U$3&gt;(A10stdlife+$E199),(Input!$K$152*(1+rvanilla)^0.5)-SUM($K199:T199),(Input!$K$152*(1+rvanilla)^0.5)/A10stdlife))</f>
        <v>3.8283477907236713E-2</v>
      </c>
      <c r="V199" s="164">
        <f>IF(A10stdlife="n/a","n/a",IF(V$3&gt;(A10stdlife+$E199),(Input!$K$152*(1+rvanilla)^0.5)-SUM($K199:U199),(Input!$K$152*(1+rvanilla)^0.5)/A10stdlife))</f>
        <v>3.8283477907236713E-2</v>
      </c>
      <c r="W199" s="164">
        <f>IF(A10stdlife="n/a","n/a",IF(W$3&gt;(A10stdlife+$E199),(Input!$K$152*(1+rvanilla)^0.5)-SUM($K199:V199),(Input!$K$152*(1+rvanilla)^0.5)/A10stdlife))</f>
        <v>3.8283477907236713E-2</v>
      </c>
      <c r="X199" s="164">
        <f>IF(A10stdlife="n/a","n/a",IF(X$3&gt;(A10stdlife+$E199),(Input!$K$152*(1+rvanilla)^0.5)-SUM($K199:W199),(Input!$K$152*(1+rvanilla)^0.5)/A10stdlife))</f>
        <v>3.8283477907236713E-2</v>
      </c>
      <c r="Y199" s="164">
        <f>IF(A10stdlife="n/a","n/a",IF(Y$3&gt;(A10stdlife+$E199),(Input!$K$152*(1+rvanilla)^0.5)-SUM($K199:X199),(Input!$K$152*(1+rvanilla)^0.5)/A10stdlife))</f>
        <v>3.8283477907236713E-2</v>
      </c>
      <c r="Z199" s="164">
        <f>IF(A10stdlife="n/a","n/a",IF(Z$3&gt;(A10stdlife+$E199),(Input!$K$152*(1+rvanilla)^0.5)-SUM($K199:Y199),(Input!$K$152*(1+rvanilla)^0.5)/A10stdlife))</f>
        <v>3.8283477907236713E-2</v>
      </c>
      <c r="AA199" s="164">
        <f>IF(A10stdlife="n/a","n/a",IF(AA$3&gt;(A10stdlife+$E199),(Input!$K$152*(1+rvanilla)^0.5)-SUM($K199:Z199),(Input!$K$152*(1+rvanilla)^0.5)/A10stdlife))</f>
        <v>3.8283477907236713E-2</v>
      </c>
      <c r="AB199" s="164">
        <f>IF(A10stdlife="n/a","n/a",IF(AB$3&gt;(A10stdlife+$E199),(Input!$K$152*(1+rvanilla)^0.5)-SUM($K199:AA199),(Input!$K$152*(1+rvanilla)^0.5)/A10stdlife))</f>
        <v>3.8283477907236713E-2</v>
      </c>
      <c r="AC199" s="164">
        <f>IF(A10stdlife="n/a","n/a",IF(AC$3&gt;(A10stdlife+$E199),(Input!$K$152*(1+rvanilla)^0.5)-SUM($K199:AB199),(Input!$K$152*(1+rvanilla)^0.5)/A10stdlife))</f>
        <v>3.8283477907236713E-2</v>
      </c>
      <c r="AD199" s="164">
        <f>IF(A10stdlife="n/a","n/a",IF(AD$3&gt;(A10stdlife+$E199),(Input!$K$152*(1+rvanilla)^0.5)-SUM($K199:AC199),(Input!$K$152*(1+rvanilla)^0.5)/A10stdlife))</f>
        <v>3.8283477907236713E-2</v>
      </c>
      <c r="AE199" s="164">
        <f>IF(A10stdlife="n/a","n/a",IF(AE$3&gt;(A10stdlife+$E199),(Input!$K$152*(1+rvanilla)^0.5)-SUM($K199:AD199),(Input!$K$152*(1+rvanilla)^0.5)/A10stdlife))</f>
        <v>3.8283477907236713E-2</v>
      </c>
      <c r="AF199" s="164">
        <f>IF(A10stdlife="n/a","n/a",IF(AF$3&gt;(A10stdlife+$E199),(Input!$K$152*(1+rvanilla)^0.5)-SUM($K199:AE199),(Input!$K$152*(1+rvanilla)^0.5)/A10stdlife))</f>
        <v>3.8283477907236713E-2</v>
      </c>
      <c r="AG199" s="164">
        <f>IF(A10stdlife="n/a","n/a",IF(AG$3&gt;(A10stdlife+$E199),(Input!$K$152*(1+rvanilla)^0.5)-SUM($K199:AF199),(Input!$K$152*(1+rvanilla)^0.5)/A10stdlife))</f>
        <v>3.8283477907236713E-2</v>
      </c>
      <c r="AH199" s="164">
        <f>IF(A10stdlife="n/a","n/a",IF(AH$3&gt;(A10stdlife+$E199),(Input!$K$152*(1+rvanilla)^0.5)-SUM($K199:AG199),(Input!$K$152*(1+rvanilla)^0.5)/A10stdlife))</f>
        <v>3.8283477907236713E-2</v>
      </c>
      <c r="AI199" s="164">
        <f>IF(A10stdlife="n/a","n/a",IF(AI$3&gt;(A10stdlife+$E199),(Input!$K$152*(1+rvanilla)^0.5)-SUM($K199:AH199),(Input!$K$152*(1+rvanilla)^0.5)/A10stdlife))</f>
        <v>3.8283477907236713E-2</v>
      </c>
      <c r="AJ199" s="164">
        <f>IF(A10stdlife="n/a","n/a",IF(AJ$3&gt;(A10stdlife+$E199),(Input!$K$152*(1+rvanilla)^0.5)-SUM($K199:AI199),(Input!$K$152*(1+rvanilla)^0.5)/A10stdlife))</f>
        <v>3.8283477907236713E-2</v>
      </c>
      <c r="AK199" s="164">
        <f>IF(A10stdlife="n/a","n/a",IF(AK$3&gt;(A10stdlife+$E199),(Input!$K$152*(1+rvanilla)^0.5)-SUM($K199:AJ199),(Input!$K$152*(1+rvanilla)^0.5)/A10stdlife))</f>
        <v>3.8283477907236713E-2</v>
      </c>
      <c r="AL199" s="164">
        <f>IF(A10stdlife="n/a","n/a",IF(AL$3&gt;(A10stdlife+$E199),(Input!$K$152*(1+rvanilla)^0.5)-SUM($K199:AK199),(Input!$K$152*(1+rvanilla)^0.5)/A10stdlife))</f>
        <v>3.8283477907236713E-2</v>
      </c>
      <c r="AM199" s="164">
        <f>IF(A10stdlife="n/a","n/a",IF(AM$3&gt;(A10stdlife+$E199),(Input!$K$152*(1+rvanilla)^0.5)-SUM($K199:AL199),(Input!$K$152*(1+rvanilla)^0.5)/A10stdlife))</f>
        <v>3.8283477907236713E-2</v>
      </c>
      <c r="AN199" s="164">
        <f>IF(A10stdlife="n/a","n/a",IF(AN$3&gt;(A10stdlife+$E199),(Input!$K$152*(1+rvanilla)^0.5)-SUM($K199:AM199),(Input!$K$152*(1+rvanilla)^0.5)/A10stdlife))</f>
        <v>3.8283477907236713E-2</v>
      </c>
      <c r="AO199" s="164">
        <f>IF(A10stdlife="n/a","n/a",IF(AO$3&gt;(A10stdlife+$E199),(Input!$K$152*(1+rvanilla)^0.5)-SUM($K199:AN199),(Input!$K$152*(1+rvanilla)^0.5)/A10stdlife))</f>
        <v>3.8283477907236713E-2</v>
      </c>
      <c r="AP199" s="164">
        <f>IF(A10stdlife="n/a","n/a",IF(AP$3&gt;(A10stdlife+$E199),(Input!$K$152*(1+rvanilla)^0.5)-SUM($K199:AO199),(Input!$K$152*(1+rvanilla)^0.5)/A10stdlife))</f>
        <v>3.8283477907236713E-2</v>
      </c>
      <c r="AQ199" s="164">
        <f>IF(A10stdlife="n/a","n/a",IF(AQ$3&gt;(A10stdlife+$E199),(Input!$K$152*(1+rvanilla)^0.5)-SUM($K199:AP199),(Input!$K$152*(1+rvanilla)^0.5)/A10stdlife))</f>
        <v>3.8283477907236713E-2</v>
      </c>
      <c r="AR199" s="164">
        <f>IF(A10stdlife="n/a","n/a",IF(AR$3&gt;(A10stdlife+$E199),(Input!$K$152*(1+rvanilla)^0.5)-SUM($K199:AQ199),(Input!$K$152*(1+rvanilla)^0.5)/A10stdlife))</f>
        <v>3.8283477907236713E-2</v>
      </c>
      <c r="AS199" s="164">
        <f>IF(A10stdlife="n/a","n/a",IF(AS$3&gt;(A10stdlife+$E199),(Input!$K$152*(1+rvanilla)^0.5)-SUM($K199:AR199),(Input!$K$152*(1+rvanilla)^0.5)/A10stdlife))</f>
        <v>3.8283477907236713E-2</v>
      </c>
      <c r="AT199" s="164">
        <f>IF(A10stdlife="n/a","n/a",IF(AT$3&gt;(A10stdlife+$E199),(Input!$K$152*(1+rvanilla)^0.5)-SUM($K199:AS199),(Input!$K$152*(1+rvanilla)^0.5)/A10stdlife))</f>
        <v>3.8283477907236713E-2</v>
      </c>
      <c r="AU199" s="164">
        <f>IF(A10stdlife="n/a","n/a",IF(AU$3&gt;(A10stdlife+$E199),(Input!$K$152*(1+rvanilla)^0.5)-SUM($K199:AT199),(Input!$K$152*(1+rvanilla)^0.5)/A10stdlife))</f>
        <v>3.8283477907236713E-2</v>
      </c>
      <c r="AV199" s="164">
        <f>IF(A10stdlife="n/a","n/a",IF(AV$3&gt;(A10stdlife+$E199),(Input!$K$152*(1+rvanilla)^0.5)-SUM($K199:AU199),(Input!$K$152*(1+rvanilla)^0.5)/A10stdlife))</f>
        <v>3.8283477907236713E-2</v>
      </c>
      <c r="AW199" s="164">
        <f>IF(A10stdlife="n/a","n/a",IF(AW$3&gt;(A10stdlife+$E199),(Input!$K$152*(1+rvanilla)^0.5)-SUM($K199:AV199),(Input!$K$152*(1+rvanilla)^0.5)/A10stdlife))</f>
        <v>3.8283477907236713E-2</v>
      </c>
      <c r="AX199" s="164">
        <f>IF(A10stdlife="n/a","n/a",IF(AX$3&gt;(A10stdlife+$E199),(Input!$K$152*(1+rvanilla)^0.5)-SUM($K199:AW199),(Input!$K$152*(1+rvanilla)^0.5)/A10stdlife))</f>
        <v>3.8283477907236713E-2</v>
      </c>
      <c r="AY199" s="164">
        <f>IF(A10stdlife="n/a","n/a",IF(AY$3&gt;(A10stdlife+$E199),(Input!$K$152*(1+rvanilla)^0.5)-SUM($K199:AX199),(Input!$K$152*(1+rvanilla)^0.5)/A10stdlife))</f>
        <v>3.8283477907236713E-2</v>
      </c>
      <c r="AZ199" s="164">
        <f>IF(A10stdlife="n/a","n/a",IF(AZ$3&gt;(A10stdlife+$E199),(Input!$K$152*(1+rvanilla)^0.5)-SUM($K199:AY199),(Input!$K$152*(1+rvanilla)^0.5)/A10stdlife))</f>
        <v>3.8283477907236713E-2</v>
      </c>
      <c r="BA199" s="164">
        <f>IF(A10stdlife="n/a","n/a",IF(BA$3&gt;(A10stdlife+$E199),(Input!$K$152*(1+rvanilla)^0.5)-SUM($K199:AZ199),(Input!$K$152*(1+rvanilla)^0.5)/A10stdlife))</f>
        <v>3.8283477907236713E-2</v>
      </c>
      <c r="BB199" s="164">
        <f>IF(A10stdlife="n/a","n/a",IF(BB$3&gt;(A10stdlife+$E199),(Input!$K$152*(1+rvanilla)^0.5)-SUM($K199:BA199),(Input!$K$152*(1+rvanilla)^0.5)/A10stdlife))</f>
        <v>3.8283477907236713E-2</v>
      </c>
      <c r="BC199" s="164">
        <f>IF(A10stdlife="n/a","n/a",IF(BC$3&gt;(A10stdlife+$E199),(Input!$K$152*(1+rvanilla)^0.5)-SUM($K199:BB199),(Input!$K$152*(1+rvanilla)^0.5)/A10stdlife))</f>
        <v>3.8283477907236713E-2</v>
      </c>
      <c r="BD199" s="164">
        <f>IF(A10stdlife="n/a","n/a",IF(BD$3&gt;(A10stdlife+$E199),(Input!$K$152*(1+rvanilla)^0.5)-SUM($K199:BC199),(Input!$K$152*(1+rvanilla)^0.5)/A10stdlife))</f>
        <v>3.8283477907236713E-2</v>
      </c>
      <c r="BE199" s="164">
        <f>IF(A10stdlife="n/a","n/a",IF(BE$3&gt;(A10stdlife+$E199),(Input!$K$152*(1+rvanilla)^0.5)-SUM($K199:BD199),(Input!$K$152*(1+rvanilla)^0.5)/A10stdlife))</f>
        <v>3.8283477907236713E-2</v>
      </c>
      <c r="BF199" s="164">
        <f>IF(A10stdlife="n/a","n/a",IF(BF$3&gt;(A10stdlife+$E199),(Input!$K$152*(1+rvanilla)^0.5)-SUM($K199:BE199),(Input!$K$152*(1+rvanilla)^0.5)/A10stdlife))</f>
        <v>3.8283477907236713E-2</v>
      </c>
      <c r="BG199" s="164">
        <f>IF(A10stdlife="n/a","n/a",IF(BG$3&gt;(A10stdlife+$E199),(Input!$K$152*(1+rvanilla)^0.5)-SUM($K199:BF199),(Input!$K$152*(1+rvanilla)^0.5)/A10stdlife))</f>
        <v>3.8283477907236713E-2</v>
      </c>
      <c r="BH199" s="164">
        <f>IF(A10stdlife="n/a","n/a",IF(BH$3&gt;(A10stdlife+$E199),(Input!$K$152*(1+rvanilla)^0.5)-SUM($K199:BG199),(Input!$K$152*(1+rvanilla)^0.5)/A10stdlife))</f>
        <v>3.8283477907236713E-2</v>
      </c>
      <c r="BI199" s="164">
        <f>IF(A10stdlife="n/a","n/a",IF(BI$3&gt;(A10stdlife+$E199),(Input!$K$152*(1+rvanilla)^0.5)-SUM($K199:BH199),(Input!$K$152*(1+rvanilla)^0.5)/A10stdlife))</f>
        <v>3.8283477907236713E-2</v>
      </c>
      <c r="BJ199" s="18"/>
      <c r="BK199" s="18"/>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s="5" customFormat="1" hidden="1" outlineLevel="2" x14ac:dyDescent="0.2">
      <c r="A200" s="18"/>
      <c r="B200" s="18"/>
      <c r="C200" s="36"/>
      <c r="D200" s="485"/>
      <c r="E200" s="283">
        <v>6</v>
      </c>
      <c r="F200" s="38"/>
      <c r="G200" s="391"/>
      <c r="H200" s="308"/>
      <c r="I200" s="308"/>
      <c r="J200" s="308"/>
      <c r="K200" s="308"/>
      <c r="L200" s="307"/>
      <c r="M200" s="164">
        <f>IF(A10stdlife="n/a","n/a",IF(M$3&gt;(A10stdlife+$E200),(Input!$L$152*(1+rvanilla)^0.5)-SUM($L200:L200),(Input!$L$152*(1+rvanilla)^0.5)/A10stdlife))</f>
        <v>0</v>
      </c>
      <c r="N200" s="164">
        <f>IF(A10stdlife="n/a","n/a",IF(N$3&gt;(A10stdlife+$E200),(Input!$L$152*(1+rvanilla)^0.5)-SUM($L200:M200),(Input!$L$152*(1+rvanilla)^0.5)/A10stdlife))</f>
        <v>0</v>
      </c>
      <c r="O200" s="164">
        <f>IF(A10stdlife="n/a","n/a",IF(O$3&gt;(A10stdlife+$E200),(Input!$L$152*(1+rvanilla)^0.5)-SUM($L200:N200),(Input!$L$152*(1+rvanilla)^0.5)/A10stdlife))</f>
        <v>0</v>
      </c>
      <c r="P200" s="164">
        <f>IF(A10stdlife="n/a","n/a",IF(P$3&gt;(A10stdlife+$E200),(Input!$L$152*(1+rvanilla)^0.5)-SUM($L200:O200),(Input!$L$152*(1+rvanilla)^0.5)/A10stdlife))</f>
        <v>0</v>
      </c>
      <c r="Q200" s="164">
        <f>IF(A10stdlife="n/a","n/a",IF(Q$3&gt;(A10stdlife+$E200),(Input!$L$152*(1+rvanilla)^0.5)-SUM($L200:P200),(Input!$L$152*(1+rvanilla)^0.5)/A10stdlife))</f>
        <v>0</v>
      </c>
      <c r="R200" s="164">
        <f>IF(A10stdlife="n/a","n/a",IF(R$3&gt;(A10stdlife+$E200),(Input!$L$152*(1+rvanilla)^0.5)-SUM($L200:Q200),(Input!$L$152*(1+rvanilla)^0.5)/A10stdlife))</f>
        <v>0</v>
      </c>
      <c r="S200" s="164">
        <f>IF(A10stdlife="n/a","n/a",IF(S$3&gt;(A10stdlife+$E200),(Input!$L$152*(1+rvanilla)^0.5)-SUM($L200:R200),(Input!$L$152*(1+rvanilla)^0.5)/A10stdlife))</f>
        <v>0</v>
      </c>
      <c r="T200" s="164">
        <f>IF(A10stdlife="n/a","n/a",IF(T$3&gt;(A10stdlife+$E200),(Input!$L$152*(1+rvanilla)^0.5)-SUM($L200:S200),(Input!$L$152*(1+rvanilla)^0.5)/A10stdlife))</f>
        <v>0</v>
      </c>
      <c r="U200" s="164">
        <f>IF(A10stdlife="n/a","n/a",IF(U$3&gt;(A10stdlife+$E200),(Input!$L$152*(1+rvanilla)^0.5)-SUM($L200:T200),(Input!$L$152*(1+rvanilla)^0.5)/A10stdlife))</f>
        <v>0</v>
      </c>
      <c r="V200" s="164">
        <f>IF(A10stdlife="n/a","n/a",IF(V$3&gt;(A10stdlife+$E200),(Input!$L$152*(1+rvanilla)^0.5)-SUM($L200:U200),(Input!$L$152*(1+rvanilla)^0.5)/A10stdlife))</f>
        <v>0</v>
      </c>
      <c r="W200" s="164">
        <f>IF(A10stdlife="n/a","n/a",IF(W$3&gt;(A10stdlife+$E200),(Input!$L$152*(1+rvanilla)^0.5)-SUM($L200:V200),(Input!$L$152*(1+rvanilla)^0.5)/A10stdlife))</f>
        <v>0</v>
      </c>
      <c r="X200" s="164">
        <f>IF(A10stdlife="n/a","n/a",IF(X$3&gt;(A10stdlife+$E200),(Input!$L$152*(1+rvanilla)^0.5)-SUM($L200:W200),(Input!$L$152*(1+rvanilla)^0.5)/A10stdlife))</f>
        <v>0</v>
      </c>
      <c r="Y200" s="164">
        <f>IF(A10stdlife="n/a","n/a",IF(Y$3&gt;(A10stdlife+$E200),(Input!$L$152*(1+rvanilla)^0.5)-SUM($L200:X200),(Input!$L$152*(1+rvanilla)^0.5)/A10stdlife))</f>
        <v>0</v>
      </c>
      <c r="Z200" s="164">
        <f>IF(A10stdlife="n/a","n/a",IF(Z$3&gt;(A10stdlife+$E200),(Input!$L$152*(1+rvanilla)^0.5)-SUM($L200:Y200),(Input!$L$152*(1+rvanilla)^0.5)/A10stdlife))</f>
        <v>0</v>
      </c>
      <c r="AA200" s="164">
        <f>IF(A10stdlife="n/a","n/a",IF(AA$3&gt;(A10stdlife+$E200),(Input!$L$152*(1+rvanilla)^0.5)-SUM($L200:Z200),(Input!$L$152*(1+rvanilla)^0.5)/A10stdlife))</f>
        <v>0</v>
      </c>
      <c r="AB200" s="164">
        <f>IF(A10stdlife="n/a","n/a",IF(AB$3&gt;(A10stdlife+$E200),(Input!$L$152*(1+rvanilla)^0.5)-SUM($L200:AA200),(Input!$L$152*(1+rvanilla)^0.5)/A10stdlife))</f>
        <v>0</v>
      </c>
      <c r="AC200" s="164">
        <f>IF(A10stdlife="n/a","n/a",IF(AC$3&gt;(A10stdlife+$E200),(Input!$L$152*(1+rvanilla)^0.5)-SUM($L200:AB200),(Input!$L$152*(1+rvanilla)^0.5)/A10stdlife))</f>
        <v>0</v>
      </c>
      <c r="AD200" s="164">
        <f>IF(A10stdlife="n/a","n/a",IF(AD$3&gt;(A10stdlife+$E200),(Input!$L$152*(1+rvanilla)^0.5)-SUM($L200:AC200),(Input!$L$152*(1+rvanilla)^0.5)/A10stdlife))</f>
        <v>0</v>
      </c>
      <c r="AE200" s="164">
        <f>IF(A10stdlife="n/a","n/a",IF(AE$3&gt;(A10stdlife+$E200),(Input!$L$152*(1+rvanilla)^0.5)-SUM($L200:AD200),(Input!$L$152*(1+rvanilla)^0.5)/A10stdlife))</f>
        <v>0</v>
      </c>
      <c r="AF200" s="164">
        <f>IF(A10stdlife="n/a","n/a",IF(AF$3&gt;(A10stdlife+$E200),(Input!$L$152*(1+rvanilla)^0.5)-SUM($L200:AE200),(Input!$L$152*(1+rvanilla)^0.5)/A10stdlife))</f>
        <v>0</v>
      </c>
      <c r="AG200" s="164">
        <f>IF(A10stdlife="n/a","n/a",IF(AG$3&gt;(A10stdlife+$E200),(Input!$L$152*(1+rvanilla)^0.5)-SUM($L200:AF200),(Input!$L$152*(1+rvanilla)^0.5)/A10stdlife))</f>
        <v>0</v>
      </c>
      <c r="AH200" s="164">
        <f>IF(A10stdlife="n/a","n/a",IF(AH$3&gt;(A10stdlife+$E200),(Input!$L$152*(1+rvanilla)^0.5)-SUM($L200:AG200),(Input!$L$152*(1+rvanilla)^0.5)/A10stdlife))</f>
        <v>0</v>
      </c>
      <c r="AI200" s="164">
        <f>IF(A10stdlife="n/a","n/a",IF(AI$3&gt;(A10stdlife+$E200),(Input!$L$152*(1+rvanilla)^0.5)-SUM($L200:AH200),(Input!$L$152*(1+rvanilla)^0.5)/A10stdlife))</f>
        <v>0</v>
      </c>
      <c r="AJ200" s="164">
        <f>IF(A10stdlife="n/a","n/a",IF(AJ$3&gt;(A10stdlife+$E200),(Input!$L$152*(1+rvanilla)^0.5)-SUM($L200:AI200),(Input!$L$152*(1+rvanilla)^0.5)/A10stdlife))</f>
        <v>0</v>
      </c>
      <c r="AK200" s="164">
        <f>IF(A10stdlife="n/a","n/a",IF(AK$3&gt;(A10stdlife+$E200),(Input!$L$152*(1+rvanilla)^0.5)-SUM($L200:AJ200),(Input!$L$152*(1+rvanilla)^0.5)/A10stdlife))</f>
        <v>0</v>
      </c>
      <c r="AL200" s="164">
        <f>IF(A10stdlife="n/a","n/a",IF(AL$3&gt;(A10stdlife+$E200),(Input!$L$152*(1+rvanilla)^0.5)-SUM($L200:AK200),(Input!$L$152*(1+rvanilla)^0.5)/A10stdlife))</f>
        <v>0</v>
      </c>
      <c r="AM200" s="164">
        <f>IF(A10stdlife="n/a","n/a",IF(AM$3&gt;(A10stdlife+$E200),(Input!$L$152*(1+rvanilla)^0.5)-SUM($L200:AL200),(Input!$L$152*(1+rvanilla)^0.5)/A10stdlife))</f>
        <v>0</v>
      </c>
      <c r="AN200" s="164">
        <f>IF(A10stdlife="n/a","n/a",IF(AN$3&gt;(A10stdlife+$E200),(Input!$L$152*(1+rvanilla)^0.5)-SUM($L200:AM200),(Input!$L$152*(1+rvanilla)^0.5)/A10stdlife))</f>
        <v>0</v>
      </c>
      <c r="AO200" s="164">
        <f>IF(A10stdlife="n/a","n/a",IF(AO$3&gt;(A10stdlife+$E200),(Input!$L$152*(1+rvanilla)^0.5)-SUM($L200:AN200),(Input!$L$152*(1+rvanilla)^0.5)/A10stdlife))</f>
        <v>0</v>
      </c>
      <c r="AP200" s="164">
        <f>IF(A10stdlife="n/a","n/a",IF(AP$3&gt;(A10stdlife+$E200),(Input!$L$152*(1+rvanilla)^0.5)-SUM($L200:AO200),(Input!$L$152*(1+rvanilla)^0.5)/A10stdlife))</f>
        <v>0</v>
      </c>
      <c r="AQ200" s="164">
        <f>IF(A10stdlife="n/a","n/a",IF(AQ$3&gt;(A10stdlife+$E200),(Input!$L$152*(1+rvanilla)^0.5)-SUM($L200:AP200),(Input!$L$152*(1+rvanilla)^0.5)/A10stdlife))</f>
        <v>0</v>
      </c>
      <c r="AR200" s="164">
        <f>IF(A10stdlife="n/a","n/a",IF(AR$3&gt;(A10stdlife+$E200),(Input!$L$152*(1+rvanilla)^0.5)-SUM($L200:AQ200),(Input!$L$152*(1+rvanilla)^0.5)/A10stdlife))</f>
        <v>0</v>
      </c>
      <c r="AS200" s="164">
        <f>IF(A10stdlife="n/a","n/a",IF(AS$3&gt;(A10stdlife+$E200),(Input!$L$152*(1+rvanilla)^0.5)-SUM($L200:AR200),(Input!$L$152*(1+rvanilla)^0.5)/A10stdlife))</f>
        <v>0</v>
      </c>
      <c r="AT200" s="164">
        <f>IF(A10stdlife="n/a","n/a",IF(AT$3&gt;(A10stdlife+$E200),(Input!$L$152*(1+rvanilla)^0.5)-SUM($L200:AS200),(Input!$L$152*(1+rvanilla)^0.5)/A10stdlife))</f>
        <v>0</v>
      </c>
      <c r="AU200" s="164">
        <f>IF(A10stdlife="n/a","n/a",IF(AU$3&gt;(A10stdlife+$E200),(Input!$L$152*(1+rvanilla)^0.5)-SUM($L200:AT200),(Input!$L$152*(1+rvanilla)^0.5)/A10stdlife))</f>
        <v>0</v>
      </c>
      <c r="AV200" s="164">
        <f>IF(A10stdlife="n/a","n/a",IF(AV$3&gt;(A10stdlife+$E200),(Input!$L$152*(1+rvanilla)^0.5)-SUM($L200:AU200),(Input!$L$152*(1+rvanilla)^0.5)/A10stdlife))</f>
        <v>0</v>
      </c>
      <c r="AW200" s="164">
        <f>IF(A10stdlife="n/a","n/a",IF(AW$3&gt;(A10stdlife+$E200),(Input!$L$152*(1+rvanilla)^0.5)-SUM($L200:AV200),(Input!$L$152*(1+rvanilla)^0.5)/A10stdlife))</f>
        <v>0</v>
      </c>
      <c r="AX200" s="164">
        <f>IF(A10stdlife="n/a","n/a",IF(AX$3&gt;(A10stdlife+$E200),(Input!$L$152*(1+rvanilla)^0.5)-SUM($L200:AW200),(Input!$L$152*(1+rvanilla)^0.5)/A10stdlife))</f>
        <v>0</v>
      </c>
      <c r="AY200" s="164">
        <f>IF(A10stdlife="n/a","n/a",IF(AY$3&gt;(A10stdlife+$E200),(Input!$L$152*(1+rvanilla)^0.5)-SUM($L200:AX200),(Input!$L$152*(1+rvanilla)^0.5)/A10stdlife))</f>
        <v>0</v>
      </c>
      <c r="AZ200" s="164">
        <f>IF(A10stdlife="n/a","n/a",IF(AZ$3&gt;(A10stdlife+$E200),(Input!$L$152*(1+rvanilla)^0.5)-SUM($L200:AY200),(Input!$L$152*(1+rvanilla)^0.5)/A10stdlife))</f>
        <v>0</v>
      </c>
      <c r="BA200" s="164">
        <f>IF(A10stdlife="n/a","n/a",IF(BA$3&gt;(A10stdlife+$E200),(Input!$L$152*(1+rvanilla)^0.5)-SUM($L200:AZ200),(Input!$L$152*(1+rvanilla)^0.5)/A10stdlife))</f>
        <v>0</v>
      </c>
      <c r="BB200" s="164">
        <f>IF(A10stdlife="n/a","n/a",IF(BB$3&gt;(A10stdlife+$E200),(Input!$L$152*(1+rvanilla)^0.5)-SUM($L200:BA200),(Input!$L$152*(1+rvanilla)^0.5)/A10stdlife))</f>
        <v>0</v>
      </c>
      <c r="BC200" s="164">
        <f>IF(A10stdlife="n/a","n/a",IF(BC$3&gt;(A10stdlife+$E200),(Input!$L$152*(1+rvanilla)^0.5)-SUM($L200:BB200),(Input!$L$152*(1+rvanilla)^0.5)/A10stdlife))</f>
        <v>0</v>
      </c>
      <c r="BD200" s="164">
        <f>IF(A10stdlife="n/a","n/a",IF(BD$3&gt;(A10stdlife+$E200),(Input!$L$152*(1+rvanilla)^0.5)-SUM($L200:BC200),(Input!$L$152*(1+rvanilla)^0.5)/A10stdlife))</f>
        <v>0</v>
      </c>
      <c r="BE200" s="164">
        <f>IF(A10stdlife="n/a","n/a",IF(BE$3&gt;(A10stdlife+$E200),(Input!$L$152*(1+rvanilla)^0.5)-SUM($L200:BD200),(Input!$L$152*(1+rvanilla)^0.5)/A10stdlife))</f>
        <v>0</v>
      </c>
      <c r="BF200" s="164">
        <f>IF(A10stdlife="n/a","n/a",IF(BF$3&gt;(A10stdlife+$E200),(Input!$L$152*(1+rvanilla)^0.5)-SUM($L200:BE200),(Input!$L$152*(1+rvanilla)^0.5)/A10stdlife))</f>
        <v>0</v>
      </c>
      <c r="BG200" s="164">
        <f>IF(A10stdlife="n/a","n/a",IF(BG$3&gt;(A10stdlife+$E200),(Input!$L$152*(1+rvanilla)^0.5)-SUM($L200:BF200),(Input!$L$152*(1+rvanilla)^0.5)/A10stdlife))</f>
        <v>0</v>
      </c>
      <c r="BH200" s="164">
        <f>IF(A10stdlife="n/a","n/a",IF(BH$3&gt;(A10stdlife+$E200),(Input!$L$152*(1+rvanilla)^0.5)-SUM($L200:BG200),(Input!$L$152*(1+rvanilla)^0.5)/A10stdlife))</f>
        <v>0</v>
      </c>
      <c r="BI200" s="164">
        <f>IF(A10stdlife="n/a","n/a",IF(BI$3&gt;(A10stdlife+$E200),(Input!$L$152*(1+rvanilla)^0.5)-SUM($L200:BH200),(Input!$L$152*(1+rvanilla)^0.5)/A10stdlife))</f>
        <v>0</v>
      </c>
      <c r="BJ200" s="18"/>
      <c r="BK200" s="18"/>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s="5" customFormat="1" hidden="1" outlineLevel="2" x14ac:dyDescent="0.2">
      <c r="A201" s="18"/>
      <c r="B201" s="18"/>
      <c r="C201" s="36"/>
      <c r="D201" s="485"/>
      <c r="E201" s="283">
        <v>7</v>
      </c>
      <c r="F201" s="38"/>
      <c r="G201" s="391"/>
      <c r="H201" s="308"/>
      <c r="I201" s="308"/>
      <c r="J201" s="308"/>
      <c r="K201" s="308"/>
      <c r="L201" s="308"/>
      <c r="M201" s="307"/>
      <c r="N201" s="164">
        <f>IF(A10stdlife="n/a","n/a",IF(N$3&gt;(A10stdlife+$E201),(Input!$M$152*(1+rvanilla)^0.5)-SUM($M201:M201),(Input!$M$152*(1+rvanilla)^0.5)/A10stdlife))</f>
        <v>0</v>
      </c>
      <c r="O201" s="164">
        <f>IF(A10stdlife="n/a","n/a",IF(O$3&gt;(A10stdlife+$E201),(Input!$M$152*(1+rvanilla)^0.5)-SUM($M201:N201),(Input!$M$152*(1+rvanilla)^0.5)/A10stdlife))</f>
        <v>0</v>
      </c>
      <c r="P201" s="164">
        <f>IF(A10stdlife="n/a","n/a",IF(P$3&gt;(A10stdlife+$E201),(Input!$M$152*(1+rvanilla)^0.5)-SUM($M201:O201),(Input!$M$152*(1+rvanilla)^0.5)/A10stdlife))</f>
        <v>0</v>
      </c>
      <c r="Q201" s="164">
        <f>IF(A10stdlife="n/a","n/a",IF(Q$3&gt;(A10stdlife+$E201),(Input!$M$152*(1+rvanilla)^0.5)-SUM($M201:P201),(Input!$M$152*(1+rvanilla)^0.5)/A10stdlife))</f>
        <v>0</v>
      </c>
      <c r="R201" s="164">
        <f>IF(A10stdlife="n/a","n/a",IF(R$3&gt;(A10stdlife+$E201),(Input!$M$152*(1+rvanilla)^0.5)-SUM($M201:Q201),(Input!$M$152*(1+rvanilla)^0.5)/A10stdlife))</f>
        <v>0</v>
      </c>
      <c r="S201" s="164">
        <f>IF(A10stdlife="n/a","n/a",IF(S$3&gt;(A10stdlife+$E201),(Input!$M$152*(1+rvanilla)^0.5)-SUM($M201:R201),(Input!$M$152*(1+rvanilla)^0.5)/A10stdlife))</f>
        <v>0</v>
      </c>
      <c r="T201" s="164">
        <f>IF(A10stdlife="n/a","n/a",IF(T$3&gt;(A10stdlife+$E201),(Input!$M$152*(1+rvanilla)^0.5)-SUM($M201:S201),(Input!$M$152*(1+rvanilla)^0.5)/A10stdlife))</f>
        <v>0</v>
      </c>
      <c r="U201" s="164">
        <f>IF(A10stdlife="n/a","n/a",IF(U$3&gt;(A10stdlife+$E201),(Input!$M$152*(1+rvanilla)^0.5)-SUM($M201:T201),(Input!$M$152*(1+rvanilla)^0.5)/A10stdlife))</f>
        <v>0</v>
      </c>
      <c r="V201" s="164">
        <f>IF(A10stdlife="n/a","n/a",IF(V$3&gt;(A10stdlife+$E201),(Input!$M$152*(1+rvanilla)^0.5)-SUM($M201:U201),(Input!$M$152*(1+rvanilla)^0.5)/A10stdlife))</f>
        <v>0</v>
      </c>
      <c r="W201" s="164">
        <f>IF(A10stdlife="n/a","n/a",IF(W$3&gt;(A10stdlife+$E201),(Input!$M$152*(1+rvanilla)^0.5)-SUM($M201:V201),(Input!$M$152*(1+rvanilla)^0.5)/A10stdlife))</f>
        <v>0</v>
      </c>
      <c r="X201" s="164">
        <f>IF(A10stdlife="n/a","n/a",IF(X$3&gt;(A10stdlife+$E201),(Input!$M$152*(1+rvanilla)^0.5)-SUM($M201:W201),(Input!$M$152*(1+rvanilla)^0.5)/A10stdlife))</f>
        <v>0</v>
      </c>
      <c r="Y201" s="164">
        <f>IF(A10stdlife="n/a","n/a",IF(Y$3&gt;(A10stdlife+$E201),(Input!$M$152*(1+rvanilla)^0.5)-SUM($M201:X201),(Input!$M$152*(1+rvanilla)^0.5)/A10stdlife))</f>
        <v>0</v>
      </c>
      <c r="Z201" s="164">
        <f>IF(A10stdlife="n/a","n/a",IF(Z$3&gt;(A10stdlife+$E201),(Input!$M$152*(1+rvanilla)^0.5)-SUM($M201:Y201),(Input!$M$152*(1+rvanilla)^0.5)/A10stdlife))</f>
        <v>0</v>
      </c>
      <c r="AA201" s="164">
        <f>IF(A10stdlife="n/a","n/a",IF(AA$3&gt;(A10stdlife+$E201),(Input!$M$152*(1+rvanilla)^0.5)-SUM($M201:Z201),(Input!$M$152*(1+rvanilla)^0.5)/A10stdlife))</f>
        <v>0</v>
      </c>
      <c r="AB201" s="164">
        <f>IF(A10stdlife="n/a","n/a",IF(AB$3&gt;(A10stdlife+$E201),(Input!$M$152*(1+rvanilla)^0.5)-SUM($M201:AA201),(Input!$M$152*(1+rvanilla)^0.5)/A10stdlife))</f>
        <v>0</v>
      </c>
      <c r="AC201" s="164">
        <f>IF(A10stdlife="n/a","n/a",IF(AC$3&gt;(A10stdlife+$E201),(Input!$M$152*(1+rvanilla)^0.5)-SUM($M201:AB201),(Input!$M$152*(1+rvanilla)^0.5)/A10stdlife))</f>
        <v>0</v>
      </c>
      <c r="AD201" s="164">
        <f>IF(A10stdlife="n/a","n/a",IF(AD$3&gt;(A10stdlife+$E201),(Input!$M$152*(1+rvanilla)^0.5)-SUM($M201:AC201),(Input!$M$152*(1+rvanilla)^0.5)/A10stdlife))</f>
        <v>0</v>
      </c>
      <c r="AE201" s="164">
        <f>IF(A10stdlife="n/a","n/a",IF(AE$3&gt;(A10stdlife+$E201),(Input!$M$152*(1+rvanilla)^0.5)-SUM($M201:AD201),(Input!$M$152*(1+rvanilla)^0.5)/A10stdlife))</f>
        <v>0</v>
      </c>
      <c r="AF201" s="164">
        <f>IF(A10stdlife="n/a","n/a",IF(AF$3&gt;(A10stdlife+$E201),(Input!$M$152*(1+rvanilla)^0.5)-SUM($M201:AE201),(Input!$M$152*(1+rvanilla)^0.5)/A10stdlife))</f>
        <v>0</v>
      </c>
      <c r="AG201" s="164">
        <f>IF(A10stdlife="n/a","n/a",IF(AG$3&gt;(A10stdlife+$E201),(Input!$M$152*(1+rvanilla)^0.5)-SUM($M201:AF201),(Input!$M$152*(1+rvanilla)^0.5)/A10stdlife))</f>
        <v>0</v>
      </c>
      <c r="AH201" s="164">
        <f>IF(A10stdlife="n/a","n/a",IF(AH$3&gt;(A10stdlife+$E201),(Input!$M$152*(1+rvanilla)^0.5)-SUM($M201:AG201),(Input!$M$152*(1+rvanilla)^0.5)/A10stdlife))</f>
        <v>0</v>
      </c>
      <c r="AI201" s="164">
        <f>IF(A10stdlife="n/a","n/a",IF(AI$3&gt;(A10stdlife+$E201),(Input!$M$152*(1+rvanilla)^0.5)-SUM($M201:AH201),(Input!$M$152*(1+rvanilla)^0.5)/A10stdlife))</f>
        <v>0</v>
      </c>
      <c r="AJ201" s="164">
        <f>IF(A10stdlife="n/a","n/a",IF(AJ$3&gt;(A10stdlife+$E201),(Input!$M$152*(1+rvanilla)^0.5)-SUM($M201:AI201),(Input!$M$152*(1+rvanilla)^0.5)/A10stdlife))</f>
        <v>0</v>
      </c>
      <c r="AK201" s="164">
        <f>IF(A10stdlife="n/a","n/a",IF(AK$3&gt;(A10stdlife+$E201),(Input!$M$152*(1+rvanilla)^0.5)-SUM($M201:AJ201),(Input!$M$152*(1+rvanilla)^0.5)/A10stdlife))</f>
        <v>0</v>
      </c>
      <c r="AL201" s="164">
        <f>IF(A10stdlife="n/a","n/a",IF(AL$3&gt;(A10stdlife+$E201),(Input!$M$152*(1+rvanilla)^0.5)-SUM($M201:AK201),(Input!$M$152*(1+rvanilla)^0.5)/A10stdlife))</f>
        <v>0</v>
      </c>
      <c r="AM201" s="164">
        <f>IF(A10stdlife="n/a","n/a",IF(AM$3&gt;(A10stdlife+$E201),(Input!$M$152*(1+rvanilla)^0.5)-SUM($M201:AL201),(Input!$M$152*(1+rvanilla)^0.5)/A10stdlife))</f>
        <v>0</v>
      </c>
      <c r="AN201" s="164">
        <f>IF(A10stdlife="n/a","n/a",IF(AN$3&gt;(A10stdlife+$E201),(Input!$M$152*(1+rvanilla)^0.5)-SUM($M201:AM201),(Input!$M$152*(1+rvanilla)^0.5)/A10stdlife))</f>
        <v>0</v>
      </c>
      <c r="AO201" s="164">
        <f>IF(A10stdlife="n/a","n/a",IF(AO$3&gt;(A10stdlife+$E201),(Input!$M$152*(1+rvanilla)^0.5)-SUM($M201:AN201),(Input!$M$152*(1+rvanilla)^0.5)/A10stdlife))</f>
        <v>0</v>
      </c>
      <c r="AP201" s="164">
        <f>IF(A10stdlife="n/a","n/a",IF(AP$3&gt;(A10stdlife+$E201),(Input!$M$152*(1+rvanilla)^0.5)-SUM($M201:AO201),(Input!$M$152*(1+rvanilla)^0.5)/A10stdlife))</f>
        <v>0</v>
      </c>
      <c r="AQ201" s="164">
        <f>IF(A10stdlife="n/a","n/a",IF(AQ$3&gt;(A10stdlife+$E201),(Input!$M$152*(1+rvanilla)^0.5)-SUM($M201:AP201),(Input!$M$152*(1+rvanilla)^0.5)/A10stdlife))</f>
        <v>0</v>
      </c>
      <c r="AR201" s="164">
        <f>IF(A10stdlife="n/a","n/a",IF(AR$3&gt;(A10stdlife+$E201),(Input!$M$152*(1+rvanilla)^0.5)-SUM($M201:AQ201),(Input!$M$152*(1+rvanilla)^0.5)/A10stdlife))</f>
        <v>0</v>
      </c>
      <c r="AS201" s="164">
        <f>IF(A10stdlife="n/a","n/a",IF(AS$3&gt;(A10stdlife+$E201),(Input!$M$152*(1+rvanilla)^0.5)-SUM($M201:AR201),(Input!$M$152*(1+rvanilla)^0.5)/A10stdlife))</f>
        <v>0</v>
      </c>
      <c r="AT201" s="164">
        <f>IF(A10stdlife="n/a","n/a",IF(AT$3&gt;(A10stdlife+$E201),(Input!$M$152*(1+rvanilla)^0.5)-SUM($M201:AS201),(Input!$M$152*(1+rvanilla)^0.5)/A10stdlife))</f>
        <v>0</v>
      </c>
      <c r="AU201" s="164">
        <f>IF(A10stdlife="n/a","n/a",IF(AU$3&gt;(A10stdlife+$E201),(Input!$M$152*(1+rvanilla)^0.5)-SUM($M201:AT201),(Input!$M$152*(1+rvanilla)^0.5)/A10stdlife))</f>
        <v>0</v>
      </c>
      <c r="AV201" s="164">
        <f>IF(A10stdlife="n/a","n/a",IF(AV$3&gt;(A10stdlife+$E201),(Input!$M$152*(1+rvanilla)^0.5)-SUM($M201:AU201),(Input!$M$152*(1+rvanilla)^0.5)/A10stdlife))</f>
        <v>0</v>
      </c>
      <c r="AW201" s="164">
        <f>IF(A10stdlife="n/a","n/a",IF(AW$3&gt;(A10stdlife+$E201),(Input!$M$152*(1+rvanilla)^0.5)-SUM($M201:AV201),(Input!$M$152*(1+rvanilla)^0.5)/A10stdlife))</f>
        <v>0</v>
      </c>
      <c r="AX201" s="164">
        <f>IF(A10stdlife="n/a","n/a",IF(AX$3&gt;(A10stdlife+$E201),(Input!$M$152*(1+rvanilla)^0.5)-SUM($M201:AW201),(Input!$M$152*(1+rvanilla)^0.5)/A10stdlife))</f>
        <v>0</v>
      </c>
      <c r="AY201" s="164">
        <f>IF(A10stdlife="n/a","n/a",IF(AY$3&gt;(A10stdlife+$E201),(Input!$M$152*(1+rvanilla)^0.5)-SUM($M201:AX201),(Input!$M$152*(1+rvanilla)^0.5)/A10stdlife))</f>
        <v>0</v>
      </c>
      <c r="AZ201" s="164">
        <f>IF(A10stdlife="n/a","n/a",IF(AZ$3&gt;(A10stdlife+$E201),(Input!$M$152*(1+rvanilla)^0.5)-SUM($M201:AY201),(Input!$M$152*(1+rvanilla)^0.5)/A10stdlife))</f>
        <v>0</v>
      </c>
      <c r="BA201" s="164">
        <f>IF(A10stdlife="n/a","n/a",IF(BA$3&gt;(A10stdlife+$E201),(Input!$M$152*(1+rvanilla)^0.5)-SUM($M201:AZ201),(Input!$M$152*(1+rvanilla)^0.5)/A10stdlife))</f>
        <v>0</v>
      </c>
      <c r="BB201" s="164">
        <f>IF(A10stdlife="n/a","n/a",IF(BB$3&gt;(A10stdlife+$E201),(Input!$M$152*(1+rvanilla)^0.5)-SUM($M201:BA201),(Input!$M$152*(1+rvanilla)^0.5)/A10stdlife))</f>
        <v>0</v>
      </c>
      <c r="BC201" s="164">
        <f>IF(A10stdlife="n/a","n/a",IF(BC$3&gt;(A10stdlife+$E201),(Input!$M$152*(1+rvanilla)^0.5)-SUM($M201:BB201),(Input!$M$152*(1+rvanilla)^0.5)/A10stdlife))</f>
        <v>0</v>
      </c>
      <c r="BD201" s="164">
        <f>IF(A10stdlife="n/a","n/a",IF(BD$3&gt;(A10stdlife+$E201),(Input!$M$152*(1+rvanilla)^0.5)-SUM($M201:BC201),(Input!$M$152*(1+rvanilla)^0.5)/A10stdlife))</f>
        <v>0</v>
      </c>
      <c r="BE201" s="164">
        <f>IF(A10stdlife="n/a","n/a",IF(BE$3&gt;(A10stdlife+$E201),(Input!$M$152*(1+rvanilla)^0.5)-SUM($M201:BD201),(Input!$M$152*(1+rvanilla)^0.5)/A10stdlife))</f>
        <v>0</v>
      </c>
      <c r="BF201" s="164">
        <f>IF(A10stdlife="n/a","n/a",IF(BF$3&gt;(A10stdlife+$E201),(Input!$M$152*(1+rvanilla)^0.5)-SUM($M201:BE201),(Input!$M$152*(1+rvanilla)^0.5)/A10stdlife))</f>
        <v>0</v>
      </c>
      <c r="BG201" s="164">
        <f>IF(A10stdlife="n/a","n/a",IF(BG$3&gt;(A10stdlife+$E201),(Input!$M$152*(1+rvanilla)^0.5)-SUM($M201:BF201),(Input!$M$152*(1+rvanilla)^0.5)/A10stdlife))</f>
        <v>0</v>
      </c>
      <c r="BH201" s="164">
        <f>IF(A10stdlife="n/a","n/a",IF(BH$3&gt;(A10stdlife+$E201),(Input!$M$152*(1+rvanilla)^0.5)-SUM($M201:BG201),(Input!$M$152*(1+rvanilla)^0.5)/A10stdlife))</f>
        <v>0</v>
      </c>
      <c r="BI201" s="164">
        <f>IF(A10stdlife="n/a","n/a",IF(BI$3&gt;(A10stdlife+$E201),(Input!$M$152*(1+rvanilla)^0.5)-SUM($M201:BH201),(Input!$M$152*(1+rvanilla)^0.5)/A10stdlife))</f>
        <v>0</v>
      </c>
      <c r="BJ201" s="18"/>
      <c r="BK201" s="18"/>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s="5" customFormat="1" hidden="1" outlineLevel="2" x14ac:dyDescent="0.2">
      <c r="A202" s="18"/>
      <c r="B202" s="18"/>
      <c r="C202" s="36"/>
      <c r="D202" s="485"/>
      <c r="E202" s="283">
        <v>8</v>
      </c>
      <c r="F202" s="38"/>
      <c r="G202" s="391"/>
      <c r="H202" s="308"/>
      <c r="I202" s="308"/>
      <c r="J202" s="308"/>
      <c r="K202" s="308"/>
      <c r="L202" s="308"/>
      <c r="M202" s="308"/>
      <c r="N202" s="307"/>
      <c r="O202" s="164">
        <f>IF(A10stdlife="n/a","n/a",IF(O$3&gt;(A10stdlife+$E202),(Input!$N$152*(1+rvanilla)^0.5)-SUM($N202:N202),(Input!$N$152*(1+rvanilla)^0.5)/A10stdlife))</f>
        <v>0</v>
      </c>
      <c r="P202" s="164">
        <f>IF(A10stdlife="n/a","n/a",IF(P$3&gt;(A10stdlife+$E202),(Input!$N$152*(1+rvanilla)^0.5)-SUM($N202:O202),(Input!$N$152*(1+rvanilla)^0.5)/A10stdlife))</f>
        <v>0</v>
      </c>
      <c r="Q202" s="164">
        <f>IF(A10stdlife="n/a","n/a",IF(Q$3&gt;(A10stdlife+$E202),(Input!$N$152*(1+rvanilla)^0.5)-SUM($N202:P202),(Input!$N$152*(1+rvanilla)^0.5)/A10stdlife))</f>
        <v>0</v>
      </c>
      <c r="R202" s="164">
        <f>IF(A10stdlife="n/a","n/a",IF(R$3&gt;(A10stdlife+$E202),(Input!$N$152*(1+rvanilla)^0.5)-SUM($N202:Q202),(Input!$N$152*(1+rvanilla)^0.5)/A10stdlife))</f>
        <v>0</v>
      </c>
      <c r="S202" s="164">
        <f>IF(A10stdlife="n/a","n/a",IF(S$3&gt;(A10stdlife+$E202),(Input!$N$152*(1+rvanilla)^0.5)-SUM($N202:R202),(Input!$N$152*(1+rvanilla)^0.5)/A10stdlife))</f>
        <v>0</v>
      </c>
      <c r="T202" s="164">
        <f>IF(A10stdlife="n/a","n/a",IF(T$3&gt;(A10stdlife+$E202),(Input!$N$152*(1+rvanilla)^0.5)-SUM($N202:S202),(Input!$N$152*(1+rvanilla)^0.5)/A10stdlife))</f>
        <v>0</v>
      </c>
      <c r="U202" s="164">
        <f>IF(A10stdlife="n/a","n/a",IF(U$3&gt;(A10stdlife+$E202),(Input!$N$152*(1+rvanilla)^0.5)-SUM($N202:T202),(Input!$N$152*(1+rvanilla)^0.5)/A10stdlife))</f>
        <v>0</v>
      </c>
      <c r="V202" s="164">
        <f>IF(A10stdlife="n/a","n/a",IF(V$3&gt;(A10stdlife+$E202),(Input!$N$152*(1+rvanilla)^0.5)-SUM($N202:U202),(Input!$N$152*(1+rvanilla)^0.5)/A10stdlife))</f>
        <v>0</v>
      </c>
      <c r="W202" s="164">
        <f>IF(A10stdlife="n/a","n/a",IF(W$3&gt;(A10stdlife+$E202),(Input!$N$152*(1+rvanilla)^0.5)-SUM($N202:V202),(Input!$N$152*(1+rvanilla)^0.5)/A10stdlife))</f>
        <v>0</v>
      </c>
      <c r="X202" s="164">
        <f>IF(A10stdlife="n/a","n/a",IF(X$3&gt;(A10stdlife+$E202),(Input!$N$152*(1+rvanilla)^0.5)-SUM($N202:W202),(Input!$N$152*(1+rvanilla)^0.5)/A10stdlife))</f>
        <v>0</v>
      </c>
      <c r="Y202" s="164">
        <f>IF(A10stdlife="n/a","n/a",IF(Y$3&gt;(A10stdlife+$E202),(Input!$N$152*(1+rvanilla)^0.5)-SUM($N202:X202),(Input!$N$152*(1+rvanilla)^0.5)/A10stdlife))</f>
        <v>0</v>
      </c>
      <c r="Z202" s="164">
        <f>IF(A10stdlife="n/a","n/a",IF(Z$3&gt;(A10stdlife+$E202),(Input!$N$152*(1+rvanilla)^0.5)-SUM($N202:Y202),(Input!$N$152*(1+rvanilla)^0.5)/A10stdlife))</f>
        <v>0</v>
      </c>
      <c r="AA202" s="164">
        <f>IF(A10stdlife="n/a","n/a",IF(AA$3&gt;(A10stdlife+$E202),(Input!$N$152*(1+rvanilla)^0.5)-SUM($N202:Z202),(Input!$N$152*(1+rvanilla)^0.5)/A10stdlife))</f>
        <v>0</v>
      </c>
      <c r="AB202" s="164">
        <f>IF(A10stdlife="n/a","n/a",IF(AB$3&gt;(A10stdlife+$E202),(Input!$N$152*(1+rvanilla)^0.5)-SUM($N202:AA202),(Input!$N$152*(1+rvanilla)^0.5)/A10stdlife))</f>
        <v>0</v>
      </c>
      <c r="AC202" s="164">
        <f>IF(A10stdlife="n/a","n/a",IF(AC$3&gt;(A10stdlife+$E202),(Input!$N$152*(1+rvanilla)^0.5)-SUM($N202:AB202),(Input!$N$152*(1+rvanilla)^0.5)/A10stdlife))</f>
        <v>0</v>
      </c>
      <c r="AD202" s="164">
        <f>IF(A10stdlife="n/a","n/a",IF(AD$3&gt;(A10stdlife+$E202),(Input!$N$152*(1+rvanilla)^0.5)-SUM($N202:AC202),(Input!$N$152*(1+rvanilla)^0.5)/A10stdlife))</f>
        <v>0</v>
      </c>
      <c r="AE202" s="164">
        <f>IF(A10stdlife="n/a","n/a",IF(AE$3&gt;(A10stdlife+$E202),(Input!$N$152*(1+rvanilla)^0.5)-SUM($N202:AD202),(Input!$N$152*(1+rvanilla)^0.5)/A10stdlife))</f>
        <v>0</v>
      </c>
      <c r="AF202" s="164">
        <f>IF(A10stdlife="n/a","n/a",IF(AF$3&gt;(A10stdlife+$E202),(Input!$N$152*(1+rvanilla)^0.5)-SUM($N202:AE202),(Input!$N$152*(1+rvanilla)^0.5)/A10stdlife))</f>
        <v>0</v>
      </c>
      <c r="AG202" s="164">
        <f>IF(A10stdlife="n/a","n/a",IF(AG$3&gt;(A10stdlife+$E202),(Input!$N$152*(1+rvanilla)^0.5)-SUM($N202:AF202),(Input!$N$152*(1+rvanilla)^0.5)/A10stdlife))</f>
        <v>0</v>
      </c>
      <c r="AH202" s="164">
        <f>IF(A10stdlife="n/a","n/a",IF(AH$3&gt;(A10stdlife+$E202),(Input!$N$152*(1+rvanilla)^0.5)-SUM($N202:AG202),(Input!$N$152*(1+rvanilla)^0.5)/A10stdlife))</f>
        <v>0</v>
      </c>
      <c r="AI202" s="164">
        <f>IF(A10stdlife="n/a","n/a",IF(AI$3&gt;(A10stdlife+$E202),(Input!$N$152*(1+rvanilla)^0.5)-SUM($N202:AH202),(Input!$N$152*(1+rvanilla)^0.5)/A10stdlife))</f>
        <v>0</v>
      </c>
      <c r="AJ202" s="164">
        <f>IF(A10stdlife="n/a","n/a",IF(AJ$3&gt;(A10stdlife+$E202),(Input!$N$152*(1+rvanilla)^0.5)-SUM($N202:AI202),(Input!$N$152*(1+rvanilla)^0.5)/A10stdlife))</f>
        <v>0</v>
      </c>
      <c r="AK202" s="164">
        <f>IF(A10stdlife="n/a","n/a",IF(AK$3&gt;(A10stdlife+$E202),(Input!$N$152*(1+rvanilla)^0.5)-SUM($N202:AJ202),(Input!$N$152*(1+rvanilla)^0.5)/A10stdlife))</f>
        <v>0</v>
      </c>
      <c r="AL202" s="164">
        <f>IF(A10stdlife="n/a","n/a",IF(AL$3&gt;(A10stdlife+$E202),(Input!$N$152*(1+rvanilla)^0.5)-SUM($N202:AK202),(Input!$N$152*(1+rvanilla)^0.5)/A10stdlife))</f>
        <v>0</v>
      </c>
      <c r="AM202" s="164">
        <f>IF(A10stdlife="n/a","n/a",IF(AM$3&gt;(A10stdlife+$E202),(Input!$N$152*(1+rvanilla)^0.5)-SUM($N202:AL202),(Input!$N$152*(1+rvanilla)^0.5)/A10stdlife))</f>
        <v>0</v>
      </c>
      <c r="AN202" s="164">
        <f>IF(A10stdlife="n/a","n/a",IF(AN$3&gt;(A10stdlife+$E202),(Input!$N$152*(1+rvanilla)^0.5)-SUM($N202:AM202),(Input!$N$152*(1+rvanilla)^0.5)/A10stdlife))</f>
        <v>0</v>
      </c>
      <c r="AO202" s="164">
        <f>IF(A10stdlife="n/a","n/a",IF(AO$3&gt;(A10stdlife+$E202),(Input!$N$152*(1+rvanilla)^0.5)-SUM($N202:AN202),(Input!$N$152*(1+rvanilla)^0.5)/A10stdlife))</f>
        <v>0</v>
      </c>
      <c r="AP202" s="164">
        <f>IF(A10stdlife="n/a","n/a",IF(AP$3&gt;(A10stdlife+$E202),(Input!$N$152*(1+rvanilla)^0.5)-SUM($N202:AO202),(Input!$N$152*(1+rvanilla)^0.5)/A10stdlife))</f>
        <v>0</v>
      </c>
      <c r="AQ202" s="164">
        <f>IF(A10stdlife="n/a","n/a",IF(AQ$3&gt;(A10stdlife+$E202),(Input!$N$152*(1+rvanilla)^0.5)-SUM($N202:AP202),(Input!$N$152*(1+rvanilla)^0.5)/A10stdlife))</f>
        <v>0</v>
      </c>
      <c r="AR202" s="164">
        <f>IF(A10stdlife="n/a","n/a",IF(AR$3&gt;(A10stdlife+$E202),(Input!$N$152*(1+rvanilla)^0.5)-SUM($N202:AQ202),(Input!$N$152*(1+rvanilla)^0.5)/A10stdlife))</f>
        <v>0</v>
      </c>
      <c r="AS202" s="164">
        <f>IF(A10stdlife="n/a","n/a",IF(AS$3&gt;(A10stdlife+$E202),(Input!$N$152*(1+rvanilla)^0.5)-SUM($N202:AR202),(Input!$N$152*(1+rvanilla)^0.5)/A10stdlife))</f>
        <v>0</v>
      </c>
      <c r="AT202" s="164">
        <f>IF(A10stdlife="n/a","n/a",IF(AT$3&gt;(A10stdlife+$E202),(Input!$N$152*(1+rvanilla)^0.5)-SUM($N202:AS202),(Input!$N$152*(1+rvanilla)^0.5)/A10stdlife))</f>
        <v>0</v>
      </c>
      <c r="AU202" s="164">
        <f>IF(A10stdlife="n/a","n/a",IF(AU$3&gt;(A10stdlife+$E202),(Input!$N$152*(1+rvanilla)^0.5)-SUM($N202:AT202),(Input!$N$152*(1+rvanilla)^0.5)/A10stdlife))</f>
        <v>0</v>
      </c>
      <c r="AV202" s="164">
        <f>IF(A10stdlife="n/a","n/a",IF(AV$3&gt;(A10stdlife+$E202),(Input!$N$152*(1+rvanilla)^0.5)-SUM($N202:AU202),(Input!$N$152*(1+rvanilla)^0.5)/A10stdlife))</f>
        <v>0</v>
      </c>
      <c r="AW202" s="164">
        <f>IF(A10stdlife="n/a","n/a",IF(AW$3&gt;(A10stdlife+$E202),(Input!$N$152*(1+rvanilla)^0.5)-SUM($N202:AV202),(Input!$N$152*(1+rvanilla)^0.5)/A10stdlife))</f>
        <v>0</v>
      </c>
      <c r="AX202" s="164">
        <f>IF(A10stdlife="n/a","n/a",IF(AX$3&gt;(A10stdlife+$E202),(Input!$N$152*(1+rvanilla)^0.5)-SUM($N202:AW202),(Input!$N$152*(1+rvanilla)^0.5)/A10stdlife))</f>
        <v>0</v>
      </c>
      <c r="AY202" s="164">
        <f>IF(A10stdlife="n/a","n/a",IF(AY$3&gt;(A10stdlife+$E202),(Input!$N$152*(1+rvanilla)^0.5)-SUM($N202:AX202),(Input!$N$152*(1+rvanilla)^0.5)/A10stdlife))</f>
        <v>0</v>
      </c>
      <c r="AZ202" s="164">
        <f>IF(A10stdlife="n/a","n/a",IF(AZ$3&gt;(A10stdlife+$E202),(Input!$N$152*(1+rvanilla)^0.5)-SUM($N202:AY202),(Input!$N$152*(1+rvanilla)^0.5)/A10stdlife))</f>
        <v>0</v>
      </c>
      <c r="BA202" s="164">
        <f>IF(A10stdlife="n/a","n/a",IF(BA$3&gt;(A10stdlife+$E202),(Input!$N$152*(1+rvanilla)^0.5)-SUM($N202:AZ202),(Input!$N$152*(1+rvanilla)^0.5)/A10stdlife))</f>
        <v>0</v>
      </c>
      <c r="BB202" s="164">
        <f>IF(A10stdlife="n/a","n/a",IF(BB$3&gt;(A10stdlife+$E202),(Input!$N$152*(1+rvanilla)^0.5)-SUM($N202:BA202),(Input!$N$152*(1+rvanilla)^0.5)/A10stdlife))</f>
        <v>0</v>
      </c>
      <c r="BC202" s="164">
        <f>IF(A10stdlife="n/a","n/a",IF(BC$3&gt;(A10stdlife+$E202),(Input!$N$152*(1+rvanilla)^0.5)-SUM($N202:BB202),(Input!$N$152*(1+rvanilla)^0.5)/A10stdlife))</f>
        <v>0</v>
      </c>
      <c r="BD202" s="164">
        <f>IF(A10stdlife="n/a","n/a",IF(BD$3&gt;(A10stdlife+$E202),(Input!$N$152*(1+rvanilla)^0.5)-SUM($N202:BC202),(Input!$N$152*(1+rvanilla)^0.5)/A10stdlife))</f>
        <v>0</v>
      </c>
      <c r="BE202" s="164">
        <f>IF(A10stdlife="n/a","n/a",IF(BE$3&gt;(A10stdlife+$E202),(Input!$N$152*(1+rvanilla)^0.5)-SUM($N202:BD202),(Input!$N$152*(1+rvanilla)^0.5)/A10stdlife))</f>
        <v>0</v>
      </c>
      <c r="BF202" s="164">
        <f>IF(A10stdlife="n/a","n/a",IF(BF$3&gt;(A10stdlife+$E202),(Input!$N$152*(1+rvanilla)^0.5)-SUM($N202:BE202),(Input!$N$152*(1+rvanilla)^0.5)/A10stdlife))</f>
        <v>0</v>
      </c>
      <c r="BG202" s="164">
        <f>IF(A10stdlife="n/a","n/a",IF(BG$3&gt;(A10stdlife+$E202),(Input!$N$152*(1+rvanilla)^0.5)-SUM($N202:BF202),(Input!$N$152*(1+rvanilla)^0.5)/A10stdlife))</f>
        <v>0</v>
      </c>
      <c r="BH202" s="164">
        <f>IF(A10stdlife="n/a","n/a",IF(BH$3&gt;(A10stdlife+$E202),(Input!$N$152*(1+rvanilla)^0.5)-SUM($N202:BG202),(Input!$N$152*(1+rvanilla)^0.5)/A10stdlife))</f>
        <v>0</v>
      </c>
      <c r="BI202" s="164">
        <f>IF(A10stdlife="n/a","n/a",IF(BI$3&gt;(A10stdlife+$E202),(Input!$N$152*(1+rvanilla)^0.5)-SUM($N202:BH202),(Input!$N$152*(1+rvanilla)^0.5)/A10stdlife))</f>
        <v>0</v>
      </c>
      <c r="BJ202" s="18"/>
      <c r="BK202" s="18"/>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s="5" customFormat="1" hidden="1" outlineLevel="2" x14ac:dyDescent="0.2">
      <c r="A203" s="18"/>
      <c r="B203" s="18"/>
      <c r="C203" s="36"/>
      <c r="D203" s="485"/>
      <c r="E203" s="283">
        <v>9</v>
      </c>
      <c r="F203" s="38"/>
      <c r="G203" s="391"/>
      <c r="H203" s="308"/>
      <c r="I203" s="308"/>
      <c r="J203" s="308"/>
      <c r="K203" s="308"/>
      <c r="L203" s="308"/>
      <c r="M203" s="308"/>
      <c r="N203" s="308"/>
      <c r="O203" s="307"/>
      <c r="P203" s="164">
        <f>IF(A10stdlife="n/a","n/a",IF(P$3&gt;(A10stdlife+$E203),(Input!$O$152*(1+rvanilla)^0.5)-SUM($O203:O203),(Input!$O$152*(1+rvanilla)^0.5)/A10stdlife))</f>
        <v>0</v>
      </c>
      <c r="Q203" s="164">
        <f>IF(A10stdlife="n/a","n/a",IF(Q$3&gt;(A10stdlife+$E203),(Input!$O$152*(1+rvanilla)^0.5)-SUM($O203:P203),(Input!$O$152*(1+rvanilla)^0.5)/A10stdlife))</f>
        <v>0</v>
      </c>
      <c r="R203" s="164">
        <f>IF(A10stdlife="n/a","n/a",IF(R$3&gt;(A10stdlife+$E203),(Input!$O$152*(1+rvanilla)^0.5)-SUM($O203:Q203),(Input!$O$152*(1+rvanilla)^0.5)/A10stdlife))</f>
        <v>0</v>
      </c>
      <c r="S203" s="164">
        <f>IF(A10stdlife="n/a","n/a",IF(S$3&gt;(A10stdlife+$E203),(Input!$O$152*(1+rvanilla)^0.5)-SUM($O203:R203),(Input!$O$152*(1+rvanilla)^0.5)/A10stdlife))</f>
        <v>0</v>
      </c>
      <c r="T203" s="164">
        <f>IF(A10stdlife="n/a","n/a",IF(T$3&gt;(A10stdlife+$E203),(Input!$O$152*(1+rvanilla)^0.5)-SUM($O203:S203),(Input!$O$152*(1+rvanilla)^0.5)/A10stdlife))</f>
        <v>0</v>
      </c>
      <c r="U203" s="164">
        <f>IF(A10stdlife="n/a","n/a",IF(U$3&gt;(A10stdlife+$E203),(Input!$O$152*(1+rvanilla)^0.5)-SUM($O203:T203),(Input!$O$152*(1+rvanilla)^0.5)/A10stdlife))</f>
        <v>0</v>
      </c>
      <c r="V203" s="164">
        <f>IF(A10stdlife="n/a","n/a",IF(V$3&gt;(A10stdlife+$E203),(Input!$O$152*(1+rvanilla)^0.5)-SUM($O203:U203),(Input!$O$152*(1+rvanilla)^0.5)/A10stdlife))</f>
        <v>0</v>
      </c>
      <c r="W203" s="164">
        <f>IF(A10stdlife="n/a","n/a",IF(W$3&gt;(A10stdlife+$E203),(Input!$O$152*(1+rvanilla)^0.5)-SUM($O203:V203),(Input!$O$152*(1+rvanilla)^0.5)/A10stdlife))</f>
        <v>0</v>
      </c>
      <c r="X203" s="164">
        <f>IF(A10stdlife="n/a","n/a",IF(X$3&gt;(A10stdlife+$E203),(Input!$O$152*(1+rvanilla)^0.5)-SUM($O203:W203),(Input!$O$152*(1+rvanilla)^0.5)/A10stdlife))</f>
        <v>0</v>
      </c>
      <c r="Y203" s="164">
        <f>IF(A10stdlife="n/a","n/a",IF(Y$3&gt;(A10stdlife+$E203),(Input!$O$152*(1+rvanilla)^0.5)-SUM($O203:X203),(Input!$O$152*(1+rvanilla)^0.5)/A10stdlife))</f>
        <v>0</v>
      </c>
      <c r="Z203" s="164">
        <f>IF(A10stdlife="n/a","n/a",IF(Z$3&gt;(A10stdlife+$E203),(Input!$O$152*(1+rvanilla)^0.5)-SUM($O203:Y203),(Input!$O$152*(1+rvanilla)^0.5)/A10stdlife))</f>
        <v>0</v>
      </c>
      <c r="AA203" s="164">
        <f>IF(A10stdlife="n/a","n/a",IF(AA$3&gt;(A10stdlife+$E203),(Input!$O$152*(1+rvanilla)^0.5)-SUM($O203:Z203),(Input!$O$152*(1+rvanilla)^0.5)/A10stdlife))</f>
        <v>0</v>
      </c>
      <c r="AB203" s="164">
        <f>IF(A10stdlife="n/a","n/a",IF(AB$3&gt;(A10stdlife+$E203),(Input!$O$152*(1+rvanilla)^0.5)-SUM($O203:AA203),(Input!$O$152*(1+rvanilla)^0.5)/A10stdlife))</f>
        <v>0</v>
      </c>
      <c r="AC203" s="164">
        <f>IF(A10stdlife="n/a","n/a",IF(AC$3&gt;(A10stdlife+$E203),(Input!$O$152*(1+rvanilla)^0.5)-SUM($O203:AB203),(Input!$O$152*(1+rvanilla)^0.5)/A10stdlife))</f>
        <v>0</v>
      </c>
      <c r="AD203" s="164">
        <f>IF(A10stdlife="n/a","n/a",IF(AD$3&gt;(A10stdlife+$E203),(Input!$O$152*(1+rvanilla)^0.5)-SUM($O203:AC203),(Input!$O$152*(1+rvanilla)^0.5)/A10stdlife))</f>
        <v>0</v>
      </c>
      <c r="AE203" s="164">
        <f>IF(A10stdlife="n/a","n/a",IF(AE$3&gt;(A10stdlife+$E203),(Input!$O$152*(1+rvanilla)^0.5)-SUM($O203:AD203),(Input!$O$152*(1+rvanilla)^0.5)/A10stdlife))</f>
        <v>0</v>
      </c>
      <c r="AF203" s="164">
        <f>IF(A10stdlife="n/a","n/a",IF(AF$3&gt;(A10stdlife+$E203),(Input!$O$152*(1+rvanilla)^0.5)-SUM($O203:AE203),(Input!$O$152*(1+rvanilla)^0.5)/A10stdlife))</f>
        <v>0</v>
      </c>
      <c r="AG203" s="164">
        <f>IF(A10stdlife="n/a","n/a",IF(AG$3&gt;(A10stdlife+$E203),(Input!$O$152*(1+rvanilla)^0.5)-SUM($O203:AF203),(Input!$O$152*(1+rvanilla)^0.5)/A10stdlife))</f>
        <v>0</v>
      </c>
      <c r="AH203" s="164">
        <f>IF(A10stdlife="n/a","n/a",IF(AH$3&gt;(A10stdlife+$E203),(Input!$O$152*(1+rvanilla)^0.5)-SUM($O203:AG203),(Input!$O$152*(1+rvanilla)^0.5)/A10stdlife))</f>
        <v>0</v>
      </c>
      <c r="AI203" s="164">
        <f>IF(A10stdlife="n/a","n/a",IF(AI$3&gt;(A10stdlife+$E203),(Input!$O$152*(1+rvanilla)^0.5)-SUM($O203:AH203),(Input!$O$152*(1+rvanilla)^0.5)/A10stdlife))</f>
        <v>0</v>
      </c>
      <c r="AJ203" s="164">
        <f>IF(A10stdlife="n/a","n/a",IF(AJ$3&gt;(A10stdlife+$E203),(Input!$O$152*(1+rvanilla)^0.5)-SUM($O203:AI203),(Input!$O$152*(1+rvanilla)^0.5)/A10stdlife))</f>
        <v>0</v>
      </c>
      <c r="AK203" s="164">
        <f>IF(A10stdlife="n/a","n/a",IF(AK$3&gt;(A10stdlife+$E203),(Input!$O$152*(1+rvanilla)^0.5)-SUM($O203:AJ203),(Input!$O$152*(1+rvanilla)^0.5)/A10stdlife))</f>
        <v>0</v>
      </c>
      <c r="AL203" s="164">
        <f>IF(A10stdlife="n/a","n/a",IF(AL$3&gt;(A10stdlife+$E203),(Input!$O$152*(1+rvanilla)^0.5)-SUM($O203:AK203),(Input!$O$152*(1+rvanilla)^0.5)/A10stdlife))</f>
        <v>0</v>
      </c>
      <c r="AM203" s="164">
        <f>IF(A10stdlife="n/a","n/a",IF(AM$3&gt;(A10stdlife+$E203),(Input!$O$152*(1+rvanilla)^0.5)-SUM($O203:AL203),(Input!$O$152*(1+rvanilla)^0.5)/A10stdlife))</f>
        <v>0</v>
      </c>
      <c r="AN203" s="164">
        <f>IF(A10stdlife="n/a","n/a",IF(AN$3&gt;(A10stdlife+$E203),(Input!$O$152*(1+rvanilla)^0.5)-SUM($O203:AM203),(Input!$O$152*(1+rvanilla)^0.5)/A10stdlife))</f>
        <v>0</v>
      </c>
      <c r="AO203" s="164">
        <f>IF(A10stdlife="n/a","n/a",IF(AO$3&gt;(A10stdlife+$E203),(Input!$O$152*(1+rvanilla)^0.5)-SUM($O203:AN203),(Input!$O$152*(1+rvanilla)^0.5)/A10stdlife))</f>
        <v>0</v>
      </c>
      <c r="AP203" s="164">
        <f>IF(A10stdlife="n/a","n/a",IF(AP$3&gt;(A10stdlife+$E203),(Input!$O$152*(1+rvanilla)^0.5)-SUM($O203:AO203),(Input!$O$152*(1+rvanilla)^0.5)/A10stdlife))</f>
        <v>0</v>
      </c>
      <c r="AQ203" s="164">
        <f>IF(A10stdlife="n/a","n/a",IF(AQ$3&gt;(A10stdlife+$E203),(Input!$O$152*(1+rvanilla)^0.5)-SUM($O203:AP203),(Input!$O$152*(1+rvanilla)^0.5)/A10stdlife))</f>
        <v>0</v>
      </c>
      <c r="AR203" s="164">
        <f>IF(A10stdlife="n/a","n/a",IF(AR$3&gt;(A10stdlife+$E203),(Input!$O$152*(1+rvanilla)^0.5)-SUM($O203:AQ203),(Input!$O$152*(1+rvanilla)^0.5)/A10stdlife))</f>
        <v>0</v>
      </c>
      <c r="AS203" s="164">
        <f>IF(A10stdlife="n/a","n/a",IF(AS$3&gt;(A10stdlife+$E203),(Input!$O$152*(1+rvanilla)^0.5)-SUM($O203:AR203),(Input!$O$152*(1+rvanilla)^0.5)/A10stdlife))</f>
        <v>0</v>
      </c>
      <c r="AT203" s="164">
        <f>IF(A10stdlife="n/a","n/a",IF(AT$3&gt;(A10stdlife+$E203),(Input!$O$152*(1+rvanilla)^0.5)-SUM($O203:AS203),(Input!$O$152*(1+rvanilla)^0.5)/A10stdlife))</f>
        <v>0</v>
      </c>
      <c r="AU203" s="164">
        <f>IF(A10stdlife="n/a","n/a",IF(AU$3&gt;(A10stdlife+$E203),(Input!$O$152*(1+rvanilla)^0.5)-SUM($O203:AT203),(Input!$O$152*(1+rvanilla)^0.5)/A10stdlife))</f>
        <v>0</v>
      </c>
      <c r="AV203" s="164">
        <f>IF(A10stdlife="n/a","n/a",IF(AV$3&gt;(A10stdlife+$E203),(Input!$O$152*(1+rvanilla)^0.5)-SUM($O203:AU203),(Input!$O$152*(1+rvanilla)^0.5)/A10stdlife))</f>
        <v>0</v>
      </c>
      <c r="AW203" s="164">
        <f>IF(A10stdlife="n/a","n/a",IF(AW$3&gt;(A10stdlife+$E203),(Input!$O$152*(1+rvanilla)^0.5)-SUM($O203:AV203),(Input!$O$152*(1+rvanilla)^0.5)/A10stdlife))</f>
        <v>0</v>
      </c>
      <c r="AX203" s="164">
        <f>IF(A10stdlife="n/a","n/a",IF(AX$3&gt;(A10stdlife+$E203),(Input!$O$152*(1+rvanilla)^0.5)-SUM($O203:AW203),(Input!$O$152*(1+rvanilla)^0.5)/A10stdlife))</f>
        <v>0</v>
      </c>
      <c r="AY203" s="164">
        <f>IF(A10stdlife="n/a","n/a",IF(AY$3&gt;(A10stdlife+$E203),(Input!$O$152*(1+rvanilla)^0.5)-SUM($O203:AX203),(Input!$O$152*(1+rvanilla)^0.5)/A10stdlife))</f>
        <v>0</v>
      </c>
      <c r="AZ203" s="164">
        <f>IF(A10stdlife="n/a","n/a",IF(AZ$3&gt;(A10stdlife+$E203),(Input!$O$152*(1+rvanilla)^0.5)-SUM($O203:AY203),(Input!$O$152*(1+rvanilla)^0.5)/A10stdlife))</f>
        <v>0</v>
      </c>
      <c r="BA203" s="164">
        <f>IF(A10stdlife="n/a","n/a",IF(BA$3&gt;(A10stdlife+$E203),(Input!$O$152*(1+rvanilla)^0.5)-SUM($O203:AZ203),(Input!$O$152*(1+rvanilla)^0.5)/A10stdlife))</f>
        <v>0</v>
      </c>
      <c r="BB203" s="164">
        <f>IF(A10stdlife="n/a","n/a",IF(BB$3&gt;(A10stdlife+$E203),(Input!$O$152*(1+rvanilla)^0.5)-SUM($O203:BA203),(Input!$O$152*(1+rvanilla)^0.5)/A10stdlife))</f>
        <v>0</v>
      </c>
      <c r="BC203" s="164">
        <f>IF(A10stdlife="n/a","n/a",IF(BC$3&gt;(A10stdlife+$E203),(Input!$O$152*(1+rvanilla)^0.5)-SUM($O203:BB203),(Input!$O$152*(1+rvanilla)^0.5)/A10stdlife))</f>
        <v>0</v>
      </c>
      <c r="BD203" s="164">
        <f>IF(A10stdlife="n/a","n/a",IF(BD$3&gt;(A10stdlife+$E203),(Input!$O$152*(1+rvanilla)^0.5)-SUM($O203:BC203),(Input!$O$152*(1+rvanilla)^0.5)/A10stdlife))</f>
        <v>0</v>
      </c>
      <c r="BE203" s="164">
        <f>IF(A10stdlife="n/a","n/a",IF(BE$3&gt;(A10stdlife+$E203),(Input!$O$152*(1+rvanilla)^0.5)-SUM($O203:BD203),(Input!$O$152*(1+rvanilla)^0.5)/A10stdlife))</f>
        <v>0</v>
      </c>
      <c r="BF203" s="164">
        <f>IF(A10stdlife="n/a","n/a",IF(BF$3&gt;(A10stdlife+$E203),(Input!$O$152*(1+rvanilla)^0.5)-SUM($O203:BE203),(Input!$O$152*(1+rvanilla)^0.5)/A10stdlife))</f>
        <v>0</v>
      </c>
      <c r="BG203" s="164">
        <f>IF(A10stdlife="n/a","n/a",IF(BG$3&gt;(A10stdlife+$E203),(Input!$O$152*(1+rvanilla)^0.5)-SUM($O203:BF203),(Input!$O$152*(1+rvanilla)^0.5)/A10stdlife))</f>
        <v>0</v>
      </c>
      <c r="BH203" s="164">
        <f>IF(A10stdlife="n/a","n/a",IF(BH$3&gt;(A10stdlife+$E203),(Input!$O$152*(1+rvanilla)^0.5)-SUM($O203:BG203),(Input!$O$152*(1+rvanilla)^0.5)/A10stdlife))</f>
        <v>0</v>
      </c>
      <c r="BI203" s="164">
        <f>IF(A10stdlife="n/a","n/a",IF(BI$3&gt;(A10stdlife+$E203),(Input!$O$152*(1+rvanilla)^0.5)-SUM($O203:BH203),(Input!$O$152*(1+rvanilla)^0.5)/A10stdlife))</f>
        <v>0</v>
      </c>
      <c r="BJ203" s="18"/>
      <c r="BK203" s="18"/>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s="5" customFormat="1" hidden="1" outlineLevel="2" x14ac:dyDescent="0.2">
      <c r="A204" s="18"/>
      <c r="B204" s="18"/>
      <c r="C204" s="36"/>
      <c r="D204" s="485"/>
      <c r="E204" s="284">
        <v>10</v>
      </c>
      <c r="F204" s="38"/>
      <c r="G204" s="391"/>
      <c r="H204" s="308"/>
      <c r="I204" s="308"/>
      <c r="J204" s="308"/>
      <c r="K204" s="308"/>
      <c r="L204" s="308"/>
      <c r="M204" s="308"/>
      <c r="N204" s="308"/>
      <c r="O204" s="308"/>
      <c r="P204" s="307"/>
      <c r="Q204" s="164">
        <f>IF(A10stdlife="n/a","n/a",IF(Q$3&gt;(A10stdlife+$E204),(Input!$P$152*(1+rvanilla)^0.5)-SUM($P204:P204),(Input!$P$152*(1+rvanilla)^0.5)/A10stdlife))</f>
        <v>0</v>
      </c>
      <c r="R204" s="164">
        <f>IF(A10stdlife="n/a","n/a",IF(R$3&gt;(A10stdlife+$E204),(Input!$P$152*(1+rvanilla)^0.5)-SUM($P204:Q204),(Input!$P$152*(1+rvanilla)^0.5)/A10stdlife))</f>
        <v>0</v>
      </c>
      <c r="S204" s="164">
        <f>IF(A10stdlife="n/a","n/a",IF(S$3&gt;(A10stdlife+$E204),(Input!$P$152*(1+rvanilla)^0.5)-SUM($P204:R204),(Input!$P$152*(1+rvanilla)^0.5)/A10stdlife))</f>
        <v>0</v>
      </c>
      <c r="T204" s="164">
        <f>IF(A10stdlife="n/a","n/a",IF(T$3&gt;(A10stdlife+$E204),(Input!$P$152*(1+rvanilla)^0.5)-SUM($P204:S204),(Input!$P$152*(1+rvanilla)^0.5)/A10stdlife))</f>
        <v>0</v>
      </c>
      <c r="U204" s="164">
        <f>IF(A10stdlife="n/a","n/a",IF(U$3&gt;(A10stdlife+$E204),(Input!$P$152*(1+rvanilla)^0.5)-SUM($P204:T204),(Input!$P$152*(1+rvanilla)^0.5)/A10stdlife))</f>
        <v>0</v>
      </c>
      <c r="V204" s="164">
        <f>IF(A10stdlife="n/a","n/a",IF(V$3&gt;(A10stdlife+$E204),(Input!$P$152*(1+rvanilla)^0.5)-SUM($P204:U204),(Input!$P$152*(1+rvanilla)^0.5)/A10stdlife))</f>
        <v>0</v>
      </c>
      <c r="W204" s="164">
        <f>IF(A10stdlife="n/a","n/a",IF(W$3&gt;(A10stdlife+$E204),(Input!$P$152*(1+rvanilla)^0.5)-SUM($P204:V204),(Input!$P$152*(1+rvanilla)^0.5)/A10stdlife))</f>
        <v>0</v>
      </c>
      <c r="X204" s="164">
        <f>IF(A10stdlife="n/a","n/a",IF(X$3&gt;(A10stdlife+$E204),(Input!$P$152*(1+rvanilla)^0.5)-SUM($P204:W204),(Input!$P$152*(1+rvanilla)^0.5)/A10stdlife))</f>
        <v>0</v>
      </c>
      <c r="Y204" s="164">
        <f>IF(A10stdlife="n/a","n/a",IF(Y$3&gt;(A10stdlife+$E204),(Input!$P$152*(1+rvanilla)^0.5)-SUM($P204:X204),(Input!$P$152*(1+rvanilla)^0.5)/A10stdlife))</f>
        <v>0</v>
      </c>
      <c r="Z204" s="164">
        <f>IF(A10stdlife="n/a","n/a",IF(Z$3&gt;(A10stdlife+$E204),(Input!$P$152*(1+rvanilla)^0.5)-SUM($P204:Y204),(Input!$P$152*(1+rvanilla)^0.5)/A10stdlife))</f>
        <v>0</v>
      </c>
      <c r="AA204" s="164">
        <f>IF(A10stdlife="n/a","n/a",IF(AA$3&gt;(A10stdlife+$E204),(Input!$P$152*(1+rvanilla)^0.5)-SUM($P204:Z204),(Input!$P$152*(1+rvanilla)^0.5)/A10stdlife))</f>
        <v>0</v>
      </c>
      <c r="AB204" s="164">
        <f>IF(A10stdlife="n/a","n/a",IF(AB$3&gt;(A10stdlife+$E204),(Input!$P$152*(1+rvanilla)^0.5)-SUM($P204:AA204),(Input!$P$152*(1+rvanilla)^0.5)/A10stdlife))</f>
        <v>0</v>
      </c>
      <c r="AC204" s="164">
        <f>IF(A10stdlife="n/a","n/a",IF(AC$3&gt;(A10stdlife+$E204),(Input!$P$152*(1+rvanilla)^0.5)-SUM($P204:AB204),(Input!$P$152*(1+rvanilla)^0.5)/A10stdlife))</f>
        <v>0</v>
      </c>
      <c r="AD204" s="164">
        <f>IF(A10stdlife="n/a","n/a",IF(AD$3&gt;(A10stdlife+$E204),(Input!$P$152*(1+rvanilla)^0.5)-SUM($P204:AC204),(Input!$P$152*(1+rvanilla)^0.5)/A10stdlife))</f>
        <v>0</v>
      </c>
      <c r="AE204" s="164">
        <f>IF(A10stdlife="n/a","n/a",IF(AE$3&gt;(A10stdlife+$E204),(Input!$P$152*(1+rvanilla)^0.5)-SUM($P204:AD204),(Input!$P$152*(1+rvanilla)^0.5)/A10stdlife))</f>
        <v>0</v>
      </c>
      <c r="AF204" s="164">
        <f>IF(A10stdlife="n/a","n/a",IF(AF$3&gt;(A10stdlife+$E204),(Input!$P$152*(1+rvanilla)^0.5)-SUM($P204:AE204),(Input!$P$152*(1+rvanilla)^0.5)/A10stdlife))</f>
        <v>0</v>
      </c>
      <c r="AG204" s="164">
        <f>IF(A10stdlife="n/a","n/a",IF(AG$3&gt;(A10stdlife+$E204),(Input!$P$152*(1+rvanilla)^0.5)-SUM($P204:AF204),(Input!$P$152*(1+rvanilla)^0.5)/A10stdlife))</f>
        <v>0</v>
      </c>
      <c r="AH204" s="164">
        <f>IF(A10stdlife="n/a","n/a",IF(AH$3&gt;(A10stdlife+$E204),(Input!$P$152*(1+rvanilla)^0.5)-SUM($P204:AG204),(Input!$P$152*(1+rvanilla)^0.5)/A10stdlife))</f>
        <v>0</v>
      </c>
      <c r="AI204" s="164">
        <f>IF(A10stdlife="n/a","n/a",IF(AI$3&gt;(A10stdlife+$E204),(Input!$P$152*(1+rvanilla)^0.5)-SUM($P204:AH204),(Input!$P$152*(1+rvanilla)^0.5)/A10stdlife))</f>
        <v>0</v>
      </c>
      <c r="AJ204" s="164">
        <f>IF(A10stdlife="n/a","n/a",IF(AJ$3&gt;(A10stdlife+$E204),(Input!$P$152*(1+rvanilla)^0.5)-SUM($P204:AI204),(Input!$P$152*(1+rvanilla)^0.5)/A10stdlife))</f>
        <v>0</v>
      </c>
      <c r="AK204" s="164">
        <f>IF(A10stdlife="n/a","n/a",IF(AK$3&gt;(A10stdlife+$E204),(Input!$P$152*(1+rvanilla)^0.5)-SUM($P204:AJ204),(Input!$P$152*(1+rvanilla)^0.5)/A10stdlife))</f>
        <v>0</v>
      </c>
      <c r="AL204" s="164">
        <f>IF(A10stdlife="n/a","n/a",IF(AL$3&gt;(A10stdlife+$E204),(Input!$P$152*(1+rvanilla)^0.5)-SUM($P204:AK204),(Input!$P$152*(1+rvanilla)^0.5)/A10stdlife))</f>
        <v>0</v>
      </c>
      <c r="AM204" s="164">
        <f>IF(A10stdlife="n/a","n/a",IF(AM$3&gt;(A10stdlife+$E204),(Input!$P$152*(1+rvanilla)^0.5)-SUM($P204:AL204),(Input!$P$152*(1+rvanilla)^0.5)/A10stdlife))</f>
        <v>0</v>
      </c>
      <c r="AN204" s="164">
        <f>IF(A10stdlife="n/a","n/a",IF(AN$3&gt;(A10stdlife+$E204),(Input!$P$152*(1+rvanilla)^0.5)-SUM($P204:AM204),(Input!$P$152*(1+rvanilla)^0.5)/A10stdlife))</f>
        <v>0</v>
      </c>
      <c r="AO204" s="164">
        <f>IF(A10stdlife="n/a","n/a",IF(AO$3&gt;(A10stdlife+$E204),(Input!$P$152*(1+rvanilla)^0.5)-SUM($P204:AN204),(Input!$P$152*(1+rvanilla)^0.5)/A10stdlife))</f>
        <v>0</v>
      </c>
      <c r="AP204" s="164">
        <f>IF(A10stdlife="n/a","n/a",IF(AP$3&gt;(A10stdlife+$E204),(Input!$P$152*(1+rvanilla)^0.5)-SUM($P204:AO204),(Input!$P$152*(1+rvanilla)^0.5)/A10stdlife))</f>
        <v>0</v>
      </c>
      <c r="AQ204" s="164">
        <f>IF(A10stdlife="n/a","n/a",IF(AQ$3&gt;(A10stdlife+$E204),(Input!$P$152*(1+rvanilla)^0.5)-SUM($P204:AP204),(Input!$P$152*(1+rvanilla)^0.5)/A10stdlife))</f>
        <v>0</v>
      </c>
      <c r="AR204" s="164">
        <f>IF(A10stdlife="n/a","n/a",IF(AR$3&gt;(A10stdlife+$E204),(Input!$P$152*(1+rvanilla)^0.5)-SUM($P204:AQ204),(Input!$P$152*(1+rvanilla)^0.5)/A10stdlife))</f>
        <v>0</v>
      </c>
      <c r="AS204" s="164">
        <f>IF(A10stdlife="n/a","n/a",IF(AS$3&gt;(A10stdlife+$E204),(Input!$P$152*(1+rvanilla)^0.5)-SUM($P204:AR204),(Input!$P$152*(1+rvanilla)^0.5)/A10stdlife))</f>
        <v>0</v>
      </c>
      <c r="AT204" s="164">
        <f>IF(A10stdlife="n/a","n/a",IF(AT$3&gt;(A10stdlife+$E204),(Input!$P$152*(1+rvanilla)^0.5)-SUM($P204:AS204),(Input!$P$152*(1+rvanilla)^0.5)/A10stdlife))</f>
        <v>0</v>
      </c>
      <c r="AU204" s="164">
        <f>IF(A10stdlife="n/a","n/a",IF(AU$3&gt;(A10stdlife+$E204),(Input!$P$152*(1+rvanilla)^0.5)-SUM($P204:AT204),(Input!$P$152*(1+rvanilla)^0.5)/A10stdlife))</f>
        <v>0</v>
      </c>
      <c r="AV204" s="164">
        <f>IF(A10stdlife="n/a","n/a",IF(AV$3&gt;(A10stdlife+$E204),(Input!$P$152*(1+rvanilla)^0.5)-SUM($P204:AU204),(Input!$P$152*(1+rvanilla)^0.5)/A10stdlife))</f>
        <v>0</v>
      </c>
      <c r="AW204" s="164">
        <f>IF(A10stdlife="n/a","n/a",IF(AW$3&gt;(A10stdlife+$E204),(Input!$P$152*(1+rvanilla)^0.5)-SUM($P204:AV204),(Input!$P$152*(1+rvanilla)^0.5)/A10stdlife))</f>
        <v>0</v>
      </c>
      <c r="AX204" s="164">
        <f>IF(A10stdlife="n/a","n/a",IF(AX$3&gt;(A10stdlife+$E204),(Input!$P$152*(1+rvanilla)^0.5)-SUM($P204:AW204),(Input!$P$152*(1+rvanilla)^0.5)/A10stdlife))</f>
        <v>0</v>
      </c>
      <c r="AY204" s="164">
        <f>IF(A10stdlife="n/a","n/a",IF(AY$3&gt;(A10stdlife+$E204),(Input!$P$152*(1+rvanilla)^0.5)-SUM($P204:AX204),(Input!$P$152*(1+rvanilla)^0.5)/A10stdlife))</f>
        <v>0</v>
      </c>
      <c r="AZ204" s="164">
        <f>IF(A10stdlife="n/a","n/a",IF(AZ$3&gt;(A10stdlife+$E204),(Input!$P$152*(1+rvanilla)^0.5)-SUM($P204:AY204),(Input!$P$152*(1+rvanilla)^0.5)/A10stdlife))</f>
        <v>0</v>
      </c>
      <c r="BA204" s="164">
        <f>IF(A10stdlife="n/a","n/a",IF(BA$3&gt;(A10stdlife+$E204),(Input!$P$152*(1+rvanilla)^0.5)-SUM($P204:AZ204),(Input!$P$152*(1+rvanilla)^0.5)/A10stdlife))</f>
        <v>0</v>
      </c>
      <c r="BB204" s="164">
        <f>IF(A10stdlife="n/a","n/a",IF(BB$3&gt;(A10stdlife+$E204),(Input!$P$152*(1+rvanilla)^0.5)-SUM($P204:BA204),(Input!$P$152*(1+rvanilla)^0.5)/A10stdlife))</f>
        <v>0</v>
      </c>
      <c r="BC204" s="164">
        <f>IF(A10stdlife="n/a","n/a",IF(BC$3&gt;(A10stdlife+$E204),(Input!$P$152*(1+rvanilla)^0.5)-SUM($P204:BB204),(Input!$P$152*(1+rvanilla)^0.5)/A10stdlife))</f>
        <v>0</v>
      </c>
      <c r="BD204" s="164">
        <f>IF(A10stdlife="n/a","n/a",IF(BD$3&gt;(A10stdlife+$E204),(Input!$P$152*(1+rvanilla)^0.5)-SUM($P204:BC204),(Input!$P$152*(1+rvanilla)^0.5)/A10stdlife))</f>
        <v>0</v>
      </c>
      <c r="BE204" s="164">
        <f>IF(A10stdlife="n/a","n/a",IF(BE$3&gt;(A10stdlife+$E204),(Input!$P$152*(1+rvanilla)^0.5)-SUM($P204:BD204),(Input!$P$152*(1+rvanilla)^0.5)/A10stdlife))</f>
        <v>0</v>
      </c>
      <c r="BF204" s="164">
        <f>IF(A10stdlife="n/a","n/a",IF(BF$3&gt;(A10stdlife+$E204),(Input!$P$152*(1+rvanilla)^0.5)-SUM($P204:BE204),(Input!$P$152*(1+rvanilla)^0.5)/A10stdlife))</f>
        <v>0</v>
      </c>
      <c r="BG204" s="164">
        <f>IF(A10stdlife="n/a","n/a",IF(BG$3&gt;(A10stdlife+$E204),(Input!$P$152*(1+rvanilla)^0.5)-SUM($P204:BF204),(Input!$P$152*(1+rvanilla)^0.5)/A10stdlife))</f>
        <v>0</v>
      </c>
      <c r="BH204" s="164">
        <f>IF(A10stdlife="n/a","n/a",IF(BH$3&gt;(A10stdlife+$E204),(Input!$P$152*(1+rvanilla)^0.5)-SUM($P204:BG204),(Input!$P$152*(1+rvanilla)^0.5)/A10stdlife))</f>
        <v>0</v>
      </c>
      <c r="BI204" s="164">
        <f>IF(A10stdlife="n/a","n/a",IF(BI$3&gt;(A10stdlife+$E204),(Input!$P$152*(1+rvanilla)^0.5)-SUM($P204:BH204),(Input!$P$152*(1+rvanilla)^0.5)/A10stdlife))</f>
        <v>0</v>
      </c>
      <c r="BJ204" s="18"/>
      <c r="BK204" s="18"/>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s="5" customFormat="1" hidden="1" outlineLevel="1" x14ac:dyDescent="0.2">
      <c r="A205" s="18"/>
      <c r="B205" s="18"/>
      <c r="C205" s="36" t="str">
        <f>Asset10</f>
        <v>132kV tower lines</v>
      </c>
      <c r="D205" s="18"/>
      <c r="E205" s="18"/>
      <c r="F205" s="33"/>
      <c r="G205" s="161">
        <f t="shared" ref="G205:AL205" si="55">SUM(G193:G204)</f>
        <v>1.1475815190896159</v>
      </c>
      <c r="H205" s="161">
        <f t="shared" si="55"/>
        <v>1.1828938898116343</v>
      </c>
      <c r="I205" s="161">
        <f t="shared" si="55"/>
        <v>1.234735382068253</v>
      </c>
      <c r="J205" s="161">
        <f t="shared" si="55"/>
        <v>1.2750021627551851</v>
      </c>
      <c r="K205" s="161">
        <f t="shared" si="55"/>
        <v>1.3133707937153305</v>
      </c>
      <c r="L205" s="161">
        <f t="shared" si="55"/>
        <v>1.3516542716225672</v>
      </c>
      <c r="M205" s="161">
        <f t="shared" si="55"/>
        <v>1.3516542716225672</v>
      </c>
      <c r="N205" s="161">
        <f t="shared" si="55"/>
        <v>1.3516542716225672</v>
      </c>
      <c r="O205" s="161">
        <f t="shared" si="55"/>
        <v>1.3516542716225672</v>
      </c>
      <c r="P205" s="161">
        <f t="shared" si="55"/>
        <v>1.3516542716225672</v>
      </c>
      <c r="Q205" s="161">
        <f t="shared" si="55"/>
        <v>1.3516542716225672</v>
      </c>
      <c r="R205" s="161">
        <f t="shared" si="55"/>
        <v>1.3516542716225672</v>
      </c>
      <c r="S205" s="161">
        <f t="shared" si="55"/>
        <v>1.3516542716225672</v>
      </c>
      <c r="T205" s="161">
        <f t="shared" si="55"/>
        <v>1.3516542716225672</v>
      </c>
      <c r="U205" s="161">
        <f t="shared" si="55"/>
        <v>1.3516542716225672</v>
      </c>
      <c r="V205" s="161">
        <f t="shared" si="55"/>
        <v>1.3516542716225672</v>
      </c>
      <c r="W205" s="161">
        <f t="shared" si="55"/>
        <v>1.3516542716225672</v>
      </c>
      <c r="X205" s="161">
        <f t="shared" si="55"/>
        <v>1.3516542716225672</v>
      </c>
      <c r="Y205" s="161">
        <f t="shared" si="55"/>
        <v>1.3516542716225672</v>
      </c>
      <c r="Z205" s="161">
        <f t="shared" si="55"/>
        <v>1.3516542716225672</v>
      </c>
      <c r="AA205" s="161">
        <f t="shared" si="55"/>
        <v>1.3516542716225672</v>
      </c>
      <c r="AB205" s="161">
        <f t="shared" si="55"/>
        <v>1.3516542716225672</v>
      </c>
      <c r="AC205" s="161">
        <f t="shared" si="55"/>
        <v>1.3516542716225672</v>
      </c>
      <c r="AD205" s="161">
        <f t="shared" si="55"/>
        <v>1.3516542716225672</v>
      </c>
      <c r="AE205" s="161">
        <f t="shared" si="55"/>
        <v>1.3516542716225672</v>
      </c>
      <c r="AF205" s="161">
        <f t="shared" si="55"/>
        <v>1.3516542716225672</v>
      </c>
      <c r="AG205" s="161">
        <f t="shared" si="55"/>
        <v>1.3516542716225672</v>
      </c>
      <c r="AH205" s="161">
        <f t="shared" si="55"/>
        <v>1.3516542716225672</v>
      </c>
      <c r="AI205" s="161">
        <f t="shared" si="55"/>
        <v>1.3516542716225672</v>
      </c>
      <c r="AJ205" s="161">
        <f t="shared" si="55"/>
        <v>1.3516542716225672</v>
      </c>
      <c r="AK205" s="161">
        <f t="shared" si="55"/>
        <v>1.3516542716225672</v>
      </c>
      <c r="AL205" s="161">
        <f t="shared" si="55"/>
        <v>1.3516542716225672</v>
      </c>
      <c r="AM205" s="161">
        <f t="shared" ref="AM205:BI205" si="56">SUM(AM193:AM204)</f>
        <v>1.3516542716225672</v>
      </c>
      <c r="AN205" s="161">
        <f t="shared" si="56"/>
        <v>1.3516542716225672</v>
      </c>
      <c r="AO205" s="161">
        <f t="shared" si="56"/>
        <v>1.3516542716225672</v>
      </c>
      <c r="AP205" s="161">
        <f t="shared" si="56"/>
        <v>1.3516542716225672</v>
      </c>
      <c r="AQ205" s="161">
        <f t="shared" si="56"/>
        <v>1.3516542716225672</v>
      </c>
      <c r="AR205" s="161">
        <f t="shared" si="56"/>
        <v>1.3516542716225672</v>
      </c>
      <c r="AS205" s="161">
        <f t="shared" si="56"/>
        <v>1.3516542716225672</v>
      </c>
      <c r="AT205" s="161">
        <f t="shared" si="56"/>
        <v>1.3516542716225672</v>
      </c>
      <c r="AU205" s="161">
        <f t="shared" si="56"/>
        <v>1.3516542716225672</v>
      </c>
      <c r="AV205" s="161">
        <f t="shared" si="56"/>
        <v>1.3516542716225672</v>
      </c>
      <c r="AW205" s="161">
        <f t="shared" si="56"/>
        <v>0.74932887872901666</v>
      </c>
      <c r="AX205" s="161">
        <f t="shared" si="56"/>
        <v>0.20407275253295132</v>
      </c>
      <c r="AY205" s="161">
        <f t="shared" si="56"/>
        <v>0.20407275253295132</v>
      </c>
      <c r="AZ205" s="161">
        <f t="shared" si="56"/>
        <v>0.20407275253295132</v>
      </c>
      <c r="BA205" s="161">
        <f t="shared" si="56"/>
        <v>0.20407275253295132</v>
      </c>
      <c r="BB205" s="161">
        <f t="shared" si="56"/>
        <v>0.20407275253295132</v>
      </c>
      <c r="BC205" s="161">
        <f t="shared" si="56"/>
        <v>0.20407275253295132</v>
      </c>
      <c r="BD205" s="161">
        <f t="shared" si="56"/>
        <v>0.20407275253295132</v>
      </c>
      <c r="BE205" s="161">
        <f t="shared" si="56"/>
        <v>0.20407275253295132</v>
      </c>
      <c r="BF205" s="161">
        <f t="shared" si="56"/>
        <v>0.20407275253295132</v>
      </c>
      <c r="BG205" s="161">
        <f t="shared" si="56"/>
        <v>0.20407275253295132</v>
      </c>
      <c r="BH205" s="161">
        <f t="shared" si="56"/>
        <v>0.20407275253295132</v>
      </c>
      <c r="BI205" s="161">
        <f t="shared" si="56"/>
        <v>0.20407275253295132</v>
      </c>
      <c r="BJ205" s="18"/>
      <c r="BK205" s="18"/>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s="5" customFormat="1" hidden="1" outlineLevel="2" x14ac:dyDescent="0.2">
      <c r="A206" s="18"/>
      <c r="B206" s="43" t="str">
        <f>C218</f>
        <v>132kV concrete &amp; steel pole lines</v>
      </c>
      <c r="C206" s="44"/>
      <c r="D206" s="45" t="s">
        <v>72</v>
      </c>
      <c r="E206" s="44"/>
      <c r="F206" s="46"/>
      <c r="G206" s="389">
        <f>IF(G$3&gt;A11remlife,A11value-SUM($F206:F206),IF(A11remlife="N/A","n/a",A11value/A11remlife))</f>
        <v>1.0432107764150702</v>
      </c>
      <c r="H206" s="163">
        <f>IF(H$3&gt;A11remlife,A11value-SUM($F206:G206),IF(A11remlife="N/A","n/a",A11value/A11remlife))</f>
        <v>1.0432107764150702</v>
      </c>
      <c r="I206" s="163">
        <f>IF(I$3&gt;A11remlife,A11value-SUM($F206:H206),IF(A11remlife="N/A","n/a",A11value/A11remlife))</f>
        <v>1.0432107764150702</v>
      </c>
      <c r="J206" s="163">
        <f>IF(J$3&gt;A11remlife,A11value-SUM($F206:I206),IF(A11remlife="N/A","n/a",A11value/A11remlife))</f>
        <v>1.0432107764150702</v>
      </c>
      <c r="K206" s="163">
        <f>IF(K$3&gt;A11remlife,A11value-SUM($F206:J206),IF(A11remlife="N/A","n/a",A11value/A11remlife))</f>
        <v>1.0432107764150702</v>
      </c>
      <c r="L206" s="163">
        <f>IF(L$3&gt;A11remlife,A11value-SUM($F206:K206),IF(A11remlife="N/A","n/a",A11value/A11remlife))</f>
        <v>1.0432107764150702</v>
      </c>
      <c r="M206" s="163">
        <f>IF(M$3&gt;A11remlife,A11value-SUM($F206:L206),IF(A11remlife="N/A","n/a",A11value/A11remlife))</f>
        <v>1.0432107764150702</v>
      </c>
      <c r="N206" s="163">
        <f>IF(N$3&gt;A11remlife,A11value-SUM($F206:M206),IF(A11remlife="N/A","n/a",A11value/A11remlife))</f>
        <v>1.0432107764150702</v>
      </c>
      <c r="O206" s="163">
        <f>IF(O$3&gt;A11remlife,A11value-SUM($F206:N206),IF(A11remlife="N/A","n/a",A11value/A11remlife))</f>
        <v>1.0432107764150702</v>
      </c>
      <c r="P206" s="163">
        <f>IF(P$3&gt;A11remlife,A11value-SUM($F206:O206),IF(A11remlife="N/A","n/a",A11value/A11remlife))</f>
        <v>1.0432107764150702</v>
      </c>
      <c r="Q206" s="163">
        <f>IF(Q$3&gt;A11remlife,A11value-SUM($F206:P206),IF(A11remlife="N/A","n/a",A11value/A11remlife))</f>
        <v>1.0432107764150702</v>
      </c>
      <c r="R206" s="163">
        <f>IF(R$3&gt;A11remlife,A11value-SUM($F206:Q206),IF(A11remlife="N/A","n/a",A11value/A11remlife))</f>
        <v>1.0432107764150702</v>
      </c>
      <c r="S206" s="163">
        <f>IF(S$3&gt;A11remlife,A11value-SUM($F206:R206),IF(A11remlife="N/A","n/a",A11value/A11remlife))</f>
        <v>1.0432107764150702</v>
      </c>
      <c r="T206" s="163">
        <f>IF(T$3&gt;A11remlife,A11value-SUM($F206:S206),IF(A11remlife="N/A","n/a",A11value/A11remlife))</f>
        <v>1.0432107764150702</v>
      </c>
      <c r="U206" s="163">
        <f>IF(U$3&gt;A11remlife,A11value-SUM($F206:T206),IF(A11remlife="N/A","n/a",A11value/A11remlife))</f>
        <v>1.0432107764150702</v>
      </c>
      <c r="V206" s="163">
        <f>IF(V$3&gt;A11remlife,A11value-SUM($F206:U206),IF(A11remlife="N/A","n/a",A11value/A11remlife))</f>
        <v>1.0432107764150702</v>
      </c>
      <c r="W206" s="163">
        <f>IF(W$3&gt;A11remlife,A11value-SUM($F206:V206),IF(A11remlife="N/A","n/a",A11value/A11remlife))</f>
        <v>1.0432107764150702</v>
      </c>
      <c r="X206" s="163">
        <f>IF(X$3&gt;A11remlife,A11value-SUM($F206:W206),IF(A11remlife="N/A","n/a",A11value/A11remlife))</f>
        <v>1.0432107764150702</v>
      </c>
      <c r="Y206" s="163">
        <f>IF(Y$3&gt;A11remlife,A11value-SUM($F206:X206),IF(A11remlife="N/A","n/a",A11value/A11remlife))</f>
        <v>1.0432107764150702</v>
      </c>
      <c r="Z206" s="163">
        <f>IF(Z$3&gt;A11remlife,A11value-SUM($F206:Y206),IF(A11remlife="N/A","n/a",A11value/A11remlife))</f>
        <v>1.0432107764150702</v>
      </c>
      <c r="AA206" s="163">
        <f>IF(AA$3&gt;A11remlife,A11value-SUM($F206:Z206),IF(A11remlife="N/A","n/a",A11value/A11remlife))</f>
        <v>1.0432107764150702</v>
      </c>
      <c r="AB206" s="163">
        <f>IF(AB$3&gt;A11remlife,A11value-SUM($F206:AA206),IF(A11remlife="N/A","n/a",A11value/A11remlife))</f>
        <v>1.0432107764150702</v>
      </c>
      <c r="AC206" s="163">
        <f>IF(AC$3&gt;A11remlife,A11value-SUM($F206:AB206),IF(A11remlife="N/A","n/a",A11value/A11remlife))</f>
        <v>1.0432107764150702</v>
      </c>
      <c r="AD206" s="163">
        <f>IF(AD$3&gt;A11remlife,A11value-SUM($F206:AC206),IF(A11remlife="N/A","n/a",A11value/A11remlife))</f>
        <v>1.0432107764150702</v>
      </c>
      <c r="AE206" s="163">
        <f>IF(AE$3&gt;A11remlife,A11value-SUM($F206:AD206),IF(A11remlife="N/A","n/a",A11value/A11remlife))</f>
        <v>1.0432107764150702</v>
      </c>
      <c r="AF206" s="163">
        <f>IF(AF$3&gt;A11remlife,A11value-SUM($F206:AE206),IF(A11remlife="N/A","n/a",A11value/A11remlife))</f>
        <v>1.0432107764150702</v>
      </c>
      <c r="AG206" s="163">
        <f>IF(AG$3&gt;A11remlife,A11value-SUM($F206:AF206),IF(A11remlife="N/A","n/a",A11value/A11remlife))</f>
        <v>1.0432107764150702</v>
      </c>
      <c r="AH206" s="163">
        <f>IF(AH$3&gt;A11remlife,A11value-SUM($F206:AG206),IF(A11remlife="N/A","n/a",A11value/A11remlife))</f>
        <v>1.0432107764150702</v>
      </c>
      <c r="AI206" s="163">
        <f>IF(AI$3&gt;A11remlife,A11value-SUM($F206:AH206),IF(A11remlife="N/A","n/a",A11value/A11remlife))</f>
        <v>1.0432107764150702</v>
      </c>
      <c r="AJ206" s="163">
        <f>IF(AJ$3&gt;A11remlife,A11value-SUM($F206:AI206),IF(A11remlife="N/A","n/a",A11value/A11remlife))</f>
        <v>1.0432107764150702</v>
      </c>
      <c r="AK206" s="163">
        <f>IF(AK$3&gt;A11remlife,A11value-SUM($F206:AJ206),IF(A11remlife="N/A","n/a",A11value/A11remlife))</f>
        <v>1.0432107764150702</v>
      </c>
      <c r="AL206" s="163">
        <f>IF(AL$3&gt;A11remlife,A11value-SUM($F206:AK206),IF(A11remlife="N/A","n/a",A11value/A11remlife))</f>
        <v>1.0432107764150702</v>
      </c>
      <c r="AM206" s="163">
        <f>IF(AM$3&gt;A11remlife,A11value-SUM($F206:AL206),IF(A11remlife="N/A","n/a",A11value/A11remlife))</f>
        <v>1.0432107764150702</v>
      </c>
      <c r="AN206" s="163">
        <f>IF(AN$3&gt;A11remlife,A11value-SUM($F206:AM206),IF(A11remlife="N/A","n/a",A11value/A11remlife))</f>
        <v>1.0432107764150702</v>
      </c>
      <c r="AO206" s="163">
        <f>IF(AO$3&gt;A11remlife,A11value-SUM($F206:AN206),IF(A11remlife="N/A","n/a",A11value/A11remlife))</f>
        <v>1.0432107764150702</v>
      </c>
      <c r="AP206" s="163">
        <f>IF(AP$3&gt;A11remlife,A11value-SUM($F206:AO206),IF(A11remlife="N/A","n/a",A11value/A11remlife))</f>
        <v>1.0432107764150702</v>
      </c>
      <c r="AQ206" s="163">
        <f>IF(AQ$3&gt;A11remlife,A11value-SUM($F206:AP206),IF(A11remlife="N/A","n/a",A11value/A11remlife))</f>
        <v>1.0432107764150702</v>
      </c>
      <c r="AR206" s="163">
        <f>IF(AR$3&gt;A11remlife,A11value-SUM($F206:AQ206),IF(A11remlife="N/A","n/a",A11value/A11remlife))</f>
        <v>1.0432107764150702</v>
      </c>
      <c r="AS206" s="163">
        <f>IF(AS$3&gt;A11remlife,A11value-SUM($F206:AR206),IF(A11remlife="N/A","n/a",A11value/A11remlife))</f>
        <v>1.0432107764150702</v>
      </c>
      <c r="AT206" s="163">
        <f>IF(AT$3&gt;A11remlife,A11value-SUM($F206:AS206),IF(A11remlife="N/A","n/a",A11value/A11remlife))</f>
        <v>1.0432107764150702</v>
      </c>
      <c r="AU206" s="163">
        <f>IF(AU$3&gt;A11remlife,A11value-SUM($F206:AT206),IF(A11remlife="N/A","n/a",A11value/A11remlife))</f>
        <v>1.0432107764150702</v>
      </c>
      <c r="AV206" s="163">
        <f>IF(AV$3&gt;A11remlife,A11value-SUM($F206:AU206),IF(A11remlife="N/A","n/a",A11value/A11remlife))</f>
        <v>1.0432107764150702</v>
      </c>
      <c r="AW206" s="163">
        <f>IF(AW$3&gt;A11remlife,A11value-SUM($F206:AV206),IF(A11remlife="N/A","n/a",A11value/A11remlife))</f>
        <v>1.0432107764150702</v>
      </c>
      <c r="AX206" s="163">
        <f>IF(AX$3&gt;A11remlife,A11value-SUM($F206:AW206),IF(A11remlife="N/A","n/a",A11value/A11remlife))</f>
        <v>1.0432107764150702</v>
      </c>
      <c r="AY206" s="163">
        <f>IF(AY$3&gt;A11remlife,A11value-SUM($F206:AX206),IF(A11remlife="N/A","n/a",A11value/A11remlife))</f>
        <v>1.0432107764150702</v>
      </c>
      <c r="AZ206" s="163">
        <f>IF(AZ$3&gt;A11remlife,A11value-SUM($F206:AY206),IF(A11remlife="N/A","n/a",A11value/A11remlife))</f>
        <v>1.0432107764150702</v>
      </c>
      <c r="BA206" s="163">
        <f>IF(BA$3&gt;A11remlife,A11value-SUM($F206:AZ206),IF(A11remlife="N/A","n/a",A11value/A11remlife))</f>
        <v>0.86344340129680575</v>
      </c>
      <c r="BB206" s="163">
        <f>IF(BB$3&gt;A11remlife,A11value-SUM($F206:BA206),IF(A11remlife="N/A","n/a",A11value/A11remlife))</f>
        <v>0</v>
      </c>
      <c r="BC206" s="163">
        <f>IF(BC$3&gt;A11remlife,A11value-SUM($F206:BB206),IF(A11remlife="N/A","n/a",A11value/A11remlife))</f>
        <v>0</v>
      </c>
      <c r="BD206" s="163">
        <f>IF(BD$3&gt;A11remlife,A11value-SUM($F206:BC206),IF(A11remlife="N/A","n/a",A11value/A11remlife))</f>
        <v>0</v>
      </c>
      <c r="BE206" s="163">
        <f>IF(BE$3&gt;A11remlife,A11value-SUM($F206:BD206),IF(A11remlife="N/A","n/a",A11value/A11remlife))</f>
        <v>0</v>
      </c>
      <c r="BF206" s="163">
        <f>IF(BF$3&gt;A11remlife,A11value-SUM($F206:BE206),IF(A11remlife="N/A","n/a",A11value/A11remlife))</f>
        <v>0</v>
      </c>
      <c r="BG206" s="163">
        <f>IF(BG$3&gt;A11remlife,A11value-SUM($F206:BF206),IF(A11remlife="N/A","n/a",A11value/A11remlife))</f>
        <v>0</v>
      </c>
      <c r="BH206" s="163">
        <f>IF(BH$3&gt;A11remlife,A11value-SUM($F206:BG206),IF(A11remlife="N/A","n/a",A11value/A11remlife))</f>
        <v>0</v>
      </c>
      <c r="BI206" s="163">
        <f>IF(BI$3&gt;A11remlife,A11value-SUM($F206:BH206),IF(A11remlife="N/A","n/a",A11value/A11remlife))</f>
        <v>0</v>
      </c>
      <c r="BJ206" s="18"/>
      <c r="BK206" s="18"/>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s="5" customFormat="1" hidden="1" outlineLevel="2" x14ac:dyDescent="0.2">
      <c r="A207" s="18"/>
      <c r="B207" s="18"/>
      <c r="C207" s="36"/>
      <c r="D207" s="485" t="s">
        <v>71</v>
      </c>
      <c r="E207" s="283">
        <v>0</v>
      </c>
      <c r="F207" s="38"/>
      <c r="G207" s="160"/>
      <c r="H207" s="164"/>
      <c r="I207" s="164"/>
      <c r="J207" s="164"/>
      <c r="K207" s="164"/>
      <c r="L207" s="164"/>
      <c r="M207" s="164"/>
      <c r="N207" s="164"/>
      <c r="O207" s="164"/>
      <c r="P207" s="164"/>
      <c r="Q207" s="164"/>
      <c r="R207" s="164"/>
      <c r="S207" s="164"/>
      <c r="T207" s="164"/>
      <c r="U207" s="164"/>
      <c r="V207" s="164"/>
      <c r="W207" s="164"/>
      <c r="X207" s="164"/>
      <c r="Y207" s="164"/>
      <c r="Z207" s="164"/>
      <c r="AA207" s="164"/>
      <c r="AB207" s="164"/>
      <c r="AC207" s="164"/>
      <c r="AD207" s="164"/>
      <c r="AE207" s="164"/>
      <c r="AF207" s="164"/>
      <c r="AG207" s="164"/>
      <c r="AH207" s="164"/>
      <c r="AI207" s="164"/>
      <c r="AJ207" s="164"/>
      <c r="AK207" s="164"/>
      <c r="AL207" s="164"/>
      <c r="AM207" s="164"/>
      <c r="AN207" s="164"/>
      <c r="AO207" s="164"/>
      <c r="AP207" s="164"/>
      <c r="AQ207" s="164"/>
      <c r="AR207" s="164"/>
      <c r="AS207" s="164"/>
      <c r="AT207" s="164"/>
      <c r="AU207" s="164"/>
      <c r="AV207" s="164"/>
      <c r="AW207" s="164"/>
      <c r="AX207" s="164"/>
      <c r="AY207" s="164"/>
      <c r="AZ207" s="164"/>
      <c r="BA207" s="164"/>
      <c r="BB207" s="164"/>
      <c r="BC207" s="164"/>
      <c r="BD207" s="164"/>
      <c r="BE207" s="164"/>
      <c r="BF207" s="164"/>
      <c r="BG207" s="164"/>
      <c r="BH207" s="164"/>
      <c r="BI207" s="164"/>
      <c r="BJ207" s="18"/>
      <c r="BK207" s="18"/>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s="5" customFormat="1" hidden="1" outlineLevel="2" x14ac:dyDescent="0.2">
      <c r="A208" s="18"/>
      <c r="B208" s="18"/>
      <c r="C208" s="36"/>
      <c r="D208" s="485"/>
      <c r="E208" s="283">
        <v>1</v>
      </c>
      <c r="F208" s="38"/>
      <c r="G208" s="390"/>
      <c r="H208" s="164">
        <f>IF(A11stdlife="n/a","n/a",IF(H$3&gt;(A11stdlife+$E208),(Input!$G$153*(1+rvanilla)^0.5)-SUM($G208:G208),(Input!$G$153*(1+rvanilla)^0.5)/A11stdlife))</f>
        <v>7.5243601494565104E-2</v>
      </c>
      <c r="I208" s="164">
        <f>IF(A11stdlife="n/a","n/a",IF(I$3&gt;(A11stdlife+$E208),(Input!$G$153*(1+rvanilla)^0.5)-SUM($G208:H208),(Input!$G$153*(1+rvanilla)^0.5)/A11stdlife))</f>
        <v>7.5243601494565104E-2</v>
      </c>
      <c r="J208" s="164">
        <f>IF(A11stdlife="n/a","n/a",IF(J$3&gt;(A11stdlife+$E208),(Input!$G$153*(1+rvanilla)^0.5)-SUM($G208:I208),(Input!$G$153*(1+rvanilla)^0.5)/A11stdlife))</f>
        <v>7.5243601494565104E-2</v>
      </c>
      <c r="K208" s="164">
        <f>IF(A11stdlife="n/a","n/a",IF(K$3&gt;(A11stdlife+$E208),(Input!$G$153*(1+rvanilla)^0.5)-SUM($G208:J208),(Input!$G$153*(1+rvanilla)^0.5)/A11stdlife))</f>
        <v>7.5243601494565104E-2</v>
      </c>
      <c r="L208" s="164">
        <f>IF(A11stdlife="n/a","n/a",IF(L$3&gt;(A11stdlife+$E208),(Input!$G$153*(1+rvanilla)^0.5)-SUM($G208:K208),(Input!$G$153*(1+rvanilla)^0.5)/A11stdlife))</f>
        <v>7.5243601494565104E-2</v>
      </c>
      <c r="M208" s="164">
        <f>IF(A11stdlife="n/a","n/a",IF(M$3&gt;(A11stdlife+$E208),(Input!$G$153*(1+rvanilla)^0.5)-SUM($G208:L208),(Input!$G$153*(1+rvanilla)^0.5)/A11stdlife))</f>
        <v>7.5243601494565104E-2</v>
      </c>
      <c r="N208" s="164">
        <f>IF(A11stdlife="n/a","n/a",IF(N$3&gt;(A11stdlife+$E208),(Input!$G$153*(1+rvanilla)^0.5)-SUM($G208:M208),(Input!$G$153*(1+rvanilla)^0.5)/A11stdlife))</f>
        <v>7.5243601494565104E-2</v>
      </c>
      <c r="O208" s="164">
        <f>IF(A11stdlife="n/a","n/a",IF(O$3&gt;(A11stdlife+$E208),(Input!$G$153*(1+rvanilla)^0.5)-SUM($G208:N208),(Input!$G$153*(1+rvanilla)^0.5)/A11stdlife))</f>
        <v>7.5243601494565104E-2</v>
      </c>
      <c r="P208" s="164">
        <f>IF(A11stdlife="n/a","n/a",IF(P$3&gt;(A11stdlife+$E208),(Input!$G$153*(1+rvanilla)^0.5)-SUM($G208:O208),(Input!$G$153*(1+rvanilla)^0.5)/A11stdlife))</f>
        <v>7.5243601494565104E-2</v>
      </c>
      <c r="Q208" s="164">
        <f>IF(A11stdlife="n/a","n/a",IF(Q$3&gt;(A11stdlife+$E208),(Input!$G$153*(1+rvanilla)^0.5)-SUM($G208:P208),(Input!$G$153*(1+rvanilla)^0.5)/A11stdlife))</f>
        <v>7.5243601494565104E-2</v>
      </c>
      <c r="R208" s="164">
        <f>IF(A11stdlife="n/a","n/a",IF(R$3&gt;(A11stdlife+$E208),(Input!$G$153*(1+rvanilla)^0.5)-SUM($G208:Q208),(Input!$G$153*(1+rvanilla)^0.5)/A11stdlife))</f>
        <v>7.5243601494565104E-2</v>
      </c>
      <c r="S208" s="164">
        <f>IF(A11stdlife="n/a","n/a",IF(S$3&gt;(A11stdlife+$E208),(Input!$G$153*(1+rvanilla)^0.5)-SUM($G208:R208),(Input!$G$153*(1+rvanilla)^0.5)/A11stdlife))</f>
        <v>7.5243601494565104E-2</v>
      </c>
      <c r="T208" s="164">
        <f>IF(A11stdlife="n/a","n/a",IF(T$3&gt;(A11stdlife+$E208),(Input!$G$153*(1+rvanilla)^0.5)-SUM($G208:S208),(Input!$G$153*(1+rvanilla)^0.5)/A11stdlife))</f>
        <v>7.5243601494565104E-2</v>
      </c>
      <c r="U208" s="164">
        <f>IF(A11stdlife="n/a","n/a",IF(U$3&gt;(A11stdlife+$E208),(Input!$G$153*(1+rvanilla)^0.5)-SUM($G208:T208),(Input!$G$153*(1+rvanilla)^0.5)/A11stdlife))</f>
        <v>7.5243601494565104E-2</v>
      </c>
      <c r="V208" s="164">
        <f>IF(A11stdlife="n/a","n/a",IF(V$3&gt;(A11stdlife+$E208),(Input!$G$153*(1+rvanilla)^0.5)-SUM($G208:U208),(Input!$G$153*(1+rvanilla)^0.5)/A11stdlife))</f>
        <v>7.5243601494565104E-2</v>
      </c>
      <c r="W208" s="164">
        <f>IF(A11stdlife="n/a","n/a",IF(W$3&gt;(A11stdlife+$E208),(Input!$G$153*(1+rvanilla)^0.5)-SUM($G208:V208),(Input!$G$153*(1+rvanilla)^0.5)/A11stdlife))</f>
        <v>7.5243601494565104E-2</v>
      </c>
      <c r="X208" s="164">
        <f>IF(A11stdlife="n/a","n/a",IF(X$3&gt;(A11stdlife+$E208),(Input!$G$153*(1+rvanilla)^0.5)-SUM($G208:W208),(Input!$G$153*(1+rvanilla)^0.5)/A11stdlife))</f>
        <v>7.5243601494565104E-2</v>
      </c>
      <c r="Y208" s="164">
        <f>IF(A11stdlife="n/a","n/a",IF(Y$3&gt;(A11stdlife+$E208),(Input!$G$153*(1+rvanilla)^0.5)-SUM($G208:X208),(Input!$G$153*(1+rvanilla)^0.5)/A11stdlife))</f>
        <v>7.5243601494565104E-2</v>
      </c>
      <c r="Z208" s="164">
        <f>IF(A11stdlife="n/a","n/a",IF(Z$3&gt;(A11stdlife+$E208),(Input!$G$153*(1+rvanilla)^0.5)-SUM($G208:Y208),(Input!$G$153*(1+rvanilla)^0.5)/A11stdlife))</f>
        <v>7.5243601494565104E-2</v>
      </c>
      <c r="AA208" s="164">
        <f>IF(A11stdlife="n/a","n/a",IF(AA$3&gt;(A11stdlife+$E208),(Input!$G$153*(1+rvanilla)^0.5)-SUM($G208:Z208),(Input!$G$153*(1+rvanilla)^0.5)/A11stdlife))</f>
        <v>7.5243601494565104E-2</v>
      </c>
      <c r="AB208" s="164">
        <f>IF(A11stdlife="n/a","n/a",IF(AB$3&gt;(A11stdlife+$E208),(Input!$G$153*(1+rvanilla)^0.5)-SUM($G208:AA208),(Input!$G$153*(1+rvanilla)^0.5)/A11stdlife))</f>
        <v>7.5243601494565104E-2</v>
      </c>
      <c r="AC208" s="164">
        <f>IF(A11stdlife="n/a","n/a",IF(AC$3&gt;(A11stdlife+$E208),(Input!$G$153*(1+rvanilla)^0.5)-SUM($G208:AB208),(Input!$G$153*(1+rvanilla)^0.5)/A11stdlife))</f>
        <v>7.5243601494565104E-2</v>
      </c>
      <c r="AD208" s="164">
        <f>IF(A11stdlife="n/a","n/a",IF(AD$3&gt;(A11stdlife+$E208),(Input!$G$153*(1+rvanilla)^0.5)-SUM($G208:AC208),(Input!$G$153*(1+rvanilla)^0.5)/A11stdlife))</f>
        <v>7.5243601494565104E-2</v>
      </c>
      <c r="AE208" s="164">
        <f>IF(A11stdlife="n/a","n/a",IF(AE$3&gt;(A11stdlife+$E208),(Input!$G$153*(1+rvanilla)^0.5)-SUM($G208:AD208),(Input!$G$153*(1+rvanilla)^0.5)/A11stdlife))</f>
        <v>7.5243601494565104E-2</v>
      </c>
      <c r="AF208" s="164">
        <f>IF(A11stdlife="n/a","n/a",IF(AF$3&gt;(A11stdlife+$E208),(Input!$G$153*(1+rvanilla)^0.5)-SUM($G208:AE208),(Input!$G$153*(1+rvanilla)^0.5)/A11stdlife))</f>
        <v>7.5243601494565104E-2</v>
      </c>
      <c r="AG208" s="164">
        <f>IF(A11stdlife="n/a","n/a",IF(AG$3&gt;(A11stdlife+$E208),(Input!$G$153*(1+rvanilla)^0.5)-SUM($G208:AF208),(Input!$G$153*(1+rvanilla)^0.5)/A11stdlife))</f>
        <v>7.5243601494565104E-2</v>
      </c>
      <c r="AH208" s="164">
        <f>IF(A11stdlife="n/a","n/a",IF(AH$3&gt;(A11stdlife+$E208),(Input!$G$153*(1+rvanilla)^0.5)-SUM($G208:AG208),(Input!$G$153*(1+rvanilla)^0.5)/A11stdlife))</f>
        <v>7.5243601494565104E-2</v>
      </c>
      <c r="AI208" s="164">
        <f>IF(A11stdlife="n/a","n/a",IF(AI$3&gt;(A11stdlife+$E208),(Input!$G$153*(1+rvanilla)^0.5)-SUM($G208:AH208),(Input!$G$153*(1+rvanilla)^0.5)/A11stdlife))</f>
        <v>7.5243601494565104E-2</v>
      </c>
      <c r="AJ208" s="164">
        <f>IF(A11stdlife="n/a","n/a",IF(AJ$3&gt;(A11stdlife+$E208),(Input!$G$153*(1+rvanilla)^0.5)-SUM($G208:AI208),(Input!$G$153*(1+rvanilla)^0.5)/A11stdlife))</f>
        <v>7.5243601494565104E-2</v>
      </c>
      <c r="AK208" s="164">
        <f>IF(A11stdlife="n/a","n/a",IF(AK$3&gt;(A11stdlife+$E208),(Input!$G$153*(1+rvanilla)^0.5)-SUM($G208:AJ208),(Input!$G$153*(1+rvanilla)^0.5)/A11stdlife))</f>
        <v>7.5243601494565104E-2</v>
      </c>
      <c r="AL208" s="164">
        <f>IF(A11stdlife="n/a","n/a",IF(AL$3&gt;(A11stdlife+$E208),(Input!$G$153*(1+rvanilla)^0.5)-SUM($G208:AK208),(Input!$G$153*(1+rvanilla)^0.5)/A11stdlife))</f>
        <v>7.5243601494565104E-2</v>
      </c>
      <c r="AM208" s="164">
        <f>IF(A11stdlife="n/a","n/a",IF(AM$3&gt;(A11stdlife+$E208),(Input!$G$153*(1+rvanilla)^0.5)-SUM($G208:AL208),(Input!$G$153*(1+rvanilla)^0.5)/A11stdlife))</f>
        <v>7.5243601494565104E-2</v>
      </c>
      <c r="AN208" s="164">
        <f>IF(A11stdlife="n/a","n/a",IF(AN$3&gt;(A11stdlife+$E208),(Input!$G$153*(1+rvanilla)^0.5)-SUM($G208:AM208),(Input!$G$153*(1+rvanilla)^0.5)/A11stdlife))</f>
        <v>7.5243601494565104E-2</v>
      </c>
      <c r="AO208" s="164">
        <f>IF(A11stdlife="n/a","n/a",IF(AO$3&gt;(A11stdlife+$E208),(Input!$G$153*(1+rvanilla)^0.5)-SUM($G208:AN208),(Input!$G$153*(1+rvanilla)^0.5)/A11stdlife))</f>
        <v>7.5243601494565104E-2</v>
      </c>
      <c r="AP208" s="164">
        <f>IF(A11stdlife="n/a","n/a",IF(AP$3&gt;(A11stdlife+$E208),(Input!$G$153*(1+rvanilla)^0.5)-SUM($G208:AO208),(Input!$G$153*(1+rvanilla)^0.5)/A11stdlife))</f>
        <v>7.5243601494565104E-2</v>
      </c>
      <c r="AQ208" s="164">
        <f>IF(A11stdlife="n/a","n/a",IF(AQ$3&gt;(A11stdlife+$E208),(Input!$G$153*(1+rvanilla)^0.5)-SUM($G208:AP208),(Input!$G$153*(1+rvanilla)^0.5)/A11stdlife))</f>
        <v>7.5243601494565104E-2</v>
      </c>
      <c r="AR208" s="164">
        <f>IF(A11stdlife="n/a","n/a",IF(AR$3&gt;(A11stdlife+$E208),(Input!$G$153*(1+rvanilla)^0.5)-SUM($G208:AQ208),(Input!$G$153*(1+rvanilla)^0.5)/A11stdlife))</f>
        <v>7.5243601494565104E-2</v>
      </c>
      <c r="AS208" s="164">
        <f>IF(A11stdlife="n/a","n/a",IF(AS$3&gt;(A11stdlife+$E208),(Input!$G$153*(1+rvanilla)^0.5)-SUM($G208:AR208),(Input!$G$153*(1+rvanilla)^0.5)/A11stdlife))</f>
        <v>7.5243601494565104E-2</v>
      </c>
      <c r="AT208" s="164">
        <f>IF(A11stdlife="n/a","n/a",IF(AT$3&gt;(A11stdlife+$E208),(Input!$G$153*(1+rvanilla)^0.5)-SUM($G208:AS208),(Input!$G$153*(1+rvanilla)^0.5)/A11stdlife))</f>
        <v>7.5243601494565104E-2</v>
      </c>
      <c r="AU208" s="164">
        <f>IF(A11stdlife="n/a","n/a",IF(AU$3&gt;(A11stdlife+$E208),(Input!$G$153*(1+rvanilla)^0.5)-SUM($G208:AT208),(Input!$G$153*(1+rvanilla)^0.5)/A11stdlife))</f>
        <v>7.5243601494565104E-2</v>
      </c>
      <c r="AV208" s="164">
        <f>IF(A11stdlife="n/a","n/a",IF(AV$3&gt;(A11stdlife+$E208),(Input!$G$153*(1+rvanilla)^0.5)-SUM($G208:AU208),(Input!$G$153*(1+rvanilla)^0.5)/A11stdlife))</f>
        <v>7.5243601494565104E-2</v>
      </c>
      <c r="AW208" s="164">
        <f>IF(A11stdlife="n/a","n/a",IF(AW$3&gt;(A11stdlife+$E208),(Input!$G$153*(1+rvanilla)^0.5)-SUM($G208:AV208),(Input!$G$153*(1+rvanilla)^0.5)/A11stdlife))</f>
        <v>7.5243601494565104E-2</v>
      </c>
      <c r="AX208" s="164">
        <f>IF(A11stdlife="n/a","n/a",IF(AX$3&gt;(A11stdlife+$E208),(Input!$G$153*(1+rvanilla)^0.5)-SUM($G208:AW208),(Input!$G$153*(1+rvanilla)^0.5)/A11stdlife))</f>
        <v>7.5243601494565104E-2</v>
      </c>
      <c r="AY208" s="164">
        <f>IF(A11stdlife="n/a","n/a",IF(AY$3&gt;(A11stdlife+$E208),(Input!$G$153*(1+rvanilla)^0.5)-SUM($G208:AX208),(Input!$G$153*(1+rvanilla)^0.5)/A11stdlife))</f>
        <v>7.5243601494565104E-2</v>
      </c>
      <c r="AZ208" s="164">
        <f>IF(A11stdlife="n/a","n/a",IF(AZ$3&gt;(A11stdlife+$E208),(Input!$G$153*(1+rvanilla)^0.5)-SUM($G208:AY208),(Input!$G$153*(1+rvanilla)^0.5)/A11stdlife))</f>
        <v>7.5243601494565104E-2</v>
      </c>
      <c r="BA208" s="164">
        <f>IF(A11stdlife="n/a","n/a",IF(BA$3&gt;(A11stdlife+$E208),(Input!$G$153*(1+rvanilla)^0.5)-SUM($G208:AZ208),(Input!$G$153*(1+rvanilla)^0.5)/A11stdlife))</f>
        <v>7.5243601494565104E-2</v>
      </c>
      <c r="BB208" s="164">
        <f>IF(A11stdlife="n/a","n/a",IF(BB$3&gt;(A11stdlife+$E208),(Input!$G$153*(1+rvanilla)^0.5)-SUM($G208:BA208),(Input!$G$153*(1+rvanilla)^0.5)/A11stdlife))</f>
        <v>7.5243601494565104E-2</v>
      </c>
      <c r="BC208" s="164">
        <f>IF(A11stdlife="n/a","n/a",IF(BC$3&gt;(A11stdlife+$E208),(Input!$G$153*(1+rvanilla)^0.5)-SUM($G208:BB208),(Input!$G$153*(1+rvanilla)^0.5)/A11stdlife))</f>
        <v>7.5243601494565104E-2</v>
      </c>
      <c r="BD208" s="164">
        <f>IF(A11stdlife="n/a","n/a",IF(BD$3&gt;(A11stdlife+$E208),(Input!$G$153*(1+rvanilla)^0.5)-SUM($G208:BC208),(Input!$G$153*(1+rvanilla)^0.5)/A11stdlife))</f>
        <v>7.5243601494565104E-2</v>
      </c>
      <c r="BE208" s="164">
        <f>IF(A11stdlife="n/a","n/a",IF(BE$3&gt;(A11stdlife+$E208),(Input!$G$153*(1+rvanilla)^0.5)-SUM($G208:BD208),(Input!$G$153*(1+rvanilla)^0.5)/A11stdlife))</f>
        <v>7.5243601494565104E-2</v>
      </c>
      <c r="BF208" s="164">
        <f>IF(A11stdlife="n/a","n/a",IF(BF$3&gt;(A11stdlife+$E208),(Input!$G$153*(1+rvanilla)^0.5)-SUM($G208:BE208),(Input!$G$153*(1+rvanilla)^0.5)/A11stdlife))</f>
        <v>7.5243601494565104E-2</v>
      </c>
      <c r="BG208" s="164">
        <f>IF(A11stdlife="n/a","n/a",IF(BG$3&gt;(A11stdlife+$E208),(Input!$G$153*(1+rvanilla)^0.5)-SUM($G208:BF208),(Input!$G$153*(1+rvanilla)^0.5)/A11stdlife))</f>
        <v>7.5243601494565104E-2</v>
      </c>
      <c r="BH208" s="164">
        <f>IF(A11stdlife="n/a","n/a",IF(BH$3&gt;(A11stdlife+$E208),(Input!$G$153*(1+rvanilla)^0.5)-SUM($G208:BG208),(Input!$G$153*(1+rvanilla)^0.5)/A11stdlife))</f>
        <v>7.5243601494565104E-2</v>
      </c>
      <c r="BI208" s="164">
        <f>IF(A11stdlife="n/a","n/a",IF(BI$3&gt;(A11stdlife+$E208),(Input!$G$153*(1+rvanilla)^0.5)-SUM($G208:BH208),(Input!$G$153*(1+rvanilla)^0.5)/A11stdlife))</f>
        <v>7.5243601494565104E-2</v>
      </c>
      <c r="BJ208" s="18"/>
      <c r="BK208" s="1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s="5" customFormat="1" hidden="1" outlineLevel="2" x14ac:dyDescent="0.2">
      <c r="A209" s="18"/>
      <c r="B209" s="18"/>
      <c r="C209" s="36"/>
      <c r="D209" s="485"/>
      <c r="E209" s="283">
        <v>2</v>
      </c>
      <c r="F209" s="38"/>
      <c r="G209" s="391"/>
      <c r="H209" s="307"/>
      <c r="I209" s="164">
        <f>IF(A11stdlife="n/a","n/a",IF(I$3&gt;(A11stdlife+$E209),(Input!$H$153*(1+rvanilla)^0.5)-SUM($H209:H209),(Input!$H$153*(1+rvanilla)^0.5)/A11stdlife))</f>
        <v>2.5205887777655822E-3</v>
      </c>
      <c r="J209" s="164">
        <f>IF(A11stdlife="n/a","n/a",IF(J$3&gt;(A11stdlife+$E209),(Input!$H$153*(1+rvanilla)^0.5)-SUM($H209:I209),(Input!$H$153*(1+rvanilla)^0.5)/A11stdlife))</f>
        <v>2.5205887777655822E-3</v>
      </c>
      <c r="K209" s="164">
        <f>IF(A11stdlife="n/a","n/a",IF(K$3&gt;(A11stdlife+$E209),(Input!$H$153*(1+rvanilla)^0.5)-SUM($H209:J209),(Input!$H$153*(1+rvanilla)^0.5)/A11stdlife))</f>
        <v>2.5205887777655822E-3</v>
      </c>
      <c r="L209" s="164">
        <f>IF(A11stdlife="n/a","n/a",IF(L$3&gt;(A11stdlife+$E209),(Input!$H$153*(1+rvanilla)^0.5)-SUM($H209:K209),(Input!$H$153*(1+rvanilla)^0.5)/A11stdlife))</f>
        <v>2.5205887777655822E-3</v>
      </c>
      <c r="M209" s="164">
        <f>IF(A11stdlife="n/a","n/a",IF(M$3&gt;(A11stdlife+$E209),(Input!$H$153*(1+rvanilla)^0.5)-SUM($H209:L209),(Input!$H$153*(1+rvanilla)^0.5)/A11stdlife))</f>
        <v>2.5205887777655822E-3</v>
      </c>
      <c r="N209" s="164">
        <f>IF(A11stdlife="n/a","n/a",IF(N$3&gt;(A11stdlife+$E209),(Input!$H$153*(1+rvanilla)^0.5)-SUM($H209:M209),(Input!$H$153*(1+rvanilla)^0.5)/A11stdlife))</f>
        <v>2.5205887777655822E-3</v>
      </c>
      <c r="O209" s="164">
        <f>IF(A11stdlife="n/a","n/a",IF(O$3&gt;(A11stdlife+$E209),(Input!$H$153*(1+rvanilla)^0.5)-SUM($H209:N209),(Input!$H$153*(1+rvanilla)^0.5)/A11stdlife))</f>
        <v>2.5205887777655822E-3</v>
      </c>
      <c r="P209" s="164">
        <f>IF(A11stdlife="n/a","n/a",IF(P$3&gt;(A11stdlife+$E209),(Input!$H$153*(1+rvanilla)^0.5)-SUM($H209:O209),(Input!$H$153*(1+rvanilla)^0.5)/A11stdlife))</f>
        <v>2.5205887777655822E-3</v>
      </c>
      <c r="Q209" s="164">
        <f>IF(A11stdlife="n/a","n/a",IF(Q$3&gt;(A11stdlife+$E209),(Input!$H$153*(1+rvanilla)^0.5)-SUM($H209:P209),(Input!$H$153*(1+rvanilla)^0.5)/A11stdlife))</f>
        <v>2.5205887777655822E-3</v>
      </c>
      <c r="R209" s="164">
        <f>IF(A11stdlife="n/a","n/a",IF(R$3&gt;(A11stdlife+$E209),(Input!$H$153*(1+rvanilla)^0.5)-SUM($H209:Q209),(Input!$H$153*(1+rvanilla)^0.5)/A11stdlife))</f>
        <v>2.5205887777655822E-3</v>
      </c>
      <c r="S209" s="164">
        <f>IF(A11stdlife="n/a","n/a",IF(S$3&gt;(A11stdlife+$E209),(Input!$H$153*(1+rvanilla)^0.5)-SUM($H209:R209),(Input!$H$153*(1+rvanilla)^0.5)/A11stdlife))</f>
        <v>2.5205887777655822E-3</v>
      </c>
      <c r="T209" s="164">
        <f>IF(A11stdlife="n/a","n/a",IF(T$3&gt;(A11stdlife+$E209),(Input!$H$153*(1+rvanilla)^0.5)-SUM($H209:S209),(Input!$H$153*(1+rvanilla)^0.5)/A11stdlife))</f>
        <v>2.5205887777655822E-3</v>
      </c>
      <c r="U209" s="164">
        <f>IF(A11stdlife="n/a","n/a",IF(U$3&gt;(A11stdlife+$E209),(Input!$H$153*(1+rvanilla)^0.5)-SUM($H209:T209),(Input!$H$153*(1+rvanilla)^0.5)/A11stdlife))</f>
        <v>2.5205887777655822E-3</v>
      </c>
      <c r="V209" s="164">
        <f>IF(A11stdlife="n/a","n/a",IF(V$3&gt;(A11stdlife+$E209),(Input!$H$153*(1+rvanilla)^0.5)-SUM($H209:U209),(Input!$H$153*(1+rvanilla)^0.5)/A11stdlife))</f>
        <v>2.5205887777655822E-3</v>
      </c>
      <c r="W209" s="164">
        <f>IF(A11stdlife="n/a","n/a",IF(W$3&gt;(A11stdlife+$E209),(Input!$H$153*(1+rvanilla)^0.5)-SUM($H209:V209),(Input!$H$153*(1+rvanilla)^0.5)/A11stdlife))</f>
        <v>2.5205887777655822E-3</v>
      </c>
      <c r="X209" s="164">
        <f>IF(A11stdlife="n/a","n/a",IF(X$3&gt;(A11stdlife+$E209),(Input!$H$153*(1+rvanilla)^0.5)-SUM($H209:W209),(Input!$H$153*(1+rvanilla)^0.5)/A11stdlife))</f>
        <v>2.5205887777655822E-3</v>
      </c>
      <c r="Y209" s="164">
        <f>IF(A11stdlife="n/a","n/a",IF(Y$3&gt;(A11stdlife+$E209),(Input!$H$153*(1+rvanilla)^0.5)-SUM($H209:X209),(Input!$H$153*(1+rvanilla)^0.5)/A11stdlife))</f>
        <v>2.5205887777655822E-3</v>
      </c>
      <c r="Z209" s="164">
        <f>IF(A11stdlife="n/a","n/a",IF(Z$3&gt;(A11stdlife+$E209),(Input!$H$153*(1+rvanilla)^0.5)-SUM($H209:Y209),(Input!$H$153*(1+rvanilla)^0.5)/A11stdlife))</f>
        <v>2.5205887777655822E-3</v>
      </c>
      <c r="AA209" s="164">
        <f>IF(A11stdlife="n/a","n/a",IF(AA$3&gt;(A11stdlife+$E209),(Input!$H$153*(1+rvanilla)^0.5)-SUM($H209:Z209),(Input!$H$153*(1+rvanilla)^0.5)/A11stdlife))</f>
        <v>2.5205887777655822E-3</v>
      </c>
      <c r="AB209" s="164">
        <f>IF(A11stdlife="n/a","n/a",IF(AB$3&gt;(A11stdlife+$E209),(Input!$H$153*(1+rvanilla)^0.5)-SUM($H209:AA209),(Input!$H$153*(1+rvanilla)^0.5)/A11stdlife))</f>
        <v>2.5205887777655822E-3</v>
      </c>
      <c r="AC209" s="164">
        <f>IF(A11stdlife="n/a","n/a",IF(AC$3&gt;(A11stdlife+$E209),(Input!$H$153*(1+rvanilla)^0.5)-SUM($H209:AB209),(Input!$H$153*(1+rvanilla)^0.5)/A11stdlife))</f>
        <v>2.5205887777655822E-3</v>
      </c>
      <c r="AD209" s="164">
        <f>IF(A11stdlife="n/a","n/a",IF(AD$3&gt;(A11stdlife+$E209),(Input!$H$153*(1+rvanilla)^0.5)-SUM($H209:AC209),(Input!$H$153*(1+rvanilla)^0.5)/A11stdlife))</f>
        <v>2.5205887777655822E-3</v>
      </c>
      <c r="AE209" s="164">
        <f>IF(A11stdlife="n/a","n/a",IF(AE$3&gt;(A11stdlife+$E209),(Input!$H$153*(1+rvanilla)^0.5)-SUM($H209:AD209),(Input!$H$153*(1+rvanilla)^0.5)/A11stdlife))</f>
        <v>2.5205887777655822E-3</v>
      </c>
      <c r="AF209" s="164">
        <f>IF(A11stdlife="n/a","n/a",IF(AF$3&gt;(A11stdlife+$E209),(Input!$H$153*(1+rvanilla)^0.5)-SUM($H209:AE209),(Input!$H$153*(1+rvanilla)^0.5)/A11stdlife))</f>
        <v>2.5205887777655822E-3</v>
      </c>
      <c r="AG209" s="164">
        <f>IF(A11stdlife="n/a","n/a",IF(AG$3&gt;(A11stdlife+$E209),(Input!$H$153*(1+rvanilla)^0.5)-SUM($H209:AF209),(Input!$H$153*(1+rvanilla)^0.5)/A11stdlife))</f>
        <v>2.5205887777655822E-3</v>
      </c>
      <c r="AH209" s="164">
        <f>IF(A11stdlife="n/a","n/a",IF(AH$3&gt;(A11stdlife+$E209),(Input!$H$153*(1+rvanilla)^0.5)-SUM($H209:AG209),(Input!$H$153*(1+rvanilla)^0.5)/A11stdlife))</f>
        <v>2.5205887777655822E-3</v>
      </c>
      <c r="AI209" s="164">
        <f>IF(A11stdlife="n/a","n/a",IF(AI$3&gt;(A11stdlife+$E209),(Input!$H$153*(1+rvanilla)^0.5)-SUM($H209:AH209),(Input!$H$153*(1+rvanilla)^0.5)/A11stdlife))</f>
        <v>2.5205887777655822E-3</v>
      </c>
      <c r="AJ209" s="164">
        <f>IF(A11stdlife="n/a","n/a",IF(AJ$3&gt;(A11stdlife+$E209),(Input!$H$153*(1+rvanilla)^0.5)-SUM($H209:AI209),(Input!$H$153*(1+rvanilla)^0.5)/A11stdlife))</f>
        <v>2.5205887777655822E-3</v>
      </c>
      <c r="AK209" s="164">
        <f>IF(A11stdlife="n/a","n/a",IF(AK$3&gt;(A11stdlife+$E209),(Input!$H$153*(1+rvanilla)^0.5)-SUM($H209:AJ209),(Input!$H$153*(1+rvanilla)^0.5)/A11stdlife))</f>
        <v>2.5205887777655822E-3</v>
      </c>
      <c r="AL209" s="164">
        <f>IF(A11stdlife="n/a","n/a",IF(AL$3&gt;(A11stdlife+$E209),(Input!$H$153*(1+rvanilla)^0.5)-SUM($H209:AK209),(Input!$H$153*(1+rvanilla)^0.5)/A11stdlife))</f>
        <v>2.5205887777655822E-3</v>
      </c>
      <c r="AM209" s="164">
        <f>IF(A11stdlife="n/a","n/a",IF(AM$3&gt;(A11stdlife+$E209),(Input!$H$153*(1+rvanilla)^0.5)-SUM($H209:AL209),(Input!$H$153*(1+rvanilla)^0.5)/A11stdlife))</f>
        <v>2.5205887777655822E-3</v>
      </c>
      <c r="AN209" s="164">
        <f>IF(A11stdlife="n/a","n/a",IF(AN$3&gt;(A11stdlife+$E209),(Input!$H$153*(1+rvanilla)^0.5)-SUM($H209:AM209),(Input!$H$153*(1+rvanilla)^0.5)/A11stdlife))</f>
        <v>2.5205887777655822E-3</v>
      </c>
      <c r="AO209" s="164">
        <f>IF(A11stdlife="n/a","n/a",IF(AO$3&gt;(A11stdlife+$E209),(Input!$H$153*(1+rvanilla)^0.5)-SUM($H209:AN209),(Input!$H$153*(1+rvanilla)^0.5)/A11stdlife))</f>
        <v>2.5205887777655822E-3</v>
      </c>
      <c r="AP209" s="164">
        <f>IF(A11stdlife="n/a","n/a",IF(AP$3&gt;(A11stdlife+$E209),(Input!$H$153*(1+rvanilla)^0.5)-SUM($H209:AO209),(Input!$H$153*(1+rvanilla)^0.5)/A11stdlife))</f>
        <v>2.5205887777655822E-3</v>
      </c>
      <c r="AQ209" s="164">
        <f>IF(A11stdlife="n/a","n/a",IF(AQ$3&gt;(A11stdlife+$E209),(Input!$H$153*(1+rvanilla)^0.5)-SUM($H209:AP209),(Input!$H$153*(1+rvanilla)^0.5)/A11stdlife))</f>
        <v>2.5205887777655822E-3</v>
      </c>
      <c r="AR209" s="164">
        <f>IF(A11stdlife="n/a","n/a",IF(AR$3&gt;(A11stdlife+$E209),(Input!$H$153*(1+rvanilla)^0.5)-SUM($H209:AQ209),(Input!$H$153*(1+rvanilla)^0.5)/A11stdlife))</f>
        <v>2.5205887777655822E-3</v>
      </c>
      <c r="AS209" s="164">
        <f>IF(A11stdlife="n/a","n/a",IF(AS$3&gt;(A11stdlife+$E209),(Input!$H$153*(1+rvanilla)^0.5)-SUM($H209:AR209),(Input!$H$153*(1+rvanilla)^0.5)/A11stdlife))</f>
        <v>2.5205887777655822E-3</v>
      </c>
      <c r="AT209" s="164">
        <f>IF(A11stdlife="n/a","n/a",IF(AT$3&gt;(A11stdlife+$E209),(Input!$H$153*(1+rvanilla)^0.5)-SUM($H209:AS209),(Input!$H$153*(1+rvanilla)^0.5)/A11stdlife))</f>
        <v>2.5205887777655822E-3</v>
      </c>
      <c r="AU209" s="164">
        <f>IF(A11stdlife="n/a","n/a",IF(AU$3&gt;(A11stdlife+$E209),(Input!$H$153*(1+rvanilla)^0.5)-SUM($H209:AT209),(Input!$H$153*(1+rvanilla)^0.5)/A11stdlife))</f>
        <v>2.5205887777655822E-3</v>
      </c>
      <c r="AV209" s="164">
        <f>IF(A11stdlife="n/a","n/a",IF(AV$3&gt;(A11stdlife+$E209),(Input!$H$153*(1+rvanilla)^0.5)-SUM($H209:AU209),(Input!$H$153*(1+rvanilla)^0.5)/A11stdlife))</f>
        <v>2.5205887777655822E-3</v>
      </c>
      <c r="AW209" s="164">
        <f>IF(A11stdlife="n/a","n/a",IF(AW$3&gt;(A11stdlife+$E209),(Input!$H$153*(1+rvanilla)^0.5)-SUM($H209:AV209),(Input!$H$153*(1+rvanilla)^0.5)/A11stdlife))</f>
        <v>2.5205887777655822E-3</v>
      </c>
      <c r="AX209" s="164">
        <f>IF(A11stdlife="n/a","n/a",IF(AX$3&gt;(A11stdlife+$E209),(Input!$H$153*(1+rvanilla)^0.5)-SUM($H209:AW209),(Input!$H$153*(1+rvanilla)^0.5)/A11stdlife))</f>
        <v>2.5205887777655822E-3</v>
      </c>
      <c r="AY209" s="164">
        <f>IF(A11stdlife="n/a","n/a",IF(AY$3&gt;(A11stdlife+$E209),(Input!$H$153*(1+rvanilla)^0.5)-SUM($H209:AX209),(Input!$H$153*(1+rvanilla)^0.5)/A11stdlife))</f>
        <v>2.5205887777655822E-3</v>
      </c>
      <c r="AZ209" s="164">
        <f>IF(A11stdlife="n/a","n/a",IF(AZ$3&gt;(A11stdlife+$E209),(Input!$H$153*(1+rvanilla)^0.5)-SUM($H209:AY209),(Input!$H$153*(1+rvanilla)^0.5)/A11stdlife))</f>
        <v>2.5205887777655822E-3</v>
      </c>
      <c r="BA209" s="164">
        <f>IF(A11stdlife="n/a","n/a",IF(BA$3&gt;(A11stdlife+$E209),(Input!$H$153*(1+rvanilla)^0.5)-SUM($H209:AZ209),(Input!$H$153*(1+rvanilla)^0.5)/A11stdlife))</f>
        <v>2.5205887777655822E-3</v>
      </c>
      <c r="BB209" s="164">
        <f>IF(A11stdlife="n/a","n/a",IF(BB$3&gt;(A11stdlife+$E209),(Input!$H$153*(1+rvanilla)^0.5)-SUM($H209:BA209),(Input!$H$153*(1+rvanilla)^0.5)/A11stdlife))</f>
        <v>2.5205887777655822E-3</v>
      </c>
      <c r="BC209" s="164">
        <f>IF(A11stdlife="n/a","n/a",IF(BC$3&gt;(A11stdlife+$E209),(Input!$H$153*(1+rvanilla)^0.5)-SUM($H209:BB209),(Input!$H$153*(1+rvanilla)^0.5)/A11stdlife))</f>
        <v>2.5205887777655822E-3</v>
      </c>
      <c r="BD209" s="164">
        <f>IF(A11stdlife="n/a","n/a",IF(BD$3&gt;(A11stdlife+$E209),(Input!$H$153*(1+rvanilla)^0.5)-SUM($H209:BC209),(Input!$H$153*(1+rvanilla)^0.5)/A11stdlife))</f>
        <v>2.5205887777655822E-3</v>
      </c>
      <c r="BE209" s="164">
        <f>IF(A11stdlife="n/a","n/a",IF(BE$3&gt;(A11stdlife+$E209),(Input!$H$153*(1+rvanilla)^0.5)-SUM($H209:BD209),(Input!$H$153*(1+rvanilla)^0.5)/A11stdlife))</f>
        <v>2.5205887777655822E-3</v>
      </c>
      <c r="BF209" s="164">
        <f>IF(A11stdlife="n/a","n/a",IF(BF$3&gt;(A11stdlife+$E209),(Input!$H$153*(1+rvanilla)^0.5)-SUM($H209:BE209),(Input!$H$153*(1+rvanilla)^0.5)/A11stdlife))</f>
        <v>2.5205887777655822E-3</v>
      </c>
      <c r="BG209" s="164">
        <f>IF(A11stdlife="n/a","n/a",IF(BG$3&gt;(A11stdlife+$E209),(Input!$H$153*(1+rvanilla)^0.5)-SUM($H209:BF209),(Input!$H$153*(1+rvanilla)^0.5)/A11stdlife))</f>
        <v>2.5205887777655822E-3</v>
      </c>
      <c r="BH209" s="164">
        <f>IF(A11stdlife="n/a","n/a",IF(BH$3&gt;(A11stdlife+$E209),(Input!$H$153*(1+rvanilla)^0.5)-SUM($H209:BG209),(Input!$H$153*(1+rvanilla)^0.5)/A11stdlife))</f>
        <v>2.5205887777655822E-3</v>
      </c>
      <c r="BI209" s="164">
        <f>IF(A11stdlife="n/a","n/a",IF(BI$3&gt;(A11stdlife+$E209),(Input!$H$153*(1+rvanilla)^0.5)-SUM($H209:BH209),(Input!$H$153*(1+rvanilla)^0.5)/A11stdlife))</f>
        <v>2.5205887777655822E-3</v>
      </c>
      <c r="BJ209" s="18"/>
      <c r="BK209" s="18"/>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s="5" customFormat="1" hidden="1" outlineLevel="2" x14ac:dyDescent="0.2">
      <c r="A210" s="18"/>
      <c r="B210" s="18"/>
      <c r="C210" s="36"/>
      <c r="D210" s="485"/>
      <c r="E210" s="283">
        <v>3</v>
      </c>
      <c r="F210" s="38"/>
      <c r="G210" s="391"/>
      <c r="H210" s="308"/>
      <c r="I210" s="307"/>
      <c r="J210" s="164">
        <f>IF(A11stdlife="n/a","n/a",IF(J$3&gt;(A11stdlife+$E210),(Input!$I$153*(1+rvanilla)^0.5)-SUM($I210:I210),(Input!$I$153*(1+rvanilla)^0.5)/A11stdlife))</f>
        <v>3.5228393082698322E-3</v>
      </c>
      <c r="K210" s="164">
        <f>IF(A11stdlife="n/a","n/a",IF(K$3&gt;(A11stdlife+$E210),(Input!$I$153*(1+rvanilla)^0.5)-SUM($I210:J210),(Input!$I$153*(1+rvanilla)^0.5)/A11stdlife))</f>
        <v>3.5228393082698322E-3</v>
      </c>
      <c r="L210" s="164">
        <f>IF(A11stdlife="n/a","n/a",IF(L$3&gt;(A11stdlife+$E210),(Input!$I$153*(1+rvanilla)^0.5)-SUM($I210:K210),(Input!$I$153*(1+rvanilla)^0.5)/A11stdlife))</f>
        <v>3.5228393082698322E-3</v>
      </c>
      <c r="M210" s="164">
        <f>IF(A11stdlife="n/a","n/a",IF(M$3&gt;(A11stdlife+$E210),(Input!$I$153*(1+rvanilla)^0.5)-SUM($I210:L210),(Input!$I$153*(1+rvanilla)^0.5)/A11stdlife))</f>
        <v>3.5228393082698322E-3</v>
      </c>
      <c r="N210" s="164">
        <f>IF(A11stdlife="n/a","n/a",IF(N$3&gt;(A11stdlife+$E210),(Input!$I$153*(1+rvanilla)^0.5)-SUM($I210:M210),(Input!$I$153*(1+rvanilla)^0.5)/A11stdlife))</f>
        <v>3.5228393082698322E-3</v>
      </c>
      <c r="O210" s="164">
        <f>IF(A11stdlife="n/a","n/a",IF(O$3&gt;(A11stdlife+$E210),(Input!$I$153*(1+rvanilla)^0.5)-SUM($I210:N210),(Input!$I$153*(1+rvanilla)^0.5)/A11stdlife))</f>
        <v>3.5228393082698322E-3</v>
      </c>
      <c r="P210" s="164">
        <f>IF(A11stdlife="n/a","n/a",IF(P$3&gt;(A11stdlife+$E210),(Input!$I$153*(1+rvanilla)^0.5)-SUM($I210:O210),(Input!$I$153*(1+rvanilla)^0.5)/A11stdlife))</f>
        <v>3.5228393082698322E-3</v>
      </c>
      <c r="Q210" s="164">
        <f>IF(A11stdlife="n/a","n/a",IF(Q$3&gt;(A11stdlife+$E210),(Input!$I$153*(1+rvanilla)^0.5)-SUM($I210:P210),(Input!$I$153*(1+rvanilla)^0.5)/A11stdlife))</f>
        <v>3.5228393082698322E-3</v>
      </c>
      <c r="R210" s="164">
        <f>IF(A11stdlife="n/a","n/a",IF(R$3&gt;(A11stdlife+$E210),(Input!$I$153*(1+rvanilla)^0.5)-SUM($I210:Q210),(Input!$I$153*(1+rvanilla)^0.5)/A11stdlife))</f>
        <v>3.5228393082698322E-3</v>
      </c>
      <c r="S210" s="164">
        <f>IF(A11stdlife="n/a","n/a",IF(S$3&gt;(A11stdlife+$E210),(Input!$I$153*(1+rvanilla)^0.5)-SUM($I210:R210),(Input!$I$153*(1+rvanilla)^0.5)/A11stdlife))</f>
        <v>3.5228393082698322E-3</v>
      </c>
      <c r="T210" s="164">
        <f>IF(A11stdlife="n/a","n/a",IF(T$3&gt;(A11stdlife+$E210),(Input!$I$153*(1+rvanilla)^0.5)-SUM($I210:S210),(Input!$I$153*(1+rvanilla)^0.5)/A11stdlife))</f>
        <v>3.5228393082698322E-3</v>
      </c>
      <c r="U210" s="164">
        <f>IF(A11stdlife="n/a","n/a",IF(U$3&gt;(A11stdlife+$E210),(Input!$I$153*(1+rvanilla)^0.5)-SUM($I210:T210),(Input!$I$153*(1+rvanilla)^0.5)/A11stdlife))</f>
        <v>3.5228393082698322E-3</v>
      </c>
      <c r="V210" s="164">
        <f>IF(A11stdlife="n/a","n/a",IF(V$3&gt;(A11stdlife+$E210),(Input!$I$153*(1+rvanilla)^0.5)-SUM($I210:U210),(Input!$I$153*(1+rvanilla)^0.5)/A11stdlife))</f>
        <v>3.5228393082698322E-3</v>
      </c>
      <c r="W210" s="164">
        <f>IF(A11stdlife="n/a","n/a",IF(W$3&gt;(A11stdlife+$E210),(Input!$I$153*(1+rvanilla)^0.5)-SUM($I210:V210),(Input!$I$153*(1+rvanilla)^0.5)/A11stdlife))</f>
        <v>3.5228393082698322E-3</v>
      </c>
      <c r="X210" s="164">
        <f>IF(A11stdlife="n/a","n/a",IF(X$3&gt;(A11stdlife+$E210),(Input!$I$153*(1+rvanilla)^0.5)-SUM($I210:W210),(Input!$I$153*(1+rvanilla)^0.5)/A11stdlife))</f>
        <v>3.5228393082698322E-3</v>
      </c>
      <c r="Y210" s="164">
        <f>IF(A11stdlife="n/a","n/a",IF(Y$3&gt;(A11stdlife+$E210),(Input!$I$153*(1+rvanilla)^0.5)-SUM($I210:X210),(Input!$I$153*(1+rvanilla)^0.5)/A11stdlife))</f>
        <v>3.5228393082698322E-3</v>
      </c>
      <c r="Z210" s="164">
        <f>IF(A11stdlife="n/a","n/a",IF(Z$3&gt;(A11stdlife+$E210),(Input!$I$153*(1+rvanilla)^0.5)-SUM($I210:Y210),(Input!$I$153*(1+rvanilla)^0.5)/A11stdlife))</f>
        <v>3.5228393082698322E-3</v>
      </c>
      <c r="AA210" s="164">
        <f>IF(A11stdlife="n/a","n/a",IF(AA$3&gt;(A11stdlife+$E210),(Input!$I$153*(1+rvanilla)^0.5)-SUM($I210:Z210),(Input!$I$153*(1+rvanilla)^0.5)/A11stdlife))</f>
        <v>3.5228393082698322E-3</v>
      </c>
      <c r="AB210" s="164">
        <f>IF(A11stdlife="n/a","n/a",IF(AB$3&gt;(A11stdlife+$E210),(Input!$I$153*(1+rvanilla)^0.5)-SUM($I210:AA210),(Input!$I$153*(1+rvanilla)^0.5)/A11stdlife))</f>
        <v>3.5228393082698322E-3</v>
      </c>
      <c r="AC210" s="164">
        <f>IF(A11stdlife="n/a","n/a",IF(AC$3&gt;(A11stdlife+$E210),(Input!$I$153*(1+rvanilla)^0.5)-SUM($I210:AB210),(Input!$I$153*(1+rvanilla)^0.5)/A11stdlife))</f>
        <v>3.5228393082698322E-3</v>
      </c>
      <c r="AD210" s="164">
        <f>IF(A11stdlife="n/a","n/a",IF(AD$3&gt;(A11stdlife+$E210),(Input!$I$153*(1+rvanilla)^0.5)-SUM($I210:AC210),(Input!$I$153*(1+rvanilla)^0.5)/A11stdlife))</f>
        <v>3.5228393082698322E-3</v>
      </c>
      <c r="AE210" s="164">
        <f>IF(A11stdlife="n/a","n/a",IF(AE$3&gt;(A11stdlife+$E210),(Input!$I$153*(1+rvanilla)^0.5)-SUM($I210:AD210),(Input!$I$153*(1+rvanilla)^0.5)/A11stdlife))</f>
        <v>3.5228393082698322E-3</v>
      </c>
      <c r="AF210" s="164">
        <f>IF(A11stdlife="n/a","n/a",IF(AF$3&gt;(A11stdlife+$E210),(Input!$I$153*(1+rvanilla)^0.5)-SUM($I210:AE210),(Input!$I$153*(1+rvanilla)^0.5)/A11stdlife))</f>
        <v>3.5228393082698322E-3</v>
      </c>
      <c r="AG210" s="164">
        <f>IF(A11stdlife="n/a","n/a",IF(AG$3&gt;(A11stdlife+$E210),(Input!$I$153*(1+rvanilla)^0.5)-SUM($I210:AF210),(Input!$I$153*(1+rvanilla)^0.5)/A11stdlife))</f>
        <v>3.5228393082698322E-3</v>
      </c>
      <c r="AH210" s="164">
        <f>IF(A11stdlife="n/a","n/a",IF(AH$3&gt;(A11stdlife+$E210),(Input!$I$153*(1+rvanilla)^0.5)-SUM($I210:AG210),(Input!$I$153*(1+rvanilla)^0.5)/A11stdlife))</f>
        <v>3.5228393082698322E-3</v>
      </c>
      <c r="AI210" s="164">
        <f>IF(A11stdlife="n/a","n/a",IF(AI$3&gt;(A11stdlife+$E210),(Input!$I$153*(1+rvanilla)^0.5)-SUM($I210:AH210),(Input!$I$153*(1+rvanilla)^0.5)/A11stdlife))</f>
        <v>3.5228393082698322E-3</v>
      </c>
      <c r="AJ210" s="164">
        <f>IF(A11stdlife="n/a","n/a",IF(AJ$3&gt;(A11stdlife+$E210),(Input!$I$153*(1+rvanilla)^0.5)-SUM($I210:AI210),(Input!$I$153*(1+rvanilla)^0.5)/A11stdlife))</f>
        <v>3.5228393082698322E-3</v>
      </c>
      <c r="AK210" s="164">
        <f>IF(A11stdlife="n/a","n/a",IF(AK$3&gt;(A11stdlife+$E210),(Input!$I$153*(1+rvanilla)^0.5)-SUM($I210:AJ210),(Input!$I$153*(1+rvanilla)^0.5)/A11stdlife))</f>
        <v>3.5228393082698322E-3</v>
      </c>
      <c r="AL210" s="164">
        <f>IF(A11stdlife="n/a","n/a",IF(AL$3&gt;(A11stdlife+$E210),(Input!$I$153*(1+rvanilla)^0.5)-SUM($I210:AK210),(Input!$I$153*(1+rvanilla)^0.5)/A11stdlife))</f>
        <v>3.5228393082698322E-3</v>
      </c>
      <c r="AM210" s="164">
        <f>IF(A11stdlife="n/a","n/a",IF(AM$3&gt;(A11stdlife+$E210),(Input!$I$153*(1+rvanilla)^0.5)-SUM($I210:AL210),(Input!$I$153*(1+rvanilla)^0.5)/A11stdlife))</f>
        <v>3.5228393082698322E-3</v>
      </c>
      <c r="AN210" s="164">
        <f>IF(A11stdlife="n/a","n/a",IF(AN$3&gt;(A11stdlife+$E210),(Input!$I$153*(1+rvanilla)^0.5)-SUM($I210:AM210),(Input!$I$153*(1+rvanilla)^0.5)/A11stdlife))</f>
        <v>3.5228393082698322E-3</v>
      </c>
      <c r="AO210" s="164">
        <f>IF(A11stdlife="n/a","n/a",IF(AO$3&gt;(A11stdlife+$E210),(Input!$I$153*(1+rvanilla)^0.5)-SUM($I210:AN210),(Input!$I$153*(1+rvanilla)^0.5)/A11stdlife))</f>
        <v>3.5228393082698322E-3</v>
      </c>
      <c r="AP210" s="164">
        <f>IF(A11stdlife="n/a","n/a",IF(AP$3&gt;(A11stdlife+$E210),(Input!$I$153*(1+rvanilla)^0.5)-SUM($I210:AO210),(Input!$I$153*(1+rvanilla)^0.5)/A11stdlife))</f>
        <v>3.5228393082698322E-3</v>
      </c>
      <c r="AQ210" s="164">
        <f>IF(A11stdlife="n/a","n/a",IF(AQ$3&gt;(A11stdlife+$E210),(Input!$I$153*(1+rvanilla)^0.5)-SUM($I210:AP210),(Input!$I$153*(1+rvanilla)^0.5)/A11stdlife))</f>
        <v>3.5228393082698322E-3</v>
      </c>
      <c r="AR210" s="164">
        <f>IF(A11stdlife="n/a","n/a",IF(AR$3&gt;(A11stdlife+$E210),(Input!$I$153*(1+rvanilla)^0.5)-SUM($I210:AQ210),(Input!$I$153*(1+rvanilla)^0.5)/A11stdlife))</f>
        <v>3.5228393082698322E-3</v>
      </c>
      <c r="AS210" s="164">
        <f>IF(A11stdlife="n/a","n/a",IF(AS$3&gt;(A11stdlife+$E210),(Input!$I$153*(1+rvanilla)^0.5)-SUM($I210:AR210),(Input!$I$153*(1+rvanilla)^0.5)/A11stdlife))</f>
        <v>3.5228393082698322E-3</v>
      </c>
      <c r="AT210" s="164">
        <f>IF(A11stdlife="n/a","n/a",IF(AT$3&gt;(A11stdlife+$E210),(Input!$I$153*(1+rvanilla)^0.5)-SUM($I210:AS210),(Input!$I$153*(1+rvanilla)^0.5)/A11stdlife))</f>
        <v>3.5228393082698322E-3</v>
      </c>
      <c r="AU210" s="164">
        <f>IF(A11stdlife="n/a","n/a",IF(AU$3&gt;(A11stdlife+$E210),(Input!$I$153*(1+rvanilla)^0.5)-SUM($I210:AT210),(Input!$I$153*(1+rvanilla)^0.5)/A11stdlife))</f>
        <v>3.5228393082698322E-3</v>
      </c>
      <c r="AV210" s="164">
        <f>IF(A11stdlife="n/a","n/a",IF(AV$3&gt;(A11stdlife+$E210),(Input!$I$153*(1+rvanilla)^0.5)-SUM($I210:AU210),(Input!$I$153*(1+rvanilla)^0.5)/A11stdlife))</f>
        <v>3.5228393082698322E-3</v>
      </c>
      <c r="AW210" s="164">
        <f>IF(A11stdlife="n/a","n/a",IF(AW$3&gt;(A11stdlife+$E210),(Input!$I$153*(1+rvanilla)^0.5)-SUM($I210:AV210),(Input!$I$153*(1+rvanilla)^0.5)/A11stdlife))</f>
        <v>3.5228393082698322E-3</v>
      </c>
      <c r="AX210" s="164">
        <f>IF(A11stdlife="n/a","n/a",IF(AX$3&gt;(A11stdlife+$E210),(Input!$I$153*(1+rvanilla)^0.5)-SUM($I210:AW210),(Input!$I$153*(1+rvanilla)^0.5)/A11stdlife))</f>
        <v>3.5228393082698322E-3</v>
      </c>
      <c r="AY210" s="164">
        <f>IF(A11stdlife="n/a","n/a",IF(AY$3&gt;(A11stdlife+$E210),(Input!$I$153*(1+rvanilla)^0.5)-SUM($I210:AX210),(Input!$I$153*(1+rvanilla)^0.5)/A11stdlife))</f>
        <v>3.5228393082698322E-3</v>
      </c>
      <c r="AZ210" s="164">
        <f>IF(A11stdlife="n/a","n/a",IF(AZ$3&gt;(A11stdlife+$E210),(Input!$I$153*(1+rvanilla)^0.5)-SUM($I210:AY210),(Input!$I$153*(1+rvanilla)^0.5)/A11stdlife))</f>
        <v>3.5228393082698322E-3</v>
      </c>
      <c r="BA210" s="164">
        <f>IF(A11stdlife="n/a","n/a",IF(BA$3&gt;(A11stdlife+$E210),(Input!$I$153*(1+rvanilla)^0.5)-SUM($I210:AZ210),(Input!$I$153*(1+rvanilla)^0.5)/A11stdlife))</f>
        <v>3.5228393082698322E-3</v>
      </c>
      <c r="BB210" s="164">
        <f>IF(A11stdlife="n/a","n/a",IF(BB$3&gt;(A11stdlife+$E210),(Input!$I$153*(1+rvanilla)^0.5)-SUM($I210:BA210),(Input!$I$153*(1+rvanilla)^0.5)/A11stdlife))</f>
        <v>3.5228393082698322E-3</v>
      </c>
      <c r="BC210" s="164">
        <f>IF(A11stdlife="n/a","n/a",IF(BC$3&gt;(A11stdlife+$E210),(Input!$I$153*(1+rvanilla)^0.5)-SUM($I210:BB210),(Input!$I$153*(1+rvanilla)^0.5)/A11stdlife))</f>
        <v>3.5228393082698322E-3</v>
      </c>
      <c r="BD210" s="164">
        <f>IF(A11stdlife="n/a","n/a",IF(BD$3&gt;(A11stdlife+$E210),(Input!$I$153*(1+rvanilla)^0.5)-SUM($I210:BC210),(Input!$I$153*(1+rvanilla)^0.5)/A11stdlife))</f>
        <v>3.5228393082698322E-3</v>
      </c>
      <c r="BE210" s="164">
        <f>IF(A11stdlife="n/a","n/a",IF(BE$3&gt;(A11stdlife+$E210),(Input!$I$153*(1+rvanilla)^0.5)-SUM($I210:BD210),(Input!$I$153*(1+rvanilla)^0.5)/A11stdlife))</f>
        <v>3.5228393082698322E-3</v>
      </c>
      <c r="BF210" s="164">
        <f>IF(A11stdlife="n/a","n/a",IF(BF$3&gt;(A11stdlife+$E210),(Input!$I$153*(1+rvanilla)^0.5)-SUM($I210:BE210),(Input!$I$153*(1+rvanilla)^0.5)/A11stdlife))</f>
        <v>3.5228393082698322E-3</v>
      </c>
      <c r="BG210" s="164">
        <f>IF(A11stdlife="n/a","n/a",IF(BG$3&gt;(A11stdlife+$E210),(Input!$I$153*(1+rvanilla)^0.5)-SUM($I210:BF210),(Input!$I$153*(1+rvanilla)^0.5)/A11stdlife))</f>
        <v>3.5228393082698322E-3</v>
      </c>
      <c r="BH210" s="164">
        <f>IF(A11stdlife="n/a","n/a",IF(BH$3&gt;(A11stdlife+$E210),(Input!$I$153*(1+rvanilla)^0.5)-SUM($I210:BG210),(Input!$I$153*(1+rvanilla)^0.5)/A11stdlife))</f>
        <v>3.5228393082698322E-3</v>
      </c>
      <c r="BI210" s="164">
        <f>IF(A11stdlife="n/a","n/a",IF(BI$3&gt;(A11stdlife+$E210),(Input!$I$153*(1+rvanilla)^0.5)-SUM($I210:BH210),(Input!$I$153*(1+rvanilla)^0.5)/A11stdlife))</f>
        <v>3.5228393082698322E-3</v>
      </c>
      <c r="BJ210" s="18"/>
      <c r="BK210" s="18"/>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s="5" customFormat="1" hidden="1" outlineLevel="2" x14ac:dyDescent="0.2">
      <c r="A211" s="18"/>
      <c r="B211" s="18"/>
      <c r="C211" s="36"/>
      <c r="D211" s="485"/>
      <c r="E211" s="283">
        <v>4</v>
      </c>
      <c r="F211" s="38"/>
      <c r="G211" s="391"/>
      <c r="H211" s="308"/>
      <c r="I211" s="308"/>
      <c r="J211" s="307"/>
      <c r="K211" s="164">
        <f>IF(A11stdlife="n/a","n/a",IF(K$3&gt;(A11stdlife+$E211),(Input!$J$153*(1+rvanilla)^0.5)-SUM($J211:J211),(Input!$J$153*(1+rvanilla)^0.5)/A11stdlife))</f>
        <v>2.1781420937521129E-3</v>
      </c>
      <c r="L211" s="164">
        <f>IF(A11stdlife="n/a","n/a",IF(L$3&gt;(A11stdlife+$E211),(Input!$J$153*(1+rvanilla)^0.5)-SUM($J211:K211),(Input!$J$153*(1+rvanilla)^0.5)/A11stdlife))</f>
        <v>2.1781420937521129E-3</v>
      </c>
      <c r="M211" s="164">
        <f>IF(A11stdlife="n/a","n/a",IF(M$3&gt;(A11stdlife+$E211),(Input!$J$153*(1+rvanilla)^0.5)-SUM($J211:L211),(Input!$J$153*(1+rvanilla)^0.5)/A11stdlife))</f>
        <v>2.1781420937521129E-3</v>
      </c>
      <c r="N211" s="164">
        <f>IF(A11stdlife="n/a","n/a",IF(N$3&gt;(A11stdlife+$E211),(Input!$J$153*(1+rvanilla)^0.5)-SUM($J211:M211),(Input!$J$153*(1+rvanilla)^0.5)/A11stdlife))</f>
        <v>2.1781420937521129E-3</v>
      </c>
      <c r="O211" s="164">
        <f>IF(A11stdlife="n/a","n/a",IF(O$3&gt;(A11stdlife+$E211),(Input!$J$153*(1+rvanilla)^0.5)-SUM($J211:N211),(Input!$J$153*(1+rvanilla)^0.5)/A11stdlife))</f>
        <v>2.1781420937521129E-3</v>
      </c>
      <c r="P211" s="164">
        <f>IF(A11stdlife="n/a","n/a",IF(P$3&gt;(A11stdlife+$E211),(Input!$J$153*(1+rvanilla)^0.5)-SUM($J211:O211),(Input!$J$153*(1+rvanilla)^0.5)/A11stdlife))</f>
        <v>2.1781420937521129E-3</v>
      </c>
      <c r="Q211" s="164">
        <f>IF(A11stdlife="n/a","n/a",IF(Q$3&gt;(A11stdlife+$E211),(Input!$J$153*(1+rvanilla)^0.5)-SUM($J211:P211),(Input!$J$153*(1+rvanilla)^0.5)/A11stdlife))</f>
        <v>2.1781420937521129E-3</v>
      </c>
      <c r="R211" s="164">
        <f>IF(A11stdlife="n/a","n/a",IF(R$3&gt;(A11stdlife+$E211),(Input!$J$153*(1+rvanilla)^0.5)-SUM($J211:Q211),(Input!$J$153*(1+rvanilla)^0.5)/A11stdlife))</f>
        <v>2.1781420937521129E-3</v>
      </c>
      <c r="S211" s="164">
        <f>IF(A11stdlife="n/a","n/a",IF(S$3&gt;(A11stdlife+$E211),(Input!$J$153*(1+rvanilla)^0.5)-SUM($J211:R211),(Input!$J$153*(1+rvanilla)^0.5)/A11stdlife))</f>
        <v>2.1781420937521129E-3</v>
      </c>
      <c r="T211" s="164">
        <f>IF(A11stdlife="n/a","n/a",IF(T$3&gt;(A11stdlife+$E211),(Input!$J$153*(1+rvanilla)^0.5)-SUM($J211:S211),(Input!$J$153*(1+rvanilla)^0.5)/A11stdlife))</f>
        <v>2.1781420937521129E-3</v>
      </c>
      <c r="U211" s="164">
        <f>IF(A11stdlife="n/a","n/a",IF(U$3&gt;(A11stdlife+$E211),(Input!$J$153*(1+rvanilla)^0.5)-SUM($J211:T211),(Input!$J$153*(1+rvanilla)^0.5)/A11stdlife))</f>
        <v>2.1781420937521129E-3</v>
      </c>
      <c r="V211" s="164">
        <f>IF(A11stdlife="n/a","n/a",IF(V$3&gt;(A11stdlife+$E211),(Input!$J$153*(1+rvanilla)^0.5)-SUM($J211:U211),(Input!$J$153*(1+rvanilla)^0.5)/A11stdlife))</f>
        <v>2.1781420937521129E-3</v>
      </c>
      <c r="W211" s="164">
        <f>IF(A11stdlife="n/a","n/a",IF(W$3&gt;(A11stdlife+$E211),(Input!$J$153*(1+rvanilla)^0.5)-SUM($J211:V211),(Input!$J$153*(1+rvanilla)^0.5)/A11stdlife))</f>
        <v>2.1781420937521129E-3</v>
      </c>
      <c r="X211" s="164">
        <f>IF(A11stdlife="n/a","n/a",IF(X$3&gt;(A11stdlife+$E211),(Input!$J$153*(1+rvanilla)^0.5)-SUM($J211:W211),(Input!$J$153*(1+rvanilla)^0.5)/A11stdlife))</f>
        <v>2.1781420937521129E-3</v>
      </c>
      <c r="Y211" s="164">
        <f>IF(A11stdlife="n/a","n/a",IF(Y$3&gt;(A11stdlife+$E211),(Input!$J$153*(1+rvanilla)^0.5)-SUM($J211:X211),(Input!$J$153*(1+rvanilla)^0.5)/A11stdlife))</f>
        <v>2.1781420937521129E-3</v>
      </c>
      <c r="Z211" s="164">
        <f>IF(A11stdlife="n/a","n/a",IF(Z$3&gt;(A11stdlife+$E211),(Input!$J$153*(1+rvanilla)^0.5)-SUM($J211:Y211),(Input!$J$153*(1+rvanilla)^0.5)/A11stdlife))</f>
        <v>2.1781420937521129E-3</v>
      </c>
      <c r="AA211" s="164">
        <f>IF(A11stdlife="n/a","n/a",IF(AA$3&gt;(A11stdlife+$E211),(Input!$J$153*(1+rvanilla)^0.5)-SUM($J211:Z211),(Input!$J$153*(1+rvanilla)^0.5)/A11stdlife))</f>
        <v>2.1781420937521129E-3</v>
      </c>
      <c r="AB211" s="164">
        <f>IF(A11stdlife="n/a","n/a",IF(AB$3&gt;(A11stdlife+$E211),(Input!$J$153*(1+rvanilla)^0.5)-SUM($J211:AA211),(Input!$J$153*(1+rvanilla)^0.5)/A11stdlife))</f>
        <v>2.1781420937521129E-3</v>
      </c>
      <c r="AC211" s="164">
        <f>IF(A11stdlife="n/a","n/a",IF(AC$3&gt;(A11stdlife+$E211),(Input!$J$153*(1+rvanilla)^0.5)-SUM($J211:AB211),(Input!$J$153*(1+rvanilla)^0.5)/A11stdlife))</f>
        <v>2.1781420937521129E-3</v>
      </c>
      <c r="AD211" s="164">
        <f>IF(A11stdlife="n/a","n/a",IF(AD$3&gt;(A11stdlife+$E211),(Input!$J$153*(1+rvanilla)^0.5)-SUM($J211:AC211),(Input!$J$153*(1+rvanilla)^0.5)/A11stdlife))</f>
        <v>2.1781420937521129E-3</v>
      </c>
      <c r="AE211" s="164">
        <f>IF(A11stdlife="n/a","n/a",IF(AE$3&gt;(A11stdlife+$E211),(Input!$J$153*(1+rvanilla)^0.5)-SUM($J211:AD211),(Input!$J$153*(1+rvanilla)^0.5)/A11stdlife))</f>
        <v>2.1781420937521129E-3</v>
      </c>
      <c r="AF211" s="164">
        <f>IF(A11stdlife="n/a","n/a",IF(AF$3&gt;(A11stdlife+$E211),(Input!$J$153*(1+rvanilla)^0.5)-SUM($J211:AE211),(Input!$J$153*(1+rvanilla)^0.5)/A11stdlife))</f>
        <v>2.1781420937521129E-3</v>
      </c>
      <c r="AG211" s="164">
        <f>IF(A11stdlife="n/a","n/a",IF(AG$3&gt;(A11stdlife+$E211),(Input!$J$153*(1+rvanilla)^0.5)-SUM($J211:AF211),(Input!$J$153*(1+rvanilla)^0.5)/A11stdlife))</f>
        <v>2.1781420937521129E-3</v>
      </c>
      <c r="AH211" s="164">
        <f>IF(A11stdlife="n/a","n/a",IF(AH$3&gt;(A11stdlife+$E211),(Input!$J$153*(1+rvanilla)^0.5)-SUM($J211:AG211),(Input!$J$153*(1+rvanilla)^0.5)/A11stdlife))</f>
        <v>2.1781420937521129E-3</v>
      </c>
      <c r="AI211" s="164">
        <f>IF(A11stdlife="n/a","n/a",IF(AI$3&gt;(A11stdlife+$E211),(Input!$J$153*(1+rvanilla)^0.5)-SUM($J211:AH211),(Input!$J$153*(1+rvanilla)^0.5)/A11stdlife))</f>
        <v>2.1781420937521129E-3</v>
      </c>
      <c r="AJ211" s="164">
        <f>IF(A11stdlife="n/a","n/a",IF(AJ$3&gt;(A11stdlife+$E211),(Input!$J$153*(1+rvanilla)^0.5)-SUM($J211:AI211),(Input!$J$153*(1+rvanilla)^0.5)/A11stdlife))</f>
        <v>2.1781420937521129E-3</v>
      </c>
      <c r="AK211" s="164">
        <f>IF(A11stdlife="n/a","n/a",IF(AK$3&gt;(A11stdlife+$E211),(Input!$J$153*(1+rvanilla)^0.5)-SUM($J211:AJ211),(Input!$J$153*(1+rvanilla)^0.5)/A11stdlife))</f>
        <v>2.1781420937521129E-3</v>
      </c>
      <c r="AL211" s="164">
        <f>IF(A11stdlife="n/a","n/a",IF(AL$3&gt;(A11stdlife+$E211),(Input!$J$153*(1+rvanilla)^0.5)-SUM($J211:AK211),(Input!$J$153*(1+rvanilla)^0.5)/A11stdlife))</f>
        <v>2.1781420937521129E-3</v>
      </c>
      <c r="AM211" s="164">
        <f>IF(A11stdlife="n/a","n/a",IF(AM$3&gt;(A11stdlife+$E211),(Input!$J$153*(1+rvanilla)^0.5)-SUM($J211:AL211),(Input!$J$153*(1+rvanilla)^0.5)/A11stdlife))</f>
        <v>2.1781420937521129E-3</v>
      </c>
      <c r="AN211" s="164">
        <f>IF(A11stdlife="n/a","n/a",IF(AN$3&gt;(A11stdlife+$E211),(Input!$J$153*(1+rvanilla)^0.5)-SUM($J211:AM211),(Input!$J$153*(1+rvanilla)^0.5)/A11stdlife))</f>
        <v>2.1781420937521129E-3</v>
      </c>
      <c r="AO211" s="164">
        <f>IF(A11stdlife="n/a","n/a",IF(AO$3&gt;(A11stdlife+$E211),(Input!$J$153*(1+rvanilla)^0.5)-SUM($J211:AN211),(Input!$J$153*(1+rvanilla)^0.5)/A11stdlife))</f>
        <v>2.1781420937521129E-3</v>
      </c>
      <c r="AP211" s="164">
        <f>IF(A11stdlife="n/a","n/a",IF(AP$3&gt;(A11stdlife+$E211),(Input!$J$153*(1+rvanilla)^0.5)-SUM($J211:AO211),(Input!$J$153*(1+rvanilla)^0.5)/A11stdlife))</f>
        <v>2.1781420937521129E-3</v>
      </c>
      <c r="AQ211" s="164">
        <f>IF(A11stdlife="n/a","n/a",IF(AQ$3&gt;(A11stdlife+$E211),(Input!$J$153*(1+rvanilla)^0.5)-SUM($J211:AP211),(Input!$J$153*(1+rvanilla)^0.5)/A11stdlife))</f>
        <v>2.1781420937521129E-3</v>
      </c>
      <c r="AR211" s="164">
        <f>IF(A11stdlife="n/a","n/a",IF(AR$3&gt;(A11stdlife+$E211),(Input!$J$153*(1+rvanilla)^0.5)-SUM($J211:AQ211),(Input!$J$153*(1+rvanilla)^0.5)/A11stdlife))</f>
        <v>2.1781420937521129E-3</v>
      </c>
      <c r="AS211" s="164">
        <f>IF(A11stdlife="n/a","n/a",IF(AS$3&gt;(A11stdlife+$E211),(Input!$J$153*(1+rvanilla)^0.5)-SUM($J211:AR211),(Input!$J$153*(1+rvanilla)^0.5)/A11stdlife))</f>
        <v>2.1781420937521129E-3</v>
      </c>
      <c r="AT211" s="164">
        <f>IF(A11stdlife="n/a","n/a",IF(AT$3&gt;(A11stdlife+$E211),(Input!$J$153*(1+rvanilla)^0.5)-SUM($J211:AS211),(Input!$J$153*(1+rvanilla)^0.5)/A11stdlife))</f>
        <v>2.1781420937521129E-3</v>
      </c>
      <c r="AU211" s="164">
        <f>IF(A11stdlife="n/a","n/a",IF(AU$3&gt;(A11stdlife+$E211),(Input!$J$153*(1+rvanilla)^0.5)-SUM($J211:AT211),(Input!$J$153*(1+rvanilla)^0.5)/A11stdlife))</f>
        <v>2.1781420937521129E-3</v>
      </c>
      <c r="AV211" s="164">
        <f>IF(A11stdlife="n/a","n/a",IF(AV$3&gt;(A11stdlife+$E211),(Input!$J$153*(1+rvanilla)^0.5)-SUM($J211:AU211),(Input!$J$153*(1+rvanilla)^0.5)/A11stdlife))</f>
        <v>2.1781420937521129E-3</v>
      </c>
      <c r="AW211" s="164">
        <f>IF(A11stdlife="n/a","n/a",IF(AW$3&gt;(A11stdlife+$E211),(Input!$J$153*(1+rvanilla)^0.5)-SUM($J211:AV211),(Input!$J$153*(1+rvanilla)^0.5)/A11stdlife))</f>
        <v>2.1781420937521129E-3</v>
      </c>
      <c r="AX211" s="164">
        <f>IF(A11stdlife="n/a","n/a",IF(AX$3&gt;(A11stdlife+$E211),(Input!$J$153*(1+rvanilla)^0.5)-SUM($J211:AW211),(Input!$J$153*(1+rvanilla)^0.5)/A11stdlife))</f>
        <v>2.1781420937521129E-3</v>
      </c>
      <c r="AY211" s="164">
        <f>IF(A11stdlife="n/a","n/a",IF(AY$3&gt;(A11stdlife+$E211),(Input!$J$153*(1+rvanilla)^0.5)-SUM($J211:AX211),(Input!$J$153*(1+rvanilla)^0.5)/A11stdlife))</f>
        <v>2.1781420937521129E-3</v>
      </c>
      <c r="AZ211" s="164">
        <f>IF(A11stdlife="n/a","n/a",IF(AZ$3&gt;(A11stdlife+$E211),(Input!$J$153*(1+rvanilla)^0.5)-SUM($J211:AY211),(Input!$J$153*(1+rvanilla)^0.5)/A11stdlife))</f>
        <v>2.1781420937521129E-3</v>
      </c>
      <c r="BA211" s="164">
        <f>IF(A11stdlife="n/a","n/a",IF(BA$3&gt;(A11stdlife+$E211),(Input!$J$153*(1+rvanilla)^0.5)-SUM($J211:AZ211),(Input!$J$153*(1+rvanilla)^0.5)/A11stdlife))</f>
        <v>2.1781420937521129E-3</v>
      </c>
      <c r="BB211" s="164">
        <f>IF(A11stdlife="n/a","n/a",IF(BB$3&gt;(A11stdlife+$E211),(Input!$J$153*(1+rvanilla)^0.5)-SUM($J211:BA211),(Input!$J$153*(1+rvanilla)^0.5)/A11stdlife))</f>
        <v>2.1781420937521129E-3</v>
      </c>
      <c r="BC211" s="164">
        <f>IF(A11stdlife="n/a","n/a",IF(BC$3&gt;(A11stdlife+$E211),(Input!$J$153*(1+rvanilla)^0.5)-SUM($J211:BB211),(Input!$J$153*(1+rvanilla)^0.5)/A11stdlife))</f>
        <v>2.1781420937521129E-3</v>
      </c>
      <c r="BD211" s="164">
        <f>IF(A11stdlife="n/a","n/a",IF(BD$3&gt;(A11stdlife+$E211),(Input!$J$153*(1+rvanilla)^0.5)-SUM($J211:BC211),(Input!$J$153*(1+rvanilla)^0.5)/A11stdlife))</f>
        <v>2.1781420937521129E-3</v>
      </c>
      <c r="BE211" s="164">
        <f>IF(A11stdlife="n/a","n/a",IF(BE$3&gt;(A11stdlife+$E211),(Input!$J$153*(1+rvanilla)^0.5)-SUM($J211:BD211),(Input!$J$153*(1+rvanilla)^0.5)/A11stdlife))</f>
        <v>2.1781420937521129E-3</v>
      </c>
      <c r="BF211" s="164">
        <f>IF(A11stdlife="n/a","n/a",IF(BF$3&gt;(A11stdlife+$E211),(Input!$J$153*(1+rvanilla)^0.5)-SUM($J211:BE211),(Input!$J$153*(1+rvanilla)^0.5)/A11stdlife))</f>
        <v>2.1781420937521129E-3</v>
      </c>
      <c r="BG211" s="164">
        <f>IF(A11stdlife="n/a","n/a",IF(BG$3&gt;(A11stdlife+$E211),(Input!$J$153*(1+rvanilla)^0.5)-SUM($J211:BF211),(Input!$J$153*(1+rvanilla)^0.5)/A11stdlife))</f>
        <v>2.1781420937521129E-3</v>
      </c>
      <c r="BH211" s="164">
        <f>IF(A11stdlife="n/a","n/a",IF(BH$3&gt;(A11stdlife+$E211),(Input!$J$153*(1+rvanilla)^0.5)-SUM($J211:BG211),(Input!$J$153*(1+rvanilla)^0.5)/A11stdlife))</f>
        <v>2.1781420937521129E-3</v>
      </c>
      <c r="BI211" s="164">
        <f>IF(A11stdlife="n/a","n/a",IF(BI$3&gt;(A11stdlife+$E211),(Input!$J$153*(1+rvanilla)^0.5)-SUM($J211:BH211),(Input!$J$153*(1+rvanilla)^0.5)/A11stdlife))</f>
        <v>2.1781420937521129E-3</v>
      </c>
      <c r="BJ211" s="18"/>
      <c r="BK211" s="18"/>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s="5" customFormat="1" hidden="1" outlineLevel="2" x14ac:dyDescent="0.2">
      <c r="A212" s="18"/>
      <c r="B212" s="18"/>
      <c r="C212" s="36"/>
      <c r="D212" s="485"/>
      <c r="E212" s="283">
        <v>5</v>
      </c>
      <c r="F212" s="38"/>
      <c r="G212" s="391"/>
      <c r="H212" s="308"/>
      <c r="I212" s="308"/>
      <c r="J212" s="308"/>
      <c r="K212" s="307"/>
      <c r="L212" s="164">
        <f>IF(A11stdlife="n/a","n/a",IF(L$3&gt;(A11stdlife+$E212),(Input!$K$153*(1+rvanilla)^0.5)-SUM($K212:K212),(Input!$K$153*(1+rvanilla)^0.5)/A11stdlife))</f>
        <v>6.071122917002964E-3</v>
      </c>
      <c r="M212" s="164">
        <f>IF(A11stdlife="n/a","n/a",IF(M$3&gt;(A11stdlife+$E212),(Input!$K$153*(1+rvanilla)^0.5)-SUM($K212:L212),(Input!$K$153*(1+rvanilla)^0.5)/A11stdlife))</f>
        <v>6.071122917002964E-3</v>
      </c>
      <c r="N212" s="164">
        <f>IF(A11stdlife="n/a","n/a",IF(N$3&gt;(A11stdlife+$E212),(Input!$K$153*(1+rvanilla)^0.5)-SUM($K212:M212),(Input!$K$153*(1+rvanilla)^0.5)/A11stdlife))</f>
        <v>6.071122917002964E-3</v>
      </c>
      <c r="O212" s="164">
        <f>IF(A11stdlife="n/a","n/a",IF(O$3&gt;(A11stdlife+$E212),(Input!$K$153*(1+rvanilla)^0.5)-SUM($K212:N212),(Input!$K$153*(1+rvanilla)^0.5)/A11stdlife))</f>
        <v>6.071122917002964E-3</v>
      </c>
      <c r="P212" s="164">
        <f>IF(A11stdlife="n/a","n/a",IF(P$3&gt;(A11stdlife+$E212),(Input!$K$153*(1+rvanilla)^0.5)-SUM($K212:O212),(Input!$K$153*(1+rvanilla)^0.5)/A11stdlife))</f>
        <v>6.071122917002964E-3</v>
      </c>
      <c r="Q212" s="164">
        <f>IF(A11stdlife="n/a","n/a",IF(Q$3&gt;(A11stdlife+$E212),(Input!$K$153*(1+rvanilla)^0.5)-SUM($K212:P212),(Input!$K$153*(1+rvanilla)^0.5)/A11stdlife))</f>
        <v>6.071122917002964E-3</v>
      </c>
      <c r="R212" s="164">
        <f>IF(A11stdlife="n/a","n/a",IF(R$3&gt;(A11stdlife+$E212),(Input!$K$153*(1+rvanilla)^0.5)-SUM($K212:Q212),(Input!$K$153*(1+rvanilla)^0.5)/A11stdlife))</f>
        <v>6.071122917002964E-3</v>
      </c>
      <c r="S212" s="164">
        <f>IF(A11stdlife="n/a","n/a",IF(S$3&gt;(A11stdlife+$E212),(Input!$K$153*(1+rvanilla)^0.5)-SUM($K212:R212),(Input!$K$153*(1+rvanilla)^0.5)/A11stdlife))</f>
        <v>6.071122917002964E-3</v>
      </c>
      <c r="T212" s="164">
        <f>IF(A11stdlife="n/a","n/a",IF(T$3&gt;(A11stdlife+$E212),(Input!$K$153*(1+rvanilla)^0.5)-SUM($K212:S212),(Input!$K$153*(1+rvanilla)^0.5)/A11stdlife))</f>
        <v>6.071122917002964E-3</v>
      </c>
      <c r="U212" s="164">
        <f>IF(A11stdlife="n/a","n/a",IF(U$3&gt;(A11stdlife+$E212),(Input!$K$153*(1+rvanilla)^0.5)-SUM($K212:T212),(Input!$K$153*(1+rvanilla)^0.5)/A11stdlife))</f>
        <v>6.071122917002964E-3</v>
      </c>
      <c r="V212" s="164">
        <f>IF(A11stdlife="n/a","n/a",IF(V$3&gt;(A11stdlife+$E212),(Input!$K$153*(1+rvanilla)^0.5)-SUM($K212:U212),(Input!$K$153*(1+rvanilla)^0.5)/A11stdlife))</f>
        <v>6.071122917002964E-3</v>
      </c>
      <c r="W212" s="164">
        <f>IF(A11stdlife="n/a","n/a",IF(W$3&gt;(A11stdlife+$E212),(Input!$K$153*(1+rvanilla)^0.5)-SUM($K212:V212),(Input!$K$153*(1+rvanilla)^0.5)/A11stdlife))</f>
        <v>6.071122917002964E-3</v>
      </c>
      <c r="X212" s="164">
        <f>IF(A11stdlife="n/a","n/a",IF(X$3&gt;(A11stdlife+$E212),(Input!$K$153*(1+rvanilla)^0.5)-SUM($K212:W212),(Input!$K$153*(1+rvanilla)^0.5)/A11stdlife))</f>
        <v>6.071122917002964E-3</v>
      </c>
      <c r="Y212" s="164">
        <f>IF(A11stdlife="n/a","n/a",IF(Y$3&gt;(A11stdlife+$E212),(Input!$K$153*(1+rvanilla)^0.5)-SUM($K212:X212),(Input!$K$153*(1+rvanilla)^0.5)/A11stdlife))</f>
        <v>6.071122917002964E-3</v>
      </c>
      <c r="Z212" s="164">
        <f>IF(A11stdlife="n/a","n/a",IF(Z$3&gt;(A11stdlife+$E212),(Input!$K$153*(1+rvanilla)^0.5)-SUM($K212:Y212),(Input!$K$153*(1+rvanilla)^0.5)/A11stdlife))</f>
        <v>6.071122917002964E-3</v>
      </c>
      <c r="AA212" s="164">
        <f>IF(A11stdlife="n/a","n/a",IF(AA$3&gt;(A11stdlife+$E212),(Input!$K$153*(1+rvanilla)^0.5)-SUM($K212:Z212),(Input!$K$153*(1+rvanilla)^0.5)/A11stdlife))</f>
        <v>6.071122917002964E-3</v>
      </c>
      <c r="AB212" s="164">
        <f>IF(A11stdlife="n/a","n/a",IF(AB$3&gt;(A11stdlife+$E212),(Input!$K$153*(1+rvanilla)^0.5)-SUM($K212:AA212),(Input!$K$153*(1+rvanilla)^0.5)/A11stdlife))</f>
        <v>6.071122917002964E-3</v>
      </c>
      <c r="AC212" s="164">
        <f>IF(A11stdlife="n/a","n/a",IF(AC$3&gt;(A11stdlife+$E212),(Input!$K$153*(1+rvanilla)^0.5)-SUM($K212:AB212),(Input!$K$153*(1+rvanilla)^0.5)/A11stdlife))</f>
        <v>6.071122917002964E-3</v>
      </c>
      <c r="AD212" s="164">
        <f>IF(A11stdlife="n/a","n/a",IF(AD$3&gt;(A11stdlife+$E212),(Input!$K$153*(1+rvanilla)^0.5)-SUM($K212:AC212),(Input!$K$153*(1+rvanilla)^0.5)/A11stdlife))</f>
        <v>6.071122917002964E-3</v>
      </c>
      <c r="AE212" s="164">
        <f>IF(A11stdlife="n/a","n/a",IF(AE$3&gt;(A11stdlife+$E212),(Input!$K$153*(1+rvanilla)^0.5)-SUM($K212:AD212),(Input!$K$153*(1+rvanilla)^0.5)/A11stdlife))</f>
        <v>6.071122917002964E-3</v>
      </c>
      <c r="AF212" s="164">
        <f>IF(A11stdlife="n/a","n/a",IF(AF$3&gt;(A11stdlife+$E212),(Input!$K$153*(1+rvanilla)^0.5)-SUM($K212:AE212),(Input!$K$153*(1+rvanilla)^0.5)/A11stdlife))</f>
        <v>6.071122917002964E-3</v>
      </c>
      <c r="AG212" s="164">
        <f>IF(A11stdlife="n/a","n/a",IF(AG$3&gt;(A11stdlife+$E212),(Input!$K$153*(1+rvanilla)^0.5)-SUM($K212:AF212),(Input!$K$153*(1+rvanilla)^0.5)/A11stdlife))</f>
        <v>6.071122917002964E-3</v>
      </c>
      <c r="AH212" s="164">
        <f>IF(A11stdlife="n/a","n/a",IF(AH$3&gt;(A11stdlife+$E212),(Input!$K$153*(1+rvanilla)^0.5)-SUM($K212:AG212),(Input!$K$153*(1+rvanilla)^0.5)/A11stdlife))</f>
        <v>6.071122917002964E-3</v>
      </c>
      <c r="AI212" s="164">
        <f>IF(A11stdlife="n/a","n/a",IF(AI$3&gt;(A11stdlife+$E212),(Input!$K$153*(1+rvanilla)^0.5)-SUM($K212:AH212),(Input!$K$153*(1+rvanilla)^0.5)/A11stdlife))</f>
        <v>6.071122917002964E-3</v>
      </c>
      <c r="AJ212" s="164">
        <f>IF(A11stdlife="n/a","n/a",IF(AJ$3&gt;(A11stdlife+$E212),(Input!$K$153*(1+rvanilla)^0.5)-SUM($K212:AI212),(Input!$K$153*(1+rvanilla)^0.5)/A11stdlife))</f>
        <v>6.071122917002964E-3</v>
      </c>
      <c r="AK212" s="164">
        <f>IF(A11stdlife="n/a","n/a",IF(AK$3&gt;(A11stdlife+$E212),(Input!$K$153*(1+rvanilla)^0.5)-SUM($K212:AJ212),(Input!$K$153*(1+rvanilla)^0.5)/A11stdlife))</f>
        <v>6.071122917002964E-3</v>
      </c>
      <c r="AL212" s="164">
        <f>IF(A11stdlife="n/a","n/a",IF(AL$3&gt;(A11stdlife+$E212),(Input!$K$153*(1+rvanilla)^0.5)-SUM($K212:AK212),(Input!$K$153*(1+rvanilla)^0.5)/A11stdlife))</f>
        <v>6.071122917002964E-3</v>
      </c>
      <c r="AM212" s="164">
        <f>IF(A11stdlife="n/a","n/a",IF(AM$3&gt;(A11stdlife+$E212),(Input!$K$153*(1+rvanilla)^0.5)-SUM($K212:AL212),(Input!$K$153*(1+rvanilla)^0.5)/A11stdlife))</f>
        <v>6.071122917002964E-3</v>
      </c>
      <c r="AN212" s="164">
        <f>IF(A11stdlife="n/a","n/a",IF(AN$3&gt;(A11stdlife+$E212),(Input!$K$153*(1+rvanilla)^0.5)-SUM($K212:AM212),(Input!$K$153*(1+rvanilla)^0.5)/A11stdlife))</f>
        <v>6.071122917002964E-3</v>
      </c>
      <c r="AO212" s="164">
        <f>IF(A11stdlife="n/a","n/a",IF(AO$3&gt;(A11stdlife+$E212),(Input!$K$153*(1+rvanilla)^0.5)-SUM($K212:AN212),(Input!$K$153*(1+rvanilla)^0.5)/A11stdlife))</f>
        <v>6.071122917002964E-3</v>
      </c>
      <c r="AP212" s="164">
        <f>IF(A11stdlife="n/a","n/a",IF(AP$3&gt;(A11stdlife+$E212),(Input!$K$153*(1+rvanilla)^0.5)-SUM($K212:AO212),(Input!$K$153*(1+rvanilla)^0.5)/A11stdlife))</f>
        <v>6.071122917002964E-3</v>
      </c>
      <c r="AQ212" s="164">
        <f>IF(A11stdlife="n/a","n/a",IF(AQ$3&gt;(A11stdlife+$E212),(Input!$K$153*(1+rvanilla)^0.5)-SUM($K212:AP212),(Input!$K$153*(1+rvanilla)^0.5)/A11stdlife))</f>
        <v>6.071122917002964E-3</v>
      </c>
      <c r="AR212" s="164">
        <f>IF(A11stdlife="n/a","n/a",IF(AR$3&gt;(A11stdlife+$E212),(Input!$K$153*(1+rvanilla)^0.5)-SUM($K212:AQ212),(Input!$K$153*(1+rvanilla)^0.5)/A11stdlife))</f>
        <v>6.071122917002964E-3</v>
      </c>
      <c r="AS212" s="164">
        <f>IF(A11stdlife="n/a","n/a",IF(AS$3&gt;(A11stdlife+$E212),(Input!$K$153*(1+rvanilla)^0.5)-SUM($K212:AR212),(Input!$K$153*(1+rvanilla)^0.5)/A11stdlife))</f>
        <v>6.071122917002964E-3</v>
      </c>
      <c r="AT212" s="164">
        <f>IF(A11stdlife="n/a","n/a",IF(AT$3&gt;(A11stdlife+$E212),(Input!$K$153*(1+rvanilla)^0.5)-SUM($K212:AS212),(Input!$K$153*(1+rvanilla)^0.5)/A11stdlife))</f>
        <v>6.071122917002964E-3</v>
      </c>
      <c r="AU212" s="164">
        <f>IF(A11stdlife="n/a","n/a",IF(AU$3&gt;(A11stdlife+$E212),(Input!$K$153*(1+rvanilla)^0.5)-SUM($K212:AT212),(Input!$K$153*(1+rvanilla)^0.5)/A11stdlife))</f>
        <v>6.071122917002964E-3</v>
      </c>
      <c r="AV212" s="164">
        <f>IF(A11stdlife="n/a","n/a",IF(AV$3&gt;(A11stdlife+$E212),(Input!$K$153*(1+rvanilla)^0.5)-SUM($K212:AU212),(Input!$K$153*(1+rvanilla)^0.5)/A11stdlife))</f>
        <v>6.071122917002964E-3</v>
      </c>
      <c r="AW212" s="164">
        <f>IF(A11stdlife="n/a","n/a",IF(AW$3&gt;(A11stdlife+$E212),(Input!$K$153*(1+rvanilla)^0.5)-SUM($K212:AV212),(Input!$K$153*(1+rvanilla)^0.5)/A11stdlife))</f>
        <v>6.071122917002964E-3</v>
      </c>
      <c r="AX212" s="164">
        <f>IF(A11stdlife="n/a","n/a",IF(AX$3&gt;(A11stdlife+$E212),(Input!$K$153*(1+rvanilla)^0.5)-SUM($K212:AW212),(Input!$K$153*(1+rvanilla)^0.5)/A11stdlife))</f>
        <v>6.071122917002964E-3</v>
      </c>
      <c r="AY212" s="164">
        <f>IF(A11stdlife="n/a","n/a",IF(AY$3&gt;(A11stdlife+$E212),(Input!$K$153*(1+rvanilla)^0.5)-SUM($K212:AX212),(Input!$K$153*(1+rvanilla)^0.5)/A11stdlife))</f>
        <v>6.071122917002964E-3</v>
      </c>
      <c r="AZ212" s="164">
        <f>IF(A11stdlife="n/a","n/a",IF(AZ$3&gt;(A11stdlife+$E212),(Input!$K$153*(1+rvanilla)^0.5)-SUM($K212:AY212),(Input!$K$153*(1+rvanilla)^0.5)/A11stdlife))</f>
        <v>6.071122917002964E-3</v>
      </c>
      <c r="BA212" s="164">
        <f>IF(A11stdlife="n/a","n/a",IF(BA$3&gt;(A11stdlife+$E212),(Input!$K$153*(1+rvanilla)^0.5)-SUM($K212:AZ212),(Input!$K$153*(1+rvanilla)^0.5)/A11stdlife))</f>
        <v>6.071122917002964E-3</v>
      </c>
      <c r="BB212" s="164">
        <f>IF(A11stdlife="n/a","n/a",IF(BB$3&gt;(A11stdlife+$E212),(Input!$K$153*(1+rvanilla)^0.5)-SUM($K212:BA212),(Input!$K$153*(1+rvanilla)^0.5)/A11stdlife))</f>
        <v>6.071122917002964E-3</v>
      </c>
      <c r="BC212" s="164">
        <f>IF(A11stdlife="n/a","n/a",IF(BC$3&gt;(A11stdlife+$E212),(Input!$K$153*(1+rvanilla)^0.5)-SUM($K212:BB212),(Input!$K$153*(1+rvanilla)^0.5)/A11stdlife))</f>
        <v>6.071122917002964E-3</v>
      </c>
      <c r="BD212" s="164">
        <f>IF(A11stdlife="n/a","n/a",IF(BD$3&gt;(A11stdlife+$E212),(Input!$K$153*(1+rvanilla)^0.5)-SUM($K212:BC212),(Input!$K$153*(1+rvanilla)^0.5)/A11stdlife))</f>
        <v>6.071122917002964E-3</v>
      </c>
      <c r="BE212" s="164">
        <f>IF(A11stdlife="n/a","n/a",IF(BE$3&gt;(A11stdlife+$E212),(Input!$K$153*(1+rvanilla)^0.5)-SUM($K212:BD212),(Input!$K$153*(1+rvanilla)^0.5)/A11stdlife))</f>
        <v>6.071122917002964E-3</v>
      </c>
      <c r="BF212" s="164">
        <f>IF(A11stdlife="n/a","n/a",IF(BF$3&gt;(A11stdlife+$E212),(Input!$K$153*(1+rvanilla)^0.5)-SUM($K212:BE212),(Input!$K$153*(1+rvanilla)^0.5)/A11stdlife))</f>
        <v>6.071122917002964E-3</v>
      </c>
      <c r="BG212" s="164">
        <f>IF(A11stdlife="n/a","n/a",IF(BG$3&gt;(A11stdlife+$E212),(Input!$K$153*(1+rvanilla)^0.5)-SUM($K212:BF212),(Input!$K$153*(1+rvanilla)^0.5)/A11stdlife))</f>
        <v>6.071122917002964E-3</v>
      </c>
      <c r="BH212" s="164">
        <f>IF(A11stdlife="n/a","n/a",IF(BH$3&gt;(A11stdlife+$E212),(Input!$K$153*(1+rvanilla)^0.5)-SUM($K212:BG212),(Input!$K$153*(1+rvanilla)^0.5)/A11stdlife))</f>
        <v>6.071122917002964E-3</v>
      </c>
      <c r="BI212" s="164">
        <f>IF(A11stdlife="n/a","n/a",IF(BI$3&gt;(A11stdlife+$E212),(Input!$K$153*(1+rvanilla)^0.5)-SUM($K212:BH212),(Input!$K$153*(1+rvanilla)^0.5)/A11stdlife))</f>
        <v>6.071122917002964E-3</v>
      </c>
      <c r="BJ212" s="18"/>
      <c r="BK212" s="18"/>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s="5" customFormat="1" hidden="1" outlineLevel="2" x14ac:dyDescent="0.2">
      <c r="A213" s="18"/>
      <c r="B213" s="18"/>
      <c r="C213" s="36"/>
      <c r="D213" s="485"/>
      <c r="E213" s="283">
        <v>6</v>
      </c>
      <c r="F213" s="38"/>
      <c r="G213" s="391"/>
      <c r="H213" s="308"/>
      <c r="I213" s="308"/>
      <c r="J213" s="308"/>
      <c r="K213" s="308"/>
      <c r="L213" s="307"/>
      <c r="M213" s="164">
        <f>IF(A11stdlife="n/a","n/a",IF(M$3&gt;(A11stdlife+$E213),(Input!$L$153*(1+rvanilla)^0.5)-SUM($L213:L213),(Input!$L$153*(1+rvanilla)^0.5)/A11stdlife))</f>
        <v>0</v>
      </c>
      <c r="N213" s="164">
        <f>IF(A11stdlife="n/a","n/a",IF(N$3&gt;(A11stdlife+$E213),(Input!$L$153*(1+rvanilla)^0.5)-SUM($L213:M213),(Input!$L$153*(1+rvanilla)^0.5)/A11stdlife))</f>
        <v>0</v>
      </c>
      <c r="O213" s="164">
        <f>IF(A11stdlife="n/a","n/a",IF(O$3&gt;(A11stdlife+$E213),(Input!$L$153*(1+rvanilla)^0.5)-SUM($L213:N213),(Input!$L$153*(1+rvanilla)^0.5)/A11stdlife))</f>
        <v>0</v>
      </c>
      <c r="P213" s="164">
        <f>IF(A11stdlife="n/a","n/a",IF(P$3&gt;(A11stdlife+$E213),(Input!$L$153*(1+rvanilla)^0.5)-SUM($L213:O213),(Input!$L$153*(1+rvanilla)^0.5)/A11stdlife))</f>
        <v>0</v>
      </c>
      <c r="Q213" s="164">
        <f>IF(A11stdlife="n/a","n/a",IF(Q$3&gt;(A11stdlife+$E213),(Input!$L$153*(1+rvanilla)^0.5)-SUM($L213:P213),(Input!$L$153*(1+rvanilla)^0.5)/A11stdlife))</f>
        <v>0</v>
      </c>
      <c r="R213" s="164">
        <f>IF(A11stdlife="n/a","n/a",IF(R$3&gt;(A11stdlife+$E213),(Input!$L$153*(1+rvanilla)^0.5)-SUM($L213:Q213),(Input!$L$153*(1+rvanilla)^0.5)/A11stdlife))</f>
        <v>0</v>
      </c>
      <c r="S213" s="164">
        <f>IF(A11stdlife="n/a","n/a",IF(S$3&gt;(A11stdlife+$E213),(Input!$L$153*(1+rvanilla)^0.5)-SUM($L213:R213),(Input!$L$153*(1+rvanilla)^0.5)/A11stdlife))</f>
        <v>0</v>
      </c>
      <c r="T213" s="164">
        <f>IF(A11stdlife="n/a","n/a",IF(T$3&gt;(A11stdlife+$E213),(Input!$L$153*(1+rvanilla)^0.5)-SUM($L213:S213),(Input!$L$153*(1+rvanilla)^0.5)/A11stdlife))</f>
        <v>0</v>
      </c>
      <c r="U213" s="164">
        <f>IF(A11stdlife="n/a","n/a",IF(U$3&gt;(A11stdlife+$E213),(Input!$L$153*(1+rvanilla)^0.5)-SUM($L213:T213),(Input!$L$153*(1+rvanilla)^0.5)/A11stdlife))</f>
        <v>0</v>
      </c>
      <c r="V213" s="164">
        <f>IF(A11stdlife="n/a","n/a",IF(V$3&gt;(A11stdlife+$E213),(Input!$L$153*(1+rvanilla)^0.5)-SUM($L213:U213),(Input!$L$153*(1+rvanilla)^0.5)/A11stdlife))</f>
        <v>0</v>
      </c>
      <c r="W213" s="164">
        <f>IF(A11stdlife="n/a","n/a",IF(W$3&gt;(A11stdlife+$E213),(Input!$L$153*(1+rvanilla)^0.5)-SUM($L213:V213),(Input!$L$153*(1+rvanilla)^0.5)/A11stdlife))</f>
        <v>0</v>
      </c>
      <c r="X213" s="164">
        <f>IF(A11stdlife="n/a","n/a",IF(X$3&gt;(A11stdlife+$E213),(Input!$L$153*(1+rvanilla)^0.5)-SUM($L213:W213),(Input!$L$153*(1+rvanilla)^0.5)/A11stdlife))</f>
        <v>0</v>
      </c>
      <c r="Y213" s="164">
        <f>IF(A11stdlife="n/a","n/a",IF(Y$3&gt;(A11stdlife+$E213),(Input!$L$153*(1+rvanilla)^0.5)-SUM($L213:X213),(Input!$L$153*(1+rvanilla)^0.5)/A11stdlife))</f>
        <v>0</v>
      </c>
      <c r="Z213" s="164">
        <f>IF(A11stdlife="n/a","n/a",IF(Z$3&gt;(A11stdlife+$E213),(Input!$L$153*(1+rvanilla)^0.5)-SUM($L213:Y213),(Input!$L$153*(1+rvanilla)^0.5)/A11stdlife))</f>
        <v>0</v>
      </c>
      <c r="AA213" s="164">
        <f>IF(A11stdlife="n/a","n/a",IF(AA$3&gt;(A11stdlife+$E213),(Input!$L$153*(1+rvanilla)^0.5)-SUM($L213:Z213),(Input!$L$153*(1+rvanilla)^0.5)/A11stdlife))</f>
        <v>0</v>
      </c>
      <c r="AB213" s="164">
        <f>IF(A11stdlife="n/a","n/a",IF(AB$3&gt;(A11stdlife+$E213),(Input!$L$153*(1+rvanilla)^0.5)-SUM($L213:AA213),(Input!$L$153*(1+rvanilla)^0.5)/A11stdlife))</f>
        <v>0</v>
      </c>
      <c r="AC213" s="164">
        <f>IF(A11stdlife="n/a","n/a",IF(AC$3&gt;(A11stdlife+$E213),(Input!$L$153*(1+rvanilla)^0.5)-SUM($L213:AB213),(Input!$L$153*(1+rvanilla)^0.5)/A11stdlife))</f>
        <v>0</v>
      </c>
      <c r="AD213" s="164">
        <f>IF(A11stdlife="n/a","n/a",IF(AD$3&gt;(A11stdlife+$E213),(Input!$L$153*(1+rvanilla)^0.5)-SUM($L213:AC213),(Input!$L$153*(1+rvanilla)^0.5)/A11stdlife))</f>
        <v>0</v>
      </c>
      <c r="AE213" s="164">
        <f>IF(A11stdlife="n/a","n/a",IF(AE$3&gt;(A11stdlife+$E213),(Input!$L$153*(1+rvanilla)^0.5)-SUM($L213:AD213),(Input!$L$153*(1+rvanilla)^0.5)/A11stdlife))</f>
        <v>0</v>
      </c>
      <c r="AF213" s="164">
        <f>IF(A11stdlife="n/a","n/a",IF(AF$3&gt;(A11stdlife+$E213),(Input!$L$153*(1+rvanilla)^0.5)-SUM($L213:AE213),(Input!$L$153*(1+rvanilla)^0.5)/A11stdlife))</f>
        <v>0</v>
      </c>
      <c r="AG213" s="164">
        <f>IF(A11stdlife="n/a","n/a",IF(AG$3&gt;(A11stdlife+$E213),(Input!$L$153*(1+rvanilla)^0.5)-SUM($L213:AF213),(Input!$L$153*(1+rvanilla)^0.5)/A11stdlife))</f>
        <v>0</v>
      </c>
      <c r="AH213" s="164">
        <f>IF(A11stdlife="n/a","n/a",IF(AH$3&gt;(A11stdlife+$E213),(Input!$L$153*(1+rvanilla)^0.5)-SUM($L213:AG213),(Input!$L$153*(1+rvanilla)^0.5)/A11stdlife))</f>
        <v>0</v>
      </c>
      <c r="AI213" s="164">
        <f>IF(A11stdlife="n/a","n/a",IF(AI$3&gt;(A11stdlife+$E213),(Input!$L$153*(1+rvanilla)^0.5)-SUM($L213:AH213),(Input!$L$153*(1+rvanilla)^0.5)/A11stdlife))</f>
        <v>0</v>
      </c>
      <c r="AJ213" s="164">
        <f>IF(A11stdlife="n/a","n/a",IF(AJ$3&gt;(A11stdlife+$E213),(Input!$L$153*(1+rvanilla)^0.5)-SUM($L213:AI213),(Input!$L$153*(1+rvanilla)^0.5)/A11stdlife))</f>
        <v>0</v>
      </c>
      <c r="AK213" s="164">
        <f>IF(A11stdlife="n/a","n/a",IF(AK$3&gt;(A11stdlife+$E213),(Input!$L$153*(1+rvanilla)^0.5)-SUM($L213:AJ213),(Input!$L$153*(1+rvanilla)^0.5)/A11stdlife))</f>
        <v>0</v>
      </c>
      <c r="AL213" s="164">
        <f>IF(A11stdlife="n/a","n/a",IF(AL$3&gt;(A11stdlife+$E213),(Input!$L$153*(1+rvanilla)^0.5)-SUM($L213:AK213),(Input!$L$153*(1+rvanilla)^0.5)/A11stdlife))</f>
        <v>0</v>
      </c>
      <c r="AM213" s="164">
        <f>IF(A11stdlife="n/a","n/a",IF(AM$3&gt;(A11stdlife+$E213),(Input!$L$153*(1+rvanilla)^0.5)-SUM($L213:AL213),(Input!$L$153*(1+rvanilla)^0.5)/A11stdlife))</f>
        <v>0</v>
      </c>
      <c r="AN213" s="164">
        <f>IF(A11stdlife="n/a","n/a",IF(AN$3&gt;(A11stdlife+$E213),(Input!$L$153*(1+rvanilla)^0.5)-SUM($L213:AM213),(Input!$L$153*(1+rvanilla)^0.5)/A11stdlife))</f>
        <v>0</v>
      </c>
      <c r="AO213" s="164">
        <f>IF(A11stdlife="n/a","n/a",IF(AO$3&gt;(A11stdlife+$E213),(Input!$L$153*(1+rvanilla)^0.5)-SUM($L213:AN213),(Input!$L$153*(1+rvanilla)^0.5)/A11stdlife))</f>
        <v>0</v>
      </c>
      <c r="AP213" s="164">
        <f>IF(A11stdlife="n/a","n/a",IF(AP$3&gt;(A11stdlife+$E213),(Input!$L$153*(1+rvanilla)^0.5)-SUM($L213:AO213),(Input!$L$153*(1+rvanilla)^0.5)/A11stdlife))</f>
        <v>0</v>
      </c>
      <c r="AQ213" s="164">
        <f>IF(A11stdlife="n/a","n/a",IF(AQ$3&gt;(A11stdlife+$E213),(Input!$L$153*(1+rvanilla)^0.5)-SUM($L213:AP213),(Input!$L$153*(1+rvanilla)^0.5)/A11stdlife))</f>
        <v>0</v>
      </c>
      <c r="AR213" s="164">
        <f>IF(A11stdlife="n/a","n/a",IF(AR$3&gt;(A11stdlife+$E213),(Input!$L$153*(1+rvanilla)^0.5)-SUM($L213:AQ213),(Input!$L$153*(1+rvanilla)^0.5)/A11stdlife))</f>
        <v>0</v>
      </c>
      <c r="AS213" s="164">
        <f>IF(A11stdlife="n/a","n/a",IF(AS$3&gt;(A11stdlife+$E213),(Input!$L$153*(1+rvanilla)^0.5)-SUM($L213:AR213),(Input!$L$153*(1+rvanilla)^0.5)/A11stdlife))</f>
        <v>0</v>
      </c>
      <c r="AT213" s="164">
        <f>IF(A11stdlife="n/a","n/a",IF(AT$3&gt;(A11stdlife+$E213),(Input!$L$153*(1+rvanilla)^0.5)-SUM($L213:AS213),(Input!$L$153*(1+rvanilla)^0.5)/A11stdlife))</f>
        <v>0</v>
      </c>
      <c r="AU213" s="164">
        <f>IF(A11stdlife="n/a","n/a",IF(AU$3&gt;(A11stdlife+$E213),(Input!$L$153*(1+rvanilla)^0.5)-SUM($L213:AT213),(Input!$L$153*(1+rvanilla)^0.5)/A11stdlife))</f>
        <v>0</v>
      </c>
      <c r="AV213" s="164">
        <f>IF(A11stdlife="n/a","n/a",IF(AV$3&gt;(A11stdlife+$E213),(Input!$L$153*(1+rvanilla)^0.5)-SUM($L213:AU213),(Input!$L$153*(1+rvanilla)^0.5)/A11stdlife))</f>
        <v>0</v>
      </c>
      <c r="AW213" s="164">
        <f>IF(A11stdlife="n/a","n/a",IF(AW$3&gt;(A11stdlife+$E213),(Input!$L$153*(1+rvanilla)^0.5)-SUM($L213:AV213),(Input!$L$153*(1+rvanilla)^0.5)/A11stdlife))</f>
        <v>0</v>
      </c>
      <c r="AX213" s="164">
        <f>IF(A11stdlife="n/a","n/a",IF(AX$3&gt;(A11stdlife+$E213),(Input!$L$153*(1+rvanilla)^0.5)-SUM($L213:AW213),(Input!$L$153*(1+rvanilla)^0.5)/A11stdlife))</f>
        <v>0</v>
      </c>
      <c r="AY213" s="164">
        <f>IF(A11stdlife="n/a","n/a",IF(AY$3&gt;(A11stdlife+$E213),(Input!$L$153*(1+rvanilla)^0.5)-SUM($L213:AX213),(Input!$L$153*(1+rvanilla)^0.5)/A11stdlife))</f>
        <v>0</v>
      </c>
      <c r="AZ213" s="164">
        <f>IF(A11stdlife="n/a","n/a",IF(AZ$3&gt;(A11stdlife+$E213),(Input!$L$153*(1+rvanilla)^0.5)-SUM($L213:AY213),(Input!$L$153*(1+rvanilla)^0.5)/A11stdlife))</f>
        <v>0</v>
      </c>
      <c r="BA213" s="164">
        <f>IF(A11stdlife="n/a","n/a",IF(BA$3&gt;(A11stdlife+$E213),(Input!$L$153*(1+rvanilla)^0.5)-SUM($L213:AZ213),(Input!$L$153*(1+rvanilla)^0.5)/A11stdlife))</f>
        <v>0</v>
      </c>
      <c r="BB213" s="164">
        <f>IF(A11stdlife="n/a","n/a",IF(BB$3&gt;(A11stdlife+$E213),(Input!$L$153*(1+rvanilla)^0.5)-SUM($L213:BA213),(Input!$L$153*(1+rvanilla)^0.5)/A11stdlife))</f>
        <v>0</v>
      </c>
      <c r="BC213" s="164">
        <f>IF(A11stdlife="n/a","n/a",IF(BC$3&gt;(A11stdlife+$E213),(Input!$L$153*(1+rvanilla)^0.5)-SUM($L213:BB213),(Input!$L$153*(1+rvanilla)^0.5)/A11stdlife))</f>
        <v>0</v>
      </c>
      <c r="BD213" s="164">
        <f>IF(A11stdlife="n/a","n/a",IF(BD$3&gt;(A11stdlife+$E213),(Input!$L$153*(1+rvanilla)^0.5)-SUM($L213:BC213),(Input!$L$153*(1+rvanilla)^0.5)/A11stdlife))</f>
        <v>0</v>
      </c>
      <c r="BE213" s="164">
        <f>IF(A11stdlife="n/a","n/a",IF(BE$3&gt;(A11stdlife+$E213),(Input!$L$153*(1+rvanilla)^0.5)-SUM($L213:BD213),(Input!$L$153*(1+rvanilla)^0.5)/A11stdlife))</f>
        <v>0</v>
      </c>
      <c r="BF213" s="164">
        <f>IF(A11stdlife="n/a","n/a",IF(BF$3&gt;(A11stdlife+$E213),(Input!$L$153*(1+rvanilla)^0.5)-SUM($L213:BE213),(Input!$L$153*(1+rvanilla)^0.5)/A11stdlife))</f>
        <v>0</v>
      </c>
      <c r="BG213" s="164">
        <f>IF(A11stdlife="n/a","n/a",IF(BG$3&gt;(A11stdlife+$E213),(Input!$L$153*(1+rvanilla)^0.5)-SUM($L213:BF213),(Input!$L$153*(1+rvanilla)^0.5)/A11stdlife))</f>
        <v>0</v>
      </c>
      <c r="BH213" s="164">
        <f>IF(A11stdlife="n/a","n/a",IF(BH$3&gt;(A11stdlife+$E213),(Input!$L$153*(1+rvanilla)^0.5)-SUM($L213:BG213),(Input!$L$153*(1+rvanilla)^0.5)/A11stdlife))</f>
        <v>0</v>
      </c>
      <c r="BI213" s="164">
        <f>IF(A11stdlife="n/a","n/a",IF(BI$3&gt;(A11stdlife+$E213),(Input!$L$153*(1+rvanilla)^0.5)-SUM($L213:BH213),(Input!$L$153*(1+rvanilla)^0.5)/A11stdlife))</f>
        <v>0</v>
      </c>
      <c r="BJ213" s="18"/>
      <c r="BK213" s="18"/>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s="5" customFormat="1" hidden="1" outlineLevel="2" x14ac:dyDescent="0.2">
      <c r="A214" s="18"/>
      <c r="B214" s="18"/>
      <c r="C214" s="36"/>
      <c r="D214" s="485"/>
      <c r="E214" s="283">
        <v>7</v>
      </c>
      <c r="F214" s="38"/>
      <c r="G214" s="391"/>
      <c r="H214" s="308"/>
      <c r="I214" s="308"/>
      <c r="J214" s="308"/>
      <c r="K214" s="308"/>
      <c r="L214" s="308"/>
      <c r="M214" s="307"/>
      <c r="N214" s="164">
        <f>IF(A11stdlife="n/a","n/a",IF(N$3&gt;(A11stdlife+$E214),(Input!$M$153*(1+rvanilla)^0.5)-SUM($M214:M214),(Input!$M$153*(1+rvanilla)^0.5)/A11stdlife))</f>
        <v>0</v>
      </c>
      <c r="O214" s="164">
        <f>IF(A11stdlife="n/a","n/a",IF(O$3&gt;(A11stdlife+$E214),(Input!$M$153*(1+rvanilla)^0.5)-SUM($M214:N214),(Input!$M$153*(1+rvanilla)^0.5)/A11stdlife))</f>
        <v>0</v>
      </c>
      <c r="P214" s="164">
        <f>IF(A11stdlife="n/a","n/a",IF(P$3&gt;(A11stdlife+$E214),(Input!$M$153*(1+rvanilla)^0.5)-SUM($M214:O214),(Input!$M$153*(1+rvanilla)^0.5)/A11stdlife))</f>
        <v>0</v>
      </c>
      <c r="Q214" s="164">
        <f>IF(A11stdlife="n/a","n/a",IF(Q$3&gt;(A11stdlife+$E214),(Input!$M$153*(1+rvanilla)^0.5)-SUM($M214:P214),(Input!$M$153*(1+rvanilla)^0.5)/A11stdlife))</f>
        <v>0</v>
      </c>
      <c r="R214" s="164">
        <f>IF(A11stdlife="n/a","n/a",IF(R$3&gt;(A11stdlife+$E214),(Input!$M$153*(1+rvanilla)^0.5)-SUM($M214:Q214),(Input!$M$153*(1+rvanilla)^0.5)/A11stdlife))</f>
        <v>0</v>
      </c>
      <c r="S214" s="164">
        <f>IF(A11stdlife="n/a","n/a",IF(S$3&gt;(A11stdlife+$E214),(Input!$M$153*(1+rvanilla)^0.5)-SUM($M214:R214),(Input!$M$153*(1+rvanilla)^0.5)/A11stdlife))</f>
        <v>0</v>
      </c>
      <c r="T214" s="164">
        <f>IF(A11stdlife="n/a","n/a",IF(T$3&gt;(A11stdlife+$E214),(Input!$M$153*(1+rvanilla)^0.5)-SUM($M214:S214),(Input!$M$153*(1+rvanilla)^0.5)/A11stdlife))</f>
        <v>0</v>
      </c>
      <c r="U214" s="164">
        <f>IF(A11stdlife="n/a","n/a",IF(U$3&gt;(A11stdlife+$E214),(Input!$M$153*(1+rvanilla)^0.5)-SUM($M214:T214),(Input!$M$153*(1+rvanilla)^0.5)/A11stdlife))</f>
        <v>0</v>
      </c>
      <c r="V214" s="164">
        <f>IF(A11stdlife="n/a","n/a",IF(V$3&gt;(A11stdlife+$E214),(Input!$M$153*(1+rvanilla)^0.5)-SUM($M214:U214),(Input!$M$153*(1+rvanilla)^0.5)/A11stdlife))</f>
        <v>0</v>
      </c>
      <c r="W214" s="164">
        <f>IF(A11stdlife="n/a","n/a",IF(W$3&gt;(A11stdlife+$E214),(Input!$M$153*(1+rvanilla)^0.5)-SUM($M214:V214),(Input!$M$153*(1+rvanilla)^0.5)/A11stdlife))</f>
        <v>0</v>
      </c>
      <c r="X214" s="164">
        <f>IF(A11stdlife="n/a","n/a",IF(X$3&gt;(A11stdlife+$E214),(Input!$M$153*(1+rvanilla)^0.5)-SUM($M214:W214),(Input!$M$153*(1+rvanilla)^0.5)/A11stdlife))</f>
        <v>0</v>
      </c>
      <c r="Y214" s="164">
        <f>IF(A11stdlife="n/a","n/a",IF(Y$3&gt;(A11stdlife+$E214),(Input!$M$153*(1+rvanilla)^0.5)-SUM($M214:X214),(Input!$M$153*(1+rvanilla)^0.5)/A11stdlife))</f>
        <v>0</v>
      </c>
      <c r="Z214" s="164">
        <f>IF(A11stdlife="n/a","n/a",IF(Z$3&gt;(A11stdlife+$E214),(Input!$M$153*(1+rvanilla)^0.5)-SUM($M214:Y214),(Input!$M$153*(1+rvanilla)^0.5)/A11stdlife))</f>
        <v>0</v>
      </c>
      <c r="AA214" s="164">
        <f>IF(A11stdlife="n/a","n/a",IF(AA$3&gt;(A11stdlife+$E214),(Input!$M$153*(1+rvanilla)^0.5)-SUM($M214:Z214),(Input!$M$153*(1+rvanilla)^0.5)/A11stdlife))</f>
        <v>0</v>
      </c>
      <c r="AB214" s="164">
        <f>IF(A11stdlife="n/a","n/a",IF(AB$3&gt;(A11stdlife+$E214),(Input!$M$153*(1+rvanilla)^0.5)-SUM($M214:AA214),(Input!$M$153*(1+rvanilla)^0.5)/A11stdlife))</f>
        <v>0</v>
      </c>
      <c r="AC214" s="164">
        <f>IF(A11stdlife="n/a","n/a",IF(AC$3&gt;(A11stdlife+$E214),(Input!$M$153*(1+rvanilla)^0.5)-SUM($M214:AB214),(Input!$M$153*(1+rvanilla)^0.5)/A11stdlife))</f>
        <v>0</v>
      </c>
      <c r="AD214" s="164">
        <f>IF(A11stdlife="n/a","n/a",IF(AD$3&gt;(A11stdlife+$E214),(Input!$M$153*(1+rvanilla)^0.5)-SUM($M214:AC214),(Input!$M$153*(1+rvanilla)^0.5)/A11stdlife))</f>
        <v>0</v>
      </c>
      <c r="AE214" s="164">
        <f>IF(A11stdlife="n/a","n/a",IF(AE$3&gt;(A11stdlife+$E214),(Input!$M$153*(1+rvanilla)^0.5)-SUM($M214:AD214),(Input!$M$153*(1+rvanilla)^0.5)/A11stdlife))</f>
        <v>0</v>
      </c>
      <c r="AF214" s="164">
        <f>IF(A11stdlife="n/a","n/a",IF(AF$3&gt;(A11stdlife+$E214),(Input!$M$153*(1+rvanilla)^0.5)-SUM($M214:AE214),(Input!$M$153*(1+rvanilla)^0.5)/A11stdlife))</f>
        <v>0</v>
      </c>
      <c r="AG214" s="164">
        <f>IF(A11stdlife="n/a","n/a",IF(AG$3&gt;(A11stdlife+$E214),(Input!$M$153*(1+rvanilla)^0.5)-SUM($M214:AF214),(Input!$M$153*(1+rvanilla)^0.5)/A11stdlife))</f>
        <v>0</v>
      </c>
      <c r="AH214" s="164">
        <f>IF(A11stdlife="n/a","n/a",IF(AH$3&gt;(A11stdlife+$E214),(Input!$M$153*(1+rvanilla)^0.5)-SUM($M214:AG214),(Input!$M$153*(1+rvanilla)^0.5)/A11stdlife))</f>
        <v>0</v>
      </c>
      <c r="AI214" s="164">
        <f>IF(A11stdlife="n/a","n/a",IF(AI$3&gt;(A11stdlife+$E214),(Input!$M$153*(1+rvanilla)^0.5)-SUM($M214:AH214),(Input!$M$153*(1+rvanilla)^0.5)/A11stdlife))</f>
        <v>0</v>
      </c>
      <c r="AJ214" s="164">
        <f>IF(A11stdlife="n/a","n/a",IF(AJ$3&gt;(A11stdlife+$E214),(Input!$M$153*(1+rvanilla)^0.5)-SUM($M214:AI214),(Input!$M$153*(1+rvanilla)^0.5)/A11stdlife))</f>
        <v>0</v>
      </c>
      <c r="AK214" s="164">
        <f>IF(A11stdlife="n/a","n/a",IF(AK$3&gt;(A11stdlife+$E214),(Input!$M$153*(1+rvanilla)^0.5)-SUM($M214:AJ214),(Input!$M$153*(1+rvanilla)^0.5)/A11stdlife))</f>
        <v>0</v>
      </c>
      <c r="AL214" s="164">
        <f>IF(A11stdlife="n/a","n/a",IF(AL$3&gt;(A11stdlife+$E214),(Input!$M$153*(1+rvanilla)^0.5)-SUM($M214:AK214),(Input!$M$153*(1+rvanilla)^0.5)/A11stdlife))</f>
        <v>0</v>
      </c>
      <c r="AM214" s="164">
        <f>IF(A11stdlife="n/a","n/a",IF(AM$3&gt;(A11stdlife+$E214),(Input!$M$153*(1+rvanilla)^0.5)-SUM($M214:AL214),(Input!$M$153*(1+rvanilla)^0.5)/A11stdlife))</f>
        <v>0</v>
      </c>
      <c r="AN214" s="164">
        <f>IF(A11stdlife="n/a","n/a",IF(AN$3&gt;(A11stdlife+$E214),(Input!$M$153*(1+rvanilla)^0.5)-SUM($M214:AM214),(Input!$M$153*(1+rvanilla)^0.5)/A11stdlife))</f>
        <v>0</v>
      </c>
      <c r="AO214" s="164">
        <f>IF(A11stdlife="n/a","n/a",IF(AO$3&gt;(A11stdlife+$E214),(Input!$M$153*(1+rvanilla)^0.5)-SUM($M214:AN214),(Input!$M$153*(1+rvanilla)^0.5)/A11stdlife))</f>
        <v>0</v>
      </c>
      <c r="AP214" s="164">
        <f>IF(A11stdlife="n/a","n/a",IF(AP$3&gt;(A11stdlife+$E214),(Input!$M$153*(1+rvanilla)^0.5)-SUM($M214:AO214),(Input!$M$153*(1+rvanilla)^0.5)/A11stdlife))</f>
        <v>0</v>
      </c>
      <c r="AQ214" s="164">
        <f>IF(A11stdlife="n/a","n/a",IF(AQ$3&gt;(A11stdlife+$E214),(Input!$M$153*(1+rvanilla)^0.5)-SUM($M214:AP214),(Input!$M$153*(1+rvanilla)^0.5)/A11stdlife))</f>
        <v>0</v>
      </c>
      <c r="AR214" s="164">
        <f>IF(A11stdlife="n/a","n/a",IF(AR$3&gt;(A11stdlife+$E214),(Input!$M$153*(1+rvanilla)^0.5)-SUM($M214:AQ214),(Input!$M$153*(1+rvanilla)^0.5)/A11stdlife))</f>
        <v>0</v>
      </c>
      <c r="AS214" s="164">
        <f>IF(A11stdlife="n/a","n/a",IF(AS$3&gt;(A11stdlife+$E214),(Input!$M$153*(1+rvanilla)^0.5)-SUM($M214:AR214),(Input!$M$153*(1+rvanilla)^0.5)/A11stdlife))</f>
        <v>0</v>
      </c>
      <c r="AT214" s="164">
        <f>IF(A11stdlife="n/a","n/a",IF(AT$3&gt;(A11stdlife+$E214),(Input!$M$153*(1+rvanilla)^0.5)-SUM($M214:AS214),(Input!$M$153*(1+rvanilla)^0.5)/A11stdlife))</f>
        <v>0</v>
      </c>
      <c r="AU214" s="164">
        <f>IF(A11stdlife="n/a","n/a",IF(AU$3&gt;(A11stdlife+$E214),(Input!$M$153*(1+rvanilla)^0.5)-SUM($M214:AT214),(Input!$M$153*(1+rvanilla)^0.5)/A11stdlife))</f>
        <v>0</v>
      </c>
      <c r="AV214" s="164">
        <f>IF(A11stdlife="n/a","n/a",IF(AV$3&gt;(A11stdlife+$E214),(Input!$M$153*(1+rvanilla)^0.5)-SUM($M214:AU214),(Input!$M$153*(1+rvanilla)^0.5)/A11stdlife))</f>
        <v>0</v>
      </c>
      <c r="AW214" s="164">
        <f>IF(A11stdlife="n/a","n/a",IF(AW$3&gt;(A11stdlife+$E214),(Input!$M$153*(1+rvanilla)^0.5)-SUM($M214:AV214),(Input!$M$153*(1+rvanilla)^0.5)/A11stdlife))</f>
        <v>0</v>
      </c>
      <c r="AX214" s="164">
        <f>IF(A11stdlife="n/a","n/a",IF(AX$3&gt;(A11stdlife+$E214),(Input!$M$153*(1+rvanilla)^0.5)-SUM($M214:AW214),(Input!$M$153*(1+rvanilla)^0.5)/A11stdlife))</f>
        <v>0</v>
      </c>
      <c r="AY214" s="164">
        <f>IF(A11stdlife="n/a","n/a",IF(AY$3&gt;(A11stdlife+$E214),(Input!$M$153*(1+rvanilla)^0.5)-SUM($M214:AX214),(Input!$M$153*(1+rvanilla)^0.5)/A11stdlife))</f>
        <v>0</v>
      </c>
      <c r="AZ214" s="164">
        <f>IF(A11stdlife="n/a","n/a",IF(AZ$3&gt;(A11stdlife+$E214),(Input!$M$153*(1+rvanilla)^0.5)-SUM($M214:AY214),(Input!$M$153*(1+rvanilla)^0.5)/A11stdlife))</f>
        <v>0</v>
      </c>
      <c r="BA214" s="164">
        <f>IF(A11stdlife="n/a","n/a",IF(BA$3&gt;(A11stdlife+$E214),(Input!$M$153*(1+rvanilla)^0.5)-SUM($M214:AZ214),(Input!$M$153*(1+rvanilla)^0.5)/A11stdlife))</f>
        <v>0</v>
      </c>
      <c r="BB214" s="164">
        <f>IF(A11stdlife="n/a","n/a",IF(BB$3&gt;(A11stdlife+$E214),(Input!$M$153*(1+rvanilla)^0.5)-SUM($M214:BA214),(Input!$M$153*(1+rvanilla)^0.5)/A11stdlife))</f>
        <v>0</v>
      </c>
      <c r="BC214" s="164">
        <f>IF(A11stdlife="n/a","n/a",IF(BC$3&gt;(A11stdlife+$E214),(Input!$M$153*(1+rvanilla)^0.5)-SUM($M214:BB214),(Input!$M$153*(1+rvanilla)^0.5)/A11stdlife))</f>
        <v>0</v>
      </c>
      <c r="BD214" s="164">
        <f>IF(A11stdlife="n/a","n/a",IF(BD$3&gt;(A11stdlife+$E214),(Input!$M$153*(1+rvanilla)^0.5)-SUM($M214:BC214),(Input!$M$153*(1+rvanilla)^0.5)/A11stdlife))</f>
        <v>0</v>
      </c>
      <c r="BE214" s="164">
        <f>IF(A11stdlife="n/a","n/a",IF(BE$3&gt;(A11stdlife+$E214),(Input!$M$153*(1+rvanilla)^0.5)-SUM($M214:BD214),(Input!$M$153*(1+rvanilla)^0.5)/A11stdlife))</f>
        <v>0</v>
      </c>
      <c r="BF214" s="164">
        <f>IF(A11stdlife="n/a","n/a",IF(BF$3&gt;(A11stdlife+$E214),(Input!$M$153*(1+rvanilla)^0.5)-SUM($M214:BE214),(Input!$M$153*(1+rvanilla)^0.5)/A11stdlife))</f>
        <v>0</v>
      </c>
      <c r="BG214" s="164">
        <f>IF(A11stdlife="n/a","n/a",IF(BG$3&gt;(A11stdlife+$E214),(Input!$M$153*(1+rvanilla)^0.5)-SUM($M214:BF214),(Input!$M$153*(1+rvanilla)^0.5)/A11stdlife))</f>
        <v>0</v>
      </c>
      <c r="BH214" s="164">
        <f>IF(A11stdlife="n/a","n/a",IF(BH$3&gt;(A11stdlife+$E214),(Input!$M$153*(1+rvanilla)^0.5)-SUM($M214:BG214),(Input!$M$153*(1+rvanilla)^0.5)/A11stdlife))</f>
        <v>0</v>
      </c>
      <c r="BI214" s="164">
        <f>IF(A11stdlife="n/a","n/a",IF(BI$3&gt;(A11stdlife+$E214),(Input!$M$153*(1+rvanilla)^0.5)-SUM($M214:BH214),(Input!$M$153*(1+rvanilla)^0.5)/A11stdlife))</f>
        <v>0</v>
      </c>
      <c r="BJ214" s="18"/>
      <c r="BK214" s="18"/>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s="5" customFormat="1" hidden="1" outlineLevel="2" x14ac:dyDescent="0.2">
      <c r="A215" s="18"/>
      <c r="B215" s="18"/>
      <c r="C215" s="36"/>
      <c r="D215" s="485"/>
      <c r="E215" s="283">
        <v>8</v>
      </c>
      <c r="F215" s="38"/>
      <c r="G215" s="391"/>
      <c r="H215" s="308"/>
      <c r="I215" s="308"/>
      <c r="J215" s="308"/>
      <c r="K215" s="308"/>
      <c r="L215" s="308"/>
      <c r="M215" s="308"/>
      <c r="N215" s="307"/>
      <c r="O215" s="164">
        <f>IF(A11stdlife="n/a","n/a",IF(O$3&gt;(A11stdlife+$E215),(Input!$N$153*(1+rvanilla)^0.5)-SUM($N215:N215),(Input!$N$153*(1+rvanilla)^0.5)/A11stdlife))</f>
        <v>0</v>
      </c>
      <c r="P215" s="164">
        <f>IF(A11stdlife="n/a","n/a",IF(P$3&gt;(A11stdlife+$E215),(Input!$N$153*(1+rvanilla)^0.5)-SUM($N215:O215),(Input!$N$153*(1+rvanilla)^0.5)/A11stdlife))</f>
        <v>0</v>
      </c>
      <c r="Q215" s="164">
        <f>IF(A11stdlife="n/a","n/a",IF(Q$3&gt;(A11stdlife+$E215),(Input!$N$153*(1+rvanilla)^0.5)-SUM($N215:P215),(Input!$N$153*(1+rvanilla)^0.5)/A11stdlife))</f>
        <v>0</v>
      </c>
      <c r="R215" s="164">
        <f>IF(A11stdlife="n/a","n/a",IF(R$3&gt;(A11stdlife+$E215),(Input!$N$153*(1+rvanilla)^0.5)-SUM($N215:Q215),(Input!$N$153*(1+rvanilla)^0.5)/A11stdlife))</f>
        <v>0</v>
      </c>
      <c r="S215" s="164">
        <f>IF(A11stdlife="n/a","n/a",IF(S$3&gt;(A11stdlife+$E215),(Input!$N$153*(1+rvanilla)^0.5)-SUM($N215:R215),(Input!$N$153*(1+rvanilla)^0.5)/A11stdlife))</f>
        <v>0</v>
      </c>
      <c r="T215" s="164">
        <f>IF(A11stdlife="n/a","n/a",IF(T$3&gt;(A11stdlife+$E215),(Input!$N$153*(1+rvanilla)^0.5)-SUM($N215:S215),(Input!$N$153*(1+rvanilla)^0.5)/A11stdlife))</f>
        <v>0</v>
      </c>
      <c r="U215" s="164">
        <f>IF(A11stdlife="n/a","n/a",IF(U$3&gt;(A11stdlife+$E215),(Input!$N$153*(1+rvanilla)^0.5)-SUM($N215:T215),(Input!$N$153*(1+rvanilla)^0.5)/A11stdlife))</f>
        <v>0</v>
      </c>
      <c r="V215" s="164">
        <f>IF(A11stdlife="n/a","n/a",IF(V$3&gt;(A11stdlife+$E215),(Input!$N$153*(1+rvanilla)^0.5)-SUM($N215:U215),(Input!$N$153*(1+rvanilla)^0.5)/A11stdlife))</f>
        <v>0</v>
      </c>
      <c r="W215" s="164">
        <f>IF(A11stdlife="n/a","n/a",IF(W$3&gt;(A11stdlife+$E215),(Input!$N$153*(1+rvanilla)^0.5)-SUM($N215:V215),(Input!$N$153*(1+rvanilla)^0.5)/A11stdlife))</f>
        <v>0</v>
      </c>
      <c r="X215" s="164">
        <f>IF(A11stdlife="n/a","n/a",IF(X$3&gt;(A11stdlife+$E215),(Input!$N$153*(1+rvanilla)^0.5)-SUM($N215:W215),(Input!$N$153*(1+rvanilla)^0.5)/A11stdlife))</f>
        <v>0</v>
      </c>
      <c r="Y215" s="164">
        <f>IF(A11stdlife="n/a","n/a",IF(Y$3&gt;(A11stdlife+$E215),(Input!$N$153*(1+rvanilla)^0.5)-SUM($N215:X215),(Input!$N$153*(1+rvanilla)^0.5)/A11stdlife))</f>
        <v>0</v>
      </c>
      <c r="Z215" s="164">
        <f>IF(A11stdlife="n/a","n/a",IF(Z$3&gt;(A11stdlife+$E215),(Input!$N$153*(1+rvanilla)^0.5)-SUM($N215:Y215),(Input!$N$153*(1+rvanilla)^0.5)/A11stdlife))</f>
        <v>0</v>
      </c>
      <c r="AA215" s="164">
        <f>IF(A11stdlife="n/a","n/a",IF(AA$3&gt;(A11stdlife+$E215),(Input!$N$153*(1+rvanilla)^0.5)-SUM($N215:Z215),(Input!$N$153*(1+rvanilla)^0.5)/A11stdlife))</f>
        <v>0</v>
      </c>
      <c r="AB215" s="164">
        <f>IF(A11stdlife="n/a","n/a",IF(AB$3&gt;(A11stdlife+$E215),(Input!$N$153*(1+rvanilla)^0.5)-SUM($N215:AA215),(Input!$N$153*(1+rvanilla)^0.5)/A11stdlife))</f>
        <v>0</v>
      </c>
      <c r="AC215" s="164">
        <f>IF(A11stdlife="n/a","n/a",IF(AC$3&gt;(A11stdlife+$E215),(Input!$N$153*(1+rvanilla)^0.5)-SUM($N215:AB215),(Input!$N$153*(1+rvanilla)^0.5)/A11stdlife))</f>
        <v>0</v>
      </c>
      <c r="AD215" s="164">
        <f>IF(A11stdlife="n/a","n/a",IF(AD$3&gt;(A11stdlife+$E215),(Input!$N$153*(1+rvanilla)^0.5)-SUM($N215:AC215),(Input!$N$153*(1+rvanilla)^0.5)/A11stdlife))</f>
        <v>0</v>
      </c>
      <c r="AE215" s="164">
        <f>IF(A11stdlife="n/a","n/a",IF(AE$3&gt;(A11stdlife+$E215),(Input!$N$153*(1+rvanilla)^0.5)-SUM($N215:AD215),(Input!$N$153*(1+rvanilla)^0.5)/A11stdlife))</f>
        <v>0</v>
      </c>
      <c r="AF215" s="164">
        <f>IF(A11stdlife="n/a","n/a",IF(AF$3&gt;(A11stdlife+$E215),(Input!$N$153*(1+rvanilla)^0.5)-SUM($N215:AE215),(Input!$N$153*(1+rvanilla)^0.5)/A11stdlife))</f>
        <v>0</v>
      </c>
      <c r="AG215" s="164">
        <f>IF(A11stdlife="n/a","n/a",IF(AG$3&gt;(A11stdlife+$E215),(Input!$N$153*(1+rvanilla)^0.5)-SUM($N215:AF215),(Input!$N$153*(1+rvanilla)^0.5)/A11stdlife))</f>
        <v>0</v>
      </c>
      <c r="AH215" s="164">
        <f>IF(A11stdlife="n/a","n/a",IF(AH$3&gt;(A11stdlife+$E215),(Input!$N$153*(1+rvanilla)^0.5)-SUM($N215:AG215),(Input!$N$153*(1+rvanilla)^0.5)/A11stdlife))</f>
        <v>0</v>
      </c>
      <c r="AI215" s="164">
        <f>IF(A11stdlife="n/a","n/a",IF(AI$3&gt;(A11stdlife+$E215),(Input!$N$153*(1+rvanilla)^0.5)-SUM($N215:AH215),(Input!$N$153*(1+rvanilla)^0.5)/A11stdlife))</f>
        <v>0</v>
      </c>
      <c r="AJ215" s="164">
        <f>IF(A11stdlife="n/a","n/a",IF(AJ$3&gt;(A11stdlife+$E215),(Input!$N$153*(1+rvanilla)^0.5)-SUM($N215:AI215),(Input!$N$153*(1+rvanilla)^0.5)/A11stdlife))</f>
        <v>0</v>
      </c>
      <c r="AK215" s="164">
        <f>IF(A11stdlife="n/a","n/a",IF(AK$3&gt;(A11stdlife+$E215),(Input!$N$153*(1+rvanilla)^0.5)-SUM($N215:AJ215),(Input!$N$153*(1+rvanilla)^0.5)/A11stdlife))</f>
        <v>0</v>
      </c>
      <c r="AL215" s="164">
        <f>IF(A11stdlife="n/a","n/a",IF(AL$3&gt;(A11stdlife+$E215),(Input!$N$153*(1+rvanilla)^0.5)-SUM($N215:AK215),(Input!$N$153*(1+rvanilla)^0.5)/A11stdlife))</f>
        <v>0</v>
      </c>
      <c r="AM215" s="164">
        <f>IF(A11stdlife="n/a","n/a",IF(AM$3&gt;(A11stdlife+$E215),(Input!$N$153*(1+rvanilla)^0.5)-SUM($N215:AL215),(Input!$N$153*(1+rvanilla)^0.5)/A11stdlife))</f>
        <v>0</v>
      </c>
      <c r="AN215" s="164">
        <f>IF(A11stdlife="n/a","n/a",IF(AN$3&gt;(A11stdlife+$E215),(Input!$N$153*(1+rvanilla)^0.5)-SUM($N215:AM215),(Input!$N$153*(1+rvanilla)^0.5)/A11stdlife))</f>
        <v>0</v>
      </c>
      <c r="AO215" s="164">
        <f>IF(A11stdlife="n/a","n/a",IF(AO$3&gt;(A11stdlife+$E215),(Input!$N$153*(1+rvanilla)^0.5)-SUM($N215:AN215),(Input!$N$153*(1+rvanilla)^0.5)/A11stdlife))</f>
        <v>0</v>
      </c>
      <c r="AP215" s="164">
        <f>IF(A11stdlife="n/a","n/a",IF(AP$3&gt;(A11stdlife+$E215),(Input!$N$153*(1+rvanilla)^0.5)-SUM($N215:AO215),(Input!$N$153*(1+rvanilla)^0.5)/A11stdlife))</f>
        <v>0</v>
      </c>
      <c r="AQ215" s="164">
        <f>IF(A11stdlife="n/a","n/a",IF(AQ$3&gt;(A11stdlife+$E215),(Input!$N$153*(1+rvanilla)^0.5)-SUM($N215:AP215),(Input!$N$153*(1+rvanilla)^0.5)/A11stdlife))</f>
        <v>0</v>
      </c>
      <c r="AR215" s="164">
        <f>IF(A11stdlife="n/a","n/a",IF(AR$3&gt;(A11stdlife+$E215),(Input!$N$153*(1+rvanilla)^0.5)-SUM($N215:AQ215),(Input!$N$153*(1+rvanilla)^0.5)/A11stdlife))</f>
        <v>0</v>
      </c>
      <c r="AS215" s="164">
        <f>IF(A11stdlife="n/a","n/a",IF(AS$3&gt;(A11stdlife+$E215),(Input!$N$153*(1+rvanilla)^0.5)-SUM($N215:AR215),(Input!$N$153*(1+rvanilla)^0.5)/A11stdlife))</f>
        <v>0</v>
      </c>
      <c r="AT215" s="164">
        <f>IF(A11stdlife="n/a","n/a",IF(AT$3&gt;(A11stdlife+$E215),(Input!$N$153*(1+rvanilla)^0.5)-SUM($N215:AS215),(Input!$N$153*(1+rvanilla)^0.5)/A11stdlife))</f>
        <v>0</v>
      </c>
      <c r="AU215" s="164">
        <f>IF(A11stdlife="n/a","n/a",IF(AU$3&gt;(A11stdlife+$E215),(Input!$N$153*(1+rvanilla)^0.5)-SUM($N215:AT215),(Input!$N$153*(1+rvanilla)^0.5)/A11stdlife))</f>
        <v>0</v>
      </c>
      <c r="AV215" s="164">
        <f>IF(A11stdlife="n/a","n/a",IF(AV$3&gt;(A11stdlife+$E215),(Input!$N$153*(1+rvanilla)^0.5)-SUM($N215:AU215),(Input!$N$153*(1+rvanilla)^0.5)/A11stdlife))</f>
        <v>0</v>
      </c>
      <c r="AW215" s="164">
        <f>IF(A11stdlife="n/a","n/a",IF(AW$3&gt;(A11stdlife+$E215),(Input!$N$153*(1+rvanilla)^0.5)-SUM($N215:AV215),(Input!$N$153*(1+rvanilla)^0.5)/A11stdlife))</f>
        <v>0</v>
      </c>
      <c r="AX215" s="164">
        <f>IF(A11stdlife="n/a","n/a",IF(AX$3&gt;(A11stdlife+$E215),(Input!$N$153*(1+rvanilla)^0.5)-SUM($N215:AW215),(Input!$N$153*(1+rvanilla)^0.5)/A11stdlife))</f>
        <v>0</v>
      </c>
      <c r="AY215" s="164">
        <f>IF(A11stdlife="n/a","n/a",IF(AY$3&gt;(A11stdlife+$E215),(Input!$N$153*(1+rvanilla)^0.5)-SUM($N215:AX215),(Input!$N$153*(1+rvanilla)^0.5)/A11stdlife))</f>
        <v>0</v>
      </c>
      <c r="AZ215" s="164">
        <f>IF(A11stdlife="n/a","n/a",IF(AZ$3&gt;(A11stdlife+$E215),(Input!$N$153*(1+rvanilla)^0.5)-SUM($N215:AY215),(Input!$N$153*(1+rvanilla)^0.5)/A11stdlife))</f>
        <v>0</v>
      </c>
      <c r="BA215" s="164">
        <f>IF(A11stdlife="n/a","n/a",IF(BA$3&gt;(A11stdlife+$E215),(Input!$N$153*(1+rvanilla)^0.5)-SUM($N215:AZ215),(Input!$N$153*(1+rvanilla)^0.5)/A11stdlife))</f>
        <v>0</v>
      </c>
      <c r="BB215" s="164">
        <f>IF(A11stdlife="n/a","n/a",IF(BB$3&gt;(A11stdlife+$E215),(Input!$N$153*(1+rvanilla)^0.5)-SUM($N215:BA215),(Input!$N$153*(1+rvanilla)^0.5)/A11stdlife))</f>
        <v>0</v>
      </c>
      <c r="BC215" s="164">
        <f>IF(A11stdlife="n/a","n/a",IF(BC$3&gt;(A11stdlife+$E215),(Input!$N$153*(1+rvanilla)^0.5)-SUM($N215:BB215),(Input!$N$153*(1+rvanilla)^0.5)/A11stdlife))</f>
        <v>0</v>
      </c>
      <c r="BD215" s="164">
        <f>IF(A11stdlife="n/a","n/a",IF(BD$3&gt;(A11stdlife+$E215),(Input!$N$153*(1+rvanilla)^0.5)-SUM($N215:BC215),(Input!$N$153*(1+rvanilla)^0.5)/A11stdlife))</f>
        <v>0</v>
      </c>
      <c r="BE215" s="164">
        <f>IF(A11stdlife="n/a","n/a",IF(BE$3&gt;(A11stdlife+$E215),(Input!$N$153*(1+rvanilla)^0.5)-SUM($N215:BD215),(Input!$N$153*(1+rvanilla)^0.5)/A11stdlife))</f>
        <v>0</v>
      </c>
      <c r="BF215" s="164">
        <f>IF(A11stdlife="n/a","n/a",IF(BF$3&gt;(A11stdlife+$E215),(Input!$N$153*(1+rvanilla)^0.5)-SUM($N215:BE215),(Input!$N$153*(1+rvanilla)^0.5)/A11stdlife))</f>
        <v>0</v>
      </c>
      <c r="BG215" s="164">
        <f>IF(A11stdlife="n/a","n/a",IF(BG$3&gt;(A11stdlife+$E215),(Input!$N$153*(1+rvanilla)^0.5)-SUM($N215:BF215),(Input!$N$153*(1+rvanilla)^0.5)/A11stdlife))</f>
        <v>0</v>
      </c>
      <c r="BH215" s="164">
        <f>IF(A11stdlife="n/a","n/a",IF(BH$3&gt;(A11stdlife+$E215),(Input!$N$153*(1+rvanilla)^0.5)-SUM($N215:BG215),(Input!$N$153*(1+rvanilla)^0.5)/A11stdlife))</f>
        <v>0</v>
      </c>
      <c r="BI215" s="164">
        <f>IF(A11stdlife="n/a","n/a",IF(BI$3&gt;(A11stdlife+$E215),(Input!$N$153*(1+rvanilla)^0.5)-SUM($N215:BH215),(Input!$N$153*(1+rvanilla)^0.5)/A11stdlife))</f>
        <v>0</v>
      </c>
      <c r="BJ215" s="18"/>
      <c r="BK215" s="18"/>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s="5" customFormat="1" hidden="1" outlineLevel="2" x14ac:dyDescent="0.2">
      <c r="A216" s="18"/>
      <c r="B216" s="18"/>
      <c r="C216" s="36"/>
      <c r="D216" s="485"/>
      <c r="E216" s="283">
        <v>9</v>
      </c>
      <c r="F216" s="38"/>
      <c r="G216" s="391"/>
      <c r="H216" s="308"/>
      <c r="I216" s="308"/>
      <c r="J216" s="308"/>
      <c r="K216" s="308"/>
      <c r="L216" s="308"/>
      <c r="M216" s="308"/>
      <c r="N216" s="308"/>
      <c r="O216" s="307"/>
      <c r="P216" s="164">
        <f>IF(A11stdlife="n/a","n/a",IF(P$3&gt;(A11stdlife+$E216),(Input!$O$153*(1+rvanilla)^0.5)-SUM($O216:O216),(Input!$O$153*(1+rvanilla)^0.5)/A11stdlife))</f>
        <v>0</v>
      </c>
      <c r="Q216" s="164">
        <f>IF(A11stdlife="n/a","n/a",IF(Q$3&gt;(A11stdlife+$E216),(Input!$O$153*(1+rvanilla)^0.5)-SUM($O216:P216),(Input!$O$153*(1+rvanilla)^0.5)/A11stdlife))</f>
        <v>0</v>
      </c>
      <c r="R216" s="164">
        <f>IF(A11stdlife="n/a","n/a",IF(R$3&gt;(A11stdlife+$E216),(Input!$O$153*(1+rvanilla)^0.5)-SUM($O216:Q216),(Input!$O$153*(1+rvanilla)^0.5)/A11stdlife))</f>
        <v>0</v>
      </c>
      <c r="S216" s="164">
        <f>IF(A11stdlife="n/a","n/a",IF(S$3&gt;(A11stdlife+$E216),(Input!$O$153*(1+rvanilla)^0.5)-SUM($O216:R216),(Input!$O$153*(1+rvanilla)^0.5)/A11stdlife))</f>
        <v>0</v>
      </c>
      <c r="T216" s="164">
        <f>IF(A11stdlife="n/a","n/a",IF(T$3&gt;(A11stdlife+$E216),(Input!$O$153*(1+rvanilla)^0.5)-SUM($O216:S216),(Input!$O$153*(1+rvanilla)^0.5)/A11stdlife))</f>
        <v>0</v>
      </c>
      <c r="U216" s="164">
        <f>IF(A11stdlife="n/a","n/a",IF(U$3&gt;(A11stdlife+$E216),(Input!$O$153*(1+rvanilla)^0.5)-SUM($O216:T216),(Input!$O$153*(1+rvanilla)^0.5)/A11stdlife))</f>
        <v>0</v>
      </c>
      <c r="V216" s="164">
        <f>IF(A11stdlife="n/a","n/a",IF(V$3&gt;(A11stdlife+$E216),(Input!$O$153*(1+rvanilla)^0.5)-SUM($O216:U216),(Input!$O$153*(1+rvanilla)^0.5)/A11stdlife))</f>
        <v>0</v>
      </c>
      <c r="W216" s="164">
        <f>IF(A11stdlife="n/a","n/a",IF(W$3&gt;(A11stdlife+$E216),(Input!$O$153*(1+rvanilla)^0.5)-SUM($O216:V216),(Input!$O$153*(1+rvanilla)^0.5)/A11stdlife))</f>
        <v>0</v>
      </c>
      <c r="X216" s="164">
        <f>IF(A11stdlife="n/a","n/a",IF(X$3&gt;(A11stdlife+$E216),(Input!$O$153*(1+rvanilla)^0.5)-SUM($O216:W216),(Input!$O$153*(1+rvanilla)^0.5)/A11stdlife))</f>
        <v>0</v>
      </c>
      <c r="Y216" s="164">
        <f>IF(A11stdlife="n/a","n/a",IF(Y$3&gt;(A11stdlife+$E216),(Input!$O$153*(1+rvanilla)^0.5)-SUM($O216:X216),(Input!$O$153*(1+rvanilla)^0.5)/A11stdlife))</f>
        <v>0</v>
      </c>
      <c r="Z216" s="164">
        <f>IF(A11stdlife="n/a","n/a",IF(Z$3&gt;(A11stdlife+$E216),(Input!$O$153*(1+rvanilla)^0.5)-SUM($O216:Y216),(Input!$O$153*(1+rvanilla)^0.5)/A11stdlife))</f>
        <v>0</v>
      </c>
      <c r="AA216" s="164">
        <f>IF(A11stdlife="n/a","n/a",IF(AA$3&gt;(A11stdlife+$E216),(Input!$O$153*(1+rvanilla)^0.5)-SUM($O216:Z216),(Input!$O$153*(1+rvanilla)^0.5)/A11stdlife))</f>
        <v>0</v>
      </c>
      <c r="AB216" s="164">
        <f>IF(A11stdlife="n/a","n/a",IF(AB$3&gt;(A11stdlife+$E216),(Input!$O$153*(1+rvanilla)^0.5)-SUM($O216:AA216),(Input!$O$153*(1+rvanilla)^0.5)/A11stdlife))</f>
        <v>0</v>
      </c>
      <c r="AC216" s="164">
        <f>IF(A11stdlife="n/a","n/a",IF(AC$3&gt;(A11stdlife+$E216),(Input!$O$153*(1+rvanilla)^0.5)-SUM($O216:AB216),(Input!$O$153*(1+rvanilla)^0.5)/A11stdlife))</f>
        <v>0</v>
      </c>
      <c r="AD216" s="164">
        <f>IF(A11stdlife="n/a","n/a",IF(AD$3&gt;(A11stdlife+$E216),(Input!$O$153*(1+rvanilla)^0.5)-SUM($O216:AC216),(Input!$O$153*(1+rvanilla)^0.5)/A11stdlife))</f>
        <v>0</v>
      </c>
      <c r="AE216" s="164">
        <f>IF(A11stdlife="n/a","n/a",IF(AE$3&gt;(A11stdlife+$E216),(Input!$O$153*(1+rvanilla)^0.5)-SUM($O216:AD216),(Input!$O$153*(1+rvanilla)^0.5)/A11stdlife))</f>
        <v>0</v>
      </c>
      <c r="AF216" s="164">
        <f>IF(A11stdlife="n/a","n/a",IF(AF$3&gt;(A11stdlife+$E216),(Input!$O$153*(1+rvanilla)^0.5)-SUM($O216:AE216),(Input!$O$153*(1+rvanilla)^0.5)/A11stdlife))</f>
        <v>0</v>
      </c>
      <c r="AG216" s="164">
        <f>IF(A11stdlife="n/a","n/a",IF(AG$3&gt;(A11stdlife+$E216),(Input!$O$153*(1+rvanilla)^0.5)-SUM($O216:AF216),(Input!$O$153*(1+rvanilla)^0.5)/A11stdlife))</f>
        <v>0</v>
      </c>
      <c r="AH216" s="164">
        <f>IF(A11stdlife="n/a","n/a",IF(AH$3&gt;(A11stdlife+$E216),(Input!$O$153*(1+rvanilla)^0.5)-SUM($O216:AG216),(Input!$O$153*(1+rvanilla)^0.5)/A11stdlife))</f>
        <v>0</v>
      </c>
      <c r="AI216" s="164">
        <f>IF(A11stdlife="n/a","n/a",IF(AI$3&gt;(A11stdlife+$E216),(Input!$O$153*(1+rvanilla)^0.5)-SUM($O216:AH216),(Input!$O$153*(1+rvanilla)^0.5)/A11stdlife))</f>
        <v>0</v>
      </c>
      <c r="AJ216" s="164">
        <f>IF(A11stdlife="n/a","n/a",IF(AJ$3&gt;(A11stdlife+$E216),(Input!$O$153*(1+rvanilla)^0.5)-SUM($O216:AI216),(Input!$O$153*(1+rvanilla)^0.5)/A11stdlife))</f>
        <v>0</v>
      </c>
      <c r="AK216" s="164">
        <f>IF(A11stdlife="n/a","n/a",IF(AK$3&gt;(A11stdlife+$E216),(Input!$O$153*(1+rvanilla)^0.5)-SUM($O216:AJ216),(Input!$O$153*(1+rvanilla)^0.5)/A11stdlife))</f>
        <v>0</v>
      </c>
      <c r="AL216" s="164">
        <f>IF(A11stdlife="n/a","n/a",IF(AL$3&gt;(A11stdlife+$E216),(Input!$O$153*(1+rvanilla)^0.5)-SUM($O216:AK216),(Input!$O$153*(1+rvanilla)^0.5)/A11stdlife))</f>
        <v>0</v>
      </c>
      <c r="AM216" s="164">
        <f>IF(A11stdlife="n/a","n/a",IF(AM$3&gt;(A11stdlife+$E216),(Input!$O$153*(1+rvanilla)^0.5)-SUM($O216:AL216),(Input!$O$153*(1+rvanilla)^0.5)/A11stdlife))</f>
        <v>0</v>
      </c>
      <c r="AN216" s="164">
        <f>IF(A11stdlife="n/a","n/a",IF(AN$3&gt;(A11stdlife+$E216),(Input!$O$153*(1+rvanilla)^0.5)-SUM($O216:AM216),(Input!$O$153*(1+rvanilla)^0.5)/A11stdlife))</f>
        <v>0</v>
      </c>
      <c r="AO216" s="164">
        <f>IF(A11stdlife="n/a","n/a",IF(AO$3&gt;(A11stdlife+$E216),(Input!$O$153*(1+rvanilla)^0.5)-SUM($O216:AN216),(Input!$O$153*(1+rvanilla)^0.5)/A11stdlife))</f>
        <v>0</v>
      </c>
      <c r="AP216" s="164">
        <f>IF(A11stdlife="n/a","n/a",IF(AP$3&gt;(A11stdlife+$E216),(Input!$O$153*(1+rvanilla)^0.5)-SUM($O216:AO216),(Input!$O$153*(1+rvanilla)^0.5)/A11stdlife))</f>
        <v>0</v>
      </c>
      <c r="AQ216" s="164">
        <f>IF(A11stdlife="n/a","n/a",IF(AQ$3&gt;(A11stdlife+$E216),(Input!$O$153*(1+rvanilla)^0.5)-SUM($O216:AP216),(Input!$O$153*(1+rvanilla)^0.5)/A11stdlife))</f>
        <v>0</v>
      </c>
      <c r="AR216" s="164">
        <f>IF(A11stdlife="n/a","n/a",IF(AR$3&gt;(A11stdlife+$E216),(Input!$O$153*(1+rvanilla)^0.5)-SUM($O216:AQ216),(Input!$O$153*(1+rvanilla)^0.5)/A11stdlife))</f>
        <v>0</v>
      </c>
      <c r="AS216" s="164">
        <f>IF(A11stdlife="n/a","n/a",IF(AS$3&gt;(A11stdlife+$E216),(Input!$O$153*(1+rvanilla)^0.5)-SUM($O216:AR216),(Input!$O$153*(1+rvanilla)^0.5)/A11stdlife))</f>
        <v>0</v>
      </c>
      <c r="AT216" s="164">
        <f>IF(A11stdlife="n/a","n/a",IF(AT$3&gt;(A11stdlife+$E216),(Input!$O$153*(1+rvanilla)^0.5)-SUM($O216:AS216),(Input!$O$153*(1+rvanilla)^0.5)/A11stdlife))</f>
        <v>0</v>
      </c>
      <c r="AU216" s="164">
        <f>IF(A11stdlife="n/a","n/a",IF(AU$3&gt;(A11stdlife+$E216),(Input!$O$153*(1+rvanilla)^0.5)-SUM($O216:AT216),(Input!$O$153*(1+rvanilla)^0.5)/A11stdlife))</f>
        <v>0</v>
      </c>
      <c r="AV216" s="164">
        <f>IF(A11stdlife="n/a","n/a",IF(AV$3&gt;(A11stdlife+$E216),(Input!$O$153*(1+rvanilla)^0.5)-SUM($O216:AU216),(Input!$O$153*(1+rvanilla)^0.5)/A11stdlife))</f>
        <v>0</v>
      </c>
      <c r="AW216" s="164">
        <f>IF(A11stdlife="n/a","n/a",IF(AW$3&gt;(A11stdlife+$E216),(Input!$O$153*(1+rvanilla)^0.5)-SUM($O216:AV216),(Input!$O$153*(1+rvanilla)^0.5)/A11stdlife))</f>
        <v>0</v>
      </c>
      <c r="AX216" s="164">
        <f>IF(A11stdlife="n/a","n/a",IF(AX$3&gt;(A11stdlife+$E216),(Input!$O$153*(1+rvanilla)^0.5)-SUM($O216:AW216),(Input!$O$153*(1+rvanilla)^0.5)/A11stdlife))</f>
        <v>0</v>
      </c>
      <c r="AY216" s="164">
        <f>IF(A11stdlife="n/a","n/a",IF(AY$3&gt;(A11stdlife+$E216),(Input!$O$153*(1+rvanilla)^0.5)-SUM($O216:AX216),(Input!$O$153*(1+rvanilla)^0.5)/A11stdlife))</f>
        <v>0</v>
      </c>
      <c r="AZ216" s="164">
        <f>IF(A11stdlife="n/a","n/a",IF(AZ$3&gt;(A11stdlife+$E216),(Input!$O$153*(1+rvanilla)^0.5)-SUM($O216:AY216),(Input!$O$153*(1+rvanilla)^0.5)/A11stdlife))</f>
        <v>0</v>
      </c>
      <c r="BA216" s="164">
        <f>IF(A11stdlife="n/a","n/a",IF(BA$3&gt;(A11stdlife+$E216),(Input!$O$153*(1+rvanilla)^0.5)-SUM($O216:AZ216),(Input!$O$153*(1+rvanilla)^0.5)/A11stdlife))</f>
        <v>0</v>
      </c>
      <c r="BB216" s="164">
        <f>IF(A11stdlife="n/a","n/a",IF(BB$3&gt;(A11stdlife+$E216),(Input!$O$153*(1+rvanilla)^0.5)-SUM($O216:BA216),(Input!$O$153*(1+rvanilla)^0.5)/A11stdlife))</f>
        <v>0</v>
      </c>
      <c r="BC216" s="164">
        <f>IF(A11stdlife="n/a","n/a",IF(BC$3&gt;(A11stdlife+$E216),(Input!$O$153*(1+rvanilla)^0.5)-SUM($O216:BB216),(Input!$O$153*(1+rvanilla)^0.5)/A11stdlife))</f>
        <v>0</v>
      </c>
      <c r="BD216" s="164">
        <f>IF(A11stdlife="n/a","n/a",IF(BD$3&gt;(A11stdlife+$E216),(Input!$O$153*(1+rvanilla)^0.5)-SUM($O216:BC216),(Input!$O$153*(1+rvanilla)^0.5)/A11stdlife))</f>
        <v>0</v>
      </c>
      <c r="BE216" s="164">
        <f>IF(A11stdlife="n/a","n/a",IF(BE$3&gt;(A11stdlife+$E216),(Input!$O$153*(1+rvanilla)^0.5)-SUM($O216:BD216),(Input!$O$153*(1+rvanilla)^0.5)/A11stdlife))</f>
        <v>0</v>
      </c>
      <c r="BF216" s="164">
        <f>IF(A11stdlife="n/a","n/a",IF(BF$3&gt;(A11stdlife+$E216),(Input!$O$153*(1+rvanilla)^0.5)-SUM($O216:BE216),(Input!$O$153*(1+rvanilla)^0.5)/A11stdlife))</f>
        <v>0</v>
      </c>
      <c r="BG216" s="164">
        <f>IF(A11stdlife="n/a","n/a",IF(BG$3&gt;(A11stdlife+$E216),(Input!$O$153*(1+rvanilla)^0.5)-SUM($O216:BF216),(Input!$O$153*(1+rvanilla)^0.5)/A11stdlife))</f>
        <v>0</v>
      </c>
      <c r="BH216" s="164">
        <f>IF(A11stdlife="n/a","n/a",IF(BH$3&gt;(A11stdlife+$E216),(Input!$O$153*(1+rvanilla)^0.5)-SUM($O216:BG216),(Input!$O$153*(1+rvanilla)^0.5)/A11stdlife))</f>
        <v>0</v>
      </c>
      <c r="BI216" s="164">
        <f>IF(A11stdlife="n/a","n/a",IF(BI$3&gt;(A11stdlife+$E216),(Input!$O$153*(1+rvanilla)^0.5)-SUM($O216:BH216),(Input!$O$153*(1+rvanilla)^0.5)/A11stdlife))</f>
        <v>0</v>
      </c>
      <c r="BJ216" s="18"/>
      <c r="BK216" s="18"/>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s="5" customFormat="1" hidden="1" outlineLevel="2" x14ac:dyDescent="0.2">
      <c r="A217" s="18"/>
      <c r="B217" s="18"/>
      <c r="C217" s="36"/>
      <c r="D217" s="485"/>
      <c r="E217" s="284">
        <v>10</v>
      </c>
      <c r="F217" s="38"/>
      <c r="G217" s="391"/>
      <c r="H217" s="308"/>
      <c r="I217" s="308"/>
      <c r="J217" s="308"/>
      <c r="K217" s="308"/>
      <c r="L217" s="308"/>
      <c r="M217" s="308"/>
      <c r="N217" s="308"/>
      <c r="O217" s="308"/>
      <c r="P217" s="307"/>
      <c r="Q217" s="164">
        <f>IF(A11stdlife="n/a","n/a",IF(Q$3&gt;(A11stdlife+$E217),(Input!$P$153*(1+rvanilla)^0.5)-SUM($P217:P217),(Input!$P$153*(1+rvanilla)^0.5)/A11stdlife))</f>
        <v>0</v>
      </c>
      <c r="R217" s="164">
        <f>IF(A11stdlife="n/a","n/a",IF(R$3&gt;(A11stdlife+$E217),(Input!$P$153*(1+rvanilla)^0.5)-SUM($P217:Q217),(Input!$P$153*(1+rvanilla)^0.5)/A11stdlife))</f>
        <v>0</v>
      </c>
      <c r="S217" s="164">
        <f>IF(A11stdlife="n/a","n/a",IF(S$3&gt;(A11stdlife+$E217),(Input!$P$153*(1+rvanilla)^0.5)-SUM($P217:R217),(Input!$P$153*(1+rvanilla)^0.5)/A11stdlife))</f>
        <v>0</v>
      </c>
      <c r="T217" s="164">
        <f>IF(A11stdlife="n/a","n/a",IF(T$3&gt;(A11stdlife+$E217),(Input!$P$153*(1+rvanilla)^0.5)-SUM($P217:S217),(Input!$P$153*(1+rvanilla)^0.5)/A11stdlife))</f>
        <v>0</v>
      </c>
      <c r="U217" s="164">
        <f>IF(A11stdlife="n/a","n/a",IF(U$3&gt;(A11stdlife+$E217),(Input!$P$153*(1+rvanilla)^0.5)-SUM($P217:T217),(Input!$P$153*(1+rvanilla)^0.5)/A11stdlife))</f>
        <v>0</v>
      </c>
      <c r="V217" s="164">
        <f>IF(A11stdlife="n/a","n/a",IF(V$3&gt;(A11stdlife+$E217),(Input!$P$153*(1+rvanilla)^0.5)-SUM($P217:U217),(Input!$P$153*(1+rvanilla)^0.5)/A11stdlife))</f>
        <v>0</v>
      </c>
      <c r="W217" s="164">
        <f>IF(A11stdlife="n/a","n/a",IF(W$3&gt;(A11stdlife+$E217),(Input!$P$153*(1+rvanilla)^0.5)-SUM($P217:V217),(Input!$P$153*(1+rvanilla)^0.5)/A11stdlife))</f>
        <v>0</v>
      </c>
      <c r="X217" s="164">
        <f>IF(A11stdlife="n/a","n/a",IF(X$3&gt;(A11stdlife+$E217),(Input!$P$153*(1+rvanilla)^0.5)-SUM($P217:W217),(Input!$P$153*(1+rvanilla)^0.5)/A11stdlife))</f>
        <v>0</v>
      </c>
      <c r="Y217" s="164">
        <f>IF(A11stdlife="n/a","n/a",IF(Y$3&gt;(A11stdlife+$E217),(Input!$P$153*(1+rvanilla)^0.5)-SUM($P217:X217),(Input!$P$153*(1+rvanilla)^0.5)/A11stdlife))</f>
        <v>0</v>
      </c>
      <c r="Z217" s="164">
        <f>IF(A11stdlife="n/a","n/a",IF(Z$3&gt;(A11stdlife+$E217),(Input!$P$153*(1+rvanilla)^0.5)-SUM($P217:Y217),(Input!$P$153*(1+rvanilla)^0.5)/A11stdlife))</f>
        <v>0</v>
      </c>
      <c r="AA217" s="164">
        <f>IF(A11stdlife="n/a","n/a",IF(AA$3&gt;(A11stdlife+$E217),(Input!$P$153*(1+rvanilla)^0.5)-SUM($P217:Z217),(Input!$P$153*(1+rvanilla)^0.5)/A11stdlife))</f>
        <v>0</v>
      </c>
      <c r="AB217" s="164">
        <f>IF(A11stdlife="n/a","n/a",IF(AB$3&gt;(A11stdlife+$E217),(Input!$P$153*(1+rvanilla)^0.5)-SUM($P217:AA217),(Input!$P$153*(1+rvanilla)^0.5)/A11stdlife))</f>
        <v>0</v>
      </c>
      <c r="AC217" s="164">
        <f>IF(A11stdlife="n/a","n/a",IF(AC$3&gt;(A11stdlife+$E217),(Input!$P$153*(1+rvanilla)^0.5)-SUM($P217:AB217),(Input!$P$153*(1+rvanilla)^0.5)/A11stdlife))</f>
        <v>0</v>
      </c>
      <c r="AD217" s="164">
        <f>IF(A11stdlife="n/a","n/a",IF(AD$3&gt;(A11stdlife+$E217),(Input!$P$153*(1+rvanilla)^0.5)-SUM($P217:AC217),(Input!$P$153*(1+rvanilla)^0.5)/A11stdlife))</f>
        <v>0</v>
      </c>
      <c r="AE217" s="164">
        <f>IF(A11stdlife="n/a","n/a",IF(AE$3&gt;(A11stdlife+$E217),(Input!$P$153*(1+rvanilla)^0.5)-SUM($P217:AD217),(Input!$P$153*(1+rvanilla)^0.5)/A11stdlife))</f>
        <v>0</v>
      </c>
      <c r="AF217" s="164">
        <f>IF(A11stdlife="n/a","n/a",IF(AF$3&gt;(A11stdlife+$E217),(Input!$P$153*(1+rvanilla)^0.5)-SUM($P217:AE217),(Input!$P$153*(1+rvanilla)^0.5)/A11stdlife))</f>
        <v>0</v>
      </c>
      <c r="AG217" s="164">
        <f>IF(A11stdlife="n/a","n/a",IF(AG$3&gt;(A11stdlife+$E217),(Input!$P$153*(1+rvanilla)^0.5)-SUM($P217:AF217),(Input!$P$153*(1+rvanilla)^0.5)/A11stdlife))</f>
        <v>0</v>
      </c>
      <c r="AH217" s="164">
        <f>IF(A11stdlife="n/a","n/a",IF(AH$3&gt;(A11stdlife+$E217),(Input!$P$153*(1+rvanilla)^0.5)-SUM($P217:AG217),(Input!$P$153*(1+rvanilla)^0.5)/A11stdlife))</f>
        <v>0</v>
      </c>
      <c r="AI217" s="164">
        <f>IF(A11stdlife="n/a","n/a",IF(AI$3&gt;(A11stdlife+$E217),(Input!$P$153*(1+rvanilla)^0.5)-SUM($P217:AH217),(Input!$P$153*(1+rvanilla)^0.5)/A11stdlife))</f>
        <v>0</v>
      </c>
      <c r="AJ217" s="164">
        <f>IF(A11stdlife="n/a","n/a",IF(AJ$3&gt;(A11stdlife+$E217),(Input!$P$153*(1+rvanilla)^0.5)-SUM($P217:AI217),(Input!$P$153*(1+rvanilla)^0.5)/A11stdlife))</f>
        <v>0</v>
      </c>
      <c r="AK217" s="164">
        <f>IF(A11stdlife="n/a","n/a",IF(AK$3&gt;(A11stdlife+$E217),(Input!$P$153*(1+rvanilla)^0.5)-SUM($P217:AJ217),(Input!$P$153*(1+rvanilla)^0.5)/A11stdlife))</f>
        <v>0</v>
      </c>
      <c r="AL217" s="164">
        <f>IF(A11stdlife="n/a","n/a",IF(AL$3&gt;(A11stdlife+$E217),(Input!$P$153*(1+rvanilla)^0.5)-SUM($P217:AK217),(Input!$P$153*(1+rvanilla)^0.5)/A11stdlife))</f>
        <v>0</v>
      </c>
      <c r="AM217" s="164">
        <f>IF(A11stdlife="n/a","n/a",IF(AM$3&gt;(A11stdlife+$E217),(Input!$P$153*(1+rvanilla)^0.5)-SUM($P217:AL217),(Input!$P$153*(1+rvanilla)^0.5)/A11stdlife))</f>
        <v>0</v>
      </c>
      <c r="AN217" s="164">
        <f>IF(A11stdlife="n/a","n/a",IF(AN$3&gt;(A11stdlife+$E217),(Input!$P$153*(1+rvanilla)^0.5)-SUM($P217:AM217),(Input!$P$153*(1+rvanilla)^0.5)/A11stdlife))</f>
        <v>0</v>
      </c>
      <c r="AO217" s="164">
        <f>IF(A11stdlife="n/a","n/a",IF(AO$3&gt;(A11stdlife+$E217),(Input!$P$153*(1+rvanilla)^0.5)-SUM($P217:AN217),(Input!$P$153*(1+rvanilla)^0.5)/A11stdlife))</f>
        <v>0</v>
      </c>
      <c r="AP217" s="164">
        <f>IF(A11stdlife="n/a","n/a",IF(AP$3&gt;(A11stdlife+$E217),(Input!$P$153*(1+rvanilla)^0.5)-SUM($P217:AO217),(Input!$P$153*(1+rvanilla)^0.5)/A11stdlife))</f>
        <v>0</v>
      </c>
      <c r="AQ217" s="164">
        <f>IF(A11stdlife="n/a","n/a",IF(AQ$3&gt;(A11stdlife+$E217),(Input!$P$153*(1+rvanilla)^0.5)-SUM($P217:AP217),(Input!$P$153*(1+rvanilla)^0.5)/A11stdlife))</f>
        <v>0</v>
      </c>
      <c r="AR217" s="164">
        <f>IF(A11stdlife="n/a","n/a",IF(AR$3&gt;(A11stdlife+$E217),(Input!$P$153*(1+rvanilla)^0.5)-SUM($P217:AQ217),(Input!$P$153*(1+rvanilla)^0.5)/A11stdlife))</f>
        <v>0</v>
      </c>
      <c r="AS217" s="164">
        <f>IF(A11stdlife="n/a","n/a",IF(AS$3&gt;(A11stdlife+$E217),(Input!$P$153*(1+rvanilla)^0.5)-SUM($P217:AR217),(Input!$P$153*(1+rvanilla)^0.5)/A11stdlife))</f>
        <v>0</v>
      </c>
      <c r="AT217" s="164">
        <f>IF(A11stdlife="n/a","n/a",IF(AT$3&gt;(A11stdlife+$E217),(Input!$P$153*(1+rvanilla)^0.5)-SUM($P217:AS217),(Input!$P$153*(1+rvanilla)^0.5)/A11stdlife))</f>
        <v>0</v>
      </c>
      <c r="AU217" s="164">
        <f>IF(A11stdlife="n/a","n/a",IF(AU$3&gt;(A11stdlife+$E217),(Input!$P$153*(1+rvanilla)^0.5)-SUM($P217:AT217),(Input!$P$153*(1+rvanilla)^0.5)/A11stdlife))</f>
        <v>0</v>
      </c>
      <c r="AV217" s="164">
        <f>IF(A11stdlife="n/a","n/a",IF(AV$3&gt;(A11stdlife+$E217),(Input!$P$153*(1+rvanilla)^0.5)-SUM($P217:AU217),(Input!$P$153*(1+rvanilla)^0.5)/A11stdlife))</f>
        <v>0</v>
      </c>
      <c r="AW217" s="164">
        <f>IF(A11stdlife="n/a","n/a",IF(AW$3&gt;(A11stdlife+$E217),(Input!$P$153*(1+rvanilla)^0.5)-SUM($P217:AV217),(Input!$P$153*(1+rvanilla)^0.5)/A11stdlife))</f>
        <v>0</v>
      </c>
      <c r="AX217" s="164">
        <f>IF(A11stdlife="n/a","n/a",IF(AX$3&gt;(A11stdlife+$E217),(Input!$P$153*(1+rvanilla)^0.5)-SUM($P217:AW217),(Input!$P$153*(1+rvanilla)^0.5)/A11stdlife))</f>
        <v>0</v>
      </c>
      <c r="AY217" s="164">
        <f>IF(A11stdlife="n/a","n/a",IF(AY$3&gt;(A11stdlife+$E217),(Input!$P$153*(1+rvanilla)^0.5)-SUM($P217:AX217),(Input!$P$153*(1+rvanilla)^0.5)/A11stdlife))</f>
        <v>0</v>
      </c>
      <c r="AZ217" s="164">
        <f>IF(A11stdlife="n/a","n/a",IF(AZ$3&gt;(A11stdlife+$E217),(Input!$P$153*(1+rvanilla)^0.5)-SUM($P217:AY217),(Input!$P$153*(1+rvanilla)^0.5)/A11stdlife))</f>
        <v>0</v>
      </c>
      <c r="BA217" s="164">
        <f>IF(A11stdlife="n/a","n/a",IF(BA$3&gt;(A11stdlife+$E217),(Input!$P$153*(1+rvanilla)^0.5)-SUM($P217:AZ217),(Input!$P$153*(1+rvanilla)^0.5)/A11stdlife))</f>
        <v>0</v>
      </c>
      <c r="BB217" s="164">
        <f>IF(A11stdlife="n/a","n/a",IF(BB$3&gt;(A11stdlife+$E217),(Input!$P$153*(1+rvanilla)^0.5)-SUM($P217:BA217),(Input!$P$153*(1+rvanilla)^0.5)/A11stdlife))</f>
        <v>0</v>
      </c>
      <c r="BC217" s="164">
        <f>IF(A11stdlife="n/a","n/a",IF(BC$3&gt;(A11stdlife+$E217),(Input!$P$153*(1+rvanilla)^0.5)-SUM($P217:BB217),(Input!$P$153*(1+rvanilla)^0.5)/A11stdlife))</f>
        <v>0</v>
      </c>
      <c r="BD217" s="164">
        <f>IF(A11stdlife="n/a","n/a",IF(BD$3&gt;(A11stdlife+$E217),(Input!$P$153*(1+rvanilla)^0.5)-SUM($P217:BC217),(Input!$P$153*(1+rvanilla)^0.5)/A11stdlife))</f>
        <v>0</v>
      </c>
      <c r="BE217" s="164">
        <f>IF(A11stdlife="n/a","n/a",IF(BE$3&gt;(A11stdlife+$E217),(Input!$P$153*(1+rvanilla)^0.5)-SUM($P217:BD217),(Input!$P$153*(1+rvanilla)^0.5)/A11stdlife))</f>
        <v>0</v>
      </c>
      <c r="BF217" s="164">
        <f>IF(A11stdlife="n/a","n/a",IF(BF$3&gt;(A11stdlife+$E217),(Input!$P$153*(1+rvanilla)^0.5)-SUM($P217:BE217),(Input!$P$153*(1+rvanilla)^0.5)/A11stdlife))</f>
        <v>0</v>
      </c>
      <c r="BG217" s="164">
        <f>IF(A11stdlife="n/a","n/a",IF(BG$3&gt;(A11stdlife+$E217),(Input!$P$153*(1+rvanilla)^0.5)-SUM($P217:BF217),(Input!$P$153*(1+rvanilla)^0.5)/A11stdlife))</f>
        <v>0</v>
      </c>
      <c r="BH217" s="164">
        <f>IF(A11stdlife="n/a","n/a",IF(BH$3&gt;(A11stdlife+$E217),(Input!$P$153*(1+rvanilla)^0.5)-SUM($P217:BG217),(Input!$P$153*(1+rvanilla)^0.5)/A11stdlife))</f>
        <v>0</v>
      </c>
      <c r="BI217" s="164">
        <f>IF(A11stdlife="n/a","n/a",IF(BI$3&gt;(A11stdlife+$E217),(Input!$P$153*(1+rvanilla)^0.5)-SUM($P217:BH217),(Input!$P$153*(1+rvanilla)^0.5)/A11stdlife))</f>
        <v>0</v>
      </c>
      <c r="BJ217" s="18"/>
      <c r="BK217" s="18"/>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s="5" customFormat="1" hidden="1" outlineLevel="1" x14ac:dyDescent="0.2">
      <c r="A218" s="18"/>
      <c r="B218" s="18"/>
      <c r="C218" s="36" t="str">
        <f>Asset11</f>
        <v>132kV concrete &amp; steel pole lines</v>
      </c>
      <c r="D218" s="18"/>
      <c r="E218" s="18"/>
      <c r="F218" s="33"/>
      <c r="G218" s="161">
        <f t="shared" ref="G218:AL218" si="57">SUM(G206:G217)</f>
        <v>1.0432107764150702</v>
      </c>
      <c r="H218" s="161">
        <f t="shared" si="57"/>
        <v>1.1184543779096354</v>
      </c>
      <c r="I218" s="161">
        <f t="shared" si="57"/>
        <v>1.1209749666874009</v>
      </c>
      <c r="J218" s="161">
        <f t="shared" si="57"/>
        <v>1.1244978059956707</v>
      </c>
      <c r="K218" s="161">
        <f t="shared" si="57"/>
        <v>1.1266759480894228</v>
      </c>
      <c r="L218" s="161">
        <f t="shared" si="57"/>
        <v>1.1327470710064258</v>
      </c>
      <c r="M218" s="161">
        <f t="shared" si="57"/>
        <v>1.1327470710064258</v>
      </c>
      <c r="N218" s="161">
        <f t="shared" si="57"/>
        <v>1.1327470710064258</v>
      </c>
      <c r="O218" s="161">
        <f t="shared" si="57"/>
        <v>1.1327470710064258</v>
      </c>
      <c r="P218" s="161">
        <f t="shared" si="57"/>
        <v>1.1327470710064258</v>
      </c>
      <c r="Q218" s="161">
        <f t="shared" si="57"/>
        <v>1.1327470710064258</v>
      </c>
      <c r="R218" s="161">
        <f t="shared" si="57"/>
        <v>1.1327470710064258</v>
      </c>
      <c r="S218" s="161">
        <f t="shared" si="57"/>
        <v>1.1327470710064258</v>
      </c>
      <c r="T218" s="161">
        <f t="shared" si="57"/>
        <v>1.1327470710064258</v>
      </c>
      <c r="U218" s="161">
        <f t="shared" si="57"/>
        <v>1.1327470710064258</v>
      </c>
      <c r="V218" s="161">
        <f t="shared" si="57"/>
        <v>1.1327470710064258</v>
      </c>
      <c r="W218" s="161">
        <f t="shared" si="57"/>
        <v>1.1327470710064258</v>
      </c>
      <c r="X218" s="161">
        <f t="shared" si="57"/>
        <v>1.1327470710064258</v>
      </c>
      <c r="Y218" s="161">
        <f t="shared" si="57"/>
        <v>1.1327470710064258</v>
      </c>
      <c r="Z218" s="161">
        <f t="shared" si="57"/>
        <v>1.1327470710064258</v>
      </c>
      <c r="AA218" s="161">
        <f t="shared" si="57"/>
        <v>1.1327470710064258</v>
      </c>
      <c r="AB218" s="161">
        <f t="shared" si="57"/>
        <v>1.1327470710064258</v>
      </c>
      <c r="AC218" s="161">
        <f t="shared" si="57"/>
        <v>1.1327470710064258</v>
      </c>
      <c r="AD218" s="161">
        <f t="shared" si="57"/>
        <v>1.1327470710064258</v>
      </c>
      <c r="AE218" s="161">
        <f t="shared" si="57"/>
        <v>1.1327470710064258</v>
      </c>
      <c r="AF218" s="161">
        <f t="shared" si="57"/>
        <v>1.1327470710064258</v>
      </c>
      <c r="AG218" s="161">
        <f t="shared" si="57"/>
        <v>1.1327470710064258</v>
      </c>
      <c r="AH218" s="161">
        <f t="shared" si="57"/>
        <v>1.1327470710064258</v>
      </c>
      <c r="AI218" s="161">
        <f t="shared" si="57"/>
        <v>1.1327470710064258</v>
      </c>
      <c r="AJ218" s="161">
        <f t="shared" si="57"/>
        <v>1.1327470710064258</v>
      </c>
      <c r="AK218" s="161">
        <f t="shared" si="57"/>
        <v>1.1327470710064258</v>
      </c>
      <c r="AL218" s="161">
        <f t="shared" si="57"/>
        <v>1.1327470710064258</v>
      </c>
      <c r="AM218" s="161">
        <f t="shared" ref="AM218:BI218" si="58">SUM(AM206:AM217)</f>
        <v>1.1327470710064258</v>
      </c>
      <c r="AN218" s="161">
        <f t="shared" si="58"/>
        <v>1.1327470710064258</v>
      </c>
      <c r="AO218" s="161">
        <f t="shared" si="58"/>
        <v>1.1327470710064258</v>
      </c>
      <c r="AP218" s="161">
        <f t="shared" si="58"/>
        <v>1.1327470710064258</v>
      </c>
      <c r="AQ218" s="161">
        <f t="shared" si="58"/>
        <v>1.1327470710064258</v>
      </c>
      <c r="AR218" s="161">
        <f t="shared" si="58"/>
        <v>1.1327470710064258</v>
      </c>
      <c r="AS218" s="161">
        <f t="shared" si="58"/>
        <v>1.1327470710064258</v>
      </c>
      <c r="AT218" s="161">
        <f t="shared" si="58"/>
        <v>1.1327470710064258</v>
      </c>
      <c r="AU218" s="161">
        <f t="shared" si="58"/>
        <v>1.1327470710064258</v>
      </c>
      <c r="AV218" s="161">
        <f t="shared" si="58"/>
        <v>1.1327470710064258</v>
      </c>
      <c r="AW218" s="161">
        <f t="shared" si="58"/>
        <v>1.1327470710064258</v>
      </c>
      <c r="AX218" s="161">
        <f t="shared" si="58"/>
        <v>1.1327470710064258</v>
      </c>
      <c r="AY218" s="161">
        <f t="shared" si="58"/>
        <v>1.1327470710064258</v>
      </c>
      <c r="AZ218" s="161">
        <f t="shared" si="58"/>
        <v>1.1327470710064258</v>
      </c>
      <c r="BA218" s="161">
        <f t="shared" si="58"/>
        <v>0.95297969588816134</v>
      </c>
      <c r="BB218" s="161">
        <f t="shared" si="58"/>
        <v>8.9536294591355578E-2</v>
      </c>
      <c r="BC218" s="161">
        <f t="shared" si="58"/>
        <v>8.9536294591355578E-2</v>
      </c>
      <c r="BD218" s="161">
        <f t="shared" si="58"/>
        <v>8.9536294591355578E-2</v>
      </c>
      <c r="BE218" s="161">
        <f t="shared" si="58"/>
        <v>8.9536294591355578E-2</v>
      </c>
      <c r="BF218" s="161">
        <f t="shared" si="58"/>
        <v>8.9536294591355578E-2</v>
      </c>
      <c r="BG218" s="161">
        <f t="shared" si="58"/>
        <v>8.9536294591355578E-2</v>
      </c>
      <c r="BH218" s="161">
        <f t="shared" si="58"/>
        <v>8.9536294591355578E-2</v>
      </c>
      <c r="BI218" s="161">
        <f t="shared" si="58"/>
        <v>8.9536294591355578E-2</v>
      </c>
      <c r="BJ218" s="18"/>
      <c r="BK218" s="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s="5" customFormat="1" hidden="1" outlineLevel="2" x14ac:dyDescent="0.2">
      <c r="A219" s="18"/>
      <c r="B219" s="43" t="str">
        <f>C231</f>
        <v>132kV wood pole lines</v>
      </c>
      <c r="C219" s="44"/>
      <c r="D219" s="45" t="s">
        <v>72</v>
      </c>
      <c r="E219" s="44"/>
      <c r="F219" s="46"/>
      <c r="G219" s="389">
        <f>IF(G$3&gt;A12remlife,A12value-SUM($F219:F219),IF(A12remlife="N/A","n/a",A12value/A12remlife))</f>
        <v>1.2865950739530343</v>
      </c>
      <c r="H219" s="163">
        <f>IF(H$3&gt;A12remlife,A12value-SUM($F219:G219),IF(A12remlife="N/A","n/a",A12value/A12remlife))</f>
        <v>1.2865950739530343</v>
      </c>
      <c r="I219" s="163">
        <f>IF(I$3&gt;A12remlife,A12value-SUM($F219:H219),IF(A12remlife="N/A","n/a",A12value/A12remlife))</f>
        <v>1.2865950739530343</v>
      </c>
      <c r="J219" s="163">
        <f>IF(J$3&gt;A12remlife,A12value-SUM($F219:I219),IF(A12remlife="N/A","n/a",A12value/A12remlife))</f>
        <v>1.2865950739530343</v>
      </c>
      <c r="K219" s="163">
        <f>IF(K$3&gt;A12remlife,A12value-SUM($F219:J219),IF(A12remlife="N/A","n/a",A12value/A12remlife))</f>
        <v>1.2865950739530343</v>
      </c>
      <c r="L219" s="163">
        <f>IF(L$3&gt;A12remlife,A12value-SUM($F219:K219),IF(A12remlife="N/A","n/a",A12value/A12remlife))</f>
        <v>1.2865950739530343</v>
      </c>
      <c r="M219" s="163">
        <f>IF(M$3&gt;A12remlife,A12value-SUM($F219:L219),IF(A12remlife="N/A","n/a",A12value/A12remlife))</f>
        <v>1.2865950739530343</v>
      </c>
      <c r="N219" s="163">
        <f>IF(N$3&gt;A12remlife,A12value-SUM($F219:M219),IF(A12remlife="N/A","n/a",A12value/A12remlife))</f>
        <v>1.2865950739530343</v>
      </c>
      <c r="O219" s="163">
        <f>IF(O$3&gt;A12remlife,A12value-SUM($F219:N219),IF(A12remlife="N/A","n/a",A12value/A12remlife))</f>
        <v>1.2865950739530343</v>
      </c>
      <c r="P219" s="163">
        <f>IF(P$3&gt;A12remlife,A12value-SUM($F219:O219),IF(A12remlife="N/A","n/a",A12value/A12remlife))</f>
        <v>1.2865950739530343</v>
      </c>
      <c r="Q219" s="163">
        <f>IF(Q$3&gt;A12remlife,A12value-SUM($F219:P219),IF(A12remlife="N/A","n/a",A12value/A12remlife))</f>
        <v>1.2865950739530343</v>
      </c>
      <c r="R219" s="163">
        <f>IF(R$3&gt;A12remlife,A12value-SUM($F219:Q219),IF(A12remlife="N/A","n/a",A12value/A12remlife))</f>
        <v>1.2865950739530343</v>
      </c>
      <c r="S219" s="163">
        <f>IF(S$3&gt;A12remlife,A12value-SUM($F219:R219),IF(A12remlife="N/A","n/a",A12value/A12remlife))</f>
        <v>1.2865950739530343</v>
      </c>
      <c r="T219" s="163">
        <f>IF(T$3&gt;A12remlife,A12value-SUM($F219:S219),IF(A12remlife="N/A","n/a",A12value/A12remlife))</f>
        <v>1.2865950739530343</v>
      </c>
      <c r="U219" s="163">
        <f>IF(U$3&gt;A12remlife,A12value-SUM($F219:T219),IF(A12remlife="N/A","n/a",A12value/A12remlife))</f>
        <v>1.2865950739530343</v>
      </c>
      <c r="V219" s="163">
        <f>IF(V$3&gt;A12remlife,A12value-SUM($F219:U219),IF(A12remlife="N/A","n/a",A12value/A12remlife))</f>
        <v>1.2865950739530343</v>
      </c>
      <c r="W219" s="163">
        <f>IF(W$3&gt;A12remlife,A12value-SUM($F219:V219),IF(A12remlife="N/A","n/a",A12value/A12remlife))</f>
        <v>1.2865950739530343</v>
      </c>
      <c r="X219" s="163">
        <f>IF(X$3&gt;A12remlife,A12value-SUM($F219:W219),IF(A12remlife="N/A","n/a",A12value/A12remlife))</f>
        <v>1.2865950739530343</v>
      </c>
      <c r="Y219" s="163">
        <f>IF(Y$3&gt;A12remlife,A12value-SUM($F219:X219),IF(A12remlife="N/A","n/a",A12value/A12remlife))</f>
        <v>1.2865950739530343</v>
      </c>
      <c r="Z219" s="163">
        <f>IF(Z$3&gt;A12remlife,A12value-SUM($F219:Y219),IF(A12remlife="N/A","n/a",A12value/A12remlife))</f>
        <v>1.2865950739530343</v>
      </c>
      <c r="AA219" s="163">
        <f>IF(AA$3&gt;A12remlife,A12value-SUM($F219:Z219),IF(A12remlife="N/A","n/a",A12value/A12remlife))</f>
        <v>1.2865950739530343</v>
      </c>
      <c r="AB219" s="163">
        <f>IF(AB$3&gt;A12remlife,A12value-SUM($F219:AA219),IF(A12remlife="N/A","n/a",A12value/A12remlife))</f>
        <v>1.2865950739530343</v>
      </c>
      <c r="AC219" s="163">
        <f>IF(AC$3&gt;A12remlife,A12value-SUM($F219:AB219),IF(A12remlife="N/A","n/a",A12value/A12remlife))</f>
        <v>1.2865950739530343</v>
      </c>
      <c r="AD219" s="163">
        <f>IF(AD$3&gt;A12remlife,A12value-SUM($F219:AC219),IF(A12remlife="N/A","n/a",A12value/A12remlife))</f>
        <v>1.2865950739530343</v>
      </c>
      <c r="AE219" s="163">
        <f>IF(AE$3&gt;A12remlife,A12value-SUM($F219:AD219),IF(A12remlife="N/A","n/a",A12value/A12remlife))</f>
        <v>1.2865950739530343</v>
      </c>
      <c r="AF219" s="163">
        <f>IF(AF$3&gt;A12remlife,A12value-SUM($F219:AE219),IF(A12remlife="N/A","n/a",A12value/A12remlife))</f>
        <v>1.2865950739530343</v>
      </c>
      <c r="AG219" s="163">
        <f>IF(AG$3&gt;A12remlife,A12value-SUM($F219:AF219),IF(A12remlife="N/A","n/a",A12value/A12remlife))</f>
        <v>1.2865950739530343</v>
      </c>
      <c r="AH219" s="163">
        <f>IF(AH$3&gt;A12remlife,A12value-SUM($F219:AG219),IF(A12remlife="N/A","n/a",A12value/A12remlife))</f>
        <v>1.2865950739530343</v>
      </c>
      <c r="AI219" s="163">
        <f>IF(AI$3&gt;A12remlife,A12value-SUM($F219:AH219),IF(A12remlife="N/A","n/a",A12value/A12remlife))</f>
        <v>1.2865950739530343</v>
      </c>
      <c r="AJ219" s="163">
        <f>IF(AJ$3&gt;A12remlife,A12value-SUM($F219:AI219),IF(A12remlife="N/A","n/a",A12value/A12remlife))</f>
        <v>1.2865950739530343</v>
      </c>
      <c r="AK219" s="163">
        <f>IF(AK$3&gt;A12remlife,A12value-SUM($F219:AJ219),IF(A12remlife="N/A","n/a",A12value/A12remlife))</f>
        <v>0.23060225558947423</v>
      </c>
      <c r="AL219" s="163">
        <f>IF(AL$3&gt;A12remlife,A12value-SUM($F219:AK219),IF(A12remlife="N/A","n/a",A12value/A12remlife))</f>
        <v>0</v>
      </c>
      <c r="AM219" s="163">
        <f>IF(AM$3&gt;A12remlife,A12value-SUM($F219:AL219),IF(A12remlife="N/A","n/a",A12value/A12remlife))</f>
        <v>0</v>
      </c>
      <c r="AN219" s="163">
        <f>IF(AN$3&gt;A12remlife,A12value-SUM($F219:AM219),IF(A12remlife="N/A","n/a",A12value/A12remlife))</f>
        <v>0</v>
      </c>
      <c r="AO219" s="163">
        <f>IF(AO$3&gt;A12remlife,A12value-SUM($F219:AN219),IF(A12remlife="N/A","n/a",A12value/A12remlife))</f>
        <v>0</v>
      </c>
      <c r="AP219" s="163">
        <f>IF(AP$3&gt;A12remlife,A12value-SUM($F219:AO219),IF(A12remlife="N/A","n/a",A12value/A12remlife))</f>
        <v>0</v>
      </c>
      <c r="AQ219" s="163">
        <f>IF(AQ$3&gt;A12remlife,A12value-SUM($F219:AP219),IF(A12remlife="N/A","n/a",A12value/A12remlife))</f>
        <v>0</v>
      </c>
      <c r="AR219" s="163">
        <f>IF(AR$3&gt;A12remlife,A12value-SUM($F219:AQ219),IF(A12remlife="N/A","n/a",A12value/A12remlife))</f>
        <v>0</v>
      </c>
      <c r="AS219" s="163">
        <f>IF(AS$3&gt;A12remlife,A12value-SUM($F219:AR219),IF(A12remlife="N/A","n/a",A12value/A12remlife))</f>
        <v>0</v>
      </c>
      <c r="AT219" s="163">
        <f>IF(AT$3&gt;A12remlife,A12value-SUM($F219:AS219),IF(A12remlife="N/A","n/a",A12value/A12remlife))</f>
        <v>0</v>
      </c>
      <c r="AU219" s="163">
        <f>IF(AU$3&gt;A12remlife,A12value-SUM($F219:AT219),IF(A12remlife="N/A","n/a",A12value/A12remlife))</f>
        <v>0</v>
      </c>
      <c r="AV219" s="163">
        <f>IF(AV$3&gt;A12remlife,A12value-SUM($F219:AU219),IF(A12remlife="N/A","n/a",A12value/A12remlife))</f>
        <v>0</v>
      </c>
      <c r="AW219" s="163">
        <f>IF(AW$3&gt;A12remlife,A12value-SUM($F219:AV219),IF(A12remlife="N/A","n/a",A12value/A12remlife))</f>
        <v>0</v>
      </c>
      <c r="AX219" s="163">
        <f>IF(AX$3&gt;A12remlife,A12value-SUM($F219:AW219),IF(A12remlife="N/A","n/a",A12value/A12remlife))</f>
        <v>0</v>
      </c>
      <c r="AY219" s="163">
        <f>IF(AY$3&gt;A12remlife,A12value-SUM($F219:AX219),IF(A12remlife="N/A","n/a",A12value/A12remlife))</f>
        <v>0</v>
      </c>
      <c r="AZ219" s="163">
        <f>IF(AZ$3&gt;A12remlife,A12value-SUM($F219:AY219),IF(A12remlife="N/A","n/a",A12value/A12remlife))</f>
        <v>0</v>
      </c>
      <c r="BA219" s="163">
        <f>IF(BA$3&gt;A12remlife,A12value-SUM($F219:AZ219),IF(A12remlife="N/A","n/a",A12value/A12remlife))</f>
        <v>0</v>
      </c>
      <c r="BB219" s="163">
        <f>IF(BB$3&gt;A12remlife,A12value-SUM($F219:BA219),IF(A12remlife="N/A","n/a",A12value/A12remlife))</f>
        <v>0</v>
      </c>
      <c r="BC219" s="163">
        <f>IF(BC$3&gt;A12remlife,A12value-SUM($F219:BB219),IF(A12remlife="N/A","n/a",A12value/A12remlife))</f>
        <v>0</v>
      </c>
      <c r="BD219" s="163">
        <f>IF(BD$3&gt;A12remlife,A12value-SUM($F219:BC219),IF(A12remlife="N/A","n/a",A12value/A12remlife))</f>
        <v>0</v>
      </c>
      <c r="BE219" s="163">
        <f>IF(BE$3&gt;A12remlife,A12value-SUM($F219:BD219),IF(A12remlife="N/A","n/a",A12value/A12remlife))</f>
        <v>0</v>
      </c>
      <c r="BF219" s="163">
        <f>IF(BF$3&gt;A12remlife,A12value-SUM($F219:BE219),IF(A12remlife="N/A","n/a",A12value/A12remlife))</f>
        <v>0</v>
      </c>
      <c r="BG219" s="163">
        <f>IF(BG$3&gt;A12remlife,A12value-SUM($F219:BF219),IF(A12remlife="N/A","n/a",A12value/A12remlife))</f>
        <v>0</v>
      </c>
      <c r="BH219" s="163">
        <f>IF(BH$3&gt;A12remlife,A12value-SUM($F219:BG219),IF(A12remlife="N/A","n/a",A12value/A12remlife))</f>
        <v>0</v>
      </c>
      <c r="BI219" s="163">
        <f>IF(BI$3&gt;A12remlife,A12value-SUM($F219:BH219),IF(A12remlife="N/A","n/a",A12value/A12remlife))</f>
        <v>0</v>
      </c>
      <c r="BJ219" s="18"/>
      <c r="BK219" s="18"/>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s="5" customFormat="1" hidden="1" outlineLevel="2" x14ac:dyDescent="0.2">
      <c r="A220" s="18"/>
      <c r="B220" s="18"/>
      <c r="C220" s="36"/>
      <c r="D220" s="485" t="s">
        <v>71</v>
      </c>
      <c r="E220" s="283">
        <v>0</v>
      </c>
      <c r="F220" s="38"/>
      <c r="G220" s="160"/>
      <c r="H220" s="164"/>
      <c r="I220" s="164"/>
      <c r="J220" s="164"/>
      <c r="K220" s="164"/>
      <c r="L220" s="164"/>
      <c r="M220" s="164"/>
      <c r="N220" s="164"/>
      <c r="O220" s="164"/>
      <c r="P220" s="164"/>
      <c r="Q220" s="164"/>
      <c r="R220" s="164"/>
      <c r="S220" s="164"/>
      <c r="T220" s="164"/>
      <c r="U220" s="164"/>
      <c r="V220" s="164"/>
      <c r="W220" s="164"/>
      <c r="X220" s="164"/>
      <c r="Y220" s="164"/>
      <c r="Z220" s="164"/>
      <c r="AA220" s="164"/>
      <c r="AB220" s="164"/>
      <c r="AC220" s="164"/>
      <c r="AD220" s="164"/>
      <c r="AE220" s="164"/>
      <c r="AF220" s="164"/>
      <c r="AG220" s="164"/>
      <c r="AH220" s="164"/>
      <c r="AI220" s="164"/>
      <c r="AJ220" s="164"/>
      <c r="AK220" s="164"/>
      <c r="AL220" s="164"/>
      <c r="AM220" s="164"/>
      <c r="AN220" s="164"/>
      <c r="AO220" s="164"/>
      <c r="AP220" s="164"/>
      <c r="AQ220" s="164"/>
      <c r="AR220" s="164"/>
      <c r="AS220" s="164"/>
      <c r="AT220" s="164"/>
      <c r="AU220" s="164"/>
      <c r="AV220" s="164"/>
      <c r="AW220" s="164"/>
      <c r="AX220" s="164"/>
      <c r="AY220" s="164"/>
      <c r="AZ220" s="164"/>
      <c r="BA220" s="164"/>
      <c r="BB220" s="164"/>
      <c r="BC220" s="164"/>
      <c r="BD220" s="164"/>
      <c r="BE220" s="164"/>
      <c r="BF220" s="164"/>
      <c r="BG220" s="164"/>
      <c r="BH220" s="164"/>
      <c r="BI220" s="164"/>
      <c r="BJ220" s="18"/>
      <c r="BK220" s="18"/>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s="5" customFormat="1" hidden="1" outlineLevel="2" x14ac:dyDescent="0.2">
      <c r="A221" s="18"/>
      <c r="B221" s="18"/>
      <c r="C221" s="36"/>
      <c r="D221" s="485"/>
      <c r="E221" s="283">
        <v>1</v>
      </c>
      <c r="F221" s="38"/>
      <c r="G221" s="390"/>
      <c r="H221" s="164">
        <f>IF(A12stdlife="n/a","n/a",IF(H$3&gt;(A12stdlife+$E221),(Input!$G$154*(1+rvanilla)^0.5)-SUM($G221:G221),(Input!$G$154*(1+rvanilla)^0.5)/A12stdlife))</f>
        <v>2.60393854874513E-2</v>
      </c>
      <c r="I221" s="164">
        <f>IF(A12stdlife="n/a","n/a",IF(I$3&gt;(A12stdlife+$E221),(Input!$G$154*(1+rvanilla)^0.5)-SUM($G221:H221),(Input!$G$154*(1+rvanilla)^0.5)/A12stdlife))</f>
        <v>2.60393854874513E-2</v>
      </c>
      <c r="J221" s="164">
        <f>IF(A12stdlife="n/a","n/a",IF(J$3&gt;(A12stdlife+$E221),(Input!$G$154*(1+rvanilla)^0.5)-SUM($G221:I221),(Input!$G$154*(1+rvanilla)^0.5)/A12stdlife))</f>
        <v>2.60393854874513E-2</v>
      </c>
      <c r="K221" s="164">
        <f>IF(A12stdlife="n/a","n/a",IF(K$3&gt;(A12stdlife+$E221),(Input!$G$154*(1+rvanilla)^0.5)-SUM($G221:J221),(Input!$G$154*(1+rvanilla)^0.5)/A12stdlife))</f>
        <v>2.60393854874513E-2</v>
      </c>
      <c r="L221" s="164">
        <f>IF(A12stdlife="n/a","n/a",IF(L$3&gt;(A12stdlife+$E221),(Input!$G$154*(1+rvanilla)^0.5)-SUM($G221:K221),(Input!$G$154*(1+rvanilla)^0.5)/A12stdlife))</f>
        <v>2.60393854874513E-2</v>
      </c>
      <c r="M221" s="164">
        <f>IF(A12stdlife="n/a","n/a",IF(M$3&gt;(A12stdlife+$E221),(Input!$G$154*(1+rvanilla)^0.5)-SUM($G221:L221),(Input!$G$154*(1+rvanilla)^0.5)/A12stdlife))</f>
        <v>2.60393854874513E-2</v>
      </c>
      <c r="N221" s="164">
        <f>IF(A12stdlife="n/a","n/a",IF(N$3&gt;(A12stdlife+$E221),(Input!$G$154*(1+rvanilla)^0.5)-SUM($G221:M221),(Input!$G$154*(1+rvanilla)^0.5)/A12stdlife))</f>
        <v>2.60393854874513E-2</v>
      </c>
      <c r="O221" s="164">
        <f>IF(A12stdlife="n/a","n/a",IF(O$3&gt;(A12stdlife+$E221),(Input!$G$154*(1+rvanilla)^0.5)-SUM($G221:N221),(Input!$G$154*(1+rvanilla)^0.5)/A12stdlife))</f>
        <v>2.60393854874513E-2</v>
      </c>
      <c r="P221" s="164">
        <f>IF(A12stdlife="n/a","n/a",IF(P$3&gt;(A12stdlife+$E221),(Input!$G$154*(1+rvanilla)^0.5)-SUM($G221:O221),(Input!$G$154*(1+rvanilla)^0.5)/A12stdlife))</f>
        <v>2.60393854874513E-2</v>
      </c>
      <c r="Q221" s="164">
        <f>IF(A12stdlife="n/a","n/a",IF(Q$3&gt;(A12stdlife+$E221),(Input!$G$154*(1+rvanilla)^0.5)-SUM($G221:P221),(Input!$G$154*(1+rvanilla)^0.5)/A12stdlife))</f>
        <v>2.60393854874513E-2</v>
      </c>
      <c r="R221" s="164">
        <f>IF(A12stdlife="n/a","n/a",IF(R$3&gt;(A12stdlife+$E221),(Input!$G$154*(1+rvanilla)^0.5)-SUM($G221:Q221),(Input!$G$154*(1+rvanilla)^0.5)/A12stdlife))</f>
        <v>2.60393854874513E-2</v>
      </c>
      <c r="S221" s="164">
        <f>IF(A12stdlife="n/a","n/a",IF(S$3&gt;(A12stdlife+$E221),(Input!$G$154*(1+rvanilla)^0.5)-SUM($G221:R221),(Input!$G$154*(1+rvanilla)^0.5)/A12stdlife))</f>
        <v>2.60393854874513E-2</v>
      </c>
      <c r="T221" s="164">
        <f>IF(A12stdlife="n/a","n/a",IF(T$3&gt;(A12stdlife+$E221),(Input!$G$154*(1+rvanilla)^0.5)-SUM($G221:S221),(Input!$G$154*(1+rvanilla)^0.5)/A12stdlife))</f>
        <v>2.60393854874513E-2</v>
      </c>
      <c r="U221" s="164">
        <f>IF(A12stdlife="n/a","n/a",IF(U$3&gt;(A12stdlife+$E221),(Input!$G$154*(1+rvanilla)^0.5)-SUM($G221:T221),(Input!$G$154*(1+rvanilla)^0.5)/A12stdlife))</f>
        <v>2.60393854874513E-2</v>
      </c>
      <c r="V221" s="164">
        <f>IF(A12stdlife="n/a","n/a",IF(V$3&gt;(A12stdlife+$E221),(Input!$G$154*(1+rvanilla)^0.5)-SUM($G221:U221),(Input!$G$154*(1+rvanilla)^0.5)/A12stdlife))</f>
        <v>2.60393854874513E-2</v>
      </c>
      <c r="W221" s="164">
        <f>IF(A12stdlife="n/a","n/a",IF(W$3&gt;(A12stdlife+$E221),(Input!$G$154*(1+rvanilla)^0.5)-SUM($G221:V221),(Input!$G$154*(1+rvanilla)^0.5)/A12stdlife))</f>
        <v>2.60393854874513E-2</v>
      </c>
      <c r="X221" s="164">
        <f>IF(A12stdlife="n/a","n/a",IF(X$3&gt;(A12stdlife+$E221),(Input!$G$154*(1+rvanilla)^0.5)-SUM($G221:W221),(Input!$G$154*(1+rvanilla)^0.5)/A12stdlife))</f>
        <v>2.60393854874513E-2</v>
      </c>
      <c r="Y221" s="164">
        <f>IF(A12stdlife="n/a","n/a",IF(Y$3&gt;(A12stdlife+$E221),(Input!$G$154*(1+rvanilla)^0.5)-SUM($G221:X221),(Input!$G$154*(1+rvanilla)^0.5)/A12stdlife))</f>
        <v>2.60393854874513E-2</v>
      </c>
      <c r="Z221" s="164">
        <f>IF(A12stdlife="n/a","n/a",IF(Z$3&gt;(A12stdlife+$E221),(Input!$G$154*(1+rvanilla)^0.5)-SUM($G221:Y221),(Input!$G$154*(1+rvanilla)^0.5)/A12stdlife))</f>
        <v>2.60393854874513E-2</v>
      </c>
      <c r="AA221" s="164">
        <f>IF(A12stdlife="n/a","n/a",IF(AA$3&gt;(A12stdlife+$E221),(Input!$G$154*(1+rvanilla)^0.5)-SUM($G221:Z221),(Input!$G$154*(1+rvanilla)^0.5)/A12stdlife))</f>
        <v>2.60393854874513E-2</v>
      </c>
      <c r="AB221" s="164">
        <f>IF(A12stdlife="n/a","n/a",IF(AB$3&gt;(A12stdlife+$E221),(Input!$G$154*(1+rvanilla)^0.5)-SUM($G221:AA221),(Input!$G$154*(1+rvanilla)^0.5)/A12stdlife))</f>
        <v>2.60393854874513E-2</v>
      </c>
      <c r="AC221" s="164">
        <f>IF(A12stdlife="n/a","n/a",IF(AC$3&gt;(A12stdlife+$E221),(Input!$G$154*(1+rvanilla)^0.5)-SUM($G221:AB221),(Input!$G$154*(1+rvanilla)^0.5)/A12stdlife))</f>
        <v>2.60393854874513E-2</v>
      </c>
      <c r="AD221" s="164">
        <f>IF(A12stdlife="n/a","n/a",IF(AD$3&gt;(A12stdlife+$E221),(Input!$G$154*(1+rvanilla)^0.5)-SUM($G221:AC221),(Input!$G$154*(1+rvanilla)^0.5)/A12stdlife))</f>
        <v>2.60393854874513E-2</v>
      </c>
      <c r="AE221" s="164">
        <f>IF(A12stdlife="n/a","n/a",IF(AE$3&gt;(A12stdlife+$E221),(Input!$G$154*(1+rvanilla)^0.5)-SUM($G221:AD221),(Input!$G$154*(1+rvanilla)^0.5)/A12stdlife))</f>
        <v>2.60393854874513E-2</v>
      </c>
      <c r="AF221" s="164">
        <f>IF(A12stdlife="n/a","n/a",IF(AF$3&gt;(A12stdlife+$E221),(Input!$G$154*(1+rvanilla)^0.5)-SUM($G221:AE221),(Input!$G$154*(1+rvanilla)^0.5)/A12stdlife))</f>
        <v>2.60393854874513E-2</v>
      </c>
      <c r="AG221" s="164">
        <f>IF(A12stdlife="n/a","n/a",IF(AG$3&gt;(A12stdlife+$E221),(Input!$G$154*(1+rvanilla)^0.5)-SUM($G221:AF221),(Input!$G$154*(1+rvanilla)^0.5)/A12stdlife))</f>
        <v>2.60393854874513E-2</v>
      </c>
      <c r="AH221" s="164">
        <f>IF(A12stdlife="n/a","n/a",IF(AH$3&gt;(A12stdlife+$E221),(Input!$G$154*(1+rvanilla)^0.5)-SUM($G221:AG221),(Input!$G$154*(1+rvanilla)^0.5)/A12stdlife))</f>
        <v>2.60393854874513E-2</v>
      </c>
      <c r="AI221" s="164">
        <f>IF(A12stdlife="n/a","n/a",IF(AI$3&gt;(A12stdlife+$E221),(Input!$G$154*(1+rvanilla)^0.5)-SUM($G221:AH221),(Input!$G$154*(1+rvanilla)^0.5)/A12stdlife))</f>
        <v>2.60393854874513E-2</v>
      </c>
      <c r="AJ221" s="164">
        <f>IF(A12stdlife="n/a","n/a",IF(AJ$3&gt;(A12stdlife+$E221),(Input!$G$154*(1+rvanilla)^0.5)-SUM($G221:AI221),(Input!$G$154*(1+rvanilla)^0.5)/A12stdlife))</f>
        <v>2.60393854874513E-2</v>
      </c>
      <c r="AK221" s="164">
        <f>IF(A12stdlife="n/a","n/a",IF(AK$3&gt;(A12stdlife+$E221),(Input!$G$154*(1+rvanilla)^0.5)-SUM($G221:AJ221),(Input!$G$154*(1+rvanilla)^0.5)/A12stdlife))</f>
        <v>2.60393854874513E-2</v>
      </c>
      <c r="AL221" s="164">
        <f>IF(A12stdlife="n/a","n/a",IF(AL$3&gt;(A12stdlife+$E221),(Input!$G$154*(1+rvanilla)^0.5)-SUM($G221:AK221),(Input!$G$154*(1+rvanilla)^0.5)/A12stdlife))</f>
        <v>2.60393854874513E-2</v>
      </c>
      <c r="AM221" s="164">
        <f>IF(A12stdlife="n/a","n/a",IF(AM$3&gt;(A12stdlife+$E221),(Input!$G$154*(1+rvanilla)^0.5)-SUM($G221:AL221),(Input!$G$154*(1+rvanilla)^0.5)/A12stdlife))</f>
        <v>2.60393854874513E-2</v>
      </c>
      <c r="AN221" s="164">
        <f>IF(A12stdlife="n/a","n/a",IF(AN$3&gt;(A12stdlife+$E221),(Input!$G$154*(1+rvanilla)^0.5)-SUM($G221:AM221),(Input!$G$154*(1+rvanilla)^0.5)/A12stdlife))</f>
        <v>2.60393854874513E-2</v>
      </c>
      <c r="AO221" s="164">
        <f>IF(A12stdlife="n/a","n/a",IF(AO$3&gt;(A12stdlife+$E221),(Input!$G$154*(1+rvanilla)^0.5)-SUM($G221:AN221),(Input!$G$154*(1+rvanilla)^0.5)/A12stdlife))</f>
        <v>2.60393854874513E-2</v>
      </c>
      <c r="AP221" s="164">
        <f>IF(A12stdlife="n/a","n/a",IF(AP$3&gt;(A12stdlife+$E221),(Input!$G$154*(1+rvanilla)^0.5)-SUM($G221:AO221),(Input!$G$154*(1+rvanilla)^0.5)/A12stdlife))</f>
        <v>2.60393854874513E-2</v>
      </c>
      <c r="AQ221" s="164">
        <f>IF(A12stdlife="n/a","n/a",IF(AQ$3&gt;(A12stdlife+$E221),(Input!$G$154*(1+rvanilla)^0.5)-SUM($G221:AP221),(Input!$G$154*(1+rvanilla)^0.5)/A12stdlife))</f>
        <v>2.60393854874513E-2</v>
      </c>
      <c r="AR221" s="164">
        <f>IF(A12stdlife="n/a","n/a",IF(AR$3&gt;(A12stdlife+$E221),(Input!$G$154*(1+rvanilla)^0.5)-SUM($G221:AQ221),(Input!$G$154*(1+rvanilla)^0.5)/A12stdlife))</f>
        <v>2.60393854874513E-2</v>
      </c>
      <c r="AS221" s="164">
        <f>IF(A12stdlife="n/a","n/a",IF(AS$3&gt;(A12stdlife+$E221),(Input!$G$154*(1+rvanilla)^0.5)-SUM($G221:AR221),(Input!$G$154*(1+rvanilla)^0.5)/A12stdlife))</f>
        <v>2.60393854874513E-2</v>
      </c>
      <c r="AT221" s="164">
        <f>IF(A12stdlife="n/a","n/a",IF(AT$3&gt;(A12stdlife+$E221),(Input!$G$154*(1+rvanilla)^0.5)-SUM($G221:AS221),(Input!$G$154*(1+rvanilla)^0.5)/A12stdlife))</f>
        <v>2.60393854874513E-2</v>
      </c>
      <c r="AU221" s="164">
        <f>IF(A12stdlife="n/a","n/a",IF(AU$3&gt;(A12stdlife+$E221),(Input!$G$154*(1+rvanilla)^0.5)-SUM($G221:AT221),(Input!$G$154*(1+rvanilla)^0.5)/A12stdlife))</f>
        <v>2.60393854874513E-2</v>
      </c>
      <c r="AV221" s="164">
        <f>IF(A12stdlife="n/a","n/a",IF(AV$3&gt;(A12stdlife+$E221),(Input!$G$154*(1+rvanilla)^0.5)-SUM($G221:AU221),(Input!$G$154*(1+rvanilla)^0.5)/A12stdlife))</f>
        <v>2.60393854874513E-2</v>
      </c>
      <c r="AW221" s="164">
        <f>IF(A12stdlife="n/a","n/a",IF(AW$3&gt;(A12stdlife+$E221),(Input!$G$154*(1+rvanilla)^0.5)-SUM($G221:AV221),(Input!$G$154*(1+rvanilla)^0.5)/A12stdlife))</f>
        <v>2.60393854874513E-2</v>
      </c>
      <c r="AX221" s="164">
        <f>IF(A12stdlife="n/a","n/a",IF(AX$3&gt;(A12stdlife+$E221),(Input!$G$154*(1+rvanilla)^0.5)-SUM($G221:AW221),(Input!$G$154*(1+rvanilla)^0.5)/A12stdlife))</f>
        <v>2.60393854874513E-2</v>
      </c>
      <c r="AY221" s="164">
        <f>IF(A12stdlife="n/a","n/a",IF(AY$3&gt;(A12stdlife+$E221),(Input!$G$154*(1+rvanilla)^0.5)-SUM($G221:AX221),(Input!$G$154*(1+rvanilla)^0.5)/A12stdlife))</f>
        <v>2.60393854874513E-2</v>
      </c>
      <c r="AZ221" s="164">
        <f>IF(A12stdlife="n/a","n/a",IF(AZ$3&gt;(A12stdlife+$E221),(Input!$G$154*(1+rvanilla)^0.5)-SUM($G221:AY221),(Input!$G$154*(1+rvanilla)^0.5)/A12stdlife))</f>
        <v>2.60393854874513E-2</v>
      </c>
      <c r="BA221" s="164">
        <f>IF(A12stdlife="n/a","n/a",IF(BA$3&gt;(A12stdlife+$E221),(Input!$G$154*(1+rvanilla)^0.5)-SUM($G221:AZ221),(Input!$G$154*(1+rvanilla)^0.5)/A12stdlife))</f>
        <v>-2.2204460492503131E-16</v>
      </c>
      <c r="BB221" s="164">
        <f>IF(A12stdlife="n/a","n/a",IF(BB$3&gt;(A12stdlife+$E221),(Input!$G$154*(1+rvanilla)^0.5)-SUM($G221:BA221),(Input!$G$154*(1+rvanilla)^0.5)/A12stdlife))</f>
        <v>0</v>
      </c>
      <c r="BC221" s="164">
        <f>IF(A12stdlife="n/a","n/a",IF(BC$3&gt;(A12stdlife+$E221),(Input!$G$154*(1+rvanilla)^0.5)-SUM($G221:BB221),(Input!$G$154*(1+rvanilla)^0.5)/A12stdlife))</f>
        <v>0</v>
      </c>
      <c r="BD221" s="164">
        <f>IF(A12stdlife="n/a","n/a",IF(BD$3&gt;(A12stdlife+$E221),(Input!$G$154*(1+rvanilla)^0.5)-SUM($G221:BC221),(Input!$G$154*(1+rvanilla)^0.5)/A12stdlife))</f>
        <v>0</v>
      </c>
      <c r="BE221" s="164">
        <f>IF(A12stdlife="n/a","n/a",IF(BE$3&gt;(A12stdlife+$E221),(Input!$G$154*(1+rvanilla)^0.5)-SUM($G221:BD221),(Input!$G$154*(1+rvanilla)^0.5)/A12stdlife))</f>
        <v>0</v>
      </c>
      <c r="BF221" s="164">
        <f>IF(A12stdlife="n/a","n/a",IF(BF$3&gt;(A12stdlife+$E221),(Input!$G$154*(1+rvanilla)^0.5)-SUM($G221:BE221),(Input!$G$154*(1+rvanilla)^0.5)/A12stdlife))</f>
        <v>0</v>
      </c>
      <c r="BG221" s="164">
        <f>IF(A12stdlife="n/a","n/a",IF(BG$3&gt;(A12stdlife+$E221),(Input!$G$154*(1+rvanilla)^0.5)-SUM($G221:BF221),(Input!$G$154*(1+rvanilla)^0.5)/A12stdlife))</f>
        <v>0</v>
      </c>
      <c r="BH221" s="164">
        <f>IF(A12stdlife="n/a","n/a",IF(BH$3&gt;(A12stdlife+$E221),(Input!$G$154*(1+rvanilla)^0.5)-SUM($G221:BG221),(Input!$G$154*(1+rvanilla)^0.5)/A12stdlife))</f>
        <v>0</v>
      </c>
      <c r="BI221" s="164">
        <f>IF(A12stdlife="n/a","n/a",IF(BI$3&gt;(A12stdlife+$E221),(Input!$G$154*(1+rvanilla)^0.5)-SUM($G221:BH221),(Input!$G$154*(1+rvanilla)^0.5)/A12stdlife))</f>
        <v>0</v>
      </c>
      <c r="BJ221" s="18"/>
      <c r="BK221" s="18"/>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s="5" customFormat="1" hidden="1" outlineLevel="2" x14ac:dyDescent="0.2">
      <c r="A222" s="18"/>
      <c r="B222" s="18"/>
      <c r="C222" s="36"/>
      <c r="D222" s="485"/>
      <c r="E222" s="283">
        <v>2</v>
      </c>
      <c r="F222" s="38"/>
      <c r="G222" s="391"/>
      <c r="H222" s="307"/>
      <c r="I222" s="164">
        <f>IF(A12stdlife="n/a","n/a",IF(I$3&gt;(A12stdlife+$E222),(Input!$H$154*(1+rvanilla)^0.5)-SUM($H222:H222),(Input!$H$154*(1+rvanilla)^0.5)/A12stdlife))</f>
        <v>4.2231934827748924E-2</v>
      </c>
      <c r="J222" s="164">
        <f>IF(A12stdlife="n/a","n/a",IF(J$3&gt;(A12stdlife+$E222),(Input!$H$154*(1+rvanilla)^0.5)-SUM($H222:I222),(Input!$H$154*(1+rvanilla)^0.5)/A12stdlife))</f>
        <v>4.2231934827748924E-2</v>
      </c>
      <c r="K222" s="164">
        <f>IF(A12stdlife="n/a","n/a",IF(K$3&gt;(A12stdlife+$E222),(Input!$H$154*(1+rvanilla)^0.5)-SUM($H222:J222),(Input!$H$154*(1+rvanilla)^0.5)/A12stdlife))</f>
        <v>4.2231934827748924E-2</v>
      </c>
      <c r="L222" s="164">
        <f>IF(A12stdlife="n/a","n/a",IF(L$3&gt;(A12stdlife+$E222),(Input!$H$154*(1+rvanilla)^0.5)-SUM($H222:K222),(Input!$H$154*(1+rvanilla)^0.5)/A12stdlife))</f>
        <v>4.2231934827748924E-2</v>
      </c>
      <c r="M222" s="164">
        <f>IF(A12stdlife="n/a","n/a",IF(M$3&gt;(A12stdlife+$E222),(Input!$H$154*(1+rvanilla)^0.5)-SUM($H222:L222),(Input!$H$154*(1+rvanilla)^0.5)/A12stdlife))</f>
        <v>4.2231934827748924E-2</v>
      </c>
      <c r="N222" s="164">
        <f>IF(A12stdlife="n/a","n/a",IF(N$3&gt;(A12stdlife+$E222),(Input!$H$154*(1+rvanilla)^0.5)-SUM($H222:M222),(Input!$H$154*(1+rvanilla)^0.5)/A12stdlife))</f>
        <v>4.2231934827748924E-2</v>
      </c>
      <c r="O222" s="164">
        <f>IF(A12stdlife="n/a","n/a",IF(O$3&gt;(A12stdlife+$E222),(Input!$H$154*(1+rvanilla)^0.5)-SUM($H222:N222),(Input!$H$154*(1+rvanilla)^0.5)/A12stdlife))</f>
        <v>4.2231934827748924E-2</v>
      </c>
      <c r="P222" s="164">
        <f>IF(A12stdlife="n/a","n/a",IF(P$3&gt;(A12stdlife+$E222),(Input!$H$154*(1+rvanilla)^0.5)-SUM($H222:O222),(Input!$H$154*(1+rvanilla)^0.5)/A12stdlife))</f>
        <v>4.2231934827748924E-2</v>
      </c>
      <c r="Q222" s="164">
        <f>IF(A12stdlife="n/a","n/a",IF(Q$3&gt;(A12stdlife+$E222),(Input!$H$154*(1+rvanilla)^0.5)-SUM($H222:P222),(Input!$H$154*(1+rvanilla)^0.5)/A12stdlife))</f>
        <v>4.2231934827748924E-2</v>
      </c>
      <c r="R222" s="164">
        <f>IF(A12stdlife="n/a","n/a",IF(R$3&gt;(A12stdlife+$E222),(Input!$H$154*(1+rvanilla)^0.5)-SUM($H222:Q222),(Input!$H$154*(1+rvanilla)^0.5)/A12stdlife))</f>
        <v>4.2231934827748924E-2</v>
      </c>
      <c r="S222" s="164">
        <f>IF(A12stdlife="n/a","n/a",IF(S$3&gt;(A12stdlife+$E222),(Input!$H$154*(1+rvanilla)^0.5)-SUM($H222:R222),(Input!$H$154*(1+rvanilla)^0.5)/A12stdlife))</f>
        <v>4.2231934827748924E-2</v>
      </c>
      <c r="T222" s="164">
        <f>IF(A12stdlife="n/a","n/a",IF(T$3&gt;(A12stdlife+$E222),(Input!$H$154*(1+rvanilla)^0.5)-SUM($H222:S222),(Input!$H$154*(1+rvanilla)^0.5)/A12stdlife))</f>
        <v>4.2231934827748924E-2</v>
      </c>
      <c r="U222" s="164">
        <f>IF(A12stdlife="n/a","n/a",IF(U$3&gt;(A12stdlife+$E222),(Input!$H$154*(1+rvanilla)^0.5)-SUM($H222:T222),(Input!$H$154*(1+rvanilla)^0.5)/A12stdlife))</f>
        <v>4.2231934827748924E-2</v>
      </c>
      <c r="V222" s="164">
        <f>IF(A12stdlife="n/a","n/a",IF(V$3&gt;(A12stdlife+$E222),(Input!$H$154*(1+rvanilla)^0.5)-SUM($H222:U222),(Input!$H$154*(1+rvanilla)^0.5)/A12stdlife))</f>
        <v>4.2231934827748924E-2</v>
      </c>
      <c r="W222" s="164">
        <f>IF(A12stdlife="n/a","n/a",IF(W$3&gt;(A12stdlife+$E222),(Input!$H$154*(1+rvanilla)^0.5)-SUM($H222:V222),(Input!$H$154*(1+rvanilla)^0.5)/A12stdlife))</f>
        <v>4.2231934827748924E-2</v>
      </c>
      <c r="X222" s="164">
        <f>IF(A12stdlife="n/a","n/a",IF(X$3&gt;(A12stdlife+$E222),(Input!$H$154*(1+rvanilla)^0.5)-SUM($H222:W222),(Input!$H$154*(1+rvanilla)^0.5)/A12stdlife))</f>
        <v>4.2231934827748924E-2</v>
      </c>
      <c r="Y222" s="164">
        <f>IF(A12stdlife="n/a","n/a",IF(Y$3&gt;(A12stdlife+$E222),(Input!$H$154*(1+rvanilla)^0.5)-SUM($H222:X222),(Input!$H$154*(1+rvanilla)^0.5)/A12stdlife))</f>
        <v>4.2231934827748924E-2</v>
      </c>
      <c r="Z222" s="164">
        <f>IF(A12stdlife="n/a","n/a",IF(Z$3&gt;(A12stdlife+$E222),(Input!$H$154*(1+rvanilla)^0.5)-SUM($H222:Y222),(Input!$H$154*(1+rvanilla)^0.5)/A12stdlife))</f>
        <v>4.2231934827748924E-2</v>
      </c>
      <c r="AA222" s="164">
        <f>IF(A12stdlife="n/a","n/a",IF(AA$3&gt;(A12stdlife+$E222),(Input!$H$154*(1+rvanilla)^0.5)-SUM($H222:Z222),(Input!$H$154*(1+rvanilla)^0.5)/A12stdlife))</f>
        <v>4.2231934827748924E-2</v>
      </c>
      <c r="AB222" s="164">
        <f>IF(A12stdlife="n/a","n/a",IF(AB$3&gt;(A12stdlife+$E222),(Input!$H$154*(1+rvanilla)^0.5)-SUM($H222:AA222),(Input!$H$154*(1+rvanilla)^0.5)/A12stdlife))</f>
        <v>4.2231934827748924E-2</v>
      </c>
      <c r="AC222" s="164">
        <f>IF(A12stdlife="n/a","n/a",IF(AC$3&gt;(A12stdlife+$E222),(Input!$H$154*(1+rvanilla)^0.5)-SUM($H222:AB222),(Input!$H$154*(1+rvanilla)^0.5)/A12stdlife))</f>
        <v>4.2231934827748924E-2</v>
      </c>
      <c r="AD222" s="164">
        <f>IF(A12stdlife="n/a","n/a",IF(AD$3&gt;(A12stdlife+$E222),(Input!$H$154*(1+rvanilla)^0.5)-SUM($H222:AC222),(Input!$H$154*(1+rvanilla)^0.5)/A12stdlife))</f>
        <v>4.2231934827748924E-2</v>
      </c>
      <c r="AE222" s="164">
        <f>IF(A12stdlife="n/a","n/a",IF(AE$3&gt;(A12stdlife+$E222),(Input!$H$154*(1+rvanilla)^0.5)-SUM($H222:AD222),(Input!$H$154*(1+rvanilla)^0.5)/A12stdlife))</f>
        <v>4.2231934827748924E-2</v>
      </c>
      <c r="AF222" s="164">
        <f>IF(A12stdlife="n/a","n/a",IF(AF$3&gt;(A12stdlife+$E222),(Input!$H$154*(1+rvanilla)^0.5)-SUM($H222:AE222),(Input!$H$154*(1+rvanilla)^0.5)/A12stdlife))</f>
        <v>4.2231934827748924E-2</v>
      </c>
      <c r="AG222" s="164">
        <f>IF(A12stdlife="n/a","n/a",IF(AG$3&gt;(A12stdlife+$E222),(Input!$H$154*(1+rvanilla)^0.5)-SUM($H222:AF222),(Input!$H$154*(1+rvanilla)^0.5)/A12stdlife))</f>
        <v>4.2231934827748924E-2</v>
      </c>
      <c r="AH222" s="164">
        <f>IF(A12stdlife="n/a","n/a",IF(AH$3&gt;(A12stdlife+$E222),(Input!$H$154*(1+rvanilla)^0.5)-SUM($H222:AG222),(Input!$H$154*(1+rvanilla)^0.5)/A12stdlife))</f>
        <v>4.2231934827748924E-2</v>
      </c>
      <c r="AI222" s="164">
        <f>IF(A12stdlife="n/a","n/a",IF(AI$3&gt;(A12stdlife+$E222),(Input!$H$154*(1+rvanilla)^0.5)-SUM($H222:AH222),(Input!$H$154*(1+rvanilla)^0.5)/A12stdlife))</f>
        <v>4.2231934827748924E-2</v>
      </c>
      <c r="AJ222" s="164">
        <f>IF(A12stdlife="n/a","n/a",IF(AJ$3&gt;(A12stdlife+$E222),(Input!$H$154*(1+rvanilla)^0.5)-SUM($H222:AI222),(Input!$H$154*(1+rvanilla)^0.5)/A12stdlife))</f>
        <v>4.2231934827748924E-2</v>
      </c>
      <c r="AK222" s="164">
        <f>IF(A12stdlife="n/a","n/a",IF(AK$3&gt;(A12stdlife+$E222),(Input!$H$154*(1+rvanilla)^0.5)-SUM($H222:AJ222),(Input!$H$154*(1+rvanilla)^0.5)/A12stdlife))</f>
        <v>4.2231934827748924E-2</v>
      </c>
      <c r="AL222" s="164">
        <f>IF(A12stdlife="n/a","n/a",IF(AL$3&gt;(A12stdlife+$E222),(Input!$H$154*(1+rvanilla)^0.5)-SUM($H222:AK222),(Input!$H$154*(1+rvanilla)^0.5)/A12stdlife))</f>
        <v>4.2231934827748924E-2</v>
      </c>
      <c r="AM222" s="164">
        <f>IF(A12stdlife="n/a","n/a",IF(AM$3&gt;(A12stdlife+$E222),(Input!$H$154*(1+rvanilla)^0.5)-SUM($H222:AL222),(Input!$H$154*(1+rvanilla)^0.5)/A12stdlife))</f>
        <v>4.2231934827748924E-2</v>
      </c>
      <c r="AN222" s="164">
        <f>IF(A12stdlife="n/a","n/a",IF(AN$3&gt;(A12stdlife+$E222),(Input!$H$154*(1+rvanilla)^0.5)-SUM($H222:AM222),(Input!$H$154*(1+rvanilla)^0.5)/A12stdlife))</f>
        <v>4.2231934827748924E-2</v>
      </c>
      <c r="AO222" s="164">
        <f>IF(A12stdlife="n/a","n/a",IF(AO$3&gt;(A12stdlife+$E222),(Input!$H$154*(1+rvanilla)^0.5)-SUM($H222:AN222),(Input!$H$154*(1+rvanilla)^0.5)/A12stdlife))</f>
        <v>4.2231934827748924E-2</v>
      </c>
      <c r="AP222" s="164">
        <f>IF(A12stdlife="n/a","n/a",IF(AP$3&gt;(A12stdlife+$E222),(Input!$H$154*(1+rvanilla)^0.5)-SUM($H222:AO222),(Input!$H$154*(1+rvanilla)^0.5)/A12stdlife))</f>
        <v>4.2231934827748924E-2</v>
      </c>
      <c r="AQ222" s="164">
        <f>IF(A12stdlife="n/a","n/a",IF(AQ$3&gt;(A12stdlife+$E222),(Input!$H$154*(1+rvanilla)^0.5)-SUM($H222:AP222),(Input!$H$154*(1+rvanilla)^0.5)/A12stdlife))</f>
        <v>4.2231934827748924E-2</v>
      </c>
      <c r="AR222" s="164">
        <f>IF(A12stdlife="n/a","n/a",IF(AR$3&gt;(A12stdlife+$E222),(Input!$H$154*(1+rvanilla)^0.5)-SUM($H222:AQ222),(Input!$H$154*(1+rvanilla)^0.5)/A12stdlife))</f>
        <v>4.2231934827748924E-2</v>
      </c>
      <c r="AS222" s="164">
        <f>IF(A12stdlife="n/a","n/a",IF(AS$3&gt;(A12stdlife+$E222),(Input!$H$154*(1+rvanilla)^0.5)-SUM($H222:AR222),(Input!$H$154*(1+rvanilla)^0.5)/A12stdlife))</f>
        <v>4.2231934827748924E-2</v>
      </c>
      <c r="AT222" s="164">
        <f>IF(A12stdlife="n/a","n/a",IF(AT$3&gt;(A12stdlife+$E222),(Input!$H$154*(1+rvanilla)^0.5)-SUM($H222:AS222),(Input!$H$154*(1+rvanilla)^0.5)/A12stdlife))</f>
        <v>4.2231934827748924E-2</v>
      </c>
      <c r="AU222" s="164">
        <f>IF(A12stdlife="n/a","n/a",IF(AU$3&gt;(A12stdlife+$E222),(Input!$H$154*(1+rvanilla)^0.5)-SUM($H222:AT222),(Input!$H$154*(1+rvanilla)^0.5)/A12stdlife))</f>
        <v>4.2231934827748924E-2</v>
      </c>
      <c r="AV222" s="164">
        <f>IF(A12stdlife="n/a","n/a",IF(AV$3&gt;(A12stdlife+$E222),(Input!$H$154*(1+rvanilla)^0.5)-SUM($H222:AU222),(Input!$H$154*(1+rvanilla)^0.5)/A12stdlife))</f>
        <v>4.2231934827748924E-2</v>
      </c>
      <c r="AW222" s="164">
        <f>IF(A12stdlife="n/a","n/a",IF(AW$3&gt;(A12stdlife+$E222),(Input!$H$154*(1+rvanilla)^0.5)-SUM($H222:AV222),(Input!$H$154*(1+rvanilla)^0.5)/A12stdlife))</f>
        <v>4.2231934827748924E-2</v>
      </c>
      <c r="AX222" s="164">
        <f>IF(A12stdlife="n/a","n/a",IF(AX$3&gt;(A12stdlife+$E222),(Input!$H$154*(1+rvanilla)^0.5)-SUM($H222:AW222),(Input!$H$154*(1+rvanilla)^0.5)/A12stdlife))</f>
        <v>4.2231934827748924E-2</v>
      </c>
      <c r="AY222" s="164">
        <f>IF(A12stdlife="n/a","n/a",IF(AY$3&gt;(A12stdlife+$E222),(Input!$H$154*(1+rvanilla)^0.5)-SUM($H222:AX222),(Input!$H$154*(1+rvanilla)^0.5)/A12stdlife))</f>
        <v>4.2231934827748924E-2</v>
      </c>
      <c r="AZ222" s="164">
        <f>IF(A12stdlife="n/a","n/a",IF(AZ$3&gt;(A12stdlife+$E222),(Input!$H$154*(1+rvanilla)^0.5)-SUM($H222:AY222),(Input!$H$154*(1+rvanilla)^0.5)/A12stdlife))</f>
        <v>4.2231934827748924E-2</v>
      </c>
      <c r="BA222" s="164">
        <f>IF(A12stdlife="n/a","n/a",IF(BA$3&gt;(A12stdlife+$E222),(Input!$H$154*(1+rvanilla)^0.5)-SUM($H222:AZ222),(Input!$H$154*(1+rvanilla)^0.5)/A12stdlife))</f>
        <v>4.2231934827748924E-2</v>
      </c>
      <c r="BB222" s="164">
        <f>IF(A12stdlife="n/a","n/a",IF(BB$3&gt;(A12stdlife+$E222),(Input!$H$154*(1+rvanilla)^0.5)-SUM($H222:BA222),(Input!$H$154*(1+rvanilla)^0.5)/A12stdlife))</f>
        <v>1.1102230246251565E-15</v>
      </c>
      <c r="BC222" s="164">
        <f>IF(A12stdlife="n/a","n/a",IF(BC$3&gt;(A12stdlife+$E222),(Input!$H$154*(1+rvanilla)^0.5)-SUM($H222:BB222),(Input!$H$154*(1+rvanilla)^0.5)/A12stdlife))</f>
        <v>0</v>
      </c>
      <c r="BD222" s="164">
        <f>IF(A12stdlife="n/a","n/a",IF(BD$3&gt;(A12stdlife+$E222),(Input!$H$154*(1+rvanilla)^0.5)-SUM($H222:BC222),(Input!$H$154*(1+rvanilla)^0.5)/A12stdlife))</f>
        <v>0</v>
      </c>
      <c r="BE222" s="164">
        <f>IF(A12stdlife="n/a","n/a",IF(BE$3&gt;(A12stdlife+$E222),(Input!$H$154*(1+rvanilla)^0.5)-SUM($H222:BD222),(Input!$H$154*(1+rvanilla)^0.5)/A12stdlife))</f>
        <v>0</v>
      </c>
      <c r="BF222" s="164">
        <f>IF(A12stdlife="n/a","n/a",IF(BF$3&gt;(A12stdlife+$E222),(Input!$H$154*(1+rvanilla)^0.5)-SUM($H222:BE222),(Input!$H$154*(1+rvanilla)^0.5)/A12stdlife))</f>
        <v>0</v>
      </c>
      <c r="BG222" s="164">
        <f>IF(A12stdlife="n/a","n/a",IF(BG$3&gt;(A12stdlife+$E222),(Input!$H$154*(1+rvanilla)^0.5)-SUM($H222:BF222),(Input!$H$154*(1+rvanilla)^0.5)/A12stdlife))</f>
        <v>0</v>
      </c>
      <c r="BH222" s="164">
        <f>IF(A12stdlife="n/a","n/a",IF(BH$3&gt;(A12stdlife+$E222),(Input!$H$154*(1+rvanilla)^0.5)-SUM($H222:BG222),(Input!$H$154*(1+rvanilla)^0.5)/A12stdlife))</f>
        <v>0</v>
      </c>
      <c r="BI222" s="164">
        <f>IF(A12stdlife="n/a","n/a",IF(BI$3&gt;(A12stdlife+$E222),(Input!$H$154*(1+rvanilla)^0.5)-SUM($H222:BH222),(Input!$H$154*(1+rvanilla)^0.5)/A12stdlife))</f>
        <v>0</v>
      </c>
      <c r="BJ222" s="18"/>
      <c r="BK222" s="18"/>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s="5" customFormat="1" hidden="1" outlineLevel="2" x14ac:dyDescent="0.2">
      <c r="A223" s="18"/>
      <c r="B223" s="18"/>
      <c r="C223" s="36"/>
      <c r="D223" s="485"/>
      <c r="E223" s="283">
        <v>3</v>
      </c>
      <c r="F223" s="38"/>
      <c r="G223" s="391"/>
      <c r="H223" s="308"/>
      <c r="I223" s="307"/>
      <c r="J223" s="164">
        <f>IF(A12stdlife="n/a","n/a",IF(J$3&gt;(A12stdlife+$E223),(Input!$I$154*(1+rvanilla)^0.5)-SUM($I223:I223),(Input!$I$154*(1+rvanilla)^0.5)/A12stdlife))</f>
        <v>5.5161200113779341E-2</v>
      </c>
      <c r="K223" s="164">
        <f>IF(A12stdlife="n/a","n/a",IF(K$3&gt;(A12stdlife+$E223),(Input!$I$154*(1+rvanilla)^0.5)-SUM($I223:J223),(Input!$I$154*(1+rvanilla)^0.5)/A12stdlife))</f>
        <v>5.5161200113779341E-2</v>
      </c>
      <c r="L223" s="164">
        <f>IF(A12stdlife="n/a","n/a",IF(L$3&gt;(A12stdlife+$E223),(Input!$I$154*(1+rvanilla)^0.5)-SUM($I223:K223),(Input!$I$154*(1+rvanilla)^0.5)/A12stdlife))</f>
        <v>5.5161200113779341E-2</v>
      </c>
      <c r="M223" s="164">
        <f>IF(A12stdlife="n/a","n/a",IF(M$3&gt;(A12stdlife+$E223),(Input!$I$154*(1+rvanilla)^0.5)-SUM($I223:L223),(Input!$I$154*(1+rvanilla)^0.5)/A12stdlife))</f>
        <v>5.5161200113779341E-2</v>
      </c>
      <c r="N223" s="164">
        <f>IF(A12stdlife="n/a","n/a",IF(N$3&gt;(A12stdlife+$E223),(Input!$I$154*(1+rvanilla)^0.5)-SUM($I223:M223),(Input!$I$154*(1+rvanilla)^0.5)/A12stdlife))</f>
        <v>5.5161200113779341E-2</v>
      </c>
      <c r="O223" s="164">
        <f>IF(A12stdlife="n/a","n/a",IF(O$3&gt;(A12stdlife+$E223),(Input!$I$154*(1+rvanilla)^0.5)-SUM($I223:N223),(Input!$I$154*(1+rvanilla)^0.5)/A12stdlife))</f>
        <v>5.5161200113779341E-2</v>
      </c>
      <c r="P223" s="164">
        <f>IF(A12stdlife="n/a","n/a",IF(P$3&gt;(A12stdlife+$E223),(Input!$I$154*(1+rvanilla)^0.5)-SUM($I223:O223),(Input!$I$154*(1+rvanilla)^0.5)/A12stdlife))</f>
        <v>5.5161200113779341E-2</v>
      </c>
      <c r="Q223" s="164">
        <f>IF(A12stdlife="n/a","n/a",IF(Q$3&gt;(A12stdlife+$E223),(Input!$I$154*(1+rvanilla)^0.5)-SUM($I223:P223),(Input!$I$154*(1+rvanilla)^0.5)/A12stdlife))</f>
        <v>5.5161200113779341E-2</v>
      </c>
      <c r="R223" s="164">
        <f>IF(A12stdlife="n/a","n/a",IF(R$3&gt;(A12stdlife+$E223),(Input!$I$154*(1+rvanilla)^0.5)-SUM($I223:Q223),(Input!$I$154*(1+rvanilla)^0.5)/A12stdlife))</f>
        <v>5.5161200113779341E-2</v>
      </c>
      <c r="S223" s="164">
        <f>IF(A12stdlife="n/a","n/a",IF(S$3&gt;(A12stdlife+$E223),(Input!$I$154*(1+rvanilla)^0.5)-SUM($I223:R223),(Input!$I$154*(1+rvanilla)^0.5)/A12stdlife))</f>
        <v>5.5161200113779341E-2</v>
      </c>
      <c r="T223" s="164">
        <f>IF(A12stdlife="n/a","n/a",IF(T$3&gt;(A12stdlife+$E223),(Input!$I$154*(1+rvanilla)^0.5)-SUM($I223:S223),(Input!$I$154*(1+rvanilla)^0.5)/A12stdlife))</f>
        <v>5.5161200113779341E-2</v>
      </c>
      <c r="U223" s="164">
        <f>IF(A12stdlife="n/a","n/a",IF(U$3&gt;(A12stdlife+$E223),(Input!$I$154*(1+rvanilla)^0.5)-SUM($I223:T223),(Input!$I$154*(1+rvanilla)^0.5)/A12stdlife))</f>
        <v>5.5161200113779341E-2</v>
      </c>
      <c r="V223" s="164">
        <f>IF(A12stdlife="n/a","n/a",IF(V$3&gt;(A12stdlife+$E223),(Input!$I$154*(1+rvanilla)^0.5)-SUM($I223:U223),(Input!$I$154*(1+rvanilla)^0.5)/A12stdlife))</f>
        <v>5.5161200113779341E-2</v>
      </c>
      <c r="W223" s="164">
        <f>IF(A12stdlife="n/a","n/a",IF(W$3&gt;(A12stdlife+$E223),(Input!$I$154*(1+rvanilla)^0.5)-SUM($I223:V223),(Input!$I$154*(1+rvanilla)^0.5)/A12stdlife))</f>
        <v>5.5161200113779341E-2</v>
      </c>
      <c r="X223" s="164">
        <f>IF(A12stdlife="n/a","n/a",IF(X$3&gt;(A12stdlife+$E223),(Input!$I$154*(1+rvanilla)^0.5)-SUM($I223:W223),(Input!$I$154*(1+rvanilla)^0.5)/A12stdlife))</f>
        <v>5.5161200113779341E-2</v>
      </c>
      <c r="Y223" s="164">
        <f>IF(A12stdlife="n/a","n/a",IF(Y$3&gt;(A12stdlife+$E223),(Input!$I$154*(1+rvanilla)^0.5)-SUM($I223:X223),(Input!$I$154*(1+rvanilla)^0.5)/A12stdlife))</f>
        <v>5.5161200113779341E-2</v>
      </c>
      <c r="Z223" s="164">
        <f>IF(A12stdlife="n/a","n/a",IF(Z$3&gt;(A12stdlife+$E223),(Input!$I$154*(1+rvanilla)^0.5)-SUM($I223:Y223),(Input!$I$154*(1+rvanilla)^0.5)/A12stdlife))</f>
        <v>5.5161200113779341E-2</v>
      </c>
      <c r="AA223" s="164">
        <f>IF(A12stdlife="n/a","n/a",IF(AA$3&gt;(A12stdlife+$E223),(Input!$I$154*(1+rvanilla)^0.5)-SUM($I223:Z223),(Input!$I$154*(1+rvanilla)^0.5)/A12stdlife))</f>
        <v>5.5161200113779341E-2</v>
      </c>
      <c r="AB223" s="164">
        <f>IF(A12stdlife="n/a","n/a",IF(AB$3&gt;(A12stdlife+$E223),(Input!$I$154*(1+rvanilla)^0.5)-SUM($I223:AA223),(Input!$I$154*(1+rvanilla)^0.5)/A12stdlife))</f>
        <v>5.5161200113779341E-2</v>
      </c>
      <c r="AC223" s="164">
        <f>IF(A12stdlife="n/a","n/a",IF(AC$3&gt;(A12stdlife+$E223),(Input!$I$154*(1+rvanilla)^0.5)-SUM($I223:AB223),(Input!$I$154*(1+rvanilla)^0.5)/A12stdlife))</f>
        <v>5.5161200113779341E-2</v>
      </c>
      <c r="AD223" s="164">
        <f>IF(A12stdlife="n/a","n/a",IF(AD$3&gt;(A12stdlife+$E223),(Input!$I$154*(1+rvanilla)^0.5)-SUM($I223:AC223),(Input!$I$154*(1+rvanilla)^0.5)/A12stdlife))</f>
        <v>5.5161200113779341E-2</v>
      </c>
      <c r="AE223" s="164">
        <f>IF(A12stdlife="n/a","n/a",IF(AE$3&gt;(A12stdlife+$E223),(Input!$I$154*(1+rvanilla)^0.5)-SUM($I223:AD223),(Input!$I$154*(1+rvanilla)^0.5)/A12stdlife))</f>
        <v>5.5161200113779341E-2</v>
      </c>
      <c r="AF223" s="164">
        <f>IF(A12stdlife="n/a","n/a",IF(AF$3&gt;(A12stdlife+$E223),(Input!$I$154*(1+rvanilla)^0.5)-SUM($I223:AE223),(Input!$I$154*(1+rvanilla)^0.5)/A12stdlife))</f>
        <v>5.5161200113779341E-2</v>
      </c>
      <c r="AG223" s="164">
        <f>IF(A12stdlife="n/a","n/a",IF(AG$3&gt;(A12stdlife+$E223),(Input!$I$154*(1+rvanilla)^0.5)-SUM($I223:AF223),(Input!$I$154*(1+rvanilla)^0.5)/A12stdlife))</f>
        <v>5.5161200113779341E-2</v>
      </c>
      <c r="AH223" s="164">
        <f>IF(A12stdlife="n/a","n/a",IF(AH$3&gt;(A12stdlife+$E223),(Input!$I$154*(1+rvanilla)^0.5)-SUM($I223:AG223),(Input!$I$154*(1+rvanilla)^0.5)/A12stdlife))</f>
        <v>5.5161200113779341E-2</v>
      </c>
      <c r="AI223" s="164">
        <f>IF(A12stdlife="n/a","n/a",IF(AI$3&gt;(A12stdlife+$E223),(Input!$I$154*(1+rvanilla)^0.5)-SUM($I223:AH223),(Input!$I$154*(1+rvanilla)^0.5)/A12stdlife))</f>
        <v>5.5161200113779341E-2</v>
      </c>
      <c r="AJ223" s="164">
        <f>IF(A12stdlife="n/a","n/a",IF(AJ$3&gt;(A12stdlife+$E223),(Input!$I$154*(1+rvanilla)^0.5)-SUM($I223:AI223),(Input!$I$154*(1+rvanilla)^0.5)/A12stdlife))</f>
        <v>5.5161200113779341E-2</v>
      </c>
      <c r="AK223" s="164">
        <f>IF(A12stdlife="n/a","n/a",IF(AK$3&gt;(A12stdlife+$E223),(Input!$I$154*(1+rvanilla)^0.5)-SUM($I223:AJ223),(Input!$I$154*(1+rvanilla)^0.5)/A12stdlife))</f>
        <v>5.5161200113779341E-2</v>
      </c>
      <c r="AL223" s="164">
        <f>IF(A12stdlife="n/a","n/a",IF(AL$3&gt;(A12stdlife+$E223),(Input!$I$154*(1+rvanilla)^0.5)-SUM($I223:AK223),(Input!$I$154*(1+rvanilla)^0.5)/A12stdlife))</f>
        <v>5.5161200113779341E-2</v>
      </c>
      <c r="AM223" s="164">
        <f>IF(A12stdlife="n/a","n/a",IF(AM$3&gt;(A12stdlife+$E223),(Input!$I$154*(1+rvanilla)^0.5)-SUM($I223:AL223),(Input!$I$154*(1+rvanilla)^0.5)/A12stdlife))</f>
        <v>5.5161200113779341E-2</v>
      </c>
      <c r="AN223" s="164">
        <f>IF(A12stdlife="n/a","n/a",IF(AN$3&gt;(A12stdlife+$E223),(Input!$I$154*(1+rvanilla)^0.5)-SUM($I223:AM223),(Input!$I$154*(1+rvanilla)^0.5)/A12stdlife))</f>
        <v>5.5161200113779341E-2</v>
      </c>
      <c r="AO223" s="164">
        <f>IF(A12stdlife="n/a","n/a",IF(AO$3&gt;(A12stdlife+$E223),(Input!$I$154*(1+rvanilla)^0.5)-SUM($I223:AN223),(Input!$I$154*(1+rvanilla)^0.5)/A12stdlife))</f>
        <v>5.5161200113779341E-2</v>
      </c>
      <c r="AP223" s="164">
        <f>IF(A12stdlife="n/a","n/a",IF(AP$3&gt;(A12stdlife+$E223),(Input!$I$154*(1+rvanilla)^0.5)-SUM($I223:AO223),(Input!$I$154*(1+rvanilla)^0.5)/A12stdlife))</f>
        <v>5.5161200113779341E-2</v>
      </c>
      <c r="AQ223" s="164">
        <f>IF(A12stdlife="n/a","n/a",IF(AQ$3&gt;(A12stdlife+$E223),(Input!$I$154*(1+rvanilla)^0.5)-SUM($I223:AP223),(Input!$I$154*(1+rvanilla)^0.5)/A12stdlife))</f>
        <v>5.5161200113779341E-2</v>
      </c>
      <c r="AR223" s="164">
        <f>IF(A12stdlife="n/a","n/a",IF(AR$3&gt;(A12stdlife+$E223),(Input!$I$154*(1+rvanilla)^0.5)-SUM($I223:AQ223),(Input!$I$154*(1+rvanilla)^0.5)/A12stdlife))</f>
        <v>5.5161200113779341E-2</v>
      </c>
      <c r="AS223" s="164">
        <f>IF(A12stdlife="n/a","n/a",IF(AS$3&gt;(A12stdlife+$E223),(Input!$I$154*(1+rvanilla)^0.5)-SUM($I223:AR223),(Input!$I$154*(1+rvanilla)^0.5)/A12stdlife))</f>
        <v>5.5161200113779341E-2</v>
      </c>
      <c r="AT223" s="164">
        <f>IF(A12stdlife="n/a","n/a",IF(AT$3&gt;(A12stdlife+$E223),(Input!$I$154*(1+rvanilla)^0.5)-SUM($I223:AS223),(Input!$I$154*(1+rvanilla)^0.5)/A12stdlife))</f>
        <v>5.5161200113779341E-2</v>
      </c>
      <c r="AU223" s="164">
        <f>IF(A12stdlife="n/a","n/a",IF(AU$3&gt;(A12stdlife+$E223),(Input!$I$154*(1+rvanilla)^0.5)-SUM($I223:AT223),(Input!$I$154*(1+rvanilla)^0.5)/A12stdlife))</f>
        <v>5.5161200113779341E-2</v>
      </c>
      <c r="AV223" s="164">
        <f>IF(A12stdlife="n/a","n/a",IF(AV$3&gt;(A12stdlife+$E223),(Input!$I$154*(1+rvanilla)^0.5)-SUM($I223:AU223),(Input!$I$154*(1+rvanilla)^0.5)/A12stdlife))</f>
        <v>5.5161200113779341E-2</v>
      </c>
      <c r="AW223" s="164">
        <f>IF(A12stdlife="n/a","n/a",IF(AW$3&gt;(A12stdlife+$E223),(Input!$I$154*(1+rvanilla)^0.5)-SUM($I223:AV223),(Input!$I$154*(1+rvanilla)^0.5)/A12stdlife))</f>
        <v>5.5161200113779341E-2</v>
      </c>
      <c r="AX223" s="164">
        <f>IF(A12stdlife="n/a","n/a",IF(AX$3&gt;(A12stdlife+$E223),(Input!$I$154*(1+rvanilla)^0.5)-SUM($I223:AW223),(Input!$I$154*(1+rvanilla)^0.5)/A12stdlife))</f>
        <v>5.5161200113779341E-2</v>
      </c>
      <c r="AY223" s="164">
        <f>IF(A12stdlife="n/a","n/a",IF(AY$3&gt;(A12stdlife+$E223),(Input!$I$154*(1+rvanilla)^0.5)-SUM($I223:AX223),(Input!$I$154*(1+rvanilla)^0.5)/A12stdlife))</f>
        <v>5.5161200113779341E-2</v>
      </c>
      <c r="AZ223" s="164">
        <f>IF(A12stdlife="n/a","n/a",IF(AZ$3&gt;(A12stdlife+$E223),(Input!$I$154*(1+rvanilla)^0.5)-SUM($I223:AY223),(Input!$I$154*(1+rvanilla)^0.5)/A12stdlife))</f>
        <v>5.5161200113779341E-2</v>
      </c>
      <c r="BA223" s="164">
        <f>IF(A12stdlife="n/a","n/a",IF(BA$3&gt;(A12stdlife+$E223),(Input!$I$154*(1+rvanilla)^0.5)-SUM($I223:AZ223),(Input!$I$154*(1+rvanilla)^0.5)/A12stdlife))</f>
        <v>5.5161200113779341E-2</v>
      </c>
      <c r="BB223" s="164">
        <f>IF(A12stdlife="n/a","n/a",IF(BB$3&gt;(A12stdlife+$E223),(Input!$I$154*(1+rvanilla)^0.5)-SUM($I223:BA223),(Input!$I$154*(1+rvanilla)^0.5)/A12stdlife))</f>
        <v>5.5161200113779341E-2</v>
      </c>
      <c r="BC223" s="164">
        <f>IF(A12stdlife="n/a","n/a",IF(BC$3&gt;(A12stdlife+$E223),(Input!$I$154*(1+rvanilla)^0.5)-SUM($I223:BB223),(Input!$I$154*(1+rvanilla)^0.5)/A12stdlife))</f>
        <v>0</v>
      </c>
      <c r="BD223" s="164">
        <f>IF(A12stdlife="n/a","n/a",IF(BD$3&gt;(A12stdlife+$E223),(Input!$I$154*(1+rvanilla)^0.5)-SUM($I223:BC223),(Input!$I$154*(1+rvanilla)^0.5)/A12stdlife))</f>
        <v>0</v>
      </c>
      <c r="BE223" s="164">
        <f>IF(A12stdlife="n/a","n/a",IF(BE$3&gt;(A12stdlife+$E223),(Input!$I$154*(1+rvanilla)^0.5)-SUM($I223:BD223),(Input!$I$154*(1+rvanilla)^0.5)/A12stdlife))</f>
        <v>0</v>
      </c>
      <c r="BF223" s="164">
        <f>IF(A12stdlife="n/a","n/a",IF(BF$3&gt;(A12stdlife+$E223),(Input!$I$154*(1+rvanilla)^0.5)-SUM($I223:BE223),(Input!$I$154*(1+rvanilla)^0.5)/A12stdlife))</f>
        <v>0</v>
      </c>
      <c r="BG223" s="164">
        <f>IF(A12stdlife="n/a","n/a",IF(BG$3&gt;(A12stdlife+$E223),(Input!$I$154*(1+rvanilla)^0.5)-SUM($I223:BF223),(Input!$I$154*(1+rvanilla)^0.5)/A12stdlife))</f>
        <v>0</v>
      </c>
      <c r="BH223" s="164">
        <f>IF(A12stdlife="n/a","n/a",IF(BH$3&gt;(A12stdlife+$E223),(Input!$I$154*(1+rvanilla)^0.5)-SUM($I223:BG223),(Input!$I$154*(1+rvanilla)^0.5)/A12stdlife))</f>
        <v>0</v>
      </c>
      <c r="BI223" s="164">
        <f>IF(A12stdlife="n/a","n/a",IF(BI$3&gt;(A12stdlife+$E223),(Input!$I$154*(1+rvanilla)^0.5)-SUM($I223:BH223),(Input!$I$154*(1+rvanilla)^0.5)/A12stdlife))</f>
        <v>0</v>
      </c>
      <c r="BJ223" s="18"/>
      <c r="BK223" s="18"/>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s="5" customFormat="1" hidden="1" outlineLevel="2" x14ac:dyDescent="0.2">
      <c r="A224" s="18"/>
      <c r="B224" s="18"/>
      <c r="C224" s="36"/>
      <c r="D224" s="485"/>
      <c r="E224" s="283">
        <v>4</v>
      </c>
      <c r="F224" s="38"/>
      <c r="G224" s="391"/>
      <c r="H224" s="308"/>
      <c r="I224" s="308"/>
      <c r="J224" s="307"/>
      <c r="K224" s="164">
        <f>IF(A12stdlife="n/a","n/a",IF(K$3&gt;(A12stdlife+$E224),(Input!$J$154*(1+rvanilla)^0.5)-SUM($J224:J224),(Input!$J$154*(1+rvanilla)^0.5)/A12stdlife))</f>
        <v>4.853578427659147E-2</v>
      </c>
      <c r="L224" s="164">
        <f>IF(A12stdlife="n/a","n/a",IF(L$3&gt;(A12stdlife+$E224),(Input!$J$154*(1+rvanilla)^0.5)-SUM($J224:K224),(Input!$J$154*(1+rvanilla)^0.5)/A12stdlife))</f>
        <v>4.853578427659147E-2</v>
      </c>
      <c r="M224" s="164">
        <f>IF(A12stdlife="n/a","n/a",IF(M$3&gt;(A12stdlife+$E224),(Input!$J$154*(1+rvanilla)^0.5)-SUM($J224:L224),(Input!$J$154*(1+rvanilla)^0.5)/A12stdlife))</f>
        <v>4.853578427659147E-2</v>
      </c>
      <c r="N224" s="164">
        <f>IF(A12stdlife="n/a","n/a",IF(N$3&gt;(A12stdlife+$E224),(Input!$J$154*(1+rvanilla)^0.5)-SUM($J224:M224),(Input!$J$154*(1+rvanilla)^0.5)/A12stdlife))</f>
        <v>4.853578427659147E-2</v>
      </c>
      <c r="O224" s="164">
        <f>IF(A12stdlife="n/a","n/a",IF(O$3&gt;(A12stdlife+$E224),(Input!$J$154*(1+rvanilla)^0.5)-SUM($J224:N224),(Input!$J$154*(1+rvanilla)^0.5)/A12stdlife))</f>
        <v>4.853578427659147E-2</v>
      </c>
      <c r="P224" s="164">
        <f>IF(A12stdlife="n/a","n/a",IF(P$3&gt;(A12stdlife+$E224),(Input!$J$154*(1+rvanilla)^0.5)-SUM($J224:O224),(Input!$J$154*(1+rvanilla)^0.5)/A12stdlife))</f>
        <v>4.853578427659147E-2</v>
      </c>
      <c r="Q224" s="164">
        <f>IF(A12stdlife="n/a","n/a",IF(Q$3&gt;(A12stdlife+$E224),(Input!$J$154*(1+rvanilla)^0.5)-SUM($J224:P224),(Input!$J$154*(1+rvanilla)^0.5)/A12stdlife))</f>
        <v>4.853578427659147E-2</v>
      </c>
      <c r="R224" s="164">
        <f>IF(A12stdlife="n/a","n/a",IF(R$3&gt;(A12stdlife+$E224),(Input!$J$154*(1+rvanilla)^0.5)-SUM($J224:Q224),(Input!$J$154*(1+rvanilla)^0.5)/A12stdlife))</f>
        <v>4.853578427659147E-2</v>
      </c>
      <c r="S224" s="164">
        <f>IF(A12stdlife="n/a","n/a",IF(S$3&gt;(A12stdlife+$E224),(Input!$J$154*(1+rvanilla)^0.5)-SUM($J224:R224),(Input!$J$154*(1+rvanilla)^0.5)/A12stdlife))</f>
        <v>4.853578427659147E-2</v>
      </c>
      <c r="T224" s="164">
        <f>IF(A12stdlife="n/a","n/a",IF(T$3&gt;(A12stdlife+$E224),(Input!$J$154*(1+rvanilla)^0.5)-SUM($J224:S224),(Input!$J$154*(1+rvanilla)^0.5)/A12stdlife))</f>
        <v>4.853578427659147E-2</v>
      </c>
      <c r="U224" s="164">
        <f>IF(A12stdlife="n/a","n/a",IF(U$3&gt;(A12stdlife+$E224),(Input!$J$154*(1+rvanilla)^0.5)-SUM($J224:T224),(Input!$J$154*(1+rvanilla)^0.5)/A12stdlife))</f>
        <v>4.853578427659147E-2</v>
      </c>
      <c r="V224" s="164">
        <f>IF(A12stdlife="n/a","n/a",IF(V$3&gt;(A12stdlife+$E224),(Input!$J$154*(1+rvanilla)^0.5)-SUM($J224:U224),(Input!$J$154*(1+rvanilla)^0.5)/A12stdlife))</f>
        <v>4.853578427659147E-2</v>
      </c>
      <c r="W224" s="164">
        <f>IF(A12stdlife="n/a","n/a",IF(W$3&gt;(A12stdlife+$E224),(Input!$J$154*(1+rvanilla)^0.5)-SUM($J224:V224),(Input!$J$154*(1+rvanilla)^0.5)/A12stdlife))</f>
        <v>4.853578427659147E-2</v>
      </c>
      <c r="X224" s="164">
        <f>IF(A12stdlife="n/a","n/a",IF(X$3&gt;(A12stdlife+$E224),(Input!$J$154*(1+rvanilla)^0.5)-SUM($J224:W224),(Input!$J$154*(1+rvanilla)^0.5)/A12stdlife))</f>
        <v>4.853578427659147E-2</v>
      </c>
      <c r="Y224" s="164">
        <f>IF(A12stdlife="n/a","n/a",IF(Y$3&gt;(A12stdlife+$E224),(Input!$J$154*(1+rvanilla)^0.5)-SUM($J224:X224),(Input!$J$154*(1+rvanilla)^0.5)/A12stdlife))</f>
        <v>4.853578427659147E-2</v>
      </c>
      <c r="Z224" s="164">
        <f>IF(A12stdlife="n/a","n/a",IF(Z$3&gt;(A12stdlife+$E224),(Input!$J$154*(1+rvanilla)^0.5)-SUM($J224:Y224),(Input!$J$154*(1+rvanilla)^0.5)/A12stdlife))</f>
        <v>4.853578427659147E-2</v>
      </c>
      <c r="AA224" s="164">
        <f>IF(A12stdlife="n/a","n/a",IF(AA$3&gt;(A12stdlife+$E224),(Input!$J$154*(1+rvanilla)^0.5)-SUM($J224:Z224),(Input!$J$154*(1+rvanilla)^0.5)/A12stdlife))</f>
        <v>4.853578427659147E-2</v>
      </c>
      <c r="AB224" s="164">
        <f>IF(A12stdlife="n/a","n/a",IF(AB$3&gt;(A12stdlife+$E224),(Input!$J$154*(1+rvanilla)^0.5)-SUM($J224:AA224),(Input!$J$154*(1+rvanilla)^0.5)/A12stdlife))</f>
        <v>4.853578427659147E-2</v>
      </c>
      <c r="AC224" s="164">
        <f>IF(A12stdlife="n/a","n/a",IF(AC$3&gt;(A12stdlife+$E224),(Input!$J$154*(1+rvanilla)^0.5)-SUM($J224:AB224),(Input!$J$154*(1+rvanilla)^0.5)/A12stdlife))</f>
        <v>4.853578427659147E-2</v>
      </c>
      <c r="AD224" s="164">
        <f>IF(A12stdlife="n/a","n/a",IF(AD$3&gt;(A12stdlife+$E224),(Input!$J$154*(1+rvanilla)^0.5)-SUM($J224:AC224),(Input!$J$154*(1+rvanilla)^0.5)/A12stdlife))</f>
        <v>4.853578427659147E-2</v>
      </c>
      <c r="AE224" s="164">
        <f>IF(A12stdlife="n/a","n/a",IF(AE$3&gt;(A12stdlife+$E224),(Input!$J$154*(1+rvanilla)^0.5)-SUM($J224:AD224),(Input!$J$154*(1+rvanilla)^0.5)/A12stdlife))</f>
        <v>4.853578427659147E-2</v>
      </c>
      <c r="AF224" s="164">
        <f>IF(A12stdlife="n/a","n/a",IF(AF$3&gt;(A12stdlife+$E224),(Input!$J$154*(1+rvanilla)^0.5)-SUM($J224:AE224),(Input!$J$154*(1+rvanilla)^0.5)/A12stdlife))</f>
        <v>4.853578427659147E-2</v>
      </c>
      <c r="AG224" s="164">
        <f>IF(A12stdlife="n/a","n/a",IF(AG$3&gt;(A12stdlife+$E224),(Input!$J$154*(1+rvanilla)^0.5)-SUM($J224:AF224),(Input!$J$154*(1+rvanilla)^0.5)/A12stdlife))</f>
        <v>4.853578427659147E-2</v>
      </c>
      <c r="AH224" s="164">
        <f>IF(A12stdlife="n/a","n/a",IF(AH$3&gt;(A12stdlife+$E224),(Input!$J$154*(1+rvanilla)^0.5)-SUM($J224:AG224),(Input!$J$154*(1+rvanilla)^0.5)/A12stdlife))</f>
        <v>4.853578427659147E-2</v>
      </c>
      <c r="AI224" s="164">
        <f>IF(A12stdlife="n/a","n/a",IF(AI$3&gt;(A12stdlife+$E224),(Input!$J$154*(1+rvanilla)^0.5)-SUM($J224:AH224),(Input!$J$154*(1+rvanilla)^0.5)/A12stdlife))</f>
        <v>4.853578427659147E-2</v>
      </c>
      <c r="AJ224" s="164">
        <f>IF(A12stdlife="n/a","n/a",IF(AJ$3&gt;(A12stdlife+$E224),(Input!$J$154*(1+rvanilla)^0.5)-SUM($J224:AI224),(Input!$J$154*(1+rvanilla)^0.5)/A12stdlife))</f>
        <v>4.853578427659147E-2</v>
      </c>
      <c r="AK224" s="164">
        <f>IF(A12stdlife="n/a","n/a",IF(AK$3&gt;(A12stdlife+$E224),(Input!$J$154*(1+rvanilla)^0.5)-SUM($J224:AJ224),(Input!$J$154*(1+rvanilla)^0.5)/A12stdlife))</f>
        <v>4.853578427659147E-2</v>
      </c>
      <c r="AL224" s="164">
        <f>IF(A12stdlife="n/a","n/a",IF(AL$3&gt;(A12stdlife+$E224),(Input!$J$154*(1+rvanilla)^0.5)-SUM($J224:AK224),(Input!$J$154*(1+rvanilla)^0.5)/A12stdlife))</f>
        <v>4.853578427659147E-2</v>
      </c>
      <c r="AM224" s="164">
        <f>IF(A12stdlife="n/a","n/a",IF(AM$3&gt;(A12stdlife+$E224),(Input!$J$154*(1+rvanilla)^0.5)-SUM($J224:AL224),(Input!$J$154*(1+rvanilla)^0.5)/A12stdlife))</f>
        <v>4.853578427659147E-2</v>
      </c>
      <c r="AN224" s="164">
        <f>IF(A12stdlife="n/a","n/a",IF(AN$3&gt;(A12stdlife+$E224),(Input!$J$154*(1+rvanilla)^0.5)-SUM($J224:AM224),(Input!$J$154*(1+rvanilla)^0.5)/A12stdlife))</f>
        <v>4.853578427659147E-2</v>
      </c>
      <c r="AO224" s="164">
        <f>IF(A12stdlife="n/a","n/a",IF(AO$3&gt;(A12stdlife+$E224),(Input!$J$154*(1+rvanilla)^0.5)-SUM($J224:AN224),(Input!$J$154*(1+rvanilla)^0.5)/A12stdlife))</f>
        <v>4.853578427659147E-2</v>
      </c>
      <c r="AP224" s="164">
        <f>IF(A12stdlife="n/a","n/a",IF(AP$3&gt;(A12stdlife+$E224),(Input!$J$154*(1+rvanilla)^0.5)-SUM($J224:AO224),(Input!$J$154*(1+rvanilla)^0.5)/A12stdlife))</f>
        <v>4.853578427659147E-2</v>
      </c>
      <c r="AQ224" s="164">
        <f>IF(A12stdlife="n/a","n/a",IF(AQ$3&gt;(A12stdlife+$E224),(Input!$J$154*(1+rvanilla)^0.5)-SUM($J224:AP224),(Input!$J$154*(1+rvanilla)^0.5)/A12stdlife))</f>
        <v>4.853578427659147E-2</v>
      </c>
      <c r="AR224" s="164">
        <f>IF(A12stdlife="n/a","n/a",IF(AR$3&gt;(A12stdlife+$E224),(Input!$J$154*(1+rvanilla)^0.5)-SUM($J224:AQ224),(Input!$J$154*(1+rvanilla)^0.5)/A12stdlife))</f>
        <v>4.853578427659147E-2</v>
      </c>
      <c r="AS224" s="164">
        <f>IF(A12stdlife="n/a","n/a",IF(AS$3&gt;(A12stdlife+$E224),(Input!$J$154*(1+rvanilla)^0.5)-SUM($J224:AR224),(Input!$J$154*(1+rvanilla)^0.5)/A12stdlife))</f>
        <v>4.853578427659147E-2</v>
      </c>
      <c r="AT224" s="164">
        <f>IF(A12stdlife="n/a","n/a",IF(AT$3&gt;(A12stdlife+$E224),(Input!$J$154*(1+rvanilla)^0.5)-SUM($J224:AS224),(Input!$J$154*(1+rvanilla)^0.5)/A12stdlife))</f>
        <v>4.853578427659147E-2</v>
      </c>
      <c r="AU224" s="164">
        <f>IF(A12stdlife="n/a","n/a",IF(AU$3&gt;(A12stdlife+$E224),(Input!$J$154*(1+rvanilla)^0.5)-SUM($J224:AT224),(Input!$J$154*(1+rvanilla)^0.5)/A12stdlife))</f>
        <v>4.853578427659147E-2</v>
      </c>
      <c r="AV224" s="164">
        <f>IF(A12stdlife="n/a","n/a",IF(AV$3&gt;(A12stdlife+$E224),(Input!$J$154*(1+rvanilla)^0.5)-SUM($J224:AU224),(Input!$J$154*(1+rvanilla)^0.5)/A12stdlife))</f>
        <v>4.853578427659147E-2</v>
      </c>
      <c r="AW224" s="164">
        <f>IF(A12stdlife="n/a","n/a",IF(AW$3&gt;(A12stdlife+$E224),(Input!$J$154*(1+rvanilla)^0.5)-SUM($J224:AV224),(Input!$J$154*(1+rvanilla)^0.5)/A12stdlife))</f>
        <v>4.853578427659147E-2</v>
      </c>
      <c r="AX224" s="164">
        <f>IF(A12stdlife="n/a","n/a",IF(AX$3&gt;(A12stdlife+$E224),(Input!$J$154*(1+rvanilla)^0.5)-SUM($J224:AW224),(Input!$J$154*(1+rvanilla)^0.5)/A12stdlife))</f>
        <v>4.853578427659147E-2</v>
      </c>
      <c r="AY224" s="164">
        <f>IF(A12stdlife="n/a","n/a",IF(AY$3&gt;(A12stdlife+$E224),(Input!$J$154*(1+rvanilla)^0.5)-SUM($J224:AX224),(Input!$J$154*(1+rvanilla)^0.5)/A12stdlife))</f>
        <v>4.853578427659147E-2</v>
      </c>
      <c r="AZ224" s="164">
        <f>IF(A12stdlife="n/a","n/a",IF(AZ$3&gt;(A12stdlife+$E224),(Input!$J$154*(1+rvanilla)^0.5)-SUM($J224:AY224),(Input!$J$154*(1+rvanilla)^0.5)/A12stdlife))</f>
        <v>4.853578427659147E-2</v>
      </c>
      <c r="BA224" s="164">
        <f>IF(A12stdlife="n/a","n/a",IF(BA$3&gt;(A12stdlife+$E224),(Input!$J$154*(1+rvanilla)^0.5)-SUM($J224:AZ224),(Input!$J$154*(1+rvanilla)^0.5)/A12stdlife))</f>
        <v>4.853578427659147E-2</v>
      </c>
      <c r="BB224" s="164">
        <f>IF(A12stdlife="n/a","n/a",IF(BB$3&gt;(A12stdlife+$E224),(Input!$J$154*(1+rvanilla)^0.5)-SUM($J224:BA224),(Input!$J$154*(1+rvanilla)^0.5)/A12stdlife))</f>
        <v>4.853578427659147E-2</v>
      </c>
      <c r="BC224" s="164">
        <f>IF(A12stdlife="n/a","n/a",IF(BC$3&gt;(A12stdlife+$E224),(Input!$J$154*(1+rvanilla)^0.5)-SUM($J224:BB224),(Input!$J$154*(1+rvanilla)^0.5)/A12stdlife))</f>
        <v>4.853578427659147E-2</v>
      </c>
      <c r="BD224" s="164">
        <f>IF(A12stdlife="n/a","n/a",IF(BD$3&gt;(A12stdlife+$E224),(Input!$J$154*(1+rvanilla)^0.5)-SUM($J224:BC224),(Input!$J$154*(1+rvanilla)^0.5)/A12stdlife))</f>
        <v>8.8817841970012523E-16</v>
      </c>
      <c r="BE224" s="164">
        <f>IF(A12stdlife="n/a","n/a",IF(BE$3&gt;(A12stdlife+$E224),(Input!$J$154*(1+rvanilla)^0.5)-SUM($J224:BD224),(Input!$J$154*(1+rvanilla)^0.5)/A12stdlife))</f>
        <v>0</v>
      </c>
      <c r="BF224" s="164">
        <f>IF(A12stdlife="n/a","n/a",IF(BF$3&gt;(A12stdlife+$E224),(Input!$J$154*(1+rvanilla)^0.5)-SUM($J224:BE224),(Input!$J$154*(1+rvanilla)^0.5)/A12stdlife))</f>
        <v>0</v>
      </c>
      <c r="BG224" s="164">
        <f>IF(A12stdlife="n/a","n/a",IF(BG$3&gt;(A12stdlife+$E224),(Input!$J$154*(1+rvanilla)^0.5)-SUM($J224:BF224),(Input!$J$154*(1+rvanilla)^0.5)/A12stdlife))</f>
        <v>0</v>
      </c>
      <c r="BH224" s="164">
        <f>IF(A12stdlife="n/a","n/a",IF(BH$3&gt;(A12stdlife+$E224),(Input!$J$154*(1+rvanilla)^0.5)-SUM($J224:BG224),(Input!$J$154*(1+rvanilla)^0.5)/A12stdlife))</f>
        <v>0</v>
      </c>
      <c r="BI224" s="164">
        <f>IF(A12stdlife="n/a","n/a",IF(BI$3&gt;(A12stdlife+$E224),(Input!$J$154*(1+rvanilla)^0.5)-SUM($J224:BH224),(Input!$J$154*(1+rvanilla)^0.5)/A12stdlife))</f>
        <v>0</v>
      </c>
      <c r="BJ224" s="18"/>
      <c r="BK224" s="18"/>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s="5" customFormat="1" hidden="1" outlineLevel="2" x14ac:dyDescent="0.2">
      <c r="A225" s="18"/>
      <c r="B225" s="18"/>
      <c r="C225" s="36"/>
      <c r="D225" s="485"/>
      <c r="E225" s="283">
        <v>5</v>
      </c>
      <c r="F225" s="38"/>
      <c r="G225" s="391"/>
      <c r="H225" s="308"/>
      <c r="I225" s="308"/>
      <c r="J225" s="308"/>
      <c r="K225" s="307"/>
      <c r="L225" s="164">
        <f>IF(A12stdlife="n/a","n/a",IF(L$3&gt;(A12stdlife+$E225),(Input!$K$154*(1+rvanilla)^0.5)-SUM($K225:K225),(Input!$K$154*(1+rvanilla)^0.5)/A12stdlife))</f>
        <v>5.1611423252642778E-2</v>
      </c>
      <c r="M225" s="164">
        <f>IF(A12stdlife="n/a","n/a",IF(M$3&gt;(A12stdlife+$E225),(Input!$K$154*(1+rvanilla)^0.5)-SUM($K225:L225),(Input!$K$154*(1+rvanilla)^0.5)/A12stdlife))</f>
        <v>5.1611423252642778E-2</v>
      </c>
      <c r="N225" s="164">
        <f>IF(A12stdlife="n/a","n/a",IF(N$3&gt;(A12stdlife+$E225),(Input!$K$154*(1+rvanilla)^0.5)-SUM($K225:M225),(Input!$K$154*(1+rvanilla)^0.5)/A12stdlife))</f>
        <v>5.1611423252642778E-2</v>
      </c>
      <c r="O225" s="164">
        <f>IF(A12stdlife="n/a","n/a",IF(O$3&gt;(A12stdlife+$E225),(Input!$K$154*(1+rvanilla)^0.5)-SUM($K225:N225),(Input!$K$154*(1+rvanilla)^0.5)/A12stdlife))</f>
        <v>5.1611423252642778E-2</v>
      </c>
      <c r="P225" s="164">
        <f>IF(A12stdlife="n/a","n/a",IF(P$3&gt;(A12stdlife+$E225),(Input!$K$154*(1+rvanilla)^0.5)-SUM($K225:O225),(Input!$K$154*(1+rvanilla)^0.5)/A12stdlife))</f>
        <v>5.1611423252642778E-2</v>
      </c>
      <c r="Q225" s="164">
        <f>IF(A12stdlife="n/a","n/a",IF(Q$3&gt;(A12stdlife+$E225),(Input!$K$154*(1+rvanilla)^0.5)-SUM($K225:P225),(Input!$K$154*(1+rvanilla)^0.5)/A12stdlife))</f>
        <v>5.1611423252642778E-2</v>
      </c>
      <c r="R225" s="164">
        <f>IF(A12stdlife="n/a","n/a",IF(R$3&gt;(A12stdlife+$E225),(Input!$K$154*(1+rvanilla)^0.5)-SUM($K225:Q225),(Input!$K$154*(1+rvanilla)^0.5)/A12stdlife))</f>
        <v>5.1611423252642778E-2</v>
      </c>
      <c r="S225" s="164">
        <f>IF(A12stdlife="n/a","n/a",IF(S$3&gt;(A12stdlife+$E225),(Input!$K$154*(1+rvanilla)^0.5)-SUM($K225:R225),(Input!$K$154*(1+rvanilla)^0.5)/A12stdlife))</f>
        <v>5.1611423252642778E-2</v>
      </c>
      <c r="T225" s="164">
        <f>IF(A12stdlife="n/a","n/a",IF(T$3&gt;(A12stdlife+$E225),(Input!$K$154*(1+rvanilla)^0.5)-SUM($K225:S225),(Input!$K$154*(1+rvanilla)^0.5)/A12stdlife))</f>
        <v>5.1611423252642778E-2</v>
      </c>
      <c r="U225" s="164">
        <f>IF(A12stdlife="n/a","n/a",IF(U$3&gt;(A12stdlife+$E225),(Input!$K$154*(1+rvanilla)^0.5)-SUM($K225:T225),(Input!$K$154*(1+rvanilla)^0.5)/A12stdlife))</f>
        <v>5.1611423252642778E-2</v>
      </c>
      <c r="V225" s="164">
        <f>IF(A12stdlife="n/a","n/a",IF(V$3&gt;(A12stdlife+$E225),(Input!$K$154*(1+rvanilla)^0.5)-SUM($K225:U225),(Input!$K$154*(1+rvanilla)^0.5)/A12stdlife))</f>
        <v>5.1611423252642778E-2</v>
      </c>
      <c r="W225" s="164">
        <f>IF(A12stdlife="n/a","n/a",IF(W$3&gt;(A12stdlife+$E225),(Input!$K$154*(1+rvanilla)^0.5)-SUM($K225:V225),(Input!$K$154*(1+rvanilla)^0.5)/A12stdlife))</f>
        <v>5.1611423252642778E-2</v>
      </c>
      <c r="X225" s="164">
        <f>IF(A12stdlife="n/a","n/a",IF(X$3&gt;(A12stdlife+$E225),(Input!$K$154*(1+rvanilla)^0.5)-SUM($K225:W225),(Input!$K$154*(1+rvanilla)^0.5)/A12stdlife))</f>
        <v>5.1611423252642778E-2</v>
      </c>
      <c r="Y225" s="164">
        <f>IF(A12stdlife="n/a","n/a",IF(Y$3&gt;(A12stdlife+$E225),(Input!$K$154*(1+rvanilla)^0.5)-SUM($K225:X225),(Input!$K$154*(1+rvanilla)^0.5)/A12stdlife))</f>
        <v>5.1611423252642778E-2</v>
      </c>
      <c r="Z225" s="164">
        <f>IF(A12stdlife="n/a","n/a",IF(Z$3&gt;(A12stdlife+$E225),(Input!$K$154*(1+rvanilla)^0.5)-SUM($K225:Y225),(Input!$K$154*(1+rvanilla)^0.5)/A12stdlife))</f>
        <v>5.1611423252642778E-2</v>
      </c>
      <c r="AA225" s="164">
        <f>IF(A12stdlife="n/a","n/a",IF(AA$3&gt;(A12stdlife+$E225),(Input!$K$154*(1+rvanilla)^0.5)-SUM($K225:Z225),(Input!$K$154*(1+rvanilla)^0.5)/A12stdlife))</f>
        <v>5.1611423252642778E-2</v>
      </c>
      <c r="AB225" s="164">
        <f>IF(A12stdlife="n/a","n/a",IF(AB$3&gt;(A12stdlife+$E225),(Input!$K$154*(1+rvanilla)^0.5)-SUM($K225:AA225),(Input!$K$154*(1+rvanilla)^0.5)/A12stdlife))</f>
        <v>5.1611423252642778E-2</v>
      </c>
      <c r="AC225" s="164">
        <f>IF(A12stdlife="n/a","n/a",IF(AC$3&gt;(A12stdlife+$E225),(Input!$K$154*(1+rvanilla)^0.5)-SUM($K225:AB225),(Input!$K$154*(1+rvanilla)^0.5)/A12stdlife))</f>
        <v>5.1611423252642778E-2</v>
      </c>
      <c r="AD225" s="164">
        <f>IF(A12stdlife="n/a","n/a",IF(AD$3&gt;(A12stdlife+$E225),(Input!$K$154*(1+rvanilla)^0.5)-SUM($K225:AC225),(Input!$K$154*(1+rvanilla)^0.5)/A12stdlife))</f>
        <v>5.1611423252642778E-2</v>
      </c>
      <c r="AE225" s="164">
        <f>IF(A12stdlife="n/a","n/a",IF(AE$3&gt;(A12stdlife+$E225),(Input!$K$154*(1+rvanilla)^0.5)-SUM($K225:AD225),(Input!$K$154*(1+rvanilla)^0.5)/A12stdlife))</f>
        <v>5.1611423252642778E-2</v>
      </c>
      <c r="AF225" s="164">
        <f>IF(A12stdlife="n/a","n/a",IF(AF$3&gt;(A12stdlife+$E225),(Input!$K$154*(1+rvanilla)^0.5)-SUM($K225:AE225),(Input!$K$154*(1+rvanilla)^0.5)/A12stdlife))</f>
        <v>5.1611423252642778E-2</v>
      </c>
      <c r="AG225" s="164">
        <f>IF(A12stdlife="n/a","n/a",IF(AG$3&gt;(A12stdlife+$E225),(Input!$K$154*(1+rvanilla)^0.5)-SUM($K225:AF225),(Input!$K$154*(1+rvanilla)^0.5)/A12stdlife))</f>
        <v>5.1611423252642778E-2</v>
      </c>
      <c r="AH225" s="164">
        <f>IF(A12stdlife="n/a","n/a",IF(AH$3&gt;(A12stdlife+$E225),(Input!$K$154*(1+rvanilla)^0.5)-SUM($K225:AG225),(Input!$K$154*(1+rvanilla)^0.5)/A12stdlife))</f>
        <v>5.1611423252642778E-2</v>
      </c>
      <c r="AI225" s="164">
        <f>IF(A12stdlife="n/a","n/a",IF(AI$3&gt;(A12stdlife+$E225),(Input!$K$154*(1+rvanilla)^0.5)-SUM($K225:AH225),(Input!$K$154*(1+rvanilla)^0.5)/A12stdlife))</f>
        <v>5.1611423252642778E-2</v>
      </c>
      <c r="AJ225" s="164">
        <f>IF(A12stdlife="n/a","n/a",IF(AJ$3&gt;(A12stdlife+$E225),(Input!$K$154*(1+rvanilla)^0.5)-SUM($K225:AI225),(Input!$K$154*(1+rvanilla)^0.5)/A12stdlife))</f>
        <v>5.1611423252642778E-2</v>
      </c>
      <c r="AK225" s="164">
        <f>IF(A12stdlife="n/a","n/a",IF(AK$3&gt;(A12stdlife+$E225),(Input!$K$154*(1+rvanilla)^0.5)-SUM($K225:AJ225),(Input!$K$154*(1+rvanilla)^0.5)/A12stdlife))</f>
        <v>5.1611423252642778E-2</v>
      </c>
      <c r="AL225" s="164">
        <f>IF(A12stdlife="n/a","n/a",IF(AL$3&gt;(A12stdlife+$E225),(Input!$K$154*(1+rvanilla)^0.5)-SUM($K225:AK225),(Input!$K$154*(1+rvanilla)^0.5)/A12stdlife))</f>
        <v>5.1611423252642778E-2</v>
      </c>
      <c r="AM225" s="164">
        <f>IF(A12stdlife="n/a","n/a",IF(AM$3&gt;(A12stdlife+$E225),(Input!$K$154*(1+rvanilla)^0.5)-SUM($K225:AL225),(Input!$K$154*(1+rvanilla)^0.5)/A12stdlife))</f>
        <v>5.1611423252642778E-2</v>
      </c>
      <c r="AN225" s="164">
        <f>IF(A12stdlife="n/a","n/a",IF(AN$3&gt;(A12stdlife+$E225),(Input!$K$154*(1+rvanilla)^0.5)-SUM($K225:AM225),(Input!$K$154*(1+rvanilla)^0.5)/A12stdlife))</f>
        <v>5.1611423252642778E-2</v>
      </c>
      <c r="AO225" s="164">
        <f>IF(A12stdlife="n/a","n/a",IF(AO$3&gt;(A12stdlife+$E225),(Input!$K$154*(1+rvanilla)^0.5)-SUM($K225:AN225),(Input!$K$154*(1+rvanilla)^0.5)/A12stdlife))</f>
        <v>5.1611423252642778E-2</v>
      </c>
      <c r="AP225" s="164">
        <f>IF(A12stdlife="n/a","n/a",IF(AP$3&gt;(A12stdlife+$E225),(Input!$K$154*(1+rvanilla)^0.5)-SUM($K225:AO225),(Input!$K$154*(1+rvanilla)^0.5)/A12stdlife))</f>
        <v>5.1611423252642778E-2</v>
      </c>
      <c r="AQ225" s="164">
        <f>IF(A12stdlife="n/a","n/a",IF(AQ$3&gt;(A12stdlife+$E225),(Input!$K$154*(1+rvanilla)^0.5)-SUM($K225:AP225),(Input!$K$154*(1+rvanilla)^0.5)/A12stdlife))</f>
        <v>5.1611423252642778E-2</v>
      </c>
      <c r="AR225" s="164">
        <f>IF(A12stdlife="n/a","n/a",IF(AR$3&gt;(A12stdlife+$E225),(Input!$K$154*(1+rvanilla)^0.5)-SUM($K225:AQ225),(Input!$K$154*(1+rvanilla)^0.5)/A12stdlife))</f>
        <v>5.1611423252642778E-2</v>
      </c>
      <c r="AS225" s="164">
        <f>IF(A12stdlife="n/a","n/a",IF(AS$3&gt;(A12stdlife+$E225),(Input!$K$154*(1+rvanilla)^0.5)-SUM($K225:AR225),(Input!$K$154*(1+rvanilla)^0.5)/A12stdlife))</f>
        <v>5.1611423252642778E-2</v>
      </c>
      <c r="AT225" s="164">
        <f>IF(A12stdlife="n/a","n/a",IF(AT$3&gt;(A12stdlife+$E225),(Input!$K$154*(1+rvanilla)^0.5)-SUM($K225:AS225),(Input!$K$154*(1+rvanilla)^0.5)/A12stdlife))</f>
        <v>5.1611423252642778E-2</v>
      </c>
      <c r="AU225" s="164">
        <f>IF(A12stdlife="n/a","n/a",IF(AU$3&gt;(A12stdlife+$E225),(Input!$K$154*(1+rvanilla)^0.5)-SUM($K225:AT225),(Input!$K$154*(1+rvanilla)^0.5)/A12stdlife))</f>
        <v>5.1611423252642778E-2</v>
      </c>
      <c r="AV225" s="164">
        <f>IF(A12stdlife="n/a","n/a",IF(AV$3&gt;(A12stdlife+$E225),(Input!$K$154*(1+rvanilla)^0.5)-SUM($K225:AU225),(Input!$K$154*(1+rvanilla)^0.5)/A12stdlife))</f>
        <v>5.1611423252642778E-2</v>
      </c>
      <c r="AW225" s="164">
        <f>IF(A12stdlife="n/a","n/a",IF(AW$3&gt;(A12stdlife+$E225),(Input!$K$154*(1+rvanilla)^0.5)-SUM($K225:AV225),(Input!$K$154*(1+rvanilla)^0.5)/A12stdlife))</f>
        <v>5.1611423252642778E-2</v>
      </c>
      <c r="AX225" s="164">
        <f>IF(A12stdlife="n/a","n/a",IF(AX$3&gt;(A12stdlife+$E225),(Input!$K$154*(1+rvanilla)^0.5)-SUM($K225:AW225),(Input!$K$154*(1+rvanilla)^0.5)/A12stdlife))</f>
        <v>5.1611423252642778E-2</v>
      </c>
      <c r="AY225" s="164">
        <f>IF(A12stdlife="n/a","n/a",IF(AY$3&gt;(A12stdlife+$E225),(Input!$K$154*(1+rvanilla)^0.5)-SUM($K225:AX225),(Input!$K$154*(1+rvanilla)^0.5)/A12stdlife))</f>
        <v>5.1611423252642778E-2</v>
      </c>
      <c r="AZ225" s="164">
        <f>IF(A12stdlife="n/a","n/a",IF(AZ$3&gt;(A12stdlife+$E225),(Input!$K$154*(1+rvanilla)^0.5)-SUM($K225:AY225),(Input!$K$154*(1+rvanilla)^0.5)/A12stdlife))</f>
        <v>5.1611423252642778E-2</v>
      </c>
      <c r="BA225" s="164">
        <f>IF(A12stdlife="n/a","n/a",IF(BA$3&gt;(A12stdlife+$E225),(Input!$K$154*(1+rvanilla)^0.5)-SUM($K225:AZ225),(Input!$K$154*(1+rvanilla)^0.5)/A12stdlife))</f>
        <v>5.1611423252642778E-2</v>
      </c>
      <c r="BB225" s="164">
        <f>IF(A12stdlife="n/a","n/a",IF(BB$3&gt;(A12stdlife+$E225),(Input!$K$154*(1+rvanilla)^0.5)-SUM($K225:BA225),(Input!$K$154*(1+rvanilla)^0.5)/A12stdlife))</f>
        <v>5.1611423252642778E-2</v>
      </c>
      <c r="BC225" s="164">
        <f>IF(A12stdlife="n/a","n/a",IF(BC$3&gt;(A12stdlife+$E225),(Input!$K$154*(1+rvanilla)^0.5)-SUM($K225:BB225),(Input!$K$154*(1+rvanilla)^0.5)/A12stdlife))</f>
        <v>5.1611423252642778E-2</v>
      </c>
      <c r="BD225" s="164">
        <f>IF(A12stdlife="n/a","n/a",IF(BD$3&gt;(A12stdlife+$E225),(Input!$K$154*(1+rvanilla)^0.5)-SUM($K225:BC225),(Input!$K$154*(1+rvanilla)^0.5)/A12stdlife))</f>
        <v>5.1611423252642778E-2</v>
      </c>
      <c r="BE225" s="164">
        <f>IF(A12stdlife="n/a","n/a",IF(BE$3&gt;(A12stdlife+$E225),(Input!$K$154*(1+rvanilla)^0.5)-SUM($K225:BD225),(Input!$K$154*(1+rvanilla)^0.5)/A12stdlife))</f>
        <v>1.3322676295501878E-15</v>
      </c>
      <c r="BF225" s="164">
        <f>IF(A12stdlife="n/a","n/a",IF(BF$3&gt;(A12stdlife+$E225),(Input!$K$154*(1+rvanilla)^0.5)-SUM($K225:BE225),(Input!$K$154*(1+rvanilla)^0.5)/A12stdlife))</f>
        <v>0</v>
      </c>
      <c r="BG225" s="164">
        <f>IF(A12stdlife="n/a","n/a",IF(BG$3&gt;(A12stdlife+$E225),(Input!$K$154*(1+rvanilla)^0.5)-SUM($K225:BF225),(Input!$K$154*(1+rvanilla)^0.5)/A12stdlife))</f>
        <v>0</v>
      </c>
      <c r="BH225" s="164">
        <f>IF(A12stdlife="n/a","n/a",IF(BH$3&gt;(A12stdlife+$E225),(Input!$K$154*(1+rvanilla)^0.5)-SUM($K225:BG225),(Input!$K$154*(1+rvanilla)^0.5)/A12stdlife))</f>
        <v>0</v>
      </c>
      <c r="BI225" s="164">
        <f>IF(A12stdlife="n/a","n/a",IF(BI$3&gt;(A12stdlife+$E225),(Input!$K$154*(1+rvanilla)^0.5)-SUM($K225:BH225),(Input!$K$154*(1+rvanilla)^0.5)/A12stdlife))</f>
        <v>0</v>
      </c>
      <c r="BJ225" s="18"/>
      <c r="BK225" s="18"/>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s="5" customFormat="1" hidden="1" outlineLevel="2" x14ac:dyDescent="0.2">
      <c r="A226" s="18"/>
      <c r="B226" s="18"/>
      <c r="C226" s="36"/>
      <c r="D226" s="485"/>
      <c r="E226" s="283">
        <v>6</v>
      </c>
      <c r="F226" s="38"/>
      <c r="G226" s="391"/>
      <c r="H226" s="308"/>
      <c r="I226" s="308"/>
      <c r="J226" s="308"/>
      <c r="K226" s="308"/>
      <c r="L226" s="307"/>
      <c r="M226" s="164">
        <f>IF(A12stdlife="n/a","n/a",IF(M$3&gt;(A12stdlife+$E226),(Input!$L$154*(1+rvanilla)^0.5)-SUM($L226:L226),(Input!$L$154*(1+rvanilla)^0.5)/A12stdlife))</f>
        <v>0</v>
      </c>
      <c r="N226" s="164">
        <f>IF(A12stdlife="n/a","n/a",IF(N$3&gt;(A12stdlife+$E226),(Input!$L$154*(1+rvanilla)^0.5)-SUM($L226:M226),(Input!$L$154*(1+rvanilla)^0.5)/A12stdlife))</f>
        <v>0</v>
      </c>
      <c r="O226" s="164">
        <f>IF(A12stdlife="n/a","n/a",IF(O$3&gt;(A12stdlife+$E226),(Input!$L$154*(1+rvanilla)^0.5)-SUM($L226:N226),(Input!$L$154*(1+rvanilla)^0.5)/A12stdlife))</f>
        <v>0</v>
      </c>
      <c r="P226" s="164">
        <f>IF(A12stdlife="n/a","n/a",IF(P$3&gt;(A12stdlife+$E226),(Input!$L$154*(1+rvanilla)^0.5)-SUM($L226:O226),(Input!$L$154*(1+rvanilla)^0.5)/A12stdlife))</f>
        <v>0</v>
      </c>
      <c r="Q226" s="164">
        <f>IF(A12stdlife="n/a","n/a",IF(Q$3&gt;(A12stdlife+$E226),(Input!$L$154*(1+rvanilla)^0.5)-SUM($L226:P226),(Input!$L$154*(1+rvanilla)^0.5)/A12stdlife))</f>
        <v>0</v>
      </c>
      <c r="R226" s="164">
        <f>IF(A12stdlife="n/a","n/a",IF(R$3&gt;(A12stdlife+$E226),(Input!$L$154*(1+rvanilla)^0.5)-SUM($L226:Q226),(Input!$L$154*(1+rvanilla)^0.5)/A12stdlife))</f>
        <v>0</v>
      </c>
      <c r="S226" s="164">
        <f>IF(A12stdlife="n/a","n/a",IF(S$3&gt;(A12stdlife+$E226),(Input!$L$154*(1+rvanilla)^0.5)-SUM($L226:R226),(Input!$L$154*(1+rvanilla)^0.5)/A12stdlife))</f>
        <v>0</v>
      </c>
      <c r="T226" s="164">
        <f>IF(A12stdlife="n/a","n/a",IF(T$3&gt;(A12stdlife+$E226),(Input!$L$154*(1+rvanilla)^0.5)-SUM($L226:S226),(Input!$L$154*(1+rvanilla)^0.5)/A12stdlife))</f>
        <v>0</v>
      </c>
      <c r="U226" s="164">
        <f>IF(A12stdlife="n/a","n/a",IF(U$3&gt;(A12stdlife+$E226),(Input!$L$154*(1+rvanilla)^0.5)-SUM($L226:T226),(Input!$L$154*(1+rvanilla)^0.5)/A12stdlife))</f>
        <v>0</v>
      </c>
      <c r="V226" s="164">
        <f>IF(A12stdlife="n/a","n/a",IF(V$3&gt;(A12stdlife+$E226),(Input!$L$154*(1+rvanilla)^0.5)-SUM($L226:U226),(Input!$L$154*(1+rvanilla)^0.5)/A12stdlife))</f>
        <v>0</v>
      </c>
      <c r="W226" s="164">
        <f>IF(A12stdlife="n/a","n/a",IF(W$3&gt;(A12stdlife+$E226),(Input!$L$154*(1+rvanilla)^0.5)-SUM($L226:V226),(Input!$L$154*(1+rvanilla)^0.5)/A12stdlife))</f>
        <v>0</v>
      </c>
      <c r="X226" s="164">
        <f>IF(A12stdlife="n/a","n/a",IF(X$3&gt;(A12stdlife+$E226),(Input!$L$154*(1+rvanilla)^0.5)-SUM($L226:W226),(Input!$L$154*(1+rvanilla)^0.5)/A12stdlife))</f>
        <v>0</v>
      </c>
      <c r="Y226" s="164">
        <f>IF(A12stdlife="n/a","n/a",IF(Y$3&gt;(A12stdlife+$E226),(Input!$L$154*(1+rvanilla)^0.5)-SUM($L226:X226),(Input!$L$154*(1+rvanilla)^0.5)/A12stdlife))</f>
        <v>0</v>
      </c>
      <c r="Z226" s="164">
        <f>IF(A12stdlife="n/a","n/a",IF(Z$3&gt;(A12stdlife+$E226),(Input!$L$154*(1+rvanilla)^0.5)-SUM($L226:Y226),(Input!$L$154*(1+rvanilla)^0.5)/A12stdlife))</f>
        <v>0</v>
      </c>
      <c r="AA226" s="164">
        <f>IF(A12stdlife="n/a","n/a",IF(AA$3&gt;(A12stdlife+$E226),(Input!$L$154*(1+rvanilla)^0.5)-SUM($L226:Z226),(Input!$L$154*(1+rvanilla)^0.5)/A12stdlife))</f>
        <v>0</v>
      </c>
      <c r="AB226" s="164">
        <f>IF(A12stdlife="n/a","n/a",IF(AB$3&gt;(A12stdlife+$E226),(Input!$L$154*(1+rvanilla)^0.5)-SUM($L226:AA226),(Input!$L$154*(1+rvanilla)^0.5)/A12stdlife))</f>
        <v>0</v>
      </c>
      <c r="AC226" s="164">
        <f>IF(A12stdlife="n/a","n/a",IF(AC$3&gt;(A12stdlife+$E226),(Input!$L$154*(1+rvanilla)^0.5)-SUM($L226:AB226),(Input!$L$154*(1+rvanilla)^0.5)/A12stdlife))</f>
        <v>0</v>
      </c>
      <c r="AD226" s="164">
        <f>IF(A12stdlife="n/a","n/a",IF(AD$3&gt;(A12stdlife+$E226),(Input!$L$154*(1+rvanilla)^0.5)-SUM($L226:AC226),(Input!$L$154*(1+rvanilla)^0.5)/A12stdlife))</f>
        <v>0</v>
      </c>
      <c r="AE226" s="164">
        <f>IF(A12stdlife="n/a","n/a",IF(AE$3&gt;(A12stdlife+$E226),(Input!$L$154*(1+rvanilla)^0.5)-SUM($L226:AD226),(Input!$L$154*(1+rvanilla)^0.5)/A12stdlife))</f>
        <v>0</v>
      </c>
      <c r="AF226" s="164">
        <f>IF(A12stdlife="n/a","n/a",IF(AF$3&gt;(A12stdlife+$E226),(Input!$L$154*(1+rvanilla)^0.5)-SUM($L226:AE226),(Input!$L$154*(1+rvanilla)^0.5)/A12stdlife))</f>
        <v>0</v>
      </c>
      <c r="AG226" s="164">
        <f>IF(A12stdlife="n/a","n/a",IF(AG$3&gt;(A12stdlife+$E226),(Input!$L$154*(1+rvanilla)^0.5)-SUM($L226:AF226),(Input!$L$154*(1+rvanilla)^0.5)/A12stdlife))</f>
        <v>0</v>
      </c>
      <c r="AH226" s="164">
        <f>IF(A12stdlife="n/a","n/a",IF(AH$3&gt;(A12stdlife+$E226),(Input!$L$154*(1+rvanilla)^0.5)-SUM($L226:AG226),(Input!$L$154*(1+rvanilla)^0.5)/A12stdlife))</f>
        <v>0</v>
      </c>
      <c r="AI226" s="164">
        <f>IF(A12stdlife="n/a","n/a",IF(AI$3&gt;(A12stdlife+$E226),(Input!$L$154*(1+rvanilla)^0.5)-SUM($L226:AH226),(Input!$L$154*(1+rvanilla)^0.5)/A12stdlife))</f>
        <v>0</v>
      </c>
      <c r="AJ226" s="164">
        <f>IF(A12stdlife="n/a","n/a",IF(AJ$3&gt;(A12stdlife+$E226),(Input!$L$154*(1+rvanilla)^0.5)-SUM($L226:AI226),(Input!$L$154*(1+rvanilla)^0.5)/A12stdlife))</f>
        <v>0</v>
      </c>
      <c r="AK226" s="164">
        <f>IF(A12stdlife="n/a","n/a",IF(AK$3&gt;(A12stdlife+$E226),(Input!$L$154*(1+rvanilla)^0.5)-SUM($L226:AJ226),(Input!$L$154*(1+rvanilla)^0.5)/A12stdlife))</f>
        <v>0</v>
      </c>
      <c r="AL226" s="164">
        <f>IF(A12stdlife="n/a","n/a",IF(AL$3&gt;(A12stdlife+$E226),(Input!$L$154*(1+rvanilla)^0.5)-SUM($L226:AK226),(Input!$L$154*(1+rvanilla)^0.5)/A12stdlife))</f>
        <v>0</v>
      </c>
      <c r="AM226" s="164">
        <f>IF(A12stdlife="n/a","n/a",IF(AM$3&gt;(A12stdlife+$E226),(Input!$L$154*(1+rvanilla)^0.5)-SUM($L226:AL226),(Input!$L$154*(1+rvanilla)^0.5)/A12stdlife))</f>
        <v>0</v>
      </c>
      <c r="AN226" s="164">
        <f>IF(A12stdlife="n/a","n/a",IF(AN$3&gt;(A12stdlife+$E226),(Input!$L$154*(1+rvanilla)^0.5)-SUM($L226:AM226),(Input!$L$154*(1+rvanilla)^0.5)/A12stdlife))</f>
        <v>0</v>
      </c>
      <c r="AO226" s="164">
        <f>IF(A12stdlife="n/a","n/a",IF(AO$3&gt;(A12stdlife+$E226),(Input!$L$154*(1+rvanilla)^0.5)-SUM($L226:AN226),(Input!$L$154*(1+rvanilla)^0.5)/A12stdlife))</f>
        <v>0</v>
      </c>
      <c r="AP226" s="164">
        <f>IF(A12stdlife="n/a","n/a",IF(AP$3&gt;(A12stdlife+$E226),(Input!$L$154*(1+rvanilla)^0.5)-SUM($L226:AO226),(Input!$L$154*(1+rvanilla)^0.5)/A12stdlife))</f>
        <v>0</v>
      </c>
      <c r="AQ226" s="164">
        <f>IF(A12stdlife="n/a","n/a",IF(AQ$3&gt;(A12stdlife+$E226),(Input!$L$154*(1+rvanilla)^0.5)-SUM($L226:AP226),(Input!$L$154*(1+rvanilla)^0.5)/A12stdlife))</f>
        <v>0</v>
      </c>
      <c r="AR226" s="164">
        <f>IF(A12stdlife="n/a","n/a",IF(AR$3&gt;(A12stdlife+$E226),(Input!$L$154*(1+rvanilla)^0.5)-SUM($L226:AQ226),(Input!$L$154*(1+rvanilla)^0.5)/A12stdlife))</f>
        <v>0</v>
      </c>
      <c r="AS226" s="164">
        <f>IF(A12stdlife="n/a","n/a",IF(AS$3&gt;(A12stdlife+$E226),(Input!$L$154*(1+rvanilla)^0.5)-SUM($L226:AR226),(Input!$L$154*(1+rvanilla)^0.5)/A12stdlife))</f>
        <v>0</v>
      </c>
      <c r="AT226" s="164">
        <f>IF(A12stdlife="n/a","n/a",IF(AT$3&gt;(A12stdlife+$E226),(Input!$L$154*(1+rvanilla)^0.5)-SUM($L226:AS226),(Input!$L$154*(1+rvanilla)^0.5)/A12stdlife))</f>
        <v>0</v>
      </c>
      <c r="AU226" s="164">
        <f>IF(A12stdlife="n/a","n/a",IF(AU$3&gt;(A12stdlife+$E226),(Input!$L$154*(1+rvanilla)^0.5)-SUM($L226:AT226),(Input!$L$154*(1+rvanilla)^0.5)/A12stdlife))</f>
        <v>0</v>
      </c>
      <c r="AV226" s="164">
        <f>IF(A12stdlife="n/a","n/a",IF(AV$3&gt;(A12stdlife+$E226),(Input!$L$154*(1+rvanilla)^0.5)-SUM($L226:AU226),(Input!$L$154*(1+rvanilla)^0.5)/A12stdlife))</f>
        <v>0</v>
      </c>
      <c r="AW226" s="164">
        <f>IF(A12stdlife="n/a","n/a",IF(AW$3&gt;(A12stdlife+$E226),(Input!$L$154*(1+rvanilla)^0.5)-SUM($L226:AV226),(Input!$L$154*(1+rvanilla)^0.5)/A12stdlife))</f>
        <v>0</v>
      </c>
      <c r="AX226" s="164">
        <f>IF(A12stdlife="n/a","n/a",IF(AX$3&gt;(A12stdlife+$E226),(Input!$L$154*(1+rvanilla)^0.5)-SUM($L226:AW226),(Input!$L$154*(1+rvanilla)^0.5)/A12stdlife))</f>
        <v>0</v>
      </c>
      <c r="AY226" s="164">
        <f>IF(A12stdlife="n/a","n/a",IF(AY$3&gt;(A12stdlife+$E226),(Input!$L$154*(1+rvanilla)^0.5)-SUM($L226:AX226),(Input!$L$154*(1+rvanilla)^0.5)/A12stdlife))</f>
        <v>0</v>
      </c>
      <c r="AZ226" s="164">
        <f>IF(A12stdlife="n/a","n/a",IF(AZ$3&gt;(A12stdlife+$E226),(Input!$L$154*(1+rvanilla)^0.5)-SUM($L226:AY226),(Input!$L$154*(1+rvanilla)^0.5)/A12stdlife))</f>
        <v>0</v>
      </c>
      <c r="BA226" s="164">
        <f>IF(A12stdlife="n/a","n/a",IF(BA$3&gt;(A12stdlife+$E226),(Input!$L$154*(1+rvanilla)^0.5)-SUM($L226:AZ226),(Input!$L$154*(1+rvanilla)^0.5)/A12stdlife))</f>
        <v>0</v>
      </c>
      <c r="BB226" s="164">
        <f>IF(A12stdlife="n/a","n/a",IF(BB$3&gt;(A12stdlife+$E226),(Input!$L$154*(1+rvanilla)^0.5)-SUM($L226:BA226),(Input!$L$154*(1+rvanilla)^0.5)/A12stdlife))</f>
        <v>0</v>
      </c>
      <c r="BC226" s="164">
        <f>IF(A12stdlife="n/a","n/a",IF(BC$3&gt;(A12stdlife+$E226),(Input!$L$154*(1+rvanilla)^0.5)-SUM($L226:BB226),(Input!$L$154*(1+rvanilla)^0.5)/A12stdlife))</f>
        <v>0</v>
      </c>
      <c r="BD226" s="164">
        <f>IF(A12stdlife="n/a","n/a",IF(BD$3&gt;(A12stdlife+$E226),(Input!$L$154*(1+rvanilla)^0.5)-SUM($L226:BC226),(Input!$L$154*(1+rvanilla)^0.5)/A12stdlife))</f>
        <v>0</v>
      </c>
      <c r="BE226" s="164">
        <f>IF(A12stdlife="n/a","n/a",IF(BE$3&gt;(A12stdlife+$E226),(Input!$L$154*(1+rvanilla)^0.5)-SUM($L226:BD226),(Input!$L$154*(1+rvanilla)^0.5)/A12stdlife))</f>
        <v>0</v>
      </c>
      <c r="BF226" s="164">
        <f>IF(A12stdlife="n/a","n/a",IF(BF$3&gt;(A12stdlife+$E226),(Input!$L$154*(1+rvanilla)^0.5)-SUM($L226:BE226),(Input!$L$154*(1+rvanilla)^0.5)/A12stdlife))</f>
        <v>0</v>
      </c>
      <c r="BG226" s="164">
        <f>IF(A12stdlife="n/a","n/a",IF(BG$3&gt;(A12stdlife+$E226),(Input!$L$154*(1+rvanilla)^0.5)-SUM($L226:BF226),(Input!$L$154*(1+rvanilla)^0.5)/A12stdlife))</f>
        <v>0</v>
      </c>
      <c r="BH226" s="164">
        <f>IF(A12stdlife="n/a","n/a",IF(BH$3&gt;(A12stdlife+$E226),(Input!$L$154*(1+rvanilla)^0.5)-SUM($L226:BG226),(Input!$L$154*(1+rvanilla)^0.5)/A12stdlife))</f>
        <v>0</v>
      </c>
      <c r="BI226" s="164">
        <f>IF(A12stdlife="n/a","n/a",IF(BI$3&gt;(A12stdlife+$E226),(Input!$L$154*(1+rvanilla)^0.5)-SUM($L226:BH226),(Input!$L$154*(1+rvanilla)^0.5)/A12stdlife))</f>
        <v>0</v>
      </c>
      <c r="BJ226" s="18"/>
      <c r="BK226" s="18"/>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s="5" customFormat="1" hidden="1" outlineLevel="2" x14ac:dyDescent="0.2">
      <c r="A227" s="18"/>
      <c r="B227" s="18"/>
      <c r="C227" s="36"/>
      <c r="D227" s="485"/>
      <c r="E227" s="283">
        <v>7</v>
      </c>
      <c r="F227" s="38"/>
      <c r="G227" s="391"/>
      <c r="H227" s="308"/>
      <c r="I227" s="308"/>
      <c r="J227" s="308"/>
      <c r="K227" s="308"/>
      <c r="L227" s="308"/>
      <c r="M227" s="307"/>
      <c r="N227" s="164">
        <f>IF(A12stdlife="n/a","n/a",IF(N$3&gt;(A12stdlife+$E227),(Input!$M$154*(1+rvanilla)^0.5)-SUM($M227:M227),(Input!$M$154*(1+rvanilla)^0.5)/A12stdlife))</f>
        <v>0</v>
      </c>
      <c r="O227" s="164">
        <f>IF(A12stdlife="n/a","n/a",IF(O$3&gt;(A12stdlife+$E227),(Input!$M$154*(1+rvanilla)^0.5)-SUM($M227:N227),(Input!$M$154*(1+rvanilla)^0.5)/A12stdlife))</f>
        <v>0</v>
      </c>
      <c r="P227" s="164">
        <f>IF(A12stdlife="n/a","n/a",IF(P$3&gt;(A12stdlife+$E227),(Input!$M$154*(1+rvanilla)^0.5)-SUM($M227:O227),(Input!$M$154*(1+rvanilla)^0.5)/A12stdlife))</f>
        <v>0</v>
      </c>
      <c r="Q227" s="164">
        <f>IF(A12stdlife="n/a","n/a",IF(Q$3&gt;(A12stdlife+$E227),(Input!$M$154*(1+rvanilla)^0.5)-SUM($M227:P227),(Input!$M$154*(1+rvanilla)^0.5)/A12stdlife))</f>
        <v>0</v>
      </c>
      <c r="R227" s="164">
        <f>IF(A12stdlife="n/a","n/a",IF(R$3&gt;(A12stdlife+$E227),(Input!$M$154*(1+rvanilla)^0.5)-SUM($M227:Q227),(Input!$M$154*(1+rvanilla)^0.5)/A12stdlife))</f>
        <v>0</v>
      </c>
      <c r="S227" s="164">
        <f>IF(A12stdlife="n/a","n/a",IF(S$3&gt;(A12stdlife+$E227),(Input!$M$154*(1+rvanilla)^0.5)-SUM($M227:R227),(Input!$M$154*(1+rvanilla)^0.5)/A12stdlife))</f>
        <v>0</v>
      </c>
      <c r="T227" s="164">
        <f>IF(A12stdlife="n/a","n/a",IF(T$3&gt;(A12stdlife+$E227),(Input!$M$154*(1+rvanilla)^0.5)-SUM($M227:S227),(Input!$M$154*(1+rvanilla)^0.5)/A12stdlife))</f>
        <v>0</v>
      </c>
      <c r="U227" s="164">
        <f>IF(A12stdlife="n/a","n/a",IF(U$3&gt;(A12stdlife+$E227),(Input!$M$154*(1+rvanilla)^0.5)-SUM($M227:T227),(Input!$M$154*(1+rvanilla)^0.5)/A12stdlife))</f>
        <v>0</v>
      </c>
      <c r="V227" s="164">
        <f>IF(A12stdlife="n/a","n/a",IF(V$3&gt;(A12stdlife+$E227),(Input!$M$154*(1+rvanilla)^0.5)-SUM($M227:U227),(Input!$M$154*(1+rvanilla)^0.5)/A12stdlife))</f>
        <v>0</v>
      </c>
      <c r="W227" s="164">
        <f>IF(A12stdlife="n/a","n/a",IF(W$3&gt;(A12stdlife+$E227),(Input!$M$154*(1+rvanilla)^0.5)-SUM($M227:V227),(Input!$M$154*(1+rvanilla)^0.5)/A12stdlife))</f>
        <v>0</v>
      </c>
      <c r="X227" s="164">
        <f>IF(A12stdlife="n/a","n/a",IF(X$3&gt;(A12stdlife+$E227),(Input!$M$154*(1+rvanilla)^0.5)-SUM($M227:W227),(Input!$M$154*(1+rvanilla)^0.5)/A12stdlife))</f>
        <v>0</v>
      </c>
      <c r="Y227" s="164">
        <f>IF(A12stdlife="n/a","n/a",IF(Y$3&gt;(A12stdlife+$E227),(Input!$M$154*(1+rvanilla)^0.5)-SUM($M227:X227),(Input!$M$154*(1+rvanilla)^0.5)/A12stdlife))</f>
        <v>0</v>
      </c>
      <c r="Z227" s="164">
        <f>IF(A12stdlife="n/a","n/a",IF(Z$3&gt;(A12stdlife+$E227),(Input!$M$154*(1+rvanilla)^0.5)-SUM($M227:Y227),(Input!$M$154*(1+rvanilla)^0.5)/A12stdlife))</f>
        <v>0</v>
      </c>
      <c r="AA227" s="164">
        <f>IF(A12stdlife="n/a","n/a",IF(AA$3&gt;(A12stdlife+$E227),(Input!$M$154*(1+rvanilla)^0.5)-SUM($M227:Z227),(Input!$M$154*(1+rvanilla)^0.5)/A12stdlife))</f>
        <v>0</v>
      </c>
      <c r="AB227" s="164">
        <f>IF(A12stdlife="n/a","n/a",IF(AB$3&gt;(A12stdlife+$E227),(Input!$M$154*(1+rvanilla)^0.5)-SUM($M227:AA227),(Input!$M$154*(1+rvanilla)^0.5)/A12stdlife))</f>
        <v>0</v>
      </c>
      <c r="AC227" s="164">
        <f>IF(A12stdlife="n/a","n/a",IF(AC$3&gt;(A12stdlife+$E227),(Input!$M$154*(1+rvanilla)^0.5)-SUM($M227:AB227),(Input!$M$154*(1+rvanilla)^0.5)/A12stdlife))</f>
        <v>0</v>
      </c>
      <c r="AD227" s="164">
        <f>IF(A12stdlife="n/a","n/a",IF(AD$3&gt;(A12stdlife+$E227),(Input!$M$154*(1+rvanilla)^0.5)-SUM($M227:AC227),(Input!$M$154*(1+rvanilla)^0.5)/A12stdlife))</f>
        <v>0</v>
      </c>
      <c r="AE227" s="164">
        <f>IF(A12stdlife="n/a","n/a",IF(AE$3&gt;(A12stdlife+$E227),(Input!$M$154*(1+rvanilla)^0.5)-SUM($M227:AD227),(Input!$M$154*(1+rvanilla)^0.5)/A12stdlife))</f>
        <v>0</v>
      </c>
      <c r="AF227" s="164">
        <f>IF(A12stdlife="n/a","n/a",IF(AF$3&gt;(A12stdlife+$E227),(Input!$M$154*(1+rvanilla)^0.5)-SUM($M227:AE227),(Input!$M$154*(1+rvanilla)^0.5)/A12stdlife))</f>
        <v>0</v>
      </c>
      <c r="AG227" s="164">
        <f>IF(A12stdlife="n/a","n/a",IF(AG$3&gt;(A12stdlife+$E227),(Input!$M$154*(1+rvanilla)^0.5)-SUM($M227:AF227),(Input!$M$154*(1+rvanilla)^0.5)/A12stdlife))</f>
        <v>0</v>
      </c>
      <c r="AH227" s="164">
        <f>IF(A12stdlife="n/a","n/a",IF(AH$3&gt;(A12stdlife+$E227),(Input!$M$154*(1+rvanilla)^0.5)-SUM($M227:AG227),(Input!$M$154*(1+rvanilla)^0.5)/A12stdlife))</f>
        <v>0</v>
      </c>
      <c r="AI227" s="164">
        <f>IF(A12stdlife="n/a","n/a",IF(AI$3&gt;(A12stdlife+$E227),(Input!$M$154*(1+rvanilla)^0.5)-SUM($M227:AH227),(Input!$M$154*(1+rvanilla)^0.5)/A12stdlife))</f>
        <v>0</v>
      </c>
      <c r="AJ227" s="164">
        <f>IF(A12stdlife="n/a","n/a",IF(AJ$3&gt;(A12stdlife+$E227),(Input!$M$154*(1+rvanilla)^0.5)-SUM($M227:AI227),(Input!$M$154*(1+rvanilla)^0.5)/A12stdlife))</f>
        <v>0</v>
      </c>
      <c r="AK227" s="164">
        <f>IF(A12stdlife="n/a","n/a",IF(AK$3&gt;(A12stdlife+$E227),(Input!$M$154*(1+rvanilla)^0.5)-SUM($M227:AJ227),(Input!$M$154*(1+rvanilla)^0.5)/A12stdlife))</f>
        <v>0</v>
      </c>
      <c r="AL227" s="164">
        <f>IF(A12stdlife="n/a","n/a",IF(AL$3&gt;(A12stdlife+$E227),(Input!$M$154*(1+rvanilla)^0.5)-SUM($M227:AK227),(Input!$M$154*(1+rvanilla)^0.5)/A12stdlife))</f>
        <v>0</v>
      </c>
      <c r="AM227" s="164">
        <f>IF(A12stdlife="n/a","n/a",IF(AM$3&gt;(A12stdlife+$E227),(Input!$M$154*(1+rvanilla)^0.5)-SUM($M227:AL227),(Input!$M$154*(1+rvanilla)^0.5)/A12stdlife))</f>
        <v>0</v>
      </c>
      <c r="AN227" s="164">
        <f>IF(A12stdlife="n/a","n/a",IF(AN$3&gt;(A12stdlife+$E227),(Input!$M$154*(1+rvanilla)^0.5)-SUM($M227:AM227),(Input!$M$154*(1+rvanilla)^0.5)/A12stdlife))</f>
        <v>0</v>
      </c>
      <c r="AO227" s="164">
        <f>IF(A12stdlife="n/a","n/a",IF(AO$3&gt;(A12stdlife+$E227),(Input!$M$154*(1+rvanilla)^0.5)-SUM($M227:AN227),(Input!$M$154*(1+rvanilla)^0.5)/A12stdlife))</f>
        <v>0</v>
      </c>
      <c r="AP227" s="164">
        <f>IF(A12stdlife="n/a","n/a",IF(AP$3&gt;(A12stdlife+$E227),(Input!$M$154*(1+rvanilla)^0.5)-SUM($M227:AO227),(Input!$M$154*(1+rvanilla)^0.5)/A12stdlife))</f>
        <v>0</v>
      </c>
      <c r="AQ227" s="164">
        <f>IF(A12stdlife="n/a","n/a",IF(AQ$3&gt;(A12stdlife+$E227),(Input!$M$154*(1+rvanilla)^0.5)-SUM($M227:AP227),(Input!$M$154*(1+rvanilla)^0.5)/A12stdlife))</f>
        <v>0</v>
      </c>
      <c r="AR227" s="164">
        <f>IF(A12stdlife="n/a","n/a",IF(AR$3&gt;(A12stdlife+$E227),(Input!$M$154*(1+rvanilla)^0.5)-SUM($M227:AQ227),(Input!$M$154*(1+rvanilla)^0.5)/A12stdlife))</f>
        <v>0</v>
      </c>
      <c r="AS227" s="164">
        <f>IF(A12stdlife="n/a","n/a",IF(AS$3&gt;(A12stdlife+$E227),(Input!$M$154*(1+rvanilla)^0.5)-SUM($M227:AR227),(Input!$M$154*(1+rvanilla)^0.5)/A12stdlife))</f>
        <v>0</v>
      </c>
      <c r="AT227" s="164">
        <f>IF(A12stdlife="n/a","n/a",IF(AT$3&gt;(A12stdlife+$E227),(Input!$M$154*(1+rvanilla)^0.5)-SUM($M227:AS227),(Input!$M$154*(1+rvanilla)^0.5)/A12stdlife))</f>
        <v>0</v>
      </c>
      <c r="AU227" s="164">
        <f>IF(A12stdlife="n/a","n/a",IF(AU$3&gt;(A12stdlife+$E227),(Input!$M$154*(1+rvanilla)^0.5)-SUM($M227:AT227),(Input!$M$154*(1+rvanilla)^0.5)/A12stdlife))</f>
        <v>0</v>
      </c>
      <c r="AV227" s="164">
        <f>IF(A12stdlife="n/a","n/a",IF(AV$3&gt;(A12stdlife+$E227),(Input!$M$154*(1+rvanilla)^0.5)-SUM($M227:AU227),(Input!$M$154*(1+rvanilla)^0.5)/A12stdlife))</f>
        <v>0</v>
      </c>
      <c r="AW227" s="164">
        <f>IF(A12stdlife="n/a","n/a",IF(AW$3&gt;(A12stdlife+$E227),(Input!$M$154*(1+rvanilla)^0.5)-SUM($M227:AV227),(Input!$M$154*(1+rvanilla)^0.5)/A12stdlife))</f>
        <v>0</v>
      </c>
      <c r="AX227" s="164">
        <f>IF(A12stdlife="n/a","n/a",IF(AX$3&gt;(A12stdlife+$E227),(Input!$M$154*(1+rvanilla)^0.5)-SUM($M227:AW227),(Input!$M$154*(1+rvanilla)^0.5)/A12stdlife))</f>
        <v>0</v>
      </c>
      <c r="AY227" s="164">
        <f>IF(A12stdlife="n/a","n/a",IF(AY$3&gt;(A12stdlife+$E227),(Input!$M$154*(1+rvanilla)^0.5)-SUM($M227:AX227),(Input!$M$154*(1+rvanilla)^0.5)/A12stdlife))</f>
        <v>0</v>
      </c>
      <c r="AZ227" s="164">
        <f>IF(A12stdlife="n/a","n/a",IF(AZ$3&gt;(A12stdlife+$E227),(Input!$M$154*(1+rvanilla)^0.5)-SUM($M227:AY227),(Input!$M$154*(1+rvanilla)^0.5)/A12stdlife))</f>
        <v>0</v>
      </c>
      <c r="BA227" s="164">
        <f>IF(A12stdlife="n/a","n/a",IF(BA$3&gt;(A12stdlife+$E227),(Input!$M$154*(1+rvanilla)^0.5)-SUM($M227:AZ227),(Input!$M$154*(1+rvanilla)^0.5)/A12stdlife))</f>
        <v>0</v>
      </c>
      <c r="BB227" s="164">
        <f>IF(A12stdlife="n/a","n/a",IF(BB$3&gt;(A12stdlife+$E227),(Input!$M$154*(1+rvanilla)^0.5)-SUM($M227:BA227),(Input!$M$154*(1+rvanilla)^0.5)/A12stdlife))</f>
        <v>0</v>
      </c>
      <c r="BC227" s="164">
        <f>IF(A12stdlife="n/a","n/a",IF(BC$3&gt;(A12stdlife+$E227),(Input!$M$154*(1+rvanilla)^0.5)-SUM($M227:BB227),(Input!$M$154*(1+rvanilla)^0.5)/A12stdlife))</f>
        <v>0</v>
      </c>
      <c r="BD227" s="164">
        <f>IF(A12stdlife="n/a","n/a",IF(BD$3&gt;(A12stdlife+$E227),(Input!$M$154*(1+rvanilla)^0.5)-SUM($M227:BC227),(Input!$M$154*(1+rvanilla)^0.5)/A12stdlife))</f>
        <v>0</v>
      </c>
      <c r="BE227" s="164">
        <f>IF(A12stdlife="n/a","n/a",IF(BE$3&gt;(A12stdlife+$E227),(Input!$M$154*(1+rvanilla)^0.5)-SUM($M227:BD227),(Input!$M$154*(1+rvanilla)^0.5)/A12stdlife))</f>
        <v>0</v>
      </c>
      <c r="BF227" s="164">
        <f>IF(A12stdlife="n/a","n/a",IF(BF$3&gt;(A12stdlife+$E227),(Input!$M$154*(1+rvanilla)^0.5)-SUM($M227:BE227),(Input!$M$154*(1+rvanilla)^0.5)/A12stdlife))</f>
        <v>0</v>
      </c>
      <c r="BG227" s="164">
        <f>IF(A12stdlife="n/a","n/a",IF(BG$3&gt;(A12stdlife+$E227),(Input!$M$154*(1+rvanilla)^0.5)-SUM($M227:BF227),(Input!$M$154*(1+rvanilla)^0.5)/A12stdlife))</f>
        <v>0</v>
      </c>
      <c r="BH227" s="164">
        <f>IF(A12stdlife="n/a","n/a",IF(BH$3&gt;(A12stdlife+$E227),(Input!$M$154*(1+rvanilla)^0.5)-SUM($M227:BG227),(Input!$M$154*(1+rvanilla)^0.5)/A12stdlife))</f>
        <v>0</v>
      </c>
      <c r="BI227" s="164">
        <f>IF(A12stdlife="n/a","n/a",IF(BI$3&gt;(A12stdlife+$E227),(Input!$M$154*(1+rvanilla)^0.5)-SUM($M227:BH227),(Input!$M$154*(1+rvanilla)^0.5)/A12stdlife))</f>
        <v>0</v>
      </c>
      <c r="BJ227" s="18"/>
      <c r="BK227" s="18"/>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s="5" customFormat="1" hidden="1" outlineLevel="2" x14ac:dyDescent="0.2">
      <c r="A228" s="18"/>
      <c r="B228" s="18"/>
      <c r="C228" s="36"/>
      <c r="D228" s="485"/>
      <c r="E228" s="283">
        <v>8</v>
      </c>
      <c r="F228" s="38"/>
      <c r="G228" s="391"/>
      <c r="H228" s="308"/>
      <c r="I228" s="308"/>
      <c r="J228" s="308"/>
      <c r="K228" s="308"/>
      <c r="L228" s="308"/>
      <c r="M228" s="308"/>
      <c r="N228" s="307"/>
      <c r="O228" s="164">
        <f>IF(A12stdlife="n/a","n/a",IF(O$3&gt;(A12stdlife+$E228),(Input!$N$154*(1+rvanilla)^0.5)-SUM($N228:N228),(Input!$N$154*(1+rvanilla)^0.5)/A12stdlife))</f>
        <v>0</v>
      </c>
      <c r="P228" s="164">
        <f>IF(A12stdlife="n/a","n/a",IF(P$3&gt;(A12stdlife+$E228),(Input!$N$154*(1+rvanilla)^0.5)-SUM($N228:O228),(Input!$N$154*(1+rvanilla)^0.5)/A12stdlife))</f>
        <v>0</v>
      </c>
      <c r="Q228" s="164">
        <f>IF(A12stdlife="n/a","n/a",IF(Q$3&gt;(A12stdlife+$E228),(Input!$N$154*(1+rvanilla)^0.5)-SUM($N228:P228),(Input!$N$154*(1+rvanilla)^0.5)/A12stdlife))</f>
        <v>0</v>
      </c>
      <c r="R228" s="164">
        <f>IF(A12stdlife="n/a","n/a",IF(R$3&gt;(A12stdlife+$E228),(Input!$N$154*(1+rvanilla)^0.5)-SUM($N228:Q228),(Input!$N$154*(1+rvanilla)^0.5)/A12stdlife))</f>
        <v>0</v>
      </c>
      <c r="S228" s="164">
        <f>IF(A12stdlife="n/a","n/a",IF(S$3&gt;(A12stdlife+$E228),(Input!$N$154*(1+rvanilla)^0.5)-SUM($N228:R228),(Input!$N$154*(1+rvanilla)^0.5)/A12stdlife))</f>
        <v>0</v>
      </c>
      <c r="T228" s="164">
        <f>IF(A12stdlife="n/a","n/a",IF(T$3&gt;(A12stdlife+$E228),(Input!$N$154*(1+rvanilla)^0.5)-SUM($N228:S228),(Input!$N$154*(1+rvanilla)^0.5)/A12stdlife))</f>
        <v>0</v>
      </c>
      <c r="U228" s="164">
        <f>IF(A12stdlife="n/a","n/a",IF(U$3&gt;(A12stdlife+$E228),(Input!$N$154*(1+rvanilla)^0.5)-SUM($N228:T228),(Input!$N$154*(1+rvanilla)^0.5)/A12stdlife))</f>
        <v>0</v>
      </c>
      <c r="V228" s="164">
        <f>IF(A12stdlife="n/a","n/a",IF(V$3&gt;(A12stdlife+$E228),(Input!$N$154*(1+rvanilla)^0.5)-SUM($N228:U228),(Input!$N$154*(1+rvanilla)^0.5)/A12stdlife))</f>
        <v>0</v>
      </c>
      <c r="W228" s="164">
        <f>IF(A12stdlife="n/a","n/a",IF(W$3&gt;(A12stdlife+$E228),(Input!$N$154*(1+rvanilla)^0.5)-SUM($N228:V228),(Input!$N$154*(1+rvanilla)^0.5)/A12stdlife))</f>
        <v>0</v>
      </c>
      <c r="X228" s="164">
        <f>IF(A12stdlife="n/a","n/a",IF(X$3&gt;(A12stdlife+$E228),(Input!$N$154*(1+rvanilla)^0.5)-SUM($N228:W228),(Input!$N$154*(1+rvanilla)^0.5)/A12stdlife))</f>
        <v>0</v>
      </c>
      <c r="Y228" s="164">
        <f>IF(A12stdlife="n/a","n/a",IF(Y$3&gt;(A12stdlife+$E228),(Input!$N$154*(1+rvanilla)^0.5)-SUM($N228:X228),(Input!$N$154*(1+rvanilla)^0.5)/A12stdlife))</f>
        <v>0</v>
      </c>
      <c r="Z228" s="164">
        <f>IF(A12stdlife="n/a","n/a",IF(Z$3&gt;(A12stdlife+$E228),(Input!$N$154*(1+rvanilla)^0.5)-SUM($N228:Y228),(Input!$N$154*(1+rvanilla)^0.5)/A12stdlife))</f>
        <v>0</v>
      </c>
      <c r="AA228" s="164">
        <f>IF(A12stdlife="n/a","n/a",IF(AA$3&gt;(A12stdlife+$E228),(Input!$N$154*(1+rvanilla)^0.5)-SUM($N228:Z228),(Input!$N$154*(1+rvanilla)^0.5)/A12stdlife))</f>
        <v>0</v>
      </c>
      <c r="AB228" s="164">
        <f>IF(A12stdlife="n/a","n/a",IF(AB$3&gt;(A12stdlife+$E228),(Input!$N$154*(1+rvanilla)^0.5)-SUM($N228:AA228),(Input!$N$154*(1+rvanilla)^0.5)/A12stdlife))</f>
        <v>0</v>
      </c>
      <c r="AC228" s="164">
        <f>IF(A12stdlife="n/a","n/a",IF(AC$3&gt;(A12stdlife+$E228),(Input!$N$154*(1+rvanilla)^0.5)-SUM($N228:AB228),(Input!$N$154*(1+rvanilla)^0.5)/A12stdlife))</f>
        <v>0</v>
      </c>
      <c r="AD228" s="164">
        <f>IF(A12stdlife="n/a","n/a",IF(AD$3&gt;(A12stdlife+$E228),(Input!$N$154*(1+rvanilla)^0.5)-SUM($N228:AC228),(Input!$N$154*(1+rvanilla)^0.5)/A12stdlife))</f>
        <v>0</v>
      </c>
      <c r="AE228" s="164">
        <f>IF(A12stdlife="n/a","n/a",IF(AE$3&gt;(A12stdlife+$E228),(Input!$N$154*(1+rvanilla)^0.5)-SUM($N228:AD228),(Input!$N$154*(1+rvanilla)^0.5)/A12stdlife))</f>
        <v>0</v>
      </c>
      <c r="AF228" s="164">
        <f>IF(A12stdlife="n/a","n/a",IF(AF$3&gt;(A12stdlife+$E228),(Input!$N$154*(1+rvanilla)^0.5)-SUM($N228:AE228),(Input!$N$154*(1+rvanilla)^0.5)/A12stdlife))</f>
        <v>0</v>
      </c>
      <c r="AG228" s="164">
        <f>IF(A12stdlife="n/a","n/a",IF(AG$3&gt;(A12stdlife+$E228),(Input!$N$154*(1+rvanilla)^0.5)-SUM($N228:AF228),(Input!$N$154*(1+rvanilla)^0.5)/A12stdlife))</f>
        <v>0</v>
      </c>
      <c r="AH228" s="164">
        <f>IF(A12stdlife="n/a","n/a",IF(AH$3&gt;(A12stdlife+$E228),(Input!$N$154*(1+rvanilla)^0.5)-SUM($N228:AG228),(Input!$N$154*(1+rvanilla)^0.5)/A12stdlife))</f>
        <v>0</v>
      </c>
      <c r="AI228" s="164">
        <f>IF(A12stdlife="n/a","n/a",IF(AI$3&gt;(A12stdlife+$E228),(Input!$N$154*(1+rvanilla)^0.5)-SUM($N228:AH228),(Input!$N$154*(1+rvanilla)^0.5)/A12stdlife))</f>
        <v>0</v>
      </c>
      <c r="AJ228" s="164">
        <f>IF(A12stdlife="n/a","n/a",IF(AJ$3&gt;(A12stdlife+$E228),(Input!$N$154*(1+rvanilla)^0.5)-SUM($N228:AI228),(Input!$N$154*(1+rvanilla)^0.5)/A12stdlife))</f>
        <v>0</v>
      </c>
      <c r="AK228" s="164">
        <f>IF(A12stdlife="n/a","n/a",IF(AK$3&gt;(A12stdlife+$E228),(Input!$N$154*(1+rvanilla)^0.5)-SUM($N228:AJ228),(Input!$N$154*(1+rvanilla)^0.5)/A12stdlife))</f>
        <v>0</v>
      </c>
      <c r="AL228" s="164">
        <f>IF(A12stdlife="n/a","n/a",IF(AL$3&gt;(A12stdlife+$E228),(Input!$N$154*(1+rvanilla)^0.5)-SUM($N228:AK228),(Input!$N$154*(1+rvanilla)^0.5)/A12stdlife))</f>
        <v>0</v>
      </c>
      <c r="AM228" s="164">
        <f>IF(A12stdlife="n/a","n/a",IF(AM$3&gt;(A12stdlife+$E228),(Input!$N$154*(1+rvanilla)^0.5)-SUM($N228:AL228),(Input!$N$154*(1+rvanilla)^0.5)/A12stdlife))</f>
        <v>0</v>
      </c>
      <c r="AN228" s="164">
        <f>IF(A12stdlife="n/a","n/a",IF(AN$3&gt;(A12stdlife+$E228),(Input!$N$154*(1+rvanilla)^0.5)-SUM($N228:AM228),(Input!$N$154*(1+rvanilla)^0.5)/A12stdlife))</f>
        <v>0</v>
      </c>
      <c r="AO228" s="164">
        <f>IF(A12stdlife="n/a","n/a",IF(AO$3&gt;(A12stdlife+$E228),(Input!$N$154*(1+rvanilla)^0.5)-SUM($N228:AN228),(Input!$N$154*(1+rvanilla)^0.5)/A12stdlife))</f>
        <v>0</v>
      </c>
      <c r="AP228" s="164">
        <f>IF(A12stdlife="n/a","n/a",IF(AP$3&gt;(A12stdlife+$E228),(Input!$N$154*(1+rvanilla)^0.5)-SUM($N228:AO228),(Input!$N$154*(1+rvanilla)^0.5)/A12stdlife))</f>
        <v>0</v>
      </c>
      <c r="AQ228" s="164">
        <f>IF(A12stdlife="n/a","n/a",IF(AQ$3&gt;(A12stdlife+$E228),(Input!$N$154*(1+rvanilla)^0.5)-SUM($N228:AP228),(Input!$N$154*(1+rvanilla)^0.5)/A12stdlife))</f>
        <v>0</v>
      </c>
      <c r="AR228" s="164">
        <f>IF(A12stdlife="n/a","n/a",IF(AR$3&gt;(A12stdlife+$E228),(Input!$N$154*(1+rvanilla)^0.5)-SUM($N228:AQ228),(Input!$N$154*(1+rvanilla)^0.5)/A12stdlife))</f>
        <v>0</v>
      </c>
      <c r="AS228" s="164">
        <f>IF(A12stdlife="n/a","n/a",IF(AS$3&gt;(A12stdlife+$E228),(Input!$N$154*(1+rvanilla)^0.5)-SUM($N228:AR228),(Input!$N$154*(1+rvanilla)^0.5)/A12stdlife))</f>
        <v>0</v>
      </c>
      <c r="AT228" s="164">
        <f>IF(A12stdlife="n/a","n/a",IF(AT$3&gt;(A12stdlife+$E228),(Input!$N$154*(1+rvanilla)^0.5)-SUM($N228:AS228),(Input!$N$154*(1+rvanilla)^0.5)/A12stdlife))</f>
        <v>0</v>
      </c>
      <c r="AU228" s="164">
        <f>IF(A12stdlife="n/a","n/a",IF(AU$3&gt;(A12stdlife+$E228),(Input!$N$154*(1+rvanilla)^0.5)-SUM($N228:AT228),(Input!$N$154*(1+rvanilla)^0.5)/A12stdlife))</f>
        <v>0</v>
      </c>
      <c r="AV228" s="164">
        <f>IF(A12stdlife="n/a","n/a",IF(AV$3&gt;(A12stdlife+$E228),(Input!$N$154*(1+rvanilla)^0.5)-SUM($N228:AU228),(Input!$N$154*(1+rvanilla)^0.5)/A12stdlife))</f>
        <v>0</v>
      </c>
      <c r="AW228" s="164">
        <f>IF(A12stdlife="n/a","n/a",IF(AW$3&gt;(A12stdlife+$E228),(Input!$N$154*(1+rvanilla)^0.5)-SUM($N228:AV228),(Input!$N$154*(1+rvanilla)^0.5)/A12stdlife))</f>
        <v>0</v>
      </c>
      <c r="AX228" s="164">
        <f>IF(A12stdlife="n/a","n/a",IF(AX$3&gt;(A12stdlife+$E228),(Input!$N$154*(1+rvanilla)^0.5)-SUM($N228:AW228),(Input!$N$154*(1+rvanilla)^0.5)/A12stdlife))</f>
        <v>0</v>
      </c>
      <c r="AY228" s="164">
        <f>IF(A12stdlife="n/a","n/a",IF(AY$3&gt;(A12stdlife+$E228),(Input!$N$154*(1+rvanilla)^0.5)-SUM($N228:AX228),(Input!$N$154*(1+rvanilla)^0.5)/A12stdlife))</f>
        <v>0</v>
      </c>
      <c r="AZ228" s="164">
        <f>IF(A12stdlife="n/a","n/a",IF(AZ$3&gt;(A12stdlife+$E228),(Input!$N$154*(1+rvanilla)^0.5)-SUM($N228:AY228),(Input!$N$154*(1+rvanilla)^0.5)/A12stdlife))</f>
        <v>0</v>
      </c>
      <c r="BA228" s="164">
        <f>IF(A12stdlife="n/a","n/a",IF(BA$3&gt;(A12stdlife+$E228),(Input!$N$154*(1+rvanilla)^0.5)-SUM($N228:AZ228),(Input!$N$154*(1+rvanilla)^0.5)/A12stdlife))</f>
        <v>0</v>
      </c>
      <c r="BB228" s="164">
        <f>IF(A12stdlife="n/a","n/a",IF(BB$3&gt;(A12stdlife+$E228),(Input!$N$154*(1+rvanilla)^0.5)-SUM($N228:BA228),(Input!$N$154*(1+rvanilla)^0.5)/A12stdlife))</f>
        <v>0</v>
      </c>
      <c r="BC228" s="164">
        <f>IF(A12stdlife="n/a","n/a",IF(BC$3&gt;(A12stdlife+$E228),(Input!$N$154*(1+rvanilla)^0.5)-SUM($N228:BB228),(Input!$N$154*(1+rvanilla)^0.5)/A12stdlife))</f>
        <v>0</v>
      </c>
      <c r="BD228" s="164">
        <f>IF(A12stdlife="n/a","n/a",IF(BD$3&gt;(A12stdlife+$E228),(Input!$N$154*(1+rvanilla)^0.5)-SUM($N228:BC228),(Input!$N$154*(1+rvanilla)^0.5)/A12stdlife))</f>
        <v>0</v>
      </c>
      <c r="BE228" s="164">
        <f>IF(A12stdlife="n/a","n/a",IF(BE$3&gt;(A12stdlife+$E228),(Input!$N$154*(1+rvanilla)^0.5)-SUM($N228:BD228),(Input!$N$154*(1+rvanilla)^0.5)/A12stdlife))</f>
        <v>0</v>
      </c>
      <c r="BF228" s="164">
        <f>IF(A12stdlife="n/a","n/a",IF(BF$3&gt;(A12stdlife+$E228),(Input!$N$154*(1+rvanilla)^0.5)-SUM($N228:BE228),(Input!$N$154*(1+rvanilla)^0.5)/A12stdlife))</f>
        <v>0</v>
      </c>
      <c r="BG228" s="164">
        <f>IF(A12stdlife="n/a","n/a",IF(BG$3&gt;(A12stdlife+$E228),(Input!$N$154*(1+rvanilla)^0.5)-SUM($N228:BF228),(Input!$N$154*(1+rvanilla)^0.5)/A12stdlife))</f>
        <v>0</v>
      </c>
      <c r="BH228" s="164">
        <f>IF(A12stdlife="n/a","n/a",IF(BH$3&gt;(A12stdlife+$E228),(Input!$N$154*(1+rvanilla)^0.5)-SUM($N228:BG228),(Input!$N$154*(1+rvanilla)^0.5)/A12stdlife))</f>
        <v>0</v>
      </c>
      <c r="BI228" s="164">
        <f>IF(A12stdlife="n/a","n/a",IF(BI$3&gt;(A12stdlife+$E228),(Input!$N$154*(1+rvanilla)^0.5)-SUM($N228:BH228),(Input!$N$154*(1+rvanilla)^0.5)/A12stdlife))</f>
        <v>0</v>
      </c>
      <c r="BJ228" s="18"/>
      <c r="BK228" s="1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s="5" customFormat="1" hidden="1" outlineLevel="2" x14ac:dyDescent="0.2">
      <c r="A229" s="18"/>
      <c r="B229" s="18"/>
      <c r="C229" s="36"/>
      <c r="D229" s="485"/>
      <c r="E229" s="283">
        <v>9</v>
      </c>
      <c r="F229" s="38"/>
      <c r="G229" s="391"/>
      <c r="H229" s="308"/>
      <c r="I229" s="308"/>
      <c r="J229" s="308"/>
      <c r="K229" s="308"/>
      <c r="L229" s="308"/>
      <c r="M229" s="308"/>
      <c r="N229" s="308"/>
      <c r="O229" s="307"/>
      <c r="P229" s="164">
        <f>IF(A12stdlife="n/a","n/a",IF(P$3&gt;(A12stdlife+$E229),(Input!$O$154*(1+rvanilla)^0.5)-SUM($O229:O229),(Input!$O$154*(1+rvanilla)^0.5)/A12stdlife))</f>
        <v>0</v>
      </c>
      <c r="Q229" s="164">
        <f>IF(A12stdlife="n/a","n/a",IF(Q$3&gt;(A12stdlife+$E229),(Input!$O$154*(1+rvanilla)^0.5)-SUM($O229:P229),(Input!$O$154*(1+rvanilla)^0.5)/A12stdlife))</f>
        <v>0</v>
      </c>
      <c r="R229" s="164">
        <f>IF(A12stdlife="n/a","n/a",IF(R$3&gt;(A12stdlife+$E229),(Input!$O$154*(1+rvanilla)^0.5)-SUM($O229:Q229),(Input!$O$154*(1+rvanilla)^0.5)/A12stdlife))</f>
        <v>0</v>
      </c>
      <c r="S229" s="164">
        <f>IF(A12stdlife="n/a","n/a",IF(S$3&gt;(A12stdlife+$E229),(Input!$O$154*(1+rvanilla)^0.5)-SUM($O229:R229),(Input!$O$154*(1+rvanilla)^0.5)/A12stdlife))</f>
        <v>0</v>
      </c>
      <c r="T229" s="164">
        <f>IF(A12stdlife="n/a","n/a",IF(T$3&gt;(A12stdlife+$E229),(Input!$O$154*(1+rvanilla)^0.5)-SUM($O229:S229),(Input!$O$154*(1+rvanilla)^0.5)/A12stdlife))</f>
        <v>0</v>
      </c>
      <c r="U229" s="164">
        <f>IF(A12stdlife="n/a","n/a",IF(U$3&gt;(A12stdlife+$E229),(Input!$O$154*(1+rvanilla)^0.5)-SUM($O229:T229),(Input!$O$154*(1+rvanilla)^0.5)/A12stdlife))</f>
        <v>0</v>
      </c>
      <c r="V229" s="164">
        <f>IF(A12stdlife="n/a","n/a",IF(V$3&gt;(A12stdlife+$E229),(Input!$O$154*(1+rvanilla)^0.5)-SUM($O229:U229),(Input!$O$154*(1+rvanilla)^0.5)/A12stdlife))</f>
        <v>0</v>
      </c>
      <c r="W229" s="164">
        <f>IF(A12stdlife="n/a","n/a",IF(W$3&gt;(A12stdlife+$E229),(Input!$O$154*(1+rvanilla)^0.5)-SUM($O229:V229),(Input!$O$154*(1+rvanilla)^0.5)/A12stdlife))</f>
        <v>0</v>
      </c>
      <c r="X229" s="164">
        <f>IF(A12stdlife="n/a","n/a",IF(X$3&gt;(A12stdlife+$E229),(Input!$O$154*(1+rvanilla)^0.5)-SUM($O229:W229),(Input!$O$154*(1+rvanilla)^0.5)/A12stdlife))</f>
        <v>0</v>
      </c>
      <c r="Y229" s="164">
        <f>IF(A12stdlife="n/a","n/a",IF(Y$3&gt;(A12stdlife+$E229),(Input!$O$154*(1+rvanilla)^0.5)-SUM($O229:X229),(Input!$O$154*(1+rvanilla)^0.5)/A12stdlife))</f>
        <v>0</v>
      </c>
      <c r="Z229" s="164">
        <f>IF(A12stdlife="n/a","n/a",IF(Z$3&gt;(A12stdlife+$E229),(Input!$O$154*(1+rvanilla)^0.5)-SUM($O229:Y229),(Input!$O$154*(1+rvanilla)^0.5)/A12stdlife))</f>
        <v>0</v>
      </c>
      <c r="AA229" s="164">
        <f>IF(A12stdlife="n/a","n/a",IF(AA$3&gt;(A12stdlife+$E229),(Input!$O$154*(1+rvanilla)^0.5)-SUM($O229:Z229),(Input!$O$154*(1+rvanilla)^0.5)/A12stdlife))</f>
        <v>0</v>
      </c>
      <c r="AB229" s="164">
        <f>IF(A12stdlife="n/a","n/a",IF(AB$3&gt;(A12stdlife+$E229),(Input!$O$154*(1+rvanilla)^0.5)-SUM($O229:AA229),(Input!$O$154*(1+rvanilla)^0.5)/A12stdlife))</f>
        <v>0</v>
      </c>
      <c r="AC229" s="164">
        <f>IF(A12stdlife="n/a","n/a",IF(AC$3&gt;(A12stdlife+$E229),(Input!$O$154*(1+rvanilla)^0.5)-SUM($O229:AB229),(Input!$O$154*(1+rvanilla)^0.5)/A12stdlife))</f>
        <v>0</v>
      </c>
      <c r="AD229" s="164">
        <f>IF(A12stdlife="n/a","n/a",IF(AD$3&gt;(A12stdlife+$E229),(Input!$O$154*(1+rvanilla)^0.5)-SUM($O229:AC229),(Input!$O$154*(1+rvanilla)^0.5)/A12stdlife))</f>
        <v>0</v>
      </c>
      <c r="AE229" s="164">
        <f>IF(A12stdlife="n/a","n/a",IF(AE$3&gt;(A12stdlife+$E229),(Input!$O$154*(1+rvanilla)^0.5)-SUM($O229:AD229),(Input!$O$154*(1+rvanilla)^0.5)/A12stdlife))</f>
        <v>0</v>
      </c>
      <c r="AF229" s="164">
        <f>IF(A12stdlife="n/a","n/a",IF(AF$3&gt;(A12stdlife+$E229),(Input!$O$154*(1+rvanilla)^0.5)-SUM($O229:AE229),(Input!$O$154*(1+rvanilla)^0.5)/A12stdlife))</f>
        <v>0</v>
      </c>
      <c r="AG229" s="164">
        <f>IF(A12stdlife="n/a","n/a",IF(AG$3&gt;(A12stdlife+$E229),(Input!$O$154*(1+rvanilla)^0.5)-SUM($O229:AF229),(Input!$O$154*(1+rvanilla)^0.5)/A12stdlife))</f>
        <v>0</v>
      </c>
      <c r="AH229" s="164">
        <f>IF(A12stdlife="n/a","n/a",IF(AH$3&gt;(A12stdlife+$E229),(Input!$O$154*(1+rvanilla)^0.5)-SUM($O229:AG229),(Input!$O$154*(1+rvanilla)^0.5)/A12stdlife))</f>
        <v>0</v>
      </c>
      <c r="AI229" s="164">
        <f>IF(A12stdlife="n/a","n/a",IF(AI$3&gt;(A12stdlife+$E229),(Input!$O$154*(1+rvanilla)^0.5)-SUM($O229:AH229),(Input!$O$154*(1+rvanilla)^0.5)/A12stdlife))</f>
        <v>0</v>
      </c>
      <c r="AJ229" s="164">
        <f>IF(A12stdlife="n/a","n/a",IF(AJ$3&gt;(A12stdlife+$E229),(Input!$O$154*(1+rvanilla)^0.5)-SUM($O229:AI229),(Input!$O$154*(1+rvanilla)^0.5)/A12stdlife))</f>
        <v>0</v>
      </c>
      <c r="AK229" s="164">
        <f>IF(A12stdlife="n/a","n/a",IF(AK$3&gt;(A12stdlife+$E229),(Input!$O$154*(1+rvanilla)^0.5)-SUM($O229:AJ229),(Input!$O$154*(1+rvanilla)^0.5)/A12stdlife))</f>
        <v>0</v>
      </c>
      <c r="AL229" s="164">
        <f>IF(A12stdlife="n/a","n/a",IF(AL$3&gt;(A12stdlife+$E229),(Input!$O$154*(1+rvanilla)^0.5)-SUM($O229:AK229),(Input!$O$154*(1+rvanilla)^0.5)/A12stdlife))</f>
        <v>0</v>
      </c>
      <c r="AM229" s="164">
        <f>IF(A12stdlife="n/a","n/a",IF(AM$3&gt;(A12stdlife+$E229),(Input!$O$154*(1+rvanilla)^0.5)-SUM($O229:AL229),(Input!$O$154*(1+rvanilla)^0.5)/A12stdlife))</f>
        <v>0</v>
      </c>
      <c r="AN229" s="164">
        <f>IF(A12stdlife="n/a","n/a",IF(AN$3&gt;(A12stdlife+$E229),(Input!$O$154*(1+rvanilla)^0.5)-SUM($O229:AM229),(Input!$O$154*(1+rvanilla)^0.5)/A12stdlife))</f>
        <v>0</v>
      </c>
      <c r="AO229" s="164">
        <f>IF(A12stdlife="n/a","n/a",IF(AO$3&gt;(A12stdlife+$E229),(Input!$O$154*(1+rvanilla)^0.5)-SUM($O229:AN229),(Input!$O$154*(1+rvanilla)^0.5)/A12stdlife))</f>
        <v>0</v>
      </c>
      <c r="AP229" s="164">
        <f>IF(A12stdlife="n/a","n/a",IF(AP$3&gt;(A12stdlife+$E229),(Input!$O$154*(1+rvanilla)^0.5)-SUM($O229:AO229),(Input!$O$154*(1+rvanilla)^0.5)/A12stdlife))</f>
        <v>0</v>
      </c>
      <c r="AQ229" s="164">
        <f>IF(A12stdlife="n/a","n/a",IF(AQ$3&gt;(A12stdlife+$E229),(Input!$O$154*(1+rvanilla)^0.5)-SUM($O229:AP229),(Input!$O$154*(1+rvanilla)^0.5)/A12stdlife))</f>
        <v>0</v>
      </c>
      <c r="AR229" s="164">
        <f>IF(A12stdlife="n/a","n/a",IF(AR$3&gt;(A12stdlife+$E229),(Input!$O$154*(1+rvanilla)^0.5)-SUM($O229:AQ229),(Input!$O$154*(1+rvanilla)^0.5)/A12stdlife))</f>
        <v>0</v>
      </c>
      <c r="AS229" s="164">
        <f>IF(A12stdlife="n/a","n/a",IF(AS$3&gt;(A12stdlife+$E229),(Input!$O$154*(1+rvanilla)^0.5)-SUM($O229:AR229),(Input!$O$154*(1+rvanilla)^0.5)/A12stdlife))</f>
        <v>0</v>
      </c>
      <c r="AT229" s="164">
        <f>IF(A12stdlife="n/a","n/a",IF(AT$3&gt;(A12stdlife+$E229),(Input!$O$154*(1+rvanilla)^0.5)-SUM($O229:AS229),(Input!$O$154*(1+rvanilla)^0.5)/A12stdlife))</f>
        <v>0</v>
      </c>
      <c r="AU229" s="164">
        <f>IF(A12stdlife="n/a","n/a",IF(AU$3&gt;(A12stdlife+$E229),(Input!$O$154*(1+rvanilla)^0.5)-SUM($O229:AT229),(Input!$O$154*(1+rvanilla)^0.5)/A12stdlife))</f>
        <v>0</v>
      </c>
      <c r="AV229" s="164">
        <f>IF(A12stdlife="n/a","n/a",IF(AV$3&gt;(A12stdlife+$E229),(Input!$O$154*(1+rvanilla)^0.5)-SUM($O229:AU229),(Input!$O$154*(1+rvanilla)^0.5)/A12stdlife))</f>
        <v>0</v>
      </c>
      <c r="AW229" s="164">
        <f>IF(A12stdlife="n/a","n/a",IF(AW$3&gt;(A12stdlife+$E229),(Input!$O$154*(1+rvanilla)^0.5)-SUM($O229:AV229),(Input!$O$154*(1+rvanilla)^0.5)/A12stdlife))</f>
        <v>0</v>
      </c>
      <c r="AX229" s="164">
        <f>IF(A12stdlife="n/a","n/a",IF(AX$3&gt;(A12stdlife+$E229),(Input!$O$154*(1+rvanilla)^0.5)-SUM($O229:AW229),(Input!$O$154*(1+rvanilla)^0.5)/A12stdlife))</f>
        <v>0</v>
      </c>
      <c r="AY229" s="164">
        <f>IF(A12stdlife="n/a","n/a",IF(AY$3&gt;(A12stdlife+$E229),(Input!$O$154*(1+rvanilla)^0.5)-SUM($O229:AX229),(Input!$O$154*(1+rvanilla)^0.5)/A12stdlife))</f>
        <v>0</v>
      </c>
      <c r="AZ229" s="164">
        <f>IF(A12stdlife="n/a","n/a",IF(AZ$3&gt;(A12stdlife+$E229),(Input!$O$154*(1+rvanilla)^0.5)-SUM($O229:AY229),(Input!$O$154*(1+rvanilla)^0.5)/A12stdlife))</f>
        <v>0</v>
      </c>
      <c r="BA229" s="164">
        <f>IF(A12stdlife="n/a","n/a",IF(BA$3&gt;(A12stdlife+$E229),(Input!$O$154*(1+rvanilla)^0.5)-SUM($O229:AZ229),(Input!$O$154*(1+rvanilla)^0.5)/A12stdlife))</f>
        <v>0</v>
      </c>
      <c r="BB229" s="164">
        <f>IF(A12stdlife="n/a","n/a",IF(BB$3&gt;(A12stdlife+$E229),(Input!$O$154*(1+rvanilla)^0.5)-SUM($O229:BA229),(Input!$O$154*(1+rvanilla)^0.5)/A12stdlife))</f>
        <v>0</v>
      </c>
      <c r="BC229" s="164">
        <f>IF(A12stdlife="n/a","n/a",IF(BC$3&gt;(A12stdlife+$E229),(Input!$O$154*(1+rvanilla)^0.5)-SUM($O229:BB229),(Input!$O$154*(1+rvanilla)^0.5)/A12stdlife))</f>
        <v>0</v>
      </c>
      <c r="BD229" s="164">
        <f>IF(A12stdlife="n/a","n/a",IF(BD$3&gt;(A12stdlife+$E229),(Input!$O$154*(1+rvanilla)^0.5)-SUM($O229:BC229),(Input!$O$154*(1+rvanilla)^0.5)/A12stdlife))</f>
        <v>0</v>
      </c>
      <c r="BE229" s="164">
        <f>IF(A12stdlife="n/a","n/a",IF(BE$3&gt;(A12stdlife+$E229),(Input!$O$154*(1+rvanilla)^0.5)-SUM($O229:BD229),(Input!$O$154*(1+rvanilla)^0.5)/A12stdlife))</f>
        <v>0</v>
      </c>
      <c r="BF229" s="164">
        <f>IF(A12stdlife="n/a","n/a",IF(BF$3&gt;(A12stdlife+$E229),(Input!$O$154*(1+rvanilla)^0.5)-SUM($O229:BE229),(Input!$O$154*(1+rvanilla)^0.5)/A12stdlife))</f>
        <v>0</v>
      </c>
      <c r="BG229" s="164">
        <f>IF(A12stdlife="n/a","n/a",IF(BG$3&gt;(A12stdlife+$E229),(Input!$O$154*(1+rvanilla)^0.5)-SUM($O229:BF229),(Input!$O$154*(1+rvanilla)^0.5)/A12stdlife))</f>
        <v>0</v>
      </c>
      <c r="BH229" s="164">
        <f>IF(A12stdlife="n/a","n/a",IF(BH$3&gt;(A12stdlife+$E229),(Input!$O$154*(1+rvanilla)^0.5)-SUM($O229:BG229),(Input!$O$154*(1+rvanilla)^0.5)/A12stdlife))</f>
        <v>0</v>
      </c>
      <c r="BI229" s="164">
        <f>IF(A12stdlife="n/a","n/a",IF(BI$3&gt;(A12stdlife+$E229),(Input!$O$154*(1+rvanilla)^0.5)-SUM($O229:BH229),(Input!$O$154*(1+rvanilla)^0.5)/A12stdlife))</f>
        <v>0</v>
      </c>
      <c r="BJ229" s="18"/>
      <c r="BK229" s="18"/>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s="5" customFormat="1" hidden="1" outlineLevel="2" x14ac:dyDescent="0.2">
      <c r="A230" s="18"/>
      <c r="B230" s="18"/>
      <c r="C230" s="36"/>
      <c r="D230" s="485"/>
      <c r="E230" s="284">
        <v>10</v>
      </c>
      <c r="F230" s="38"/>
      <c r="G230" s="391"/>
      <c r="H230" s="308"/>
      <c r="I230" s="308"/>
      <c r="J230" s="308"/>
      <c r="K230" s="308"/>
      <c r="L230" s="308"/>
      <c r="M230" s="308"/>
      <c r="N230" s="308"/>
      <c r="O230" s="308"/>
      <c r="P230" s="307"/>
      <c r="Q230" s="164">
        <f>IF(A12stdlife="n/a","n/a",IF(Q$3&gt;(A12stdlife+$E230),(Input!$P$154*(1+rvanilla)^0.5)-SUM($P230:P230),(Input!$P$154*(1+rvanilla)^0.5)/A12stdlife))</f>
        <v>0</v>
      </c>
      <c r="R230" s="164">
        <f>IF(A12stdlife="n/a","n/a",IF(R$3&gt;(A12stdlife+$E230),(Input!$P$154*(1+rvanilla)^0.5)-SUM($P230:Q230),(Input!$P$154*(1+rvanilla)^0.5)/A12stdlife))</f>
        <v>0</v>
      </c>
      <c r="S230" s="164">
        <f>IF(A12stdlife="n/a","n/a",IF(S$3&gt;(A12stdlife+$E230),(Input!$P$154*(1+rvanilla)^0.5)-SUM($P230:R230),(Input!$P$154*(1+rvanilla)^0.5)/A12stdlife))</f>
        <v>0</v>
      </c>
      <c r="T230" s="164">
        <f>IF(A12stdlife="n/a","n/a",IF(T$3&gt;(A12stdlife+$E230),(Input!$P$154*(1+rvanilla)^0.5)-SUM($P230:S230),(Input!$P$154*(1+rvanilla)^0.5)/A12stdlife))</f>
        <v>0</v>
      </c>
      <c r="U230" s="164">
        <f>IF(A12stdlife="n/a","n/a",IF(U$3&gt;(A12stdlife+$E230),(Input!$P$154*(1+rvanilla)^0.5)-SUM($P230:T230),(Input!$P$154*(1+rvanilla)^0.5)/A12stdlife))</f>
        <v>0</v>
      </c>
      <c r="V230" s="164">
        <f>IF(A12stdlife="n/a","n/a",IF(V$3&gt;(A12stdlife+$E230),(Input!$P$154*(1+rvanilla)^0.5)-SUM($P230:U230),(Input!$P$154*(1+rvanilla)^0.5)/A12stdlife))</f>
        <v>0</v>
      </c>
      <c r="W230" s="164">
        <f>IF(A12stdlife="n/a","n/a",IF(W$3&gt;(A12stdlife+$E230),(Input!$P$154*(1+rvanilla)^0.5)-SUM($P230:V230),(Input!$P$154*(1+rvanilla)^0.5)/A12stdlife))</f>
        <v>0</v>
      </c>
      <c r="X230" s="164">
        <f>IF(A12stdlife="n/a","n/a",IF(X$3&gt;(A12stdlife+$E230),(Input!$P$154*(1+rvanilla)^0.5)-SUM($P230:W230),(Input!$P$154*(1+rvanilla)^0.5)/A12stdlife))</f>
        <v>0</v>
      </c>
      <c r="Y230" s="164">
        <f>IF(A12stdlife="n/a","n/a",IF(Y$3&gt;(A12stdlife+$E230),(Input!$P$154*(1+rvanilla)^0.5)-SUM($P230:X230),(Input!$P$154*(1+rvanilla)^0.5)/A12stdlife))</f>
        <v>0</v>
      </c>
      <c r="Z230" s="164">
        <f>IF(A12stdlife="n/a","n/a",IF(Z$3&gt;(A12stdlife+$E230),(Input!$P$154*(1+rvanilla)^0.5)-SUM($P230:Y230),(Input!$P$154*(1+rvanilla)^0.5)/A12stdlife))</f>
        <v>0</v>
      </c>
      <c r="AA230" s="164">
        <f>IF(A12stdlife="n/a","n/a",IF(AA$3&gt;(A12stdlife+$E230),(Input!$P$154*(1+rvanilla)^0.5)-SUM($P230:Z230),(Input!$P$154*(1+rvanilla)^0.5)/A12stdlife))</f>
        <v>0</v>
      </c>
      <c r="AB230" s="164">
        <f>IF(A12stdlife="n/a","n/a",IF(AB$3&gt;(A12stdlife+$E230),(Input!$P$154*(1+rvanilla)^0.5)-SUM($P230:AA230),(Input!$P$154*(1+rvanilla)^0.5)/A12stdlife))</f>
        <v>0</v>
      </c>
      <c r="AC230" s="164">
        <f>IF(A12stdlife="n/a","n/a",IF(AC$3&gt;(A12stdlife+$E230),(Input!$P$154*(1+rvanilla)^0.5)-SUM($P230:AB230),(Input!$P$154*(1+rvanilla)^0.5)/A12stdlife))</f>
        <v>0</v>
      </c>
      <c r="AD230" s="164">
        <f>IF(A12stdlife="n/a","n/a",IF(AD$3&gt;(A12stdlife+$E230),(Input!$P$154*(1+rvanilla)^0.5)-SUM($P230:AC230),(Input!$P$154*(1+rvanilla)^0.5)/A12stdlife))</f>
        <v>0</v>
      </c>
      <c r="AE230" s="164">
        <f>IF(A12stdlife="n/a","n/a",IF(AE$3&gt;(A12stdlife+$E230),(Input!$P$154*(1+rvanilla)^0.5)-SUM($P230:AD230),(Input!$P$154*(1+rvanilla)^0.5)/A12stdlife))</f>
        <v>0</v>
      </c>
      <c r="AF230" s="164">
        <f>IF(A12stdlife="n/a","n/a",IF(AF$3&gt;(A12stdlife+$E230),(Input!$P$154*(1+rvanilla)^0.5)-SUM($P230:AE230),(Input!$P$154*(1+rvanilla)^0.5)/A12stdlife))</f>
        <v>0</v>
      </c>
      <c r="AG230" s="164">
        <f>IF(A12stdlife="n/a","n/a",IF(AG$3&gt;(A12stdlife+$E230),(Input!$P$154*(1+rvanilla)^0.5)-SUM($P230:AF230),(Input!$P$154*(1+rvanilla)^0.5)/A12stdlife))</f>
        <v>0</v>
      </c>
      <c r="AH230" s="164">
        <f>IF(A12stdlife="n/a","n/a",IF(AH$3&gt;(A12stdlife+$E230),(Input!$P$154*(1+rvanilla)^0.5)-SUM($P230:AG230),(Input!$P$154*(1+rvanilla)^0.5)/A12stdlife))</f>
        <v>0</v>
      </c>
      <c r="AI230" s="164">
        <f>IF(A12stdlife="n/a","n/a",IF(AI$3&gt;(A12stdlife+$E230),(Input!$P$154*(1+rvanilla)^0.5)-SUM($P230:AH230),(Input!$P$154*(1+rvanilla)^0.5)/A12stdlife))</f>
        <v>0</v>
      </c>
      <c r="AJ230" s="164">
        <f>IF(A12stdlife="n/a","n/a",IF(AJ$3&gt;(A12stdlife+$E230),(Input!$P$154*(1+rvanilla)^0.5)-SUM($P230:AI230),(Input!$P$154*(1+rvanilla)^0.5)/A12stdlife))</f>
        <v>0</v>
      </c>
      <c r="AK230" s="164">
        <f>IF(A12stdlife="n/a","n/a",IF(AK$3&gt;(A12stdlife+$E230),(Input!$P$154*(1+rvanilla)^0.5)-SUM($P230:AJ230),(Input!$P$154*(1+rvanilla)^0.5)/A12stdlife))</f>
        <v>0</v>
      </c>
      <c r="AL230" s="164">
        <f>IF(A12stdlife="n/a","n/a",IF(AL$3&gt;(A12stdlife+$E230),(Input!$P$154*(1+rvanilla)^0.5)-SUM($P230:AK230),(Input!$P$154*(1+rvanilla)^0.5)/A12stdlife))</f>
        <v>0</v>
      </c>
      <c r="AM230" s="164">
        <f>IF(A12stdlife="n/a","n/a",IF(AM$3&gt;(A12stdlife+$E230),(Input!$P$154*(1+rvanilla)^0.5)-SUM($P230:AL230),(Input!$P$154*(1+rvanilla)^0.5)/A12stdlife))</f>
        <v>0</v>
      </c>
      <c r="AN230" s="164">
        <f>IF(A12stdlife="n/a","n/a",IF(AN$3&gt;(A12stdlife+$E230),(Input!$P$154*(1+rvanilla)^0.5)-SUM($P230:AM230),(Input!$P$154*(1+rvanilla)^0.5)/A12stdlife))</f>
        <v>0</v>
      </c>
      <c r="AO230" s="164">
        <f>IF(A12stdlife="n/a","n/a",IF(AO$3&gt;(A12stdlife+$E230),(Input!$P$154*(1+rvanilla)^0.5)-SUM($P230:AN230),(Input!$P$154*(1+rvanilla)^0.5)/A12stdlife))</f>
        <v>0</v>
      </c>
      <c r="AP230" s="164">
        <f>IF(A12stdlife="n/a","n/a",IF(AP$3&gt;(A12stdlife+$E230),(Input!$P$154*(1+rvanilla)^0.5)-SUM($P230:AO230),(Input!$P$154*(1+rvanilla)^0.5)/A12stdlife))</f>
        <v>0</v>
      </c>
      <c r="AQ230" s="164">
        <f>IF(A12stdlife="n/a","n/a",IF(AQ$3&gt;(A12stdlife+$E230),(Input!$P$154*(1+rvanilla)^0.5)-SUM($P230:AP230),(Input!$P$154*(1+rvanilla)^0.5)/A12stdlife))</f>
        <v>0</v>
      </c>
      <c r="AR230" s="164">
        <f>IF(A12stdlife="n/a","n/a",IF(AR$3&gt;(A12stdlife+$E230),(Input!$P$154*(1+rvanilla)^0.5)-SUM($P230:AQ230),(Input!$P$154*(1+rvanilla)^0.5)/A12stdlife))</f>
        <v>0</v>
      </c>
      <c r="AS230" s="164">
        <f>IF(A12stdlife="n/a","n/a",IF(AS$3&gt;(A12stdlife+$E230),(Input!$P$154*(1+rvanilla)^0.5)-SUM($P230:AR230),(Input!$P$154*(1+rvanilla)^0.5)/A12stdlife))</f>
        <v>0</v>
      </c>
      <c r="AT230" s="164">
        <f>IF(A12stdlife="n/a","n/a",IF(AT$3&gt;(A12stdlife+$E230),(Input!$P$154*(1+rvanilla)^0.5)-SUM($P230:AS230),(Input!$P$154*(1+rvanilla)^0.5)/A12stdlife))</f>
        <v>0</v>
      </c>
      <c r="AU230" s="164">
        <f>IF(A12stdlife="n/a","n/a",IF(AU$3&gt;(A12stdlife+$E230),(Input!$P$154*(1+rvanilla)^0.5)-SUM($P230:AT230),(Input!$P$154*(1+rvanilla)^0.5)/A12stdlife))</f>
        <v>0</v>
      </c>
      <c r="AV230" s="164">
        <f>IF(A12stdlife="n/a","n/a",IF(AV$3&gt;(A12stdlife+$E230),(Input!$P$154*(1+rvanilla)^0.5)-SUM($P230:AU230),(Input!$P$154*(1+rvanilla)^0.5)/A12stdlife))</f>
        <v>0</v>
      </c>
      <c r="AW230" s="164">
        <f>IF(A12stdlife="n/a","n/a",IF(AW$3&gt;(A12stdlife+$E230),(Input!$P$154*(1+rvanilla)^0.5)-SUM($P230:AV230),(Input!$P$154*(1+rvanilla)^0.5)/A12stdlife))</f>
        <v>0</v>
      </c>
      <c r="AX230" s="164">
        <f>IF(A12stdlife="n/a","n/a",IF(AX$3&gt;(A12stdlife+$E230),(Input!$P$154*(1+rvanilla)^0.5)-SUM($P230:AW230),(Input!$P$154*(1+rvanilla)^0.5)/A12stdlife))</f>
        <v>0</v>
      </c>
      <c r="AY230" s="164">
        <f>IF(A12stdlife="n/a","n/a",IF(AY$3&gt;(A12stdlife+$E230),(Input!$P$154*(1+rvanilla)^0.5)-SUM($P230:AX230),(Input!$P$154*(1+rvanilla)^0.5)/A12stdlife))</f>
        <v>0</v>
      </c>
      <c r="AZ230" s="164">
        <f>IF(A12stdlife="n/a","n/a",IF(AZ$3&gt;(A12stdlife+$E230),(Input!$P$154*(1+rvanilla)^0.5)-SUM($P230:AY230),(Input!$P$154*(1+rvanilla)^0.5)/A12stdlife))</f>
        <v>0</v>
      </c>
      <c r="BA230" s="164">
        <f>IF(A12stdlife="n/a","n/a",IF(BA$3&gt;(A12stdlife+$E230),(Input!$P$154*(1+rvanilla)^0.5)-SUM($P230:AZ230),(Input!$P$154*(1+rvanilla)^0.5)/A12stdlife))</f>
        <v>0</v>
      </c>
      <c r="BB230" s="164">
        <f>IF(A12stdlife="n/a","n/a",IF(BB$3&gt;(A12stdlife+$E230),(Input!$P$154*(1+rvanilla)^0.5)-SUM($P230:BA230),(Input!$P$154*(1+rvanilla)^0.5)/A12stdlife))</f>
        <v>0</v>
      </c>
      <c r="BC230" s="164">
        <f>IF(A12stdlife="n/a","n/a",IF(BC$3&gt;(A12stdlife+$E230),(Input!$P$154*(1+rvanilla)^0.5)-SUM($P230:BB230),(Input!$P$154*(1+rvanilla)^0.5)/A12stdlife))</f>
        <v>0</v>
      </c>
      <c r="BD230" s="164">
        <f>IF(A12stdlife="n/a","n/a",IF(BD$3&gt;(A12stdlife+$E230),(Input!$P$154*(1+rvanilla)^0.5)-SUM($P230:BC230),(Input!$P$154*(1+rvanilla)^0.5)/A12stdlife))</f>
        <v>0</v>
      </c>
      <c r="BE230" s="164">
        <f>IF(A12stdlife="n/a","n/a",IF(BE$3&gt;(A12stdlife+$E230),(Input!$P$154*(1+rvanilla)^0.5)-SUM($P230:BD230),(Input!$P$154*(1+rvanilla)^0.5)/A12stdlife))</f>
        <v>0</v>
      </c>
      <c r="BF230" s="164">
        <f>IF(A12stdlife="n/a","n/a",IF(BF$3&gt;(A12stdlife+$E230),(Input!$P$154*(1+rvanilla)^0.5)-SUM($P230:BE230),(Input!$P$154*(1+rvanilla)^0.5)/A12stdlife))</f>
        <v>0</v>
      </c>
      <c r="BG230" s="164">
        <f>IF(A12stdlife="n/a","n/a",IF(BG$3&gt;(A12stdlife+$E230),(Input!$P$154*(1+rvanilla)^0.5)-SUM($P230:BF230),(Input!$P$154*(1+rvanilla)^0.5)/A12stdlife))</f>
        <v>0</v>
      </c>
      <c r="BH230" s="164">
        <f>IF(A12stdlife="n/a","n/a",IF(BH$3&gt;(A12stdlife+$E230),(Input!$P$154*(1+rvanilla)^0.5)-SUM($P230:BG230),(Input!$P$154*(1+rvanilla)^0.5)/A12stdlife))</f>
        <v>0</v>
      </c>
      <c r="BI230" s="164">
        <f>IF(A12stdlife="n/a","n/a",IF(BI$3&gt;(A12stdlife+$E230),(Input!$P$154*(1+rvanilla)^0.5)-SUM($P230:BH230),(Input!$P$154*(1+rvanilla)^0.5)/A12stdlife))</f>
        <v>0</v>
      </c>
      <c r="BJ230" s="18"/>
      <c r="BK230" s="18"/>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s="5" customFormat="1" hidden="1" outlineLevel="1" x14ac:dyDescent="0.2">
      <c r="A231" s="18"/>
      <c r="B231" s="18"/>
      <c r="C231" s="36" t="str">
        <f>Asset12</f>
        <v>132kV wood pole lines</v>
      </c>
      <c r="D231" s="18"/>
      <c r="E231" s="18"/>
      <c r="F231" s="33"/>
      <c r="G231" s="161">
        <f t="shared" ref="G231:AL231" si="59">SUM(G219:G230)</f>
        <v>1.2865950739530343</v>
      </c>
      <c r="H231" s="161">
        <f t="shared" si="59"/>
        <v>1.3126344594404855</v>
      </c>
      <c r="I231" s="161">
        <f t="shared" si="59"/>
        <v>1.3548663942682344</v>
      </c>
      <c r="J231" s="161">
        <f t="shared" si="59"/>
        <v>1.4100275943820137</v>
      </c>
      <c r="K231" s="161">
        <f t="shared" si="59"/>
        <v>1.4585633786586052</v>
      </c>
      <c r="L231" s="161">
        <f t="shared" si="59"/>
        <v>1.510174801911248</v>
      </c>
      <c r="M231" s="161">
        <f t="shared" si="59"/>
        <v>1.510174801911248</v>
      </c>
      <c r="N231" s="161">
        <f t="shared" si="59"/>
        <v>1.510174801911248</v>
      </c>
      <c r="O231" s="161">
        <f t="shared" si="59"/>
        <v>1.510174801911248</v>
      </c>
      <c r="P231" s="161">
        <f t="shared" si="59"/>
        <v>1.510174801911248</v>
      </c>
      <c r="Q231" s="161">
        <f t="shared" si="59"/>
        <v>1.510174801911248</v>
      </c>
      <c r="R231" s="161">
        <f t="shared" si="59"/>
        <v>1.510174801911248</v>
      </c>
      <c r="S231" s="161">
        <f t="shared" si="59"/>
        <v>1.510174801911248</v>
      </c>
      <c r="T231" s="161">
        <f t="shared" si="59"/>
        <v>1.510174801911248</v>
      </c>
      <c r="U231" s="161">
        <f t="shared" si="59"/>
        <v>1.510174801911248</v>
      </c>
      <c r="V231" s="161">
        <f t="shared" si="59"/>
        <v>1.510174801911248</v>
      </c>
      <c r="W231" s="161">
        <f t="shared" si="59"/>
        <v>1.510174801911248</v>
      </c>
      <c r="X231" s="161">
        <f t="shared" si="59"/>
        <v>1.510174801911248</v>
      </c>
      <c r="Y231" s="161">
        <f t="shared" si="59"/>
        <v>1.510174801911248</v>
      </c>
      <c r="Z231" s="161">
        <f t="shared" si="59"/>
        <v>1.510174801911248</v>
      </c>
      <c r="AA231" s="161">
        <f t="shared" si="59"/>
        <v>1.510174801911248</v>
      </c>
      <c r="AB231" s="161">
        <f t="shared" si="59"/>
        <v>1.510174801911248</v>
      </c>
      <c r="AC231" s="161">
        <f t="shared" si="59"/>
        <v>1.510174801911248</v>
      </c>
      <c r="AD231" s="161">
        <f t="shared" si="59"/>
        <v>1.510174801911248</v>
      </c>
      <c r="AE231" s="161">
        <f t="shared" si="59"/>
        <v>1.510174801911248</v>
      </c>
      <c r="AF231" s="161">
        <f t="shared" si="59"/>
        <v>1.510174801911248</v>
      </c>
      <c r="AG231" s="161">
        <f t="shared" si="59"/>
        <v>1.510174801911248</v>
      </c>
      <c r="AH231" s="161">
        <f t="shared" si="59"/>
        <v>1.510174801911248</v>
      </c>
      <c r="AI231" s="161">
        <f t="shared" si="59"/>
        <v>1.510174801911248</v>
      </c>
      <c r="AJ231" s="161">
        <f t="shared" si="59"/>
        <v>1.510174801911248</v>
      </c>
      <c r="AK231" s="161">
        <f t="shared" si="59"/>
        <v>0.45418198354768802</v>
      </c>
      <c r="AL231" s="161">
        <f t="shared" si="59"/>
        <v>0.22357972795821382</v>
      </c>
      <c r="AM231" s="161">
        <f t="shared" ref="AM231:BI231" si="60">SUM(AM219:AM230)</f>
        <v>0.22357972795821382</v>
      </c>
      <c r="AN231" s="161">
        <f t="shared" si="60"/>
        <v>0.22357972795821382</v>
      </c>
      <c r="AO231" s="161">
        <f t="shared" si="60"/>
        <v>0.22357972795821382</v>
      </c>
      <c r="AP231" s="161">
        <f t="shared" si="60"/>
        <v>0.22357972795821382</v>
      </c>
      <c r="AQ231" s="161">
        <f t="shared" si="60"/>
        <v>0.22357972795821382</v>
      </c>
      <c r="AR231" s="161">
        <f t="shared" si="60"/>
        <v>0.22357972795821382</v>
      </c>
      <c r="AS231" s="161">
        <f t="shared" si="60"/>
        <v>0.22357972795821382</v>
      </c>
      <c r="AT231" s="161">
        <f t="shared" si="60"/>
        <v>0.22357972795821382</v>
      </c>
      <c r="AU231" s="161">
        <f t="shared" si="60"/>
        <v>0.22357972795821382</v>
      </c>
      <c r="AV231" s="161">
        <f t="shared" si="60"/>
        <v>0.22357972795821382</v>
      </c>
      <c r="AW231" s="161">
        <f t="shared" si="60"/>
        <v>0.22357972795821382</v>
      </c>
      <c r="AX231" s="161">
        <f t="shared" si="60"/>
        <v>0.22357972795821382</v>
      </c>
      <c r="AY231" s="161">
        <f t="shared" si="60"/>
        <v>0.22357972795821382</v>
      </c>
      <c r="AZ231" s="161">
        <f t="shared" si="60"/>
        <v>0.22357972795821382</v>
      </c>
      <c r="BA231" s="161">
        <f t="shared" si="60"/>
        <v>0.1975403424707623</v>
      </c>
      <c r="BB231" s="161">
        <f t="shared" si="60"/>
        <v>0.15530840764301471</v>
      </c>
      <c r="BC231" s="161">
        <f t="shared" si="60"/>
        <v>0.10014720752923426</v>
      </c>
      <c r="BD231" s="161">
        <f t="shared" si="60"/>
        <v>5.1611423252643666E-2</v>
      </c>
      <c r="BE231" s="161">
        <f t="shared" si="60"/>
        <v>1.3322676295501878E-15</v>
      </c>
      <c r="BF231" s="161">
        <f t="shared" si="60"/>
        <v>0</v>
      </c>
      <c r="BG231" s="161">
        <f t="shared" si="60"/>
        <v>0</v>
      </c>
      <c r="BH231" s="161">
        <f t="shared" si="60"/>
        <v>0</v>
      </c>
      <c r="BI231" s="161">
        <f t="shared" si="60"/>
        <v>0</v>
      </c>
      <c r="BJ231" s="18"/>
      <c r="BK231" s="18"/>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s="5" customFormat="1" hidden="1" outlineLevel="2" x14ac:dyDescent="0.2">
      <c r="A232" s="18"/>
      <c r="B232" s="43" t="str">
        <f>C244</f>
        <v>132kV feeders underground</v>
      </c>
      <c r="C232" s="44"/>
      <c r="D232" s="45" t="s">
        <v>72</v>
      </c>
      <c r="E232" s="44"/>
      <c r="F232" s="46"/>
      <c r="G232" s="389">
        <f>IF(G$3&gt;A13remlife,A13value-SUM($F232:F232),IF(A13remlife="N/A","n/a",A13value/A13remlife))</f>
        <v>15.564695288623026</v>
      </c>
      <c r="H232" s="163">
        <f>IF(H$3&gt;A13remlife,A13value-SUM($F232:G232),IF(A13remlife="N/A","n/a",A13value/A13remlife))</f>
        <v>15.564695288623026</v>
      </c>
      <c r="I232" s="163">
        <f>IF(I$3&gt;A13remlife,A13value-SUM($F232:H232),IF(A13remlife="N/A","n/a",A13value/A13remlife))</f>
        <v>15.564695288623026</v>
      </c>
      <c r="J232" s="163">
        <f>IF(J$3&gt;A13remlife,A13value-SUM($F232:I232),IF(A13remlife="N/A","n/a",A13value/A13remlife))</f>
        <v>15.564695288623026</v>
      </c>
      <c r="K232" s="163">
        <f>IF(K$3&gt;A13remlife,A13value-SUM($F232:J232),IF(A13remlife="N/A","n/a",A13value/A13remlife))</f>
        <v>15.564695288623026</v>
      </c>
      <c r="L232" s="163">
        <f>IF(L$3&gt;A13remlife,A13value-SUM($F232:K232),IF(A13remlife="N/A","n/a",A13value/A13remlife))</f>
        <v>15.564695288623026</v>
      </c>
      <c r="M232" s="163">
        <f>IF(M$3&gt;A13remlife,A13value-SUM($F232:L232),IF(A13remlife="N/A","n/a",A13value/A13remlife))</f>
        <v>15.564695288623026</v>
      </c>
      <c r="N232" s="163">
        <f>IF(N$3&gt;A13remlife,A13value-SUM($F232:M232),IF(A13remlife="N/A","n/a",A13value/A13remlife))</f>
        <v>15.564695288623026</v>
      </c>
      <c r="O232" s="163">
        <f>IF(O$3&gt;A13remlife,A13value-SUM($F232:N232),IF(A13remlife="N/A","n/a",A13value/A13remlife))</f>
        <v>15.564695288623026</v>
      </c>
      <c r="P232" s="163">
        <f>IF(P$3&gt;A13remlife,A13value-SUM($F232:O232),IF(A13remlife="N/A","n/a",A13value/A13remlife))</f>
        <v>15.564695288623026</v>
      </c>
      <c r="Q232" s="163">
        <f>IF(Q$3&gt;A13remlife,A13value-SUM($F232:P232),IF(A13remlife="N/A","n/a",A13value/A13remlife))</f>
        <v>15.564695288623026</v>
      </c>
      <c r="R232" s="163">
        <f>IF(R$3&gt;A13remlife,A13value-SUM($F232:Q232),IF(A13remlife="N/A","n/a",A13value/A13remlife))</f>
        <v>15.564695288623026</v>
      </c>
      <c r="S232" s="163">
        <f>IF(S$3&gt;A13remlife,A13value-SUM($F232:R232),IF(A13remlife="N/A","n/a",A13value/A13remlife))</f>
        <v>15.564695288623026</v>
      </c>
      <c r="T232" s="163">
        <f>IF(T$3&gt;A13remlife,A13value-SUM($F232:S232),IF(A13remlife="N/A","n/a",A13value/A13remlife))</f>
        <v>15.564695288623026</v>
      </c>
      <c r="U232" s="163">
        <f>IF(U$3&gt;A13remlife,A13value-SUM($F232:T232),IF(A13remlife="N/A","n/a",A13value/A13remlife))</f>
        <v>15.564695288623026</v>
      </c>
      <c r="V232" s="163">
        <f>IF(V$3&gt;A13remlife,A13value-SUM($F232:U232),IF(A13remlife="N/A","n/a",A13value/A13remlife))</f>
        <v>15.564695288623026</v>
      </c>
      <c r="W232" s="163">
        <f>IF(W$3&gt;A13remlife,A13value-SUM($F232:V232),IF(A13remlife="N/A","n/a",A13value/A13remlife))</f>
        <v>15.564695288623026</v>
      </c>
      <c r="X232" s="163">
        <f>IF(X$3&gt;A13remlife,A13value-SUM($F232:W232),IF(A13remlife="N/A","n/a",A13value/A13remlife))</f>
        <v>15.564695288623026</v>
      </c>
      <c r="Y232" s="163">
        <f>IF(Y$3&gt;A13remlife,A13value-SUM($F232:X232),IF(A13remlife="N/A","n/a",A13value/A13remlife))</f>
        <v>15.564695288623026</v>
      </c>
      <c r="Z232" s="163">
        <f>IF(Z$3&gt;A13remlife,A13value-SUM($F232:Y232),IF(A13remlife="N/A","n/a",A13value/A13remlife))</f>
        <v>15.564695288623026</v>
      </c>
      <c r="AA232" s="163">
        <f>IF(AA$3&gt;A13remlife,A13value-SUM($F232:Z232),IF(A13remlife="N/A","n/a",A13value/A13remlife))</f>
        <v>15.564695288623026</v>
      </c>
      <c r="AB232" s="163">
        <f>IF(AB$3&gt;A13remlife,A13value-SUM($F232:AA232),IF(A13remlife="N/A","n/a",A13value/A13remlife))</f>
        <v>15.564695288623026</v>
      </c>
      <c r="AC232" s="163">
        <f>IF(AC$3&gt;A13remlife,A13value-SUM($F232:AB232),IF(A13remlife="N/A","n/a",A13value/A13remlife))</f>
        <v>15.564695288623026</v>
      </c>
      <c r="AD232" s="163">
        <f>IF(AD$3&gt;A13remlife,A13value-SUM($F232:AC232),IF(A13remlife="N/A","n/a",A13value/A13remlife))</f>
        <v>15.564695288623026</v>
      </c>
      <c r="AE232" s="163">
        <f>IF(AE$3&gt;A13remlife,A13value-SUM($F232:AD232),IF(A13remlife="N/A","n/a",A13value/A13remlife))</f>
        <v>15.564695288623026</v>
      </c>
      <c r="AF232" s="163">
        <f>IF(AF$3&gt;A13remlife,A13value-SUM($F232:AE232),IF(A13remlife="N/A","n/a",A13value/A13remlife))</f>
        <v>15.564695288623026</v>
      </c>
      <c r="AG232" s="163">
        <f>IF(AG$3&gt;A13remlife,A13value-SUM($F232:AF232),IF(A13remlife="N/A","n/a",A13value/A13remlife))</f>
        <v>15.564695288623026</v>
      </c>
      <c r="AH232" s="163">
        <f>IF(AH$3&gt;A13remlife,A13value-SUM($F232:AG232),IF(A13remlife="N/A","n/a",A13value/A13remlife))</f>
        <v>15.564695288623026</v>
      </c>
      <c r="AI232" s="163">
        <f>IF(AI$3&gt;A13remlife,A13value-SUM($F232:AH232),IF(A13remlife="N/A","n/a",A13value/A13remlife))</f>
        <v>15.564695288623026</v>
      </c>
      <c r="AJ232" s="163">
        <f>IF(AJ$3&gt;A13remlife,A13value-SUM($F232:AI232),IF(A13remlife="N/A","n/a",A13value/A13remlife))</f>
        <v>15.564695288623026</v>
      </c>
      <c r="AK232" s="163">
        <f>IF(AK$3&gt;A13remlife,A13value-SUM($F232:AJ232),IF(A13remlife="N/A","n/a",A13value/A13remlife))</f>
        <v>15.564695288623026</v>
      </c>
      <c r="AL232" s="163">
        <f>IF(AL$3&gt;A13remlife,A13value-SUM($F232:AK232),IF(A13remlife="N/A","n/a",A13value/A13remlife))</f>
        <v>15.564695288623026</v>
      </c>
      <c r="AM232" s="163">
        <f>IF(AM$3&gt;A13remlife,A13value-SUM($F232:AL232),IF(A13remlife="N/A","n/a",A13value/A13remlife))</f>
        <v>15.564695288623026</v>
      </c>
      <c r="AN232" s="163">
        <f>IF(AN$3&gt;A13remlife,A13value-SUM($F232:AM232),IF(A13remlife="N/A","n/a",A13value/A13remlife))</f>
        <v>15.564695288623026</v>
      </c>
      <c r="AO232" s="163">
        <f>IF(AO$3&gt;A13remlife,A13value-SUM($F232:AN232),IF(A13remlife="N/A","n/a",A13value/A13remlife))</f>
        <v>15.564695288623026</v>
      </c>
      <c r="AP232" s="163">
        <f>IF(AP$3&gt;A13remlife,A13value-SUM($F232:AO232),IF(A13remlife="N/A","n/a",A13value/A13remlife))</f>
        <v>15.564695288623026</v>
      </c>
      <c r="AQ232" s="163">
        <f>IF(AQ$3&gt;A13remlife,A13value-SUM($F232:AP232),IF(A13remlife="N/A","n/a",A13value/A13remlife))</f>
        <v>9.6046316016540914</v>
      </c>
      <c r="AR232" s="163">
        <f>IF(AR$3&gt;A13remlife,A13value-SUM($F232:AQ232),IF(A13remlife="N/A","n/a",A13value/A13remlife))</f>
        <v>0</v>
      </c>
      <c r="AS232" s="163">
        <f>IF(AS$3&gt;A13remlife,A13value-SUM($F232:AR232),IF(A13remlife="N/A","n/a",A13value/A13remlife))</f>
        <v>0</v>
      </c>
      <c r="AT232" s="163">
        <f>IF(AT$3&gt;A13remlife,A13value-SUM($F232:AS232),IF(A13remlife="N/A","n/a",A13value/A13remlife))</f>
        <v>0</v>
      </c>
      <c r="AU232" s="163">
        <f>IF(AU$3&gt;A13remlife,A13value-SUM($F232:AT232),IF(A13remlife="N/A","n/a",A13value/A13remlife))</f>
        <v>0</v>
      </c>
      <c r="AV232" s="163">
        <f>IF(AV$3&gt;A13remlife,A13value-SUM($F232:AU232),IF(A13remlife="N/A","n/a",A13value/A13remlife))</f>
        <v>0</v>
      </c>
      <c r="AW232" s="163">
        <f>IF(AW$3&gt;A13remlife,A13value-SUM($F232:AV232),IF(A13remlife="N/A","n/a",A13value/A13remlife))</f>
        <v>0</v>
      </c>
      <c r="AX232" s="163">
        <f>IF(AX$3&gt;A13remlife,A13value-SUM($F232:AW232),IF(A13remlife="N/A","n/a",A13value/A13remlife))</f>
        <v>0</v>
      </c>
      <c r="AY232" s="163">
        <f>IF(AY$3&gt;A13remlife,A13value-SUM($F232:AX232),IF(A13remlife="N/A","n/a",A13value/A13remlife))</f>
        <v>0</v>
      </c>
      <c r="AZ232" s="163">
        <f>IF(AZ$3&gt;A13remlife,A13value-SUM($F232:AY232),IF(A13remlife="N/A","n/a",A13value/A13remlife))</f>
        <v>0</v>
      </c>
      <c r="BA232" s="163">
        <f>IF(BA$3&gt;A13remlife,A13value-SUM($F232:AZ232),IF(A13remlife="N/A","n/a",A13value/A13remlife))</f>
        <v>0</v>
      </c>
      <c r="BB232" s="163">
        <f>IF(BB$3&gt;A13remlife,A13value-SUM($F232:BA232),IF(A13remlife="N/A","n/a",A13value/A13remlife))</f>
        <v>0</v>
      </c>
      <c r="BC232" s="163">
        <f>IF(BC$3&gt;A13remlife,A13value-SUM($F232:BB232),IF(A13remlife="N/A","n/a",A13value/A13remlife))</f>
        <v>0</v>
      </c>
      <c r="BD232" s="163">
        <f>IF(BD$3&gt;A13remlife,A13value-SUM($F232:BC232),IF(A13remlife="N/A","n/a",A13value/A13remlife))</f>
        <v>0</v>
      </c>
      <c r="BE232" s="163">
        <f>IF(BE$3&gt;A13remlife,A13value-SUM($F232:BD232),IF(A13remlife="N/A","n/a",A13value/A13remlife))</f>
        <v>0</v>
      </c>
      <c r="BF232" s="163">
        <f>IF(BF$3&gt;A13remlife,A13value-SUM($F232:BE232),IF(A13remlife="N/A","n/a",A13value/A13remlife))</f>
        <v>0</v>
      </c>
      <c r="BG232" s="163">
        <f>IF(BG$3&gt;A13remlife,A13value-SUM($F232:BF232),IF(A13remlife="N/A","n/a",A13value/A13remlife))</f>
        <v>0</v>
      </c>
      <c r="BH232" s="163">
        <f>IF(BH$3&gt;A13remlife,A13value-SUM($F232:BG232),IF(A13remlife="N/A","n/a",A13value/A13remlife))</f>
        <v>0</v>
      </c>
      <c r="BI232" s="163">
        <f>IF(BI$3&gt;A13remlife,A13value-SUM($F232:BH232),IF(A13remlife="N/A","n/a",A13value/A13remlife))</f>
        <v>0</v>
      </c>
      <c r="BJ232" s="18"/>
      <c r="BK232" s="18"/>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s="5" customFormat="1" hidden="1" outlineLevel="2" x14ac:dyDescent="0.2">
      <c r="A233" s="18"/>
      <c r="B233" s="18"/>
      <c r="C233" s="36"/>
      <c r="D233" s="485" t="s">
        <v>71</v>
      </c>
      <c r="E233" s="283">
        <v>0</v>
      </c>
      <c r="F233" s="38"/>
      <c r="G233" s="160"/>
      <c r="H233" s="164"/>
      <c r="I233" s="164"/>
      <c r="J233" s="164"/>
      <c r="K233" s="164"/>
      <c r="L233" s="164"/>
      <c r="M233" s="164"/>
      <c r="N233" s="164"/>
      <c r="O233" s="164"/>
      <c r="P233" s="164"/>
      <c r="Q233" s="164"/>
      <c r="R233" s="164"/>
      <c r="S233" s="164"/>
      <c r="T233" s="164"/>
      <c r="U233" s="164"/>
      <c r="V233" s="164"/>
      <c r="W233" s="164"/>
      <c r="X233" s="164"/>
      <c r="Y233" s="164"/>
      <c r="Z233" s="164"/>
      <c r="AA233" s="164"/>
      <c r="AB233" s="164"/>
      <c r="AC233" s="164"/>
      <c r="AD233" s="164"/>
      <c r="AE233" s="164"/>
      <c r="AF233" s="164"/>
      <c r="AG233" s="164"/>
      <c r="AH233" s="164"/>
      <c r="AI233" s="164"/>
      <c r="AJ233" s="164"/>
      <c r="AK233" s="164"/>
      <c r="AL233" s="164"/>
      <c r="AM233" s="164"/>
      <c r="AN233" s="164"/>
      <c r="AO233" s="164"/>
      <c r="AP233" s="164"/>
      <c r="AQ233" s="164"/>
      <c r="AR233" s="164"/>
      <c r="AS233" s="164"/>
      <c r="AT233" s="164"/>
      <c r="AU233" s="164"/>
      <c r="AV233" s="164"/>
      <c r="AW233" s="164"/>
      <c r="AX233" s="164"/>
      <c r="AY233" s="164"/>
      <c r="AZ233" s="164"/>
      <c r="BA233" s="164"/>
      <c r="BB233" s="164"/>
      <c r="BC233" s="164"/>
      <c r="BD233" s="164"/>
      <c r="BE233" s="164"/>
      <c r="BF233" s="164"/>
      <c r="BG233" s="164"/>
      <c r="BH233" s="164"/>
      <c r="BI233" s="164"/>
      <c r="BJ233" s="18"/>
      <c r="BK233" s="18"/>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s="5" customFormat="1" hidden="1" outlineLevel="2" x14ac:dyDescent="0.2">
      <c r="A234" s="18"/>
      <c r="B234" s="18"/>
      <c r="C234" s="36"/>
      <c r="D234" s="485"/>
      <c r="E234" s="283">
        <v>1</v>
      </c>
      <c r="F234" s="38"/>
      <c r="G234" s="390"/>
      <c r="H234" s="164">
        <f>IF(A13stdlife="n/a","n/a",IF(H$3&gt;(A13stdlife+$E234),(Input!$G$155*(1+rvanilla)^0.5)-SUM($G234:G234),(Input!$G$155*(1+rvanilla)^0.5)/A13stdlife))</f>
        <v>0.37505477567035023</v>
      </c>
      <c r="I234" s="164">
        <f>IF(A13stdlife="n/a","n/a",IF(I$3&gt;(A13stdlife+$E234),(Input!$G$155*(1+rvanilla)^0.5)-SUM($G234:H234),(Input!$G$155*(1+rvanilla)^0.5)/A13stdlife))</f>
        <v>0.37505477567035023</v>
      </c>
      <c r="J234" s="164">
        <f>IF(A13stdlife="n/a","n/a",IF(J$3&gt;(A13stdlife+$E234),(Input!$G$155*(1+rvanilla)^0.5)-SUM($G234:I234),(Input!$G$155*(1+rvanilla)^0.5)/A13stdlife))</f>
        <v>0.37505477567035023</v>
      </c>
      <c r="K234" s="164">
        <f>IF(A13stdlife="n/a","n/a",IF(K$3&gt;(A13stdlife+$E234),(Input!$G$155*(1+rvanilla)^0.5)-SUM($G234:J234),(Input!$G$155*(1+rvanilla)^0.5)/A13stdlife))</f>
        <v>0.37505477567035023</v>
      </c>
      <c r="L234" s="164">
        <f>IF(A13stdlife="n/a","n/a",IF(L$3&gt;(A13stdlife+$E234),(Input!$G$155*(1+rvanilla)^0.5)-SUM($G234:K234),(Input!$G$155*(1+rvanilla)^0.5)/A13stdlife))</f>
        <v>0.37505477567035023</v>
      </c>
      <c r="M234" s="164">
        <f>IF(A13stdlife="n/a","n/a",IF(M$3&gt;(A13stdlife+$E234),(Input!$G$155*(1+rvanilla)^0.5)-SUM($G234:L234),(Input!$G$155*(1+rvanilla)^0.5)/A13stdlife))</f>
        <v>0.37505477567035023</v>
      </c>
      <c r="N234" s="164">
        <f>IF(A13stdlife="n/a","n/a",IF(N$3&gt;(A13stdlife+$E234),(Input!$G$155*(1+rvanilla)^0.5)-SUM($G234:M234),(Input!$G$155*(1+rvanilla)^0.5)/A13stdlife))</f>
        <v>0.37505477567035023</v>
      </c>
      <c r="O234" s="164">
        <f>IF(A13stdlife="n/a","n/a",IF(O$3&gt;(A13stdlife+$E234),(Input!$G$155*(1+rvanilla)^0.5)-SUM($G234:N234),(Input!$G$155*(1+rvanilla)^0.5)/A13stdlife))</f>
        <v>0.37505477567035023</v>
      </c>
      <c r="P234" s="164">
        <f>IF(A13stdlife="n/a","n/a",IF(P$3&gt;(A13stdlife+$E234),(Input!$G$155*(1+rvanilla)^0.5)-SUM($G234:O234),(Input!$G$155*(1+rvanilla)^0.5)/A13stdlife))</f>
        <v>0.37505477567035023</v>
      </c>
      <c r="Q234" s="164">
        <f>IF(A13stdlife="n/a","n/a",IF(Q$3&gt;(A13stdlife+$E234),(Input!$G$155*(1+rvanilla)^0.5)-SUM($G234:P234),(Input!$G$155*(1+rvanilla)^0.5)/A13stdlife))</f>
        <v>0.37505477567035023</v>
      </c>
      <c r="R234" s="164">
        <f>IF(A13stdlife="n/a","n/a",IF(R$3&gt;(A13stdlife+$E234),(Input!$G$155*(1+rvanilla)^0.5)-SUM($G234:Q234),(Input!$G$155*(1+rvanilla)^0.5)/A13stdlife))</f>
        <v>0.37505477567035023</v>
      </c>
      <c r="S234" s="164">
        <f>IF(A13stdlife="n/a","n/a",IF(S$3&gt;(A13stdlife+$E234),(Input!$G$155*(1+rvanilla)^0.5)-SUM($G234:R234),(Input!$G$155*(1+rvanilla)^0.5)/A13stdlife))</f>
        <v>0.37505477567035023</v>
      </c>
      <c r="T234" s="164">
        <f>IF(A13stdlife="n/a","n/a",IF(T$3&gt;(A13stdlife+$E234),(Input!$G$155*(1+rvanilla)^0.5)-SUM($G234:S234),(Input!$G$155*(1+rvanilla)^0.5)/A13stdlife))</f>
        <v>0.37505477567035023</v>
      </c>
      <c r="U234" s="164">
        <f>IF(A13stdlife="n/a","n/a",IF(U$3&gt;(A13stdlife+$E234),(Input!$G$155*(1+rvanilla)^0.5)-SUM($G234:T234),(Input!$G$155*(1+rvanilla)^0.5)/A13stdlife))</f>
        <v>0.37505477567035023</v>
      </c>
      <c r="V234" s="164">
        <f>IF(A13stdlife="n/a","n/a",IF(V$3&gt;(A13stdlife+$E234),(Input!$G$155*(1+rvanilla)^0.5)-SUM($G234:U234),(Input!$G$155*(1+rvanilla)^0.5)/A13stdlife))</f>
        <v>0.37505477567035023</v>
      </c>
      <c r="W234" s="164">
        <f>IF(A13stdlife="n/a","n/a",IF(W$3&gt;(A13stdlife+$E234),(Input!$G$155*(1+rvanilla)^0.5)-SUM($G234:V234),(Input!$G$155*(1+rvanilla)^0.5)/A13stdlife))</f>
        <v>0.37505477567035023</v>
      </c>
      <c r="X234" s="164">
        <f>IF(A13stdlife="n/a","n/a",IF(X$3&gt;(A13stdlife+$E234),(Input!$G$155*(1+rvanilla)^0.5)-SUM($G234:W234),(Input!$G$155*(1+rvanilla)^0.5)/A13stdlife))</f>
        <v>0.37505477567035023</v>
      </c>
      <c r="Y234" s="164">
        <f>IF(A13stdlife="n/a","n/a",IF(Y$3&gt;(A13stdlife+$E234),(Input!$G$155*(1+rvanilla)^0.5)-SUM($G234:X234),(Input!$G$155*(1+rvanilla)^0.5)/A13stdlife))</f>
        <v>0.37505477567035023</v>
      </c>
      <c r="Z234" s="164">
        <f>IF(A13stdlife="n/a","n/a",IF(Z$3&gt;(A13stdlife+$E234),(Input!$G$155*(1+rvanilla)^0.5)-SUM($G234:Y234),(Input!$G$155*(1+rvanilla)^0.5)/A13stdlife))</f>
        <v>0.37505477567035023</v>
      </c>
      <c r="AA234" s="164">
        <f>IF(A13stdlife="n/a","n/a",IF(AA$3&gt;(A13stdlife+$E234),(Input!$G$155*(1+rvanilla)^0.5)-SUM($G234:Z234),(Input!$G$155*(1+rvanilla)^0.5)/A13stdlife))</f>
        <v>0.37505477567035023</v>
      </c>
      <c r="AB234" s="164">
        <f>IF(A13stdlife="n/a","n/a",IF(AB$3&gt;(A13stdlife+$E234),(Input!$G$155*(1+rvanilla)^0.5)-SUM($G234:AA234),(Input!$G$155*(1+rvanilla)^0.5)/A13stdlife))</f>
        <v>0.37505477567035023</v>
      </c>
      <c r="AC234" s="164">
        <f>IF(A13stdlife="n/a","n/a",IF(AC$3&gt;(A13stdlife+$E234),(Input!$G$155*(1+rvanilla)^0.5)-SUM($G234:AB234),(Input!$G$155*(1+rvanilla)^0.5)/A13stdlife))</f>
        <v>0.37505477567035023</v>
      </c>
      <c r="AD234" s="164">
        <f>IF(A13stdlife="n/a","n/a",IF(AD$3&gt;(A13stdlife+$E234),(Input!$G$155*(1+rvanilla)^0.5)-SUM($G234:AC234),(Input!$G$155*(1+rvanilla)^0.5)/A13stdlife))</f>
        <v>0.37505477567035023</v>
      </c>
      <c r="AE234" s="164">
        <f>IF(A13stdlife="n/a","n/a",IF(AE$3&gt;(A13stdlife+$E234),(Input!$G$155*(1+rvanilla)^0.5)-SUM($G234:AD234),(Input!$G$155*(1+rvanilla)^0.5)/A13stdlife))</f>
        <v>0.37505477567035023</v>
      </c>
      <c r="AF234" s="164">
        <f>IF(A13stdlife="n/a","n/a",IF(AF$3&gt;(A13stdlife+$E234),(Input!$G$155*(1+rvanilla)^0.5)-SUM($G234:AE234),(Input!$G$155*(1+rvanilla)^0.5)/A13stdlife))</f>
        <v>0.37505477567035023</v>
      </c>
      <c r="AG234" s="164">
        <f>IF(A13stdlife="n/a","n/a",IF(AG$3&gt;(A13stdlife+$E234),(Input!$G$155*(1+rvanilla)^0.5)-SUM($G234:AF234),(Input!$G$155*(1+rvanilla)^0.5)/A13stdlife))</f>
        <v>0.37505477567035023</v>
      </c>
      <c r="AH234" s="164">
        <f>IF(A13stdlife="n/a","n/a",IF(AH$3&gt;(A13stdlife+$E234),(Input!$G$155*(1+rvanilla)^0.5)-SUM($G234:AG234),(Input!$G$155*(1+rvanilla)^0.5)/A13stdlife))</f>
        <v>0.37505477567035023</v>
      </c>
      <c r="AI234" s="164">
        <f>IF(A13stdlife="n/a","n/a",IF(AI$3&gt;(A13stdlife+$E234),(Input!$G$155*(1+rvanilla)^0.5)-SUM($G234:AH234),(Input!$G$155*(1+rvanilla)^0.5)/A13stdlife))</f>
        <v>0.37505477567035023</v>
      </c>
      <c r="AJ234" s="164">
        <f>IF(A13stdlife="n/a","n/a",IF(AJ$3&gt;(A13stdlife+$E234),(Input!$G$155*(1+rvanilla)^0.5)-SUM($G234:AI234),(Input!$G$155*(1+rvanilla)^0.5)/A13stdlife))</f>
        <v>0.37505477567035023</v>
      </c>
      <c r="AK234" s="164">
        <f>IF(A13stdlife="n/a","n/a",IF(AK$3&gt;(A13stdlife+$E234),(Input!$G$155*(1+rvanilla)^0.5)-SUM($G234:AJ234),(Input!$G$155*(1+rvanilla)^0.5)/A13stdlife))</f>
        <v>0.37505477567035023</v>
      </c>
      <c r="AL234" s="164">
        <f>IF(A13stdlife="n/a","n/a",IF(AL$3&gt;(A13stdlife+$E234),(Input!$G$155*(1+rvanilla)^0.5)-SUM($G234:AK234),(Input!$G$155*(1+rvanilla)^0.5)/A13stdlife))</f>
        <v>0.37505477567035023</v>
      </c>
      <c r="AM234" s="164">
        <f>IF(A13stdlife="n/a","n/a",IF(AM$3&gt;(A13stdlife+$E234),(Input!$G$155*(1+rvanilla)^0.5)-SUM($G234:AL234),(Input!$G$155*(1+rvanilla)^0.5)/A13stdlife))</f>
        <v>0.37505477567035023</v>
      </c>
      <c r="AN234" s="164">
        <f>IF(A13stdlife="n/a","n/a",IF(AN$3&gt;(A13stdlife+$E234),(Input!$G$155*(1+rvanilla)^0.5)-SUM($G234:AM234),(Input!$G$155*(1+rvanilla)^0.5)/A13stdlife))</f>
        <v>0.37505477567035023</v>
      </c>
      <c r="AO234" s="164">
        <f>IF(A13stdlife="n/a","n/a",IF(AO$3&gt;(A13stdlife+$E234),(Input!$G$155*(1+rvanilla)^0.5)-SUM($G234:AN234),(Input!$G$155*(1+rvanilla)^0.5)/A13stdlife))</f>
        <v>0.37505477567035023</v>
      </c>
      <c r="AP234" s="164">
        <f>IF(A13stdlife="n/a","n/a",IF(AP$3&gt;(A13stdlife+$E234),(Input!$G$155*(1+rvanilla)^0.5)-SUM($G234:AO234),(Input!$G$155*(1+rvanilla)^0.5)/A13stdlife))</f>
        <v>0.37505477567035023</v>
      </c>
      <c r="AQ234" s="164">
        <f>IF(A13stdlife="n/a","n/a",IF(AQ$3&gt;(A13stdlife+$E234),(Input!$G$155*(1+rvanilla)^0.5)-SUM($G234:AP234),(Input!$G$155*(1+rvanilla)^0.5)/A13stdlife))</f>
        <v>0.37505477567035023</v>
      </c>
      <c r="AR234" s="164">
        <f>IF(A13stdlife="n/a","n/a",IF(AR$3&gt;(A13stdlife+$E234),(Input!$G$155*(1+rvanilla)^0.5)-SUM($G234:AQ234),(Input!$G$155*(1+rvanilla)^0.5)/A13stdlife))</f>
        <v>0.37505477567035023</v>
      </c>
      <c r="AS234" s="164">
        <f>IF(A13stdlife="n/a","n/a",IF(AS$3&gt;(A13stdlife+$E234),(Input!$G$155*(1+rvanilla)^0.5)-SUM($G234:AR234),(Input!$G$155*(1+rvanilla)^0.5)/A13stdlife))</f>
        <v>0.37505477567035023</v>
      </c>
      <c r="AT234" s="164">
        <f>IF(A13stdlife="n/a","n/a",IF(AT$3&gt;(A13stdlife+$E234),(Input!$G$155*(1+rvanilla)^0.5)-SUM($G234:AS234),(Input!$G$155*(1+rvanilla)^0.5)/A13stdlife))</f>
        <v>0.37505477567035023</v>
      </c>
      <c r="AU234" s="164">
        <f>IF(A13stdlife="n/a","n/a",IF(AU$3&gt;(A13stdlife+$E234),(Input!$G$155*(1+rvanilla)^0.5)-SUM($G234:AT234),(Input!$G$155*(1+rvanilla)^0.5)/A13stdlife))</f>
        <v>0.37505477567035023</v>
      </c>
      <c r="AV234" s="164">
        <f>IF(A13stdlife="n/a","n/a",IF(AV$3&gt;(A13stdlife+$E234),(Input!$G$155*(1+rvanilla)^0.5)-SUM($G234:AU234),(Input!$G$155*(1+rvanilla)^0.5)/A13stdlife))</f>
        <v>0.37505477567035023</v>
      </c>
      <c r="AW234" s="164">
        <f>IF(A13stdlife="n/a","n/a",IF(AW$3&gt;(A13stdlife+$E234),(Input!$G$155*(1+rvanilla)^0.5)-SUM($G234:AV234),(Input!$G$155*(1+rvanilla)^0.5)/A13stdlife))</f>
        <v>0.37505477567035023</v>
      </c>
      <c r="AX234" s="164">
        <f>IF(A13stdlife="n/a","n/a",IF(AX$3&gt;(A13stdlife+$E234),(Input!$G$155*(1+rvanilla)^0.5)-SUM($G234:AW234),(Input!$G$155*(1+rvanilla)^0.5)/A13stdlife))</f>
        <v>0.37505477567035023</v>
      </c>
      <c r="AY234" s="164">
        <f>IF(A13stdlife="n/a","n/a",IF(AY$3&gt;(A13stdlife+$E234),(Input!$G$155*(1+rvanilla)^0.5)-SUM($G234:AX234),(Input!$G$155*(1+rvanilla)^0.5)/A13stdlife))</f>
        <v>0.37505477567035023</v>
      </c>
      <c r="AZ234" s="164">
        <f>IF(A13stdlife="n/a","n/a",IF(AZ$3&gt;(A13stdlife+$E234),(Input!$G$155*(1+rvanilla)^0.5)-SUM($G234:AY234),(Input!$G$155*(1+rvanilla)^0.5)/A13stdlife))</f>
        <v>0.37505477567035023</v>
      </c>
      <c r="BA234" s="164">
        <f>IF(A13stdlife="n/a","n/a",IF(BA$3&gt;(A13stdlife+$E234),(Input!$G$155*(1+rvanilla)^0.5)-SUM($G234:AZ234),(Input!$G$155*(1+rvanilla)^0.5)/A13stdlife))</f>
        <v>7.1054273576010019E-15</v>
      </c>
      <c r="BB234" s="164">
        <f>IF(A13stdlife="n/a","n/a",IF(BB$3&gt;(A13stdlife+$E234),(Input!$G$155*(1+rvanilla)^0.5)-SUM($G234:BA234),(Input!$G$155*(1+rvanilla)^0.5)/A13stdlife))</f>
        <v>0</v>
      </c>
      <c r="BC234" s="164">
        <f>IF(A13stdlife="n/a","n/a",IF(BC$3&gt;(A13stdlife+$E234),(Input!$G$155*(1+rvanilla)^0.5)-SUM($G234:BB234),(Input!$G$155*(1+rvanilla)^0.5)/A13stdlife))</f>
        <v>0</v>
      </c>
      <c r="BD234" s="164">
        <f>IF(A13stdlife="n/a","n/a",IF(BD$3&gt;(A13stdlife+$E234),(Input!$G$155*(1+rvanilla)^0.5)-SUM($G234:BC234),(Input!$G$155*(1+rvanilla)^0.5)/A13stdlife))</f>
        <v>0</v>
      </c>
      <c r="BE234" s="164">
        <f>IF(A13stdlife="n/a","n/a",IF(BE$3&gt;(A13stdlife+$E234),(Input!$G$155*(1+rvanilla)^0.5)-SUM($G234:BD234),(Input!$G$155*(1+rvanilla)^0.5)/A13stdlife))</f>
        <v>0</v>
      </c>
      <c r="BF234" s="164">
        <f>IF(A13stdlife="n/a","n/a",IF(BF$3&gt;(A13stdlife+$E234),(Input!$G$155*(1+rvanilla)^0.5)-SUM($G234:BE234),(Input!$G$155*(1+rvanilla)^0.5)/A13stdlife))</f>
        <v>0</v>
      </c>
      <c r="BG234" s="164">
        <f>IF(A13stdlife="n/a","n/a",IF(BG$3&gt;(A13stdlife+$E234),(Input!$G$155*(1+rvanilla)^0.5)-SUM($G234:BF234),(Input!$G$155*(1+rvanilla)^0.5)/A13stdlife))</f>
        <v>0</v>
      </c>
      <c r="BH234" s="164">
        <f>IF(A13stdlife="n/a","n/a",IF(BH$3&gt;(A13stdlife+$E234),(Input!$G$155*(1+rvanilla)^0.5)-SUM($G234:BG234),(Input!$G$155*(1+rvanilla)^0.5)/A13stdlife))</f>
        <v>0</v>
      </c>
      <c r="BI234" s="164">
        <f>IF(A13stdlife="n/a","n/a",IF(BI$3&gt;(A13stdlife+$E234),(Input!$G$155*(1+rvanilla)^0.5)-SUM($G234:BH234),(Input!$G$155*(1+rvanilla)^0.5)/A13stdlife))</f>
        <v>0</v>
      </c>
      <c r="BJ234" s="18"/>
      <c r="BK234" s="18"/>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s="5" customFormat="1" hidden="1" outlineLevel="2" x14ac:dyDescent="0.2">
      <c r="A235" s="18"/>
      <c r="B235" s="18"/>
      <c r="C235" s="36"/>
      <c r="D235" s="485"/>
      <c r="E235" s="283">
        <v>2</v>
      </c>
      <c r="F235" s="38"/>
      <c r="G235" s="391"/>
      <c r="H235" s="307"/>
      <c r="I235" s="164">
        <f>IF(A13stdlife="n/a","n/a",IF(I$3&gt;(A13stdlife+$E235),(Input!$H$155*(1+rvanilla)^0.5)-SUM($H235:H235),(Input!$H$155*(1+rvanilla)^0.5)/A13stdlife))</f>
        <v>0.6920521996295792</v>
      </c>
      <c r="J235" s="164">
        <f>IF(A13stdlife="n/a","n/a",IF(J$3&gt;(A13stdlife+$E235),(Input!$H$155*(1+rvanilla)^0.5)-SUM($H235:I235),(Input!$H$155*(1+rvanilla)^0.5)/A13stdlife))</f>
        <v>0.6920521996295792</v>
      </c>
      <c r="K235" s="164">
        <f>IF(A13stdlife="n/a","n/a",IF(K$3&gt;(A13stdlife+$E235),(Input!$H$155*(1+rvanilla)^0.5)-SUM($H235:J235),(Input!$H$155*(1+rvanilla)^0.5)/A13stdlife))</f>
        <v>0.6920521996295792</v>
      </c>
      <c r="L235" s="164">
        <f>IF(A13stdlife="n/a","n/a",IF(L$3&gt;(A13stdlife+$E235),(Input!$H$155*(1+rvanilla)^0.5)-SUM($H235:K235),(Input!$H$155*(1+rvanilla)^0.5)/A13stdlife))</f>
        <v>0.6920521996295792</v>
      </c>
      <c r="M235" s="164">
        <f>IF(A13stdlife="n/a","n/a",IF(M$3&gt;(A13stdlife+$E235),(Input!$H$155*(1+rvanilla)^0.5)-SUM($H235:L235),(Input!$H$155*(1+rvanilla)^0.5)/A13stdlife))</f>
        <v>0.6920521996295792</v>
      </c>
      <c r="N235" s="164">
        <f>IF(A13stdlife="n/a","n/a",IF(N$3&gt;(A13stdlife+$E235),(Input!$H$155*(1+rvanilla)^0.5)-SUM($H235:M235),(Input!$H$155*(1+rvanilla)^0.5)/A13stdlife))</f>
        <v>0.6920521996295792</v>
      </c>
      <c r="O235" s="164">
        <f>IF(A13stdlife="n/a","n/a",IF(O$3&gt;(A13stdlife+$E235),(Input!$H$155*(1+rvanilla)^0.5)-SUM($H235:N235),(Input!$H$155*(1+rvanilla)^0.5)/A13stdlife))</f>
        <v>0.6920521996295792</v>
      </c>
      <c r="P235" s="164">
        <f>IF(A13stdlife="n/a","n/a",IF(P$3&gt;(A13stdlife+$E235),(Input!$H$155*(1+rvanilla)^0.5)-SUM($H235:O235),(Input!$H$155*(1+rvanilla)^0.5)/A13stdlife))</f>
        <v>0.6920521996295792</v>
      </c>
      <c r="Q235" s="164">
        <f>IF(A13stdlife="n/a","n/a",IF(Q$3&gt;(A13stdlife+$E235),(Input!$H$155*(1+rvanilla)^0.5)-SUM($H235:P235),(Input!$H$155*(1+rvanilla)^0.5)/A13stdlife))</f>
        <v>0.6920521996295792</v>
      </c>
      <c r="R235" s="164">
        <f>IF(A13stdlife="n/a","n/a",IF(R$3&gt;(A13stdlife+$E235),(Input!$H$155*(1+rvanilla)^0.5)-SUM($H235:Q235),(Input!$H$155*(1+rvanilla)^0.5)/A13stdlife))</f>
        <v>0.6920521996295792</v>
      </c>
      <c r="S235" s="164">
        <f>IF(A13stdlife="n/a","n/a",IF(S$3&gt;(A13stdlife+$E235),(Input!$H$155*(1+rvanilla)^0.5)-SUM($H235:R235),(Input!$H$155*(1+rvanilla)^0.5)/A13stdlife))</f>
        <v>0.6920521996295792</v>
      </c>
      <c r="T235" s="164">
        <f>IF(A13stdlife="n/a","n/a",IF(T$3&gt;(A13stdlife+$E235),(Input!$H$155*(1+rvanilla)^0.5)-SUM($H235:S235),(Input!$H$155*(1+rvanilla)^0.5)/A13stdlife))</f>
        <v>0.6920521996295792</v>
      </c>
      <c r="U235" s="164">
        <f>IF(A13stdlife="n/a","n/a",IF(U$3&gt;(A13stdlife+$E235),(Input!$H$155*(1+rvanilla)^0.5)-SUM($H235:T235),(Input!$H$155*(1+rvanilla)^0.5)/A13stdlife))</f>
        <v>0.6920521996295792</v>
      </c>
      <c r="V235" s="164">
        <f>IF(A13stdlife="n/a","n/a",IF(V$3&gt;(A13stdlife+$E235),(Input!$H$155*(1+rvanilla)^0.5)-SUM($H235:U235),(Input!$H$155*(1+rvanilla)^0.5)/A13stdlife))</f>
        <v>0.6920521996295792</v>
      </c>
      <c r="W235" s="164">
        <f>IF(A13stdlife="n/a","n/a",IF(W$3&gt;(A13stdlife+$E235),(Input!$H$155*(1+rvanilla)^0.5)-SUM($H235:V235),(Input!$H$155*(1+rvanilla)^0.5)/A13stdlife))</f>
        <v>0.6920521996295792</v>
      </c>
      <c r="X235" s="164">
        <f>IF(A13stdlife="n/a","n/a",IF(X$3&gt;(A13stdlife+$E235),(Input!$H$155*(1+rvanilla)^0.5)-SUM($H235:W235),(Input!$H$155*(1+rvanilla)^0.5)/A13stdlife))</f>
        <v>0.6920521996295792</v>
      </c>
      <c r="Y235" s="164">
        <f>IF(A13stdlife="n/a","n/a",IF(Y$3&gt;(A13stdlife+$E235),(Input!$H$155*(1+rvanilla)^0.5)-SUM($H235:X235),(Input!$H$155*(1+rvanilla)^0.5)/A13stdlife))</f>
        <v>0.6920521996295792</v>
      </c>
      <c r="Z235" s="164">
        <f>IF(A13stdlife="n/a","n/a",IF(Z$3&gt;(A13stdlife+$E235),(Input!$H$155*(1+rvanilla)^0.5)-SUM($H235:Y235),(Input!$H$155*(1+rvanilla)^0.5)/A13stdlife))</f>
        <v>0.6920521996295792</v>
      </c>
      <c r="AA235" s="164">
        <f>IF(A13stdlife="n/a","n/a",IF(AA$3&gt;(A13stdlife+$E235),(Input!$H$155*(1+rvanilla)^0.5)-SUM($H235:Z235),(Input!$H$155*(1+rvanilla)^0.5)/A13stdlife))</f>
        <v>0.6920521996295792</v>
      </c>
      <c r="AB235" s="164">
        <f>IF(A13stdlife="n/a","n/a",IF(AB$3&gt;(A13stdlife+$E235),(Input!$H$155*(1+rvanilla)^0.5)-SUM($H235:AA235),(Input!$H$155*(1+rvanilla)^0.5)/A13stdlife))</f>
        <v>0.6920521996295792</v>
      </c>
      <c r="AC235" s="164">
        <f>IF(A13stdlife="n/a","n/a",IF(AC$3&gt;(A13stdlife+$E235),(Input!$H$155*(1+rvanilla)^0.5)-SUM($H235:AB235),(Input!$H$155*(1+rvanilla)^0.5)/A13stdlife))</f>
        <v>0.6920521996295792</v>
      </c>
      <c r="AD235" s="164">
        <f>IF(A13stdlife="n/a","n/a",IF(AD$3&gt;(A13stdlife+$E235),(Input!$H$155*(1+rvanilla)^0.5)-SUM($H235:AC235),(Input!$H$155*(1+rvanilla)^0.5)/A13stdlife))</f>
        <v>0.6920521996295792</v>
      </c>
      <c r="AE235" s="164">
        <f>IF(A13stdlife="n/a","n/a",IF(AE$3&gt;(A13stdlife+$E235),(Input!$H$155*(1+rvanilla)^0.5)-SUM($H235:AD235),(Input!$H$155*(1+rvanilla)^0.5)/A13stdlife))</f>
        <v>0.6920521996295792</v>
      </c>
      <c r="AF235" s="164">
        <f>IF(A13stdlife="n/a","n/a",IF(AF$3&gt;(A13stdlife+$E235),(Input!$H$155*(1+rvanilla)^0.5)-SUM($H235:AE235),(Input!$H$155*(1+rvanilla)^0.5)/A13stdlife))</f>
        <v>0.6920521996295792</v>
      </c>
      <c r="AG235" s="164">
        <f>IF(A13stdlife="n/a","n/a",IF(AG$3&gt;(A13stdlife+$E235),(Input!$H$155*(1+rvanilla)^0.5)-SUM($H235:AF235),(Input!$H$155*(1+rvanilla)^0.5)/A13stdlife))</f>
        <v>0.6920521996295792</v>
      </c>
      <c r="AH235" s="164">
        <f>IF(A13stdlife="n/a","n/a",IF(AH$3&gt;(A13stdlife+$E235),(Input!$H$155*(1+rvanilla)^0.5)-SUM($H235:AG235),(Input!$H$155*(1+rvanilla)^0.5)/A13stdlife))</f>
        <v>0.6920521996295792</v>
      </c>
      <c r="AI235" s="164">
        <f>IF(A13stdlife="n/a","n/a",IF(AI$3&gt;(A13stdlife+$E235),(Input!$H$155*(1+rvanilla)^0.5)-SUM($H235:AH235),(Input!$H$155*(1+rvanilla)^0.5)/A13stdlife))</f>
        <v>0.6920521996295792</v>
      </c>
      <c r="AJ235" s="164">
        <f>IF(A13stdlife="n/a","n/a",IF(AJ$3&gt;(A13stdlife+$E235),(Input!$H$155*(1+rvanilla)^0.5)-SUM($H235:AI235),(Input!$H$155*(1+rvanilla)^0.5)/A13stdlife))</f>
        <v>0.6920521996295792</v>
      </c>
      <c r="AK235" s="164">
        <f>IF(A13stdlife="n/a","n/a",IF(AK$3&gt;(A13stdlife+$E235),(Input!$H$155*(1+rvanilla)^0.5)-SUM($H235:AJ235),(Input!$H$155*(1+rvanilla)^0.5)/A13stdlife))</f>
        <v>0.6920521996295792</v>
      </c>
      <c r="AL235" s="164">
        <f>IF(A13stdlife="n/a","n/a",IF(AL$3&gt;(A13stdlife+$E235),(Input!$H$155*(1+rvanilla)^0.5)-SUM($H235:AK235),(Input!$H$155*(1+rvanilla)^0.5)/A13stdlife))</f>
        <v>0.6920521996295792</v>
      </c>
      <c r="AM235" s="164">
        <f>IF(A13stdlife="n/a","n/a",IF(AM$3&gt;(A13stdlife+$E235),(Input!$H$155*(1+rvanilla)^0.5)-SUM($H235:AL235),(Input!$H$155*(1+rvanilla)^0.5)/A13stdlife))</f>
        <v>0.6920521996295792</v>
      </c>
      <c r="AN235" s="164">
        <f>IF(A13stdlife="n/a","n/a",IF(AN$3&gt;(A13stdlife+$E235),(Input!$H$155*(1+rvanilla)^0.5)-SUM($H235:AM235),(Input!$H$155*(1+rvanilla)^0.5)/A13stdlife))</f>
        <v>0.6920521996295792</v>
      </c>
      <c r="AO235" s="164">
        <f>IF(A13stdlife="n/a","n/a",IF(AO$3&gt;(A13stdlife+$E235),(Input!$H$155*(1+rvanilla)^0.5)-SUM($H235:AN235),(Input!$H$155*(1+rvanilla)^0.5)/A13stdlife))</f>
        <v>0.6920521996295792</v>
      </c>
      <c r="AP235" s="164">
        <f>IF(A13stdlife="n/a","n/a",IF(AP$3&gt;(A13stdlife+$E235),(Input!$H$155*(1+rvanilla)^0.5)-SUM($H235:AO235),(Input!$H$155*(1+rvanilla)^0.5)/A13stdlife))</f>
        <v>0.6920521996295792</v>
      </c>
      <c r="AQ235" s="164">
        <f>IF(A13stdlife="n/a","n/a",IF(AQ$3&gt;(A13stdlife+$E235),(Input!$H$155*(1+rvanilla)^0.5)-SUM($H235:AP235),(Input!$H$155*(1+rvanilla)^0.5)/A13stdlife))</f>
        <v>0.6920521996295792</v>
      </c>
      <c r="AR235" s="164">
        <f>IF(A13stdlife="n/a","n/a",IF(AR$3&gt;(A13stdlife+$E235),(Input!$H$155*(1+rvanilla)^0.5)-SUM($H235:AQ235),(Input!$H$155*(1+rvanilla)^0.5)/A13stdlife))</f>
        <v>0.6920521996295792</v>
      </c>
      <c r="AS235" s="164">
        <f>IF(A13stdlife="n/a","n/a",IF(AS$3&gt;(A13stdlife+$E235),(Input!$H$155*(1+rvanilla)^0.5)-SUM($H235:AR235),(Input!$H$155*(1+rvanilla)^0.5)/A13stdlife))</f>
        <v>0.6920521996295792</v>
      </c>
      <c r="AT235" s="164">
        <f>IF(A13stdlife="n/a","n/a",IF(AT$3&gt;(A13stdlife+$E235),(Input!$H$155*(1+rvanilla)^0.5)-SUM($H235:AS235),(Input!$H$155*(1+rvanilla)^0.5)/A13stdlife))</f>
        <v>0.6920521996295792</v>
      </c>
      <c r="AU235" s="164">
        <f>IF(A13stdlife="n/a","n/a",IF(AU$3&gt;(A13stdlife+$E235),(Input!$H$155*(1+rvanilla)^0.5)-SUM($H235:AT235),(Input!$H$155*(1+rvanilla)^0.5)/A13stdlife))</f>
        <v>0.6920521996295792</v>
      </c>
      <c r="AV235" s="164">
        <f>IF(A13stdlife="n/a","n/a",IF(AV$3&gt;(A13stdlife+$E235),(Input!$H$155*(1+rvanilla)^0.5)-SUM($H235:AU235),(Input!$H$155*(1+rvanilla)^0.5)/A13stdlife))</f>
        <v>0.6920521996295792</v>
      </c>
      <c r="AW235" s="164">
        <f>IF(A13stdlife="n/a","n/a",IF(AW$3&gt;(A13stdlife+$E235),(Input!$H$155*(1+rvanilla)^0.5)-SUM($H235:AV235),(Input!$H$155*(1+rvanilla)^0.5)/A13stdlife))</f>
        <v>0.6920521996295792</v>
      </c>
      <c r="AX235" s="164">
        <f>IF(A13stdlife="n/a","n/a",IF(AX$3&gt;(A13stdlife+$E235),(Input!$H$155*(1+rvanilla)^0.5)-SUM($H235:AW235),(Input!$H$155*(1+rvanilla)^0.5)/A13stdlife))</f>
        <v>0.6920521996295792</v>
      </c>
      <c r="AY235" s="164">
        <f>IF(A13stdlife="n/a","n/a",IF(AY$3&gt;(A13stdlife+$E235),(Input!$H$155*(1+rvanilla)^0.5)-SUM($H235:AX235),(Input!$H$155*(1+rvanilla)^0.5)/A13stdlife))</f>
        <v>0.6920521996295792</v>
      </c>
      <c r="AZ235" s="164">
        <f>IF(A13stdlife="n/a","n/a",IF(AZ$3&gt;(A13stdlife+$E235),(Input!$H$155*(1+rvanilla)^0.5)-SUM($H235:AY235),(Input!$H$155*(1+rvanilla)^0.5)/A13stdlife))</f>
        <v>0.6920521996295792</v>
      </c>
      <c r="BA235" s="164">
        <f>IF(A13stdlife="n/a","n/a",IF(BA$3&gt;(A13stdlife+$E235),(Input!$H$155*(1+rvanilla)^0.5)-SUM($H235:AZ235),(Input!$H$155*(1+rvanilla)^0.5)/A13stdlife))</f>
        <v>0.6920521996295792</v>
      </c>
      <c r="BB235" s="164">
        <f>IF(A13stdlife="n/a","n/a",IF(BB$3&gt;(A13stdlife+$E235),(Input!$H$155*(1+rvanilla)^0.5)-SUM($H235:BA235),(Input!$H$155*(1+rvanilla)^0.5)/A13stdlife))</f>
        <v>7.1054273576010019E-15</v>
      </c>
      <c r="BC235" s="164">
        <f>IF(A13stdlife="n/a","n/a",IF(BC$3&gt;(A13stdlife+$E235),(Input!$H$155*(1+rvanilla)^0.5)-SUM($H235:BB235),(Input!$H$155*(1+rvanilla)^0.5)/A13stdlife))</f>
        <v>0</v>
      </c>
      <c r="BD235" s="164">
        <f>IF(A13stdlife="n/a","n/a",IF(BD$3&gt;(A13stdlife+$E235),(Input!$H$155*(1+rvanilla)^0.5)-SUM($H235:BC235),(Input!$H$155*(1+rvanilla)^0.5)/A13stdlife))</f>
        <v>0</v>
      </c>
      <c r="BE235" s="164">
        <f>IF(A13stdlife="n/a","n/a",IF(BE$3&gt;(A13stdlife+$E235),(Input!$H$155*(1+rvanilla)^0.5)-SUM($H235:BD235),(Input!$H$155*(1+rvanilla)^0.5)/A13stdlife))</f>
        <v>0</v>
      </c>
      <c r="BF235" s="164">
        <f>IF(A13stdlife="n/a","n/a",IF(BF$3&gt;(A13stdlife+$E235),(Input!$H$155*(1+rvanilla)^0.5)-SUM($H235:BE235),(Input!$H$155*(1+rvanilla)^0.5)/A13stdlife))</f>
        <v>0</v>
      </c>
      <c r="BG235" s="164">
        <f>IF(A13stdlife="n/a","n/a",IF(BG$3&gt;(A13stdlife+$E235),(Input!$H$155*(1+rvanilla)^0.5)-SUM($H235:BF235),(Input!$H$155*(1+rvanilla)^0.5)/A13stdlife))</f>
        <v>0</v>
      </c>
      <c r="BH235" s="164">
        <f>IF(A13stdlife="n/a","n/a",IF(BH$3&gt;(A13stdlife+$E235),(Input!$H$155*(1+rvanilla)^0.5)-SUM($H235:BG235),(Input!$H$155*(1+rvanilla)^0.5)/A13stdlife))</f>
        <v>0</v>
      </c>
      <c r="BI235" s="164">
        <f>IF(A13stdlife="n/a","n/a",IF(BI$3&gt;(A13stdlife+$E235),(Input!$H$155*(1+rvanilla)^0.5)-SUM($H235:BH235),(Input!$H$155*(1+rvanilla)^0.5)/A13stdlife))</f>
        <v>0</v>
      </c>
      <c r="BJ235" s="18"/>
      <c r="BK235" s="18"/>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s="5" customFormat="1" hidden="1" outlineLevel="2" x14ac:dyDescent="0.2">
      <c r="A236" s="18"/>
      <c r="B236" s="18"/>
      <c r="C236" s="36"/>
      <c r="D236" s="485"/>
      <c r="E236" s="283">
        <v>3</v>
      </c>
      <c r="F236" s="38"/>
      <c r="G236" s="391"/>
      <c r="H236" s="308"/>
      <c r="I236" s="307"/>
      <c r="J236" s="164">
        <f>IF(A13stdlife="n/a","n/a",IF(J$3&gt;(A13stdlife+$E236),(Input!$I$155*(1+rvanilla)^0.5)-SUM($I236:I236),(Input!$I$155*(1+rvanilla)^0.5)/A13stdlife))</f>
        <v>1.0738895113185039</v>
      </c>
      <c r="K236" s="164">
        <f>IF(A13stdlife="n/a","n/a",IF(K$3&gt;(A13stdlife+$E236),(Input!$I$155*(1+rvanilla)^0.5)-SUM($I236:J236),(Input!$I$155*(1+rvanilla)^0.5)/A13stdlife))</f>
        <v>1.0738895113185039</v>
      </c>
      <c r="L236" s="164">
        <f>IF(A13stdlife="n/a","n/a",IF(L$3&gt;(A13stdlife+$E236),(Input!$I$155*(1+rvanilla)^0.5)-SUM($I236:K236),(Input!$I$155*(1+rvanilla)^0.5)/A13stdlife))</f>
        <v>1.0738895113185039</v>
      </c>
      <c r="M236" s="164">
        <f>IF(A13stdlife="n/a","n/a",IF(M$3&gt;(A13stdlife+$E236),(Input!$I$155*(1+rvanilla)^0.5)-SUM($I236:L236),(Input!$I$155*(1+rvanilla)^0.5)/A13stdlife))</f>
        <v>1.0738895113185039</v>
      </c>
      <c r="N236" s="164">
        <f>IF(A13stdlife="n/a","n/a",IF(N$3&gt;(A13stdlife+$E236),(Input!$I$155*(1+rvanilla)^0.5)-SUM($I236:M236),(Input!$I$155*(1+rvanilla)^0.5)/A13stdlife))</f>
        <v>1.0738895113185039</v>
      </c>
      <c r="O236" s="164">
        <f>IF(A13stdlife="n/a","n/a",IF(O$3&gt;(A13stdlife+$E236),(Input!$I$155*(1+rvanilla)^0.5)-SUM($I236:N236),(Input!$I$155*(1+rvanilla)^0.5)/A13stdlife))</f>
        <v>1.0738895113185039</v>
      </c>
      <c r="P236" s="164">
        <f>IF(A13stdlife="n/a","n/a",IF(P$3&gt;(A13stdlife+$E236),(Input!$I$155*(1+rvanilla)^0.5)-SUM($I236:O236),(Input!$I$155*(1+rvanilla)^0.5)/A13stdlife))</f>
        <v>1.0738895113185039</v>
      </c>
      <c r="Q236" s="164">
        <f>IF(A13stdlife="n/a","n/a",IF(Q$3&gt;(A13stdlife+$E236),(Input!$I$155*(1+rvanilla)^0.5)-SUM($I236:P236),(Input!$I$155*(1+rvanilla)^0.5)/A13stdlife))</f>
        <v>1.0738895113185039</v>
      </c>
      <c r="R236" s="164">
        <f>IF(A13stdlife="n/a","n/a",IF(R$3&gt;(A13stdlife+$E236),(Input!$I$155*(1+rvanilla)^0.5)-SUM($I236:Q236),(Input!$I$155*(1+rvanilla)^0.5)/A13stdlife))</f>
        <v>1.0738895113185039</v>
      </c>
      <c r="S236" s="164">
        <f>IF(A13stdlife="n/a","n/a",IF(S$3&gt;(A13stdlife+$E236),(Input!$I$155*(1+rvanilla)^0.5)-SUM($I236:R236),(Input!$I$155*(1+rvanilla)^0.5)/A13stdlife))</f>
        <v>1.0738895113185039</v>
      </c>
      <c r="T236" s="164">
        <f>IF(A13stdlife="n/a","n/a",IF(T$3&gt;(A13stdlife+$E236),(Input!$I$155*(1+rvanilla)^0.5)-SUM($I236:S236),(Input!$I$155*(1+rvanilla)^0.5)/A13stdlife))</f>
        <v>1.0738895113185039</v>
      </c>
      <c r="U236" s="164">
        <f>IF(A13stdlife="n/a","n/a",IF(U$3&gt;(A13stdlife+$E236),(Input!$I$155*(1+rvanilla)^0.5)-SUM($I236:T236),(Input!$I$155*(1+rvanilla)^0.5)/A13stdlife))</f>
        <v>1.0738895113185039</v>
      </c>
      <c r="V236" s="164">
        <f>IF(A13stdlife="n/a","n/a",IF(V$3&gt;(A13stdlife+$E236),(Input!$I$155*(1+rvanilla)^0.5)-SUM($I236:U236),(Input!$I$155*(1+rvanilla)^0.5)/A13stdlife))</f>
        <v>1.0738895113185039</v>
      </c>
      <c r="W236" s="164">
        <f>IF(A13stdlife="n/a","n/a",IF(W$3&gt;(A13stdlife+$E236),(Input!$I$155*(1+rvanilla)^0.5)-SUM($I236:V236),(Input!$I$155*(1+rvanilla)^0.5)/A13stdlife))</f>
        <v>1.0738895113185039</v>
      </c>
      <c r="X236" s="164">
        <f>IF(A13stdlife="n/a","n/a",IF(X$3&gt;(A13stdlife+$E236),(Input!$I$155*(1+rvanilla)^0.5)-SUM($I236:W236),(Input!$I$155*(1+rvanilla)^0.5)/A13stdlife))</f>
        <v>1.0738895113185039</v>
      </c>
      <c r="Y236" s="164">
        <f>IF(A13stdlife="n/a","n/a",IF(Y$3&gt;(A13stdlife+$E236),(Input!$I$155*(1+rvanilla)^0.5)-SUM($I236:X236),(Input!$I$155*(1+rvanilla)^0.5)/A13stdlife))</f>
        <v>1.0738895113185039</v>
      </c>
      <c r="Z236" s="164">
        <f>IF(A13stdlife="n/a","n/a",IF(Z$3&gt;(A13stdlife+$E236),(Input!$I$155*(1+rvanilla)^0.5)-SUM($I236:Y236),(Input!$I$155*(1+rvanilla)^0.5)/A13stdlife))</f>
        <v>1.0738895113185039</v>
      </c>
      <c r="AA236" s="164">
        <f>IF(A13stdlife="n/a","n/a",IF(AA$3&gt;(A13stdlife+$E236),(Input!$I$155*(1+rvanilla)^0.5)-SUM($I236:Z236),(Input!$I$155*(1+rvanilla)^0.5)/A13stdlife))</f>
        <v>1.0738895113185039</v>
      </c>
      <c r="AB236" s="164">
        <f>IF(A13stdlife="n/a","n/a",IF(AB$3&gt;(A13stdlife+$E236),(Input!$I$155*(1+rvanilla)^0.5)-SUM($I236:AA236),(Input!$I$155*(1+rvanilla)^0.5)/A13stdlife))</f>
        <v>1.0738895113185039</v>
      </c>
      <c r="AC236" s="164">
        <f>IF(A13stdlife="n/a","n/a",IF(AC$3&gt;(A13stdlife+$E236),(Input!$I$155*(1+rvanilla)^0.5)-SUM($I236:AB236),(Input!$I$155*(1+rvanilla)^0.5)/A13stdlife))</f>
        <v>1.0738895113185039</v>
      </c>
      <c r="AD236" s="164">
        <f>IF(A13stdlife="n/a","n/a",IF(AD$3&gt;(A13stdlife+$E236),(Input!$I$155*(1+rvanilla)^0.5)-SUM($I236:AC236),(Input!$I$155*(1+rvanilla)^0.5)/A13stdlife))</f>
        <v>1.0738895113185039</v>
      </c>
      <c r="AE236" s="164">
        <f>IF(A13stdlife="n/a","n/a",IF(AE$3&gt;(A13stdlife+$E236),(Input!$I$155*(1+rvanilla)^0.5)-SUM($I236:AD236),(Input!$I$155*(1+rvanilla)^0.5)/A13stdlife))</f>
        <v>1.0738895113185039</v>
      </c>
      <c r="AF236" s="164">
        <f>IF(A13stdlife="n/a","n/a",IF(AF$3&gt;(A13stdlife+$E236),(Input!$I$155*(1+rvanilla)^0.5)-SUM($I236:AE236),(Input!$I$155*(1+rvanilla)^0.5)/A13stdlife))</f>
        <v>1.0738895113185039</v>
      </c>
      <c r="AG236" s="164">
        <f>IF(A13stdlife="n/a","n/a",IF(AG$3&gt;(A13stdlife+$E236),(Input!$I$155*(1+rvanilla)^0.5)-SUM($I236:AF236),(Input!$I$155*(1+rvanilla)^0.5)/A13stdlife))</f>
        <v>1.0738895113185039</v>
      </c>
      <c r="AH236" s="164">
        <f>IF(A13stdlife="n/a","n/a",IF(AH$3&gt;(A13stdlife+$E236),(Input!$I$155*(1+rvanilla)^0.5)-SUM($I236:AG236),(Input!$I$155*(1+rvanilla)^0.5)/A13stdlife))</f>
        <v>1.0738895113185039</v>
      </c>
      <c r="AI236" s="164">
        <f>IF(A13stdlife="n/a","n/a",IF(AI$3&gt;(A13stdlife+$E236),(Input!$I$155*(1+rvanilla)^0.5)-SUM($I236:AH236),(Input!$I$155*(1+rvanilla)^0.5)/A13stdlife))</f>
        <v>1.0738895113185039</v>
      </c>
      <c r="AJ236" s="164">
        <f>IF(A13stdlife="n/a","n/a",IF(AJ$3&gt;(A13stdlife+$E236),(Input!$I$155*(1+rvanilla)^0.5)-SUM($I236:AI236),(Input!$I$155*(1+rvanilla)^0.5)/A13stdlife))</f>
        <v>1.0738895113185039</v>
      </c>
      <c r="AK236" s="164">
        <f>IF(A13stdlife="n/a","n/a",IF(AK$3&gt;(A13stdlife+$E236),(Input!$I$155*(1+rvanilla)^0.5)-SUM($I236:AJ236),(Input!$I$155*(1+rvanilla)^0.5)/A13stdlife))</f>
        <v>1.0738895113185039</v>
      </c>
      <c r="AL236" s="164">
        <f>IF(A13stdlife="n/a","n/a",IF(AL$3&gt;(A13stdlife+$E236),(Input!$I$155*(1+rvanilla)^0.5)-SUM($I236:AK236),(Input!$I$155*(1+rvanilla)^0.5)/A13stdlife))</f>
        <v>1.0738895113185039</v>
      </c>
      <c r="AM236" s="164">
        <f>IF(A13stdlife="n/a","n/a",IF(AM$3&gt;(A13stdlife+$E236),(Input!$I$155*(1+rvanilla)^0.5)-SUM($I236:AL236),(Input!$I$155*(1+rvanilla)^0.5)/A13stdlife))</f>
        <v>1.0738895113185039</v>
      </c>
      <c r="AN236" s="164">
        <f>IF(A13stdlife="n/a","n/a",IF(AN$3&gt;(A13stdlife+$E236),(Input!$I$155*(1+rvanilla)^0.5)-SUM($I236:AM236),(Input!$I$155*(1+rvanilla)^0.5)/A13stdlife))</f>
        <v>1.0738895113185039</v>
      </c>
      <c r="AO236" s="164">
        <f>IF(A13stdlife="n/a","n/a",IF(AO$3&gt;(A13stdlife+$E236),(Input!$I$155*(1+rvanilla)^0.5)-SUM($I236:AN236),(Input!$I$155*(1+rvanilla)^0.5)/A13stdlife))</f>
        <v>1.0738895113185039</v>
      </c>
      <c r="AP236" s="164">
        <f>IF(A13stdlife="n/a","n/a",IF(AP$3&gt;(A13stdlife+$E236),(Input!$I$155*(1+rvanilla)^0.5)-SUM($I236:AO236),(Input!$I$155*(1+rvanilla)^0.5)/A13stdlife))</f>
        <v>1.0738895113185039</v>
      </c>
      <c r="AQ236" s="164">
        <f>IF(A13stdlife="n/a","n/a",IF(AQ$3&gt;(A13stdlife+$E236),(Input!$I$155*(1+rvanilla)^0.5)-SUM($I236:AP236),(Input!$I$155*(1+rvanilla)^0.5)/A13stdlife))</f>
        <v>1.0738895113185039</v>
      </c>
      <c r="AR236" s="164">
        <f>IF(A13stdlife="n/a","n/a",IF(AR$3&gt;(A13stdlife+$E236),(Input!$I$155*(1+rvanilla)^0.5)-SUM($I236:AQ236),(Input!$I$155*(1+rvanilla)^0.5)/A13stdlife))</f>
        <v>1.0738895113185039</v>
      </c>
      <c r="AS236" s="164">
        <f>IF(A13stdlife="n/a","n/a",IF(AS$3&gt;(A13stdlife+$E236),(Input!$I$155*(1+rvanilla)^0.5)-SUM($I236:AR236),(Input!$I$155*(1+rvanilla)^0.5)/A13stdlife))</f>
        <v>1.0738895113185039</v>
      </c>
      <c r="AT236" s="164">
        <f>IF(A13stdlife="n/a","n/a",IF(AT$3&gt;(A13stdlife+$E236),(Input!$I$155*(1+rvanilla)^0.5)-SUM($I236:AS236),(Input!$I$155*(1+rvanilla)^0.5)/A13stdlife))</f>
        <v>1.0738895113185039</v>
      </c>
      <c r="AU236" s="164">
        <f>IF(A13stdlife="n/a","n/a",IF(AU$3&gt;(A13stdlife+$E236),(Input!$I$155*(1+rvanilla)^0.5)-SUM($I236:AT236),(Input!$I$155*(1+rvanilla)^0.5)/A13stdlife))</f>
        <v>1.0738895113185039</v>
      </c>
      <c r="AV236" s="164">
        <f>IF(A13stdlife="n/a","n/a",IF(AV$3&gt;(A13stdlife+$E236),(Input!$I$155*(1+rvanilla)^0.5)-SUM($I236:AU236),(Input!$I$155*(1+rvanilla)^0.5)/A13stdlife))</f>
        <v>1.0738895113185039</v>
      </c>
      <c r="AW236" s="164">
        <f>IF(A13stdlife="n/a","n/a",IF(AW$3&gt;(A13stdlife+$E236),(Input!$I$155*(1+rvanilla)^0.5)-SUM($I236:AV236),(Input!$I$155*(1+rvanilla)^0.5)/A13stdlife))</f>
        <v>1.0738895113185039</v>
      </c>
      <c r="AX236" s="164">
        <f>IF(A13stdlife="n/a","n/a",IF(AX$3&gt;(A13stdlife+$E236),(Input!$I$155*(1+rvanilla)^0.5)-SUM($I236:AW236),(Input!$I$155*(1+rvanilla)^0.5)/A13stdlife))</f>
        <v>1.0738895113185039</v>
      </c>
      <c r="AY236" s="164">
        <f>IF(A13stdlife="n/a","n/a",IF(AY$3&gt;(A13stdlife+$E236),(Input!$I$155*(1+rvanilla)^0.5)-SUM($I236:AX236),(Input!$I$155*(1+rvanilla)^0.5)/A13stdlife))</f>
        <v>1.0738895113185039</v>
      </c>
      <c r="AZ236" s="164">
        <f>IF(A13stdlife="n/a","n/a",IF(AZ$3&gt;(A13stdlife+$E236),(Input!$I$155*(1+rvanilla)^0.5)-SUM($I236:AY236),(Input!$I$155*(1+rvanilla)^0.5)/A13stdlife))</f>
        <v>1.0738895113185039</v>
      </c>
      <c r="BA236" s="164">
        <f>IF(A13stdlife="n/a","n/a",IF(BA$3&gt;(A13stdlife+$E236),(Input!$I$155*(1+rvanilla)^0.5)-SUM($I236:AZ236),(Input!$I$155*(1+rvanilla)^0.5)/A13stdlife))</f>
        <v>1.0738895113185039</v>
      </c>
      <c r="BB236" s="164">
        <f>IF(A13stdlife="n/a","n/a",IF(BB$3&gt;(A13stdlife+$E236),(Input!$I$155*(1+rvanilla)^0.5)-SUM($I236:BA236),(Input!$I$155*(1+rvanilla)^0.5)/A13stdlife))</f>
        <v>1.0738895113185039</v>
      </c>
      <c r="BC236" s="164">
        <f>IF(A13stdlife="n/a","n/a",IF(BC$3&gt;(A13stdlife+$E236),(Input!$I$155*(1+rvanilla)^0.5)-SUM($I236:BB236),(Input!$I$155*(1+rvanilla)^0.5)/A13stdlife))</f>
        <v>-3.5527136788005009E-14</v>
      </c>
      <c r="BD236" s="164">
        <f>IF(A13stdlife="n/a","n/a",IF(BD$3&gt;(A13stdlife+$E236),(Input!$I$155*(1+rvanilla)^0.5)-SUM($I236:BC236),(Input!$I$155*(1+rvanilla)^0.5)/A13stdlife))</f>
        <v>0</v>
      </c>
      <c r="BE236" s="164">
        <f>IF(A13stdlife="n/a","n/a",IF(BE$3&gt;(A13stdlife+$E236),(Input!$I$155*(1+rvanilla)^0.5)-SUM($I236:BD236),(Input!$I$155*(1+rvanilla)^0.5)/A13stdlife))</f>
        <v>0</v>
      </c>
      <c r="BF236" s="164">
        <f>IF(A13stdlife="n/a","n/a",IF(BF$3&gt;(A13stdlife+$E236),(Input!$I$155*(1+rvanilla)^0.5)-SUM($I236:BE236),(Input!$I$155*(1+rvanilla)^0.5)/A13stdlife))</f>
        <v>0</v>
      </c>
      <c r="BG236" s="164">
        <f>IF(A13stdlife="n/a","n/a",IF(BG$3&gt;(A13stdlife+$E236),(Input!$I$155*(1+rvanilla)^0.5)-SUM($I236:BF236),(Input!$I$155*(1+rvanilla)^0.5)/A13stdlife))</f>
        <v>0</v>
      </c>
      <c r="BH236" s="164">
        <f>IF(A13stdlife="n/a","n/a",IF(BH$3&gt;(A13stdlife+$E236),(Input!$I$155*(1+rvanilla)^0.5)-SUM($I236:BG236),(Input!$I$155*(1+rvanilla)^0.5)/A13stdlife))</f>
        <v>0</v>
      </c>
      <c r="BI236" s="164">
        <f>IF(A13stdlife="n/a","n/a",IF(BI$3&gt;(A13stdlife+$E236),(Input!$I$155*(1+rvanilla)^0.5)-SUM($I236:BH236),(Input!$I$155*(1+rvanilla)^0.5)/A13stdlife))</f>
        <v>0</v>
      </c>
      <c r="BJ236" s="18"/>
      <c r="BK236" s="18"/>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s="5" customFormat="1" hidden="1" outlineLevel="2" x14ac:dyDescent="0.2">
      <c r="A237" s="18"/>
      <c r="B237" s="18"/>
      <c r="C237" s="36"/>
      <c r="D237" s="485"/>
      <c r="E237" s="283">
        <v>4</v>
      </c>
      <c r="F237" s="38"/>
      <c r="G237" s="391"/>
      <c r="H237" s="308"/>
      <c r="I237" s="308"/>
      <c r="J237" s="307"/>
      <c r="K237" s="164">
        <f>IF(A13stdlife="n/a","n/a",IF(K$3&gt;(A13stdlife+$E237),(Input!$J$155*(1+rvanilla)^0.5)-SUM($J237:J237),(Input!$J$155*(1+rvanilla)^0.5)/A13stdlife))</f>
        <v>0.24785131254591286</v>
      </c>
      <c r="L237" s="164">
        <f>IF(A13stdlife="n/a","n/a",IF(L$3&gt;(A13stdlife+$E237),(Input!$J$155*(1+rvanilla)^0.5)-SUM($J237:K237),(Input!$J$155*(1+rvanilla)^0.5)/A13stdlife))</f>
        <v>0.24785131254591286</v>
      </c>
      <c r="M237" s="164">
        <f>IF(A13stdlife="n/a","n/a",IF(M$3&gt;(A13stdlife+$E237),(Input!$J$155*(1+rvanilla)^0.5)-SUM($J237:L237),(Input!$J$155*(1+rvanilla)^0.5)/A13stdlife))</f>
        <v>0.24785131254591286</v>
      </c>
      <c r="N237" s="164">
        <f>IF(A13stdlife="n/a","n/a",IF(N$3&gt;(A13stdlife+$E237),(Input!$J$155*(1+rvanilla)^0.5)-SUM($J237:M237),(Input!$J$155*(1+rvanilla)^0.5)/A13stdlife))</f>
        <v>0.24785131254591286</v>
      </c>
      <c r="O237" s="164">
        <f>IF(A13stdlife="n/a","n/a",IF(O$3&gt;(A13stdlife+$E237),(Input!$J$155*(1+rvanilla)^0.5)-SUM($J237:N237),(Input!$J$155*(1+rvanilla)^0.5)/A13stdlife))</f>
        <v>0.24785131254591286</v>
      </c>
      <c r="P237" s="164">
        <f>IF(A13stdlife="n/a","n/a",IF(P$3&gt;(A13stdlife+$E237),(Input!$J$155*(1+rvanilla)^0.5)-SUM($J237:O237),(Input!$J$155*(1+rvanilla)^0.5)/A13stdlife))</f>
        <v>0.24785131254591286</v>
      </c>
      <c r="Q237" s="164">
        <f>IF(A13stdlife="n/a","n/a",IF(Q$3&gt;(A13stdlife+$E237),(Input!$J$155*(1+rvanilla)^0.5)-SUM($J237:P237),(Input!$J$155*(1+rvanilla)^0.5)/A13stdlife))</f>
        <v>0.24785131254591286</v>
      </c>
      <c r="R237" s="164">
        <f>IF(A13stdlife="n/a","n/a",IF(R$3&gt;(A13stdlife+$E237),(Input!$J$155*(1+rvanilla)^0.5)-SUM($J237:Q237),(Input!$J$155*(1+rvanilla)^0.5)/A13stdlife))</f>
        <v>0.24785131254591286</v>
      </c>
      <c r="S237" s="164">
        <f>IF(A13stdlife="n/a","n/a",IF(S$3&gt;(A13stdlife+$E237),(Input!$J$155*(1+rvanilla)^0.5)-SUM($J237:R237),(Input!$J$155*(1+rvanilla)^0.5)/A13stdlife))</f>
        <v>0.24785131254591286</v>
      </c>
      <c r="T237" s="164">
        <f>IF(A13stdlife="n/a","n/a",IF(T$3&gt;(A13stdlife+$E237),(Input!$J$155*(1+rvanilla)^0.5)-SUM($J237:S237),(Input!$J$155*(1+rvanilla)^0.5)/A13stdlife))</f>
        <v>0.24785131254591286</v>
      </c>
      <c r="U237" s="164">
        <f>IF(A13stdlife="n/a","n/a",IF(U$3&gt;(A13stdlife+$E237),(Input!$J$155*(1+rvanilla)^0.5)-SUM($J237:T237),(Input!$J$155*(1+rvanilla)^0.5)/A13stdlife))</f>
        <v>0.24785131254591286</v>
      </c>
      <c r="V237" s="164">
        <f>IF(A13stdlife="n/a","n/a",IF(V$3&gt;(A13stdlife+$E237),(Input!$J$155*(1+rvanilla)^0.5)-SUM($J237:U237),(Input!$J$155*(1+rvanilla)^0.5)/A13stdlife))</f>
        <v>0.24785131254591286</v>
      </c>
      <c r="W237" s="164">
        <f>IF(A13stdlife="n/a","n/a",IF(W$3&gt;(A13stdlife+$E237),(Input!$J$155*(1+rvanilla)^0.5)-SUM($J237:V237),(Input!$J$155*(1+rvanilla)^0.5)/A13stdlife))</f>
        <v>0.24785131254591286</v>
      </c>
      <c r="X237" s="164">
        <f>IF(A13stdlife="n/a","n/a",IF(X$3&gt;(A13stdlife+$E237),(Input!$J$155*(1+rvanilla)^0.5)-SUM($J237:W237),(Input!$J$155*(1+rvanilla)^0.5)/A13stdlife))</f>
        <v>0.24785131254591286</v>
      </c>
      <c r="Y237" s="164">
        <f>IF(A13stdlife="n/a","n/a",IF(Y$3&gt;(A13stdlife+$E237),(Input!$J$155*(1+rvanilla)^0.5)-SUM($J237:X237),(Input!$J$155*(1+rvanilla)^0.5)/A13stdlife))</f>
        <v>0.24785131254591286</v>
      </c>
      <c r="Z237" s="164">
        <f>IF(A13stdlife="n/a","n/a",IF(Z$3&gt;(A13stdlife+$E237),(Input!$J$155*(1+rvanilla)^0.5)-SUM($J237:Y237),(Input!$J$155*(1+rvanilla)^0.5)/A13stdlife))</f>
        <v>0.24785131254591286</v>
      </c>
      <c r="AA237" s="164">
        <f>IF(A13stdlife="n/a","n/a",IF(AA$3&gt;(A13stdlife+$E237),(Input!$J$155*(1+rvanilla)^0.5)-SUM($J237:Z237),(Input!$J$155*(1+rvanilla)^0.5)/A13stdlife))</f>
        <v>0.24785131254591286</v>
      </c>
      <c r="AB237" s="164">
        <f>IF(A13stdlife="n/a","n/a",IF(AB$3&gt;(A13stdlife+$E237),(Input!$J$155*(1+rvanilla)^0.5)-SUM($J237:AA237),(Input!$J$155*(1+rvanilla)^0.5)/A13stdlife))</f>
        <v>0.24785131254591286</v>
      </c>
      <c r="AC237" s="164">
        <f>IF(A13stdlife="n/a","n/a",IF(AC$3&gt;(A13stdlife+$E237),(Input!$J$155*(1+rvanilla)^0.5)-SUM($J237:AB237),(Input!$J$155*(1+rvanilla)^0.5)/A13stdlife))</f>
        <v>0.24785131254591286</v>
      </c>
      <c r="AD237" s="164">
        <f>IF(A13stdlife="n/a","n/a",IF(AD$3&gt;(A13stdlife+$E237),(Input!$J$155*(1+rvanilla)^0.5)-SUM($J237:AC237),(Input!$J$155*(1+rvanilla)^0.5)/A13stdlife))</f>
        <v>0.24785131254591286</v>
      </c>
      <c r="AE237" s="164">
        <f>IF(A13stdlife="n/a","n/a",IF(AE$3&gt;(A13stdlife+$E237),(Input!$J$155*(1+rvanilla)^0.5)-SUM($J237:AD237),(Input!$J$155*(1+rvanilla)^0.5)/A13stdlife))</f>
        <v>0.24785131254591286</v>
      </c>
      <c r="AF237" s="164">
        <f>IF(A13stdlife="n/a","n/a",IF(AF$3&gt;(A13stdlife+$E237),(Input!$J$155*(1+rvanilla)^0.5)-SUM($J237:AE237),(Input!$J$155*(1+rvanilla)^0.5)/A13stdlife))</f>
        <v>0.24785131254591286</v>
      </c>
      <c r="AG237" s="164">
        <f>IF(A13stdlife="n/a","n/a",IF(AG$3&gt;(A13stdlife+$E237),(Input!$J$155*(1+rvanilla)^0.5)-SUM($J237:AF237),(Input!$J$155*(1+rvanilla)^0.5)/A13stdlife))</f>
        <v>0.24785131254591286</v>
      </c>
      <c r="AH237" s="164">
        <f>IF(A13stdlife="n/a","n/a",IF(AH$3&gt;(A13stdlife+$E237),(Input!$J$155*(1+rvanilla)^0.5)-SUM($J237:AG237),(Input!$J$155*(1+rvanilla)^0.5)/A13stdlife))</f>
        <v>0.24785131254591286</v>
      </c>
      <c r="AI237" s="164">
        <f>IF(A13stdlife="n/a","n/a",IF(AI$3&gt;(A13stdlife+$E237),(Input!$J$155*(1+rvanilla)^0.5)-SUM($J237:AH237),(Input!$J$155*(1+rvanilla)^0.5)/A13stdlife))</f>
        <v>0.24785131254591286</v>
      </c>
      <c r="AJ237" s="164">
        <f>IF(A13stdlife="n/a","n/a",IF(AJ$3&gt;(A13stdlife+$E237),(Input!$J$155*(1+rvanilla)^0.5)-SUM($J237:AI237),(Input!$J$155*(1+rvanilla)^0.5)/A13stdlife))</f>
        <v>0.24785131254591286</v>
      </c>
      <c r="AK237" s="164">
        <f>IF(A13stdlife="n/a","n/a",IF(AK$3&gt;(A13stdlife+$E237),(Input!$J$155*(1+rvanilla)^0.5)-SUM($J237:AJ237),(Input!$J$155*(1+rvanilla)^0.5)/A13stdlife))</f>
        <v>0.24785131254591286</v>
      </c>
      <c r="AL237" s="164">
        <f>IF(A13stdlife="n/a","n/a",IF(AL$3&gt;(A13stdlife+$E237),(Input!$J$155*(1+rvanilla)^0.5)-SUM($J237:AK237),(Input!$J$155*(1+rvanilla)^0.5)/A13stdlife))</f>
        <v>0.24785131254591286</v>
      </c>
      <c r="AM237" s="164">
        <f>IF(A13stdlife="n/a","n/a",IF(AM$3&gt;(A13stdlife+$E237),(Input!$J$155*(1+rvanilla)^0.5)-SUM($J237:AL237),(Input!$J$155*(1+rvanilla)^0.5)/A13stdlife))</f>
        <v>0.24785131254591286</v>
      </c>
      <c r="AN237" s="164">
        <f>IF(A13stdlife="n/a","n/a",IF(AN$3&gt;(A13stdlife+$E237),(Input!$J$155*(1+rvanilla)^0.5)-SUM($J237:AM237),(Input!$J$155*(1+rvanilla)^0.5)/A13stdlife))</f>
        <v>0.24785131254591286</v>
      </c>
      <c r="AO237" s="164">
        <f>IF(A13stdlife="n/a","n/a",IF(AO$3&gt;(A13stdlife+$E237),(Input!$J$155*(1+rvanilla)^0.5)-SUM($J237:AN237),(Input!$J$155*(1+rvanilla)^0.5)/A13stdlife))</f>
        <v>0.24785131254591286</v>
      </c>
      <c r="AP237" s="164">
        <f>IF(A13stdlife="n/a","n/a",IF(AP$3&gt;(A13stdlife+$E237),(Input!$J$155*(1+rvanilla)^0.5)-SUM($J237:AO237),(Input!$J$155*(1+rvanilla)^0.5)/A13stdlife))</f>
        <v>0.24785131254591286</v>
      </c>
      <c r="AQ237" s="164">
        <f>IF(A13stdlife="n/a","n/a",IF(AQ$3&gt;(A13stdlife+$E237),(Input!$J$155*(1+rvanilla)^0.5)-SUM($J237:AP237),(Input!$J$155*(1+rvanilla)^0.5)/A13stdlife))</f>
        <v>0.24785131254591286</v>
      </c>
      <c r="AR237" s="164">
        <f>IF(A13stdlife="n/a","n/a",IF(AR$3&gt;(A13stdlife+$E237),(Input!$J$155*(1+rvanilla)^0.5)-SUM($J237:AQ237),(Input!$J$155*(1+rvanilla)^0.5)/A13stdlife))</f>
        <v>0.24785131254591286</v>
      </c>
      <c r="AS237" s="164">
        <f>IF(A13stdlife="n/a","n/a",IF(AS$3&gt;(A13stdlife+$E237),(Input!$J$155*(1+rvanilla)^0.5)-SUM($J237:AR237),(Input!$J$155*(1+rvanilla)^0.5)/A13stdlife))</f>
        <v>0.24785131254591286</v>
      </c>
      <c r="AT237" s="164">
        <f>IF(A13stdlife="n/a","n/a",IF(AT$3&gt;(A13stdlife+$E237),(Input!$J$155*(1+rvanilla)^0.5)-SUM($J237:AS237),(Input!$J$155*(1+rvanilla)^0.5)/A13stdlife))</f>
        <v>0.24785131254591286</v>
      </c>
      <c r="AU237" s="164">
        <f>IF(A13stdlife="n/a","n/a",IF(AU$3&gt;(A13stdlife+$E237),(Input!$J$155*(1+rvanilla)^0.5)-SUM($J237:AT237),(Input!$J$155*(1+rvanilla)^0.5)/A13stdlife))</f>
        <v>0.24785131254591286</v>
      </c>
      <c r="AV237" s="164">
        <f>IF(A13stdlife="n/a","n/a",IF(AV$3&gt;(A13stdlife+$E237),(Input!$J$155*(1+rvanilla)^0.5)-SUM($J237:AU237),(Input!$J$155*(1+rvanilla)^0.5)/A13stdlife))</f>
        <v>0.24785131254591286</v>
      </c>
      <c r="AW237" s="164">
        <f>IF(A13stdlife="n/a","n/a",IF(AW$3&gt;(A13stdlife+$E237),(Input!$J$155*(1+rvanilla)^0.5)-SUM($J237:AV237),(Input!$J$155*(1+rvanilla)^0.5)/A13stdlife))</f>
        <v>0.24785131254591286</v>
      </c>
      <c r="AX237" s="164">
        <f>IF(A13stdlife="n/a","n/a",IF(AX$3&gt;(A13stdlife+$E237),(Input!$J$155*(1+rvanilla)^0.5)-SUM($J237:AW237),(Input!$J$155*(1+rvanilla)^0.5)/A13stdlife))</f>
        <v>0.24785131254591286</v>
      </c>
      <c r="AY237" s="164">
        <f>IF(A13stdlife="n/a","n/a",IF(AY$3&gt;(A13stdlife+$E237),(Input!$J$155*(1+rvanilla)^0.5)-SUM($J237:AX237),(Input!$J$155*(1+rvanilla)^0.5)/A13stdlife))</f>
        <v>0.24785131254591286</v>
      </c>
      <c r="AZ237" s="164">
        <f>IF(A13stdlife="n/a","n/a",IF(AZ$3&gt;(A13stdlife+$E237),(Input!$J$155*(1+rvanilla)^0.5)-SUM($J237:AY237),(Input!$J$155*(1+rvanilla)^0.5)/A13stdlife))</f>
        <v>0.24785131254591286</v>
      </c>
      <c r="BA237" s="164">
        <f>IF(A13stdlife="n/a","n/a",IF(BA$3&gt;(A13stdlife+$E237),(Input!$J$155*(1+rvanilla)^0.5)-SUM($J237:AZ237),(Input!$J$155*(1+rvanilla)^0.5)/A13stdlife))</f>
        <v>0.24785131254591286</v>
      </c>
      <c r="BB237" s="164">
        <f>IF(A13stdlife="n/a","n/a",IF(BB$3&gt;(A13stdlife+$E237),(Input!$J$155*(1+rvanilla)^0.5)-SUM($J237:BA237),(Input!$J$155*(1+rvanilla)^0.5)/A13stdlife))</f>
        <v>0.24785131254591286</v>
      </c>
      <c r="BC237" s="164">
        <f>IF(A13stdlife="n/a","n/a",IF(BC$3&gt;(A13stdlife+$E237),(Input!$J$155*(1+rvanilla)^0.5)-SUM($J237:BB237),(Input!$J$155*(1+rvanilla)^0.5)/A13stdlife))</f>
        <v>0.24785131254591286</v>
      </c>
      <c r="BD237" s="164">
        <f>IF(A13stdlife="n/a","n/a",IF(BD$3&gt;(A13stdlife+$E237),(Input!$J$155*(1+rvanilla)^0.5)-SUM($J237:BC237),(Input!$J$155*(1+rvanilla)^0.5)/A13stdlife))</f>
        <v>-3.5527136788005009E-15</v>
      </c>
      <c r="BE237" s="164">
        <f>IF(A13stdlife="n/a","n/a",IF(BE$3&gt;(A13stdlife+$E237),(Input!$J$155*(1+rvanilla)^0.5)-SUM($J237:BD237),(Input!$J$155*(1+rvanilla)^0.5)/A13stdlife))</f>
        <v>0</v>
      </c>
      <c r="BF237" s="164">
        <f>IF(A13stdlife="n/a","n/a",IF(BF$3&gt;(A13stdlife+$E237),(Input!$J$155*(1+rvanilla)^0.5)-SUM($J237:BE237),(Input!$J$155*(1+rvanilla)^0.5)/A13stdlife))</f>
        <v>0</v>
      </c>
      <c r="BG237" s="164">
        <f>IF(A13stdlife="n/a","n/a",IF(BG$3&gt;(A13stdlife+$E237),(Input!$J$155*(1+rvanilla)^0.5)-SUM($J237:BF237),(Input!$J$155*(1+rvanilla)^0.5)/A13stdlife))</f>
        <v>0</v>
      </c>
      <c r="BH237" s="164">
        <f>IF(A13stdlife="n/a","n/a",IF(BH$3&gt;(A13stdlife+$E237),(Input!$J$155*(1+rvanilla)^0.5)-SUM($J237:BG237),(Input!$J$155*(1+rvanilla)^0.5)/A13stdlife))</f>
        <v>0</v>
      </c>
      <c r="BI237" s="164">
        <f>IF(A13stdlife="n/a","n/a",IF(BI$3&gt;(A13stdlife+$E237),(Input!$J$155*(1+rvanilla)^0.5)-SUM($J237:BH237),(Input!$J$155*(1+rvanilla)^0.5)/A13stdlife))</f>
        <v>0</v>
      </c>
      <c r="BJ237" s="18"/>
      <c r="BK237" s="18"/>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s="5" customFormat="1" hidden="1" outlineLevel="2" x14ac:dyDescent="0.2">
      <c r="A238" s="18"/>
      <c r="B238" s="18"/>
      <c r="C238" s="36"/>
      <c r="D238" s="485"/>
      <c r="E238" s="283">
        <v>5</v>
      </c>
      <c r="F238" s="38"/>
      <c r="G238" s="391"/>
      <c r="H238" s="308"/>
      <c r="I238" s="308"/>
      <c r="J238" s="308"/>
      <c r="K238" s="307"/>
      <c r="L238" s="164">
        <f>IF(A13stdlife="n/a","n/a",IF(L$3&gt;(A13stdlife+$E238),(Input!$K$155*(1+rvanilla)^0.5)-SUM($K238:K238),(Input!$K$155*(1+rvanilla)^0.5)/A13stdlife))</f>
        <v>0.46849393269011169</v>
      </c>
      <c r="M238" s="164">
        <f>IF(A13stdlife="n/a","n/a",IF(M$3&gt;(A13stdlife+$E238),(Input!$K$155*(1+rvanilla)^0.5)-SUM($K238:L238),(Input!$K$155*(1+rvanilla)^0.5)/A13stdlife))</f>
        <v>0.46849393269011169</v>
      </c>
      <c r="N238" s="164">
        <f>IF(A13stdlife="n/a","n/a",IF(N$3&gt;(A13stdlife+$E238),(Input!$K$155*(1+rvanilla)^0.5)-SUM($K238:M238),(Input!$K$155*(1+rvanilla)^0.5)/A13stdlife))</f>
        <v>0.46849393269011169</v>
      </c>
      <c r="O238" s="164">
        <f>IF(A13stdlife="n/a","n/a",IF(O$3&gt;(A13stdlife+$E238),(Input!$K$155*(1+rvanilla)^0.5)-SUM($K238:N238),(Input!$K$155*(1+rvanilla)^0.5)/A13stdlife))</f>
        <v>0.46849393269011169</v>
      </c>
      <c r="P238" s="164">
        <f>IF(A13stdlife="n/a","n/a",IF(P$3&gt;(A13stdlife+$E238),(Input!$K$155*(1+rvanilla)^0.5)-SUM($K238:O238),(Input!$K$155*(1+rvanilla)^0.5)/A13stdlife))</f>
        <v>0.46849393269011169</v>
      </c>
      <c r="Q238" s="164">
        <f>IF(A13stdlife="n/a","n/a",IF(Q$3&gt;(A13stdlife+$E238),(Input!$K$155*(1+rvanilla)^0.5)-SUM($K238:P238),(Input!$K$155*(1+rvanilla)^0.5)/A13stdlife))</f>
        <v>0.46849393269011169</v>
      </c>
      <c r="R238" s="164">
        <f>IF(A13stdlife="n/a","n/a",IF(R$3&gt;(A13stdlife+$E238),(Input!$K$155*(1+rvanilla)^0.5)-SUM($K238:Q238),(Input!$K$155*(1+rvanilla)^0.5)/A13stdlife))</f>
        <v>0.46849393269011169</v>
      </c>
      <c r="S238" s="164">
        <f>IF(A13stdlife="n/a","n/a",IF(S$3&gt;(A13stdlife+$E238),(Input!$K$155*(1+rvanilla)^0.5)-SUM($K238:R238),(Input!$K$155*(1+rvanilla)^0.5)/A13stdlife))</f>
        <v>0.46849393269011169</v>
      </c>
      <c r="T238" s="164">
        <f>IF(A13stdlife="n/a","n/a",IF(T$3&gt;(A13stdlife+$E238),(Input!$K$155*(1+rvanilla)^0.5)-SUM($K238:S238),(Input!$K$155*(1+rvanilla)^0.5)/A13stdlife))</f>
        <v>0.46849393269011169</v>
      </c>
      <c r="U238" s="164">
        <f>IF(A13stdlife="n/a","n/a",IF(U$3&gt;(A13stdlife+$E238),(Input!$K$155*(1+rvanilla)^0.5)-SUM($K238:T238),(Input!$K$155*(1+rvanilla)^0.5)/A13stdlife))</f>
        <v>0.46849393269011169</v>
      </c>
      <c r="V238" s="164">
        <f>IF(A13stdlife="n/a","n/a",IF(V$3&gt;(A13stdlife+$E238),(Input!$K$155*(1+rvanilla)^0.5)-SUM($K238:U238),(Input!$K$155*(1+rvanilla)^0.5)/A13stdlife))</f>
        <v>0.46849393269011169</v>
      </c>
      <c r="W238" s="164">
        <f>IF(A13stdlife="n/a","n/a",IF(W$3&gt;(A13stdlife+$E238),(Input!$K$155*(1+rvanilla)^0.5)-SUM($K238:V238),(Input!$K$155*(1+rvanilla)^0.5)/A13stdlife))</f>
        <v>0.46849393269011169</v>
      </c>
      <c r="X238" s="164">
        <f>IF(A13stdlife="n/a","n/a",IF(X$3&gt;(A13stdlife+$E238),(Input!$K$155*(1+rvanilla)^0.5)-SUM($K238:W238),(Input!$K$155*(1+rvanilla)^0.5)/A13stdlife))</f>
        <v>0.46849393269011169</v>
      </c>
      <c r="Y238" s="164">
        <f>IF(A13stdlife="n/a","n/a",IF(Y$3&gt;(A13stdlife+$E238),(Input!$K$155*(1+rvanilla)^0.5)-SUM($K238:X238),(Input!$K$155*(1+rvanilla)^0.5)/A13stdlife))</f>
        <v>0.46849393269011169</v>
      </c>
      <c r="Z238" s="164">
        <f>IF(A13stdlife="n/a","n/a",IF(Z$3&gt;(A13stdlife+$E238),(Input!$K$155*(1+rvanilla)^0.5)-SUM($K238:Y238),(Input!$K$155*(1+rvanilla)^0.5)/A13stdlife))</f>
        <v>0.46849393269011169</v>
      </c>
      <c r="AA238" s="164">
        <f>IF(A13stdlife="n/a","n/a",IF(AA$3&gt;(A13stdlife+$E238),(Input!$K$155*(1+rvanilla)^0.5)-SUM($K238:Z238),(Input!$K$155*(1+rvanilla)^0.5)/A13stdlife))</f>
        <v>0.46849393269011169</v>
      </c>
      <c r="AB238" s="164">
        <f>IF(A13stdlife="n/a","n/a",IF(AB$3&gt;(A13stdlife+$E238),(Input!$K$155*(1+rvanilla)^0.5)-SUM($K238:AA238),(Input!$K$155*(1+rvanilla)^0.5)/A13stdlife))</f>
        <v>0.46849393269011169</v>
      </c>
      <c r="AC238" s="164">
        <f>IF(A13stdlife="n/a","n/a",IF(AC$3&gt;(A13stdlife+$E238),(Input!$K$155*(1+rvanilla)^0.5)-SUM($K238:AB238),(Input!$K$155*(1+rvanilla)^0.5)/A13stdlife))</f>
        <v>0.46849393269011169</v>
      </c>
      <c r="AD238" s="164">
        <f>IF(A13stdlife="n/a","n/a",IF(AD$3&gt;(A13stdlife+$E238),(Input!$K$155*(1+rvanilla)^0.5)-SUM($K238:AC238),(Input!$K$155*(1+rvanilla)^0.5)/A13stdlife))</f>
        <v>0.46849393269011169</v>
      </c>
      <c r="AE238" s="164">
        <f>IF(A13stdlife="n/a","n/a",IF(AE$3&gt;(A13stdlife+$E238),(Input!$K$155*(1+rvanilla)^0.5)-SUM($K238:AD238),(Input!$K$155*(1+rvanilla)^0.5)/A13stdlife))</f>
        <v>0.46849393269011169</v>
      </c>
      <c r="AF238" s="164">
        <f>IF(A13stdlife="n/a","n/a",IF(AF$3&gt;(A13stdlife+$E238),(Input!$K$155*(1+rvanilla)^0.5)-SUM($K238:AE238),(Input!$K$155*(1+rvanilla)^0.5)/A13stdlife))</f>
        <v>0.46849393269011169</v>
      </c>
      <c r="AG238" s="164">
        <f>IF(A13stdlife="n/a","n/a",IF(AG$3&gt;(A13stdlife+$E238),(Input!$K$155*(1+rvanilla)^0.5)-SUM($K238:AF238),(Input!$K$155*(1+rvanilla)^0.5)/A13stdlife))</f>
        <v>0.46849393269011169</v>
      </c>
      <c r="AH238" s="164">
        <f>IF(A13stdlife="n/a","n/a",IF(AH$3&gt;(A13stdlife+$E238),(Input!$K$155*(1+rvanilla)^0.5)-SUM($K238:AG238),(Input!$K$155*(1+rvanilla)^0.5)/A13stdlife))</f>
        <v>0.46849393269011169</v>
      </c>
      <c r="AI238" s="164">
        <f>IF(A13stdlife="n/a","n/a",IF(AI$3&gt;(A13stdlife+$E238),(Input!$K$155*(1+rvanilla)^0.5)-SUM($K238:AH238),(Input!$K$155*(1+rvanilla)^0.5)/A13stdlife))</f>
        <v>0.46849393269011169</v>
      </c>
      <c r="AJ238" s="164">
        <f>IF(A13stdlife="n/a","n/a",IF(AJ$3&gt;(A13stdlife+$E238),(Input!$K$155*(1+rvanilla)^0.5)-SUM($K238:AI238),(Input!$K$155*(1+rvanilla)^0.5)/A13stdlife))</f>
        <v>0.46849393269011169</v>
      </c>
      <c r="AK238" s="164">
        <f>IF(A13stdlife="n/a","n/a",IF(AK$3&gt;(A13stdlife+$E238),(Input!$K$155*(1+rvanilla)^0.5)-SUM($K238:AJ238),(Input!$K$155*(1+rvanilla)^0.5)/A13stdlife))</f>
        <v>0.46849393269011169</v>
      </c>
      <c r="AL238" s="164">
        <f>IF(A13stdlife="n/a","n/a",IF(AL$3&gt;(A13stdlife+$E238),(Input!$K$155*(1+rvanilla)^0.5)-SUM($K238:AK238),(Input!$K$155*(1+rvanilla)^0.5)/A13stdlife))</f>
        <v>0.46849393269011169</v>
      </c>
      <c r="AM238" s="164">
        <f>IF(A13stdlife="n/a","n/a",IF(AM$3&gt;(A13stdlife+$E238),(Input!$K$155*(1+rvanilla)^0.5)-SUM($K238:AL238),(Input!$K$155*(1+rvanilla)^0.5)/A13stdlife))</f>
        <v>0.46849393269011169</v>
      </c>
      <c r="AN238" s="164">
        <f>IF(A13stdlife="n/a","n/a",IF(AN$3&gt;(A13stdlife+$E238),(Input!$K$155*(1+rvanilla)^0.5)-SUM($K238:AM238),(Input!$K$155*(1+rvanilla)^0.5)/A13stdlife))</f>
        <v>0.46849393269011169</v>
      </c>
      <c r="AO238" s="164">
        <f>IF(A13stdlife="n/a","n/a",IF(AO$3&gt;(A13stdlife+$E238),(Input!$K$155*(1+rvanilla)^0.5)-SUM($K238:AN238),(Input!$K$155*(1+rvanilla)^0.5)/A13stdlife))</f>
        <v>0.46849393269011169</v>
      </c>
      <c r="AP238" s="164">
        <f>IF(A13stdlife="n/a","n/a",IF(AP$3&gt;(A13stdlife+$E238),(Input!$K$155*(1+rvanilla)^0.5)-SUM($K238:AO238),(Input!$K$155*(1+rvanilla)^0.5)/A13stdlife))</f>
        <v>0.46849393269011169</v>
      </c>
      <c r="AQ238" s="164">
        <f>IF(A13stdlife="n/a","n/a",IF(AQ$3&gt;(A13stdlife+$E238),(Input!$K$155*(1+rvanilla)^0.5)-SUM($K238:AP238),(Input!$K$155*(1+rvanilla)^0.5)/A13stdlife))</f>
        <v>0.46849393269011169</v>
      </c>
      <c r="AR238" s="164">
        <f>IF(A13stdlife="n/a","n/a",IF(AR$3&gt;(A13stdlife+$E238),(Input!$K$155*(1+rvanilla)^0.5)-SUM($K238:AQ238),(Input!$K$155*(1+rvanilla)^0.5)/A13stdlife))</f>
        <v>0.46849393269011169</v>
      </c>
      <c r="AS238" s="164">
        <f>IF(A13stdlife="n/a","n/a",IF(AS$3&gt;(A13stdlife+$E238),(Input!$K$155*(1+rvanilla)^0.5)-SUM($K238:AR238),(Input!$K$155*(1+rvanilla)^0.5)/A13stdlife))</f>
        <v>0.46849393269011169</v>
      </c>
      <c r="AT238" s="164">
        <f>IF(A13stdlife="n/a","n/a",IF(AT$3&gt;(A13stdlife+$E238),(Input!$K$155*(1+rvanilla)^0.5)-SUM($K238:AS238),(Input!$K$155*(1+rvanilla)^0.5)/A13stdlife))</f>
        <v>0.46849393269011169</v>
      </c>
      <c r="AU238" s="164">
        <f>IF(A13stdlife="n/a","n/a",IF(AU$3&gt;(A13stdlife+$E238),(Input!$K$155*(1+rvanilla)^0.5)-SUM($K238:AT238),(Input!$K$155*(1+rvanilla)^0.5)/A13stdlife))</f>
        <v>0.46849393269011169</v>
      </c>
      <c r="AV238" s="164">
        <f>IF(A13stdlife="n/a","n/a",IF(AV$3&gt;(A13stdlife+$E238),(Input!$K$155*(1+rvanilla)^0.5)-SUM($K238:AU238),(Input!$K$155*(1+rvanilla)^0.5)/A13stdlife))</f>
        <v>0.46849393269011169</v>
      </c>
      <c r="AW238" s="164">
        <f>IF(A13stdlife="n/a","n/a",IF(AW$3&gt;(A13stdlife+$E238),(Input!$K$155*(1+rvanilla)^0.5)-SUM($K238:AV238),(Input!$K$155*(1+rvanilla)^0.5)/A13stdlife))</f>
        <v>0.46849393269011169</v>
      </c>
      <c r="AX238" s="164">
        <f>IF(A13stdlife="n/a","n/a",IF(AX$3&gt;(A13stdlife+$E238),(Input!$K$155*(1+rvanilla)^0.5)-SUM($K238:AW238),(Input!$K$155*(1+rvanilla)^0.5)/A13stdlife))</f>
        <v>0.46849393269011169</v>
      </c>
      <c r="AY238" s="164">
        <f>IF(A13stdlife="n/a","n/a",IF(AY$3&gt;(A13stdlife+$E238),(Input!$K$155*(1+rvanilla)^0.5)-SUM($K238:AX238),(Input!$K$155*(1+rvanilla)^0.5)/A13stdlife))</f>
        <v>0.46849393269011169</v>
      </c>
      <c r="AZ238" s="164">
        <f>IF(A13stdlife="n/a","n/a",IF(AZ$3&gt;(A13stdlife+$E238),(Input!$K$155*(1+rvanilla)^0.5)-SUM($K238:AY238),(Input!$K$155*(1+rvanilla)^0.5)/A13stdlife))</f>
        <v>0.46849393269011169</v>
      </c>
      <c r="BA238" s="164">
        <f>IF(A13stdlife="n/a","n/a",IF(BA$3&gt;(A13stdlife+$E238),(Input!$K$155*(1+rvanilla)^0.5)-SUM($K238:AZ238),(Input!$K$155*(1+rvanilla)^0.5)/A13stdlife))</f>
        <v>0.46849393269011169</v>
      </c>
      <c r="BB238" s="164">
        <f>IF(A13stdlife="n/a","n/a",IF(BB$3&gt;(A13stdlife+$E238),(Input!$K$155*(1+rvanilla)^0.5)-SUM($K238:BA238),(Input!$K$155*(1+rvanilla)^0.5)/A13stdlife))</f>
        <v>0.46849393269011169</v>
      </c>
      <c r="BC238" s="164">
        <f>IF(A13stdlife="n/a","n/a",IF(BC$3&gt;(A13stdlife+$E238),(Input!$K$155*(1+rvanilla)^0.5)-SUM($K238:BB238),(Input!$K$155*(1+rvanilla)^0.5)/A13stdlife))</f>
        <v>0.46849393269011169</v>
      </c>
      <c r="BD238" s="164">
        <f>IF(A13stdlife="n/a","n/a",IF(BD$3&gt;(A13stdlife+$E238),(Input!$K$155*(1+rvanilla)^0.5)-SUM($K238:BC238),(Input!$K$155*(1+rvanilla)^0.5)/A13stdlife))</f>
        <v>0.46849393269011169</v>
      </c>
      <c r="BE238" s="164">
        <f>IF(A13stdlife="n/a","n/a",IF(BE$3&gt;(A13stdlife+$E238),(Input!$K$155*(1+rvanilla)^0.5)-SUM($K238:BD238),(Input!$K$155*(1+rvanilla)^0.5)/A13stdlife))</f>
        <v>-1.4210854715202004E-14</v>
      </c>
      <c r="BF238" s="164">
        <f>IF(A13stdlife="n/a","n/a",IF(BF$3&gt;(A13stdlife+$E238),(Input!$K$155*(1+rvanilla)^0.5)-SUM($K238:BE238),(Input!$K$155*(1+rvanilla)^0.5)/A13stdlife))</f>
        <v>0</v>
      </c>
      <c r="BG238" s="164">
        <f>IF(A13stdlife="n/a","n/a",IF(BG$3&gt;(A13stdlife+$E238),(Input!$K$155*(1+rvanilla)^0.5)-SUM($K238:BF238),(Input!$K$155*(1+rvanilla)^0.5)/A13stdlife))</f>
        <v>0</v>
      </c>
      <c r="BH238" s="164">
        <f>IF(A13stdlife="n/a","n/a",IF(BH$3&gt;(A13stdlife+$E238),(Input!$K$155*(1+rvanilla)^0.5)-SUM($K238:BG238),(Input!$K$155*(1+rvanilla)^0.5)/A13stdlife))</f>
        <v>0</v>
      </c>
      <c r="BI238" s="164">
        <f>IF(A13stdlife="n/a","n/a",IF(BI$3&gt;(A13stdlife+$E238),(Input!$K$155*(1+rvanilla)^0.5)-SUM($K238:BH238),(Input!$K$155*(1+rvanilla)^0.5)/A13stdlife))</f>
        <v>0</v>
      </c>
      <c r="BJ238" s="18"/>
      <c r="BK238" s="1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s="5" customFormat="1" hidden="1" outlineLevel="2" x14ac:dyDescent="0.2">
      <c r="A239" s="18"/>
      <c r="B239" s="18"/>
      <c r="C239" s="36"/>
      <c r="D239" s="485"/>
      <c r="E239" s="283">
        <v>6</v>
      </c>
      <c r="F239" s="38"/>
      <c r="G239" s="391"/>
      <c r="H239" s="308"/>
      <c r="I239" s="308"/>
      <c r="J239" s="308"/>
      <c r="K239" s="308"/>
      <c r="L239" s="307"/>
      <c r="M239" s="164">
        <f>IF(A13stdlife="n/a","n/a",IF(M$3&gt;(A13stdlife+$E239),(Input!$L$155*(1+rvanilla)^0.5)-SUM($L239:L239),(Input!$L$155*(1+rvanilla)^0.5)/A13stdlife))</f>
        <v>0</v>
      </c>
      <c r="N239" s="164">
        <f>IF(A13stdlife="n/a","n/a",IF(N$3&gt;(A13stdlife+$E239),(Input!$L$155*(1+rvanilla)^0.5)-SUM($L239:M239),(Input!$L$155*(1+rvanilla)^0.5)/A13stdlife))</f>
        <v>0</v>
      </c>
      <c r="O239" s="164">
        <f>IF(A13stdlife="n/a","n/a",IF(O$3&gt;(A13stdlife+$E239),(Input!$L$155*(1+rvanilla)^0.5)-SUM($L239:N239),(Input!$L$155*(1+rvanilla)^0.5)/A13stdlife))</f>
        <v>0</v>
      </c>
      <c r="P239" s="164">
        <f>IF(A13stdlife="n/a","n/a",IF(P$3&gt;(A13stdlife+$E239),(Input!$L$155*(1+rvanilla)^0.5)-SUM($L239:O239),(Input!$L$155*(1+rvanilla)^0.5)/A13stdlife))</f>
        <v>0</v>
      </c>
      <c r="Q239" s="164">
        <f>IF(A13stdlife="n/a","n/a",IF(Q$3&gt;(A13stdlife+$E239),(Input!$L$155*(1+rvanilla)^0.5)-SUM($L239:P239),(Input!$L$155*(1+rvanilla)^0.5)/A13stdlife))</f>
        <v>0</v>
      </c>
      <c r="R239" s="164">
        <f>IF(A13stdlife="n/a","n/a",IF(R$3&gt;(A13stdlife+$E239),(Input!$L$155*(1+rvanilla)^0.5)-SUM($L239:Q239),(Input!$L$155*(1+rvanilla)^0.5)/A13stdlife))</f>
        <v>0</v>
      </c>
      <c r="S239" s="164">
        <f>IF(A13stdlife="n/a","n/a",IF(S$3&gt;(A13stdlife+$E239),(Input!$L$155*(1+rvanilla)^0.5)-SUM($L239:R239),(Input!$L$155*(1+rvanilla)^0.5)/A13stdlife))</f>
        <v>0</v>
      </c>
      <c r="T239" s="164">
        <f>IF(A13stdlife="n/a","n/a",IF(T$3&gt;(A13stdlife+$E239),(Input!$L$155*(1+rvanilla)^0.5)-SUM($L239:S239),(Input!$L$155*(1+rvanilla)^0.5)/A13stdlife))</f>
        <v>0</v>
      </c>
      <c r="U239" s="164">
        <f>IF(A13stdlife="n/a","n/a",IF(U$3&gt;(A13stdlife+$E239),(Input!$L$155*(1+rvanilla)^0.5)-SUM($L239:T239),(Input!$L$155*(1+rvanilla)^0.5)/A13stdlife))</f>
        <v>0</v>
      </c>
      <c r="V239" s="164">
        <f>IF(A13stdlife="n/a","n/a",IF(V$3&gt;(A13stdlife+$E239),(Input!$L$155*(1+rvanilla)^0.5)-SUM($L239:U239),(Input!$L$155*(1+rvanilla)^0.5)/A13stdlife))</f>
        <v>0</v>
      </c>
      <c r="W239" s="164">
        <f>IF(A13stdlife="n/a","n/a",IF(W$3&gt;(A13stdlife+$E239),(Input!$L$155*(1+rvanilla)^0.5)-SUM($L239:V239),(Input!$L$155*(1+rvanilla)^0.5)/A13stdlife))</f>
        <v>0</v>
      </c>
      <c r="X239" s="164">
        <f>IF(A13stdlife="n/a","n/a",IF(X$3&gt;(A13stdlife+$E239),(Input!$L$155*(1+rvanilla)^0.5)-SUM($L239:W239),(Input!$L$155*(1+rvanilla)^0.5)/A13stdlife))</f>
        <v>0</v>
      </c>
      <c r="Y239" s="164">
        <f>IF(A13stdlife="n/a","n/a",IF(Y$3&gt;(A13stdlife+$E239),(Input!$L$155*(1+rvanilla)^0.5)-SUM($L239:X239),(Input!$L$155*(1+rvanilla)^0.5)/A13stdlife))</f>
        <v>0</v>
      </c>
      <c r="Z239" s="164">
        <f>IF(A13stdlife="n/a","n/a",IF(Z$3&gt;(A13stdlife+$E239),(Input!$L$155*(1+rvanilla)^0.5)-SUM($L239:Y239),(Input!$L$155*(1+rvanilla)^0.5)/A13stdlife))</f>
        <v>0</v>
      </c>
      <c r="AA239" s="164">
        <f>IF(A13stdlife="n/a","n/a",IF(AA$3&gt;(A13stdlife+$E239),(Input!$L$155*(1+rvanilla)^0.5)-SUM($L239:Z239),(Input!$L$155*(1+rvanilla)^0.5)/A13stdlife))</f>
        <v>0</v>
      </c>
      <c r="AB239" s="164">
        <f>IF(A13stdlife="n/a","n/a",IF(AB$3&gt;(A13stdlife+$E239),(Input!$L$155*(1+rvanilla)^0.5)-SUM($L239:AA239),(Input!$L$155*(1+rvanilla)^0.5)/A13stdlife))</f>
        <v>0</v>
      </c>
      <c r="AC239" s="164">
        <f>IF(A13stdlife="n/a","n/a",IF(AC$3&gt;(A13stdlife+$E239),(Input!$L$155*(1+rvanilla)^0.5)-SUM($L239:AB239),(Input!$L$155*(1+rvanilla)^0.5)/A13stdlife))</f>
        <v>0</v>
      </c>
      <c r="AD239" s="164">
        <f>IF(A13stdlife="n/a","n/a",IF(AD$3&gt;(A13stdlife+$E239),(Input!$L$155*(1+rvanilla)^0.5)-SUM($L239:AC239),(Input!$L$155*(1+rvanilla)^0.5)/A13stdlife))</f>
        <v>0</v>
      </c>
      <c r="AE239" s="164">
        <f>IF(A13stdlife="n/a","n/a",IF(AE$3&gt;(A13stdlife+$E239),(Input!$L$155*(1+rvanilla)^0.5)-SUM($L239:AD239),(Input!$L$155*(1+rvanilla)^0.5)/A13stdlife))</f>
        <v>0</v>
      </c>
      <c r="AF239" s="164">
        <f>IF(A13stdlife="n/a","n/a",IF(AF$3&gt;(A13stdlife+$E239),(Input!$L$155*(1+rvanilla)^0.5)-SUM($L239:AE239),(Input!$L$155*(1+rvanilla)^0.5)/A13stdlife))</f>
        <v>0</v>
      </c>
      <c r="AG239" s="164">
        <f>IF(A13stdlife="n/a","n/a",IF(AG$3&gt;(A13stdlife+$E239),(Input!$L$155*(1+rvanilla)^0.5)-SUM($L239:AF239),(Input!$L$155*(1+rvanilla)^0.5)/A13stdlife))</f>
        <v>0</v>
      </c>
      <c r="AH239" s="164">
        <f>IF(A13stdlife="n/a","n/a",IF(AH$3&gt;(A13stdlife+$E239),(Input!$L$155*(1+rvanilla)^0.5)-SUM($L239:AG239),(Input!$L$155*(1+rvanilla)^0.5)/A13stdlife))</f>
        <v>0</v>
      </c>
      <c r="AI239" s="164">
        <f>IF(A13stdlife="n/a","n/a",IF(AI$3&gt;(A13stdlife+$E239),(Input!$L$155*(1+rvanilla)^0.5)-SUM($L239:AH239),(Input!$L$155*(1+rvanilla)^0.5)/A13stdlife))</f>
        <v>0</v>
      </c>
      <c r="AJ239" s="164">
        <f>IF(A13stdlife="n/a","n/a",IF(AJ$3&gt;(A13stdlife+$E239),(Input!$L$155*(1+rvanilla)^0.5)-SUM($L239:AI239),(Input!$L$155*(1+rvanilla)^0.5)/A13stdlife))</f>
        <v>0</v>
      </c>
      <c r="AK239" s="164">
        <f>IF(A13stdlife="n/a","n/a",IF(AK$3&gt;(A13stdlife+$E239),(Input!$L$155*(1+rvanilla)^0.5)-SUM($L239:AJ239),(Input!$L$155*(1+rvanilla)^0.5)/A13stdlife))</f>
        <v>0</v>
      </c>
      <c r="AL239" s="164">
        <f>IF(A13stdlife="n/a","n/a",IF(AL$3&gt;(A13stdlife+$E239),(Input!$L$155*(1+rvanilla)^0.5)-SUM($L239:AK239),(Input!$L$155*(1+rvanilla)^0.5)/A13stdlife))</f>
        <v>0</v>
      </c>
      <c r="AM239" s="164">
        <f>IF(A13stdlife="n/a","n/a",IF(AM$3&gt;(A13stdlife+$E239),(Input!$L$155*(1+rvanilla)^0.5)-SUM($L239:AL239),(Input!$L$155*(1+rvanilla)^0.5)/A13stdlife))</f>
        <v>0</v>
      </c>
      <c r="AN239" s="164">
        <f>IF(A13stdlife="n/a","n/a",IF(AN$3&gt;(A13stdlife+$E239),(Input!$L$155*(1+rvanilla)^0.5)-SUM($L239:AM239),(Input!$L$155*(1+rvanilla)^0.5)/A13stdlife))</f>
        <v>0</v>
      </c>
      <c r="AO239" s="164">
        <f>IF(A13stdlife="n/a","n/a",IF(AO$3&gt;(A13stdlife+$E239),(Input!$L$155*(1+rvanilla)^0.5)-SUM($L239:AN239),(Input!$L$155*(1+rvanilla)^0.5)/A13stdlife))</f>
        <v>0</v>
      </c>
      <c r="AP239" s="164">
        <f>IF(A13stdlife="n/a","n/a",IF(AP$3&gt;(A13stdlife+$E239),(Input!$L$155*(1+rvanilla)^0.5)-SUM($L239:AO239),(Input!$L$155*(1+rvanilla)^0.5)/A13stdlife))</f>
        <v>0</v>
      </c>
      <c r="AQ239" s="164">
        <f>IF(A13stdlife="n/a","n/a",IF(AQ$3&gt;(A13stdlife+$E239),(Input!$L$155*(1+rvanilla)^0.5)-SUM($L239:AP239),(Input!$L$155*(1+rvanilla)^0.5)/A13stdlife))</f>
        <v>0</v>
      </c>
      <c r="AR239" s="164">
        <f>IF(A13stdlife="n/a","n/a",IF(AR$3&gt;(A13stdlife+$E239),(Input!$L$155*(1+rvanilla)^0.5)-SUM($L239:AQ239),(Input!$L$155*(1+rvanilla)^0.5)/A13stdlife))</f>
        <v>0</v>
      </c>
      <c r="AS239" s="164">
        <f>IF(A13stdlife="n/a","n/a",IF(AS$3&gt;(A13stdlife+$E239),(Input!$L$155*(1+rvanilla)^0.5)-SUM($L239:AR239),(Input!$L$155*(1+rvanilla)^0.5)/A13stdlife))</f>
        <v>0</v>
      </c>
      <c r="AT239" s="164">
        <f>IF(A13stdlife="n/a","n/a",IF(AT$3&gt;(A13stdlife+$E239),(Input!$L$155*(1+rvanilla)^0.5)-SUM($L239:AS239),(Input!$L$155*(1+rvanilla)^0.5)/A13stdlife))</f>
        <v>0</v>
      </c>
      <c r="AU239" s="164">
        <f>IF(A13stdlife="n/a","n/a",IF(AU$3&gt;(A13stdlife+$E239),(Input!$L$155*(1+rvanilla)^0.5)-SUM($L239:AT239),(Input!$L$155*(1+rvanilla)^0.5)/A13stdlife))</f>
        <v>0</v>
      </c>
      <c r="AV239" s="164">
        <f>IF(A13stdlife="n/a","n/a",IF(AV$3&gt;(A13stdlife+$E239),(Input!$L$155*(1+rvanilla)^0.5)-SUM($L239:AU239),(Input!$L$155*(1+rvanilla)^0.5)/A13stdlife))</f>
        <v>0</v>
      </c>
      <c r="AW239" s="164">
        <f>IF(A13stdlife="n/a","n/a",IF(AW$3&gt;(A13stdlife+$E239),(Input!$L$155*(1+rvanilla)^0.5)-SUM($L239:AV239),(Input!$L$155*(1+rvanilla)^0.5)/A13stdlife))</f>
        <v>0</v>
      </c>
      <c r="AX239" s="164">
        <f>IF(A13stdlife="n/a","n/a",IF(AX$3&gt;(A13stdlife+$E239),(Input!$L$155*(1+rvanilla)^0.5)-SUM($L239:AW239),(Input!$L$155*(1+rvanilla)^0.5)/A13stdlife))</f>
        <v>0</v>
      </c>
      <c r="AY239" s="164">
        <f>IF(A13stdlife="n/a","n/a",IF(AY$3&gt;(A13stdlife+$E239),(Input!$L$155*(1+rvanilla)^0.5)-SUM($L239:AX239),(Input!$L$155*(1+rvanilla)^0.5)/A13stdlife))</f>
        <v>0</v>
      </c>
      <c r="AZ239" s="164">
        <f>IF(A13stdlife="n/a","n/a",IF(AZ$3&gt;(A13stdlife+$E239),(Input!$L$155*(1+rvanilla)^0.5)-SUM($L239:AY239),(Input!$L$155*(1+rvanilla)^0.5)/A13stdlife))</f>
        <v>0</v>
      </c>
      <c r="BA239" s="164">
        <f>IF(A13stdlife="n/a","n/a",IF(BA$3&gt;(A13stdlife+$E239),(Input!$L$155*(1+rvanilla)^0.5)-SUM($L239:AZ239),(Input!$L$155*(1+rvanilla)^0.5)/A13stdlife))</f>
        <v>0</v>
      </c>
      <c r="BB239" s="164">
        <f>IF(A13stdlife="n/a","n/a",IF(BB$3&gt;(A13stdlife+$E239),(Input!$L$155*(1+rvanilla)^0.5)-SUM($L239:BA239),(Input!$L$155*(1+rvanilla)^0.5)/A13stdlife))</f>
        <v>0</v>
      </c>
      <c r="BC239" s="164">
        <f>IF(A13stdlife="n/a","n/a",IF(BC$3&gt;(A13stdlife+$E239),(Input!$L$155*(1+rvanilla)^0.5)-SUM($L239:BB239),(Input!$L$155*(1+rvanilla)^0.5)/A13stdlife))</f>
        <v>0</v>
      </c>
      <c r="BD239" s="164">
        <f>IF(A13stdlife="n/a","n/a",IF(BD$3&gt;(A13stdlife+$E239),(Input!$L$155*(1+rvanilla)^0.5)-SUM($L239:BC239),(Input!$L$155*(1+rvanilla)^0.5)/A13stdlife))</f>
        <v>0</v>
      </c>
      <c r="BE239" s="164">
        <f>IF(A13stdlife="n/a","n/a",IF(BE$3&gt;(A13stdlife+$E239),(Input!$L$155*(1+rvanilla)^0.5)-SUM($L239:BD239),(Input!$L$155*(1+rvanilla)^0.5)/A13stdlife))</f>
        <v>0</v>
      </c>
      <c r="BF239" s="164">
        <f>IF(A13stdlife="n/a","n/a",IF(BF$3&gt;(A13stdlife+$E239),(Input!$L$155*(1+rvanilla)^0.5)-SUM($L239:BE239),(Input!$L$155*(1+rvanilla)^0.5)/A13stdlife))</f>
        <v>0</v>
      </c>
      <c r="BG239" s="164">
        <f>IF(A13stdlife="n/a","n/a",IF(BG$3&gt;(A13stdlife+$E239),(Input!$L$155*(1+rvanilla)^0.5)-SUM($L239:BF239),(Input!$L$155*(1+rvanilla)^0.5)/A13stdlife))</f>
        <v>0</v>
      </c>
      <c r="BH239" s="164">
        <f>IF(A13stdlife="n/a","n/a",IF(BH$3&gt;(A13stdlife+$E239),(Input!$L$155*(1+rvanilla)^0.5)-SUM($L239:BG239),(Input!$L$155*(1+rvanilla)^0.5)/A13stdlife))</f>
        <v>0</v>
      </c>
      <c r="BI239" s="164">
        <f>IF(A13stdlife="n/a","n/a",IF(BI$3&gt;(A13stdlife+$E239),(Input!$L$155*(1+rvanilla)^0.5)-SUM($L239:BH239),(Input!$L$155*(1+rvanilla)^0.5)/A13stdlife))</f>
        <v>0</v>
      </c>
      <c r="BJ239" s="18"/>
      <c r="BK239" s="18"/>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s="5" customFormat="1" hidden="1" outlineLevel="2" x14ac:dyDescent="0.2">
      <c r="A240" s="18"/>
      <c r="B240" s="18"/>
      <c r="C240" s="36"/>
      <c r="D240" s="485"/>
      <c r="E240" s="283">
        <v>7</v>
      </c>
      <c r="F240" s="38"/>
      <c r="G240" s="391"/>
      <c r="H240" s="308"/>
      <c r="I240" s="308"/>
      <c r="J240" s="308"/>
      <c r="K240" s="308"/>
      <c r="L240" s="308"/>
      <c r="M240" s="307"/>
      <c r="N240" s="164">
        <f>IF(A13stdlife="n/a","n/a",IF(N$3&gt;(A13stdlife+$E240),(Input!$M$155*(1+rvanilla)^0.5)-SUM($M240:M240),(Input!$M$155*(1+rvanilla)^0.5)/A13stdlife))</f>
        <v>0</v>
      </c>
      <c r="O240" s="164">
        <f>IF(A13stdlife="n/a","n/a",IF(O$3&gt;(A13stdlife+$E240),(Input!$M$155*(1+rvanilla)^0.5)-SUM($M240:N240),(Input!$M$155*(1+rvanilla)^0.5)/A13stdlife))</f>
        <v>0</v>
      </c>
      <c r="P240" s="164">
        <f>IF(A13stdlife="n/a","n/a",IF(P$3&gt;(A13stdlife+$E240),(Input!$M$155*(1+rvanilla)^0.5)-SUM($M240:O240),(Input!$M$155*(1+rvanilla)^0.5)/A13stdlife))</f>
        <v>0</v>
      </c>
      <c r="Q240" s="164">
        <f>IF(A13stdlife="n/a","n/a",IF(Q$3&gt;(A13stdlife+$E240),(Input!$M$155*(1+rvanilla)^0.5)-SUM($M240:P240),(Input!$M$155*(1+rvanilla)^0.5)/A13stdlife))</f>
        <v>0</v>
      </c>
      <c r="R240" s="164">
        <f>IF(A13stdlife="n/a","n/a",IF(R$3&gt;(A13stdlife+$E240),(Input!$M$155*(1+rvanilla)^0.5)-SUM($M240:Q240),(Input!$M$155*(1+rvanilla)^0.5)/A13stdlife))</f>
        <v>0</v>
      </c>
      <c r="S240" s="164">
        <f>IF(A13stdlife="n/a","n/a",IF(S$3&gt;(A13stdlife+$E240),(Input!$M$155*(1+rvanilla)^0.5)-SUM($M240:R240),(Input!$M$155*(1+rvanilla)^0.5)/A13stdlife))</f>
        <v>0</v>
      </c>
      <c r="T240" s="164">
        <f>IF(A13stdlife="n/a","n/a",IF(T$3&gt;(A13stdlife+$E240),(Input!$M$155*(1+rvanilla)^0.5)-SUM($M240:S240),(Input!$M$155*(1+rvanilla)^0.5)/A13stdlife))</f>
        <v>0</v>
      </c>
      <c r="U240" s="164">
        <f>IF(A13stdlife="n/a","n/a",IF(U$3&gt;(A13stdlife+$E240),(Input!$M$155*(1+rvanilla)^0.5)-SUM($M240:T240),(Input!$M$155*(1+rvanilla)^0.5)/A13stdlife))</f>
        <v>0</v>
      </c>
      <c r="V240" s="164">
        <f>IF(A13stdlife="n/a","n/a",IF(V$3&gt;(A13stdlife+$E240),(Input!$M$155*(1+rvanilla)^0.5)-SUM($M240:U240),(Input!$M$155*(1+rvanilla)^0.5)/A13stdlife))</f>
        <v>0</v>
      </c>
      <c r="W240" s="164">
        <f>IF(A13stdlife="n/a","n/a",IF(W$3&gt;(A13stdlife+$E240),(Input!$M$155*(1+rvanilla)^0.5)-SUM($M240:V240),(Input!$M$155*(1+rvanilla)^0.5)/A13stdlife))</f>
        <v>0</v>
      </c>
      <c r="X240" s="164">
        <f>IF(A13stdlife="n/a","n/a",IF(X$3&gt;(A13stdlife+$E240),(Input!$M$155*(1+rvanilla)^0.5)-SUM($M240:W240),(Input!$M$155*(1+rvanilla)^0.5)/A13stdlife))</f>
        <v>0</v>
      </c>
      <c r="Y240" s="164">
        <f>IF(A13stdlife="n/a","n/a",IF(Y$3&gt;(A13stdlife+$E240),(Input!$M$155*(1+rvanilla)^0.5)-SUM($M240:X240),(Input!$M$155*(1+rvanilla)^0.5)/A13stdlife))</f>
        <v>0</v>
      </c>
      <c r="Z240" s="164">
        <f>IF(A13stdlife="n/a","n/a",IF(Z$3&gt;(A13stdlife+$E240),(Input!$M$155*(1+rvanilla)^0.5)-SUM($M240:Y240),(Input!$M$155*(1+rvanilla)^0.5)/A13stdlife))</f>
        <v>0</v>
      </c>
      <c r="AA240" s="164">
        <f>IF(A13stdlife="n/a","n/a",IF(AA$3&gt;(A13stdlife+$E240),(Input!$M$155*(1+rvanilla)^0.5)-SUM($M240:Z240),(Input!$M$155*(1+rvanilla)^0.5)/A13stdlife))</f>
        <v>0</v>
      </c>
      <c r="AB240" s="164">
        <f>IF(A13stdlife="n/a","n/a",IF(AB$3&gt;(A13stdlife+$E240),(Input!$M$155*(1+rvanilla)^0.5)-SUM($M240:AA240),(Input!$M$155*(1+rvanilla)^0.5)/A13stdlife))</f>
        <v>0</v>
      </c>
      <c r="AC240" s="164">
        <f>IF(A13stdlife="n/a","n/a",IF(AC$3&gt;(A13stdlife+$E240),(Input!$M$155*(1+rvanilla)^0.5)-SUM($M240:AB240),(Input!$M$155*(1+rvanilla)^0.5)/A13stdlife))</f>
        <v>0</v>
      </c>
      <c r="AD240" s="164">
        <f>IF(A13stdlife="n/a","n/a",IF(AD$3&gt;(A13stdlife+$E240),(Input!$M$155*(1+rvanilla)^0.5)-SUM($M240:AC240),(Input!$M$155*(1+rvanilla)^0.5)/A13stdlife))</f>
        <v>0</v>
      </c>
      <c r="AE240" s="164">
        <f>IF(A13stdlife="n/a","n/a",IF(AE$3&gt;(A13stdlife+$E240),(Input!$M$155*(1+rvanilla)^0.5)-SUM($M240:AD240),(Input!$M$155*(1+rvanilla)^0.5)/A13stdlife))</f>
        <v>0</v>
      </c>
      <c r="AF240" s="164">
        <f>IF(A13stdlife="n/a","n/a",IF(AF$3&gt;(A13stdlife+$E240),(Input!$M$155*(1+rvanilla)^0.5)-SUM($M240:AE240),(Input!$M$155*(1+rvanilla)^0.5)/A13stdlife))</f>
        <v>0</v>
      </c>
      <c r="AG240" s="164">
        <f>IF(A13stdlife="n/a","n/a",IF(AG$3&gt;(A13stdlife+$E240),(Input!$M$155*(1+rvanilla)^0.5)-SUM($M240:AF240),(Input!$M$155*(1+rvanilla)^0.5)/A13stdlife))</f>
        <v>0</v>
      </c>
      <c r="AH240" s="164">
        <f>IF(A13stdlife="n/a","n/a",IF(AH$3&gt;(A13stdlife+$E240),(Input!$M$155*(1+rvanilla)^0.5)-SUM($M240:AG240),(Input!$M$155*(1+rvanilla)^0.5)/A13stdlife))</f>
        <v>0</v>
      </c>
      <c r="AI240" s="164">
        <f>IF(A13stdlife="n/a","n/a",IF(AI$3&gt;(A13stdlife+$E240),(Input!$M$155*(1+rvanilla)^0.5)-SUM($M240:AH240),(Input!$M$155*(1+rvanilla)^0.5)/A13stdlife))</f>
        <v>0</v>
      </c>
      <c r="AJ240" s="164">
        <f>IF(A13stdlife="n/a","n/a",IF(AJ$3&gt;(A13stdlife+$E240),(Input!$M$155*(1+rvanilla)^0.5)-SUM($M240:AI240),(Input!$M$155*(1+rvanilla)^0.5)/A13stdlife))</f>
        <v>0</v>
      </c>
      <c r="AK240" s="164">
        <f>IF(A13stdlife="n/a","n/a",IF(AK$3&gt;(A13stdlife+$E240),(Input!$M$155*(1+rvanilla)^0.5)-SUM($M240:AJ240),(Input!$M$155*(1+rvanilla)^0.5)/A13stdlife))</f>
        <v>0</v>
      </c>
      <c r="AL240" s="164">
        <f>IF(A13stdlife="n/a","n/a",IF(AL$3&gt;(A13stdlife+$E240),(Input!$M$155*(1+rvanilla)^0.5)-SUM($M240:AK240),(Input!$M$155*(1+rvanilla)^0.5)/A13stdlife))</f>
        <v>0</v>
      </c>
      <c r="AM240" s="164">
        <f>IF(A13stdlife="n/a","n/a",IF(AM$3&gt;(A13stdlife+$E240),(Input!$M$155*(1+rvanilla)^0.5)-SUM($M240:AL240),(Input!$M$155*(1+rvanilla)^0.5)/A13stdlife))</f>
        <v>0</v>
      </c>
      <c r="AN240" s="164">
        <f>IF(A13stdlife="n/a","n/a",IF(AN$3&gt;(A13stdlife+$E240),(Input!$M$155*(1+rvanilla)^0.5)-SUM($M240:AM240),(Input!$M$155*(1+rvanilla)^0.5)/A13stdlife))</f>
        <v>0</v>
      </c>
      <c r="AO240" s="164">
        <f>IF(A13stdlife="n/a","n/a",IF(AO$3&gt;(A13stdlife+$E240),(Input!$M$155*(1+rvanilla)^0.5)-SUM($M240:AN240),(Input!$M$155*(1+rvanilla)^0.5)/A13stdlife))</f>
        <v>0</v>
      </c>
      <c r="AP240" s="164">
        <f>IF(A13stdlife="n/a","n/a",IF(AP$3&gt;(A13stdlife+$E240),(Input!$M$155*(1+rvanilla)^0.5)-SUM($M240:AO240),(Input!$M$155*(1+rvanilla)^0.5)/A13stdlife))</f>
        <v>0</v>
      </c>
      <c r="AQ240" s="164">
        <f>IF(A13stdlife="n/a","n/a",IF(AQ$3&gt;(A13stdlife+$E240),(Input!$M$155*(1+rvanilla)^0.5)-SUM($M240:AP240),(Input!$M$155*(1+rvanilla)^0.5)/A13stdlife))</f>
        <v>0</v>
      </c>
      <c r="AR240" s="164">
        <f>IF(A13stdlife="n/a","n/a",IF(AR$3&gt;(A13stdlife+$E240),(Input!$M$155*(1+rvanilla)^0.5)-SUM($M240:AQ240),(Input!$M$155*(1+rvanilla)^0.5)/A13stdlife))</f>
        <v>0</v>
      </c>
      <c r="AS240" s="164">
        <f>IF(A13stdlife="n/a","n/a",IF(AS$3&gt;(A13stdlife+$E240),(Input!$M$155*(1+rvanilla)^0.5)-SUM($M240:AR240),(Input!$M$155*(1+rvanilla)^0.5)/A13stdlife))</f>
        <v>0</v>
      </c>
      <c r="AT240" s="164">
        <f>IF(A13stdlife="n/a","n/a",IF(AT$3&gt;(A13stdlife+$E240),(Input!$M$155*(1+rvanilla)^0.5)-SUM($M240:AS240),(Input!$M$155*(1+rvanilla)^0.5)/A13stdlife))</f>
        <v>0</v>
      </c>
      <c r="AU240" s="164">
        <f>IF(A13stdlife="n/a","n/a",IF(AU$3&gt;(A13stdlife+$E240),(Input!$M$155*(1+rvanilla)^0.5)-SUM($M240:AT240),(Input!$M$155*(1+rvanilla)^0.5)/A13stdlife))</f>
        <v>0</v>
      </c>
      <c r="AV240" s="164">
        <f>IF(A13stdlife="n/a","n/a",IF(AV$3&gt;(A13stdlife+$E240),(Input!$M$155*(1+rvanilla)^0.5)-SUM($M240:AU240),(Input!$M$155*(1+rvanilla)^0.5)/A13stdlife))</f>
        <v>0</v>
      </c>
      <c r="AW240" s="164">
        <f>IF(A13stdlife="n/a","n/a",IF(AW$3&gt;(A13stdlife+$E240),(Input!$M$155*(1+rvanilla)^0.5)-SUM($M240:AV240),(Input!$M$155*(1+rvanilla)^0.5)/A13stdlife))</f>
        <v>0</v>
      </c>
      <c r="AX240" s="164">
        <f>IF(A13stdlife="n/a","n/a",IF(AX$3&gt;(A13stdlife+$E240),(Input!$M$155*(1+rvanilla)^0.5)-SUM($M240:AW240),(Input!$M$155*(1+rvanilla)^0.5)/A13stdlife))</f>
        <v>0</v>
      </c>
      <c r="AY240" s="164">
        <f>IF(A13stdlife="n/a","n/a",IF(AY$3&gt;(A13stdlife+$E240),(Input!$M$155*(1+rvanilla)^0.5)-SUM($M240:AX240),(Input!$M$155*(1+rvanilla)^0.5)/A13stdlife))</f>
        <v>0</v>
      </c>
      <c r="AZ240" s="164">
        <f>IF(A13stdlife="n/a","n/a",IF(AZ$3&gt;(A13stdlife+$E240),(Input!$M$155*(1+rvanilla)^0.5)-SUM($M240:AY240),(Input!$M$155*(1+rvanilla)^0.5)/A13stdlife))</f>
        <v>0</v>
      </c>
      <c r="BA240" s="164">
        <f>IF(A13stdlife="n/a","n/a",IF(BA$3&gt;(A13stdlife+$E240),(Input!$M$155*(1+rvanilla)^0.5)-SUM($M240:AZ240),(Input!$M$155*(1+rvanilla)^0.5)/A13stdlife))</f>
        <v>0</v>
      </c>
      <c r="BB240" s="164">
        <f>IF(A13stdlife="n/a","n/a",IF(BB$3&gt;(A13stdlife+$E240),(Input!$M$155*(1+rvanilla)^0.5)-SUM($M240:BA240),(Input!$M$155*(1+rvanilla)^0.5)/A13stdlife))</f>
        <v>0</v>
      </c>
      <c r="BC240" s="164">
        <f>IF(A13stdlife="n/a","n/a",IF(BC$3&gt;(A13stdlife+$E240),(Input!$M$155*(1+rvanilla)^0.5)-SUM($M240:BB240),(Input!$M$155*(1+rvanilla)^0.5)/A13stdlife))</f>
        <v>0</v>
      </c>
      <c r="BD240" s="164">
        <f>IF(A13stdlife="n/a","n/a",IF(BD$3&gt;(A13stdlife+$E240),(Input!$M$155*(1+rvanilla)^0.5)-SUM($M240:BC240),(Input!$M$155*(1+rvanilla)^0.5)/A13stdlife))</f>
        <v>0</v>
      </c>
      <c r="BE240" s="164">
        <f>IF(A13stdlife="n/a","n/a",IF(BE$3&gt;(A13stdlife+$E240),(Input!$M$155*(1+rvanilla)^0.5)-SUM($M240:BD240),(Input!$M$155*(1+rvanilla)^0.5)/A13stdlife))</f>
        <v>0</v>
      </c>
      <c r="BF240" s="164">
        <f>IF(A13stdlife="n/a","n/a",IF(BF$3&gt;(A13stdlife+$E240),(Input!$M$155*(1+rvanilla)^0.5)-SUM($M240:BE240),(Input!$M$155*(1+rvanilla)^0.5)/A13stdlife))</f>
        <v>0</v>
      </c>
      <c r="BG240" s="164">
        <f>IF(A13stdlife="n/a","n/a",IF(BG$3&gt;(A13stdlife+$E240),(Input!$M$155*(1+rvanilla)^0.5)-SUM($M240:BF240),(Input!$M$155*(1+rvanilla)^0.5)/A13stdlife))</f>
        <v>0</v>
      </c>
      <c r="BH240" s="164">
        <f>IF(A13stdlife="n/a","n/a",IF(BH$3&gt;(A13stdlife+$E240),(Input!$M$155*(1+rvanilla)^0.5)-SUM($M240:BG240),(Input!$M$155*(1+rvanilla)^0.5)/A13stdlife))</f>
        <v>0</v>
      </c>
      <c r="BI240" s="164">
        <f>IF(A13stdlife="n/a","n/a",IF(BI$3&gt;(A13stdlife+$E240),(Input!$M$155*(1+rvanilla)^0.5)-SUM($M240:BH240),(Input!$M$155*(1+rvanilla)^0.5)/A13stdlife))</f>
        <v>0</v>
      </c>
      <c r="BJ240" s="18"/>
      <c r="BK240" s="18"/>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s="5" customFormat="1" hidden="1" outlineLevel="2" x14ac:dyDescent="0.2">
      <c r="A241" s="18"/>
      <c r="B241" s="18"/>
      <c r="C241" s="36"/>
      <c r="D241" s="485"/>
      <c r="E241" s="283">
        <v>8</v>
      </c>
      <c r="F241" s="38"/>
      <c r="G241" s="391"/>
      <c r="H241" s="308"/>
      <c r="I241" s="308"/>
      <c r="J241" s="308"/>
      <c r="K241" s="308"/>
      <c r="L241" s="308"/>
      <c r="M241" s="308"/>
      <c r="N241" s="307"/>
      <c r="O241" s="164">
        <f>IF(A13stdlife="n/a","n/a",IF(O$3&gt;(A13stdlife+$E241),(Input!$N$155*(1+rvanilla)^0.5)-SUM($N241:N241),(Input!$N$155*(1+rvanilla)^0.5)/A13stdlife))</f>
        <v>0</v>
      </c>
      <c r="P241" s="164">
        <f>IF(A13stdlife="n/a","n/a",IF(P$3&gt;(A13stdlife+$E241),(Input!$N$155*(1+rvanilla)^0.5)-SUM($N241:O241),(Input!$N$155*(1+rvanilla)^0.5)/A13stdlife))</f>
        <v>0</v>
      </c>
      <c r="Q241" s="164">
        <f>IF(A13stdlife="n/a","n/a",IF(Q$3&gt;(A13stdlife+$E241),(Input!$N$155*(1+rvanilla)^0.5)-SUM($N241:P241),(Input!$N$155*(1+rvanilla)^0.5)/A13stdlife))</f>
        <v>0</v>
      </c>
      <c r="R241" s="164">
        <f>IF(A13stdlife="n/a","n/a",IF(R$3&gt;(A13stdlife+$E241),(Input!$N$155*(1+rvanilla)^0.5)-SUM($N241:Q241),(Input!$N$155*(1+rvanilla)^0.5)/A13stdlife))</f>
        <v>0</v>
      </c>
      <c r="S241" s="164">
        <f>IF(A13stdlife="n/a","n/a",IF(S$3&gt;(A13stdlife+$E241),(Input!$N$155*(1+rvanilla)^0.5)-SUM($N241:R241),(Input!$N$155*(1+rvanilla)^0.5)/A13stdlife))</f>
        <v>0</v>
      </c>
      <c r="T241" s="164">
        <f>IF(A13stdlife="n/a","n/a",IF(T$3&gt;(A13stdlife+$E241),(Input!$N$155*(1+rvanilla)^0.5)-SUM($N241:S241),(Input!$N$155*(1+rvanilla)^0.5)/A13stdlife))</f>
        <v>0</v>
      </c>
      <c r="U241" s="164">
        <f>IF(A13stdlife="n/a","n/a",IF(U$3&gt;(A13stdlife+$E241),(Input!$N$155*(1+rvanilla)^0.5)-SUM($N241:T241),(Input!$N$155*(1+rvanilla)^0.5)/A13stdlife))</f>
        <v>0</v>
      </c>
      <c r="V241" s="164">
        <f>IF(A13stdlife="n/a","n/a",IF(V$3&gt;(A13stdlife+$E241),(Input!$N$155*(1+rvanilla)^0.5)-SUM($N241:U241),(Input!$N$155*(1+rvanilla)^0.5)/A13stdlife))</f>
        <v>0</v>
      </c>
      <c r="W241" s="164">
        <f>IF(A13stdlife="n/a","n/a",IF(W$3&gt;(A13stdlife+$E241),(Input!$N$155*(1+rvanilla)^0.5)-SUM($N241:V241),(Input!$N$155*(1+rvanilla)^0.5)/A13stdlife))</f>
        <v>0</v>
      </c>
      <c r="X241" s="164">
        <f>IF(A13stdlife="n/a","n/a",IF(X$3&gt;(A13stdlife+$E241),(Input!$N$155*(1+rvanilla)^0.5)-SUM($N241:W241),(Input!$N$155*(1+rvanilla)^0.5)/A13stdlife))</f>
        <v>0</v>
      </c>
      <c r="Y241" s="164">
        <f>IF(A13stdlife="n/a","n/a",IF(Y$3&gt;(A13stdlife+$E241),(Input!$N$155*(1+rvanilla)^0.5)-SUM($N241:X241),(Input!$N$155*(1+rvanilla)^0.5)/A13stdlife))</f>
        <v>0</v>
      </c>
      <c r="Z241" s="164">
        <f>IF(A13stdlife="n/a","n/a",IF(Z$3&gt;(A13stdlife+$E241),(Input!$N$155*(1+rvanilla)^0.5)-SUM($N241:Y241),(Input!$N$155*(1+rvanilla)^0.5)/A13stdlife))</f>
        <v>0</v>
      </c>
      <c r="AA241" s="164">
        <f>IF(A13stdlife="n/a","n/a",IF(AA$3&gt;(A13stdlife+$E241),(Input!$N$155*(1+rvanilla)^0.5)-SUM($N241:Z241),(Input!$N$155*(1+rvanilla)^0.5)/A13stdlife))</f>
        <v>0</v>
      </c>
      <c r="AB241" s="164">
        <f>IF(A13stdlife="n/a","n/a",IF(AB$3&gt;(A13stdlife+$E241),(Input!$N$155*(1+rvanilla)^0.5)-SUM($N241:AA241),(Input!$N$155*(1+rvanilla)^0.5)/A13stdlife))</f>
        <v>0</v>
      </c>
      <c r="AC241" s="164">
        <f>IF(A13stdlife="n/a","n/a",IF(AC$3&gt;(A13stdlife+$E241),(Input!$N$155*(1+rvanilla)^0.5)-SUM($N241:AB241),(Input!$N$155*(1+rvanilla)^0.5)/A13stdlife))</f>
        <v>0</v>
      </c>
      <c r="AD241" s="164">
        <f>IF(A13stdlife="n/a","n/a",IF(AD$3&gt;(A13stdlife+$E241),(Input!$N$155*(1+rvanilla)^0.5)-SUM($N241:AC241),(Input!$N$155*(1+rvanilla)^0.5)/A13stdlife))</f>
        <v>0</v>
      </c>
      <c r="AE241" s="164">
        <f>IF(A13stdlife="n/a","n/a",IF(AE$3&gt;(A13stdlife+$E241),(Input!$N$155*(1+rvanilla)^0.5)-SUM($N241:AD241),(Input!$N$155*(1+rvanilla)^0.5)/A13stdlife))</f>
        <v>0</v>
      </c>
      <c r="AF241" s="164">
        <f>IF(A13stdlife="n/a","n/a",IF(AF$3&gt;(A13stdlife+$E241),(Input!$N$155*(1+rvanilla)^0.5)-SUM($N241:AE241),(Input!$N$155*(1+rvanilla)^0.5)/A13stdlife))</f>
        <v>0</v>
      </c>
      <c r="AG241" s="164">
        <f>IF(A13stdlife="n/a","n/a",IF(AG$3&gt;(A13stdlife+$E241),(Input!$N$155*(1+rvanilla)^0.5)-SUM($N241:AF241),(Input!$N$155*(1+rvanilla)^0.5)/A13stdlife))</f>
        <v>0</v>
      </c>
      <c r="AH241" s="164">
        <f>IF(A13stdlife="n/a","n/a",IF(AH$3&gt;(A13stdlife+$E241),(Input!$N$155*(1+rvanilla)^0.5)-SUM($N241:AG241),(Input!$N$155*(1+rvanilla)^0.5)/A13stdlife))</f>
        <v>0</v>
      </c>
      <c r="AI241" s="164">
        <f>IF(A13stdlife="n/a","n/a",IF(AI$3&gt;(A13stdlife+$E241),(Input!$N$155*(1+rvanilla)^0.5)-SUM($N241:AH241),(Input!$N$155*(1+rvanilla)^0.5)/A13stdlife))</f>
        <v>0</v>
      </c>
      <c r="AJ241" s="164">
        <f>IF(A13stdlife="n/a","n/a",IF(AJ$3&gt;(A13stdlife+$E241),(Input!$N$155*(1+rvanilla)^0.5)-SUM($N241:AI241),(Input!$N$155*(1+rvanilla)^0.5)/A13stdlife))</f>
        <v>0</v>
      </c>
      <c r="AK241" s="164">
        <f>IF(A13stdlife="n/a","n/a",IF(AK$3&gt;(A13stdlife+$E241),(Input!$N$155*(1+rvanilla)^0.5)-SUM($N241:AJ241),(Input!$N$155*(1+rvanilla)^0.5)/A13stdlife))</f>
        <v>0</v>
      </c>
      <c r="AL241" s="164">
        <f>IF(A13stdlife="n/a","n/a",IF(AL$3&gt;(A13stdlife+$E241),(Input!$N$155*(1+rvanilla)^0.5)-SUM($N241:AK241),(Input!$N$155*(1+rvanilla)^0.5)/A13stdlife))</f>
        <v>0</v>
      </c>
      <c r="AM241" s="164">
        <f>IF(A13stdlife="n/a","n/a",IF(AM$3&gt;(A13stdlife+$E241),(Input!$N$155*(1+rvanilla)^0.5)-SUM($N241:AL241),(Input!$N$155*(1+rvanilla)^0.5)/A13stdlife))</f>
        <v>0</v>
      </c>
      <c r="AN241" s="164">
        <f>IF(A13stdlife="n/a","n/a",IF(AN$3&gt;(A13stdlife+$E241),(Input!$N$155*(1+rvanilla)^0.5)-SUM($N241:AM241),(Input!$N$155*(1+rvanilla)^0.5)/A13stdlife))</f>
        <v>0</v>
      </c>
      <c r="AO241" s="164">
        <f>IF(A13stdlife="n/a","n/a",IF(AO$3&gt;(A13stdlife+$E241),(Input!$N$155*(1+rvanilla)^0.5)-SUM($N241:AN241),(Input!$N$155*(1+rvanilla)^0.5)/A13stdlife))</f>
        <v>0</v>
      </c>
      <c r="AP241" s="164">
        <f>IF(A13stdlife="n/a","n/a",IF(AP$3&gt;(A13stdlife+$E241),(Input!$N$155*(1+rvanilla)^0.5)-SUM($N241:AO241),(Input!$N$155*(1+rvanilla)^0.5)/A13stdlife))</f>
        <v>0</v>
      </c>
      <c r="AQ241" s="164">
        <f>IF(A13stdlife="n/a","n/a",IF(AQ$3&gt;(A13stdlife+$E241),(Input!$N$155*(1+rvanilla)^0.5)-SUM($N241:AP241),(Input!$N$155*(1+rvanilla)^0.5)/A13stdlife))</f>
        <v>0</v>
      </c>
      <c r="AR241" s="164">
        <f>IF(A13stdlife="n/a","n/a",IF(AR$3&gt;(A13stdlife+$E241),(Input!$N$155*(1+rvanilla)^0.5)-SUM($N241:AQ241),(Input!$N$155*(1+rvanilla)^0.5)/A13stdlife))</f>
        <v>0</v>
      </c>
      <c r="AS241" s="164">
        <f>IF(A13stdlife="n/a","n/a",IF(AS$3&gt;(A13stdlife+$E241),(Input!$N$155*(1+rvanilla)^0.5)-SUM($N241:AR241),(Input!$N$155*(1+rvanilla)^0.5)/A13stdlife))</f>
        <v>0</v>
      </c>
      <c r="AT241" s="164">
        <f>IF(A13stdlife="n/a","n/a",IF(AT$3&gt;(A13stdlife+$E241),(Input!$N$155*(1+rvanilla)^0.5)-SUM($N241:AS241),(Input!$N$155*(1+rvanilla)^0.5)/A13stdlife))</f>
        <v>0</v>
      </c>
      <c r="AU241" s="164">
        <f>IF(A13stdlife="n/a","n/a",IF(AU$3&gt;(A13stdlife+$E241),(Input!$N$155*(1+rvanilla)^0.5)-SUM($N241:AT241),(Input!$N$155*(1+rvanilla)^0.5)/A13stdlife))</f>
        <v>0</v>
      </c>
      <c r="AV241" s="164">
        <f>IF(A13stdlife="n/a","n/a",IF(AV$3&gt;(A13stdlife+$E241),(Input!$N$155*(1+rvanilla)^0.5)-SUM($N241:AU241),(Input!$N$155*(1+rvanilla)^0.5)/A13stdlife))</f>
        <v>0</v>
      </c>
      <c r="AW241" s="164">
        <f>IF(A13stdlife="n/a","n/a",IF(AW$3&gt;(A13stdlife+$E241),(Input!$N$155*(1+rvanilla)^0.5)-SUM($N241:AV241),(Input!$N$155*(1+rvanilla)^0.5)/A13stdlife))</f>
        <v>0</v>
      </c>
      <c r="AX241" s="164">
        <f>IF(A13stdlife="n/a","n/a",IF(AX$3&gt;(A13stdlife+$E241),(Input!$N$155*(1+rvanilla)^0.5)-SUM($N241:AW241),(Input!$N$155*(1+rvanilla)^0.5)/A13stdlife))</f>
        <v>0</v>
      </c>
      <c r="AY241" s="164">
        <f>IF(A13stdlife="n/a","n/a",IF(AY$3&gt;(A13stdlife+$E241),(Input!$N$155*(1+rvanilla)^0.5)-SUM($N241:AX241),(Input!$N$155*(1+rvanilla)^0.5)/A13stdlife))</f>
        <v>0</v>
      </c>
      <c r="AZ241" s="164">
        <f>IF(A13stdlife="n/a","n/a",IF(AZ$3&gt;(A13stdlife+$E241),(Input!$N$155*(1+rvanilla)^0.5)-SUM($N241:AY241),(Input!$N$155*(1+rvanilla)^0.5)/A13stdlife))</f>
        <v>0</v>
      </c>
      <c r="BA241" s="164">
        <f>IF(A13stdlife="n/a","n/a",IF(BA$3&gt;(A13stdlife+$E241),(Input!$N$155*(1+rvanilla)^0.5)-SUM($N241:AZ241),(Input!$N$155*(1+rvanilla)^0.5)/A13stdlife))</f>
        <v>0</v>
      </c>
      <c r="BB241" s="164">
        <f>IF(A13stdlife="n/a","n/a",IF(BB$3&gt;(A13stdlife+$E241),(Input!$N$155*(1+rvanilla)^0.5)-SUM($N241:BA241),(Input!$N$155*(1+rvanilla)^0.5)/A13stdlife))</f>
        <v>0</v>
      </c>
      <c r="BC241" s="164">
        <f>IF(A13stdlife="n/a","n/a",IF(BC$3&gt;(A13stdlife+$E241),(Input!$N$155*(1+rvanilla)^0.5)-SUM($N241:BB241),(Input!$N$155*(1+rvanilla)^0.5)/A13stdlife))</f>
        <v>0</v>
      </c>
      <c r="BD241" s="164">
        <f>IF(A13stdlife="n/a","n/a",IF(BD$3&gt;(A13stdlife+$E241),(Input!$N$155*(1+rvanilla)^0.5)-SUM($N241:BC241),(Input!$N$155*(1+rvanilla)^0.5)/A13stdlife))</f>
        <v>0</v>
      </c>
      <c r="BE241" s="164">
        <f>IF(A13stdlife="n/a","n/a",IF(BE$3&gt;(A13stdlife+$E241),(Input!$N$155*(1+rvanilla)^0.5)-SUM($N241:BD241),(Input!$N$155*(1+rvanilla)^0.5)/A13stdlife))</f>
        <v>0</v>
      </c>
      <c r="BF241" s="164">
        <f>IF(A13stdlife="n/a","n/a",IF(BF$3&gt;(A13stdlife+$E241),(Input!$N$155*(1+rvanilla)^0.5)-SUM($N241:BE241),(Input!$N$155*(1+rvanilla)^0.5)/A13stdlife))</f>
        <v>0</v>
      </c>
      <c r="BG241" s="164">
        <f>IF(A13stdlife="n/a","n/a",IF(BG$3&gt;(A13stdlife+$E241),(Input!$N$155*(1+rvanilla)^0.5)-SUM($N241:BF241),(Input!$N$155*(1+rvanilla)^0.5)/A13stdlife))</f>
        <v>0</v>
      </c>
      <c r="BH241" s="164">
        <f>IF(A13stdlife="n/a","n/a",IF(BH$3&gt;(A13stdlife+$E241),(Input!$N$155*(1+rvanilla)^0.5)-SUM($N241:BG241),(Input!$N$155*(1+rvanilla)^0.5)/A13stdlife))</f>
        <v>0</v>
      </c>
      <c r="BI241" s="164">
        <f>IF(A13stdlife="n/a","n/a",IF(BI$3&gt;(A13stdlife+$E241),(Input!$N$155*(1+rvanilla)^0.5)-SUM($N241:BH241),(Input!$N$155*(1+rvanilla)^0.5)/A13stdlife))</f>
        <v>0</v>
      </c>
      <c r="BJ241" s="18"/>
      <c r="BK241" s="18"/>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s="5" customFormat="1" hidden="1" outlineLevel="2" x14ac:dyDescent="0.2">
      <c r="A242" s="18"/>
      <c r="B242" s="18"/>
      <c r="C242" s="36"/>
      <c r="D242" s="485"/>
      <c r="E242" s="283">
        <v>9</v>
      </c>
      <c r="F242" s="38"/>
      <c r="G242" s="391"/>
      <c r="H242" s="308"/>
      <c r="I242" s="308"/>
      <c r="J242" s="308"/>
      <c r="K242" s="308"/>
      <c r="L242" s="308"/>
      <c r="M242" s="308"/>
      <c r="N242" s="308"/>
      <c r="O242" s="307"/>
      <c r="P242" s="164">
        <f>IF(A13stdlife="n/a","n/a",IF(P$3&gt;(A13stdlife+$E242),(Input!$O$155*(1+rvanilla)^0.5)-SUM($O242:O242),(Input!$O$155*(1+rvanilla)^0.5)/A13stdlife))</f>
        <v>0</v>
      </c>
      <c r="Q242" s="164">
        <f>IF(A13stdlife="n/a","n/a",IF(Q$3&gt;(A13stdlife+$E242),(Input!$O$155*(1+rvanilla)^0.5)-SUM($O242:P242),(Input!$O$155*(1+rvanilla)^0.5)/A13stdlife))</f>
        <v>0</v>
      </c>
      <c r="R242" s="164">
        <f>IF(A13stdlife="n/a","n/a",IF(R$3&gt;(A13stdlife+$E242),(Input!$O$155*(1+rvanilla)^0.5)-SUM($O242:Q242),(Input!$O$155*(1+rvanilla)^0.5)/A13stdlife))</f>
        <v>0</v>
      </c>
      <c r="S242" s="164">
        <f>IF(A13stdlife="n/a","n/a",IF(S$3&gt;(A13stdlife+$E242),(Input!$O$155*(1+rvanilla)^0.5)-SUM($O242:R242),(Input!$O$155*(1+rvanilla)^0.5)/A13stdlife))</f>
        <v>0</v>
      </c>
      <c r="T242" s="164">
        <f>IF(A13stdlife="n/a","n/a",IF(T$3&gt;(A13stdlife+$E242),(Input!$O$155*(1+rvanilla)^0.5)-SUM($O242:S242),(Input!$O$155*(1+rvanilla)^0.5)/A13stdlife))</f>
        <v>0</v>
      </c>
      <c r="U242" s="164">
        <f>IF(A13stdlife="n/a","n/a",IF(U$3&gt;(A13stdlife+$E242),(Input!$O$155*(1+rvanilla)^0.5)-SUM($O242:T242),(Input!$O$155*(1+rvanilla)^0.5)/A13stdlife))</f>
        <v>0</v>
      </c>
      <c r="V242" s="164">
        <f>IF(A13stdlife="n/a","n/a",IF(V$3&gt;(A13stdlife+$E242),(Input!$O$155*(1+rvanilla)^0.5)-SUM($O242:U242),(Input!$O$155*(1+rvanilla)^0.5)/A13stdlife))</f>
        <v>0</v>
      </c>
      <c r="W242" s="164">
        <f>IF(A13stdlife="n/a","n/a",IF(W$3&gt;(A13stdlife+$E242),(Input!$O$155*(1+rvanilla)^0.5)-SUM($O242:V242),(Input!$O$155*(1+rvanilla)^0.5)/A13stdlife))</f>
        <v>0</v>
      </c>
      <c r="X242" s="164">
        <f>IF(A13stdlife="n/a","n/a",IF(X$3&gt;(A13stdlife+$E242),(Input!$O$155*(1+rvanilla)^0.5)-SUM($O242:W242),(Input!$O$155*(1+rvanilla)^0.5)/A13stdlife))</f>
        <v>0</v>
      </c>
      <c r="Y242" s="164">
        <f>IF(A13stdlife="n/a","n/a",IF(Y$3&gt;(A13stdlife+$E242),(Input!$O$155*(1+rvanilla)^0.5)-SUM($O242:X242),(Input!$O$155*(1+rvanilla)^0.5)/A13stdlife))</f>
        <v>0</v>
      </c>
      <c r="Z242" s="164">
        <f>IF(A13stdlife="n/a","n/a",IF(Z$3&gt;(A13stdlife+$E242),(Input!$O$155*(1+rvanilla)^0.5)-SUM($O242:Y242),(Input!$O$155*(1+rvanilla)^0.5)/A13stdlife))</f>
        <v>0</v>
      </c>
      <c r="AA242" s="164">
        <f>IF(A13stdlife="n/a","n/a",IF(AA$3&gt;(A13stdlife+$E242),(Input!$O$155*(1+rvanilla)^0.5)-SUM($O242:Z242),(Input!$O$155*(1+rvanilla)^0.5)/A13stdlife))</f>
        <v>0</v>
      </c>
      <c r="AB242" s="164">
        <f>IF(A13stdlife="n/a","n/a",IF(AB$3&gt;(A13stdlife+$E242),(Input!$O$155*(1+rvanilla)^0.5)-SUM($O242:AA242),(Input!$O$155*(1+rvanilla)^0.5)/A13stdlife))</f>
        <v>0</v>
      </c>
      <c r="AC242" s="164">
        <f>IF(A13stdlife="n/a","n/a",IF(AC$3&gt;(A13stdlife+$E242),(Input!$O$155*(1+rvanilla)^0.5)-SUM($O242:AB242),(Input!$O$155*(1+rvanilla)^0.5)/A13stdlife))</f>
        <v>0</v>
      </c>
      <c r="AD242" s="164">
        <f>IF(A13stdlife="n/a","n/a",IF(AD$3&gt;(A13stdlife+$E242),(Input!$O$155*(1+rvanilla)^0.5)-SUM($O242:AC242),(Input!$O$155*(1+rvanilla)^0.5)/A13stdlife))</f>
        <v>0</v>
      </c>
      <c r="AE242" s="164">
        <f>IF(A13stdlife="n/a","n/a",IF(AE$3&gt;(A13stdlife+$E242),(Input!$O$155*(1+rvanilla)^0.5)-SUM($O242:AD242),(Input!$O$155*(1+rvanilla)^0.5)/A13stdlife))</f>
        <v>0</v>
      </c>
      <c r="AF242" s="164">
        <f>IF(A13stdlife="n/a","n/a",IF(AF$3&gt;(A13stdlife+$E242),(Input!$O$155*(1+rvanilla)^0.5)-SUM($O242:AE242),(Input!$O$155*(1+rvanilla)^0.5)/A13stdlife))</f>
        <v>0</v>
      </c>
      <c r="AG242" s="164">
        <f>IF(A13stdlife="n/a","n/a",IF(AG$3&gt;(A13stdlife+$E242),(Input!$O$155*(1+rvanilla)^0.5)-SUM($O242:AF242),(Input!$O$155*(1+rvanilla)^0.5)/A13stdlife))</f>
        <v>0</v>
      </c>
      <c r="AH242" s="164">
        <f>IF(A13stdlife="n/a","n/a",IF(AH$3&gt;(A13stdlife+$E242),(Input!$O$155*(1+rvanilla)^0.5)-SUM($O242:AG242),(Input!$O$155*(1+rvanilla)^0.5)/A13stdlife))</f>
        <v>0</v>
      </c>
      <c r="AI242" s="164">
        <f>IF(A13stdlife="n/a","n/a",IF(AI$3&gt;(A13stdlife+$E242),(Input!$O$155*(1+rvanilla)^0.5)-SUM($O242:AH242),(Input!$O$155*(1+rvanilla)^0.5)/A13stdlife))</f>
        <v>0</v>
      </c>
      <c r="AJ242" s="164">
        <f>IF(A13stdlife="n/a","n/a",IF(AJ$3&gt;(A13stdlife+$E242),(Input!$O$155*(1+rvanilla)^0.5)-SUM($O242:AI242),(Input!$O$155*(1+rvanilla)^0.5)/A13stdlife))</f>
        <v>0</v>
      </c>
      <c r="AK242" s="164">
        <f>IF(A13stdlife="n/a","n/a",IF(AK$3&gt;(A13stdlife+$E242),(Input!$O$155*(1+rvanilla)^0.5)-SUM($O242:AJ242),(Input!$O$155*(1+rvanilla)^0.5)/A13stdlife))</f>
        <v>0</v>
      </c>
      <c r="AL242" s="164">
        <f>IF(A13stdlife="n/a","n/a",IF(AL$3&gt;(A13stdlife+$E242),(Input!$O$155*(1+rvanilla)^0.5)-SUM($O242:AK242),(Input!$O$155*(1+rvanilla)^0.5)/A13stdlife))</f>
        <v>0</v>
      </c>
      <c r="AM242" s="164">
        <f>IF(A13stdlife="n/a","n/a",IF(AM$3&gt;(A13stdlife+$E242),(Input!$O$155*(1+rvanilla)^0.5)-SUM($O242:AL242),(Input!$O$155*(1+rvanilla)^0.5)/A13stdlife))</f>
        <v>0</v>
      </c>
      <c r="AN242" s="164">
        <f>IF(A13stdlife="n/a","n/a",IF(AN$3&gt;(A13stdlife+$E242),(Input!$O$155*(1+rvanilla)^0.5)-SUM($O242:AM242),(Input!$O$155*(1+rvanilla)^0.5)/A13stdlife))</f>
        <v>0</v>
      </c>
      <c r="AO242" s="164">
        <f>IF(A13stdlife="n/a","n/a",IF(AO$3&gt;(A13stdlife+$E242),(Input!$O$155*(1+rvanilla)^0.5)-SUM($O242:AN242),(Input!$O$155*(1+rvanilla)^0.5)/A13stdlife))</f>
        <v>0</v>
      </c>
      <c r="AP242" s="164">
        <f>IF(A13stdlife="n/a","n/a",IF(AP$3&gt;(A13stdlife+$E242),(Input!$O$155*(1+rvanilla)^0.5)-SUM($O242:AO242),(Input!$O$155*(1+rvanilla)^0.5)/A13stdlife))</f>
        <v>0</v>
      </c>
      <c r="AQ242" s="164">
        <f>IF(A13stdlife="n/a","n/a",IF(AQ$3&gt;(A13stdlife+$E242),(Input!$O$155*(1+rvanilla)^0.5)-SUM($O242:AP242),(Input!$O$155*(1+rvanilla)^0.5)/A13stdlife))</f>
        <v>0</v>
      </c>
      <c r="AR242" s="164">
        <f>IF(A13stdlife="n/a","n/a",IF(AR$3&gt;(A13stdlife+$E242),(Input!$O$155*(1+rvanilla)^0.5)-SUM($O242:AQ242),(Input!$O$155*(1+rvanilla)^0.5)/A13stdlife))</f>
        <v>0</v>
      </c>
      <c r="AS242" s="164">
        <f>IF(A13stdlife="n/a","n/a",IF(AS$3&gt;(A13stdlife+$E242),(Input!$O$155*(1+rvanilla)^0.5)-SUM($O242:AR242),(Input!$O$155*(1+rvanilla)^0.5)/A13stdlife))</f>
        <v>0</v>
      </c>
      <c r="AT242" s="164">
        <f>IF(A13stdlife="n/a","n/a",IF(AT$3&gt;(A13stdlife+$E242),(Input!$O$155*(1+rvanilla)^0.5)-SUM($O242:AS242),(Input!$O$155*(1+rvanilla)^0.5)/A13stdlife))</f>
        <v>0</v>
      </c>
      <c r="AU242" s="164">
        <f>IF(A13stdlife="n/a","n/a",IF(AU$3&gt;(A13stdlife+$E242),(Input!$O$155*(1+rvanilla)^0.5)-SUM($O242:AT242),(Input!$O$155*(1+rvanilla)^0.5)/A13stdlife))</f>
        <v>0</v>
      </c>
      <c r="AV242" s="164">
        <f>IF(A13stdlife="n/a","n/a",IF(AV$3&gt;(A13stdlife+$E242),(Input!$O$155*(1+rvanilla)^0.5)-SUM($O242:AU242),(Input!$O$155*(1+rvanilla)^0.5)/A13stdlife))</f>
        <v>0</v>
      </c>
      <c r="AW242" s="164">
        <f>IF(A13stdlife="n/a","n/a",IF(AW$3&gt;(A13stdlife+$E242),(Input!$O$155*(1+rvanilla)^0.5)-SUM($O242:AV242),(Input!$O$155*(1+rvanilla)^0.5)/A13stdlife))</f>
        <v>0</v>
      </c>
      <c r="AX242" s="164">
        <f>IF(A13stdlife="n/a","n/a",IF(AX$3&gt;(A13stdlife+$E242),(Input!$O$155*(1+rvanilla)^0.5)-SUM($O242:AW242),(Input!$O$155*(1+rvanilla)^0.5)/A13stdlife))</f>
        <v>0</v>
      </c>
      <c r="AY242" s="164">
        <f>IF(A13stdlife="n/a","n/a",IF(AY$3&gt;(A13stdlife+$E242),(Input!$O$155*(1+rvanilla)^0.5)-SUM($O242:AX242),(Input!$O$155*(1+rvanilla)^0.5)/A13stdlife))</f>
        <v>0</v>
      </c>
      <c r="AZ242" s="164">
        <f>IF(A13stdlife="n/a","n/a",IF(AZ$3&gt;(A13stdlife+$E242),(Input!$O$155*(1+rvanilla)^0.5)-SUM($O242:AY242),(Input!$O$155*(1+rvanilla)^0.5)/A13stdlife))</f>
        <v>0</v>
      </c>
      <c r="BA242" s="164">
        <f>IF(A13stdlife="n/a","n/a",IF(BA$3&gt;(A13stdlife+$E242),(Input!$O$155*(1+rvanilla)^0.5)-SUM($O242:AZ242),(Input!$O$155*(1+rvanilla)^0.5)/A13stdlife))</f>
        <v>0</v>
      </c>
      <c r="BB242" s="164">
        <f>IF(A13stdlife="n/a","n/a",IF(BB$3&gt;(A13stdlife+$E242),(Input!$O$155*(1+rvanilla)^0.5)-SUM($O242:BA242),(Input!$O$155*(1+rvanilla)^0.5)/A13stdlife))</f>
        <v>0</v>
      </c>
      <c r="BC242" s="164">
        <f>IF(A13stdlife="n/a","n/a",IF(BC$3&gt;(A13stdlife+$E242),(Input!$O$155*(1+rvanilla)^0.5)-SUM($O242:BB242),(Input!$O$155*(1+rvanilla)^0.5)/A13stdlife))</f>
        <v>0</v>
      </c>
      <c r="BD242" s="164">
        <f>IF(A13stdlife="n/a","n/a",IF(BD$3&gt;(A13stdlife+$E242),(Input!$O$155*(1+rvanilla)^0.5)-SUM($O242:BC242),(Input!$O$155*(1+rvanilla)^0.5)/A13stdlife))</f>
        <v>0</v>
      </c>
      <c r="BE242" s="164">
        <f>IF(A13stdlife="n/a","n/a",IF(BE$3&gt;(A13stdlife+$E242),(Input!$O$155*(1+rvanilla)^0.5)-SUM($O242:BD242),(Input!$O$155*(1+rvanilla)^0.5)/A13stdlife))</f>
        <v>0</v>
      </c>
      <c r="BF242" s="164">
        <f>IF(A13stdlife="n/a","n/a",IF(BF$3&gt;(A13stdlife+$E242),(Input!$O$155*(1+rvanilla)^0.5)-SUM($O242:BE242),(Input!$O$155*(1+rvanilla)^0.5)/A13stdlife))</f>
        <v>0</v>
      </c>
      <c r="BG242" s="164">
        <f>IF(A13stdlife="n/a","n/a",IF(BG$3&gt;(A13stdlife+$E242),(Input!$O$155*(1+rvanilla)^0.5)-SUM($O242:BF242),(Input!$O$155*(1+rvanilla)^0.5)/A13stdlife))</f>
        <v>0</v>
      </c>
      <c r="BH242" s="164">
        <f>IF(A13stdlife="n/a","n/a",IF(BH$3&gt;(A13stdlife+$E242),(Input!$O$155*(1+rvanilla)^0.5)-SUM($O242:BG242),(Input!$O$155*(1+rvanilla)^0.5)/A13stdlife))</f>
        <v>0</v>
      </c>
      <c r="BI242" s="164">
        <f>IF(A13stdlife="n/a","n/a",IF(BI$3&gt;(A13stdlife+$E242),(Input!$O$155*(1+rvanilla)^0.5)-SUM($O242:BH242),(Input!$O$155*(1+rvanilla)^0.5)/A13stdlife))</f>
        <v>0</v>
      </c>
      <c r="BJ242" s="18"/>
      <c r="BK242" s="18"/>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s="5" customFormat="1" hidden="1" outlineLevel="2" x14ac:dyDescent="0.2">
      <c r="A243" s="18"/>
      <c r="B243" s="18"/>
      <c r="C243" s="36"/>
      <c r="D243" s="485"/>
      <c r="E243" s="284">
        <v>10</v>
      </c>
      <c r="F243" s="38"/>
      <c r="G243" s="391"/>
      <c r="H243" s="308"/>
      <c r="I243" s="308"/>
      <c r="J243" s="308"/>
      <c r="K243" s="308"/>
      <c r="L243" s="308"/>
      <c r="M243" s="308"/>
      <c r="N243" s="308"/>
      <c r="O243" s="308"/>
      <c r="P243" s="307"/>
      <c r="Q243" s="164">
        <f>IF(A13stdlife="n/a","n/a",IF(Q$3&gt;(A13stdlife+$E243),(Input!$P$155*(1+rvanilla)^0.5)-SUM($P243:P243),(Input!$P$155*(1+rvanilla)^0.5)/A13stdlife))</f>
        <v>0</v>
      </c>
      <c r="R243" s="164">
        <f>IF(A13stdlife="n/a","n/a",IF(R$3&gt;(A13stdlife+$E243),(Input!$P$155*(1+rvanilla)^0.5)-SUM($P243:Q243),(Input!$P$155*(1+rvanilla)^0.5)/A13stdlife))</f>
        <v>0</v>
      </c>
      <c r="S243" s="164">
        <f>IF(A13stdlife="n/a","n/a",IF(S$3&gt;(A13stdlife+$E243),(Input!$P$155*(1+rvanilla)^0.5)-SUM($P243:R243),(Input!$P$155*(1+rvanilla)^0.5)/A13stdlife))</f>
        <v>0</v>
      </c>
      <c r="T243" s="164">
        <f>IF(A13stdlife="n/a","n/a",IF(T$3&gt;(A13stdlife+$E243),(Input!$P$155*(1+rvanilla)^0.5)-SUM($P243:S243),(Input!$P$155*(1+rvanilla)^0.5)/A13stdlife))</f>
        <v>0</v>
      </c>
      <c r="U243" s="164">
        <f>IF(A13stdlife="n/a","n/a",IF(U$3&gt;(A13stdlife+$E243),(Input!$P$155*(1+rvanilla)^0.5)-SUM($P243:T243),(Input!$P$155*(1+rvanilla)^0.5)/A13stdlife))</f>
        <v>0</v>
      </c>
      <c r="V243" s="164">
        <f>IF(A13stdlife="n/a","n/a",IF(V$3&gt;(A13stdlife+$E243),(Input!$P$155*(1+rvanilla)^0.5)-SUM($P243:U243),(Input!$P$155*(1+rvanilla)^0.5)/A13stdlife))</f>
        <v>0</v>
      </c>
      <c r="W243" s="164">
        <f>IF(A13stdlife="n/a","n/a",IF(W$3&gt;(A13stdlife+$E243),(Input!$P$155*(1+rvanilla)^0.5)-SUM($P243:V243),(Input!$P$155*(1+rvanilla)^0.5)/A13stdlife))</f>
        <v>0</v>
      </c>
      <c r="X243" s="164">
        <f>IF(A13stdlife="n/a","n/a",IF(X$3&gt;(A13stdlife+$E243),(Input!$P$155*(1+rvanilla)^0.5)-SUM($P243:W243),(Input!$P$155*(1+rvanilla)^0.5)/A13stdlife))</f>
        <v>0</v>
      </c>
      <c r="Y243" s="164">
        <f>IF(A13stdlife="n/a","n/a",IF(Y$3&gt;(A13stdlife+$E243),(Input!$P$155*(1+rvanilla)^0.5)-SUM($P243:X243),(Input!$P$155*(1+rvanilla)^0.5)/A13stdlife))</f>
        <v>0</v>
      </c>
      <c r="Z243" s="164">
        <f>IF(A13stdlife="n/a","n/a",IF(Z$3&gt;(A13stdlife+$E243),(Input!$P$155*(1+rvanilla)^0.5)-SUM($P243:Y243),(Input!$P$155*(1+rvanilla)^0.5)/A13stdlife))</f>
        <v>0</v>
      </c>
      <c r="AA243" s="164">
        <f>IF(A13stdlife="n/a","n/a",IF(AA$3&gt;(A13stdlife+$E243),(Input!$P$155*(1+rvanilla)^0.5)-SUM($P243:Z243),(Input!$P$155*(1+rvanilla)^0.5)/A13stdlife))</f>
        <v>0</v>
      </c>
      <c r="AB243" s="164">
        <f>IF(A13stdlife="n/a","n/a",IF(AB$3&gt;(A13stdlife+$E243),(Input!$P$155*(1+rvanilla)^0.5)-SUM($P243:AA243),(Input!$P$155*(1+rvanilla)^0.5)/A13stdlife))</f>
        <v>0</v>
      </c>
      <c r="AC243" s="164">
        <f>IF(A13stdlife="n/a","n/a",IF(AC$3&gt;(A13stdlife+$E243),(Input!$P$155*(1+rvanilla)^0.5)-SUM($P243:AB243),(Input!$P$155*(1+rvanilla)^0.5)/A13stdlife))</f>
        <v>0</v>
      </c>
      <c r="AD243" s="164">
        <f>IF(A13stdlife="n/a","n/a",IF(AD$3&gt;(A13stdlife+$E243),(Input!$P$155*(1+rvanilla)^0.5)-SUM($P243:AC243),(Input!$P$155*(1+rvanilla)^0.5)/A13stdlife))</f>
        <v>0</v>
      </c>
      <c r="AE243" s="164">
        <f>IF(A13stdlife="n/a","n/a",IF(AE$3&gt;(A13stdlife+$E243),(Input!$P$155*(1+rvanilla)^0.5)-SUM($P243:AD243),(Input!$P$155*(1+rvanilla)^0.5)/A13stdlife))</f>
        <v>0</v>
      </c>
      <c r="AF243" s="164">
        <f>IF(A13stdlife="n/a","n/a",IF(AF$3&gt;(A13stdlife+$E243),(Input!$P$155*(1+rvanilla)^0.5)-SUM($P243:AE243),(Input!$P$155*(1+rvanilla)^0.5)/A13stdlife))</f>
        <v>0</v>
      </c>
      <c r="AG243" s="164">
        <f>IF(A13stdlife="n/a","n/a",IF(AG$3&gt;(A13stdlife+$E243),(Input!$P$155*(1+rvanilla)^0.5)-SUM($P243:AF243),(Input!$P$155*(1+rvanilla)^0.5)/A13stdlife))</f>
        <v>0</v>
      </c>
      <c r="AH243" s="164">
        <f>IF(A13stdlife="n/a","n/a",IF(AH$3&gt;(A13stdlife+$E243),(Input!$P$155*(1+rvanilla)^0.5)-SUM($P243:AG243),(Input!$P$155*(1+rvanilla)^0.5)/A13stdlife))</f>
        <v>0</v>
      </c>
      <c r="AI243" s="164">
        <f>IF(A13stdlife="n/a","n/a",IF(AI$3&gt;(A13stdlife+$E243),(Input!$P$155*(1+rvanilla)^0.5)-SUM($P243:AH243),(Input!$P$155*(1+rvanilla)^0.5)/A13stdlife))</f>
        <v>0</v>
      </c>
      <c r="AJ243" s="164">
        <f>IF(A13stdlife="n/a","n/a",IF(AJ$3&gt;(A13stdlife+$E243),(Input!$P$155*(1+rvanilla)^0.5)-SUM($P243:AI243),(Input!$P$155*(1+rvanilla)^0.5)/A13stdlife))</f>
        <v>0</v>
      </c>
      <c r="AK243" s="164">
        <f>IF(A13stdlife="n/a","n/a",IF(AK$3&gt;(A13stdlife+$E243),(Input!$P$155*(1+rvanilla)^0.5)-SUM($P243:AJ243),(Input!$P$155*(1+rvanilla)^0.5)/A13stdlife))</f>
        <v>0</v>
      </c>
      <c r="AL243" s="164">
        <f>IF(A13stdlife="n/a","n/a",IF(AL$3&gt;(A13stdlife+$E243),(Input!$P$155*(1+rvanilla)^0.5)-SUM($P243:AK243),(Input!$P$155*(1+rvanilla)^0.5)/A13stdlife))</f>
        <v>0</v>
      </c>
      <c r="AM243" s="164">
        <f>IF(A13stdlife="n/a","n/a",IF(AM$3&gt;(A13stdlife+$E243),(Input!$P$155*(1+rvanilla)^0.5)-SUM($P243:AL243),(Input!$P$155*(1+rvanilla)^0.5)/A13stdlife))</f>
        <v>0</v>
      </c>
      <c r="AN243" s="164">
        <f>IF(A13stdlife="n/a","n/a",IF(AN$3&gt;(A13stdlife+$E243),(Input!$P$155*(1+rvanilla)^0.5)-SUM($P243:AM243),(Input!$P$155*(1+rvanilla)^0.5)/A13stdlife))</f>
        <v>0</v>
      </c>
      <c r="AO243" s="164">
        <f>IF(A13stdlife="n/a","n/a",IF(AO$3&gt;(A13stdlife+$E243),(Input!$P$155*(1+rvanilla)^0.5)-SUM($P243:AN243),(Input!$P$155*(1+rvanilla)^0.5)/A13stdlife))</f>
        <v>0</v>
      </c>
      <c r="AP243" s="164">
        <f>IF(A13stdlife="n/a","n/a",IF(AP$3&gt;(A13stdlife+$E243),(Input!$P$155*(1+rvanilla)^0.5)-SUM($P243:AO243),(Input!$P$155*(1+rvanilla)^0.5)/A13stdlife))</f>
        <v>0</v>
      </c>
      <c r="AQ243" s="164">
        <f>IF(A13stdlife="n/a","n/a",IF(AQ$3&gt;(A13stdlife+$E243),(Input!$P$155*(1+rvanilla)^0.5)-SUM($P243:AP243),(Input!$P$155*(1+rvanilla)^0.5)/A13stdlife))</f>
        <v>0</v>
      </c>
      <c r="AR243" s="164">
        <f>IF(A13stdlife="n/a","n/a",IF(AR$3&gt;(A13stdlife+$E243),(Input!$P$155*(1+rvanilla)^0.5)-SUM($P243:AQ243),(Input!$P$155*(1+rvanilla)^0.5)/A13stdlife))</f>
        <v>0</v>
      </c>
      <c r="AS243" s="164">
        <f>IF(A13stdlife="n/a","n/a",IF(AS$3&gt;(A13stdlife+$E243),(Input!$P$155*(1+rvanilla)^0.5)-SUM($P243:AR243),(Input!$P$155*(1+rvanilla)^0.5)/A13stdlife))</f>
        <v>0</v>
      </c>
      <c r="AT243" s="164">
        <f>IF(A13stdlife="n/a","n/a",IF(AT$3&gt;(A13stdlife+$E243),(Input!$P$155*(1+rvanilla)^0.5)-SUM($P243:AS243),(Input!$P$155*(1+rvanilla)^0.5)/A13stdlife))</f>
        <v>0</v>
      </c>
      <c r="AU243" s="164">
        <f>IF(A13stdlife="n/a","n/a",IF(AU$3&gt;(A13stdlife+$E243),(Input!$P$155*(1+rvanilla)^0.5)-SUM($P243:AT243),(Input!$P$155*(1+rvanilla)^0.5)/A13stdlife))</f>
        <v>0</v>
      </c>
      <c r="AV243" s="164">
        <f>IF(A13stdlife="n/a","n/a",IF(AV$3&gt;(A13stdlife+$E243),(Input!$P$155*(1+rvanilla)^0.5)-SUM($P243:AU243),(Input!$P$155*(1+rvanilla)^0.5)/A13stdlife))</f>
        <v>0</v>
      </c>
      <c r="AW243" s="164">
        <f>IF(A13stdlife="n/a","n/a",IF(AW$3&gt;(A13stdlife+$E243),(Input!$P$155*(1+rvanilla)^0.5)-SUM($P243:AV243),(Input!$P$155*(1+rvanilla)^0.5)/A13stdlife))</f>
        <v>0</v>
      </c>
      <c r="AX243" s="164">
        <f>IF(A13stdlife="n/a","n/a",IF(AX$3&gt;(A13stdlife+$E243),(Input!$P$155*(1+rvanilla)^0.5)-SUM($P243:AW243),(Input!$P$155*(1+rvanilla)^0.5)/A13stdlife))</f>
        <v>0</v>
      </c>
      <c r="AY243" s="164">
        <f>IF(A13stdlife="n/a","n/a",IF(AY$3&gt;(A13stdlife+$E243),(Input!$P$155*(1+rvanilla)^0.5)-SUM($P243:AX243),(Input!$P$155*(1+rvanilla)^0.5)/A13stdlife))</f>
        <v>0</v>
      </c>
      <c r="AZ243" s="164">
        <f>IF(A13stdlife="n/a","n/a",IF(AZ$3&gt;(A13stdlife+$E243),(Input!$P$155*(1+rvanilla)^0.5)-SUM($P243:AY243),(Input!$P$155*(1+rvanilla)^0.5)/A13stdlife))</f>
        <v>0</v>
      </c>
      <c r="BA243" s="164">
        <f>IF(A13stdlife="n/a","n/a",IF(BA$3&gt;(A13stdlife+$E243),(Input!$P$155*(1+rvanilla)^0.5)-SUM($P243:AZ243),(Input!$P$155*(1+rvanilla)^0.5)/A13stdlife))</f>
        <v>0</v>
      </c>
      <c r="BB243" s="164">
        <f>IF(A13stdlife="n/a","n/a",IF(BB$3&gt;(A13stdlife+$E243),(Input!$P$155*(1+rvanilla)^0.5)-SUM($P243:BA243),(Input!$P$155*(1+rvanilla)^0.5)/A13stdlife))</f>
        <v>0</v>
      </c>
      <c r="BC243" s="164">
        <f>IF(A13stdlife="n/a","n/a",IF(BC$3&gt;(A13stdlife+$E243),(Input!$P$155*(1+rvanilla)^0.5)-SUM($P243:BB243),(Input!$P$155*(1+rvanilla)^0.5)/A13stdlife))</f>
        <v>0</v>
      </c>
      <c r="BD243" s="164">
        <f>IF(A13stdlife="n/a","n/a",IF(BD$3&gt;(A13stdlife+$E243),(Input!$P$155*(1+rvanilla)^0.5)-SUM($P243:BC243),(Input!$P$155*(1+rvanilla)^0.5)/A13stdlife))</f>
        <v>0</v>
      </c>
      <c r="BE243" s="164">
        <f>IF(A13stdlife="n/a","n/a",IF(BE$3&gt;(A13stdlife+$E243),(Input!$P$155*(1+rvanilla)^0.5)-SUM($P243:BD243),(Input!$P$155*(1+rvanilla)^0.5)/A13stdlife))</f>
        <v>0</v>
      </c>
      <c r="BF243" s="164">
        <f>IF(A13stdlife="n/a","n/a",IF(BF$3&gt;(A13stdlife+$E243),(Input!$P$155*(1+rvanilla)^0.5)-SUM($P243:BE243),(Input!$P$155*(1+rvanilla)^0.5)/A13stdlife))</f>
        <v>0</v>
      </c>
      <c r="BG243" s="164">
        <f>IF(A13stdlife="n/a","n/a",IF(BG$3&gt;(A13stdlife+$E243),(Input!$P$155*(1+rvanilla)^0.5)-SUM($P243:BF243),(Input!$P$155*(1+rvanilla)^0.5)/A13stdlife))</f>
        <v>0</v>
      </c>
      <c r="BH243" s="164">
        <f>IF(A13stdlife="n/a","n/a",IF(BH$3&gt;(A13stdlife+$E243),(Input!$P$155*(1+rvanilla)^0.5)-SUM($P243:BG243),(Input!$P$155*(1+rvanilla)^0.5)/A13stdlife))</f>
        <v>0</v>
      </c>
      <c r="BI243" s="164">
        <f>IF(A13stdlife="n/a","n/a",IF(BI$3&gt;(A13stdlife+$E243),(Input!$P$155*(1+rvanilla)^0.5)-SUM($P243:BH243),(Input!$P$155*(1+rvanilla)^0.5)/A13stdlife))</f>
        <v>0</v>
      </c>
      <c r="BJ243" s="18"/>
      <c r="BK243" s="18"/>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s="5" customFormat="1" hidden="1" outlineLevel="1" x14ac:dyDescent="0.2">
      <c r="A244" s="18"/>
      <c r="B244" s="18"/>
      <c r="C244" s="36" t="str">
        <f>Asset13</f>
        <v>132kV feeders underground</v>
      </c>
      <c r="D244" s="18"/>
      <c r="E244" s="18"/>
      <c r="F244" s="33"/>
      <c r="G244" s="161">
        <f t="shared" ref="G244:AL244" si="61">SUM(G232:G243)</f>
        <v>15.564695288623026</v>
      </c>
      <c r="H244" s="161">
        <f t="shared" si="61"/>
        <v>15.939750064293376</v>
      </c>
      <c r="I244" s="161">
        <f t="shared" si="61"/>
        <v>16.631802263922957</v>
      </c>
      <c r="J244" s="161">
        <f t="shared" si="61"/>
        <v>17.705691775241462</v>
      </c>
      <c r="K244" s="161">
        <f t="shared" si="61"/>
        <v>17.953543087787374</v>
      </c>
      <c r="L244" s="161">
        <f t="shared" si="61"/>
        <v>18.422037020477486</v>
      </c>
      <c r="M244" s="161">
        <f t="shared" si="61"/>
        <v>18.422037020477486</v>
      </c>
      <c r="N244" s="161">
        <f t="shared" si="61"/>
        <v>18.422037020477486</v>
      </c>
      <c r="O244" s="161">
        <f t="shared" si="61"/>
        <v>18.422037020477486</v>
      </c>
      <c r="P244" s="161">
        <f t="shared" si="61"/>
        <v>18.422037020477486</v>
      </c>
      <c r="Q244" s="161">
        <f t="shared" si="61"/>
        <v>18.422037020477486</v>
      </c>
      <c r="R244" s="161">
        <f t="shared" si="61"/>
        <v>18.422037020477486</v>
      </c>
      <c r="S244" s="161">
        <f t="shared" si="61"/>
        <v>18.422037020477486</v>
      </c>
      <c r="T244" s="161">
        <f t="shared" si="61"/>
        <v>18.422037020477486</v>
      </c>
      <c r="U244" s="161">
        <f t="shared" si="61"/>
        <v>18.422037020477486</v>
      </c>
      <c r="V244" s="161">
        <f t="shared" si="61"/>
        <v>18.422037020477486</v>
      </c>
      <c r="W244" s="161">
        <f t="shared" si="61"/>
        <v>18.422037020477486</v>
      </c>
      <c r="X244" s="161">
        <f t="shared" si="61"/>
        <v>18.422037020477486</v>
      </c>
      <c r="Y244" s="161">
        <f t="shared" si="61"/>
        <v>18.422037020477486</v>
      </c>
      <c r="Z244" s="161">
        <f t="shared" si="61"/>
        <v>18.422037020477486</v>
      </c>
      <c r="AA244" s="161">
        <f t="shared" si="61"/>
        <v>18.422037020477486</v>
      </c>
      <c r="AB244" s="161">
        <f t="shared" si="61"/>
        <v>18.422037020477486</v>
      </c>
      <c r="AC244" s="161">
        <f t="shared" si="61"/>
        <v>18.422037020477486</v>
      </c>
      <c r="AD244" s="161">
        <f t="shared" si="61"/>
        <v>18.422037020477486</v>
      </c>
      <c r="AE244" s="161">
        <f t="shared" si="61"/>
        <v>18.422037020477486</v>
      </c>
      <c r="AF244" s="161">
        <f t="shared" si="61"/>
        <v>18.422037020477486</v>
      </c>
      <c r="AG244" s="161">
        <f t="shared" si="61"/>
        <v>18.422037020477486</v>
      </c>
      <c r="AH244" s="161">
        <f t="shared" si="61"/>
        <v>18.422037020477486</v>
      </c>
      <c r="AI244" s="161">
        <f t="shared" si="61"/>
        <v>18.422037020477486</v>
      </c>
      <c r="AJ244" s="161">
        <f t="shared" si="61"/>
        <v>18.422037020477486</v>
      </c>
      <c r="AK244" s="161">
        <f t="shared" si="61"/>
        <v>18.422037020477486</v>
      </c>
      <c r="AL244" s="161">
        <f t="shared" si="61"/>
        <v>18.422037020477486</v>
      </c>
      <c r="AM244" s="161">
        <f t="shared" ref="AM244:BI244" si="62">SUM(AM232:AM243)</f>
        <v>18.422037020477486</v>
      </c>
      <c r="AN244" s="161">
        <f t="shared" si="62"/>
        <v>18.422037020477486</v>
      </c>
      <c r="AO244" s="161">
        <f t="shared" si="62"/>
        <v>18.422037020477486</v>
      </c>
      <c r="AP244" s="161">
        <f t="shared" si="62"/>
        <v>18.422037020477486</v>
      </c>
      <c r="AQ244" s="161">
        <f t="shared" si="62"/>
        <v>12.461973333508549</v>
      </c>
      <c r="AR244" s="161">
        <f t="shared" si="62"/>
        <v>2.8573417318544578</v>
      </c>
      <c r="AS244" s="161">
        <f t="shared" si="62"/>
        <v>2.8573417318544578</v>
      </c>
      <c r="AT244" s="161">
        <f t="shared" si="62"/>
        <v>2.8573417318544578</v>
      </c>
      <c r="AU244" s="161">
        <f t="shared" si="62"/>
        <v>2.8573417318544578</v>
      </c>
      <c r="AV244" s="161">
        <f t="shared" si="62"/>
        <v>2.8573417318544578</v>
      </c>
      <c r="AW244" s="161">
        <f t="shared" si="62"/>
        <v>2.8573417318544578</v>
      </c>
      <c r="AX244" s="161">
        <f t="shared" si="62"/>
        <v>2.8573417318544578</v>
      </c>
      <c r="AY244" s="161">
        <f t="shared" si="62"/>
        <v>2.8573417318544578</v>
      </c>
      <c r="AZ244" s="161">
        <f t="shared" si="62"/>
        <v>2.8573417318544578</v>
      </c>
      <c r="BA244" s="161">
        <f t="shared" si="62"/>
        <v>2.4822869561841148</v>
      </c>
      <c r="BB244" s="161">
        <f t="shared" si="62"/>
        <v>1.7902347565545356</v>
      </c>
      <c r="BC244" s="161">
        <f t="shared" si="62"/>
        <v>0.71634524523598908</v>
      </c>
      <c r="BD244" s="161">
        <f t="shared" si="62"/>
        <v>0.46849393269010814</v>
      </c>
      <c r="BE244" s="161">
        <f t="shared" si="62"/>
        <v>-1.4210854715202004E-14</v>
      </c>
      <c r="BF244" s="161">
        <f t="shared" si="62"/>
        <v>0</v>
      </c>
      <c r="BG244" s="161">
        <f t="shared" si="62"/>
        <v>0</v>
      </c>
      <c r="BH244" s="161">
        <f t="shared" si="62"/>
        <v>0</v>
      </c>
      <c r="BI244" s="161">
        <f t="shared" si="62"/>
        <v>0</v>
      </c>
      <c r="BJ244" s="18"/>
      <c r="BK244" s="18"/>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s="5" customFormat="1" hidden="1" outlineLevel="2" x14ac:dyDescent="0.2">
      <c r="A245" s="18"/>
      <c r="B245" s="43" t="str">
        <f>C257</f>
        <v>Cable tunnel (tx)</v>
      </c>
      <c r="C245" s="44"/>
      <c r="D245" s="45" t="s">
        <v>72</v>
      </c>
      <c r="E245" s="44"/>
      <c r="F245" s="46"/>
      <c r="G245" s="389">
        <f>IF(G$3&gt;A14remlife,A14value-SUM($F245:F245),IF(A14remlife="N/A","n/a",A14value/A14remlife))</f>
        <v>0.2019568986693332</v>
      </c>
      <c r="H245" s="163">
        <f>IF(H$3&gt;A14remlife,A14value-SUM($F245:G245),IF(A14remlife="N/A","n/a",A14value/A14remlife))</f>
        <v>0.2019568986693332</v>
      </c>
      <c r="I245" s="163">
        <f>IF(I$3&gt;A14remlife,A14value-SUM($F245:H245),IF(A14remlife="N/A","n/a",A14value/A14remlife))</f>
        <v>0.2019568986693332</v>
      </c>
      <c r="J245" s="163">
        <f>IF(J$3&gt;A14remlife,A14value-SUM($F245:I245),IF(A14remlife="N/A","n/a",A14value/A14remlife))</f>
        <v>0.2019568986693332</v>
      </c>
      <c r="K245" s="163">
        <f>IF(K$3&gt;A14remlife,A14value-SUM($F245:J245),IF(A14remlife="N/A","n/a",A14value/A14remlife))</f>
        <v>0.2019568986693332</v>
      </c>
      <c r="L245" s="163">
        <f>IF(L$3&gt;A14remlife,A14value-SUM($F245:K245),IF(A14remlife="N/A","n/a",A14value/A14remlife))</f>
        <v>0.2019568986693332</v>
      </c>
      <c r="M245" s="163">
        <f>IF(M$3&gt;A14remlife,A14value-SUM($F245:L245),IF(A14remlife="N/A","n/a",A14value/A14remlife))</f>
        <v>0.2019568986693332</v>
      </c>
      <c r="N245" s="163">
        <f>IF(N$3&gt;A14remlife,A14value-SUM($F245:M245),IF(A14remlife="N/A","n/a",A14value/A14remlife))</f>
        <v>0.2019568986693332</v>
      </c>
      <c r="O245" s="163">
        <f>IF(O$3&gt;A14remlife,A14value-SUM($F245:N245),IF(A14remlife="N/A","n/a",A14value/A14remlife))</f>
        <v>0.2019568986693332</v>
      </c>
      <c r="P245" s="163">
        <f>IF(P$3&gt;A14remlife,A14value-SUM($F245:O245),IF(A14remlife="N/A","n/a",A14value/A14remlife))</f>
        <v>0.2019568986693332</v>
      </c>
      <c r="Q245" s="163">
        <f>IF(Q$3&gt;A14remlife,A14value-SUM($F245:P245),IF(A14remlife="N/A","n/a",A14value/A14remlife))</f>
        <v>0.2019568986693332</v>
      </c>
      <c r="R245" s="163">
        <f>IF(R$3&gt;A14remlife,A14value-SUM($F245:Q245),IF(A14remlife="N/A","n/a",A14value/A14remlife))</f>
        <v>0.2019568986693332</v>
      </c>
      <c r="S245" s="163">
        <f>IF(S$3&gt;A14remlife,A14value-SUM($F245:R245),IF(A14remlife="N/A","n/a",A14value/A14remlife))</f>
        <v>0.2019568986693332</v>
      </c>
      <c r="T245" s="163">
        <f>IF(T$3&gt;A14remlife,A14value-SUM($F245:S245),IF(A14remlife="N/A","n/a",A14value/A14remlife))</f>
        <v>0.2019568986693332</v>
      </c>
      <c r="U245" s="163">
        <f>IF(U$3&gt;A14remlife,A14value-SUM($F245:T245),IF(A14remlife="N/A","n/a",A14value/A14remlife))</f>
        <v>0.2019568986693332</v>
      </c>
      <c r="V245" s="163">
        <f>IF(V$3&gt;A14remlife,A14value-SUM($F245:U245),IF(A14remlife="N/A","n/a",A14value/A14remlife))</f>
        <v>0.2019568986693332</v>
      </c>
      <c r="W245" s="163">
        <f>IF(W$3&gt;A14remlife,A14value-SUM($F245:V245),IF(A14remlife="N/A","n/a",A14value/A14remlife))</f>
        <v>0.2019568986693332</v>
      </c>
      <c r="X245" s="163">
        <f>IF(X$3&gt;A14remlife,A14value-SUM($F245:W245),IF(A14remlife="N/A","n/a",A14value/A14remlife))</f>
        <v>0.2019568986693332</v>
      </c>
      <c r="Y245" s="163">
        <f>IF(Y$3&gt;A14remlife,A14value-SUM($F245:X245),IF(A14remlife="N/A","n/a",A14value/A14remlife))</f>
        <v>0.2019568986693332</v>
      </c>
      <c r="Z245" s="163">
        <f>IF(Z$3&gt;A14remlife,A14value-SUM($F245:Y245),IF(A14remlife="N/A","n/a",A14value/A14remlife))</f>
        <v>0.2019568986693332</v>
      </c>
      <c r="AA245" s="163">
        <f>IF(AA$3&gt;A14remlife,A14value-SUM($F245:Z245),IF(A14remlife="N/A","n/a",A14value/A14remlife))</f>
        <v>0.2019568986693332</v>
      </c>
      <c r="AB245" s="163">
        <f>IF(AB$3&gt;A14remlife,A14value-SUM($F245:AA245),IF(A14remlife="N/A","n/a",A14value/A14remlife))</f>
        <v>0.2019568986693332</v>
      </c>
      <c r="AC245" s="163">
        <f>IF(AC$3&gt;A14remlife,A14value-SUM($F245:AB245),IF(A14remlife="N/A","n/a",A14value/A14remlife))</f>
        <v>0.2019568986693332</v>
      </c>
      <c r="AD245" s="163">
        <f>IF(AD$3&gt;A14remlife,A14value-SUM($F245:AC245),IF(A14remlife="N/A","n/a",A14value/A14remlife))</f>
        <v>0.2019568986693332</v>
      </c>
      <c r="AE245" s="163">
        <f>IF(AE$3&gt;A14remlife,A14value-SUM($F245:AD245),IF(A14remlife="N/A","n/a",A14value/A14remlife))</f>
        <v>0.2019568986693332</v>
      </c>
      <c r="AF245" s="163">
        <f>IF(AF$3&gt;A14remlife,A14value-SUM($F245:AE245),IF(A14remlife="N/A","n/a",A14value/A14remlife))</f>
        <v>0.2019568986693332</v>
      </c>
      <c r="AG245" s="163">
        <f>IF(AG$3&gt;A14remlife,A14value-SUM($F245:AF245),IF(A14remlife="N/A","n/a",A14value/A14remlife))</f>
        <v>0.2019568986693332</v>
      </c>
      <c r="AH245" s="163">
        <f>IF(AH$3&gt;A14remlife,A14value-SUM($F245:AG245),IF(A14remlife="N/A","n/a",A14value/A14remlife))</f>
        <v>0.2019568986693332</v>
      </c>
      <c r="AI245" s="163">
        <f>IF(AI$3&gt;A14remlife,A14value-SUM($F245:AH245),IF(A14remlife="N/A","n/a",A14value/A14remlife))</f>
        <v>0.2019568986693332</v>
      </c>
      <c r="AJ245" s="163">
        <f>IF(AJ$3&gt;A14remlife,A14value-SUM($F245:AI245),IF(A14remlife="N/A","n/a",A14value/A14remlife))</f>
        <v>0.2019568986693332</v>
      </c>
      <c r="AK245" s="163">
        <f>IF(AK$3&gt;A14remlife,A14value-SUM($F245:AJ245),IF(A14remlife="N/A","n/a",A14value/A14remlife))</f>
        <v>0.2019568986693332</v>
      </c>
      <c r="AL245" s="163">
        <f>IF(AL$3&gt;A14remlife,A14value-SUM($F245:AK245),IF(A14remlife="N/A","n/a",A14value/A14remlife))</f>
        <v>0.2019568986693332</v>
      </c>
      <c r="AM245" s="163">
        <f>IF(AM$3&gt;A14remlife,A14value-SUM($F245:AL245),IF(A14remlife="N/A","n/a",A14value/A14remlife))</f>
        <v>0.2019568986693332</v>
      </c>
      <c r="AN245" s="163">
        <f>IF(AN$3&gt;A14remlife,A14value-SUM($F245:AM245),IF(A14remlife="N/A","n/a",A14value/A14remlife))</f>
        <v>0.2019568986693332</v>
      </c>
      <c r="AO245" s="163">
        <f>IF(AO$3&gt;A14remlife,A14value-SUM($F245:AN245),IF(A14remlife="N/A","n/a",A14value/A14remlife))</f>
        <v>0.2019568986693332</v>
      </c>
      <c r="AP245" s="163">
        <f>IF(AP$3&gt;A14remlife,A14value-SUM($F245:AO245),IF(A14remlife="N/A","n/a",A14value/A14remlife))</f>
        <v>0.2019568986693332</v>
      </c>
      <c r="AQ245" s="163">
        <f>IF(AQ$3&gt;A14remlife,A14value-SUM($F245:AP245),IF(A14remlife="N/A","n/a",A14value/A14remlife))</f>
        <v>0.2019568986693332</v>
      </c>
      <c r="AR245" s="163">
        <f>IF(AR$3&gt;A14remlife,A14value-SUM($F245:AQ245),IF(A14remlife="N/A","n/a",A14value/A14remlife))</f>
        <v>0.2019568986693332</v>
      </c>
      <c r="AS245" s="163">
        <f>IF(AS$3&gt;A14remlife,A14value-SUM($F245:AR245),IF(A14remlife="N/A","n/a",A14value/A14remlife))</f>
        <v>0.2019568986693332</v>
      </c>
      <c r="AT245" s="163">
        <f>IF(AT$3&gt;A14remlife,A14value-SUM($F245:AS245),IF(A14remlife="N/A","n/a",A14value/A14remlife))</f>
        <v>0.2019568986693332</v>
      </c>
      <c r="AU245" s="163">
        <f>IF(AU$3&gt;A14remlife,A14value-SUM($F245:AT245),IF(A14remlife="N/A","n/a",A14value/A14remlife))</f>
        <v>0.2019568986693332</v>
      </c>
      <c r="AV245" s="163">
        <f>IF(AV$3&gt;A14remlife,A14value-SUM($F245:AU245),IF(A14remlife="N/A","n/a",A14value/A14remlife))</f>
        <v>0.2019568986693332</v>
      </c>
      <c r="AW245" s="163">
        <f>IF(AW$3&gt;A14remlife,A14value-SUM($F245:AV245),IF(A14remlife="N/A","n/a",A14value/A14remlife))</f>
        <v>0.2019568986693332</v>
      </c>
      <c r="AX245" s="163">
        <f>IF(AX$3&gt;A14remlife,A14value-SUM($F245:AW245),IF(A14remlife="N/A","n/a",A14value/A14remlife))</f>
        <v>0.2019568986693332</v>
      </c>
      <c r="AY245" s="163">
        <f>IF(AY$3&gt;A14remlife,A14value-SUM($F245:AX245),IF(A14remlife="N/A","n/a",A14value/A14remlife))</f>
        <v>0.2019568986693332</v>
      </c>
      <c r="AZ245" s="163">
        <f>IF(AZ$3&gt;A14remlife,A14value-SUM($F245:AY245),IF(A14remlife="N/A","n/a",A14value/A14remlife))</f>
        <v>0.2019568986693332</v>
      </c>
      <c r="BA245" s="163">
        <f>IF(BA$3&gt;A14remlife,A14value-SUM($F245:AZ245),IF(A14remlife="N/A","n/a",A14value/A14remlife))</f>
        <v>0.2019568986693332</v>
      </c>
      <c r="BB245" s="163">
        <f>IF(BB$3&gt;A14remlife,A14value-SUM($F245:BA245),IF(A14remlife="N/A","n/a",A14value/A14remlife))</f>
        <v>0.2019568986693332</v>
      </c>
      <c r="BC245" s="163">
        <f>IF(BC$3&gt;A14remlife,A14value-SUM($F245:BB245),IF(A14remlife="N/A","n/a",A14value/A14remlife))</f>
        <v>0.2019568986693332</v>
      </c>
      <c r="BD245" s="163">
        <f>IF(BD$3&gt;A14remlife,A14value-SUM($F245:BC245),IF(A14remlife="N/A","n/a",A14value/A14remlife))</f>
        <v>0.2019568986693332</v>
      </c>
      <c r="BE245" s="163">
        <f>IF(BE$3&gt;A14remlife,A14value-SUM($F245:BD245),IF(A14remlife="N/A","n/a",A14value/A14remlife))</f>
        <v>0.2019568986693332</v>
      </c>
      <c r="BF245" s="163">
        <f>IF(BF$3&gt;A14remlife,A14value-SUM($F245:BE245),IF(A14remlife="N/A","n/a",A14value/A14remlife))</f>
        <v>0.2019568986693332</v>
      </c>
      <c r="BG245" s="163">
        <f>IF(BG$3&gt;A14remlife,A14value-SUM($F245:BF245),IF(A14remlife="N/A","n/a",A14value/A14remlife))</f>
        <v>0.2019568986693332</v>
      </c>
      <c r="BH245" s="163">
        <f>IF(BH$3&gt;A14remlife,A14value-SUM($F245:BG245),IF(A14remlife="N/A","n/a",A14value/A14remlife))</f>
        <v>0.2019568986693332</v>
      </c>
      <c r="BI245" s="163">
        <f>IF(BI$3&gt;A14remlife,A14value-SUM($F245:BH245),IF(A14remlife="N/A","n/a",A14value/A14remlife))</f>
        <v>0.2019568986693332</v>
      </c>
      <c r="BJ245" s="18"/>
      <c r="BK245" s="18"/>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s="5" customFormat="1" hidden="1" outlineLevel="2" x14ac:dyDescent="0.2">
      <c r="A246" s="18"/>
      <c r="B246" s="18"/>
      <c r="C246" s="36"/>
      <c r="D246" s="485" t="s">
        <v>71</v>
      </c>
      <c r="E246" s="283">
        <v>0</v>
      </c>
      <c r="F246" s="38"/>
      <c r="G246" s="160"/>
      <c r="H246" s="164"/>
      <c r="I246" s="164"/>
      <c r="J246" s="164"/>
      <c r="K246" s="164"/>
      <c r="L246" s="164"/>
      <c r="M246" s="164"/>
      <c r="N246" s="164"/>
      <c r="O246" s="164"/>
      <c r="P246" s="164"/>
      <c r="Q246" s="164"/>
      <c r="R246" s="164"/>
      <c r="S246" s="164"/>
      <c r="T246" s="164"/>
      <c r="U246" s="164"/>
      <c r="V246" s="164"/>
      <c r="W246" s="164"/>
      <c r="X246" s="164"/>
      <c r="Y246" s="164"/>
      <c r="Z246" s="164"/>
      <c r="AA246" s="164"/>
      <c r="AB246" s="164"/>
      <c r="AC246" s="164"/>
      <c r="AD246" s="164"/>
      <c r="AE246" s="164"/>
      <c r="AF246" s="164"/>
      <c r="AG246" s="164"/>
      <c r="AH246" s="164"/>
      <c r="AI246" s="164"/>
      <c r="AJ246" s="164"/>
      <c r="AK246" s="164"/>
      <c r="AL246" s="164"/>
      <c r="AM246" s="164"/>
      <c r="AN246" s="164"/>
      <c r="AO246" s="164"/>
      <c r="AP246" s="164"/>
      <c r="AQ246" s="164"/>
      <c r="AR246" s="164"/>
      <c r="AS246" s="164"/>
      <c r="AT246" s="164"/>
      <c r="AU246" s="164"/>
      <c r="AV246" s="164"/>
      <c r="AW246" s="164"/>
      <c r="AX246" s="164"/>
      <c r="AY246" s="164"/>
      <c r="AZ246" s="164"/>
      <c r="BA246" s="164"/>
      <c r="BB246" s="164"/>
      <c r="BC246" s="164"/>
      <c r="BD246" s="164"/>
      <c r="BE246" s="164"/>
      <c r="BF246" s="164"/>
      <c r="BG246" s="164"/>
      <c r="BH246" s="164"/>
      <c r="BI246" s="164"/>
      <c r="BJ246" s="18"/>
      <c r="BK246" s="18"/>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s="5" customFormat="1" hidden="1" outlineLevel="2" x14ac:dyDescent="0.2">
      <c r="A247" s="18"/>
      <c r="B247" s="18"/>
      <c r="C247" s="36"/>
      <c r="D247" s="485"/>
      <c r="E247" s="283">
        <v>1</v>
      </c>
      <c r="F247" s="38"/>
      <c r="G247" s="390"/>
      <c r="H247" s="164">
        <f>IF(A14stdlife="n/a","n/a",IF(H$3&gt;(A14stdlife+$E247),(Input!$G$156*(1+rvanilla)^0.5)-SUM($G247:G247),(Input!$G$156*(1+rvanilla)^0.5)/A14stdlife))</f>
        <v>3.9988468262629521E-4</v>
      </c>
      <c r="I247" s="164">
        <f>IF(A14stdlife="n/a","n/a",IF(I$3&gt;(A14stdlife+$E247),(Input!$G$156*(1+rvanilla)^0.5)-SUM($G247:H247),(Input!$G$156*(1+rvanilla)^0.5)/A14stdlife))</f>
        <v>3.9988468262629521E-4</v>
      </c>
      <c r="J247" s="164">
        <f>IF(A14stdlife="n/a","n/a",IF(J$3&gt;(A14stdlife+$E247),(Input!$G$156*(1+rvanilla)^0.5)-SUM($G247:I247),(Input!$G$156*(1+rvanilla)^0.5)/A14stdlife))</f>
        <v>3.9988468262629521E-4</v>
      </c>
      <c r="K247" s="164">
        <f>IF(A14stdlife="n/a","n/a",IF(K$3&gt;(A14stdlife+$E247),(Input!$G$156*(1+rvanilla)^0.5)-SUM($G247:J247),(Input!$G$156*(1+rvanilla)^0.5)/A14stdlife))</f>
        <v>3.9988468262629521E-4</v>
      </c>
      <c r="L247" s="164">
        <f>IF(A14stdlife="n/a","n/a",IF(L$3&gt;(A14stdlife+$E247),(Input!$G$156*(1+rvanilla)^0.5)-SUM($G247:K247),(Input!$G$156*(1+rvanilla)^0.5)/A14stdlife))</f>
        <v>3.9988468262629521E-4</v>
      </c>
      <c r="M247" s="164">
        <f>IF(A14stdlife="n/a","n/a",IF(M$3&gt;(A14stdlife+$E247),(Input!$G$156*(1+rvanilla)^0.5)-SUM($G247:L247),(Input!$G$156*(1+rvanilla)^0.5)/A14stdlife))</f>
        <v>3.9988468262629521E-4</v>
      </c>
      <c r="N247" s="164">
        <f>IF(A14stdlife="n/a","n/a",IF(N$3&gt;(A14stdlife+$E247),(Input!$G$156*(1+rvanilla)^0.5)-SUM($G247:M247),(Input!$G$156*(1+rvanilla)^0.5)/A14stdlife))</f>
        <v>3.9988468262629521E-4</v>
      </c>
      <c r="O247" s="164">
        <f>IF(A14stdlife="n/a","n/a",IF(O$3&gt;(A14stdlife+$E247),(Input!$G$156*(1+rvanilla)^0.5)-SUM($G247:N247),(Input!$G$156*(1+rvanilla)^0.5)/A14stdlife))</f>
        <v>3.9988468262629521E-4</v>
      </c>
      <c r="P247" s="164">
        <f>IF(A14stdlife="n/a","n/a",IF(P$3&gt;(A14stdlife+$E247),(Input!$G$156*(1+rvanilla)^0.5)-SUM($G247:O247),(Input!$G$156*(1+rvanilla)^0.5)/A14stdlife))</f>
        <v>3.9988468262629521E-4</v>
      </c>
      <c r="Q247" s="164">
        <f>IF(A14stdlife="n/a","n/a",IF(Q$3&gt;(A14stdlife+$E247),(Input!$G$156*(1+rvanilla)^0.5)-SUM($G247:P247),(Input!$G$156*(1+rvanilla)^0.5)/A14stdlife))</f>
        <v>3.9988468262629521E-4</v>
      </c>
      <c r="R247" s="164">
        <f>IF(A14stdlife="n/a","n/a",IF(R$3&gt;(A14stdlife+$E247),(Input!$G$156*(1+rvanilla)^0.5)-SUM($G247:Q247),(Input!$G$156*(1+rvanilla)^0.5)/A14stdlife))</f>
        <v>3.9988468262629521E-4</v>
      </c>
      <c r="S247" s="164">
        <f>IF(A14stdlife="n/a","n/a",IF(S$3&gt;(A14stdlife+$E247),(Input!$G$156*(1+rvanilla)^0.5)-SUM($G247:R247),(Input!$G$156*(1+rvanilla)^0.5)/A14stdlife))</f>
        <v>3.9988468262629521E-4</v>
      </c>
      <c r="T247" s="164">
        <f>IF(A14stdlife="n/a","n/a",IF(T$3&gt;(A14stdlife+$E247),(Input!$G$156*(1+rvanilla)^0.5)-SUM($G247:S247),(Input!$G$156*(1+rvanilla)^0.5)/A14stdlife))</f>
        <v>3.9988468262629521E-4</v>
      </c>
      <c r="U247" s="164">
        <f>IF(A14stdlife="n/a","n/a",IF(U$3&gt;(A14stdlife+$E247),(Input!$G$156*(1+rvanilla)^0.5)-SUM($G247:T247),(Input!$G$156*(1+rvanilla)^0.5)/A14stdlife))</f>
        <v>3.9988468262629521E-4</v>
      </c>
      <c r="V247" s="164">
        <f>IF(A14stdlife="n/a","n/a",IF(V$3&gt;(A14stdlife+$E247),(Input!$G$156*(1+rvanilla)^0.5)-SUM($G247:U247),(Input!$G$156*(1+rvanilla)^0.5)/A14stdlife))</f>
        <v>3.9988468262629521E-4</v>
      </c>
      <c r="W247" s="164">
        <f>IF(A14stdlife="n/a","n/a",IF(W$3&gt;(A14stdlife+$E247),(Input!$G$156*(1+rvanilla)^0.5)-SUM($G247:V247),(Input!$G$156*(1+rvanilla)^0.5)/A14stdlife))</f>
        <v>3.9988468262629521E-4</v>
      </c>
      <c r="X247" s="164">
        <f>IF(A14stdlife="n/a","n/a",IF(X$3&gt;(A14stdlife+$E247),(Input!$G$156*(1+rvanilla)^0.5)-SUM($G247:W247),(Input!$G$156*(1+rvanilla)^0.5)/A14stdlife))</f>
        <v>3.9988468262629521E-4</v>
      </c>
      <c r="Y247" s="164">
        <f>IF(A14stdlife="n/a","n/a",IF(Y$3&gt;(A14stdlife+$E247),(Input!$G$156*(1+rvanilla)^0.5)-SUM($G247:X247),(Input!$G$156*(1+rvanilla)^0.5)/A14stdlife))</f>
        <v>3.9988468262629521E-4</v>
      </c>
      <c r="Z247" s="164">
        <f>IF(A14stdlife="n/a","n/a",IF(Z$3&gt;(A14stdlife+$E247),(Input!$G$156*(1+rvanilla)^0.5)-SUM($G247:Y247),(Input!$G$156*(1+rvanilla)^0.5)/A14stdlife))</f>
        <v>3.9988468262629521E-4</v>
      </c>
      <c r="AA247" s="164">
        <f>IF(A14stdlife="n/a","n/a",IF(AA$3&gt;(A14stdlife+$E247),(Input!$G$156*(1+rvanilla)^0.5)-SUM($G247:Z247),(Input!$G$156*(1+rvanilla)^0.5)/A14stdlife))</f>
        <v>3.9988468262629521E-4</v>
      </c>
      <c r="AB247" s="164">
        <f>IF(A14stdlife="n/a","n/a",IF(AB$3&gt;(A14stdlife+$E247),(Input!$G$156*(1+rvanilla)^0.5)-SUM($G247:AA247),(Input!$G$156*(1+rvanilla)^0.5)/A14stdlife))</f>
        <v>3.9988468262629521E-4</v>
      </c>
      <c r="AC247" s="164">
        <f>IF(A14stdlife="n/a","n/a",IF(AC$3&gt;(A14stdlife+$E247),(Input!$G$156*(1+rvanilla)^0.5)-SUM($G247:AB247),(Input!$G$156*(1+rvanilla)^0.5)/A14stdlife))</f>
        <v>3.9988468262629521E-4</v>
      </c>
      <c r="AD247" s="164">
        <f>IF(A14stdlife="n/a","n/a",IF(AD$3&gt;(A14stdlife+$E247),(Input!$G$156*(1+rvanilla)^0.5)-SUM($G247:AC247),(Input!$G$156*(1+rvanilla)^0.5)/A14stdlife))</f>
        <v>3.9988468262629521E-4</v>
      </c>
      <c r="AE247" s="164">
        <f>IF(A14stdlife="n/a","n/a",IF(AE$3&gt;(A14stdlife+$E247),(Input!$G$156*(1+rvanilla)^0.5)-SUM($G247:AD247),(Input!$G$156*(1+rvanilla)^0.5)/A14stdlife))</f>
        <v>3.9988468262629521E-4</v>
      </c>
      <c r="AF247" s="164">
        <f>IF(A14stdlife="n/a","n/a",IF(AF$3&gt;(A14stdlife+$E247),(Input!$G$156*(1+rvanilla)^0.5)-SUM($G247:AE247),(Input!$G$156*(1+rvanilla)^0.5)/A14stdlife))</f>
        <v>3.9988468262629521E-4</v>
      </c>
      <c r="AG247" s="164">
        <f>IF(A14stdlife="n/a","n/a",IF(AG$3&gt;(A14stdlife+$E247),(Input!$G$156*(1+rvanilla)^0.5)-SUM($G247:AF247),(Input!$G$156*(1+rvanilla)^0.5)/A14stdlife))</f>
        <v>3.9988468262629521E-4</v>
      </c>
      <c r="AH247" s="164">
        <f>IF(A14stdlife="n/a","n/a",IF(AH$3&gt;(A14stdlife+$E247),(Input!$G$156*(1+rvanilla)^0.5)-SUM($G247:AG247),(Input!$G$156*(1+rvanilla)^0.5)/A14stdlife))</f>
        <v>3.9988468262629521E-4</v>
      </c>
      <c r="AI247" s="164">
        <f>IF(A14stdlife="n/a","n/a",IF(AI$3&gt;(A14stdlife+$E247),(Input!$G$156*(1+rvanilla)^0.5)-SUM($G247:AH247),(Input!$G$156*(1+rvanilla)^0.5)/A14stdlife))</f>
        <v>3.9988468262629521E-4</v>
      </c>
      <c r="AJ247" s="164">
        <f>IF(A14stdlife="n/a","n/a",IF(AJ$3&gt;(A14stdlife+$E247),(Input!$G$156*(1+rvanilla)^0.5)-SUM($G247:AI247),(Input!$G$156*(1+rvanilla)^0.5)/A14stdlife))</f>
        <v>3.9988468262629521E-4</v>
      </c>
      <c r="AK247" s="164">
        <f>IF(A14stdlife="n/a","n/a",IF(AK$3&gt;(A14stdlife+$E247),(Input!$G$156*(1+rvanilla)^0.5)-SUM($G247:AJ247),(Input!$G$156*(1+rvanilla)^0.5)/A14stdlife))</f>
        <v>3.9988468262629521E-4</v>
      </c>
      <c r="AL247" s="164">
        <f>IF(A14stdlife="n/a","n/a",IF(AL$3&gt;(A14stdlife+$E247),(Input!$G$156*(1+rvanilla)^0.5)-SUM($G247:AK247),(Input!$G$156*(1+rvanilla)^0.5)/A14stdlife))</f>
        <v>3.9988468262629521E-4</v>
      </c>
      <c r="AM247" s="164">
        <f>IF(A14stdlife="n/a","n/a",IF(AM$3&gt;(A14stdlife+$E247),(Input!$G$156*(1+rvanilla)^0.5)-SUM($G247:AL247),(Input!$G$156*(1+rvanilla)^0.5)/A14stdlife))</f>
        <v>3.9988468262629521E-4</v>
      </c>
      <c r="AN247" s="164">
        <f>IF(A14stdlife="n/a","n/a",IF(AN$3&gt;(A14stdlife+$E247),(Input!$G$156*(1+rvanilla)^0.5)-SUM($G247:AM247),(Input!$G$156*(1+rvanilla)^0.5)/A14stdlife))</f>
        <v>3.9988468262629521E-4</v>
      </c>
      <c r="AO247" s="164">
        <f>IF(A14stdlife="n/a","n/a",IF(AO$3&gt;(A14stdlife+$E247),(Input!$G$156*(1+rvanilla)^0.5)-SUM($G247:AN247),(Input!$G$156*(1+rvanilla)^0.5)/A14stdlife))</f>
        <v>3.9988468262629521E-4</v>
      </c>
      <c r="AP247" s="164">
        <f>IF(A14stdlife="n/a","n/a",IF(AP$3&gt;(A14stdlife+$E247),(Input!$G$156*(1+rvanilla)^0.5)-SUM($G247:AO247),(Input!$G$156*(1+rvanilla)^0.5)/A14stdlife))</f>
        <v>3.9988468262629521E-4</v>
      </c>
      <c r="AQ247" s="164">
        <f>IF(A14stdlife="n/a","n/a",IF(AQ$3&gt;(A14stdlife+$E247),(Input!$G$156*(1+rvanilla)^0.5)-SUM($G247:AP247),(Input!$G$156*(1+rvanilla)^0.5)/A14stdlife))</f>
        <v>3.9988468262629521E-4</v>
      </c>
      <c r="AR247" s="164">
        <f>IF(A14stdlife="n/a","n/a",IF(AR$3&gt;(A14stdlife+$E247),(Input!$G$156*(1+rvanilla)^0.5)-SUM($G247:AQ247),(Input!$G$156*(1+rvanilla)^0.5)/A14stdlife))</f>
        <v>3.9988468262629521E-4</v>
      </c>
      <c r="AS247" s="164">
        <f>IF(A14stdlife="n/a","n/a",IF(AS$3&gt;(A14stdlife+$E247),(Input!$G$156*(1+rvanilla)^0.5)-SUM($G247:AR247),(Input!$G$156*(1+rvanilla)^0.5)/A14stdlife))</f>
        <v>3.9988468262629521E-4</v>
      </c>
      <c r="AT247" s="164">
        <f>IF(A14stdlife="n/a","n/a",IF(AT$3&gt;(A14stdlife+$E247),(Input!$G$156*(1+rvanilla)^0.5)-SUM($G247:AS247),(Input!$G$156*(1+rvanilla)^0.5)/A14stdlife))</f>
        <v>3.9988468262629521E-4</v>
      </c>
      <c r="AU247" s="164">
        <f>IF(A14stdlife="n/a","n/a",IF(AU$3&gt;(A14stdlife+$E247),(Input!$G$156*(1+rvanilla)^0.5)-SUM($G247:AT247),(Input!$G$156*(1+rvanilla)^0.5)/A14stdlife))</f>
        <v>3.9988468262629521E-4</v>
      </c>
      <c r="AV247" s="164">
        <f>IF(A14stdlife="n/a","n/a",IF(AV$3&gt;(A14stdlife+$E247),(Input!$G$156*(1+rvanilla)^0.5)-SUM($G247:AU247),(Input!$G$156*(1+rvanilla)^0.5)/A14stdlife))</f>
        <v>3.9988468262629521E-4</v>
      </c>
      <c r="AW247" s="164">
        <f>IF(A14stdlife="n/a","n/a",IF(AW$3&gt;(A14stdlife+$E247),(Input!$G$156*(1+rvanilla)^0.5)-SUM($G247:AV247),(Input!$G$156*(1+rvanilla)^0.5)/A14stdlife))</f>
        <v>3.9988468262629521E-4</v>
      </c>
      <c r="AX247" s="164">
        <f>IF(A14stdlife="n/a","n/a",IF(AX$3&gt;(A14stdlife+$E247),(Input!$G$156*(1+rvanilla)^0.5)-SUM($G247:AW247),(Input!$G$156*(1+rvanilla)^0.5)/A14stdlife))</f>
        <v>3.9988468262629521E-4</v>
      </c>
      <c r="AY247" s="164">
        <f>IF(A14stdlife="n/a","n/a",IF(AY$3&gt;(A14stdlife+$E247),(Input!$G$156*(1+rvanilla)^0.5)-SUM($G247:AX247),(Input!$G$156*(1+rvanilla)^0.5)/A14stdlife))</f>
        <v>3.9988468262629521E-4</v>
      </c>
      <c r="AZ247" s="164">
        <f>IF(A14stdlife="n/a","n/a",IF(AZ$3&gt;(A14stdlife+$E247),(Input!$G$156*(1+rvanilla)^0.5)-SUM($G247:AY247),(Input!$G$156*(1+rvanilla)^0.5)/A14stdlife))</f>
        <v>3.9988468262629521E-4</v>
      </c>
      <c r="BA247" s="164">
        <f>IF(A14stdlife="n/a","n/a",IF(BA$3&gt;(A14stdlife+$E247),(Input!$G$156*(1+rvanilla)^0.5)-SUM($G247:AZ247),(Input!$G$156*(1+rvanilla)^0.5)/A14stdlife))</f>
        <v>3.9988468262629521E-4</v>
      </c>
      <c r="BB247" s="164">
        <f>IF(A14stdlife="n/a","n/a",IF(BB$3&gt;(A14stdlife+$E247),(Input!$G$156*(1+rvanilla)^0.5)-SUM($G247:BA247),(Input!$G$156*(1+rvanilla)^0.5)/A14stdlife))</f>
        <v>3.9988468262629521E-4</v>
      </c>
      <c r="BC247" s="164">
        <f>IF(A14stdlife="n/a","n/a",IF(BC$3&gt;(A14stdlife+$E247),(Input!$G$156*(1+rvanilla)^0.5)-SUM($G247:BB247),(Input!$G$156*(1+rvanilla)^0.5)/A14stdlife))</f>
        <v>3.9988468262629521E-4</v>
      </c>
      <c r="BD247" s="164">
        <f>IF(A14stdlife="n/a","n/a",IF(BD$3&gt;(A14stdlife+$E247),(Input!$G$156*(1+rvanilla)^0.5)-SUM($G247:BC247),(Input!$G$156*(1+rvanilla)^0.5)/A14stdlife))</f>
        <v>3.9988468262629521E-4</v>
      </c>
      <c r="BE247" s="164">
        <f>IF(A14stdlife="n/a","n/a",IF(BE$3&gt;(A14stdlife+$E247),(Input!$G$156*(1+rvanilla)^0.5)-SUM($G247:BD247),(Input!$G$156*(1+rvanilla)^0.5)/A14stdlife))</f>
        <v>3.9988468262629521E-4</v>
      </c>
      <c r="BF247" s="164">
        <f>IF(A14stdlife="n/a","n/a",IF(BF$3&gt;(A14stdlife+$E247),(Input!$G$156*(1+rvanilla)^0.5)-SUM($G247:BE247),(Input!$G$156*(1+rvanilla)^0.5)/A14stdlife))</f>
        <v>3.9988468262629521E-4</v>
      </c>
      <c r="BG247" s="164">
        <f>IF(A14stdlife="n/a","n/a",IF(BG$3&gt;(A14stdlife+$E247),(Input!$G$156*(1+rvanilla)^0.5)-SUM($G247:BF247),(Input!$G$156*(1+rvanilla)^0.5)/A14stdlife))</f>
        <v>3.9988468262629521E-4</v>
      </c>
      <c r="BH247" s="164">
        <f>IF(A14stdlife="n/a","n/a",IF(BH$3&gt;(A14stdlife+$E247),(Input!$G$156*(1+rvanilla)^0.5)-SUM($G247:BG247),(Input!$G$156*(1+rvanilla)^0.5)/A14stdlife))</f>
        <v>3.9988468262629521E-4</v>
      </c>
      <c r="BI247" s="164">
        <f>IF(A14stdlife="n/a","n/a",IF(BI$3&gt;(A14stdlife+$E247),(Input!$G$156*(1+rvanilla)^0.5)-SUM($G247:BH247),(Input!$G$156*(1+rvanilla)^0.5)/A14stdlife))</f>
        <v>3.9988468262629521E-4</v>
      </c>
      <c r="BJ247" s="18"/>
      <c r="BK247" s="18"/>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s="5" customFormat="1" hidden="1" outlineLevel="2" x14ac:dyDescent="0.2">
      <c r="A248" s="18"/>
      <c r="B248" s="18"/>
      <c r="C248" s="36"/>
      <c r="D248" s="485"/>
      <c r="E248" s="283">
        <v>2</v>
      </c>
      <c r="F248" s="38"/>
      <c r="G248" s="391"/>
      <c r="H248" s="307"/>
      <c r="I248" s="164">
        <f>IF(A14stdlife="n/a","n/a",IF(I$3&gt;(A14stdlife+$E248),(Input!$H$156*(1+rvanilla)^0.5)-SUM($H248:H248),(Input!$H$156*(1+rvanilla)^0.5)/A14stdlife))</f>
        <v>4.0346837847611517E-4</v>
      </c>
      <c r="J248" s="164">
        <f>IF(A14stdlife="n/a","n/a",IF(J$3&gt;(A14stdlife+$E248),(Input!$H$156*(1+rvanilla)^0.5)-SUM($H248:I248),(Input!$H$156*(1+rvanilla)^0.5)/A14stdlife))</f>
        <v>4.0346837847611517E-4</v>
      </c>
      <c r="K248" s="164">
        <f>IF(A14stdlife="n/a","n/a",IF(K$3&gt;(A14stdlife+$E248),(Input!$H$156*(1+rvanilla)^0.5)-SUM($H248:J248),(Input!$H$156*(1+rvanilla)^0.5)/A14stdlife))</f>
        <v>4.0346837847611517E-4</v>
      </c>
      <c r="L248" s="164">
        <f>IF(A14stdlife="n/a","n/a",IF(L$3&gt;(A14stdlife+$E248),(Input!$H$156*(1+rvanilla)^0.5)-SUM($H248:K248),(Input!$H$156*(1+rvanilla)^0.5)/A14stdlife))</f>
        <v>4.0346837847611517E-4</v>
      </c>
      <c r="M248" s="164">
        <f>IF(A14stdlife="n/a","n/a",IF(M$3&gt;(A14stdlife+$E248),(Input!$H$156*(1+rvanilla)^0.5)-SUM($H248:L248),(Input!$H$156*(1+rvanilla)^0.5)/A14stdlife))</f>
        <v>4.0346837847611517E-4</v>
      </c>
      <c r="N248" s="164">
        <f>IF(A14stdlife="n/a","n/a",IF(N$3&gt;(A14stdlife+$E248),(Input!$H$156*(1+rvanilla)^0.5)-SUM($H248:M248),(Input!$H$156*(1+rvanilla)^0.5)/A14stdlife))</f>
        <v>4.0346837847611517E-4</v>
      </c>
      <c r="O248" s="164">
        <f>IF(A14stdlife="n/a","n/a",IF(O$3&gt;(A14stdlife+$E248),(Input!$H$156*(1+rvanilla)^0.5)-SUM($H248:N248),(Input!$H$156*(1+rvanilla)^0.5)/A14stdlife))</f>
        <v>4.0346837847611517E-4</v>
      </c>
      <c r="P248" s="164">
        <f>IF(A14stdlife="n/a","n/a",IF(P$3&gt;(A14stdlife+$E248),(Input!$H$156*(1+rvanilla)^0.5)-SUM($H248:O248),(Input!$H$156*(1+rvanilla)^0.5)/A14stdlife))</f>
        <v>4.0346837847611517E-4</v>
      </c>
      <c r="Q248" s="164">
        <f>IF(A14stdlife="n/a","n/a",IF(Q$3&gt;(A14stdlife+$E248),(Input!$H$156*(1+rvanilla)^0.5)-SUM($H248:P248),(Input!$H$156*(1+rvanilla)^0.5)/A14stdlife))</f>
        <v>4.0346837847611517E-4</v>
      </c>
      <c r="R248" s="164">
        <f>IF(A14stdlife="n/a","n/a",IF(R$3&gt;(A14stdlife+$E248),(Input!$H$156*(1+rvanilla)^0.5)-SUM($H248:Q248),(Input!$H$156*(1+rvanilla)^0.5)/A14stdlife))</f>
        <v>4.0346837847611517E-4</v>
      </c>
      <c r="S248" s="164">
        <f>IF(A14stdlife="n/a","n/a",IF(S$3&gt;(A14stdlife+$E248),(Input!$H$156*(1+rvanilla)^0.5)-SUM($H248:R248),(Input!$H$156*(1+rvanilla)^0.5)/A14stdlife))</f>
        <v>4.0346837847611517E-4</v>
      </c>
      <c r="T248" s="164">
        <f>IF(A14stdlife="n/a","n/a",IF(T$3&gt;(A14stdlife+$E248),(Input!$H$156*(1+rvanilla)^0.5)-SUM($H248:S248),(Input!$H$156*(1+rvanilla)^0.5)/A14stdlife))</f>
        <v>4.0346837847611517E-4</v>
      </c>
      <c r="U248" s="164">
        <f>IF(A14stdlife="n/a","n/a",IF(U$3&gt;(A14stdlife+$E248),(Input!$H$156*(1+rvanilla)^0.5)-SUM($H248:T248),(Input!$H$156*(1+rvanilla)^0.5)/A14stdlife))</f>
        <v>4.0346837847611517E-4</v>
      </c>
      <c r="V248" s="164">
        <f>IF(A14stdlife="n/a","n/a",IF(V$3&gt;(A14stdlife+$E248),(Input!$H$156*(1+rvanilla)^0.5)-SUM($H248:U248),(Input!$H$156*(1+rvanilla)^0.5)/A14stdlife))</f>
        <v>4.0346837847611517E-4</v>
      </c>
      <c r="W248" s="164">
        <f>IF(A14stdlife="n/a","n/a",IF(W$3&gt;(A14stdlife+$E248),(Input!$H$156*(1+rvanilla)^0.5)-SUM($H248:V248),(Input!$H$156*(1+rvanilla)^0.5)/A14stdlife))</f>
        <v>4.0346837847611517E-4</v>
      </c>
      <c r="X248" s="164">
        <f>IF(A14stdlife="n/a","n/a",IF(X$3&gt;(A14stdlife+$E248),(Input!$H$156*(1+rvanilla)^0.5)-SUM($H248:W248),(Input!$H$156*(1+rvanilla)^0.5)/A14stdlife))</f>
        <v>4.0346837847611517E-4</v>
      </c>
      <c r="Y248" s="164">
        <f>IF(A14stdlife="n/a","n/a",IF(Y$3&gt;(A14stdlife+$E248),(Input!$H$156*(1+rvanilla)^0.5)-SUM($H248:X248),(Input!$H$156*(1+rvanilla)^0.5)/A14stdlife))</f>
        <v>4.0346837847611517E-4</v>
      </c>
      <c r="Z248" s="164">
        <f>IF(A14stdlife="n/a","n/a",IF(Z$3&gt;(A14stdlife+$E248),(Input!$H$156*(1+rvanilla)^0.5)-SUM($H248:Y248),(Input!$H$156*(1+rvanilla)^0.5)/A14stdlife))</f>
        <v>4.0346837847611517E-4</v>
      </c>
      <c r="AA248" s="164">
        <f>IF(A14stdlife="n/a","n/a",IF(AA$3&gt;(A14stdlife+$E248),(Input!$H$156*(1+rvanilla)^0.5)-SUM($H248:Z248),(Input!$H$156*(1+rvanilla)^0.5)/A14stdlife))</f>
        <v>4.0346837847611517E-4</v>
      </c>
      <c r="AB248" s="164">
        <f>IF(A14stdlife="n/a","n/a",IF(AB$3&gt;(A14stdlife+$E248),(Input!$H$156*(1+rvanilla)^0.5)-SUM($H248:AA248),(Input!$H$156*(1+rvanilla)^0.5)/A14stdlife))</f>
        <v>4.0346837847611517E-4</v>
      </c>
      <c r="AC248" s="164">
        <f>IF(A14stdlife="n/a","n/a",IF(AC$3&gt;(A14stdlife+$E248),(Input!$H$156*(1+rvanilla)^0.5)-SUM($H248:AB248),(Input!$H$156*(1+rvanilla)^0.5)/A14stdlife))</f>
        <v>4.0346837847611517E-4</v>
      </c>
      <c r="AD248" s="164">
        <f>IF(A14stdlife="n/a","n/a",IF(AD$3&gt;(A14stdlife+$E248),(Input!$H$156*(1+rvanilla)^0.5)-SUM($H248:AC248),(Input!$H$156*(1+rvanilla)^0.5)/A14stdlife))</f>
        <v>4.0346837847611517E-4</v>
      </c>
      <c r="AE248" s="164">
        <f>IF(A14stdlife="n/a","n/a",IF(AE$3&gt;(A14stdlife+$E248),(Input!$H$156*(1+rvanilla)^0.5)-SUM($H248:AD248),(Input!$H$156*(1+rvanilla)^0.5)/A14stdlife))</f>
        <v>4.0346837847611517E-4</v>
      </c>
      <c r="AF248" s="164">
        <f>IF(A14stdlife="n/a","n/a",IF(AF$3&gt;(A14stdlife+$E248),(Input!$H$156*(1+rvanilla)^0.5)-SUM($H248:AE248),(Input!$H$156*(1+rvanilla)^0.5)/A14stdlife))</f>
        <v>4.0346837847611517E-4</v>
      </c>
      <c r="AG248" s="164">
        <f>IF(A14stdlife="n/a","n/a",IF(AG$3&gt;(A14stdlife+$E248),(Input!$H$156*(1+rvanilla)^0.5)-SUM($H248:AF248),(Input!$H$156*(1+rvanilla)^0.5)/A14stdlife))</f>
        <v>4.0346837847611517E-4</v>
      </c>
      <c r="AH248" s="164">
        <f>IF(A14stdlife="n/a","n/a",IF(AH$3&gt;(A14stdlife+$E248),(Input!$H$156*(1+rvanilla)^0.5)-SUM($H248:AG248),(Input!$H$156*(1+rvanilla)^0.5)/A14stdlife))</f>
        <v>4.0346837847611517E-4</v>
      </c>
      <c r="AI248" s="164">
        <f>IF(A14stdlife="n/a","n/a",IF(AI$3&gt;(A14stdlife+$E248),(Input!$H$156*(1+rvanilla)^0.5)-SUM($H248:AH248),(Input!$H$156*(1+rvanilla)^0.5)/A14stdlife))</f>
        <v>4.0346837847611517E-4</v>
      </c>
      <c r="AJ248" s="164">
        <f>IF(A14stdlife="n/a","n/a",IF(AJ$3&gt;(A14stdlife+$E248),(Input!$H$156*(1+rvanilla)^0.5)-SUM($H248:AI248),(Input!$H$156*(1+rvanilla)^0.5)/A14stdlife))</f>
        <v>4.0346837847611517E-4</v>
      </c>
      <c r="AK248" s="164">
        <f>IF(A14stdlife="n/a","n/a",IF(AK$3&gt;(A14stdlife+$E248),(Input!$H$156*(1+rvanilla)^0.5)-SUM($H248:AJ248),(Input!$H$156*(1+rvanilla)^0.5)/A14stdlife))</f>
        <v>4.0346837847611517E-4</v>
      </c>
      <c r="AL248" s="164">
        <f>IF(A14stdlife="n/a","n/a",IF(AL$3&gt;(A14stdlife+$E248),(Input!$H$156*(1+rvanilla)^0.5)-SUM($H248:AK248),(Input!$H$156*(1+rvanilla)^0.5)/A14stdlife))</f>
        <v>4.0346837847611517E-4</v>
      </c>
      <c r="AM248" s="164">
        <f>IF(A14stdlife="n/a","n/a",IF(AM$3&gt;(A14stdlife+$E248),(Input!$H$156*(1+rvanilla)^0.5)-SUM($H248:AL248),(Input!$H$156*(1+rvanilla)^0.5)/A14stdlife))</f>
        <v>4.0346837847611517E-4</v>
      </c>
      <c r="AN248" s="164">
        <f>IF(A14stdlife="n/a","n/a",IF(AN$3&gt;(A14stdlife+$E248),(Input!$H$156*(1+rvanilla)^0.5)-SUM($H248:AM248),(Input!$H$156*(1+rvanilla)^0.5)/A14stdlife))</f>
        <v>4.0346837847611517E-4</v>
      </c>
      <c r="AO248" s="164">
        <f>IF(A14stdlife="n/a","n/a",IF(AO$3&gt;(A14stdlife+$E248),(Input!$H$156*(1+rvanilla)^0.5)-SUM($H248:AN248),(Input!$H$156*(1+rvanilla)^0.5)/A14stdlife))</f>
        <v>4.0346837847611517E-4</v>
      </c>
      <c r="AP248" s="164">
        <f>IF(A14stdlife="n/a","n/a",IF(AP$3&gt;(A14stdlife+$E248),(Input!$H$156*(1+rvanilla)^0.5)-SUM($H248:AO248),(Input!$H$156*(1+rvanilla)^0.5)/A14stdlife))</f>
        <v>4.0346837847611517E-4</v>
      </c>
      <c r="AQ248" s="164">
        <f>IF(A14stdlife="n/a","n/a",IF(AQ$3&gt;(A14stdlife+$E248),(Input!$H$156*(1+rvanilla)^0.5)-SUM($H248:AP248),(Input!$H$156*(1+rvanilla)^0.5)/A14stdlife))</f>
        <v>4.0346837847611517E-4</v>
      </c>
      <c r="AR248" s="164">
        <f>IF(A14stdlife="n/a","n/a",IF(AR$3&gt;(A14stdlife+$E248),(Input!$H$156*(1+rvanilla)^0.5)-SUM($H248:AQ248),(Input!$H$156*(1+rvanilla)^0.5)/A14stdlife))</f>
        <v>4.0346837847611517E-4</v>
      </c>
      <c r="AS248" s="164">
        <f>IF(A14stdlife="n/a","n/a",IF(AS$3&gt;(A14stdlife+$E248),(Input!$H$156*(1+rvanilla)^0.5)-SUM($H248:AR248),(Input!$H$156*(1+rvanilla)^0.5)/A14stdlife))</f>
        <v>4.0346837847611517E-4</v>
      </c>
      <c r="AT248" s="164">
        <f>IF(A14stdlife="n/a","n/a",IF(AT$3&gt;(A14stdlife+$E248),(Input!$H$156*(1+rvanilla)^0.5)-SUM($H248:AS248),(Input!$H$156*(1+rvanilla)^0.5)/A14stdlife))</f>
        <v>4.0346837847611517E-4</v>
      </c>
      <c r="AU248" s="164">
        <f>IF(A14stdlife="n/a","n/a",IF(AU$3&gt;(A14stdlife+$E248),(Input!$H$156*(1+rvanilla)^0.5)-SUM($H248:AT248),(Input!$H$156*(1+rvanilla)^0.5)/A14stdlife))</f>
        <v>4.0346837847611517E-4</v>
      </c>
      <c r="AV248" s="164">
        <f>IF(A14stdlife="n/a","n/a",IF(AV$3&gt;(A14stdlife+$E248),(Input!$H$156*(1+rvanilla)^0.5)-SUM($H248:AU248),(Input!$H$156*(1+rvanilla)^0.5)/A14stdlife))</f>
        <v>4.0346837847611517E-4</v>
      </c>
      <c r="AW248" s="164">
        <f>IF(A14stdlife="n/a","n/a",IF(AW$3&gt;(A14stdlife+$E248),(Input!$H$156*(1+rvanilla)^0.5)-SUM($H248:AV248),(Input!$H$156*(1+rvanilla)^0.5)/A14stdlife))</f>
        <v>4.0346837847611517E-4</v>
      </c>
      <c r="AX248" s="164">
        <f>IF(A14stdlife="n/a","n/a",IF(AX$3&gt;(A14stdlife+$E248),(Input!$H$156*(1+rvanilla)^0.5)-SUM($H248:AW248),(Input!$H$156*(1+rvanilla)^0.5)/A14stdlife))</f>
        <v>4.0346837847611517E-4</v>
      </c>
      <c r="AY248" s="164">
        <f>IF(A14stdlife="n/a","n/a",IF(AY$3&gt;(A14stdlife+$E248),(Input!$H$156*(1+rvanilla)^0.5)-SUM($H248:AX248),(Input!$H$156*(1+rvanilla)^0.5)/A14stdlife))</f>
        <v>4.0346837847611517E-4</v>
      </c>
      <c r="AZ248" s="164">
        <f>IF(A14stdlife="n/a","n/a",IF(AZ$3&gt;(A14stdlife+$E248),(Input!$H$156*(1+rvanilla)^0.5)-SUM($H248:AY248),(Input!$H$156*(1+rvanilla)^0.5)/A14stdlife))</f>
        <v>4.0346837847611517E-4</v>
      </c>
      <c r="BA248" s="164">
        <f>IF(A14stdlife="n/a","n/a",IF(BA$3&gt;(A14stdlife+$E248),(Input!$H$156*(1+rvanilla)^0.5)-SUM($H248:AZ248),(Input!$H$156*(1+rvanilla)^0.5)/A14stdlife))</f>
        <v>4.0346837847611517E-4</v>
      </c>
      <c r="BB248" s="164">
        <f>IF(A14stdlife="n/a","n/a",IF(BB$3&gt;(A14stdlife+$E248),(Input!$H$156*(1+rvanilla)^0.5)-SUM($H248:BA248),(Input!$H$156*(1+rvanilla)^0.5)/A14stdlife))</f>
        <v>4.0346837847611517E-4</v>
      </c>
      <c r="BC248" s="164">
        <f>IF(A14stdlife="n/a","n/a",IF(BC$3&gt;(A14stdlife+$E248),(Input!$H$156*(1+rvanilla)^0.5)-SUM($H248:BB248),(Input!$H$156*(1+rvanilla)^0.5)/A14stdlife))</f>
        <v>4.0346837847611517E-4</v>
      </c>
      <c r="BD248" s="164">
        <f>IF(A14stdlife="n/a","n/a",IF(BD$3&gt;(A14stdlife+$E248),(Input!$H$156*(1+rvanilla)^0.5)-SUM($H248:BC248),(Input!$H$156*(1+rvanilla)^0.5)/A14stdlife))</f>
        <v>4.0346837847611517E-4</v>
      </c>
      <c r="BE248" s="164">
        <f>IF(A14stdlife="n/a","n/a",IF(BE$3&gt;(A14stdlife+$E248),(Input!$H$156*(1+rvanilla)^0.5)-SUM($H248:BD248),(Input!$H$156*(1+rvanilla)^0.5)/A14stdlife))</f>
        <v>4.0346837847611517E-4</v>
      </c>
      <c r="BF248" s="164">
        <f>IF(A14stdlife="n/a","n/a",IF(BF$3&gt;(A14stdlife+$E248),(Input!$H$156*(1+rvanilla)^0.5)-SUM($H248:BE248),(Input!$H$156*(1+rvanilla)^0.5)/A14stdlife))</f>
        <v>4.0346837847611517E-4</v>
      </c>
      <c r="BG248" s="164">
        <f>IF(A14stdlife="n/a","n/a",IF(BG$3&gt;(A14stdlife+$E248),(Input!$H$156*(1+rvanilla)^0.5)-SUM($H248:BF248),(Input!$H$156*(1+rvanilla)^0.5)/A14stdlife))</f>
        <v>4.0346837847611517E-4</v>
      </c>
      <c r="BH248" s="164">
        <f>IF(A14stdlife="n/a","n/a",IF(BH$3&gt;(A14stdlife+$E248),(Input!$H$156*(1+rvanilla)^0.5)-SUM($H248:BG248),(Input!$H$156*(1+rvanilla)^0.5)/A14stdlife))</f>
        <v>4.0346837847611517E-4</v>
      </c>
      <c r="BI248" s="164">
        <f>IF(A14stdlife="n/a","n/a",IF(BI$3&gt;(A14stdlife+$E248),(Input!$H$156*(1+rvanilla)^0.5)-SUM($H248:BH248),(Input!$H$156*(1+rvanilla)^0.5)/A14stdlife))</f>
        <v>4.0346837847611517E-4</v>
      </c>
      <c r="BJ248" s="18"/>
      <c r="BK248" s="1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s="5" customFormat="1" hidden="1" outlineLevel="2" x14ac:dyDescent="0.2">
      <c r="A249" s="18"/>
      <c r="B249" s="18"/>
      <c r="C249" s="36"/>
      <c r="D249" s="485"/>
      <c r="E249" s="283">
        <v>3</v>
      </c>
      <c r="F249" s="38"/>
      <c r="G249" s="391"/>
      <c r="H249" s="308"/>
      <c r="I249" s="307"/>
      <c r="J249" s="164">
        <f>IF(A14stdlife="n/a","n/a",IF(J$3&gt;(A14stdlife+$E249),(Input!$I$156*(1+rvanilla)^0.5)-SUM($I249:I249),(Input!$I$156*(1+rvanilla)^0.5)/A14stdlife))</f>
        <v>4.076594340648439E-4</v>
      </c>
      <c r="K249" s="164">
        <f>IF(A14stdlife="n/a","n/a",IF(K$3&gt;(A14stdlife+$E249),(Input!$I$156*(1+rvanilla)^0.5)-SUM($I249:J249),(Input!$I$156*(1+rvanilla)^0.5)/A14stdlife))</f>
        <v>4.076594340648439E-4</v>
      </c>
      <c r="L249" s="164">
        <f>IF(A14stdlife="n/a","n/a",IF(L$3&gt;(A14stdlife+$E249),(Input!$I$156*(1+rvanilla)^0.5)-SUM($I249:K249),(Input!$I$156*(1+rvanilla)^0.5)/A14stdlife))</f>
        <v>4.076594340648439E-4</v>
      </c>
      <c r="M249" s="164">
        <f>IF(A14stdlife="n/a","n/a",IF(M$3&gt;(A14stdlife+$E249),(Input!$I$156*(1+rvanilla)^0.5)-SUM($I249:L249),(Input!$I$156*(1+rvanilla)^0.5)/A14stdlife))</f>
        <v>4.076594340648439E-4</v>
      </c>
      <c r="N249" s="164">
        <f>IF(A14stdlife="n/a","n/a",IF(N$3&gt;(A14stdlife+$E249),(Input!$I$156*(1+rvanilla)^0.5)-SUM($I249:M249),(Input!$I$156*(1+rvanilla)^0.5)/A14stdlife))</f>
        <v>4.076594340648439E-4</v>
      </c>
      <c r="O249" s="164">
        <f>IF(A14stdlife="n/a","n/a",IF(O$3&gt;(A14stdlife+$E249),(Input!$I$156*(1+rvanilla)^0.5)-SUM($I249:N249),(Input!$I$156*(1+rvanilla)^0.5)/A14stdlife))</f>
        <v>4.076594340648439E-4</v>
      </c>
      <c r="P249" s="164">
        <f>IF(A14stdlife="n/a","n/a",IF(P$3&gt;(A14stdlife+$E249),(Input!$I$156*(1+rvanilla)^0.5)-SUM($I249:O249),(Input!$I$156*(1+rvanilla)^0.5)/A14stdlife))</f>
        <v>4.076594340648439E-4</v>
      </c>
      <c r="Q249" s="164">
        <f>IF(A14stdlife="n/a","n/a",IF(Q$3&gt;(A14stdlife+$E249),(Input!$I$156*(1+rvanilla)^0.5)-SUM($I249:P249),(Input!$I$156*(1+rvanilla)^0.5)/A14stdlife))</f>
        <v>4.076594340648439E-4</v>
      </c>
      <c r="R249" s="164">
        <f>IF(A14stdlife="n/a","n/a",IF(R$3&gt;(A14stdlife+$E249),(Input!$I$156*(1+rvanilla)^0.5)-SUM($I249:Q249),(Input!$I$156*(1+rvanilla)^0.5)/A14stdlife))</f>
        <v>4.076594340648439E-4</v>
      </c>
      <c r="S249" s="164">
        <f>IF(A14stdlife="n/a","n/a",IF(S$3&gt;(A14stdlife+$E249),(Input!$I$156*(1+rvanilla)^0.5)-SUM($I249:R249),(Input!$I$156*(1+rvanilla)^0.5)/A14stdlife))</f>
        <v>4.076594340648439E-4</v>
      </c>
      <c r="T249" s="164">
        <f>IF(A14stdlife="n/a","n/a",IF(T$3&gt;(A14stdlife+$E249),(Input!$I$156*(1+rvanilla)^0.5)-SUM($I249:S249),(Input!$I$156*(1+rvanilla)^0.5)/A14stdlife))</f>
        <v>4.076594340648439E-4</v>
      </c>
      <c r="U249" s="164">
        <f>IF(A14stdlife="n/a","n/a",IF(U$3&gt;(A14stdlife+$E249),(Input!$I$156*(1+rvanilla)^0.5)-SUM($I249:T249),(Input!$I$156*(1+rvanilla)^0.5)/A14stdlife))</f>
        <v>4.076594340648439E-4</v>
      </c>
      <c r="V249" s="164">
        <f>IF(A14stdlife="n/a","n/a",IF(V$3&gt;(A14stdlife+$E249),(Input!$I$156*(1+rvanilla)^0.5)-SUM($I249:U249),(Input!$I$156*(1+rvanilla)^0.5)/A14stdlife))</f>
        <v>4.076594340648439E-4</v>
      </c>
      <c r="W249" s="164">
        <f>IF(A14stdlife="n/a","n/a",IF(W$3&gt;(A14stdlife+$E249),(Input!$I$156*(1+rvanilla)^0.5)-SUM($I249:V249),(Input!$I$156*(1+rvanilla)^0.5)/A14stdlife))</f>
        <v>4.076594340648439E-4</v>
      </c>
      <c r="X249" s="164">
        <f>IF(A14stdlife="n/a","n/a",IF(X$3&gt;(A14stdlife+$E249),(Input!$I$156*(1+rvanilla)^0.5)-SUM($I249:W249),(Input!$I$156*(1+rvanilla)^0.5)/A14stdlife))</f>
        <v>4.076594340648439E-4</v>
      </c>
      <c r="Y249" s="164">
        <f>IF(A14stdlife="n/a","n/a",IF(Y$3&gt;(A14stdlife+$E249),(Input!$I$156*(1+rvanilla)^0.5)-SUM($I249:X249),(Input!$I$156*(1+rvanilla)^0.5)/A14stdlife))</f>
        <v>4.076594340648439E-4</v>
      </c>
      <c r="Z249" s="164">
        <f>IF(A14stdlife="n/a","n/a",IF(Z$3&gt;(A14stdlife+$E249),(Input!$I$156*(1+rvanilla)^0.5)-SUM($I249:Y249),(Input!$I$156*(1+rvanilla)^0.5)/A14stdlife))</f>
        <v>4.076594340648439E-4</v>
      </c>
      <c r="AA249" s="164">
        <f>IF(A14stdlife="n/a","n/a",IF(AA$3&gt;(A14stdlife+$E249),(Input!$I$156*(1+rvanilla)^0.5)-SUM($I249:Z249),(Input!$I$156*(1+rvanilla)^0.5)/A14stdlife))</f>
        <v>4.076594340648439E-4</v>
      </c>
      <c r="AB249" s="164">
        <f>IF(A14stdlife="n/a","n/a",IF(AB$3&gt;(A14stdlife+$E249),(Input!$I$156*(1+rvanilla)^0.5)-SUM($I249:AA249),(Input!$I$156*(1+rvanilla)^0.5)/A14stdlife))</f>
        <v>4.076594340648439E-4</v>
      </c>
      <c r="AC249" s="164">
        <f>IF(A14stdlife="n/a","n/a",IF(AC$3&gt;(A14stdlife+$E249),(Input!$I$156*(1+rvanilla)^0.5)-SUM($I249:AB249),(Input!$I$156*(1+rvanilla)^0.5)/A14stdlife))</f>
        <v>4.076594340648439E-4</v>
      </c>
      <c r="AD249" s="164">
        <f>IF(A14stdlife="n/a","n/a",IF(AD$3&gt;(A14stdlife+$E249),(Input!$I$156*(1+rvanilla)^0.5)-SUM($I249:AC249),(Input!$I$156*(1+rvanilla)^0.5)/A14stdlife))</f>
        <v>4.076594340648439E-4</v>
      </c>
      <c r="AE249" s="164">
        <f>IF(A14stdlife="n/a","n/a",IF(AE$3&gt;(A14stdlife+$E249),(Input!$I$156*(1+rvanilla)^0.5)-SUM($I249:AD249),(Input!$I$156*(1+rvanilla)^0.5)/A14stdlife))</f>
        <v>4.076594340648439E-4</v>
      </c>
      <c r="AF249" s="164">
        <f>IF(A14stdlife="n/a","n/a",IF(AF$3&gt;(A14stdlife+$E249),(Input!$I$156*(1+rvanilla)^0.5)-SUM($I249:AE249),(Input!$I$156*(1+rvanilla)^0.5)/A14stdlife))</f>
        <v>4.076594340648439E-4</v>
      </c>
      <c r="AG249" s="164">
        <f>IF(A14stdlife="n/a","n/a",IF(AG$3&gt;(A14stdlife+$E249),(Input!$I$156*(1+rvanilla)^0.5)-SUM($I249:AF249),(Input!$I$156*(1+rvanilla)^0.5)/A14stdlife))</f>
        <v>4.076594340648439E-4</v>
      </c>
      <c r="AH249" s="164">
        <f>IF(A14stdlife="n/a","n/a",IF(AH$3&gt;(A14stdlife+$E249),(Input!$I$156*(1+rvanilla)^0.5)-SUM($I249:AG249),(Input!$I$156*(1+rvanilla)^0.5)/A14stdlife))</f>
        <v>4.076594340648439E-4</v>
      </c>
      <c r="AI249" s="164">
        <f>IF(A14stdlife="n/a","n/a",IF(AI$3&gt;(A14stdlife+$E249),(Input!$I$156*(1+rvanilla)^0.5)-SUM($I249:AH249),(Input!$I$156*(1+rvanilla)^0.5)/A14stdlife))</f>
        <v>4.076594340648439E-4</v>
      </c>
      <c r="AJ249" s="164">
        <f>IF(A14stdlife="n/a","n/a",IF(AJ$3&gt;(A14stdlife+$E249),(Input!$I$156*(1+rvanilla)^0.5)-SUM($I249:AI249),(Input!$I$156*(1+rvanilla)^0.5)/A14stdlife))</f>
        <v>4.076594340648439E-4</v>
      </c>
      <c r="AK249" s="164">
        <f>IF(A14stdlife="n/a","n/a",IF(AK$3&gt;(A14stdlife+$E249),(Input!$I$156*(1+rvanilla)^0.5)-SUM($I249:AJ249),(Input!$I$156*(1+rvanilla)^0.5)/A14stdlife))</f>
        <v>4.076594340648439E-4</v>
      </c>
      <c r="AL249" s="164">
        <f>IF(A14stdlife="n/a","n/a",IF(AL$3&gt;(A14stdlife+$E249),(Input!$I$156*(1+rvanilla)^0.5)-SUM($I249:AK249),(Input!$I$156*(1+rvanilla)^0.5)/A14stdlife))</f>
        <v>4.076594340648439E-4</v>
      </c>
      <c r="AM249" s="164">
        <f>IF(A14stdlife="n/a","n/a",IF(AM$3&gt;(A14stdlife+$E249),(Input!$I$156*(1+rvanilla)^0.5)-SUM($I249:AL249),(Input!$I$156*(1+rvanilla)^0.5)/A14stdlife))</f>
        <v>4.076594340648439E-4</v>
      </c>
      <c r="AN249" s="164">
        <f>IF(A14stdlife="n/a","n/a",IF(AN$3&gt;(A14stdlife+$E249),(Input!$I$156*(1+rvanilla)^0.5)-SUM($I249:AM249),(Input!$I$156*(1+rvanilla)^0.5)/A14stdlife))</f>
        <v>4.076594340648439E-4</v>
      </c>
      <c r="AO249" s="164">
        <f>IF(A14stdlife="n/a","n/a",IF(AO$3&gt;(A14stdlife+$E249),(Input!$I$156*(1+rvanilla)^0.5)-SUM($I249:AN249),(Input!$I$156*(1+rvanilla)^0.5)/A14stdlife))</f>
        <v>4.076594340648439E-4</v>
      </c>
      <c r="AP249" s="164">
        <f>IF(A14stdlife="n/a","n/a",IF(AP$3&gt;(A14stdlife+$E249),(Input!$I$156*(1+rvanilla)^0.5)-SUM($I249:AO249),(Input!$I$156*(1+rvanilla)^0.5)/A14stdlife))</f>
        <v>4.076594340648439E-4</v>
      </c>
      <c r="AQ249" s="164">
        <f>IF(A14stdlife="n/a","n/a",IF(AQ$3&gt;(A14stdlife+$E249),(Input!$I$156*(1+rvanilla)^0.5)-SUM($I249:AP249),(Input!$I$156*(1+rvanilla)^0.5)/A14stdlife))</f>
        <v>4.076594340648439E-4</v>
      </c>
      <c r="AR249" s="164">
        <f>IF(A14stdlife="n/a","n/a",IF(AR$3&gt;(A14stdlife+$E249),(Input!$I$156*(1+rvanilla)^0.5)-SUM($I249:AQ249),(Input!$I$156*(1+rvanilla)^0.5)/A14stdlife))</f>
        <v>4.076594340648439E-4</v>
      </c>
      <c r="AS249" s="164">
        <f>IF(A14stdlife="n/a","n/a",IF(AS$3&gt;(A14stdlife+$E249),(Input!$I$156*(1+rvanilla)^0.5)-SUM($I249:AR249),(Input!$I$156*(1+rvanilla)^0.5)/A14stdlife))</f>
        <v>4.076594340648439E-4</v>
      </c>
      <c r="AT249" s="164">
        <f>IF(A14stdlife="n/a","n/a",IF(AT$3&gt;(A14stdlife+$E249),(Input!$I$156*(1+rvanilla)^0.5)-SUM($I249:AS249),(Input!$I$156*(1+rvanilla)^0.5)/A14stdlife))</f>
        <v>4.076594340648439E-4</v>
      </c>
      <c r="AU249" s="164">
        <f>IF(A14stdlife="n/a","n/a",IF(AU$3&gt;(A14stdlife+$E249),(Input!$I$156*(1+rvanilla)^0.5)-SUM($I249:AT249),(Input!$I$156*(1+rvanilla)^0.5)/A14stdlife))</f>
        <v>4.076594340648439E-4</v>
      </c>
      <c r="AV249" s="164">
        <f>IF(A14stdlife="n/a","n/a",IF(AV$3&gt;(A14stdlife+$E249),(Input!$I$156*(1+rvanilla)^0.5)-SUM($I249:AU249),(Input!$I$156*(1+rvanilla)^0.5)/A14stdlife))</f>
        <v>4.076594340648439E-4</v>
      </c>
      <c r="AW249" s="164">
        <f>IF(A14stdlife="n/a","n/a",IF(AW$3&gt;(A14stdlife+$E249),(Input!$I$156*(1+rvanilla)^0.5)-SUM($I249:AV249),(Input!$I$156*(1+rvanilla)^0.5)/A14stdlife))</f>
        <v>4.076594340648439E-4</v>
      </c>
      <c r="AX249" s="164">
        <f>IF(A14stdlife="n/a","n/a",IF(AX$3&gt;(A14stdlife+$E249),(Input!$I$156*(1+rvanilla)^0.5)-SUM($I249:AW249),(Input!$I$156*(1+rvanilla)^0.5)/A14stdlife))</f>
        <v>4.076594340648439E-4</v>
      </c>
      <c r="AY249" s="164">
        <f>IF(A14stdlife="n/a","n/a",IF(AY$3&gt;(A14stdlife+$E249),(Input!$I$156*(1+rvanilla)^0.5)-SUM($I249:AX249),(Input!$I$156*(1+rvanilla)^0.5)/A14stdlife))</f>
        <v>4.076594340648439E-4</v>
      </c>
      <c r="AZ249" s="164">
        <f>IF(A14stdlife="n/a","n/a",IF(AZ$3&gt;(A14stdlife+$E249),(Input!$I$156*(1+rvanilla)^0.5)-SUM($I249:AY249),(Input!$I$156*(1+rvanilla)^0.5)/A14stdlife))</f>
        <v>4.076594340648439E-4</v>
      </c>
      <c r="BA249" s="164">
        <f>IF(A14stdlife="n/a","n/a",IF(BA$3&gt;(A14stdlife+$E249),(Input!$I$156*(1+rvanilla)^0.5)-SUM($I249:AZ249),(Input!$I$156*(1+rvanilla)^0.5)/A14stdlife))</f>
        <v>4.076594340648439E-4</v>
      </c>
      <c r="BB249" s="164">
        <f>IF(A14stdlife="n/a","n/a",IF(BB$3&gt;(A14stdlife+$E249),(Input!$I$156*(1+rvanilla)^0.5)-SUM($I249:BA249),(Input!$I$156*(1+rvanilla)^0.5)/A14stdlife))</f>
        <v>4.076594340648439E-4</v>
      </c>
      <c r="BC249" s="164">
        <f>IF(A14stdlife="n/a","n/a",IF(BC$3&gt;(A14stdlife+$E249),(Input!$I$156*(1+rvanilla)^0.5)-SUM($I249:BB249),(Input!$I$156*(1+rvanilla)^0.5)/A14stdlife))</f>
        <v>4.076594340648439E-4</v>
      </c>
      <c r="BD249" s="164">
        <f>IF(A14stdlife="n/a","n/a",IF(BD$3&gt;(A14stdlife+$E249),(Input!$I$156*(1+rvanilla)^0.5)-SUM($I249:BC249),(Input!$I$156*(1+rvanilla)^0.5)/A14stdlife))</f>
        <v>4.076594340648439E-4</v>
      </c>
      <c r="BE249" s="164">
        <f>IF(A14stdlife="n/a","n/a",IF(BE$3&gt;(A14stdlife+$E249),(Input!$I$156*(1+rvanilla)^0.5)-SUM($I249:BD249),(Input!$I$156*(1+rvanilla)^0.5)/A14stdlife))</f>
        <v>4.076594340648439E-4</v>
      </c>
      <c r="BF249" s="164">
        <f>IF(A14stdlife="n/a","n/a",IF(BF$3&gt;(A14stdlife+$E249),(Input!$I$156*(1+rvanilla)^0.5)-SUM($I249:BE249),(Input!$I$156*(1+rvanilla)^0.5)/A14stdlife))</f>
        <v>4.076594340648439E-4</v>
      </c>
      <c r="BG249" s="164">
        <f>IF(A14stdlife="n/a","n/a",IF(BG$3&gt;(A14stdlife+$E249),(Input!$I$156*(1+rvanilla)^0.5)-SUM($I249:BF249),(Input!$I$156*(1+rvanilla)^0.5)/A14stdlife))</f>
        <v>4.076594340648439E-4</v>
      </c>
      <c r="BH249" s="164">
        <f>IF(A14stdlife="n/a","n/a",IF(BH$3&gt;(A14stdlife+$E249),(Input!$I$156*(1+rvanilla)^0.5)-SUM($I249:BG249),(Input!$I$156*(1+rvanilla)^0.5)/A14stdlife))</f>
        <v>4.076594340648439E-4</v>
      </c>
      <c r="BI249" s="164">
        <f>IF(A14stdlife="n/a","n/a",IF(BI$3&gt;(A14stdlife+$E249),(Input!$I$156*(1+rvanilla)^0.5)-SUM($I249:BH249),(Input!$I$156*(1+rvanilla)^0.5)/A14stdlife))</f>
        <v>4.076594340648439E-4</v>
      </c>
      <c r="BJ249" s="18"/>
      <c r="BK249" s="18"/>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s="5" customFormat="1" hidden="1" outlineLevel="2" x14ac:dyDescent="0.2">
      <c r="A250" s="18"/>
      <c r="B250" s="18"/>
      <c r="C250" s="36"/>
      <c r="D250" s="485"/>
      <c r="E250" s="283">
        <v>4</v>
      </c>
      <c r="F250" s="38"/>
      <c r="G250" s="391"/>
      <c r="H250" s="308"/>
      <c r="I250" s="308"/>
      <c r="J250" s="307"/>
      <c r="K250" s="164">
        <f>IF(A14stdlife="n/a","n/a",IF(K$3&gt;(A14stdlife+$E250),(Input!$J$156*(1+rvanilla)^0.5)-SUM($J250:J250),(Input!$J$156*(1+rvanilla)^0.5)/A14stdlife))</f>
        <v>4.115032256996479E-4</v>
      </c>
      <c r="L250" s="164">
        <f>IF(A14stdlife="n/a","n/a",IF(L$3&gt;(A14stdlife+$E250),(Input!$J$156*(1+rvanilla)^0.5)-SUM($J250:K250),(Input!$J$156*(1+rvanilla)^0.5)/A14stdlife))</f>
        <v>4.115032256996479E-4</v>
      </c>
      <c r="M250" s="164">
        <f>IF(A14stdlife="n/a","n/a",IF(M$3&gt;(A14stdlife+$E250),(Input!$J$156*(1+rvanilla)^0.5)-SUM($J250:L250),(Input!$J$156*(1+rvanilla)^0.5)/A14stdlife))</f>
        <v>4.115032256996479E-4</v>
      </c>
      <c r="N250" s="164">
        <f>IF(A14stdlife="n/a","n/a",IF(N$3&gt;(A14stdlife+$E250),(Input!$J$156*(1+rvanilla)^0.5)-SUM($J250:M250),(Input!$J$156*(1+rvanilla)^0.5)/A14stdlife))</f>
        <v>4.115032256996479E-4</v>
      </c>
      <c r="O250" s="164">
        <f>IF(A14stdlife="n/a","n/a",IF(O$3&gt;(A14stdlife+$E250),(Input!$J$156*(1+rvanilla)^0.5)-SUM($J250:N250),(Input!$J$156*(1+rvanilla)^0.5)/A14stdlife))</f>
        <v>4.115032256996479E-4</v>
      </c>
      <c r="P250" s="164">
        <f>IF(A14stdlife="n/a","n/a",IF(P$3&gt;(A14stdlife+$E250),(Input!$J$156*(1+rvanilla)^0.5)-SUM($J250:O250),(Input!$J$156*(1+rvanilla)^0.5)/A14stdlife))</f>
        <v>4.115032256996479E-4</v>
      </c>
      <c r="Q250" s="164">
        <f>IF(A14stdlife="n/a","n/a",IF(Q$3&gt;(A14stdlife+$E250),(Input!$J$156*(1+rvanilla)^0.5)-SUM($J250:P250),(Input!$J$156*(1+rvanilla)^0.5)/A14stdlife))</f>
        <v>4.115032256996479E-4</v>
      </c>
      <c r="R250" s="164">
        <f>IF(A14stdlife="n/a","n/a",IF(R$3&gt;(A14stdlife+$E250),(Input!$J$156*(1+rvanilla)^0.5)-SUM($J250:Q250),(Input!$J$156*(1+rvanilla)^0.5)/A14stdlife))</f>
        <v>4.115032256996479E-4</v>
      </c>
      <c r="S250" s="164">
        <f>IF(A14stdlife="n/a","n/a",IF(S$3&gt;(A14stdlife+$E250),(Input!$J$156*(1+rvanilla)^0.5)-SUM($J250:R250),(Input!$J$156*(1+rvanilla)^0.5)/A14stdlife))</f>
        <v>4.115032256996479E-4</v>
      </c>
      <c r="T250" s="164">
        <f>IF(A14stdlife="n/a","n/a",IF(T$3&gt;(A14stdlife+$E250),(Input!$J$156*(1+rvanilla)^0.5)-SUM($J250:S250),(Input!$J$156*(1+rvanilla)^0.5)/A14stdlife))</f>
        <v>4.115032256996479E-4</v>
      </c>
      <c r="U250" s="164">
        <f>IF(A14stdlife="n/a","n/a",IF(U$3&gt;(A14stdlife+$E250),(Input!$J$156*(1+rvanilla)^0.5)-SUM($J250:T250),(Input!$J$156*(1+rvanilla)^0.5)/A14stdlife))</f>
        <v>4.115032256996479E-4</v>
      </c>
      <c r="V250" s="164">
        <f>IF(A14stdlife="n/a","n/a",IF(V$3&gt;(A14stdlife+$E250),(Input!$J$156*(1+rvanilla)^0.5)-SUM($J250:U250),(Input!$J$156*(1+rvanilla)^0.5)/A14stdlife))</f>
        <v>4.115032256996479E-4</v>
      </c>
      <c r="W250" s="164">
        <f>IF(A14stdlife="n/a","n/a",IF(W$3&gt;(A14stdlife+$E250),(Input!$J$156*(1+rvanilla)^0.5)-SUM($J250:V250),(Input!$J$156*(1+rvanilla)^0.5)/A14stdlife))</f>
        <v>4.115032256996479E-4</v>
      </c>
      <c r="X250" s="164">
        <f>IF(A14stdlife="n/a","n/a",IF(X$3&gt;(A14stdlife+$E250),(Input!$J$156*(1+rvanilla)^0.5)-SUM($J250:W250),(Input!$J$156*(1+rvanilla)^0.5)/A14stdlife))</f>
        <v>4.115032256996479E-4</v>
      </c>
      <c r="Y250" s="164">
        <f>IF(A14stdlife="n/a","n/a",IF(Y$3&gt;(A14stdlife+$E250),(Input!$J$156*(1+rvanilla)^0.5)-SUM($J250:X250),(Input!$J$156*(1+rvanilla)^0.5)/A14stdlife))</f>
        <v>4.115032256996479E-4</v>
      </c>
      <c r="Z250" s="164">
        <f>IF(A14stdlife="n/a","n/a",IF(Z$3&gt;(A14stdlife+$E250),(Input!$J$156*(1+rvanilla)^0.5)-SUM($J250:Y250),(Input!$J$156*(1+rvanilla)^0.5)/A14stdlife))</f>
        <v>4.115032256996479E-4</v>
      </c>
      <c r="AA250" s="164">
        <f>IF(A14stdlife="n/a","n/a",IF(AA$3&gt;(A14stdlife+$E250),(Input!$J$156*(1+rvanilla)^0.5)-SUM($J250:Z250),(Input!$J$156*(1+rvanilla)^0.5)/A14stdlife))</f>
        <v>4.115032256996479E-4</v>
      </c>
      <c r="AB250" s="164">
        <f>IF(A14stdlife="n/a","n/a",IF(AB$3&gt;(A14stdlife+$E250),(Input!$J$156*(1+rvanilla)^0.5)-SUM($J250:AA250),(Input!$J$156*(1+rvanilla)^0.5)/A14stdlife))</f>
        <v>4.115032256996479E-4</v>
      </c>
      <c r="AC250" s="164">
        <f>IF(A14stdlife="n/a","n/a",IF(AC$3&gt;(A14stdlife+$E250),(Input!$J$156*(1+rvanilla)^0.5)-SUM($J250:AB250),(Input!$J$156*(1+rvanilla)^0.5)/A14stdlife))</f>
        <v>4.115032256996479E-4</v>
      </c>
      <c r="AD250" s="164">
        <f>IF(A14stdlife="n/a","n/a",IF(AD$3&gt;(A14stdlife+$E250),(Input!$J$156*(1+rvanilla)^0.5)-SUM($J250:AC250),(Input!$J$156*(1+rvanilla)^0.5)/A14stdlife))</f>
        <v>4.115032256996479E-4</v>
      </c>
      <c r="AE250" s="164">
        <f>IF(A14stdlife="n/a","n/a",IF(AE$3&gt;(A14stdlife+$E250),(Input!$J$156*(1+rvanilla)^0.5)-SUM($J250:AD250),(Input!$J$156*(1+rvanilla)^0.5)/A14stdlife))</f>
        <v>4.115032256996479E-4</v>
      </c>
      <c r="AF250" s="164">
        <f>IF(A14stdlife="n/a","n/a",IF(AF$3&gt;(A14stdlife+$E250),(Input!$J$156*(1+rvanilla)^0.5)-SUM($J250:AE250),(Input!$J$156*(1+rvanilla)^0.5)/A14stdlife))</f>
        <v>4.115032256996479E-4</v>
      </c>
      <c r="AG250" s="164">
        <f>IF(A14stdlife="n/a","n/a",IF(AG$3&gt;(A14stdlife+$E250),(Input!$J$156*(1+rvanilla)^0.5)-SUM($J250:AF250),(Input!$J$156*(1+rvanilla)^0.5)/A14stdlife))</f>
        <v>4.115032256996479E-4</v>
      </c>
      <c r="AH250" s="164">
        <f>IF(A14stdlife="n/a","n/a",IF(AH$3&gt;(A14stdlife+$E250),(Input!$J$156*(1+rvanilla)^0.5)-SUM($J250:AG250),(Input!$J$156*(1+rvanilla)^0.5)/A14stdlife))</f>
        <v>4.115032256996479E-4</v>
      </c>
      <c r="AI250" s="164">
        <f>IF(A14stdlife="n/a","n/a",IF(AI$3&gt;(A14stdlife+$E250),(Input!$J$156*(1+rvanilla)^0.5)-SUM($J250:AH250),(Input!$J$156*(1+rvanilla)^0.5)/A14stdlife))</f>
        <v>4.115032256996479E-4</v>
      </c>
      <c r="AJ250" s="164">
        <f>IF(A14stdlife="n/a","n/a",IF(AJ$3&gt;(A14stdlife+$E250),(Input!$J$156*(1+rvanilla)^0.5)-SUM($J250:AI250),(Input!$J$156*(1+rvanilla)^0.5)/A14stdlife))</f>
        <v>4.115032256996479E-4</v>
      </c>
      <c r="AK250" s="164">
        <f>IF(A14stdlife="n/a","n/a",IF(AK$3&gt;(A14stdlife+$E250),(Input!$J$156*(1+rvanilla)^0.5)-SUM($J250:AJ250),(Input!$J$156*(1+rvanilla)^0.5)/A14stdlife))</f>
        <v>4.115032256996479E-4</v>
      </c>
      <c r="AL250" s="164">
        <f>IF(A14stdlife="n/a","n/a",IF(AL$3&gt;(A14stdlife+$E250),(Input!$J$156*(1+rvanilla)^0.5)-SUM($J250:AK250),(Input!$J$156*(1+rvanilla)^0.5)/A14stdlife))</f>
        <v>4.115032256996479E-4</v>
      </c>
      <c r="AM250" s="164">
        <f>IF(A14stdlife="n/a","n/a",IF(AM$3&gt;(A14stdlife+$E250),(Input!$J$156*(1+rvanilla)^0.5)-SUM($J250:AL250),(Input!$J$156*(1+rvanilla)^0.5)/A14stdlife))</f>
        <v>4.115032256996479E-4</v>
      </c>
      <c r="AN250" s="164">
        <f>IF(A14stdlife="n/a","n/a",IF(AN$3&gt;(A14stdlife+$E250),(Input!$J$156*(1+rvanilla)^0.5)-SUM($J250:AM250),(Input!$J$156*(1+rvanilla)^0.5)/A14stdlife))</f>
        <v>4.115032256996479E-4</v>
      </c>
      <c r="AO250" s="164">
        <f>IF(A14stdlife="n/a","n/a",IF(AO$3&gt;(A14stdlife+$E250),(Input!$J$156*(1+rvanilla)^0.5)-SUM($J250:AN250),(Input!$J$156*(1+rvanilla)^0.5)/A14stdlife))</f>
        <v>4.115032256996479E-4</v>
      </c>
      <c r="AP250" s="164">
        <f>IF(A14stdlife="n/a","n/a",IF(AP$3&gt;(A14stdlife+$E250),(Input!$J$156*(1+rvanilla)^0.5)-SUM($J250:AO250),(Input!$J$156*(1+rvanilla)^0.5)/A14stdlife))</f>
        <v>4.115032256996479E-4</v>
      </c>
      <c r="AQ250" s="164">
        <f>IF(A14stdlife="n/a","n/a",IF(AQ$3&gt;(A14stdlife+$E250),(Input!$J$156*(1+rvanilla)^0.5)-SUM($J250:AP250),(Input!$J$156*(1+rvanilla)^0.5)/A14stdlife))</f>
        <v>4.115032256996479E-4</v>
      </c>
      <c r="AR250" s="164">
        <f>IF(A14stdlife="n/a","n/a",IF(AR$3&gt;(A14stdlife+$E250),(Input!$J$156*(1+rvanilla)^0.5)-SUM($J250:AQ250),(Input!$J$156*(1+rvanilla)^0.5)/A14stdlife))</f>
        <v>4.115032256996479E-4</v>
      </c>
      <c r="AS250" s="164">
        <f>IF(A14stdlife="n/a","n/a",IF(AS$3&gt;(A14stdlife+$E250),(Input!$J$156*(1+rvanilla)^0.5)-SUM($J250:AR250),(Input!$J$156*(1+rvanilla)^0.5)/A14stdlife))</f>
        <v>4.115032256996479E-4</v>
      </c>
      <c r="AT250" s="164">
        <f>IF(A14stdlife="n/a","n/a",IF(AT$3&gt;(A14stdlife+$E250),(Input!$J$156*(1+rvanilla)^0.5)-SUM($J250:AS250),(Input!$J$156*(1+rvanilla)^0.5)/A14stdlife))</f>
        <v>4.115032256996479E-4</v>
      </c>
      <c r="AU250" s="164">
        <f>IF(A14stdlife="n/a","n/a",IF(AU$3&gt;(A14stdlife+$E250),(Input!$J$156*(1+rvanilla)^0.5)-SUM($J250:AT250),(Input!$J$156*(1+rvanilla)^0.5)/A14stdlife))</f>
        <v>4.115032256996479E-4</v>
      </c>
      <c r="AV250" s="164">
        <f>IF(A14stdlife="n/a","n/a",IF(AV$3&gt;(A14stdlife+$E250),(Input!$J$156*(1+rvanilla)^0.5)-SUM($J250:AU250),(Input!$J$156*(1+rvanilla)^0.5)/A14stdlife))</f>
        <v>4.115032256996479E-4</v>
      </c>
      <c r="AW250" s="164">
        <f>IF(A14stdlife="n/a","n/a",IF(AW$3&gt;(A14stdlife+$E250),(Input!$J$156*(1+rvanilla)^0.5)-SUM($J250:AV250),(Input!$J$156*(1+rvanilla)^0.5)/A14stdlife))</f>
        <v>4.115032256996479E-4</v>
      </c>
      <c r="AX250" s="164">
        <f>IF(A14stdlife="n/a","n/a",IF(AX$3&gt;(A14stdlife+$E250),(Input!$J$156*(1+rvanilla)^0.5)-SUM($J250:AW250),(Input!$J$156*(1+rvanilla)^0.5)/A14stdlife))</f>
        <v>4.115032256996479E-4</v>
      </c>
      <c r="AY250" s="164">
        <f>IF(A14stdlife="n/a","n/a",IF(AY$3&gt;(A14stdlife+$E250),(Input!$J$156*(1+rvanilla)^0.5)-SUM($J250:AX250),(Input!$J$156*(1+rvanilla)^0.5)/A14stdlife))</f>
        <v>4.115032256996479E-4</v>
      </c>
      <c r="AZ250" s="164">
        <f>IF(A14stdlife="n/a","n/a",IF(AZ$3&gt;(A14stdlife+$E250),(Input!$J$156*(1+rvanilla)^0.5)-SUM($J250:AY250),(Input!$J$156*(1+rvanilla)^0.5)/A14stdlife))</f>
        <v>4.115032256996479E-4</v>
      </c>
      <c r="BA250" s="164">
        <f>IF(A14stdlife="n/a","n/a",IF(BA$3&gt;(A14stdlife+$E250),(Input!$J$156*(1+rvanilla)^0.5)-SUM($J250:AZ250),(Input!$J$156*(1+rvanilla)^0.5)/A14stdlife))</f>
        <v>4.115032256996479E-4</v>
      </c>
      <c r="BB250" s="164">
        <f>IF(A14stdlife="n/a","n/a",IF(BB$3&gt;(A14stdlife+$E250),(Input!$J$156*(1+rvanilla)^0.5)-SUM($J250:BA250),(Input!$J$156*(1+rvanilla)^0.5)/A14stdlife))</f>
        <v>4.115032256996479E-4</v>
      </c>
      <c r="BC250" s="164">
        <f>IF(A14stdlife="n/a","n/a",IF(BC$3&gt;(A14stdlife+$E250),(Input!$J$156*(1+rvanilla)^0.5)-SUM($J250:BB250),(Input!$J$156*(1+rvanilla)^0.5)/A14stdlife))</f>
        <v>4.115032256996479E-4</v>
      </c>
      <c r="BD250" s="164">
        <f>IF(A14stdlife="n/a","n/a",IF(BD$3&gt;(A14stdlife+$E250),(Input!$J$156*(1+rvanilla)^0.5)-SUM($J250:BC250),(Input!$J$156*(1+rvanilla)^0.5)/A14stdlife))</f>
        <v>4.115032256996479E-4</v>
      </c>
      <c r="BE250" s="164">
        <f>IF(A14stdlife="n/a","n/a",IF(BE$3&gt;(A14stdlife+$E250),(Input!$J$156*(1+rvanilla)^0.5)-SUM($J250:BD250),(Input!$J$156*(1+rvanilla)^0.5)/A14stdlife))</f>
        <v>4.115032256996479E-4</v>
      </c>
      <c r="BF250" s="164">
        <f>IF(A14stdlife="n/a","n/a",IF(BF$3&gt;(A14stdlife+$E250),(Input!$J$156*(1+rvanilla)^0.5)-SUM($J250:BE250),(Input!$J$156*(1+rvanilla)^0.5)/A14stdlife))</f>
        <v>4.115032256996479E-4</v>
      </c>
      <c r="BG250" s="164">
        <f>IF(A14stdlife="n/a","n/a",IF(BG$3&gt;(A14stdlife+$E250),(Input!$J$156*(1+rvanilla)^0.5)-SUM($J250:BF250),(Input!$J$156*(1+rvanilla)^0.5)/A14stdlife))</f>
        <v>4.115032256996479E-4</v>
      </c>
      <c r="BH250" s="164">
        <f>IF(A14stdlife="n/a","n/a",IF(BH$3&gt;(A14stdlife+$E250),(Input!$J$156*(1+rvanilla)^0.5)-SUM($J250:BG250),(Input!$J$156*(1+rvanilla)^0.5)/A14stdlife))</f>
        <v>4.115032256996479E-4</v>
      </c>
      <c r="BI250" s="164">
        <f>IF(A14stdlife="n/a","n/a",IF(BI$3&gt;(A14stdlife+$E250),(Input!$J$156*(1+rvanilla)^0.5)-SUM($J250:BH250),(Input!$J$156*(1+rvanilla)^0.5)/A14stdlife))</f>
        <v>4.115032256996479E-4</v>
      </c>
      <c r="BJ250" s="18"/>
      <c r="BK250" s="18"/>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s="5" customFormat="1" hidden="1" outlineLevel="2" x14ac:dyDescent="0.2">
      <c r="A251" s="18"/>
      <c r="B251" s="18"/>
      <c r="C251" s="36"/>
      <c r="D251" s="485"/>
      <c r="E251" s="283">
        <v>5</v>
      </c>
      <c r="F251" s="38"/>
      <c r="G251" s="391"/>
      <c r="H251" s="308"/>
      <c r="I251" s="308"/>
      <c r="J251" s="308"/>
      <c r="K251" s="307"/>
      <c r="L251" s="164">
        <f>IF(A14stdlife="n/a","n/a",IF(L$3&gt;(A14stdlife+$E251),(Input!$K$156*(1+rvanilla)^0.5)-SUM($K251:K251),(Input!$K$156*(1+rvanilla)^0.5)/A14stdlife))</f>
        <v>4.1058995996570946E-4</v>
      </c>
      <c r="M251" s="164">
        <f>IF(A14stdlife="n/a","n/a",IF(M$3&gt;(A14stdlife+$E251),(Input!$K$156*(1+rvanilla)^0.5)-SUM($K251:L251),(Input!$K$156*(1+rvanilla)^0.5)/A14stdlife))</f>
        <v>4.1058995996570946E-4</v>
      </c>
      <c r="N251" s="164">
        <f>IF(A14stdlife="n/a","n/a",IF(N$3&gt;(A14stdlife+$E251),(Input!$K$156*(1+rvanilla)^0.5)-SUM($K251:M251),(Input!$K$156*(1+rvanilla)^0.5)/A14stdlife))</f>
        <v>4.1058995996570946E-4</v>
      </c>
      <c r="O251" s="164">
        <f>IF(A14stdlife="n/a","n/a",IF(O$3&gt;(A14stdlife+$E251),(Input!$K$156*(1+rvanilla)^0.5)-SUM($K251:N251),(Input!$K$156*(1+rvanilla)^0.5)/A14stdlife))</f>
        <v>4.1058995996570946E-4</v>
      </c>
      <c r="P251" s="164">
        <f>IF(A14stdlife="n/a","n/a",IF(P$3&gt;(A14stdlife+$E251),(Input!$K$156*(1+rvanilla)^0.5)-SUM($K251:O251),(Input!$K$156*(1+rvanilla)^0.5)/A14stdlife))</f>
        <v>4.1058995996570946E-4</v>
      </c>
      <c r="Q251" s="164">
        <f>IF(A14stdlife="n/a","n/a",IF(Q$3&gt;(A14stdlife+$E251),(Input!$K$156*(1+rvanilla)^0.5)-SUM($K251:P251),(Input!$K$156*(1+rvanilla)^0.5)/A14stdlife))</f>
        <v>4.1058995996570946E-4</v>
      </c>
      <c r="R251" s="164">
        <f>IF(A14stdlife="n/a","n/a",IF(R$3&gt;(A14stdlife+$E251),(Input!$K$156*(1+rvanilla)^0.5)-SUM($K251:Q251),(Input!$K$156*(1+rvanilla)^0.5)/A14stdlife))</f>
        <v>4.1058995996570946E-4</v>
      </c>
      <c r="S251" s="164">
        <f>IF(A14stdlife="n/a","n/a",IF(S$3&gt;(A14stdlife+$E251),(Input!$K$156*(1+rvanilla)^0.5)-SUM($K251:R251),(Input!$K$156*(1+rvanilla)^0.5)/A14stdlife))</f>
        <v>4.1058995996570946E-4</v>
      </c>
      <c r="T251" s="164">
        <f>IF(A14stdlife="n/a","n/a",IF(T$3&gt;(A14stdlife+$E251),(Input!$K$156*(1+rvanilla)^0.5)-SUM($K251:S251),(Input!$K$156*(1+rvanilla)^0.5)/A14stdlife))</f>
        <v>4.1058995996570946E-4</v>
      </c>
      <c r="U251" s="164">
        <f>IF(A14stdlife="n/a","n/a",IF(U$3&gt;(A14stdlife+$E251),(Input!$K$156*(1+rvanilla)^0.5)-SUM($K251:T251),(Input!$K$156*(1+rvanilla)^0.5)/A14stdlife))</f>
        <v>4.1058995996570946E-4</v>
      </c>
      <c r="V251" s="164">
        <f>IF(A14stdlife="n/a","n/a",IF(V$3&gt;(A14stdlife+$E251),(Input!$K$156*(1+rvanilla)^0.5)-SUM($K251:U251),(Input!$K$156*(1+rvanilla)^0.5)/A14stdlife))</f>
        <v>4.1058995996570946E-4</v>
      </c>
      <c r="W251" s="164">
        <f>IF(A14stdlife="n/a","n/a",IF(W$3&gt;(A14stdlife+$E251),(Input!$K$156*(1+rvanilla)^0.5)-SUM($K251:V251),(Input!$K$156*(1+rvanilla)^0.5)/A14stdlife))</f>
        <v>4.1058995996570946E-4</v>
      </c>
      <c r="X251" s="164">
        <f>IF(A14stdlife="n/a","n/a",IF(X$3&gt;(A14stdlife+$E251),(Input!$K$156*(1+rvanilla)^0.5)-SUM($K251:W251),(Input!$K$156*(1+rvanilla)^0.5)/A14stdlife))</f>
        <v>4.1058995996570946E-4</v>
      </c>
      <c r="Y251" s="164">
        <f>IF(A14stdlife="n/a","n/a",IF(Y$3&gt;(A14stdlife+$E251),(Input!$K$156*(1+rvanilla)^0.5)-SUM($K251:X251),(Input!$K$156*(1+rvanilla)^0.5)/A14stdlife))</f>
        <v>4.1058995996570946E-4</v>
      </c>
      <c r="Z251" s="164">
        <f>IF(A14stdlife="n/a","n/a",IF(Z$3&gt;(A14stdlife+$E251),(Input!$K$156*(1+rvanilla)^0.5)-SUM($K251:Y251),(Input!$K$156*(1+rvanilla)^0.5)/A14stdlife))</f>
        <v>4.1058995996570946E-4</v>
      </c>
      <c r="AA251" s="164">
        <f>IF(A14stdlife="n/a","n/a",IF(AA$3&gt;(A14stdlife+$E251),(Input!$K$156*(1+rvanilla)^0.5)-SUM($K251:Z251),(Input!$K$156*(1+rvanilla)^0.5)/A14stdlife))</f>
        <v>4.1058995996570946E-4</v>
      </c>
      <c r="AB251" s="164">
        <f>IF(A14stdlife="n/a","n/a",IF(AB$3&gt;(A14stdlife+$E251),(Input!$K$156*(1+rvanilla)^0.5)-SUM($K251:AA251),(Input!$K$156*(1+rvanilla)^0.5)/A14stdlife))</f>
        <v>4.1058995996570946E-4</v>
      </c>
      <c r="AC251" s="164">
        <f>IF(A14stdlife="n/a","n/a",IF(AC$3&gt;(A14stdlife+$E251),(Input!$K$156*(1+rvanilla)^0.5)-SUM($K251:AB251),(Input!$K$156*(1+rvanilla)^0.5)/A14stdlife))</f>
        <v>4.1058995996570946E-4</v>
      </c>
      <c r="AD251" s="164">
        <f>IF(A14stdlife="n/a","n/a",IF(AD$3&gt;(A14stdlife+$E251),(Input!$K$156*(1+rvanilla)^0.5)-SUM($K251:AC251),(Input!$K$156*(1+rvanilla)^0.5)/A14stdlife))</f>
        <v>4.1058995996570946E-4</v>
      </c>
      <c r="AE251" s="164">
        <f>IF(A14stdlife="n/a","n/a",IF(AE$3&gt;(A14stdlife+$E251),(Input!$K$156*(1+rvanilla)^0.5)-SUM($K251:AD251),(Input!$K$156*(1+rvanilla)^0.5)/A14stdlife))</f>
        <v>4.1058995996570946E-4</v>
      </c>
      <c r="AF251" s="164">
        <f>IF(A14stdlife="n/a","n/a",IF(AF$3&gt;(A14stdlife+$E251),(Input!$K$156*(1+rvanilla)^0.5)-SUM($K251:AE251),(Input!$K$156*(1+rvanilla)^0.5)/A14stdlife))</f>
        <v>4.1058995996570946E-4</v>
      </c>
      <c r="AG251" s="164">
        <f>IF(A14stdlife="n/a","n/a",IF(AG$3&gt;(A14stdlife+$E251),(Input!$K$156*(1+rvanilla)^0.5)-SUM($K251:AF251),(Input!$K$156*(1+rvanilla)^0.5)/A14stdlife))</f>
        <v>4.1058995996570946E-4</v>
      </c>
      <c r="AH251" s="164">
        <f>IF(A14stdlife="n/a","n/a",IF(AH$3&gt;(A14stdlife+$E251),(Input!$K$156*(1+rvanilla)^0.5)-SUM($K251:AG251),(Input!$K$156*(1+rvanilla)^0.5)/A14stdlife))</f>
        <v>4.1058995996570946E-4</v>
      </c>
      <c r="AI251" s="164">
        <f>IF(A14stdlife="n/a","n/a",IF(AI$3&gt;(A14stdlife+$E251),(Input!$K$156*(1+rvanilla)^0.5)-SUM($K251:AH251),(Input!$K$156*(1+rvanilla)^0.5)/A14stdlife))</f>
        <v>4.1058995996570946E-4</v>
      </c>
      <c r="AJ251" s="164">
        <f>IF(A14stdlife="n/a","n/a",IF(AJ$3&gt;(A14stdlife+$E251),(Input!$K$156*(1+rvanilla)^0.5)-SUM($K251:AI251),(Input!$K$156*(1+rvanilla)^0.5)/A14stdlife))</f>
        <v>4.1058995996570946E-4</v>
      </c>
      <c r="AK251" s="164">
        <f>IF(A14stdlife="n/a","n/a",IF(AK$3&gt;(A14stdlife+$E251),(Input!$K$156*(1+rvanilla)^0.5)-SUM($K251:AJ251),(Input!$K$156*(1+rvanilla)^0.5)/A14stdlife))</f>
        <v>4.1058995996570946E-4</v>
      </c>
      <c r="AL251" s="164">
        <f>IF(A14stdlife="n/a","n/a",IF(AL$3&gt;(A14stdlife+$E251),(Input!$K$156*(1+rvanilla)^0.5)-SUM($K251:AK251),(Input!$K$156*(1+rvanilla)^0.5)/A14stdlife))</f>
        <v>4.1058995996570946E-4</v>
      </c>
      <c r="AM251" s="164">
        <f>IF(A14stdlife="n/a","n/a",IF(AM$3&gt;(A14stdlife+$E251),(Input!$K$156*(1+rvanilla)^0.5)-SUM($K251:AL251),(Input!$K$156*(1+rvanilla)^0.5)/A14stdlife))</f>
        <v>4.1058995996570946E-4</v>
      </c>
      <c r="AN251" s="164">
        <f>IF(A14stdlife="n/a","n/a",IF(AN$3&gt;(A14stdlife+$E251),(Input!$K$156*(1+rvanilla)^0.5)-SUM($K251:AM251),(Input!$K$156*(1+rvanilla)^0.5)/A14stdlife))</f>
        <v>4.1058995996570946E-4</v>
      </c>
      <c r="AO251" s="164">
        <f>IF(A14stdlife="n/a","n/a",IF(AO$3&gt;(A14stdlife+$E251),(Input!$K$156*(1+rvanilla)^0.5)-SUM($K251:AN251),(Input!$K$156*(1+rvanilla)^0.5)/A14stdlife))</f>
        <v>4.1058995996570946E-4</v>
      </c>
      <c r="AP251" s="164">
        <f>IF(A14stdlife="n/a","n/a",IF(AP$3&gt;(A14stdlife+$E251),(Input!$K$156*(1+rvanilla)^0.5)-SUM($K251:AO251),(Input!$K$156*(1+rvanilla)^0.5)/A14stdlife))</f>
        <v>4.1058995996570946E-4</v>
      </c>
      <c r="AQ251" s="164">
        <f>IF(A14stdlife="n/a","n/a",IF(AQ$3&gt;(A14stdlife+$E251),(Input!$K$156*(1+rvanilla)^0.5)-SUM($K251:AP251),(Input!$K$156*(1+rvanilla)^0.5)/A14stdlife))</f>
        <v>4.1058995996570946E-4</v>
      </c>
      <c r="AR251" s="164">
        <f>IF(A14stdlife="n/a","n/a",IF(AR$3&gt;(A14stdlife+$E251),(Input!$K$156*(1+rvanilla)^0.5)-SUM($K251:AQ251),(Input!$K$156*(1+rvanilla)^0.5)/A14stdlife))</f>
        <v>4.1058995996570946E-4</v>
      </c>
      <c r="AS251" s="164">
        <f>IF(A14stdlife="n/a","n/a",IF(AS$3&gt;(A14stdlife+$E251),(Input!$K$156*(1+rvanilla)^0.5)-SUM($K251:AR251),(Input!$K$156*(1+rvanilla)^0.5)/A14stdlife))</f>
        <v>4.1058995996570946E-4</v>
      </c>
      <c r="AT251" s="164">
        <f>IF(A14stdlife="n/a","n/a",IF(AT$3&gt;(A14stdlife+$E251),(Input!$K$156*(1+rvanilla)^0.5)-SUM($K251:AS251),(Input!$K$156*(1+rvanilla)^0.5)/A14stdlife))</f>
        <v>4.1058995996570946E-4</v>
      </c>
      <c r="AU251" s="164">
        <f>IF(A14stdlife="n/a","n/a",IF(AU$3&gt;(A14stdlife+$E251),(Input!$K$156*(1+rvanilla)^0.5)-SUM($K251:AT251),(Input!$K$156*(1+rvanilla)^0.5)/A14stdlife))</f>
        <v>4.1058995996570946E-4</v>
      </c>
      <c r="AV251" s="164">
        <f>IF(A14stdlife="n/a","n/a",IF(AV$3&gt;(A14stdlife+$E251),(Input!$K$156*(1+rvanilla)^0.5)-SUM($K251:AU251),(Input!$K$156*(1+rvanilla)^0.5)/A14stdlife))</f>
        <v>4.1058995996570946E-4</v>
      </c>
      <c r="AW251" s="164">
        <f>IF(A14stdlife="n/a","n/a",IF(AW$3&gt;(A14stdlife+$E251),(Input!$K$156*(1+rvanilla)^0.5)-SUM($K251:AV251),(Input!$K$156*(1+rvanilla)^0.5)/A14stdlife))</f>
        <v>4.1058995996570946E-4</v>
      </c>
      <c r="AX251" s="164">
        <f>IF(A14stdlife="n/a","n/a",IF(AX$3&gt;(A14stdlife+$E251),(Input!$K$156*(1+rvanilla)^0.5)-SUM($K251:AW251),(Input!$K$156*(1+rvanilla)^0.5)/A14stdlife))</f>
        <v>4.1058995996570946E-4</v>
      </c>
      <c r="AY251" s="164">
        <f>IF(A14stdlife="n/a","n/a",IF(AY$3&gt;(A14stdlife+$E251),(Input!$K$156*(1+rvanilla)^0.5)-SUM($K251:AX251),(Input!$K$156*(1+rvanilla)^0.5)/A14stdlife))</f>
        <v>4.1058995996570946E-4</v>
      </c>
      <c r="AZ251" s="164">
        <f>IF(A14stdlife="n/a","n/a",IF(AZ$3&gt;(A14stdlife+$E251),(Input!$K$156*(1+rvanilla)^0.5)-SUM($K251:AY251),(Input!$K$156*(1+rvanilla)^0.5)/A14stdlife))</f>
        <v>4.1058995996570946E-4</v>
      </c>
      <c r="BA251" s="164">
        <f>IF(A14stdlife="n/a","n/a",IF(BA$3&gt;(A14stdlife+$E251),(Input!$K$156*(1+rvanilla)^0.5)-SUM($K251:AZ251),(Input!$K$156*(1+rvanilla)^0.5)/A14stdlife))</f>
        <v>4.1058995996570946E-4</v>
      </c>
      <c r="BB251" s="164">
        <f>IF(A14stdlife="n/a","n/a",IF(BB$3&gt;(A14stdlife+$E251),(Input!$K$156*(1+rvanilla)^0.5)-SUM($K251:BA251),(Input!$K$156*(1+rvanilla)^0.5)/A14stdlife))</f>
        <v>4.1058995996570946E-4</v>
      </c>
      <c r="BC251" s="164">
        <f>IF(A14stdlife="n/a","n/a",IF(BC$3&gt;(A14stdlife+$E251),(Input!$K$156*(1+rvanilla)^0.5)-SUM($K251:BB251),(Input!$K$156*(1+rvanilla)^0.5)/A14stdlife))</f>
        <v>4.1058995996570946E-4</v>
      </c>
      <c r="BD251" s="164">
        <f>IF(A14stdlife="n/a","n/a",IF(BD$3&gt;(A14stdlife+$E251),(Input!$K$156*(1+rvanilla)^0.5)-SUM($K251:BC251),(Input!$K$156*(1+rvanilla)^0.5)/A14stdlife))</f>
        <v>4.1058995996570946E-4</v>
      </c>
      <c r="BE251" s="164">
        <f>IF(A14stdlife="n/a","n/a",IF(BE$3&gt;(A14stdlife+$E251),(Input!$K$156*(1+rvanilla)^0.5)-SUM($K251:BD251),(Input!$K$156*(1+rvanilla)^0.5)/A14stdlife))</f>
        <v>4.1058995996570946E-4</v>
      </c>
      <c r="BF251" s="164">
        <f>IF(A14stdlife="n/a","n/a",IF(BF$3&gt;(A14stdlife+$E251),(Input!$K$156*(1+rvanilla)^0.5)-SUM($K251:BE251),(Input!$K$156*(1+rvanilla)^0.5)/A14stdlife))</f>
        <v>4.1058995996570946E-4</v>
      </c>
      <c r="BG251" s="164">
        <f>IF(A14stdlife="n/a","n/a",IF(BG$3&gt;(A14stdlife+$E251),(Input!$K$156*(1+rvanilla)^0.5)-SUM($K251:BF251),(Input!$K$156*(1+rvanilla)^0.5)/A14stdlife))</f>
        <v>4.1058995996570946E-4</v>
      </c>
      <c r="BH251" s="164">
        <f>IF(A14stdlife="n/a","n/a",IF(BH$3&gt;(A14stdlife+$E251),(Input!$K$156*(1+rvanilla)^0.5)-SUM($K251:BG251),(Input!$K$156*(1+rvanilla)^0.5)/A14stdlife))</f>
        <v>4.1058995996570946E-4</v>
      </c>
      <c r="BI251" s="164">
        <f>IF(A14stdlife="n/a","n/a",IF(BI$3&gt;(A14stdlife+$E251),(Input!$K$156*(1+rvanilla)^0.5)-SUM($K251:BH251),(Input!$K$156*(1+rvanilla)^0.5)/A14stdlife))</f>
        <v>4.1058995996570946E-4</v>
      </c>
      <c r="BJ251" s="18"/>
      <c r="BK251" s="18"/>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s="5" customFormat="1" hidden="1" outlineLevel="2" x14ac:dyDescent="0.2">
      <c r="A252" s="18"/>
      <c r="B252" s="18"/>
      <c r="C252" s="36"/>
      <c r="D252" s="485"/>
      <c r="E252" s="283">
        <v>6</v>
      </c>
      <c r="F252" s="38"/>
      <c r="G252" s="391"/>
      <c r="H252" s="308"/>
      <c r="I252" s="308"/>
      <c r="J252" s="308"/>
      <c r="K252" s="308"/>
      <c r="L252" s="307"/>
      <c r="M252" s="164">
        <f>IF(A14stdlife="n/a","n/a",IF(M$3&gt;(A14stdlife+$E252),(Input!$L$156*(1+rvanilla)^0.5)-SUM($L252:L252),(Input!$L$156*(1+rvanilla)^0.5)/A14stdlife))</f>
        <v>0</v>
      </c>
      <c r="N252" s="164">
        <f>IF(A14stdlife="n/a","n/a",IF(N$3&gt;(A14stdlife+$E252),(Input!$L$156*(1+rvanilla)^0.5)-SUM($L252:M252),(Input!$L$156*(1+rvanilla)^0.5)/A14stdlife))</f>
        <v>0</v>
      </c>
      <c r="O252" s="164">
        <f>IF(A14stdlife="n/a","n/a",IF(O$3&gt;(A14stdlife+$E252),(Input!$L$156*(1+rvanilla)^0.5)-SUM($L252:N252),(Input!$L$156*(1+rvanilla)^0.5)/A14stdlife))</f>
        <v>0</v>
      </c>
      <c r="P252" s="164">
        <f>IF(A14stdlife="n/a","n/a",IF(P$3&gt;(A14stdlife+$E252),(Input!$L$156*(1+rvanilla)^0.5)-SUM($L252:O252),(Input!$L$156*(1+rvanilla)^0.5)/A14stdlife))</f>
        <v>0</v>
      </c>
      <c r="Q252" s="164">
        <f>IF(A14stdlife="n/a","n/a",IF(Q$3&gt;(A14stdlife+$E252),(Input!$L$156*(1+rvanilla)^0.5)-SUM($L252:P252),(Input!$L$156*(1+rvanilla)^0.5)/A14stdlife))</f>
        <v>0</v>
      </c>
      <c r="R252" s="164">
        <f>IF(A14stdlife="n/a","n/a",IF(R$3&gt;(A14stdlife+$E252),(Input!$L$156*(1+rvanilla)^0.5)-SUM($L252:Q252),(Input!$L$156*(1+rvanilla)^0.5)/A14stdlife))</f>
        <v>0</v>
      </c>
      <c r="S252" s="164">
        <f>IF(A14stdlife="n/a","n/a",IF(S$3&gt;(A14stdlife+$E252),(Input!$L$156*(1+rvanilla)^0.5)-SUM($L252:R252),(Input!$L$156*(1+rvanilla)^0.5)/A14stdlife))</f>
        <v>0</v>
      </c>
      <c r="T252" s="164">
        <f>IF(A14stdlife="n/a","n/a",IF(T$3&gt;(A14stdlife+$E252),(Input!$L$156*(1+rvanilla)^0.5)-SUM($L252:S252),(Input!$L$156*(1+rvanilla)^0.5)/A14stdlife))</f>
        <v>0</v>
      </c>
      <c r="U252" s="164">
        <f>IF(A14stdlife="n/a","n/a",IF(U$3&gt;(A14stdlife+$E252),(Input!$L$156*(1+rvanilla)^0.5)-SUM($L252:T252),(Input!$L$156*(1+rvanilla)^0.5)/A14stdlife))</f>
        <v>0</v>
      </c>
      <c r="V252" s="164">
        <f>IF(A14stdlife="n/a","n/a",IF(V$3&gt;(A14stdlife+$E252),(Input!$L$156*(1+rvanilla)^0.5)-SUM($L252:U252),(Input!$L$156*(1+rvanilla)^0.5)/A14stdlife))</f>
        <v>0</v>
      </c>
      <c r="W252" s="164">
        <f>IF(A14stdlife="n/a","n/a",IF(W$3&gt;(A14stdlife+$E252),(Input!$L$156*(1+rvanilla)^0.5)-SUM($L252:V252),(Input!$L$156*(1+rvanilla)^0.5)/A14stdlife))</f>
        <v>0</v>
      </c>
      <c r="X252" s="164">
        <f>IF(A14stdlife="n/a","n/a",IF(X$3&gt;(A14stdlife+$E252),(Input!$L$156*(1+rvanilla)^0.5)-SUM($L252:W252),(Input!$L$156*(1+rvanilla)^0.5)/A14stdlife))</f>
        <v>0</v>
      </c>
      <c r="Y252" s="164">
        <f>IF(A14stdlife="n/a","n/a",IF(Y$3&gt;(A14stdlife+$E252),(Input!$L$156*(1+rvanilla)^0.5)-SUM($L252:X252),(Input!$L$156*(1+rvanilla)^0.5)/A14stdlife))</f>
        <v>0</v>
      </c>
      <c r="Z252" s="164">
        <f>IF(A14stdlife="n/a","n/a",IF(Z$3&gt;(A14stdlife+$E252),(Input!$L$156*(1+rvanilla)^0.5)-SUM($L252:Y252),(Input!$L$156*(1+rvanilla)^0.5)/A14stdlife))</f>
        <v>0</v>
      </c>
      <c r="AA252" s="164">
        <f>IF(A14stdlife="n/a","n/a",IF(AA$3&gt;(A14stdlife+$E252),(Input!$L$156*(1+rvanilla)^0.5)-SUM($L252:Z252),(Input!$L$156*(1+rvanilla)^0.5)/A14stdlife))</f>
        <v>0</v>
      </c>
      <c r="AB252" s="164">
        <f>IF(A14stdlife="n/a","n/a",IF(AB$3&gt;(A14stdlife+$E252),(Input!$L$156*(1+rvanilla)^0.5)-SUM($L252:AA252),(Input!$L$156*(1+rvanilla)^0.5)/A14stdlife))</f>
        <v>0</v>
      </c>
      <c r="AC252" s="164">
        <f>IF(A14stdlife="n/a","n/a",IF(AC$3&gt;(A14stdlife+$E252),(Input!$L$156*(1+rvanilla)^0.5)-SUM($L252:AB252),(Input!$L$156*(1+rvanilla)^0.5)/A14stdlife))</f>
        <v>0</v>
      </c>
      <c r="AD252" s="164">
        <f>IF(A14stdlife="n/a","n/a",IF(AD$3&gt;(A14stdlife+$E252),(Input!$L$156*(1+rvanilla)^0.5)-SUM($L252:AC252),(Input!$L$156*(1+rvanilla)^0.5)/A14stdlife))</f>
        <v>0</v>
      </c>
      <c r="AE252" s="164">
        <f>IF(A14stdlife="n/a","n/a",IF(AE$3&gt;(A14stdlife+$E252),(Input!$L$156*(1+rvanilla)^0.5)-SUM($L252:AD252),(Input!$L$156*(1+rvanilla)^0.5)/A14stdlife))</f>
        <v>0</v>
      </c>
      <c r="AF252" s="164">
        <f>IF(A14stdlife="n/a","n/a",IF(AF$3&gt;(A14stdlife+$E252),(Input!$L$156*(1+rvanilla)^0.5)-SUM($L252:AE252),(Input!$L$156*(1+rvanilla)^0.5)/A14stdlife))</f>
        <v>0</v>
      </c>
      <c r="AG252" s="164">
        <f>IF(A14stdlife="n/a","n/a",IF(AG$3&gt;(A14stdlife+$E252),(Input!$L$156*(1+rvanilla)^0.5)-SUM($L252:AF252),(Input!$L$156*(1+rvanilla)^0.5)/A14stdlife))</f>
        <v>0</v>
      </c>
      <c r="AH252" s="164">
        <f>IF(A14stdlife="n/a","n/a",IF(AH$3&gt;(A14stdlife+$E252),(Input!$L$156*(1+rvanilla)^0.5)-SUM($L252:AG252),(Input!$L$156*(1+rvanilla)^0.5)/A14stdlife))</f>
        <v>0</v>
      </c>
      <c r="AI252" s="164">
        <f>IF(A14stdlife="n/a","n/a",IF(AI$3&gt;(A14stdlife+$E252),(Input!$L$156*(1+rvanilla)^0.5)-SUM($L252:AH252),(Input!$L$156*(1+rvanilla)^0.5)/A14stdlife))</f>
        <v>0</v>
      </c>
      <c r="AJ252" s="164">
        <f>IF(A14stdlife="n/a","n/a",IF(AJ$3&gt;(A14stdlife+$E252),(Input!$L$156*(1+rvanilla)^0.5)-SUM($L252:AI252),(Input!$L$156*(1+rvanilla)^0.5)/A14stdlife))</f>
        <v>0</v>
      </c>
      <c r="AK252" s="164">
        <f>IF(A14stdlife="n/a","n/a",IF(AK$3&gt;(A14stdlife+$E252),(Input!$L$156*(1+rvanilla)^0.5)-SUM($L252:AJ252),(Input!$L$156*(1+rvanilla)^0.5)/A14stdlife))</f>
        <v>0</v>
      </c>
      <c r="AL252" s="164">
        <f>IF(A14stdlife="n/a","n/a",IF(AL$3&gt;(A14stdlife+$E252),(Input!$L$156*(1+rvanilla)^0.5)-SUM($L252:AK252),(Input!$L$156*(1+rvanilla)^0.5)/A14stdlife))</f>
        <v>0</v>
      </c>
      <c r="AM252" s="164">
        <f>IF(A14stdlife="n/a","n/a",IF(AM$3&gt;(A14stdlife+$E252),(Input!$L$156*(1+rvanilla)^0.5)-SUM($L252:AL252),(Input!$L$156*(1+rvanilla)^0.5)/A14stdlife))</f>
        <v>0</v>
      </c>
      <c r="AN252" s="164">
        <f>IF(A14stdlife="n/a","n/a",IF(AN$3&gt;(A14stdlife+$E252),(Input!$L$156*(1+rvanilla)^0.5)-SUM($L252:AM252),(Input!$L$156*(1+rvanilla)^0.5)/A14stdlife))</f>
        <v>0</v>
      </c>
      <c r="AO252" s="164">
        <f>IF(A14stdlife="n/a","n/a",IF(AO$3&gt;(A14stdlife+$E252),(Input!$L$156*(1+rvanilla)^0.5)-SUM($L252:AN252),(Input!$L$156*(1+rvanilla)^0.5)/A14stdlife))</f>
        <v>0</v>
      </c>
      <c r="AP252" s="164">
        <f>IF(A14stdlife="n/a","n/a",IF(AP$3&gt;(A14stdlife+$E252),(Input!$L$156*(1+rvanilla)^0.5)-SUM($L252:AO252),(Input!$L$156*(1+rvanilla)^0.5)/A14stdlife))</f>
        <v>0</v>
      </c>
      <c r="AQ252" s="164">
        <f>IF(A14stdlife="n/a","n/a",IF(AQ$3&gt;(A14stdlife+$E252),(Input!$L$156*(1+rvanilla)^0.5)-SUM($L252:AP252),(Input!$L$156*(1+rvanilla)^0.5)/A14stdlife))</f>
        <v>0</v>
      </c>
      <c r="AR252" s="164">
        <f>IF(A14stdlife="n/a","n/a",IF(AR$3&gt;(A14stdlife+$E252),(Input!$L$156*(1+rvanilla)^0.5)-SUM($L252:AQ252),(Input!$L$156*(1+rvanilla)^0.5)/A14stdlife))</f>
        <v>0</v>
      </c>
      <c r="AS252" s="164">
        <f>IF(A14stdlife="n/a","n/a",IF(AS$3&gt;(A14stdlife+$E252),(Input!$L$156*(1+rvanilla)^0.5)-SUM($L252:AR252),(Input!$L$156*(1+rvanilla)^0.5)/A14stdlife))</f>
        <v>0</v>
      </c>
      <c r="AT252" s="164">
        <f>IF(A14stdlife="n/a","n/a",IF(AT$3&gt;(A14stdlife+$E252),(Input!$L$156*(1+rvanilla)^0.5)-SUM($L252:AS252),(Input!$L$156*(1+rvanilla)^0.5)/A14stdlife))</f>
        <v>0</v>
      </c>
      <c r="AU252" s="164">
        <f>IF(A14stdlife="n/a","n/a",IF(AU$3&gt;(A14stdlife+$E252),(Input!$L$156*(1+rvanilla)^0.5)-SUM($L252:AT252),(Input!$L$156*(1+rvanilla)^0.5)/A14stdlife))</f>
        <v>0</v>
      </c>
      <c r="AV252" s="164">
        <f>IF(A14stdlife="n/a","n/a",IF(AV$3&gt;(A14stdlife+$E252),(Input!$L$156*(1+rvanilla)^0.5)-SUM($L252:AU252),(Input!$L$156*(1+rvanilla)^0.5)/A14stdlife))</f>
        <v>0</v>
      </c>
      <c r="AW252" s="164">
        <f>IF(A14stdlife="n/a","n/a",IF(AW$3&gt;(A14stdlife+$E252),(Input!$L$156*(1+rvanilla)^0.5)-SUM($L252:AV252),(Input!$L$156*(1+rvanilla)^0.5)/A14stdlife))</f>
        <v>0</v>
      </c>
      <c r="AX252" s="164">
        <f>IF(A14stdlife="n/a","n/a",IF(AX$3&gt;(A14stdlife+$E252),(Input!$L$156*(1+rvanilla)^0.5)-SUM($L252:AW252),(Input!$L$156*(1+rvanilla)^0.5)/A14stdlife))</f>
        <v>0</v>
      </c>
      <c r="AY252" s="164">
        <f>IF(A14stdlife="n/a","n/a",IF(AY$3&gt;(A14stdlife+$E252),(Input!$L$156*(1+rvanilla)^0.5)-SUM($L252:AX252),(Input!$L$156*(1+rvanilla)^0.5)/A14stdlife))</f>
        <v>0</v>
      </c>
      <c r="AZ252" s="164">
        <f>IF(A14stdlife="n/a","n/a",IF(AZ$3&gt;(A14stdlife+$E252),(Input!$L$156*(1+rvanilla)^0.5)-SUM($L252:AY252),(Input!$L$156*(1+rvanilla)^0.5)/A14stdlife))</f>
        <v>0</v>
      </c>
      <c r="BA252" s="164">
        <f>IF(A14stdlife="n/a","n/a",IF(BA$3&gt;(A14stdlife+$E252),(Input!$L$156*(1+rvanilla)^0.5)-SUM($L252:AZ252),(Input!$L$156*(1+rvanilla)^0.5)/A14stdlife))</f>
        <v>0</v>
      </c>
      <c r="BB252" s="164">
        <f>IF(A14stdlife="n/a","n/a",IF(BB$3&gt;(A14stdlife+$E252),(Input!$L$156*(1+rvanilla)^0.5)-SUM($L252:BA252),(Input!$L$156*(1+rvanilla)^0.5)/A14stdlife))</f>
        <v>0</v>
      </c>
      <c r="BC252" s="164">
        <f>IF(A14stdlife="n/a","n/a",IF(BC$3&gt;(A14stdlife+$E252),(Input!$L$156*(1+rvanilla)^0.5)-SUM($L252:BB252),(Input!$L$156*(1+rvanilla)^0.5)/A14stdlife))</f>
        <v>0</v>
      </c>
      <c r="BD252" s="164">
        <f>IF(A14stdlife="n/a","n/a",IF(BD$3&gt;(A14stdlife+$E252),(Input!$L$156*(1+rvanilla)^0.5)-SUM($L252:BC252),(Input!$L$156*(1+rvanilla)^0.5)/A14stdlife))</f>
        <v>0</v>
      </c>
      <c r="BE252" s="164">
        <f>IF(A14stdlife="n/a","n/a",IF(BE$3&gt;(A14stdlife+$E252),(Input!$L$156*(1+rvanilla)^0.5)-SUM($L252:BD252),(Input!$L$156*(1+rvanilla)^0.5)/A14stdlife))</f>
        <v>0</v>
      </c>
      <c r="BF252" s="164">
        <f>IF(A14stdlife="n/a","n/a",IF(BF$3&gt;(A14stdlife+$E252),(Input!$L$156*(1+rvanilla)^0.5)-SUM($L252:BE252),(Input!$L$156*(1+rvanilla)^0.5)/A14stdlife))</f>
        <v>0</v>
      </c>
      <c r="BG252" s="164">
        <f>IF(A14stdlife="n/a","n/a",IF(BG$3&gt;(A14stdlife+$E252),(Input!$L$156*(1+rvanilla)^0.5)-SUM($L252:BF252),(Input!$L$156*(1+rvanilla)^0.5)/A14stdlife))</f>
        <v>0</v>
      </c>
      <c r="BH252" s="164">
        <f>IF(A14stdlife="n/a","n/a",IF(BH$3&gt;(A14stdlife+$E252),(Input!$L$156*(1+rvanilla)^0.5)-SUM($L252:BG252),(Input!$L$156*(1+rvanilla)^0.5)/A14stdlife))</f>
        <v>0</v>
      </c>
      <c r="BI252" s="164">
        <f>IF(A14stdlife="n/a","n/a",IF(BI$3&gt;(A14stdlife+$E252),(Input!$L$156*(1+rvanilla)^0.5)-SUM($L252:BH252),(Input!$L$156*(1+rvanilla)^0.5)/A14stdlife))</f>
        <v>0</v>
      </c>
      <c r="BJ252" s="18"/>
      <c r="BK252" s="18"/>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s="5" customFormat="1" hidden="1" outlineLevel="2" x14ac:dyDescent="0.2">
      <c r="A253" s="18"/>
      <c r="B253" s="18"/>
      <c r="C253" s="36"/>
      <c r="D253" s="485"/>
      <c r="E253" s="283">
        <v>7</v>
      </c>
      <c r="F253" s="38"/>
      <c r="G253" s="391"/>
      <c r="H253" s="308"/>
      <c r="I253" s="308"/>
      <c r="J253" s="308"/>
      <c r="K253" s="308"/>
      <c r="L253" s="308"/>
      <c r="M253" s="307"/>
      <c r="N253" s="164">
        <f>IF(A14stdlife="n/a","n/a",IF(N$3&gt;(A14stdlife+$E253),(Input!$M$156*(1+rvanilla)^0.5)-SUM($M253:M253),(Input!$M$156*(1+rvanilla)^0.5)/A14stdlife))</f>
        <v>0</v>
      </c>
      <c r="O253" s="164">
        <f>IF(A14stdlife="n/a","n/a",IF(O$3&gt;(A14stdlife+$E253),(Input!$M$156*(1+rvanilla)^0.5)-SUM($M253:N253),(Input!$M$156*(1+rvanilla)^0.5)/A14stdlife))</f>
        <v>0</v>
      </c>
      <c r="P253" s="164">
        <f>IF(A14stdlife="n/a","n/a",IF(P$3&gt;(A14stdlife+$E253),(Input!$M$156*(1+rvanilla)^0.5)-SUM($M253:O253),(Input!$M$156*(1+rvanilla)^0.5)/A14stdlife))</f>
        <v>0</v>
      </c>
      <c r="Q253" s="164">
        <f>IF(A14stdlife="n/a","n/a",IF(Q$3&gt;(A14stdlife+$E253),(Input!$M$156*(1+rvanilla)^0.5)-SUM($M253:P253),(Input!$M$156*(1+rvanilla)^0.5)/A14stdlife))</f>
        <v>0</v>
      </c>
      <c r="R253" s="164">
        <f>IF(A14stdlife="n/a","n/a",IF(R$3&gt;(A14stdlife+$E253),(Input!$M$156*(1+rvanilla)^0.5)-SUM($M253:Q253),(Input!$M$156*(1+rvanilla)^0.5)/A14stdlife))</f>
        <v>0</v>
      </c>
      <c r="S253" s="164">
        <f>IF(A14stdlife="n/a","n/a",IF(S$3&gt;(A14stdlife+$E253),(Input!$M$156*(1+rvanilla)^0.5)-SUM($M253:R253),(Input!$M$156*(1+rvanilla)^0.5)/A14stdlife))</f>
        <v>0</v>
      </c>
      <c r="T253" s="164">
        <f>IF(A14stdlife="n/a","n/a",IF(T$3&gt;(A14stdlife+$E253),(Input!$M$156*(1+rvanilla)^0.5)-SUM($M253:S253),(Input!$M$156*(1+rvanilla)^0.5)/A14stdlife))</f>
        <v>0</v>
      </c>
      <c r="U253" s="164">
        <f>IF(A14stdlife="n/a","n/a",IF(U$3&gt;(A14stdlife+$E253),(Input!$M$156*(1+rvanilla)^0.5)-SUM($M253:T253),(Input!$M$156*(1+rvanilla)^0.5)/A14stdlife))</f>
        <v>0</v>
      </c>
      <c r="V253" s="164">
        <f>IF(A14stdlife="n/a","n/a",IF(V$3&gt;(A14stdlife+$E253),(Input!$M$156*(1+rvanilla)^0.5)-SUM($M253:U253),(Input!$M$156*(1+rvanilla)^0.5)/A14stdlife))</f>
        <v>0</v>
      </c>
      <c r="W253" s="164">
        <f>IF(A14stdlife="n/a","n/a",IF(W$3&gt;(A14stdlife+$E253),(Input!$M$156*(1+rvanilla)^0.5)-SUM($M253:V253),(Input!$M$156*(1+rvanilla)^0.5)/A14stdlife))</f>
        <v>0</v>
      </c>
      <c r="X253" s="164">
        <f>IF(A14stdlife="n/a","n/a",IF(X$3&gt;(A14stdlife+$E253),(Input!$M$156*(1+rvanilla)^0.5)-SUM($M253:W253),(Input!$M$156*(1+rvanilla)^0.5)/A14stdlife))</f>
        <v>0</v>
      </c>
      <c r="Y253" s="164">
        <f>IF(A14stdlife="n/a","n/a",IF(Y$3&gt;(A14stdlife+$E253),(Input!$M$156*(1+rvanilla)^0.5)-SUM($M253:X253),(Input!$M$156*(1+rvanilla)^0.5)/A14stdlife))</f>
        <v>0</v>
      </c>
      <c r="Z253" s="164">
        <f>IF(A14stdlife="n/a","n/a",IF(Z$3&gt;(A14stdlife+$E253),(Input!$M$156*(1+rvanilla)^0.5)-SUM($M253:Y253),(Input!$M$156*(1+rvanilla)^0.5)/A14stdlife))</f>
        <v>0</v>
      </c>
      <c r="AA253" s="164">
        <f>IF(A14stdlife="n/a","n/a",IF(AA$3&gt;(A14stdlife+$E253),(Input!$M$156*(1+rvanilla)^0.5)-SUM($M253:Z253),(Input!$M$156*(1+rvanilla)^0.5)/A14stdlife))</f>
        <v>0</v>
      </c>
      <c r="AB253" s="164">
        <f>IF(A14stdlife="n/a","n/a",IF(AB$3&gt;(A14stdlife+$E253),(Input!$M$156*(1+rvanilla)^0.5)-SUM($M253:AA253),(Input!$M$156*(1+rvanilla)^0.5)/A14stdlife))</f>
        <v>0</v>
      </c>
      <c r="AC253" s="164">
        <f>IF(A14stdlife="n/a","n/a",IF(AC$3&gt;(A14stdlife+$E253),(Input!$M$156*(1+rvanilla)^0.5)-SUM($M253:AB253),(Input!$M$156*(1+rvanilla)^0.5)/A14stdlife))</f>
        <v>0</v>
      </c>
      <c r="AD253" s="164">
        <f>IF(A14stdlife="n/a","n/a",IF(AD$3&gt;(A14stdlife+$E253),(Input!$M$156*(1+rvanilla)^0.5)-SUM($M253:AC253),(Input!$M$156*(1+rvanilla)^0.5)/A14stdlife))</f>
        <v>0</v>
      </c>
      <c r="AE253" s="164">
        <f>IF(A14stdlife="n/a","n/a",IF(AE$3&gt;(A14stdlife+$E253),(Input!$M$156*(1+rvanilla)^0.5)-SUM($M253:AD253),(Input!$M$156*(1+rvanilla)^0.5)/A14stdlife))</f>
        <v>0</v>
      </c>
      <c r="AF253" s="164">
        <f>IF(A14stdlife="n/a","n/a",IF(AF$3&gt;(A14stdlife+$E253),(Input!$M$156*(1+rvanilla)^0.5)-SUM($M253:AE253),(Input!$M$156*(1+rvanilla)^0.5)/A14stdlife))</f>
        <v>0</v>
      </c>
      <c r="AG253" s="164">
        <f>IF(A14stdlife="n/a","n/a",IF(AG$3&gt;(A14stdlife+$E253),(Input!$M$156*(1+rvanilla)^0.5)-SUM($M253:AF253),(Input!$M$156*(1+rvanilla)^0.5)/A14stdlife))</f>
        <v>0</v>
      </c>
      <c r="AH253" s="164">
        <f>IF(A14stdlife="n/a","n/a",IF(AH$3&gt;(A14stdlife+$E253),(Input!$M$156*(1+rvanilla)^0.5)-SUM($M253:AG253),(Input!$M$156*(1+rvanilla)^0.5)/A14stdlife))</f>
        <v>0</v>
      </c>
      <c r="AI253" s="164">
        <f>IF(A14stdlife="n/a","n/a",IF(AI$3&gt;(A14stdlife+$E253),(Input!$M$156*(1+rvanilla)^0.5)-SUM($M253:AH253),(Input!$M$156*(1+rvanilla)^0.5)/A14stdlife))</f>
        <v>0</v>
      </c>
      <c r="AJ253" s="164">
        <f>IF(A14stdlife="n/a","n/a",IF(AJ$3&gt;(A14stdlife+$E253),(Input!$M$156*(1+rvanilla)^0.5)-SUM($M253:AI253),(Input!$M$156*(1+rvanilla)^0.5)/A14stdlife))</f>
        <v>0</v>
      </c>
      <c r="AK253" s="164">
        <f>IF(A14stdlife="n/a","n/a",IF(AK$3&gt;(A14stdlife+$E253),(Input!$M$156*(1+rvanilla)^0.5)-SUM($M253:AJ253),(Input!$M$156*(1+rvanilla)^0.5)/A14stdlife))</f>
        <v>0</v>
      </c>
      <c r="AL253" s="164">
        <f>IF(A14stdlife="n/a","n/a",IF(AL$3&gt;(A14stdlife+$E253),(Input!$M$156*(1+rvanilla)^0.5)-SUM($M253:AK253),(Input!$M$156*(1+rvanilla)^0.5)/A14stdlife))</f>
        <v>0</v>
      </c>
      <c r="AM253" s="164">
        <f>IF(A14stdlife="n/a","n/a",IF(AM$3&gt;(A14stdlife+$E253),(Input!$M$156*(1+rvanilla)^0.5)-SUM($M253:AL253),(Input!$M$156*(1+rvanilla)^0.5)/A14stdlife))</f>
        <v>0</v>
      </c>
      <c r="AN253" s="164">
        <f>IF(A14stdlife="n/a","n/a",IF(AN$3&gt;(A14stdlife+$E253),(Input!$M$156*(1+rvanilla)^0.5)-SUM($M253:AM253),(Input!$M$156*(1+rvanilla)^0.5)/A14stdlife))</f>
        <v>0</v>
      </c>
      <c r="AO253" s="164">
        <f>IF(A14stdlife="n/a","n/a",IF(AO$3&gt;(A14stdlife+$E253),(Input!$M$156*(1+rvanilla)^0.5)-SUM($M253:AN253),(Input!$M$156*(1+rvanilla)^0.5)/A14stdlife))</f>
        <v>0</v>
      </c>
      <c r="AP253" s="164">
        <f>IF(A14stdlife="n/a","n/a",IF(AP$3&gt;(A14stdlife+$E253),(Input!$M$156*(1+rvanilla)^0.5)-SUM($M253:AO253),(Input!$M$156*(1+rvanilla)^0.5)/A14stdlife))</f>
        <v>0</v>
      </c>
      <c r="AQ253" s="164">
        <f>IF(A14stdlife="n/a","n/a",IF(AQ$3&gt;(A14stdlife+$E253),(Input!$M$156*(1+rvanilla)^0.5)-SUM($M253:AP253),(Input!$M$156*(1+rvanilla)^0.5)/A14stdlife))</f>
        <v>0</v>
      </c>
      <c r="AR253" s="164">
        <f>IF(A14stdlife="n/a","n/a",IF(AR$3&gt;(A14stdlife+$E253),(Input!$M$156*(1+rvanilla)^0.5)-SUM($M253:AQ253),(Input!$M$156*(1+rvanilla)^0.5)/A14stdlife))</f>
        <v>0</v>
      </c>
      <c r="AS253" s="164">
        <f>IF(A14stdlife="n/a","n/a",IF(AS$3&gt;(A14stdlife+$E253),(Input!$M$156*(1+rvanilla)^0.5)-SUM($M253:AR253),(Input!$M$156*(1+rvanilla)^0.5)/A14stdlife))</f>
        <v>0</v>
      </c>
      <c r="AT253" s="164">
        <f>IF(A14stdlife="n/a","n/a",IF(AT$3&gt;(A14stdlife+$E253),(Input!$M$156*(1+rvanilla)^0.5)-SUM($M253:AS253),(Input!$M$156*(1+rvanilla)^0.5)/A14stdlife))</f>
        <v>0</v>
      </c>
      <c r="AU253" s="164">
        <f>IF(A14stdlife="n/a","n/a",IF(AU$3&gt;(A14stdlife+$E253),(Input!$M$156*(1+rvanilla)^0.5)-SUM($M253:AT253),(Input!$M$156*(1+rvanilla)^0.5)/A14stdlife))</f>
        <v>0</v>
      </c>
      <c r="AV253" s="164">
        <f>IF(A14stdlife="n/a","n/a",IF(AV$3&gt;(A14stdlife+$E253),(Input!$M$156*(1+rvanilla)^0.5)-SUM($M253:AU253),(Input!$M$156*(1+rvanilla)^0.5)/A14stdlife))</f>
        <v>0</v>
      </c>
      <c r="AW253" s="164">
        <f>IF(A14stdlife="n/a","n/a",IF(AW$3&gt;(A14stdlife+$E253),(Input!$M$156*(1+rvanilla)^0.5)-SUM($M253:AV253),(Input!$M$156*(1+rvanilla)^0.5)/A14stdlife))</f>
        <v>0</v>
      </c>
      <c r="AX253" s="164">
        <f>IF(A14stdlife="n/a","n/a",IF(AX$3&gt;(A14stdlife+$E253),(Input!$M$156*(1+rvanilla)^0.5)-SUM($M253:AW253),(Input!$M$156*(1+rvanilla)^0.5)/A14stdlife))</f>
        <v>0</v>
      </c>
      <c r="AY253" s="164">
        <f>IF(A14stdlife="n/a","n/a",IF(AY$3&gt;(A14stdlife+$E253),(Input!$M$156*(1+rvanilla)^0.5)-SUM($M253:AX253),(Input!$M$156*(1+rvanilla)^0.5)/A14stdlife))</f>
        <v>0</v>
      </c>
      <c r="AZ253" s="164">
        <f>IF(A14stdlife="n/a","n/a",IF(AZ$3&gt;(A14stdlife+$E253),(Input!$M$156*(1+rvanilla)^0.5)-SUM($M253:AY253),(Input!$M$156*(1+rvanilla)^0.5)/A14stdlife))</f>
        <v>0</v>
      </c>
      <c r="BA253" s="164">
        <f>IF(A14stdlife="n/a","n/a",IF(BA$3&gt;(A14stdlife+$E253),(Input!$M$156*(1+rvanilla)^0.5)-SUM($M253:AZ253),(Input!$M$156*(1+rvanilla)^0.5)/A14stdlife))</f>
        <v>0</v>
      </c>
      <c r="BB253" s="164">
        <f>IF(A14stdlife="n/a","n/a",IF(BB$3&gt;(A14stdlife+$E253),(Input!$M$156*(1+rvanilla)^0.5)-SUM($M253:BA253),(Input!$M$156*(1+rvanilla)^0.5)/A14stdlife))</f>
        <v>0</v>
      </c>
      <c r="BC253" s="164">
        <f>IF(A14stdlife="n/a","n/a",IF(BC$3&gt;(A14stdlife+$E253),(Input!$M$156*(1+rvanilla)^0.5)-SUM($M253:BB253),(Input!$M$156*(1+rvanilla)^0.5)/A14stdlife))</f>
        <v>0</v>
      </c>
      <c r="BD253" s="164">
        <f>IF(A14stdlife="n/a","n/a",IF(BD$3&gt;(A14stdlife+$E253),(Input!$M$156*(1+rvanilla)^0.5)-SUM($M253:BC253),(Input!$M$156*(1+rvanilla)^0.5)/A14stdlife))</f>
        <v>0</v>
      </c>
      <c r="BE253" s="164">
        <f>IF(A14stdlife="n/a","n/a",IF(BE$3&gt;(A14stdlife+$E253),(Input!$M$156*(1+rvanilla)^0.5)-SUM($M253:BD253),(Input!$M$156*(1+rvanilla)^0.5)/A14stdlife))</f>
        <v>0</v>
      </c>
      <c r="BF253" s="164">
        <f>IF(A14stdlife="n/a","n/a",IF(BF$3&gt;(A14stdlife+$E253),(Input!$M$156*(1+rvanilla)^0.5)-SUM($M253:BE253),(Input!$M$156*(1+rvanilla)^0.5)/A14stdlife))</f>
        <v>0</v>
      </c>
      <c r="BG253" s="164">
        <f>IF(A14stdlife="n/a","n/a",IF(BG$3&gt;(A14stdlife+$E253),(Input!$M$156*(1+rvanilla)^0.5)-SUM($M253:BF253),(Input!$M$156*(1+rvanilla)^0.5)/A14stdlife))</f>
        <v>0</v>
      </c>
      <c r="BH253" s="164">
        <f>IF(A14stdlife="n/a","n/a",IF(BH$3&gt;(A14stdlife+$E253),(Input!$M$156*(1+rvanilla)^0.5)-SUM($M253:BG253),(Input!$M$156*(1+rvanilla)^0.5)/A14stdlife))</f>
        <v>0</v>
      </c>
      <c r="BI253" s="164">
        <f>IF(A14stdlife="n/a","n/a",IF(BI$3&gt;(A14stdlife+$E253),(Input!$M$156*(1+rvanilla)^0.5)-SUM($M253:BH253),(Input!$M$156*(1+rvanilla)^0.5)/A14stdlife))</f>
        <v>0</v>
      </c>
      <c r="BJ253" s="18"/>
      <c r="BK253" s="18"/>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s="5" customFormat="1" hidden="1" outlineLevel="2" x14ac:dyDescent="0.2">
      <c r="A254" s="18"/>
      <c r="B254" s="18"/>
      <c r="C254" s="36"/>
      <c r="D254" s="485"/>
      <c r="E254" s="283">
        <v>8</v>
      </c>
      <c r="F254" s="38"/>
      <c r="G254" s="391"/>
      <c r="H254" s="308"/>
      <c r="I254" s="308"/>
      <c r="J254" s="308"/>
      <c r="K254" s="308"/>
      <c r="L254" s="308"/>
      <c r="M254" s="308"/>
      <c r="N254" s="307"/>
      <c r="O254" s="164">
        <f>IF(A14stdlife="n/a","n/a",IF(O$3&gt;(A14stdlife+$E254),(Input!$N$156*(1+rvanilla)^0.5)-SUM($N254:N254),(Input!$N$156*(1+rvanilla)^0.5)/A14stdlife))</f>
        <v>0</v>
      </c>
      <c r="P254" s="164">
        <f>IF(A14stdlife="n/a","n/a",IF(P$3&gt;(A14stdlife+$E254),(Input!$N$156*(1+rvanilla)^0.5)-SUM($N254:O254),(Input!$N$156*(1+rvanilla)^0.5)/A14stdlife))</f>
        <v>0</v>
      </c>
      <c r="Q254" s="164">
        <f>IF(A14stdlife="n/a","n/a",IF(Q$3&gt;(A14stdlife+$E254),(Input!$N$156*(1+rvanilla)^0.5)-SUM($N254:P254),(Input!$N$156*(1+rvanilla)^0.5)/A14stdlife))</f>
        <v>0</v>
      </c>
      <c r="R254" s="164">
        <f>IF(A14stdlife="n/a","n/a",IF(R$3&gt;(A14stdlife+$E254),(Input!$N$156*(1+rvanilla)^0.5)-SUM($N254:Q254),(Input!$N$156*(1+rvanilla)^0.5)/A14stdlife))</f>
        <v>0</v>
      </c>
      <c r="S254" s="164">
        <f>IF(A14stdlife="n/a","n/a",IF(S$3&gt;(A14stdlife+$E254),(Input!$N$156*(1+rvanilla)^0.5)-SUM($N254:R254),(Input!$N$156*(1+rvanilla)^0.5)/A14stdlife))</f>
        <v>0</v>
      </c>
      <c r="T254" s="164">
        <f>IF(A14stdlife="n/a","n/a",IF(T$3&gt;(A14stdlife+$E254),(Input!$N$156*(1+rvanilla)^0.5)-SUM($N254:S254),(Input!$N$156*(1+rvanilla)^0.5)/A14stdlife))</f>
        <v>0</v>
      </c>
      <c r="U254" s="164">
        <f>IF(A14stdlife="n/a","n/a",IF(U$3&gt;(A14stdlife+$E254),(Input!$N$156*(1+rvanilla)^0.5)-SUM($N254:T254),(Input!$N$156*(1+rvanilla)^0.5)/A14stdlife))</f>
        <v>0</v>
      </c>
      <c r="V254" s="164">
        <f>IF(A14stdlife="n/a","n/a",IF(V$3&gt;(A14stdlife+$E254),(Input!$N$156*(1+rvanilla)^0.5)-SUM($N254:U254),(Input!$N$156*(1+rvanilla)^0.5)/A14stdlife))</f>
        <v>0</v>
      </c>
      <c r="W254" s="164">
        <f>IF(A14stdlife="n/a","n/a",IF(W$3&gt;(A14stdlife+$E254),(Input!$N$156*(1+rvanilla)^0.5)-SUM($N254:V254),(Input!$N$156*(1+rvanilla)^0.5)/A14stdlife))</f>
        <v>0</v>
      </c>
      <c r="X254" s="164">
        <f>IF(A14stdlife="n/a","n/a",IF(X$3&gt;(A14stdlife+$E254),(Input!$N$156*(1+rvanilla)^0.5)-SUM($N254:W254),(Input!$N$156*(1+rvanilla)^0.5)/A14stdlife))</f>
        <v>0</v>
      </c>
      <c r="Y254" s="164">
        <f>IF(A14stdlife="n/a","n/a",IF(Y$3&gt;(A14stdlife+$E254),(Input!$N$156*(1+rvanilla)^0.5)-SUM($N254:X254),(Input!$N$156*(1+rvanilla)^0.5)/A14stdlife))</f>
        <v>0</v>
      </c>
      <c r="Z254" s="164">
        <f>IF(A14stdlife="n/a","n/a",IF(Z$3&gt;(A14stdlife+$E254),(Input!$N$156*(1+rvanilla)^0.5)-SUM($N254:Y254),(Input!$N$156*(1+rvanilla)^0.5)/A14stdlife))</f>
        <v>0</v>
      </c>
      <c r="AA254" s="164">
        <f>IF(A14stdlife="n/a","n/a",IF(AA$3&gt;(A14stdlife+$E254),(Input!$N$156*(1+rvanilla)^0.5)-SUM($N254:Z254),(Input!$N$156*(1+rvanilla)^0.5)/A14stdlife))</f>
        <v>0</v>
      </c>
      <c r="AB254" s="164">
        <f>IF(A14stdlife="n/a","n/a",IF(AB$3&gt;(A14stdlife+$E254),(Input!$N$156*(1+rvanilla)^0.5)-SUM($N254:AA254),(Input!$N$156*(1+rvanilla)^0.5)/A14stdlife))</f>
        <v>0</v>
      </c>
      <c r="AC254" s="164">
        <f>IF(A14stdlife="n/a","n/a",IF(AC$3&gt;(A14stdlife+$E254),(Input!$N$156*(1+rvanilla)^0.5)-SUM($N254:AB254),(Input!$N$156*(1+rvanilla)^0.5)/A14stdlife))</f>
        <v>0</v>
      </c>
      <c r="AD254" s="164">
        <f>IF(A14stdlife="n/a","n/a",IF(AD$3&gt;(A14stdlife+$E254),(Input!$N$156*(1+rvanilla)^0.5)-SUM($N254:AC254),(Input!$N$156*(1+rvanilla)^0.5)/A14stdlife))</f>
        <v>0</v>
      </c>
      <c r="AE254" s="164">
        <f>IF(A14stdlife="n/a","n/a",IF(AE$3&gt;(A14stdlife+$E254),(Input!$N$156*(1+rvanilla)^0.5)-SUM($N254:AD254),(Input!$N$156*(1+rvanilla)^0.5)/A14stdlife))</f>
        <v>0</v>
      </c>
      <c r="AF254" s="164">
        <f>IF(A14stdlife="n/a","n/a",IF(AF$3&gt;(A14stdlife+$E254),(Input!$N$156*(1+rvanilla)^0.5)-SUM($N254:AE254),(Input!$N$156*(1+rvanilla)^0.5)/A14stdlife))</f>
        <v>0</v>
      </c>
      <c r="AG254" s="164">
        <f>IF(A14stdlife="n/a","n/a",IF(AG$3&gt;(A14stdlife+$E254),(Input!$N$156*(1+rvanilla)^0.5)-SUM($N254:AF254),(Input!$N$156*(1+rvanilla)^0.5)/A14stdlife))</f>
        <v>0</v>
      </c>
      <c r="AH254" s="164">
        <f>IF(A14stdlife="n/a","n/a",IF(AH$3&gt;(A14stdlife+$E254),(Input!$N$156*(1+rvanilla)^0.5)-SUM($N254:AG254),(Input!$N$156*(1+rvanilla)^0.5)/A14stdlife))</f>
        <v>0</v>
      </c>
      <c r="AI254" s="164">
        <f>IF(A14stdlife="n/a","n/a",IF(AI$3&gt;(A14stdlife+$E254),(Input!$N$156*(1+rvanilla)^0.5)-SUM($N254:AH254),(Input!$N$156*(1+rvanilla)^0.5)/A14stdlife))</f>
        <v>0</v>
      </c>
      <c r="AJ254" s="164">
        <f>IF(A14stdlife="n/a","n/a",IF(AJ$3&gt;(A14stdlife+$E254),(Input!$N$156*(1+rvanilla)^0.5)-SUM($N254:AI254),(Input!$N$156*(1+rvanilla)^0.5)/A14stdlife))</f>
        <v>0</v>
      </c>
      <c r="AK254" s="164">
        <f>IF(A14stdlife="n/a","n/a",IF(AK$3&gt;(A14stdlife+$E254),(Input!$N$156*(1+rvanilla)^0.5)-SUM($N254:AJ254),(Input!$N$156*(1+rvanilla)^0.5)/A14stdlife))</f>
        <v>0</v>
      </c>
      <c r="AL254" s="164">
        <f>IF(A14stdlife="n/a","n/a",IF(AL$3&gt;(A14stdlife+$E254),(Input!$N$156*(1+rvanilla)^0.5)-SUM($N254:AK254),(Input!$N$156*(1+rvanilla)^0.5)/A14stdlife))</f>
        <v>0</v>
      </c>
      <c r="AM254" s="164">
        <f>IF(A14stdlife="n/a","n/a",IF(AM$3&gt;(A14stdlife+$E254),(Input!$N$156*(1+rvanilla)^0.5)-SUM($N254:AL254),(Input!$N$156*(1+rvanilla)^0.5)/A14stdlife))</f>
        <v>0</v>
      </c>
      <c r="AN254" s="164">
        <f>IF(A14stdlife="n/a","n/a",IF(AN$3&gt;(A14stdlife+$E254),(Input!$N$156*(1+rvanilla)^0.5)-SUM($N254:AM254),(Input!$N$156*(1+rvanilla)^0.5)/A14stdlife))</f>
        <v>0</v>
      </c>
      <c r="AO254" s="164">
        <f>IF(A14stdlife="n/a","n/a",IF(AO$3&gt;(A14stdlife+$E254),(Input!$N$156*(1+rvanilla)^0.5)-SUM($N254:AN254),(Input!$N$156*(1+rvanilla)^0.5)/A14stdlife))</f>
        <v>0</v>
      </c>
      <c r="AP254" s="164">
        <f>IF(A14stdlife="n/a","n/a",IF(AP$3&gt;(A14stdlife+$E254),(Input!$N$156*(1+rvanilla)^0.5)-SUM($N254:AO254),(Input!$N$156*(1+rvanilla)^0.5)/A14stdlife))</f>
        <v>0</v>
      </c>
      <c r="AQ254" s="164">
        <f>IF(A14stdlife="n/a","n/a",IF(AQ$3&gt;(A14stdlife+$E254),(Input!$N$156*(1+rvanilla)^0.5)-SUM($N254:AP254),(Input!$N$156*(1+rvanilla)^0.5)/A14stdlife))</f>
        <v>0</v>
      </c>
      <c r="AR254" s="164">
        <f>IF(A14stdlife="n/a","n/a",IF(AR$3&gt;(A14stdlife+$E254),(Input!$N$156*(1+rvanilla)^0.5)-SUM($N254:AQ254),(Input!$N$156*(1+rvanilla)^0.5)/A14stdlife))</f>
        <v>0</v>
      </c>
      <c r="AS254" s="164">
        <f>IF(A14stdlife="n/a","n/a",IF(AS$3&gt;(A14stdlife+$E254),(Input!$N$156*(1+rvanilla)^0.5)-SUM($N254:AR254),(Input!$N$156*(1+rvanilla)^0.5)/A14stdlife))</f>
        <v>0</v>
      </c>
      <c r="AT254" s="164">
        <f>IF(A14stdlife="n/a","n/a",IF(AT$3&gt;(A14stdlife+$E254),(Input!$N$156*(1+rvanilla)^0.5)-SUM($N254:AS254),(Input!$N$156*(1+rvanilla)^0.5)/A14stdlife))</f>
        <v>0</v>
      </c>
      <c r="AU254" s="164">
        <f>IF(A14stdlife="n/a","n/a",IF(AU$3&gt;(A14stdlife+$E254),(Input!$N$156*(1+rvanilla)^0.5)-SUM($N254:AT254),(Input!$N$156*(1+rvanilla)^0.5)/A14stdlife))</f>
        <v>0</v>
      </c>
      <c r="AV254" s="164">
        <f>IF(A14stdlife="n/a","n/a",IF(AV$3&gt;(A14stdlife+$E254),(Input!$N$156*(1+rvanilla)^0.5)-SUM($N254:AU254),(Input!$N$156*(1+rvanilla)^0.5)/A14stdlife))</f>
        <v>0</v>
      </c>
      <c r="AW254" s="164">
        <f>IF(A14stdlife="n/a","n/a",IF(AW$3&gt;(A14stdlife+$E254),(Input!$N$156*(1+rvanilla)^0.5)-SUM($N254:AV254),(Input!$N$156*(1+rvanilla)^0.5)/A14stdlife))</f>
        <v>0</v>
      </c>
      <c r="AX254" s="164">
        <f>IF(A14stdlife="n/a","n/a",IF(AX$3&gt;(A14stdlife+$E254),(Input!$N$156*(1+rvanilla)^0.5)-SUM($N254:AW254),(Input!$N$156*(1+rvanilla)^0.5)/A14stdlife))</f>
        <v>0</v>
      </c>
      <c r="AY254" s="164">
        <f>IF(A14stdlife="n/a","n/a",IF(AY$3&gt;(A14stdlife+$E254),(Input!$N$156*(1+rvanilla)^0.5)-SUM($N254:AX254),(Input!$N$156*(1+rvanilla)^0.5)/A14stdlife))</f>
        <v>0</v>
      </c>
      <c r="AZ254" s="164">
        <f>IF(A14stdlife="n/a","n/a",IF(AZ$3&gt;(A14stdlife+$E254),(Input!$N$156*(1+rvanilla)^0.5)-SUM($N254:AY254),(Input!$N$156*(1+rvanilla)^0.5)/A14stdlife))</f>
        <v>0</v>
      </c>
      <c r="BA254" s="164">
        <f>IF(A14stdlife="n/a","n/a",IF(BA$3&gt;(A14stdlife+$E254),(Input!$N$156*(1+rvanilla)^0.5)-SUM($N254:AZ254),(Input!$N$156*(1+rvanilla)^0.5)/A14stdlife))</f>
        <v>0</v>
      </c>
      <c r="BB254" s="164">
        <f>IF(A14stdlife="n/a","n/a",IF(BB$3&gt;(A14stdlife+$E254),(Input!$N$156*(1+rvanilla)^0.5)-SUM($N254:BA254),(Input!$N$156*(1+rvanilla)^0.5)/A14stdlife))</f>
        <v>0</v>
      </c>
      <c r="BC254" s="164">
        <f>IF(A14stdlife="n/a","n/a",IF(BC$3&gt;(A14stdlife+$E254),(Input!$N$156*(1+rvanilla)^0.5)-SUM($N254:BB254),(Input!$N$156*(1+rvanilla)^0.5)/A14stdlife))</f>
        <v>0</v>
      </c>
      <c r="BD254" s="164">
        <f>IF(A14stdlife="n/a","n/a",IF(BD$3&gt;(A14stdlife+$E254),(Input!$N$156*(1+rvanilla)^0.5)-SUM($N254:BC254),(Input!$N$156*(1+rvanilla)^0.5)/A14stdlife))</f>
        <v>0</v>
      </c>
      <c r="BE254" s="164">
        <f>IF(A14stdlife="n/a","n/a",IF(BE$3&gt;(A14stdlife+$E254),(Input!$N$156*(1+rvanilla)^0.5)-SUM($N254:BD254),(Input!$N$156*(1+rvanilla)^0.5)/A14stdlife))</f>
        <v>0</v>
      </c>
      <c r="BF254" s="164">
        <f>IF(A14stdlife="n/a","n/a",IF(BF$3&gt;(A14stdlife+$E254),(Input!$N$156*(1+rvanilla)^0.5)-SUM($N254:BE254),(Input!$N$156*(1+rvanilla)^0.5)/A14stdlife))</f>
        <v>0</v>
      </c>
      <c r="BG254" s="164">
        <f>IF(A14stdlife="n/a","n/a",IF(BG$3&gt;(A14stdlife+$E254),(Input!$N$156*(1+rvanilla)^0.5)-SUM($N254:BF254),(Input!$N$156*(1+rvanilla)^0.5)/A14stdlife))</f>
        <v>0</v>
      </c>
      <c r="BH254" s="164">
        <f>IF(A14stdlife="n/a","n/a",IF(BH$3&gt;(A14stdlife+$E254),(Input!$N$156*(1+rvanilla)^0.5)-SUM($N254:BG254),(Input!$N$156*(1+rvanilla)^0.5)/A14stdlife))</f>
        <v>0</v>
      </c>
      <c r="BI254" s="164">
        <f>IF(A14stdlife="n/a","n/a",IF(BI$3&gt;(A14stdlife+$E254),(Input!$N$156*(1+rvanilla)^0.5)-SUM($N254:BH254),(Input!$N$156*(1+rvanilla)^0.5)/A14stdlife))</f>
        <v>0</v>
      </c>
      <c r="BJ254" s="18"/>
      <c r="BK254" s="18"/>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s="5" customFormat="1" hidden="1" outlineLevel="2" x14ac:dyDescent="0.2">
      <c r="A255" s="18"/>
      <c r="B255" s="18"/>
      <c r="C255" s="36"/>
      <c r="D255" s="485"/>
      <c r="E255" s="283">
        <v>9</v>
      </c>
      <c r="F255" s="38"/>
      <c r="G255" s="391"/>
      <c r="H255" s="308"/>
      <c r="I255" s="308"/>
      <c r="J255" s="308"/>
      <c r="K255" s="308"/>
      <c r="L255" s="308"/>
      <c r="M255" s="308"/>
      <c r="N255" s="308"/>
      <c r="O255" s="307"/>
      <c r="P255" s="164">
        <f>IF(A14stdlife="n/a","n/a",IF(P$3&gt;(A14stdlife+$E255),(Input!$O$156*(1+rvanilla)^0.5)-SUM($O255:O255),(Input!$O$156*(1+rvanilla)^0.5)/A14stdlife))</f>
        <v>0</v>
      </c>
      <c r="Q255" s="164">
        <f>IF(A14stdlife="n/a","n/a",IF(Q$3&gt;(A14stdlife+$E255),(Input!$O$156*(1+rvanilla)^0.5)-SUM($O255:P255),(Input!$O$156*(1+rvanilla)^0.5)/A14stdlife))</f>
        <v>0</v>
      </c>
      <c r="R255" s="164">
        <f>IF(A14stdlife="n/a","n/a",IF(R$3&gt;(A14stdlife+$E255),(Input!$O$156*(1+rvanilla)^0.5)-SUM($O255:Q255),(Input!$O$156*(1+rvanilla)^0.5)/A14stdlife))</f>
        <v>0</v>
      </c>
      <c r="S255" s="164">
        <f>IF(A14stdlife="n/a","n/a",IF(S$3&gt;(A14stdlife+$E255),(Input!$O$156*(1+rvanilla)^0.5)-SUM($O255:R255),(Input!$O$156*(1+rvanilla)^0.5)/A14stdlife))</f>
        <v>0</v>
      </c>
      <c r="T255" s="164">
        <f>IF(A14stdlife="n/a","n/a",IF(T$3&gt;(A14stdlife+$E255),(Input!$O$156*(1+rvanilla)^0.5)-SUM($O255:S255),(Input!$O$156*(1+rvanilla)^0.5)/A14stdlife))</f>
        <v>0</v>
      </c>
      <c r="U255" s="164">
        <f>IF(A14stdlife="n/a","n/a",IF(U$3&gt;(A14stdlife+$E255),(Input!$O$156*(1+rvanilla)^0.5)-SUM($O255:T255),(Input!$O$156*(1+rvanilla)^0.5)/A14stdlife))</f>
        <v>0</v>
      </c>
      <c r="V255" s="164">
        <f>IF(A14stdlife="n/a","n/a",IF(V$3&gt;(A14stdlife+$E255),(Input!$O$156*(1+rvanilla)^0.5)-SUM($O255:U255),(Input!$O$156*(1+rvanilla)^0.5)/A14stdlife))</f>
        <v>0</v>
      </c>
      <c r="W255" s="164">
        <f>IF(A14stdlife="n/a","n/a",IF(W$3&gt;(A14stdlife+$E255),(Input!$O$156*(1+rvanilla)^0.5)-SUM($O255:V255),(Input!$O$156*(1+rvanilla)^0.5)/A14stdlife))</f>
        <v>0</v>
      </c>
      <c r="X255" s="164">
        <f>IF(A14stdlife="n/a","n/a",IF(X$3&gt;(A14stdlife+$E255),(Input!$O$156*(1+rvanilla)^0.5)-SUM($O255:W255),(Input!$O$156*(1+rvanilla)^0.5)/A14stdlife))</f>
        <v>0</v>
      </c>
      <c r="Y255" s="164">
        <f>IF(A14stdlife="n/a","n/a",IF(Y$3&gt;(A14stdlife+$E255),(Input!$O$156*(1+rvanilla)^0.5)-SUM($O255:X255),(Input!$O$156*(1+rvanilla)^0.5)/A14stdlife))</f>
        <v>0</v>
      </c>
      <c r="Z255" s="164">
        <f>IF(A14stdlife="n/a","n/a",IF(Z$3&gt;(A14stdlife+$E255),(Input!$O$156*(1+rvanilla)^0.5)-SUM($O255:Y255),(Input!$O$156*(1+rvanilla)^0.5)/A14stdlife))</f>
        <v>0</v>
      </c>
      <c r="AA255" s="164">
        <f>IF(A14stdlife="n/a","n/a",IF(AA$3&gt;(A14stdlife+$E255),(Input!$O$156*(1+rvanilla)^0.5)-SUM($O255:Z255),(Input!$O$156*(1+rvanilla)^0.5)/A14stdlife))</f>
        <v>0</v>
      </c>
      <c r="AB255" s="164">
        <f>IF(A14stdlife="n/a","n/a",IF(AB$3&gt;(A14stdlife+$E255),(Input!$O$156*(1+rvanilla)^0.5)-SUM($O255:AA255),(Input!$O$156*(1+rvanilla)^0.5)/A14stdlife))</f>
        <v>0</v>
      </c>
      <c r="AC255" s="164">
        <f>IF(A14stdlife="n/a","n/a",IF(AC$3&gt;(A14stdlife+$E255),(Input!$O$156*(1+rvanilla)^0.5)-SUM($O255:AB255),(Input!$O$156*(1+rvanilla)^0.5)/A14stdlife))</f>
        <v>0</v>
      </c>
      <c r="AD255" s="164">
        <f>IF(A14stdlife="n/a","n/a",IF(AD$3&gt;(A14stdlife+$E255),(Input!$O$156*(1+rvanilla)^0.5)-SUM($O255:AC255),(Input!$O$156*(1+rvanilla)^0.5)/A14stdlife))</f>
        <v>0</v>
      </c>
      <c r="AE255" s="164">
        <f>IF(A14stdlife="n/a","n/a",IF(AE$3&gt;(A14stdlife+$E255),(Input!$O$156*(1+rvanilla)^0.5)-SUM($O255:AD255),(Input!$O$156*(1+rvanilla)^0.5)/A14stdlife))</f>
        <v>0</v>
      </c>
      <c r="AF255" s="164">
        <f>IF(A14stdlife="n/a","n/a",IF(AF$3&gt;(A14stdlife+$E255),(Input!$O$156*(1+rvanilla)^0.5)-SUM($O255:AE255),(Input!$O$156*(1+rvanilla)^0.5)/A14stdlife))</f>
        <v>0</v>
      </c>
      <c r="AG255" s="164">
        <f>IF(A14stdlife="n/a","n/a",IF(AG$3&gt;(A14stdlife+$E255),(Input!$O$156*(1+rvanilla)^0.5)-SUM($O255:AF255),(Input!$O$156*(1+rvanilla)^0.5)/A14stdlife))</f>
        <v>0</v>
      </c>
      <c r="AH255" s="164">
        <f>IF(A14stdlife="n/a","n/a",IF(AH$3&gt;(A14stdlife+$E255),(Input!$O$156*(1+rvanilla)^0.5)-SUM($O255:AG255),(Input!$O$156*(1+rvanilla)^0.5)/A14stdlife))</f>
        <v>0</v>
      </c>
      <c r="AI255" s="164">
        <f>IF(A14stdlife="n/a","n/a",IF(AI$3&gt;(A14stdlife+$E255),(Input!$O$156*(1+rvanilla)^0.5)-SUM($O255:AH255),(Input!$O$156*(1+rvanilla)^0.5)/A14stdlife))</f>
        <v>0</v>
      </c>
      <c r="AJ255" s="164">
        <f>IF(A14stdlife="n/a","n/a",IF(AJ$3&gt;(A14stdlife+$E255),(Input!$O$156*(1+rvanilla)^0.5)-SUM($O255:AI255),(Input!$O$156*(1+rvanilla)^0.5)/A14stdlife))</f>
        <v>0</v>
      </c>
      <c r="AK255" s="164">
        <f>IF(A14stdlife="n/a","n/a",IF(AK$3&gt;(A14stdlife+$E255),(Input!$O$156*(1+rvanilla)^0.5)-SUM($O255:AJ255),(Input!$O$156*(1+rvanilla)^0.5)/A14stdlife))</f>
        <v>0</v>
      </c>
      <c r="AL255" s="164">
        <f>IF(A14stdlife="n/a","n/a",IF(AL$3&gt;(A14stdlife+$E255),(Input!$O$156*(1+rvanilla)^0.5)-SUM($O255:AK255),(Input!$O$156*(1+rvanilla)^0.5)/A14stdlife))</f>
        <v>0</v>
      </c>
      <c r="AM255" s="164">
        <f>IF(A14stdlife="n/a","n/a",IF(AM$3&gt;(A14stdlife+$E255),(Input!$O$156*(1+rvanilla)^0.5)-SUM($O255:AL255),(Input!$O$156*(1+rvanilla)^0.5)/A14stdlife))</f>
        <v>0</v>
      </c>
      <c r="AN255" s="164">
        <f>IF(A14stdlife="n/a","n/a",IF(AN$3&gt;(A14stdlife+$E255),(Input!$O$156*(1+rvanilla)^0.5)-SUM($O255:AM255),(Input!$O$156*(1+rvanilla)^0.5)/A14stdlife))</f>
        <v>0</v>
      </c>
      <c r="AO255" s="164">
        <f>IF(A14stdlife="n/a","n/a",IF(AO$3&gt;(A14stdlife+$E255),(Input!$O$156*(1+rvanilla)^0.5)-SUM($O255:AN255),(Input!$O$156*(1+rvanilla)^0.5)/A14stdlife))</f>
        <v>0</v>
      </c>
      <c r="AP255" s="164">
        <f>IF(A14stdlife="n/a","n/a",IF(AP$3&gt;(A14stdlife+$E255),(Input!$O$156*(1+rvanilla)^0.5)-SUM($O255:AO255),(Input!$O$156*(1+rvanilla)^0.5)/A14stdlife))</f>
        <v>0</v>
      </c>
      <c r="AQ255" s="164">
        <f>IF(A14stdlife="n/a","n/a",IF(AQ$3&gt;(A14stdlife+$E255),(Input!$O$156*(1+rvanilla)^0.5)-SUM($O255:AP255),(Input!$O$156*(1+rvanilla)^0.5)/A14stdlife))</f>
        <v>0</v>
      </c>
      <c r="AR255" s="164">
        <f>IF(A14stdlife="n/a","n/a",IF(AR$3&gt;(A14stdlife+$E255),(Input!$O$156*(1+rvanilla)^0.5)-SUM($O255:AQ255),(Input!$O$156*(1+rvanilla)^0.5)/A14stdlife))</f>
        <v>0</v>
      </c>
      <c r="AS255" s="164">
        <f>IF(A14stdlife="n/a","n/a",IF(AS$3&gt;(A14stdlife+$E255),(Input!$O$156*(1+rvanilla)^0.5)-SUM($O255:AR255),(Input!$O$156*(1+rvanilla)^0.5)/A14stdlife))</f>
        <v>0</v>
      </c>
      <c r="AT255" s="164">
        <f>IF(A14stdlife="n/a","n/a",IF(AT$3&gt;(A14stdlife+$E255),(Input!$O$156*(1+rvanilla)^0.5)-SUM($O255:AS255),(Input!$O$156*(1+rvanilla)^0.5)/A14stdlife))</f>
        <v>0</v>
      </c>
      <c r="AU255" s="164">
        <f>IF(A14stdlife="n/a","n/a",IF(AU$3&gt;(A14stdlife+$E255),(Input!$O$156*(1+rvanilla)^0.5)-SUM($O255:AT255),(Input!$O$156*(1+rvanilla)^0.5)/A14stdlife))</f>
        <v>0</v>
      </c>
      <c r="AV255" s="164">
        <f>IF(A14stdlife="n/a","n/a",IF(AV$3&gt;(A14stdlife+$E255),(Input!$O$156*(1+rvanilla)^0.5)-SUM($O255:AU255),(Input!$O$156*(1+rvanilla)^0.5)/A14stdlife))</f>
        <v>0</v>
      </c>
      <c r="AW255" s="164">
        <f>IF(A14stdlife="n/a","n/a",IF(AW$3&gt;(A14stdlife+$E255),(Input!$O$156*(1+rvanilla)^0.5)-SUM($O255:AV255),(Input!$O$156*(1+rvanilla)^0.5)/A14stdlife))</f>
        <v>0</v>
      </c>
      <c r="AX255" s="164">
        <f>IF(A14stdlife="n/a","n/a",IF(AX$3&gt;(A14stdlife+$E255),(Input!$O$156*(1+rvanilla)^0.5)-SUM($O255:AW255),(Input!$O$156*(1+rvanilla)^0.5)/A14stdlife))</f>
        <v>0</v>
      </c>
      <c r="AY255" s="164">
        <f>IF(A14stdlife="n/a","n/a",IF(AY$3&gt;(A14stdlife+$E255),(Input!$O$156*(1+rvanilla)^0.5)-SUM($O255:AX255),(Input!$O$156*(1+rvanilla)^0.5)/A14stdlife))</f>
        <v>0</v>
      </c>
      <c r="AZ255" s="164">
        <f>IF(A14stdlife="n/a","n/a",IF(AZ$3&gt;(A14stdlife+$E255),(Input!$O$156*(1+rvanilla)^0.5)-SUM($O255:AY255),(Input!$O$156*(1+rvanilla)^0.5)/A14stdlife))</f>
        <v>0</v>
      </c>
      <c r="BA255" s="164">
        <f>IF(A14stdlife="n/a","n/a",IF(BA$3&gt;(A14stdlife+$E255),(Input!$O$156*(1+rvanilla)^0.5)-SUM($O255:AZ255),(Input!$O$156*(1+rvanilla)^0.5)/A14stdlife))</f>
        <v>0</v>
      </c>
      <c r="BB255" s="164">
        <f>IF(A14stdlife="n/a","n/a",IF(BB$3&gt;(A14stdlife+$E255),(Input!$O$156*(1+rvanilla)^0.5)-SUM($O255:BA255),(Input!$O$156*(1+rvanilla)^0.5)/A14stdlife))</f>
        <v>0</v>
      </c>
      <c r="BC255" s="164">
        <f>IF(A14stdlife="n/a","n/a",IF(BC$3&gt;(A14stdlife+$E255),(Input!$O$156*(1+rvanilla)^0.5)-SUM($O255:BB255),(Input!$O$156*(1+rvanilla)^0.5)/A14stdlife))</f>
        <v>0</v>
      </c>
      <c r="BD255" s="164">
        <f>IF(A14stdlife="n/a","n/a",IF(BD$3&gt;(A14stdlife+$E255),(Input!$O$156*(1+rvanilla)^0.5)-SUM($O255:BC255),(Input!$O$156*(1+rvanilla)^0.5)/A14stdlife))</f>
        <v>0</v>
      </c>
      <c r="BE255" s="164">
        <f>IF(A14stdlife="n/a","n/a",IF(BE$3&gt;(A14stdlife+$E255),(Input!$O$156*(1+rvanilla)^0.5)-SUM($O255:BD255),(Input!$O$156*(1+rvanilla)^0.5)/A14stdlife))</f>
        <v>0</v>
      </c>
      <c r="BF255" s="164">
        <f>IF(A14stdlife="n/a","n/a",IF(BF$3&gt;(A14stdlife+$E255),(Input!$O$156*(1+rvanilla)^0.5)-SUM($O255:BE255),(Input!$O$156*(1+rvanilla)^0.5)/A14stdlife))</f>
        <v>0</v>
      </c>
      <c r="BG255" s="164">
        <f>IF(A14stdlife="n/a","n/a",IF(BG$3&gt;(A14stdlife+$E255),(Input!$O$156*(1+rvanilla)^0.5)-SUM($O255:BF255),(Input!$O$156*(1+rvanilla)^0.5)/A14stdlife))</f>
        <v>0</v>
      </c>
      <c r="BH255" s="164">
        <f>IF(A14stdlife="n/a","n/a",IF(BH$3&gt;(A14stdlife+$E255),(Input!$O$156*(1+rvanilla)^0.5)-SUM($O255:BG255),(Input!$O$156*(1+rvanilla)^0.5)/A14stdlife))</f>
        <v>0</v>
      </c>
      <c r="BI255" s="164">
        <f>IF(A14stdlife="n/a","n/a",IF(BI$3&gt;(A14stdlife+$E255),(Input!$O$156*(1+rvanilla)^0.5)-SUM($O255:BH255),(Input!$O$156*(1+rvanilla)^0.5)/A14stdlife))</f>
        <v>0</v>
      </c>
      <c r="BJ255" s="18"/>
      <c r="BK255" s="18"/>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s="5" customFormat="1" hidden="1" outlineLevel="2" x14ac:dyDescent="0.2">
      <c r="A256" s="18"/>
      <c r="B256" s="18"/>
      <c r="C256" s="36"/>
      <c r="D256" s="485"/>
      <c r="E256" s="284">
        <v>10</v>
      </c>
      <c r="F256" s="38"/>
      <c r="G256" s="391"/>
      <c r="H256" s="308"/>
      <c r="I256" s="308"/>
      <c r="J256" s="308"/>
      <c r="K256" s="308"/>
      <c r="L256" s="308"/>
      <c r="M256" s="308"/>
      <c r="N256" s="308"/>
      <c r="O256" s="308"/>
      <c r="P256" s="307"/>
      <c r="Q256" s="164">
        <f>IF(A14stdlife="n/a","n/a",IF(Q$3&gt;(A14stdlife+$E256),(Input!$P$156*(1+rvanilla)^0.5)-SUM($P256:P256),(Input!$P$156*(1+rvanilla)^0.5)/A14stdlife))</f>
        <v>0</v>
      </c>
      <c r="R256" s="164">
        <f>IF(A14stdlife="n/a","n/a",IF(R$3&gt;(A14stdlife+$E256),(Input!$P$156*(1+rvanilla)^0.5)-SUM($P256:Q256),(Input!$P$156*(1+rvanilla)^0.5)/A14stdlife))</f>
        <v>0</v>
      </c>
      <c r="S256" s="164">
        <f>IF(A14stdlife="n/a","n/a",IF(S$3&gt;(A14stdlife+$E256),(Input!$P$156*(1+rvanilla)^0.5)-SUM($P256:R256),(Input!$P$156*(1+rvanilla)^0.5)/A14stdlife))</f>
        <v>0</v>
      </c>
      <c r="T256" s="164">
        <f>IF(A14stdlife="n/a","n/a",IF(T$3&gt;(A14stdlife+$E256),(Input!$P$156*(1+rvanilla)^0.5)-SUM($P256:S256),(Input!$P$156*(1+rvanilla)^0.5)/A14stdlife))</f>
        <v>0</v>
      </c>
      <c r="U256" s="164">
        <f>IF(A14stdlife="n/a","n/a",IF(U$3&gt;(A14stdlife+$E256),(Input!$P$156*(1+rvanilla)^0.5)-SUM($P256:T256),(Input!$P$156*(1+rvanilla)^0.5)/A14stdlife))</f>
        <v>0</v>
      </c>
      <c r="V256" s="164">
        <f>IF(A14stdlife="n/a","n/a",IF(V$3&gt;(A14stdlife+$E256),(Input!$P$156*(1+rvanilla)^0.5)-SUM($P256:U256),(Input!$P$156*(1+rvanilla)^0.5)/A14stdlife))</f>
        <v>0</v>
      </c>
      <c r="W256" s="164">
        <f>IF(A14stdlife="n/a","n/a",IF(W$3&gt;(A14stdlife+$E256),(Input!$P$156*(1+rvanilla)^0.5)-SUM($P256:V256),(Input!$P$156*(1+rvanilla)^0.5)/A14stdlife))</f>
        <v>0</v>
      </c>
      <c r="X256" s="164">
        <f>IF(A14stdlife="n/a","n/a",IF(X$3&gt;(A14stdlife+$E256),(Input!$P$156*(1+rvanilla)^0.5)-SUM($P256:W256),(Input!$P$156*(1+rvanilla)^0.5)/A14stdlife))</f>
        <v>0</v>
      </c>
      <c r="Y256" s="164">
        <f>IF(A14stdlife="n/a","n/a",IF(Y$3&gt;(A14stdlife+$E256),(Input!$P$156*(1+rvanilla)^0.5)-SUM($P256:X256),(Input!$P$156*(1+rvanilla)^0.5)/A14stdlife))</f>
        <v>0</v>
      </c>
      <c r="Z256" s="164">
        <f>IF(A14stdlife="n/a","n/a",IF(Z$3&gt;(A14stdlife+$E256),(Input!$P$156*(1+rvanilla)^0.5)-SUM($P256:Y256),(Input!$P$156*(1+rvanilla)^0.5)/A14stdlife))</f>
        <v>0</v>
      </c>
      <c r="AA256" s="164">
        <f>IF(A14stdlife="n/a","n/a",IF(AA$3&gt;(A14stdlife+$E256),(Input!$P$156*(1+rvanilla)^0.5)-SUM($P256:Z256),(Input!$P$156*(1+rvanilla)^0.5)/A14stdlife))</f>
        <v>0</v>
      </c>
      <c r="AB256" s="164">
        <f>IF(A14stdlife="n/a","n/a",IF(AB$3&gt;(A14stdlife+$E256),(Input!$P$156*(1+rvanilla)^0.5)-SUM($P256:AA256),(Input!$P$156*(1+rvanilla)^0.5)/A14stdlife))</f>
        <v>0</v>
      </c>
      <c r="AC256" s="164">
        <f>IF(A14stdlife="n/a","n/a",IF(AC$3&gt;(A14stdlife+$E256),(Input!$P$156*(1+rvanilla)^0.5)-SUM($P256:AB256),(Input!$P$156*(1+rvanilla)^0.5)/A14stdlife))</f>
        <v>0</v>
      </c>
      <c r="AD256" s="164">
        <f>IF(A14stdlife="n/a","n/a",IF(AD$3&gt;(A14stdlife+$E256),(Input!$P$156*(1+rvanilla)^0.5)-SUM($P256:AC256),(Input!$P$156*(1+rvanilla)^0.5)/A14stdlife))</f>
        <v>0</v>
      </c>
      <c r="AE256" s="164">
        <f>IF(A14stdlife="n/a","n/a",IF(AE$3&gt;(A14stdlife+$E256),(Input!$P$156*(1+rvanilla)^0.5)-SUM($P256:AD256),(Input!$P$156*(1+rvanilla)^0.5)/A14stdlife))</f>
        <v>0</v>
      </c>
      <c r="AF256" s="164">
        <f>IF(A14stdlife="n/a","n/a",IF(AF$3&gt;(A14stdlife+$E256),(Input!$P$156*(1+rvanilla)^0.5)-SUM($P256:AE256),(Input!$P$156*(1+rvanilla)^0.5)/A14stdlife))</f>
        <v>0</v>
      </c>
      <c r="AG256" s="164">
        <f>IF(A14stdlife="n/a","n/a",IF(AG$3&gt;(A14stdlife+$E256),(Input!$P$156*(1+rvanilla)^0.5)-SUM($P256:AF256),(Input!$P$156*(1+rvanilla)^0.5)/A14stdlife))</f>
        <v>0</v>
      </c>
      <c r="AH256" s="164">
        <f>IF(A14stdlife="n/a","n/a",IF(AH$3&gt;(A14stdlife+$E256),(Input!$P$156*(1+rvanilla)^0.5)-SUM($P256:AG256),(Input!$P$156*(1+rvanilla)^0.5)/A14stdlife))</f>
        <v>0</v>
      </c>
      <c r="AI256" s="164">
        <f>IF(A14stdlife="n/a","n/a",IF(AI$3&gt;(A14stdlife+$E256),(Input!$P$156*(1+rvanilla)^0.5)-SUM($P256:AH256),(Input!$P$156*(1+rvanilla)^0.5)/A14stdlife))</f>
        <v>0</v>
      </c>
      <c r="AJ256" s="164">
        <f>IF(A14stdlife="n/a","n/a",IF(AJ$3&gt;(A14stdlife+$E256),(Input!$P$156*(1+rvanilla)^0.5)-SUM($P256:AI256),(Input!$P$156*(1+rvanilla)^0.5)/A14stdlife))</f>
        <v>0</v>
      </c>
      <c r="AK256" s="164">
        <f>IF(A14stdlife="n/a","n/a",IF(AK$3&gt;(A14stdlife+$E256),(Input!$P$156*(1+rvanilla)^0.5)-SUM($P256:AJ256),(Input!$P$156*(1+rvanilla)^0.5)/A14stdlife))</f>
        <v>0</v>
      </c>
      <c r="AL256" s="164">
        <f>IF(A14stdlife="n/a","n/a",IF(AL$3&gt;(A14stdlife+$E256),(Input!$P$156*(1+rvanilla)^0.5)-SUM($P256:AK256),(Input!$P$156*(1+rvanilla)^0.5)/A14stdlife))</f>
        <v>0</v>
      </c>
      <c r="AM256" s="164">
        <f>IF(A14stdlife="n/a","n/a",IF(AM$3&gt;(A14stdlife+$E256),(Input!$P$156*(1+rvanilla)^0.5)-SUM($P256:AL256),(Input!$P$156*(1+rvanilla)^0.5)/A14stdlife))</f>
        <v>0</v>
      </c>
      <c r="AN256" s="164">
        <f>IF(A14stdlife="n/a","n/a",IF(AN$3&gt;(A14stdlife+$E256),(Input!$P$156*(1+rvanilla)^0.5)-SUM($P256:AM256),(Input!$P$156*(1+rvanilla)^0.5)/A14stdlife))</f>
        <v>0</v>
      </c>
      <c r="AO256" s="164">
        <f>IF(A14stdlife="n/a","n/a",IF(AO$3&gt;(A14stdlife+$E256),(Input!$P$156*(1+rvanilla)^0.5)-SUM($P256:AN256),(Input!$P$156*(1+rvanilla)^0.5)/A14stdlife))</f>
        <v>0</v>
      </c>
      <c r="AP256" s="164">
        <f>IF(A14stdlife="n/a","n/a",IF(AP$3&gt;(A14stdlife+$E256),(Input!$P$156*(1+rvanilla)^0.5)-SUM($P256:AO256),(Input!$P$156*(1+rvanilla)^0.5)/A14stdlife))</f>
        <v>0</v>
      </c>
      <c r="AQ256" s="164">
        <f>IF(A14stdlife="n/a","n/a",IF(AQ$3&gt;(A14stdlife+$E256),(Input!$P$156*(1+rvanilla)^0.5)-SUM($P256:AP256),(Input!$P$156*(1+rvanilla)^0.5)/A14stdlife))</f>
        <v>0</v>
      </c>
      <c r="AR256" s="164">
        <f>IF(A14stdlife="n/a","n/a",IF(AR$3&gt;(A14stdlife+$E256),(Input!$P$156*(1+rvanilla)^0.5)-SUM($P256:AQ256),(Input!$P$156*(1+rvanilla)^0.5)/A14stdlife))</f>
        <v>0</v>
      </c>
      <c r="AS256" s="164">
        <f>IF(A14stdlife="n/a","n/a",IF(AS$3&gt;(A14stdlife+$E256),(Input!$P$156*(1+rvanilla)^0.5)-SUM($P256:AR256),(Input!$P$156*(1+rvanilla)^0.5)/A14stdlife))</f>
        <v>0</v>
      </c>
      <c r="AT256" s="164">
        <f>IF(A14stdlife="n/a","n/a",IF(AT$3&gt;(A14stdlife+$E256),(Input!$P$156*(1+rvanilla)^0.5)-SUM($P256:AS256),(Input!$P$156*(1+rvanilla)^0.5)/A14stdlife))</f>
        <v>0</v>
      </c>
      <c r="AU256" s="164">
        <f>IF(A14stdlife="n/a","n/a",IF(AU$3&gt;(A14stdlife+$E256),(Input!$P$156*(1+rvanilla)^0.5)-SUM($P256:AT256),(Input!$P$156*(1+rvanilla)^0.5)/A14stdlife))</f>
        <v>0</v>
      </c>
      <c r="AV256" s="164">
        <f>IF(A14stdlife="n/a","n/a",IF(AV$3&gt;(A14stdlife+$E256),(Input!$P$156*(1+rvanilla)^0.5)-SUM($P256:AU256),(Input!$P$156*(1+rvanilla)^0.5)/A14stdlife))</f>
        <v>0</v>
      </c>
      <c r="AW256" s="164">
        <f>IF(A14stdlife="n/a","n/a",IF(AW$3&gt;(A14stdlife+$E256),(Input!$P$156*(1+rvanilla)^0.5)-SUM($P256:AV256),(Input!$P$156*(1+rvanilla)^0.5)/A14stdlife))</f>
        <v>0</v>
      </c>
      <c r="AX256" s="164">
        <f>IF(A14stdlife="n/a","n/a",IF(AX$3&gt;(A14stdlife+$E256),(Input!$P$156*(1+rvanilla)^0.5)-SUM($P256:AW256),(Input!$P$156*(1+rvanilla)^0.5)/A14stdlife))</f>
        <v>0</v>
      </c>
      <c r="AY256" s="164">
        <f>IF(A14stdlife="n/a","n/a",IF(AY$3&gt;(A14stdlife+$E256),(Input!$P$156*(1+rvanilla)^0.5)-SUM($P256:AX256),(Input!$P$156*(1+rvanilla)^0.5)/A14stdlife))</f>
        <v>0</v>
      </c>
      <c r="AZ256" s="164">
        <f>IF(A14stdlife="n/a","n/a",IF(AZ$3&gt;(A14stdlife+$E256),(Input!$P$156*(1+rvanilla)^0.5)-SUM($P256:AY256),(Input!$P$156*(1+rvanilla)^0.5)/A14stdlife))</f>
        <v>0</v>
      </c>
      <c r="BA256" s="164">
        <f>IF(A14stdlife="n/a","n/a",IF(BA$3&gt;(A14stdlife+$E256),(Input!$P$156*(1+rvanilla)^0.5)-SUM($P256:AZ256),(Input!$P$156*(1+rvanilla)^0.5)/A14stdlife))</f>
        <v>0</v>
      </c>
      <c r="BB256" s="164">
        <f>IF(A14stdlife="n/a","n/a",IF(BB$3&gt;(A14stdlife+$E256),(Input!$P$156*(1+rvanilla)^0.5)-SUM($P256:BA256),(Input!$P$156*(1+rvanilla)^0.5)/A14stdlife))</f>
        <v>0</v>
      </c>
      <c r="BC256" s="164">
        <f>IF(A14stdlife="n/a","n/a",IF(BC$3&gt;(A14stdlife+$E256),(Input!$P$156*(1+rvanilla)^0.5)-SUM($P256:BB256),(Input!$P$156*(1+rvanilla)^0.5)/A14stdlife))</f>
        <v>0</v>
      </c>
      <c r="BD256" s="164">
        <f>IF(A14stdlife="n/a","n/a",IF(BD$3&gt;(A14stdlife+$E256),(Input!$P$156*(1+rvanilla)^0.5)-SUM($P256:BC256),(Input!$P$156*(1+rvanilla)^0.5)/A14stdlife))</f>
        <v>0</v>
      </c>
      <c r="BE256" s="164">
        <f>IF(A14stdlife="n/a","n/a",IF(BE$3&gt;(A14stdlife+$E256),(Input!$P$156*(1+rvanilla)^0.5)-SUM($P256:BD256),(Input!$P$156*(1+rvanilla)^0.5)/A14stdlife))</f>
        <v>0</v>
      </c>
      <c r="BF256" s="164">
        <f>IF(A14stdlife="n/a","n/a",IF(BF$3&gt;(A14stdlife+$E256),(Input!$P$156*(1+rvanilla)^0.5)-SUM($P256:BE256),(Input!$P$156*(1+rvanilla)^0.5)/A14stdlife))</f>
        <v>0</v>
      </c>
      <c r="BG256" s="164">
        <f>IF(A14stdlife="n/a","n/a",IF(BG$3&gt;(A14stdlife+$E256),(Input!$P$156*(1+rvanilla)^0.5)-SUM($P256:BF256),(Input!$P$156*(1+rvanilla)^0.5)/A14stdlife))</f>
        <v>0</v>
      </c>
      <c r="BH256" s="164">
        <f>IF(A14stdlife="n/a","n/a",IF(BH$3&gt;(A14stdlife+$E256),(Input!$P$156*(1+rvanilla)^0.5)-SUM($P256:BG256),(Input!$P$156*(1+rvanilla)^0.5)/A14stdlife))</f>
        <v>0</v>
      </c>
      <c r="BI256" s="164">
        <f>IF(A14stdlife="n/a","n/a",IF(BI$3&gt;(A14stdlife+$E256),(Input!$P$156*(1+rvanilla)^0.5)-SUM($P256:BH256),(Input!$P$156*(1+rvanilla)^0.5)/A14stdlife))</f>
        <v>0</v>
      </c>
      <c r="BJ256" s="18"/>
      <c r="BK256" s="18"/>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s="5" customFormat="1" hidden="1" outlineLevel="1" x14ac:dyDescent="0.2">
      <c r="A257" s="18"/>
      <c r="B257" s="18"/>
      <c r="C257" s="36" t="str">
        <f>Asset14</f>
        <v>Cable tunnel (tx)</v>
      </c>
      <c r="D257" s="18"/>
      <c r="E257" s="18"/>
      <c r="F257" s="33"/>
      <c r="G257" s="161">
        <f>SUM(G245:G256)</f>
        <v>0.2019568986693332</v>
      </c>
      <c r="H257" s="161">
        <f t="shared" ref="H257:AL257" si="63">SUM(H245:H256)</f>
        <v>0.2023567833519595</v>
      </c>
      <c r="I257" s="161">
        <f t="shared" si="63"/>
        <v>0.2027602517304356</v>
      </c>
      <c r="J257" s="161">
        <f t="shared" si="63"/>
        <v>0.20316791116450045</v>
      </c>
      <c r="K257" s="161">
        <f t="shared" si="63"/>
        <v>0.20357941439020011</v>
      </c>
      <c r="L257" s="161">
        <f t="shared" si="63"/>
        <v>0.20399000435016582</v>
      </c>
      <c r="M257" s="161">
        <f t="shared" si="63"/>
        <v>0.20399000435016582</v>
      </c>
      <c r="N257" s="161">
        <f t="shared" si="63"/>
        <v>0.20399000435016582</v>
      </c>
      <c r="O257" s="161">
        <f t="shared" si="63"/>
        <v>0.20399000435016582</v>
      </c>
      <c r="P257" s="161">
        <f t="shared" si="63"/>
        <v>0.20399000435016582</v>
      </c>
      <c r="Q257" s="161">
        <f t="shared" si="63"/>
        <v>0.20399000435016582</v>
      </c>
      <c r="R257" s="161">
        <f t="shared" si="63"/>
        <v>0.20399000435016582</v>
      </c>
      <c r="S257" s="161">
        <f t="shared" si="63"/>
        <v>0.20399000435016582</v>
      </c>
      <c r="T257" s="161">
        <f t="shared" si="63"/>
        <v>0.20399000435016582</v>
      </c>
      <c r="U257" s="161">
        <f t="shared" si="63"/>
        <v>0.20399000435016582</v>
      </c>
      <c r="V257" s="161">
        <f t="shared" si="63"/>
        <v>0.20399000435016582</v>
      </c>
      <c r="W257" s="161">
        <f t="shared" si="63"/>
        <v>0.20399000435016582</v>
      </c>
      <c r="X257" s="161">
        <f t="shared" si="63"/>
        <v>0.20399000435016582</v>
      </c>
      <c r="Y257" s="161">
        <f t="shared" si="63"/>
        <v>0.20399000435016582</v>
      </c>
      <c r="Z257" s="161">
        <f t="shared" si="63"/>
        <v>0.20399000435016582</v>
      </c>
      <c r="AA257" s="161">
        <f t="shared" si="63"/>
        <v>0.20399000435016582</v>
      </c>
      <c r="AB257" s="161">
        <f t="shared" si="63"/>
        <v>0.20399000435016582</v>
      </c>
      <c r="AC257" s="161">
        <f t="shared" si="63"/>
        <v>0.20399000435016582</v>
      </c>
      <c r="AD257" s="161">
        <f t="shared" si="63"/>
        <v>0.20399000435016582</v>
      </c>
      <c r="AE257" s="161">
        <f t="shared" si="63"/>
        <v>0.20399000435016582</v>
      </c>
      <c r="AF257" s="161">
        <f t="shared" si="63"/>
        <v>0.20399000435016582</v>
      </c>
      <c r="AG257" s="161">
        <f t="shared" si="63"/>
        <v>0.20399000435016582</v>
      </c>
      <c r="AH257" s="161">
        <f t="shared" si="63"/>
        <v>0.20399000435016582</v>
      </c>
      <c r="AI257" s="161">
        <f t="shared" si="63"/>
        <v>0.20399000435016582</v>
      </c>
      <c r="AJ257" s="161">
        <f t="shared" si="63"/>
        <v>0.20399000435016582</v>
      </c>
      <c r="AK257" s="161">
        <f t="shared" si="63"/>
        <v>0.20399000435016582</v>
      </c>
      <c r="AL257" s="161">
        <f t="shared" si="63"/>
        <v>0.20399000435016582</v>
      </c>
      <c r="AM257" s="161">
        <f t="shared" ref="AM257:BI257" si="64">SUM(AM245:AM256)</f>
        <v>0.20399000435016582</v>
      </c>
      <c r="AN257" s="161">
        <f t="shared" si="64"/>
        <v>0.20399000435016582</v>
      </c>
      <c r="AO257" s="161">
        <f t="shared" si="64"/>
        <v>0.20399000435016582</v>
      </c>
      <c r="AP257" s="161">
        <f t="shared" si="64"/>
        <v>0.20399000435016582</v>
      </c>
      <c r="AQ257" s="161">
        <f t="shared" si="64"/>
        <v>0.20399000435016582</v>
      </c>
      <c r="AR257" s="161">
        <f t="shared" si="64"/>
        <v>0.20399000435016582</v>
      </c>
      <c r="AS257" s="161">
        <f t="shared" si="64"/>
        <v>0.20399000435016582</v>
      </c>
      <c r="AT257" s="161">
        <f t="shared" si="64"/>
        <v>0.20399000435016582</v>
      </c>
      <c r="AU257" s="161">
        <f t="shared" si="64"/>
        <v>0.20399000435016582</v>
      </c>
      <c r="AV257" s="161">
        <f t="shared" si="64"/>
        <v>0.20399000435016582</v>
      </c>
      <c r="AW257" s="161">
        <f t="shared" si="64"/>
        <v>0.20399000435016582</v>
      </c>
      <c r="AX257" s="161">
        <f t="shared" si="64"/>
        <v>0.20399000435016582</v>
      </c>
      <c r="AY257" s="161">
        <f t="shared" si="64"/>
        <v>0.20399000435016582</v>
      </c>
      <c r="AZ257" s="161">
        <f t="shared" si="64"/>
        <v>0.20399000435016582</v>
      </c>
      <c r="BA257" s="161">
        <f t="shared" si="64"/>
        <v>0.20399000435016582</v>
      </c>
      <c r="BB257" s="161">
        <f t="shared" si="64"/>
        <v>0.20399000435016582</v>
      </c>
      <c r="BC257" s="161">
        <f t="shared" si="64"/>
        <v>0.20399000435016582</v>
      </c>
      <c r="BD257" s="161">
        <f t="shared" si="64"/>
        <v>0.20399000435016582</v>
      </c>
      <c r="BE257" s="161">
        <f t="shared" si="64"/>
        <v>0.20399000435016582</v>
      </c>
      <c r="BF257" s="161">
        <f t="shared" si="64"/>
        <v>0.20399000435016582</v>
      </c>
      <c r="BG257" s="161">
        <f t="shared" si="64"/>
        <v>0.20399000435016582</v>
      </c>
      <c r="BH257" s="161">
        <f t="shared" si="64"/>
        <v>0.20399000435016582</v>
      </c>
      <c r="BI257" s="161">
        <f t="shared" si="64"/>
        <v>0.20399000435016582</v>
      </c>
      <c r="BJ257" s="18"/>
      <c r="BK257" s="18"/>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s="5" customFormat="1" hidden="1" outlineLevel="2" x14ac:dyDescent="0.2">
      <c r="A258" s="18"/>
      <c r="B258" s="43" t="str">
        <f>C270</f>
        <v>Network control &amp; com systems</v>
      </c>
      <c r="C258" s="44"/>
      <c r="D258" s="45" t="s">
        <v>72</v>
      </c>
      <c r="E258" s="44"/>
      <c r="F258" s="46"/>
      <c r="G258" s="389">
        <f>IF(G$3&gt;A15remlife,A15value-SUM($F258:F258),IF(A15remlife="N/A","n/a",A15value/A15remlife))</f>
        <v>1.1686501115639434</v>
      </c>
      <c r="H258" s="163">
        <f>IF(H$3&gt;A15remlife,A15value-SUM($F258:G258),IF(A15remlife="N/A","n/a",A15value/A15remlife))</f>
        <v>1.1686501115639434</v>
      </c>
      <c r="I258" s="163">
        <f>IF(I$3&gt;A15remlife,A15value-SUM($F258:H258),IF(A15remlife="N/A","n/a",A15value/A15remlife))</f>
        <v>1.1686501115639434</v>
      </c>
      <c r="J258" s="163">
        <f>IF(J$3&gt;A15remlife,A15value-SUM($F258:I258),IF(A15remlife="N/A","n/a",A15value/A15remlife))</f>
        <v>1.1686501115639434</v>
      </c>
      <c r="K258" s="163">
        <f>IF(K$3&gt;A15remlife,A15value-SUM($F258:J258),IF(A15remlife="N/A","n/a",A15value/A15remlife))</f>
        <v>1.1686501115639434</v>
      </c>
      <c r="L258" s="163">
        <f>IF(L$3&gt;A15remlife,A15value-SUM($F258:K258),IF(A15remlife="N/A","n/a",A15value/A15remlife))</f>
        <v>1.1686501115639434</v>
      </c>
      <c r="M258" s="163">
        <f>IF(M$3&gt;A15remlife,A15value-SUM($F258:L258),IF(A15remlife="N/A","n/a",A15value/A15remlife))</f>
        <v>1.1686501115639434</v>
      </c>
      <c r="N258" s="163">
        <f>IF(N$3&gt;A15remlife,A15value-SUM($F258:M258),IF(A15remlife="N/A","n/a",A15value/A15remlife))</f>
        <v>1.1686501115639434</v>
      </c>
      <c r="O258" s="163">
        <f>IF(O$3&gt;A15remlife,A15value-SUM($F258:N258),IF(A15remlife="N/A","n/a",A15value/A15remlife))</f>
        <v>1.1686501115639434</v>
      </c>
      <c r="P258" s="163">
        <f>IF(P$3&gt;A15remlife,A15value-SUM($F258:O258),IF(A15remlife="N/A","n/a",A15value/A15remlife))</f>
        <v>1.1686501115639434</v>
      </c>
      <c r="Q258" s="163">
        <f>IF(Q$3&gt;A15remlife,A15value-SUM($F258:P258),IF(A15remlife="N/A","n/a",A15value/A15remlife))</f>
        <v>1.1686501115639434</v>
      </c>
      <c r="R258" s="163">
        <f>IF(R$3&gt;A15remlife,A15value-SUM($F258:Q258),IF(A15remlife="N/A","n/a",A15value/A15remlife))</f>
        <v>1.1686501115639434</v>
      </c>
      <c r="S258" s="163">
        <f>IF(S$3&gt;A15remlife,A15value-SUM($F258:R258),IF(A15remlife="N/A","n/a",A15value/A15remlife))</f>
        <v>1.1686501115639434</v>
      </c>
      <c r="T258" s="163">
        <f>IF(T$3&gt;A15remlife,A15value-SUM($F258:S258),IF(A15remlife="N/A","n/a",A15value/A15remlife))</f>
        <v>1.1686501115639434</v>
      </c>
      <c r="U258" s="163">
        <f>IF(U$3&gt;A15remlife,A15value-SUM($F258:T258),IF(A15remlife="N/A","n/a",A15value/A15remlife))</f>
        <v>1.1686501115639434</v>
      </c>
      <c r="V258" s="163">
        <f>IF(V$3&gt;A15remlife,A15value-SUM($F258:U258),IF(A15remlife="N/A","n/a",A15value/A15remlife))</f>
        <v>1.1686501115639434</v>
      </c>
      <c r="W258" s="163">
        <f>IF(W$3&gt;A15remlife,A15value-SUM($F258:V258),IF(A15remlife="N/A","n/a",A15value/A15remlife))</f>
        <v>1.1686501115639434</v>
      </c>
      <c r="X258" s="163">
        <f>IF(X$3&gt;A15remlife,A15value-SUM($F258:W258),IF(A15remlife="N/A","n/a",A15value/A15remlife))</f>
        <v>0.54820873563001271</v>
      </c>
      <c r="Y258" s="163">
        <f>IF(Y$3&gt;A15remlife,A15value-SUM($F258:X258),IF(A15remlife="N/A","n/a",A15value/A15remlife))</f>
        <v>0</v>
      </c>
      <c r="Z258" s="163">
        <f>IF(Z$3&gt;A15remlife,A15value-SUM($F258:Y258),IF(A15remlife="N/A","n/a",A15value/A15remlife))</f>
        <v>0</v>
      </c>
      <c r="AA258" s="163">
        <f>IF(AA$3&gt;A15remlife,A15value-SUM($F258:Z258),IF(A15remlife="N/A","n/a",A15value/A15remlife))</f>
        <v>0</v>
      </c>
      <c r="AB258" s="163">
        <f>IF(AB$3&gt;A15remlife,A15value-SUM($F258:AA258),IF(A15remlife="N/A","n/a",A15value/A15remlife))</f>
        <v>0</v>
      </c>
      <c r="AC258" s="163">
        <f>IF(AC$3&gt;A15remlife,A15value-SUM($F258:AB258),IF(A15remlife="N/A","n/a",A15value/A15remlife))</f>
        <v>0</v>
      </c>
      <c r="AD258" s="163">
        <f>IF(AD$3&gt;A15remlife,A15value-SUM($F258:AC258),IF(A15remlife="N/A","n/a",A15value/A15remlife))</f>
        <v>0</v>
      </c>
      <c r="AE258" s="163">
        <f>IF(AE$3&gt;A15remlife,A15value-SUM($F258:AD258),IF(A15remlife="N/A","n/a",A15value/A15remlife))</f>
        <v>0</v>
      </c>
      <c r="AF258" s="163">
        <f>IF(AF$3&gt;A15remlife,A15value-SUM($F258:AE258),IF(A15remlife="N/A","n/a",A15value/A15remlife))</f>
        <v>0</v>
      </c>
      <c r="AG258" s="163">
        <f>IF(AG$3&gt;A15remlife,A15value-SUM($F258:AF258),IF(A15remlife="N/A","n/a",A15value/A15remlife))</f>
        <v>0</v>
      </c>
      <c r="AH258" s="163">
        <f>IF(AH$3&gt;A15remlife,A15value-SUM($F258:AG258),IF(A15remlife="N/A","n/a",A15value/A15remlife))</f>
        <v>0</v>
      </c>
      <c r="AI258" s="163">
        <f>IF(AI$3&gt;A15remlife,A15value-SUM($F258:AH258),IF(A15remlife="N/A","n/a",A15value/A15remlife))</f>
        <v>0</v>
      </c>
      <c r="AJ258" s="163">
        <f>IF(AJ$3&gt;A15remlife,A15value-SUM($F258:AI258),IF(A15remlife="N/A","n/a",A15value/A15remlife))</f>
        <v>0</v>
      </c>
      <c r="AK258" s="163">
        <f>IF(AK$3&gt;A15remlife,A15value-SUM($F258:AJ258),IF(A15remlife="N/A","n/a",A15value/A15remlife))</f>
        <v>0</v>
      </c>
      <c r="AL258" s="163">
        <f>IF(AL$3&gt;A15remlife,A15value-SUM($F258:AK258),IF(A15remlife="N/A","n/a",A15value/A15remlife))</f>
        <v>0</v>
      </c>
      <c r="AM258" s="163">
        <f>IF(AM$3&gt;A15remlife,A15value-SUM($F258:AL258),IF(A15remlife="N/A","n/a",A15value/A15remlife))</f>
        <v>0</v>
      </c>
      <c r="AN258" s="163">
        <f>IF(AN$3&gt;A15remlife,A15value-SUM($F258:AM258),IF(A15remlife="N/A","n/a",A15value/A15remlife))</f>
        <v>0</v>
      </c>
      <c r="AO258" s="163">
        <f>IF(AO$3&gt;A15remlife,A15value-SUM($F258:AN258),IF(A15remlife="N/A","n/a",A15value/A15remlife))</f>
        <v>0</v>
      </c>
      <c r="AP258" s="163">
        <f>IF(AP$3&gt;A15remlife,A15value-SUM($F258:AO258),IF(A15remlife="N/A","n/a",A15value/A15remlife))</f>
        <v>0</v>
      </c>
      <c r="AQ258" s="163">
        <f>IF(AQ$3&gt;A15remlife,A15value-SUM($F258:AP258),IF(A15remlife="N/A","n/a",A15value/A15remlife))</f>
        <v>0</v>
      </c>
      <c r="AR258" s="163">
        <f>IF(AR$3&gt;A15remlife,A15value-SUM($F258:AQ258),IF(A15remlife="N/A","n/a",A15value/A15remlife))</f>
        <v>0</v>
      </c>
      <c r="AS258" s="163">
        <f>IF(AS$3&gt;A15remlife,A15value-SUM($F258:AR258),IF(A15remlife="N/A","n/a",A15value/A15remlife))</f>
        <v>0</v>
      </c>
      <c r="AT258" s="163">
        <f>IF(AT$3&gt;A15remlife,A15value-SUM($F258:AS258),IF(A15remlife="N/A","n/a",A15value/A15remlife))</f>
        <v>0</v>
      </c>
      <c r="AU258" s="163">
        <f>IF(AU$3&gt;A15remlife,A15value-SUM($F258:AT258),IF(A15remlife="N/A","n/a",A15value/A15remlife))</f>
        <v>0</v>
      </c>
      <c r="AV258" s="163">
        <f>IF(AV$3&gt;A15remlife,A15value-SUM($F258:AU258),IF(A15remlife="N/A","n/a",A15value/A15remlife))</f>
        <v>0</v>
      </c>
      <c r="AW258" s="163">
        <f>IF(AW$3&gt;A15remlife,A15value-SUM($F258:AV258),IF(A15remlife="N/A","n/a",A15value/A15remlife))</f>
        <v>0</v>
      </c>
      <c r="AX258" s="163">
        <f>IF(AX$3&gt;A15remlife,A15value-SUM($F258:AW258),IF(A15remlife="N/A","n/a",A15value/A15remlife))</f>
        <v>0</v>
      </c>
      <c r="AY258" s="163">
        <f>IF(AY$3&gt;A15remlife,A15value-SUM($F258:AX258),IF(A15remlife="N/A","n/a",A15value/A15remlife))</f>
        <v>0</v>
      </c>
      <c r="AZ258" s="163">
        <f>IF(AZ$3&gt;A15remlife,A15value-SUM($F258:AY258),IF(A15remlife="N/A","n/a",A15value/A15remlife))</f>
        <v>0</v>
      </c>
      <c r="BA258" s="163">
        <f>IF(BA$3&gt;A15remlife,A15value-SUM($F258:AZ258),IF(A15remlife="N/A","n/a",A15value/A15remlife))</f>
        <v>0</v>
      </c>
      <c r="BB258" s="163">
        <f>IF(BB$3&gt;A15remlife,A15value-SUM($F258:BA258),IF(A15remlife="N/A","n/a",A15value/A15remlife))</f>
        <v>0</v>
      </c>
      <c r="BC258" s="163">
        <f>IF(BC$3&gt;A15remlife,A15value-SUM($F258:BB258),IF(A15remlife="N/A","n/a",A15value/A15remlife))</f>
        <v>0</v>
      </c>
      <c r="BD258" s="163">
        <f>IF(BD$3&gt;A15remlife,A15value-SUM($F258:BC258),IF(A15remlife="N/A","n/a",A15value/A15remlife))</f>
        <v>0</v>
      </c>
      <c r="BE258" s="163">
        <f>IF(BE$3&gt;A15remlife,A15value-SUM($F258:BD258),IF(A15remlife="N/A","n/a",A15value/A15remlife))</f>
        <v>0</v>
      </c>
      <c r="BF258" s="163">
        <f>IF(BF$3&gt;A15remlife,A15value-SUM($F258:BE258),IF(A15remlife="N/A","n/a",A15value/A15remlife))</f>
        <v>0</v>
      </c>
      <c r="BG258" s="163">
        <f>IF(BG$3&gt;A15remlife,A15value-SUM($F258:BF258),IF(A15remlife="N/A","n/a",A15value/A15remlife))</f>
        <v>0</v>
      </c>
      <c r="BH258" s="163">
        <f>IF(BH$3&gt;A15remlife,A15value-SUM($F258:BG258),IF(A15remlife="N/A","n/a",A15value/A15remlife))</f>
        <v>0</v>
      </c>
      <c r="BI258" s="163">
        <f>IF(BI$3&gt;A15remlife,A15value-SUM($F258:BH258),IF(A15remlife="N/A","n/a",A15value/A15remlife))</f>
        <v>0</v>
      </c>
      <c r="BJ258" s="18"/>
      <c r="BK258" s="1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s="5" customFormat="1" hidden="1" outlineLevel="2" x14ac:dyDescent="0.2">
      <c r="A259" s="18"/>
      <c r="B259" s="18"/>
      <c r="C259" s="36"/>
      <c r="D259" s="485" t="s">
        <v>71</v>
      </c>
      <c r="E259" s="283">
        <v>0</v>
      </c>
      <c r="F259" s="38"/>
      <c r="G259" s="160"/>
      <c r="H259" s="164"/>
      <c r="I259" s="164"/>
      <c r="J259" s="164"/>
      <c r="K259" s="164"/>
      <c r="L259" s="164"/>
      <c r="M259" s="164"/>
      <c r="N259" s="164"/>
      <c r="O259" s="164"/>
      <c r="P259" s="164"/>
      <c r="Q259" s="164"/>
      <c r="R259" s="164"/>
      <c r="S259" s="164"/>
      <c r="T259" s="164"/>
      <c r="U259" s="164"/>
      <c r="V259" s="164"/>
      <c r="W259" s="164"/>
      <c r="X259" s="164"/>
      <c r="Y259" s="164"/>
      <c r="Z259" s="164"/>
      <c r="AA259" s="164"/>
      <c r="AB259" s="164"/>
      <c r="AC259" s="164"/>
      <c r="AD259" s="164"/>
      <c r="AE259" s="164"/>
      <c r="AF259" s="164"/>
      <c r="AG259" s="164"/>
      <c r="AH259" s="164"/>
      <c r="AI259" s="164"/>
      <c r="AJ259" s="164"/>
      <c r="AK259" s="164"/>
      <c r="AL259" s="164"/>
      <c r="AM259" s="164"/>
      <c r="AN259" s="164"/>
      <c r="AO259" s="164"/>
      <c r="AP259" s="164"/>
      <c r="AQ259" s="164"/>
      <c r="AR259" s="164"/>
      <c r="AS259" s="164"/>
      <c r="AT259" s="164"/>
      <c r="AU259" s="164"/>
      <c r="AV259" s="164"/>
      <c r="AW259" s="164"/>
      <c r="AX259" s="164"/>
      <c r="AY259" s="164"/>
      <c r="AZ259" s="164"/>
      <c r="BA259" s="164"/>
      <c r="BB259" s="164"/>
      <c r="BC259" s="164"/>
      <c r="BD259" s="164"/>
      <c r="BE259" s="164"/>
      <c r="BF259" s="164"/>
      <c r="BG259" s="164"/>
      <c r="BH259" s="164"/>
      <c r="BI259" s="164"/>
      <c r="BJ259" s="18"/>
      <c r="BK259" s="18"/>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s="5" customFormat="1" hidden="1" outlineLevel="2" x14ac:dyDescent="0.2">
      <c r="A260" s="18"/>
      <c r="B260" s="18"/>
      <c r="C260" s="36"/>
      <c r="D260" s="485"/>
      <c r="E260" s="283">
        <v>1</v>
      </c>
      <c r="F260" s="38"/>
      <c r="G260" s="390"/>
      <c r="H260" s="164">
        <f>IF(A15stdlife="n/a","n/a",IF(H$3&gt;(A15stdlife+$E260),(Input!$G$157*(1+rvanilla)^0.5)-SUM($G260:G260),(Input!$G$157*(1+rvanilla)^0.5)/A15stdlife))</f>
        <v>0</v>
      </c>
      <c r="I260" s="164">
        <f>IF(A15stdlife="n/a","n/a",IF(I$3&gt;(A15stdlife+$E260),(Input!$G$157*(1+rvanilla)^0.5)-SUM($G260:H260),(Input!$G$157*(1+rvanilla)^0.5)/A15stdlife))</f>
        <v>0</v>
      </c>
      <c r="J260" s="164">
        <f>IF(A15stdlife="n/a","n/a",IF(J$3&gt;(A15stdlife+$E260),(Input!$G$157*(1+rvanilla)^0.5)-SUM($G260:I260),(Input!$G$157*(1+rvanilla)^0.5)/A15stdlife))</f>
        <v>0</v>
      </c>
      <c r="K260" s="164">
        <f>IF(A15stdlife="n/a","n/a",IF(K$3&gt;(A15stdlife+$E260),(Input!$G$157*(1+rvanilla)^0.5)-SUM($G260:J260),(Input!$G$157*(1+rvanilla)^0.5)/A15stdlife))</f>
        <v>0</v>
      </c>
      <c r="L260" s="164">
        <f>IF(A15stdlife="n/a","n/a",IF(L$3&gt;(A15stdlife+$E260),(Input!$G$157*(1+rvanilla)^0.5)-SUM($G260:K260),(Input!$G$157*(1+rvanilla)^0.5)/A15stdlife))</f>
        <v>0</v>
      </c>
      <c r="M260" s="164">
        <f>IF(A15stdlife="n/a","n/a",IF(M$3&gt;(A15stdlife+$E260),(Input!$G$157*(1+rvanilla)^0.5)-SUM($G260:L260),(Input!$G$157*(1+rvanilla)^0.5)/A15stdlife))</f>
        <v>0</v>
      </c>
      <c r="N260" s="164">
        <f>IF(A15stdlife="n/a","n/a",IF(N$3&gt;(A15stdlife+$E260),(Input!$G$157*(1+rvanilla)^0.5)-SUM($G260:M260),(Input!$G$157*(1+rvanilla)^0.5)/A15stdlife))</f>
        <v>0</v>
      </c>
      <c r="O260" s="164">
        <f>IF(A15stdlife="n/a","n/a",IF(O$3&gt;(A15stdlife+$E260),(Input!$G$157*(1+rvanilla)^0.5)-SUM($G260:N260),(Input!$G$157*(1+rvanilla)^0.5)/A15stdlife))</f>
        <v>0</v>
      </c>
      <c r="P260" s="164">
        <f>IF(A15stdlife="n/a","n/a",IF(P$3&gt;(A15stdlife+$E260),(Input!$G$157*(1+rvanilla)^0.5)-SUM($G260:O260),(Input!$G$157*(1+rvanilla)^0.5)/A15stdlife))</f>
        <v>0</v>
      </c>
      <c r="Q260" s="164">
        <f>IF(A15stdlife="n/a","n/a",IF(Q$3&gt;(A15stdlife+$E260),(Input!$G$157*(1+rvanilla)^0.5)-SUM($G260:P260),(Input!$G$157*(1+rvanilla)^0.5)/A15stdlife))</f>
        <v>0</v>
      </c>
      <c r="R260" s="164">
        <f>IF(A15stdlife="n/a","n/a",IF(R$3&gt;(A15stdlife+$E260),(Input!$G$157*(1+rvanilla)^0.5)-SUM($G260:Q260),(Input!$G$157*(1+rvanilla)^0.5)/A15stdlife))</f>
        <v>0</v>
      </c>
      <c r="S260" s="164">
        <f>IF(A15stdlife="n/a","n/a",IF(S$3&gt;(A15stdlife+$E260),(Input!$G$157*(1+rvanilla)^0.5)-SUM($G260:R260),(Input!$G$157*(1+rvanilla)^0.5)/A15stdlife))</f>
        <v>0</v>
      </c>
      <c r="T260" s="164">
        <f>IF(A15stdlife="n/a","n/a",IF(T$3&gt;(A15stdlife+$E260),(Input!$G$157*(1+rvanilla)^0.5)-SUM($G260:S260),(Input!$G$157*(1+rvanilla)^0.5)/A15stdlife))</f>
        <v>0</v>
      </c>
      <c r="U260" s="164">
        <f>IF(A15stdlife="n/a","n/a",IF(U$3&gt;(A15stdlife+$E260),(Input!$G$157*(1+rvanilla)^0.5)-SUM($G260:T260),(Input!$G$157*(1+rvanilla)^0.5)/A15stdlife))</f>
        <v>0</v>
      </c>
      <c r="V260" s="164">
        <f>IF(A15stdlife="n/a","n/a",IF(V$3&gt;(A15stdlife+$E260),(Input!$G$157*(1+rvanilla)^0.5)-SUM($G260:U260),(Input!$G$157*(1+rvanilla)^0.5)/A15stdlife))</f>
        <v>0</v>
      </c>
      <c r="W260" s="164">
        <f>IF(A15stdlife="n/a","n/a",IF(W$3&gt;(A15stdlife+$E260),(Input!$G$157*(1+rvanilla)^0.5)-SUM($G260:V260),(Input!$G$157*(1+rvanilla)^0.5)/A15stdlife))</f>
        <v>0</v>
      </c>
      <c r="X260" s="164">
        <f>IF(A15stdlife="n/a","n/a",IF(X$3&gt;(A15stdlife+$E260),(Input!$G$157*(1+rvanilla)^0.5)-SUM($G260:W260),(Input!$G$157*(1+rvanilla)^0.5)/A15stdlife))</f>
        <v>0</v>
      </c>
      <c r="Y260" s="164">
        <f>IF(A15stdlife="n/a","n/a",IF(Y$3&gt;(A15stdlife+$E260),(Input!$G$157*(1+rvanilla)^0.5)-SUM($G260:X260),(Input!$G$157*(1+rvanilla)^0.5)/A15stdlife))</f>
        <v>0</v>
      </c>
      <c r="Z260" s="164">
        <f>IF(A15stdlife="n/a","n/a",IF(Z$3&gt;(A15stdlife+$E260),(Input!$G$157*(1+rvanilla)^0.5)-SUM($G260:Y260),(Input!$G$157*(1+rvanilla)^0.5)/A15stdlife))</f>
        <v>0</v>
      </c>
      <c r="AA260" s="164">
        <f>IF(A15stdlife="n/a","n/a",IF(AA$3&gt;(A15stdlife+$E260),(Input!$G$157*(1+rvanilla)^0.5)-SUM($G260:Z260),(Input!$G$157*(1+rvanilla)^0.5)/A15stdlife))</f>
        <v>0</v>
      </c>
      <c r="AB260" s="164">
        <f>IF(A15stdlife="n/a","n/a",IF(AB$3&gt;(A15stdlife+$E260),(Input!$G$157*(1+rvanilla)^0.5)-SUM($G260:AA260),(Input!$G$157*(1+rvanilla)^0.5)/A15stdlife))</f>
        <v>0</v>
      </c>
      <c r="AC260" s="164">
        <f>IF(A15stdlife="n/a","n/a",IF(AC$3&gt;(A15stdlife+$E260),(Input!$G$157*(1+rvanilla)^0.5)-SUM($G260:AB260),(Input!$G$157*(1+rvanilla)^0.5)/A15stdlife))</f>
        <v>0</v>
      </c>
      <c r="AD260" s="164">
        <f>IF(A15stdlife="n/a","n/a",IF(AD$3&gt;(A15stdlife+$E260),(Input!$G$157*(1+rvanilla)^0.5)-SUM($G260:AC260),(Input!$G$157*(1+rvanilla)^0.5)/A15stdlife))</f>
        <v>0</v>
      </c>
      <c r="AE260" s="164">
        <f>IF(A15stdlife="n/a","n/a",IF(AE$3&gt;(A15stdlife+$E260),(Input!$G$157*(1+rvanilla)^0.5)-SUM($G260:AD260),(Input!$G$157*(1+rvanilla)^0.5)/A15stdlife))</f>
        <v>0</v>
      </c>
      <c r="AF260" s="164">
        <f>IF(A15stdlife="n/a","n/a",IF(AF$3&gt;(A15stdlife+$E260),(Input!$G$157*(1+rvanilla)^0.5)-SUM($G260:AE260),(Input!$G$157*(1+rvanilla)^0.5)/A15stdlife))</f>
        <v>0</v>
      </c>
      <c r="AG260" s="164">
        <f>IF(A15stdlife="n/a","n/a",IF(AG$3&gt;(A15stdlife+$E260),(Input!$G$157*(1+rvanilla)^0.5)-SUM($G260:AF260),(Input!$G$157*(1+rvanilla)^0.5)/A15stdlife))</f>
        <v>0</v>
      </c>
      <c r="AH260" s="164">
        <f>IF(A15stdlife="n/a","n/a",IF(AH$3&gt;(A15stdlife+$E260),(Input!$G$157*(1+rvanilla)^0.5)-SUM($G260:AG260),(Input!$G$157*(1+rvanilla)^0.5)/A15stdlife))</f>
        <v>0</v>
      </c>
      <c r="AI260" s="164">
        <f>IF(A15stdlife="n/a","n/a",IF(AI$3&gt;(A15stdlife+$E260),(Input!$G$157*(1+rvanilla)^0.5)-SUM($G260:AH260),(Input!$G$157*(1+rvanilla)^0.5)/A15stdlife))</f>
        <v>0</v>
      </c>
      <c r="AJ260" s="164">
        <f>IF(A15stdlife="n/a","n/a",IF(AJ$3&gt;(A15stdlife+$E260),(Input!$G$157*(1+rvanilla)^0.5)-SUM($G260:AI260),(Input!$G$157*(1+rvanilla)^0.5)/A15stdlife))</f>
        <v>0</v>
      </c>
      <c r="AK260" s="164">
        <f>IF(A15stdlife="n/a","n/a",IF(AK$3&gt;(A15stdlife+$E260),(Input!$G$157*(1+rvanilla)^0.5)-SUM($G260:AJ260),(Input!$G$157*(1+rvanilla)^0.5)/A15stdlife))</f>
        <v>0</v>
      </c>
      <c r="AL260" s="164">
        <f>IF(A15stdlife="n/a","n/a",IF(AL$3&gt;(A15stdlife+$E260),(Input!$G$157*(1+rvanilla)^0.5)-SUM($G260:AK260),(Input!$G$157*(1+rvanilla)^0.5)/A15stdlife))</f>
        <v>0</v>
      </c>
      <c r="AM260" s="164">
        <f>IF(A15stdlife="n/a","n/a",IF(AM$3&gt;(A15stdlife+$E260),(Input!$G$157*(1+rvanilla)^0.5)-SUM($G260:AL260),(Input!$G$157*(1+rvanilla)^0.5)/A15stdlife))</f>
        <v>0</v>
      </c>
      <c r="AN260" s="164">
        <f>IF(A15stdlife="n/a","n/a",IF(AN$3&gt;(A15stdlife+$E260),(Input!$G$157*(1+rvanilla)^0.5)-SUM($G260:AM260),(Input!$G$157*(1+rvanilla)^0.5)/A15stdlife))</f>
        <v>0</v>
      </c>
      <c r="AO260" s="164">
        <f>IF(A15stdlife="n/a","n/a",IF(AO$3&gt;(A15stdlife+$E260),(Input!$G$157*(1+rvanilla)^0.5)-SUM($G260:AN260),(Input!$G$157*(1+rvanilla)^0.5)/A15stdlife))</f>
        <v>0</v>
      </c>
      <c r="AP260" s="164">
        <f>IF(A15stdlife="n/a","n/a",IF(AP$3&gt;(A15stdlife+$E260),(Input!$G$157*(1+rvanilla)^0.5)-SUM($G260:AO260),(Input!$G$157*(1+rvanilla)^0.5)/A15stdlife))</f>
        <v>0</v>
      </c>
      <c r="AQ260" s="164">
        <f>IF(A15stdlife="n/a","n/a",IF(AQ$3&gt;(A15stdlife+$E260),(Input!$G$157*(1+rvanilla)^0.5)-SUM($G260:AP260),(Input!$G$157*(1+rvanilla)^0.5)/A15stdlife))</f>
        <v>0</v>
      </c>
      <c r="AR260" s="164">
        <f>IF(A15stdlife="n/a","n/a",IF(AR$3&gt;(A15stdlife+$E260),(Input!$G$157*(1+rvanilla)^0.5)-SUM($G260:AQ260),(Input!$G$157*(1+rvanilla)^0.5)/A15stdlife))</f>
        <v>0</v>
      </c>
      <c r="AS260" s="164">
        <f>IF(A15stdlife="n/a","n/a",IF(AS$3&gt;(A15stdlife+$E260),(Input!$G$157*(1+rvanilla)^0.5)-SUM($G260:AR260),(Input!$G$157*(1+rvanilla)^0.5)/A15stdlife))</f>
        <v>0</v>
      </c>
      <c r="AT260" s="164">
        <f>IF(A15stdlife="n/a","n/a",IF(AT$3&gt;(A15stdlife+$E260),(Input!$G$157*(1+rvanilla)^0.5)-SUM($G260:AS260),(Input!$G$157*(1+rvanilla)^0.5)/A15stdlife))</f>
        <v>0</v>
      </c>
      <c r="AU260" s="164">
        <f>IF(A15stdlife="n/a","n/a",IF(AU$3&gt;(A15stdlife+$E260),(Input!$G$157*(1+rvanilla)^0.5)-SUM($G260:AT260),(Input!$G$157*(1+rvanilla)^0.5)/A15stdlife))</f>
        <v>0</v>
      </c>
      <c r="AV260" s="164">
        <f>IF(A15stdlife="n/a","n/a",IF(AV$3&gt;(A15stdlife+$E260),(Input!$G$157*(1+rvanilla)^0.5)-SUM($G260:AU260),(Input!$G$157*(1+rvanilla)^0.5)/A15stdlife))</f>
        <v>0</v>
      </c>
      <c r="AW260" s="164">
        <f>IF(A15stdlife="n/a","n/a",IF(AW$3&gt;(A15stdlife+$E260),(Input!$G$157*(1+rvanilla)^0.5)-SUM($G260:AV260),(Input!$G$157*(1+rvanilla)^0.5)/A15stdlife))</f>
        <v>0</v>
      </c>
      <c r="AX260" s="164">
        <f>IF(A15stdlife="n/a","n/a",IF(AX$3&gt;(A15stdlife+$E260),(Input!$G$157*(1+rvanilla)^0.5)-SUM($G260:AW260),(Input!$G$157*(1+rvanilla)^0.5)/A15stdlife))</f>
        <v>0</v>
      </c>
      <c r="AY260" s="164">
        <f>IF(A15stdlife="n/a","n/a",IF(AY$3&gt;(A15stdlife+$E260),(Input!$G$157*(1+rvanilla)^0.5)-SUM($G260:AX260),(Input!$G$157*(1+rvanilla)^0.5)/A15stdlife))</f>
        <v>0</v>
      </c>
      <c r="AZ260" s="164">
        <f>IF(A15stdlife="n/a","n/a",IF(AZ$3&gt;(A15stdlife+$E260),(Input!$G$157*(1+rvanilla)^0.5)-SUM($G260:AY260),(Input!$G$157*(1+rvanilla)^0.5)/A15stdlife))</f>
        <v>0</v>
      </c>
      <c r="BA260" s="164">
        <f>IF(A15stdlife="n/a","n/a",IF(BA$3&gt;(A15stdlife+$E260),(Input!$G$157*(1+rvanilla)^0.5)-SUM($G260:AZ260),(Input!$G$157*(1+rvanilla)^0.5)/A15stdlife))</f>
        <v>0</v>
      </c>
      <c r="BB260" s="164">
        <f>IF(A15stdlife="n/a","n/a",IF(BB$3&gt;(A15stdlife+$E260),(Input!$G$157*(1+rvanilla)^0.5)-SUM($G260:BA260),(Input!$G$157*(1+rvanilla)^0.5)/A15stdlife))</f>
        <v>0</v>
      </c>
      <c r="BC260" s="164">
        <f>IF(A15stdlife="n/a","n/a",IF(BC$3&gt;(A15stdlife+$E260),(Input!$G$157*(1+rvanilla)^0.5)-SUM($G260:BB260),(Input!$G$157*(1+rvanilla)^0.5)/A15stdlife))</f>
        <v>0</v>
      </c>
      <c r="BD260" s="164">
        <f>IF(A15stdlife="n/a","n/a",IF(BD$3&gt;(A15stdlife+$E260),(Input!$G$157*(1+rvanilla)^0.5)-SUM($G260:BC260),(Input!$G$157*(1+rvanilla)^0.5)/A15stdlife))</f>
        <v>0</v>
      </c>
      <c r="BE260" s="164">
        <f>IF(A15stdlife="n/a","n/a",IF(BE$3&gt;(A15stdlife+$E260),(Input!$G$157*(1+rvanilla)^0.5)-SUM($G260:BD260),(Input!$G$157*(1+rvanilla)^0.5)/A15stdlife))</f>
        <v>0</v>
      </c>
      <c r="BF260" s="164">
        <f>IF(A15stdlife="n/a","n/a",IF(BF$3&gt;(A15stdlife+$E260),(Input!$G$157*(1+rvanilla)^0.5)-SUM($G260:BE260),(Input!$G$157*(1+rvanilla)^0.5)/A15stdlife))</f>
        <v>0</v>
      </c>
      <c r="BG260" s="164">
        <f>IF(A15stdlife="n/a","n/a",IF(BG$3&gt;(A15stdlife+$E260),(Input!$G$157*(1+rvanilla)^0.5)-SUM($G260:BF260),(Input!$G$157*(1+rvanilla)^0.5)/A15stdlife))</f>
        <v>0</v>
      </c>
      <c r="BH260" s="164">
        <f>IF(A15stdlife="n/a","n/a",IF(BH$3&gt;(A15stdlife+$E260),(Input!$G$157*(1+rvanilla)^0.5)-SUM($G260:BG260),(Input!$G$157*(1+rvanilla)^0.5)/A15stdlife))</f>
        <v>0</v>
      </c>
      <c r="BI260" s="164">
        <f>IF(A15stdlife="n/a","n/a",IF(BI$3&gt;(A15stdlife+$E260),(Input!$G$157*(1+rvanilla)^0.5)-SUM($G260:BH260),(Input!$G$157*(1+rvanilla)^0.5)/A15stdlife))</f>
        <v>0</v>
      </c>
      <c r="BJ260" s="18"/>
      <c r="BK260" s="18"/>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s="5" customFormat="1" hidden="1" outlineLevel="2" x14ac:dyDescent="0.2">
      <c r="A261" s="18"/>
      <c r="B261" s="18"/>
      <c r="C261" s="36"/>
      <c r="D261" s="485"/>
      <c r="E261" s="283">
        <v>2</v>
      </c>
      <c r="F261" s="38"/>
      <c r="G261" s="391"/>
      <c r="H261" s="307"/>
      <c r="I261" s="164">
        <f>IF(A15stdlife="n/a","n/a",IF(I$3&gt;(A15stdlife+$E261),(Input!$H$157*(1+rvanilla)^0.5)-SUM($H261:H261),(Input!$H$157*(1+rvanilla)^0.5)/A15stdlife))</f>
        <v>0</v>
      </c>
      <c r="J261" s="164">
        <f>IF(A15stdlife="n/a","n/a",IF(J$3&gt;(A15stdlife+$E261),(Input!$H$157*(1+rvanilla)^0.5)-SUM($H261:I261),(Input!$H$157*(1+rvanilla)^0.5)/A15stdlife))</f>
        <v>0</v>
      </c>
      <c r="K261" s="164">
        <f>IF(A15stdlife="n/a","n/a",IF(K$3&gt;(A15stdlife+$E261),(Input!$H$157*(1+rvanilla)^0.5)-SUM($H261:J261),(Input!$H$157*(1+rvanilla)^0.5)/A15stdlife))</f>
        <v>0</v>
      </c>
      <c r="L261" s="164">
        <f>IF(A15stdlife="n/a","n/a",IF(L$3&gt;(A15stdlife+$E261),(Input!$H$157*(1+rvanilla)^0.5)-SUM($H261:K261),(Input!$H$157*(1+rvanilla)^0.5)/A15stdlife))</f>
        <v>0</v>
      </c>
      <c r="M261" s="164">
        <f>IF(A15stdlife="n/a","n/a",IF(M$3&gt;(A15stdlife+$E261),(Input!$H$157*(1+rvanilla)^0.5)-SUM($H261:L261),(Input!$H$157*(1+rvanilla)^0.5)/A15stdlife))</f>
        <v>0</v>
      </c>
      <c r="N261" s="164">
        <f>IF(A15stdlife="n/a","n/a",IF(N$3&gt;(A15stdlife+$E261),(Input!$H$157*(1+rvanilla)^0.5)-SUM($H261:M261),(Input!$H$157*(1+rvanilla)^0.5)/A15stdlife))</f>
        <v>0</v>
      </c>
      <c r="O261" s="164">
        <f>IF(A15stdlife="n/a","n/a",IF(O$3&gt;(A15stdlife+$E261),(Input!$H$157*(1+rvanilla)^0.5)-SUM($H261:N261),(Input!$H$157*(1+rvanilla)^0.5)/A15stdlife))</f>
        <v>0</v>
      </c>
      <c r="P261" s="164">
        <f>IF(A15stdlife="n/a","n/a",IF(P$3&gt;(A15stdlife+$E261),(Input!$H$157*(1+rvanilla)^0.5)-SUM($H261:O261),(Input!$H$157*(1+rvanilla)^0.5)/A15stdlife))</f>
        <v>0</v>
      </c>
      <c r="Q261" s="164">
        <f>IF(A15stdlife="n/a","n/a",IF(Q$3&gt;(A15stdlife+$E261),(Input!$H$157*(1+rvanilla)^0.5)-SUM($H261:P261),(Input!$H$157*(1+rvanilla)^0.5)/A15stdlife))</f>
        <v>0</v>
      </c>
      <c r="R261" s="164">
        <f>IF(A15stdlife="n/a","n/a",IF(R$3&gt;(A15stdlife+$E261),(Input!$H$157*(1+rvanilla)^0.5)-SUM($H261:Q261),(Input!$H$157*(1+rvanilla)^0.5)/A15stdlife))</f>
        <v>0</v>
      </c>
      <c r="S261" s="164">
        <f>IF(A15stdlife="n/a","n/a",IF(S$3&gt;(A15stdlife+$E261),(Input!$H$157*(1+rvanilla)^0.5)-SUM($H261:R261),(Input!$H$157*(1+rvanilla)^0.5)/A15stdlife))</f>
        <v>0</v>
      </c>
      <c r="T261" s="164">
        <f>IF(A15stdlife="n/a","n/a",IF(T$3&gt;(A15stdlife+$E261),(Input!$H$157*(1+rvanilla)^0.5)-SUM($H261:S261),(Input!$H$157*(1+rvanilla)^0.5)/A15stdlife))</f>
        <v>0</v>
      </c>
      <c r="U261" s="164">
        <f>IF(A15stdlife="n/a","n/a",IF(U$3&gt;(A15stdlife+$E261),(Input!$H$157*(1+rvanilla)^0.5)-SUM($H261:T261),(Input!$H$157*(1+rvanilla)^0.5)/A15stdlife))</f>
        <v>0</v>
      </c>
      <c r="V261" s="164">
        <f>IF(A15stdlife="n/a","n/a",IF(V$3&gt;(A15stdlife+$E261),(Input!$H$157*(1+rvanilla)^0.5)-SUM($H261:U261),(Input!$H$157*(1+rvanilla)^0.5)/A15stdlife))</f>
        <v>0</v>
      </c>
      <c r="W261" s="164">
        <f>IF(A15stdlife="n/a","n/a",IF(W$3&gt;(A15stdlife+$E261),(Input!$H$157*(1+rvanilla)^0.5)-SUM($H261:V261),(Input!$H$157*(1+rvanilla)^0.5)/A15stdlife))</f>
        <v>0</v>
      </c>
      <c r="X261" s="164">
        <f>IF(A15stdlife="n/a","n/a",IF(X$3&gt;(A15stdlife+$E261),(Input!$H$157*(1+rvanilla)^0.5)-SUM($H261:W261),(Input!$H$157*(1+rvanilla)^0.5)/A15stdlife))</f>
        <v>0</v>
      </c>
      <c r="Y261" s="164">
        <f>IF(A15stdlife="n/a","n/a",IF(Y$3&gt;(A15stdlife+$E261),(Input!$H$157*(1+rvanilla)^0.5)-SUM($H261:X261),(Input!$H$157*(1+rvanilla)^0.5)/A15stdlife))</f>
        <v>0</v>
      </c>
      <c r="Z261" s="164">
        <f>IF(A15stdlife="n/a","n/a",IF(Z$3&gt;(A15stdlife+$E261),(Input!$H$157*(1+rvanilla)^0.5)-SUM($H261:Y261),(Input!$H$157*(1+rvanilla)^0.5)/A15stdlife))</f>
        <v>0</v>
      </c>
      <c r="AA261" s="164">
        <f>IF(A15stdlife="n/a","n/a",IF(AA$3&gt;(A15stdlife+$E261),(Input!$H$157*(1+rvanilla)^0.5)-SUM($H261:Z261),(Input!$H$157*(1+rvanilla)^0.5)/A15stdlife))</f>
        <v>0</v>
      </c>
      <c r="AB261" s="164">
        <f>IF(A15stdlife="n/a","n/a",IF(AB$3&gt;(A15stdlife+$E261),(Input!$H$157*(1+rvanilla)^0.5)-SUM($H261:AA261),(Input!$H$157*(1+rvanilla)^0.5)/A15stdlife))</f>
        <v>0</v>
      </c>
      <c r="AC261" s="164">
        <f>IF(A15stdlife="n/a","n/a",IF(AC$3&gt;(A15stdlife+$E261),(Input!$H$157*(1+rvanilla)^0.5)-SUM($H261:AB261),(Input!$H$157*(1+rvanilla)^0.5)/A15stdlife))</f>
        <v>0</v>
      </c>
      <c r="AD261" s="164">
        <f>IF(A15stdlife="n/a","n/a",IF(AD$3&gt;(A15stdlife+$E261),(Input!$H$157*(1+rvanilla)^0.5)-SUM($H261:AC261),(Input!$H$157*(1+rvanilla)^0.5)/A15stdlife))</f>
        <v>0</v>
      </c>
      <c r="AE261" s="164">
        <f>IF(A15stdlife="n/a","n/a",IF(AE$3&gt;(A15stdlife+$E261),(Input!$H$157*(1+rvanilla)^0.5)-SUM($H261:AD261),(Input!$H$157*(1+rvanilla)^0.5)/A15stdlife))</f>
        <v>0</v>
      </c>
      <c r="AF261" s="164">
        <f>IF(A15stdlife="n/a","n/a",IF(AF$3&gt;(A15stdlife+$E261),(Input!$H$157*(1+rvanilla)^0.5)-SUM($H261:AE261),(Input!$H$157*(1+rvanilla)^0.5)/A15stdlife))</f>
        <v>0</v>
      </c>
      <c r="AG261" s="164">
        <f>IF(A15stdlife="n/a","n/a",IF(AG$3&gt;(A15stdlife+$E261),(Input!$H$157*(1+rvanilla)^0.5)-SUM($H261:AF261),(Input!$H$157*(1+rvanilla)^0.5)/A15stdlife))</f>
        <v>0</v>
      </c>
      <c r="AH261" s="164">
        <f>IF(A15stdlife="n/a","n/a",IF(AH$3&gt;(A15stdlife+$E261),(Input!$H$157*(1+rvanilla)^0.5)-SUM($H261:AG261),(Input!$H$157*(1+rvanilla)^0.5)/A15stdlife))</f>
        <v>0</v>
      </c>
      <c r="AI261" s="164">
        <f>IF(A15stdlife="n/a","n/a",IF(AI$3&gt;(A15stdlife+$E261),(Input!$H$157*(1+rvanilla)^0.5)-SUM($H261:AH261),(Input!$H$157*(1+rvanilla)^0.5)/A15stdlife))</f>
        <v>0</v>
      </c>
      <c r="AJ261" s="164">
        <f>IF(A15stdlife="n/a","n/a",IF(AJ$3&gt;(A15stdlife+$E261),(Input!$H$157*(1+rvanilla)^0.5)-SUM($H261:AI261),(Input!$H$157*(1+rvanilla)^0.5)/A15stdlife))</f>
        <v>0</v>
      </c>
      <c r="AK261" s="164">
        <f>IF(A15stdlife="n/a","n/a",IF(AK$3&gt;(A15stdlife+$E261),(Input!$H$157*(1+rvanilla)^0.5)-SUM($H261:AJ261),(Input!$H$157*(1+rvanilla)^0.5)/A15stdlife))</f>
        <v>0</v>
      </c>
      <c r="AL261" s="164">
        <f>IF(A15stdlife="n/a","n/a",IF(AL$3&gt;(A15stdlife+$E261),(Input!$H$157*(1+rvanilla)^0.5)-SUM($H261:AK261),(Input!$H$157*(1+rvanilla)^0.5)/A15stdlife))</f>
        <v>0</v>
      </c>
      <c r="AM261" s="164">
        <f>IF(A15stdlife="n/a","n/a",IF(AM$3&gt;(A15stdlife+$E261),(Input!$H$157*(1+rvanilla)^0.5)-SUM($H261:AL261),(Input!$H$157*(1+rvanilla)^0.5)/A15stdlife))</f>
        <v>0</v>
      </c>
      <c r="AN261" s="164">
        <f>IF(A15stdlife="n/a","n/a",IF(AN$3&gt;(A15stdlife+$E261),(Input!$H$157*(1+rvanilla)^0.5)-SUM($H261:AM261),(Input!$H$157*(1+rvanilla)^0.5)/A15stdlife))</f>
        <v>0</v>
      </c>
      <c r="AO261" s="164">
        <f>IF(A15stdlife="n/a","n/a",IF(AO$3&gt;(A15stdlife+$E261),(Input!$H$157*(1+rvanilla)^0.5)-SUM($H261:AN261),(Input!$H$157*(1+rvanilla)^0.5)/A15stdlife))</f>
        <v>0</v>
      </c>
      <c r="AP261" s="164">
        <f>IF(A15stdlife="n/a","n/a",IF(AP$3&gt;(A15stdlife+$E261),(Input!$H$157*(1+rvanilla)^0.5)-SUM($H261:AO261),(Input!$H$157*(1+rvanilla)^0.5)/A15stdlife))</f>
        <v>0</v>
      </c>
      <c r="AQ261" s="164">
        <f>IF(A15stdlife="n/a","n/a",IF(AQ$3&gt;(A15stdlife+$E261),(Input!$H$157*(1+rvanilla)^0.5)-SUM($H261:AP261),(Input!$H$157*(1+rvanilla)^0.5)/A15stdlife))</f>
        <v>0</v>
      </c>
      <c r="AR261" s="164">
        <f>IF(A15stdlife="n/a","n/a",IF(AR$3&gt;(A15stdlife+$E261),(Input!$H$157*(1+rvanilla)^0.5)-SUM($H261:AQ261),(Input!$H$157*(1+rvanilla)^0.5)/A15stdlife))</f>
        <v>0</v>
      </c>
      <c r="AS261" s="164">
        <f>IF(A15stdlife="n/a","n/a",IF(AS$3&gt;(A15stdlife+$E261),(Input!$H$157*(1+rvanilla)^0.5)-SUM($H261:AR261),(Input!$H$157*(1+rvanilla)^0.5)/A15stdlife))</f>
        <v>0</v>
      </c>
      <c r="AT261" s="164">
        <f>IF(A15stdlife="n/a","n/a",IF(AT$3&gt;(A15stdlife+$E261),(Input!$H$157*(1+rvanilla)^0.5)-SUM($H261:AS261),(Input!$H$157*(1+rvanilla)^0.5)/A15stdlife))</f>
        <v>0</v>
      </c>
      <c r="AU261" s="164">
        <f>IF(A15stdlife="n/a","n/a",IF(AU$3&gt;(A15stdlife+$E261),(Input!$H$157*(1+rvanilla)^0.5)-SUM($H261:AT261),(Input!$H$157*(1+rvanilla)^0.5)/A15stdlife))</f>
        <v>0</v>
      </c>
      <c r="AV261" s="164">
        <f>IF(A15stdlife="n/a","n/a",IF(AV$3&gt;(A15stdlife+$E261),(Input!$H$157*(1+rvanilla)^0.5)-SUM($H261:AU261),(Input!$H$157*(1+rvanilla)^0.5)/A15stdlife))</f>
        <v>0</v>
      </c>
      <c r="AW261" s="164">
        <f>IF(A15stdlife="n/a","n/a",IF(AW$3&gt;(A15stdlife+$E261),(Input!$H$157*(1+rvanilla)^0.5)-SUM($H261:AV261),(Input!$H$157*(1+rvanilla)^0.5)/A15stdlife))</f>
        <v>0</v>
      </c>
      <c r="AX261" s="164">
        <f>IF(A15stdlife="n/a","n/a",IF(AX$3&gt;(A15stdlife+$E261),(Input!$H$157*(1+rvanilla)^0.5)-SUM($H261:AW261),(Input!$H$157*(1+rvanilla)^0.5)/A15stdlife))</f>
        <v>0</v>
      </c>
      <c r="AY261" s="164">
        <f>IF(A15stdlife="n/a","n/a",IF(AY$3&gt;(A15stdlife+$E261),(Input!$H$157*(1+rvanilla)^0.5)-SUM($H261:AX261),(Input!$H$157*(1+rvanilla)^0.5)/A15stdlife))</f>
        <v>0</v>
      </c>
      <c r="AZ261" s="164">
        <f>IF(A15stdlife="n/a","n/a",IF(AZ$3&gt;(A15stdlife+$E261),(Input!$H$157*(1+rvanilla)^0.5)-SUM($H261:AY261),(Input!$H$157*(1+rvanilla)^0.5)/A15stdlife))</f>
        <v>0</v>
      </c>
      <c r="BA261" s="164">
        <f>IF(A15stdlife="n/a","n/a",IF(BA$3&gt;(A15stdlife+$E261),(Input!$H$157*(1+rvanilla)^0.5)-SUM($H261:AZ261),(Input!$H$157*(1+rvanilla)^0.5)/A15stdlife))</f>
        <v>0</v>
      </c>
      <c r="BB261" s="164">
        <f>IF(A15stdlife="n/a","n/a",IF(BB$3&gt;(A15stdlife+$E261),(Input!$H$157*(1+rvanilla)^0.5)-SUM($H261:BA261),(Input!$H$157*(1+rvanilla)^0.5)/A15stdlife))</f>
        <v>0</v>
      </c>
      <c r="BC261" s="164">
        <f>IF(A15stdlife="n/a","n/a",IF(BC$3&gt;(A15stdlife+$E261),(Input!$H$157*(1+rvanilla)^0.5)-SUM($H261:BB261),(Input!$H$157*(1+rvanilla)^0.5)/A15stdlife))</f>
        <v>0</v>
      </c>
      <c r="BD261" s="164">
        <f>IF(A15stdlife="n/a","n/a",IF(BD$3&gt;(A15stdlife+$E261),(Input!$H$157*(1+rvanilla)^0.5)-SUM($H261:BC261),(Input!$H$157*(1+rvanilla)^0.5)/A15stdlife))</f>
        <v>0</v>
      </c>
      <c r="BE261" s="164">
        <f>IF(A15stdlife="n/a","n/a",IF(BE$3&gt;(A15stdlife+$E261),(Input!$H$157*(1+rvanilla)^0.5)-SUM($H261:BD261),(Input!$H$157*(1+rvanilla)^0.5)/A15stdlife))</f>
        <v>0</v>
      </c>
      <c r="BF261" s="164">
        <f>IF(A15stdlife="n/a","n/a",IF(BF$3&gt;(A15stdlife+$E261),(Input!$H$157*(1+rvanilla)^0.5)-SUM($H261:BE261),(Input!$H$157*(1+rvanilla)^0.5)/A15stdlife))</f>
        <v>0</v>
      </c>
      <c r="BG261" s="164">
        <f>IF(A15stdlife="n/a","n/a",IF(BG$3&gt;(A15stdlife+$E261),(Input!$H$157*(1+rvanilla)^0.5)-SUM($H261:BF261),(Input!$H$157*(1+rvanilla)^0.5)/A15stdlife))</f>
        <v>0</v>
      </c>
      <c r="BH261" s="164">
        <f>IF(A15stdlife="n/a","n/a",IF(BH$3&gt;(A15stdlife+$E261),(Input!$H$157*(1+rvanilla)^0.5)-SUM($H261:BG261),(Input!$H$157*(1+rvanilla)^0.5)/A15stdlife))</f>
        <v>0</v>
      </c>
      <c r="BI261" s="164">
        <f>IF(A15stdlife="n/a","n/a",IF(BI$3&gt;(A15stdlife+$E261),(Input!$H$157*(1+rvanilla)^0.5)-SUM($H261:BH261),(Input!$H$157*(1+rvanilla)^0.5)/A15stdlife))</f>
        <v>0</v>
      </c>
      <c r="BJ261" s="18"/>
      <c r="BK261" s="18"/>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s="5" customFormat="1" hidden="1" outlineLevel="2" x14ac:dyDescent="0.2">
      <c r="A262" s="18"/>
      <c r="B262" s="18"/>
      <c r="C262" s="36"/>
      <c r="D262" s="485"/>
      <c r="E262" s="283">
        <v>3</v>
      </c>
      <c r="F262" s="38"/>
      <c r="G262" s="391"/>
      <c r="H262" s="308"/>
      <c r="I262" s="307"/>
      <c r="J262" s="164">
        <f>IF(A15stdlife="n/a","n/a",IF(J$3&gt;(A15stdlife+$E262),(Input!$I$157*(1+rvanilla)^0.5)-SUM($I262:I262),(Input!$I$157*(1+rvanilla)^0.5)/A15stdlife))</f>
        <v>0</v>
      </c>
      <c r="K262" s="164">
        <f>IF(A15stdlife="n/a","n/a",IF(K$3&gt;(A15stdlife+$E262),(Input!$I$157*(1+rvanilla)^0.5)-SUM($I262:J262),(Input!$I$157*(1+rvanilla)^0.5)/A15stdlife))</f>
        <v>0</v>
      </c>
      <c r="L262" s="164">
        <f>IF(A15stdlife="n/a","n/a",IF(L$3&gt;(A15stdlife+$E262),(Input!$I$157*(1+rvanilla)^0.5)-SUM($I262:K262),(Input!$I$157*(1+rvanilla)^0.5)/A15stdlife))</f>
        <v>0</v>
      </c>
      <c r="M262" s="164">
        <f>IF(A15stdlife="n/a","n/a",IF(M$3&gt;(A15stdlife+$E262),(Input!$I$157*(1+rvanilla)^0.5)-SUM($I262:L262),(Input!$I$157*(1+rvanilla)^0.5)/A15stdlife))</f>
        <v>0</v>
      </c>
      <c r="N262" s="164">
        <f>IF(A15stdlife="n/a","n/a",IF(N$3&gt;(A15stdlife+$E262),(Input!$I$157*(1+rvanilla)^0.5)-SUM($I262:M262),(Input!$I$157*(1+rvanilla)^0.5)/A15stdlife))</f>
        <v>0</v>
      </c>
      <c r="O262" s="164">
        <f>IF(A15stdlife="n/a","n/a",IF(O$3&gt;(A15stdlife+$E262),(Input!$I$157*(1+rvanilla)^0.5)-SUM($I262:N262),(Input!$I$157*(1+rvanilla)^0.5)/A15stdlife))</f>
        <v>0</v>
      </c>
      <c r="P262" s="164">
        <f>IF(A15stdlife="n/a","n/a",IF(P$3&gt;(A15stdlife+$E262),(Input!$I$157*(1+rvanilla)^0.5)-SUM($I262:O262),(Input!$I$157*(1+rvanilla)^0.5)/A15stdlife))</f>
        <v>0</v>
      </c>
      <c r="Q262" s="164">
        <f>IF(A15stdlife="n/a","n/a",IF(Q$3&gt;(A15stdlife+$E262),(Input!$I$157*(1+rvanilla)^0.5)-SUM($I262:P262),(Input!$I$157*(1+rvanilla)^0.5)/A15stdlife))</f>
        <v>0</v>
      </c>
      <c r="R262" s="164">
        <f>IF(A15stdlife="n/a","n/a",IF(R$3&gt;(A15stdlife+$E262),(Input!$I$157*(1+rvanilla)^0.5)-SUM($I262:Q262),(Input!$I$157*(1+rvanilla)^0.5)/A15stdlife))</f>
        <v>0</v>
      </c>
      <c r="S262" s="164">
        <f>IF(A15stdlife="n/a","n/a",IF(S$3&gt;(A15stdlife+$E262),(Input!$I$157*(1+rvanilla)^0.5)-SUM($I262:R262),(Input!$I$157*(1+rvanilla)^0.5)/A15stdlife))</f>
        <v>0</v>
      </c>
      <c r="T262" s="164">
        <f>IF(A15stdlife="n/a","n/a",IF(T$3&gt;(A15stdlife+$E262),(Input!$I$157*(1+rvanilla)^0.5)-SUM($I262:S262),(Input!$I$157*(1+rvanilla)^0.5)/A15stdlife))</f>
        <v>0</v>
      </c>
      <c r="U262" s="164">
        <f>IF(A15stdlife="n/a","n/a",IF(U$3&gt;(A15stdlife+$E262),(Input!$I$157*(1+rvanilla)^0.5)-SUM($I262:T262),(Input!$I$157*(1+rvanilla)^0.5)/A15stdlife))</f>
        <v>0</v>
      </c>
      <c r="V262" s="164">
        <f>IF(A15stdlife="n/a","n/a",IF(V$3&gt;(A15stdlife+$E262),(Input!$I$157*(1+rvanilla)^0.5)-SUM($I262:U262),(Input!$I$157*(1+rvanilla)^0.5)/A15stdlife))</f>
        <v>0</v>
      </c>
      <c r="W262" s="164">
        <f>IF(A15stdlife="n/a","n/a",IF(W$3&gt;(A15stdlife+$E262),(Input!$I$157*(1+rvanilla)^0.5)-SUM($I262:V262),(Input!$I$157*(1+rvanilla)^0.5)/A15stdlife))</f>
        <v>0</v>
      </c>
      <c r="X262" s="164">
        <f>IF(A15stdlife="n/a","n/a",IF(X$3&gt;(A15stdlife+$E262),(Input!$I$157*(1+rvanilla)^0.5)-SUM($I262:W262),(Input!$I$157*(1+rvanilla)^0.5)/A15stdlife))</f>
        <v>0</v>
      </c>
      <c r="Y262" s="164">
        <f>IF(A15stdlife="n/a","n/a",IF(Y$3&gt;(A15stdlife+$E262),(Input!$I$157*(1+rvanilla)^0.5)-SUM($I262:X262),(Input!$I$157*(1+rvanilla)^0.5)/A15stdlife))</f>
        <v>0</v>
      </c>
      <c r="Z262" s="164">
        <f>IF(A15stdlife="n/a","n/a",IF(Z$3&gt;(A15stdlife+$E262),(Input!$I$157*(1+rvanilla)^0.5)-SUM($I262:Y262),(Input!$I$157*(1+rvanilla)^0.5)/A15stdlife))</f>
        <v>0</v>
      </c>
      <c r="AA262" s="164">
        <f>IF(A15stdlife="n/a","n/a",IF(AA$3&gt;(A15stdlife+$E262),(Input!$I$157*(1+rvanilla)^0.5)-SUM($I262:Z262),(Input!$I$157*(1+rvanilla)^0.5)/A15stdlife))</f>
        <v>0</v>
      </c>
      <c r="AB262" s="164">
        <f>IF(A15stdlife="n/a","n/a",IF(AB$3&gt;(A15stdlife+$E262),(Input!$I$157*(1+rvanilla)^0.5)-SUM($I262:AA262),(Input!$I$157*(1+rvanilla)^0.5)/A15stdlife))</f>
        <v>0</v>
      </c>
      <c r="AC262" s="164">
        <f>IF(A15stdlife="n/a","n/a",IF(AC$3&gt;(A15stdlife+$E262),(Input!$I$157*(1+rvanilla)^0.5)-SUM($I262:AB262),(Input!$I$157*(1+rvanilla)^0.5)/A15stdlife))</f>
        <v>0</v>
      </c>
      <c r="AD262" s="164">
        <f>IF(A15stdlife="n/a","n/a",IF(AD$3&gt;(A15stdlife+$E262),(Input!$I$157*(1+rvanilla)^0.5)-SUM($I262:AC262),(Input!$I$157*(1+rvanilla)^0.5)/A15stdlife))</f>
        <v>0</v>
      </c>
      <c r="AE262" s="164">
        <f>IF(A15stdlife="n/a","n/a",IF(AE$3&gt;(A15stdlife+$E262),(Input!$I$157*(1+rvanilla)^0.5)-SUM($I262:AD262),(Input!$I$157*(1+rvanilla)^0.5)/A15stdlife))</f>
        <v>0</v>
      </c>
      <c r="AF262" s="164">
        <f>IF(A15stdlife="n/a","n/a",IF(AF$3&gt;(A15stdlife+$E262),(Input!$I$157*(1+rvanilla)^0.5)-SUM($I262:AE262),(Input!$I$157*(1+rvanilla)^0.5)/A15stdlife))</f>
        <v>0</v>
      </c>
      <c r="AG262" s="164">
        <f>IF(A15stdlife="n/a","n/a",IF(AG$3&gt;(A15stdlife+$E262),(Input!$I$157*(1+rvanilla)^0.5)-SUM($I262:AF262),(Input!$I$157*(1+rvanilla)^0.5)/A15stdlife))</f>
        <v>0</v>
      </c>
      <c r="AH262" s="164">
        <f>IF(A15stdlife="n/a","n/a",IF(AH$3&gt;(A15stdlife+$E262),(Input!$I$157*(1+rvanilla)^0.5)-SUM($I262:AG262),(Input!$I$157*(1+rvanilla)^0.5)/A15stdlife))</f>
        <v>0</v>
      </c>
      <c r="AI262" s="164">
        <f>IF(A15stdlife="n/a","n/a",IF(AI$3&gt;(A15stdlife+$E262),(Input!$I$157*(1+rvanilla)^0.5)-SUM($I262:AH262),(Input!$I$157*(1+rvanilla)^0.5)/A15stdlife))</f>
        <v>0</v>
      </c>
      <c r="AJ262" s="164">
        <f>IF(A15stdlife="n/a","n/a",IF(AJ$3&gt;(A15stdlife+$E262),(Input!$I$157*(1+rvanilla)^0.5)-SUM($I262:AI262),(Input!$I$157*(1+rvanilla)^0.5)/A15stdlife))</f>
        <v>0</v>
      </c>
      <c r="AK262" s="164">
        <f>IF(A15stdlife="n/a","n/a",IF(AK$3&gt;(A15stdlife+$E262),(Input!$I$157*(1+rvanilla)^0.5)-SUM($I262:AJ262),(Input!$I$157*(1+rvanilla)^0.5)/A15stdlife))</f>
        <v>0</v>
      </c>
      <c r="AL262" s="164">
        <f>IF(A15stdlife="n/a","n/a",IF(AL$3&gt;(A15stdlife+$E262),(Input!$I$157*(1+rvanilla)^0.5)-SUM($I262:AK262),(Input!$I$157*(1+rvanilla)^0.5)/A15stdlife))</f>
        <v>0</v>
      </c>
      <c r="AM262" s="164">
        <f>IF(A15stdlife="n/a","n/a",IF(AM$3&gt;(A15stdlife+$E262),(Input!$I$157*(1+rvanilla)^0.5)-SUM($I262:AL262),(Input!$I$157*(1+rvanilla)^0.5)/A15stdlife))</f>
        <v>0</v>
      </c>
      <c r="AN262" s="164">
        <f>IF(A15stdlife="n/a","n/a",IF(AN$3&gt;(A15stdlife+$E262),(Input!$I$157*(1+rvanilla)^0.5)-SUM($I262:AM262),(Input!$I$157*(1+rvanilla)^0.5)/A15stdlife))</f>
        <v>0</v>
      </c>
      <c r="AO262" s="164">
        <f>IF(A15stdlife="n/a","n/a",IF(AO$3&gt;(A15stdlife+$E262),(Input!$I$157*(1+rvanilla)^0.5)-SUM($I262:AN262),(Input!$I$157*(1+rvanilla)^0.5)/A15stdlife))</f>
        <v>0</v>
      </c>
      <c r="AP262" s="164">
        <f>IF(A15stdlife="n/a","n/a",IF(AP$3&gt;(A15stdlife+$E262),(Input!$I$157*(1+rvanilla)^0.5)-SUM($I262:AO262),(Input!$I$157*(1+rvanilla)^0.5)/A15stdlife))</f>
        <v>0</v>
      </c>
      <c r="AQ262" s="164">
        <f>IF(A15stdlife="n/a","n/a",IF(AQ$3&gt;(A15stdlife+$E262),(Input!$I$157*(1+rvanilla)^0.5)-SUM($I262:AP262),(Input!$I$157*(1+rvanilla)^0.5)/A15stdlife))</f>
        <v>0</v>
      </c>
      <c r="AR262" s="164">
        <f>IF(A15stdlife="n/a","n/a",IF(AR$3&gt;(A15stdlife+$E262),(Input!$I$157*(1+rvanilla)^0.5)-SUM($I262:AQ262),(Input!$I$157*(1+rvanilla)^0.5)/A15stdlife))</f>
        <v>0</v>
      </c>
      <c r="AS262" s="164">
        <f>IF(A15stdlife="n/a","n/a",IF(AS$3&gt;(A15stdlife+$E262),(Input!$I$157*(1+rvanilla)^0.5)-SUM($I262:AR262),(Input!$I$157*(1+rvanilla)^0.5)/A15stdlife))</f>
        <v>0</v>
      </c>
      <c r="AT262" s="164">
        <f>IF(A15stdlife="n/a","n/a",IF(AT$3&gt;(A15stdlife+$E262),(Input!$I$157*(1+rvanilla)^0.5)-SUM($I262:AS262),(Input!$I$157*(1+rvanilla)^0.5)/A15stdlife))</f>
        <v>0</v>
      </c>
      <c r="AU262" s="164">
        <f>IF(A15stdlife="n/a","n/a",IF(AU$3&gt;(A15stdlife+$E262),(Input!$I$157*(1+rvanilla)^0.5)-SUM($I262:AT262),(Input!$I$157*(1+rvanilla)^0.5)/A15stdlife))</f>
        <v>0</v>
      </c>
      <c r="AV262" s="164">
        <f>IF(A15stdlife="n/a","n/a",IF(AV$3&gt;(A15stdlife+$E262),(Input!$I$157*(1+rvanilla)^0.5)-SUM($I262:AU262),(Input!$I$157*(1+rvanilla)^0.5)/A15stdlife))</f>
        <v>0</v>
      </c>
      <c r="AW262" s="164">
        <f>IF(A15stdlife="n/a","n/a",IF(AW$3&gt;(A15stdlife+$E262),(Input!$I$157*(1+rvanilla)^0.5)-SUM($I262:AV262),(Input!$I$157*(1+rvanilla)^0.5)/A15stdlife))</f>
        <v>0</v>
      </c>
      <c r="AX262" s="164">
        <f>IF(A15stdlife="n/a","n/a",IF(AX$3&gt;(A15stdlife+$E262),(Input!$I$157*(1+rvanilla)^0.5)-SUM($I262:AW262),(Input!$I$157*(1+rvanilla)^0.5)/A15stdlife))</f>
        <v>0</v>
      </c>
      <c r="AY262" s="164">
        <f>IF(A15stdlife="n/a","n/a",IF(AY$3&gt;(A15stdlife+$E262),(Input!$I$157*(1+rvanilla)^0.5)-SUM($I262:AX262),(Input!$I$157*(1+rvanilla)^0.5)/A15stdlife))</f>
        <v>0</v>
      </c>
      <c r="AZ262" s="164">
        <f>IF(A15stdlife="n/a","n/a",IF(AZ$3&gt;(A15stdlife+$E262),(Input!$I$157*(1+rvanilla)^0.5)-SUM($I262:AY262),(Input!$I$157*(1+rvanilla)^0.5)/A15stdlife))</f>
        <v>0</v>
      </c>
      <c r="BA262" s="164">
        <f>IF(A15stdlife="n/a","n/a",IF(BA$3&gt;(A15stdlife+$E262),(Input!$I$157*(1+rvanilla)^0.5)-SUM($I262:AZ262),(Input!$I$157*(1+rvanilla)^0.5)/A15stdlife))</f>
        <v>0</v>
      </c>
      <c r="BB262" s="164">
        <f>IF(A15stdlife="n/a","n/a",IF(BB$3&gt;(A15stdlife+$E262),(Input!$I$157*(1+rvanilla)^0.5)-SUM($I262:BA262),(Input!$I$157*(1+rvanilla)^0.5)/A15stdlife))</f>
        <v>0</v>
      </c>
      <c r="BC262" s="164">
        <f>IF(A15stdlife="n/a","n/a",IF(BC$3&gt;(A15stdlife+$E262),(Input!$I$157*(1+rvanilla)^0.5)-SUM($I262:BB262),(Input!$I$157*(1+rvanilla)^0.5)/A15stdlife))</f>
        <v>0</v>
      </c>
      <c r="BD262" s="164">
        <f>IF(A15stdlife="n/a","n/a",IF(BD$3&gt;(A15stdlife+$E262),(Input!$I$157*(1+rvanilla)^0.5)-SUM($I262:BC262),(Input!$I$157*(1+rvanilla)^0.5)/A15stdlife))</f>
        <v>0</v>
      </c>
      <c r="BE262" s="164">
        <f>IF(A15stdlife="n/a","n/a",IF(BE$3&gt;(A15stdlife+$E262),(Input!$I$157*(1+rvanilla)^0.5)-SUM($I262:BD262),(Input!$I$157*(1+rvanilla)^0.5)/A15stdlife))</f>
        <v>0</v>
      </c>
      <c r="BF262" s="164">
        <f>IF(A15stdlife="n/a","n/a",IF(BF$3&gt;(A15stdlife+$E262),(Input!$I$157*(1+rvanilla)^0.5)-SUM($I262:BE262),(Input!$I$157*(1+rvanilla)^0.5)/A15stdlife))</f>
        <v>0</v>
      </c>
      <c r="BG262" s="164">
        <f>IF(A15stdlife="n/a","n/a",IF(BG$3&gt;(A15stdlife+$E262),(Input!$I$157*(1+rvanilla)^0.5)-SUM($I262:BF262),(Input!$I$157*(1+rvanilla)^0.5)/A15stdlife))</f>
        <v>0</v>
      </c>
      <c r="BH262" s="164">
        <f>IF(A15stdlife="n/a","n/a",IF(BH$3&gt;(A15stdlife+$E262),(Input!$I$157*(1+rvanilla)^0.5)-SUM($I262:BG262),(Input!$I$157*(1+rvanilla)^0.5)/A15stdlife))</f>
        <v>0</v>
      </c>
      <c r="BI262" s="164">
        <f>IF(A15stdlife="n/a","n/a",IF(BI$3&gt;(A15stdlife+$E262),(Input!$I$157*(1+rvanilla)^0.5)-SUM($I262:BH262),(Input!$I$157*(1+rvanilla)^0.5)/A15stdlife))</f>
        <v>0</v>
      </c>
      <c r="BJ262" s="18"/>
      <c r="BK262" s="18"/>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s="5" customFormat="1" hidden="1" outlineLevel="2" x14ac:dyDescent="0.2">
      <c r="A263" s="18"/>
      <c r="B263" s="18"/>
      <c r="C263" s="36"/>
      <c r="D263" s="485"/>
      <c r="E263" s="283">
        <v>4</v>
      </c>
      <c r="F263" s="38"/>
      <c r="G263" s="391"/>
      <c r="H263" s="308"/>
      <c r="I263" s="308"/>
      <c r="J263" s="307"/>
      <c r="K263" s="164">
        <f>IF(A15stdlife="n/a","n/a",IF(K$3&gt;(A15stdlife+$E263),(Input!$J$157*(1+rvanilla)^0.5)-SUM($J263:J263),(Input!$J$157*(1+rvanilla)^0.5)/A15stdlife))</f>
        <v>0</v>
      </c>
      <c r="L263" s="164">
        <f>IF(A15stdlife="n/a","n/a",IF(L$3&gt;(A15stdlife+$E263),(Input!$J$157*(1+rvanilla)^0.5)-SUM($J263:K263),(Input!$J$157*(1+rvanilla)^0.5)/A15stdlife))</f>
        <v>0</v>
      </c>
      <c r="M263" s="164">
        <f>IF(A15stdlife="n/a","n/a",IF(M$3&gt;(A15stdlife+$E263),(Input!$J$157*(1+rvanilla)^0.5)-SUM($J263:L263),(Input!$J$157*(1+rvanilla)^0.5)/A15stdlife))</f>
        <v>0</v>
      </c>
      <c r="N263" s="164">
        <f>IF(A15stdlife="n/a","n/a",IF(N$3&gt;(A15stdlife+$E263),(Input!$J$157*(1+rvanilla)^0.5)-SUM($J263:M263),(Input!$J$157*(1+rvanilla)^0.5)/A15stdlife))</f>
        <v>0</v>
      </c>
      <c r="O263" s="164">
        <f>IF(A15stdlife="n/a","n/a",IF(O$3&gt;(A15stdlife+$E263),(Input!$J$157*(1+rvanilla)^0.5)-SUM($J263:N263),(Input!$J$157*(1+rvanilla)^0.5)/A15stdlife))</f>
        <v>0</v>
      </c>
      <c r="P263" s="164">
        <f>IF(A15stdlife="n/a","n/a",IF(P$3&gt;(A15stdlife+$E263),(Input!$J$157*(1+rvanilla)^0.5)-SUM($J263:O263),(Input!$J$157*(1+rvanilla)^0.5)/A15stdlife))</f>
        <v>0</v>
      </c>
      <c r="Q263" s="164">
        <f>IF(A15stdlife="n/a","n/a",IF(Q$3&gt;(A15stdlife+$E263),(Input!$J$157*(1+rvanilla)^0.5)-SUM($J263:P263),(Input!$J$157*(1+rvanilla)^0.5)/A15stdlife))</f>
        <v>0</v>
      </c>
      <c r="R263" s="164">
        <f>IF(A15stdlife="n/a","n/a",IF(R$3&gt;(A15stdlife+$E263),(Input!$J$157*(1+rvanilla)^0.5)-SUM($J263:Q263),(Input!$J$157*(1+rvanilla)^0.5)/A15stdlife))</f>
        <v>0</v>
      </c>
      <c r="S263" s="164">
        <f>IF(A15stdlife="n/a","n/a",IF(S$3&gt;(A15stdlife+$E263),(Input!$J$157*(1+rvanilla)^0.5)-SUM($J263:R263),(Input!$J$157*(1+rvanilla)^0.5)/A15stdlife))</f>
        <v>0</v>
      </c>
      <c r="T263" s="164">
        <f>IF(A15stdlife="n/a","n/a",IF(T$3&gt;(A15stdlife+$E263),(Input!$J$157*(1+rvanilla)^0.5)-SUM($J263:S263),(Input!$J$157*(1+rvanilla)^0.5)/A15stdlife))</f>
        <v>0</v>
      </c>
      <c r="U263" s="164">
        <f>IF(A15stdlife="n/a","n/a",IF(U$3&gt;(A15stdlife+$E263),(Input!$J$157*(1+rvanilla)^0.5)-SUM($J263:T263),(Input!$J$157*(1+rvanilla)^0.5)/A15stdlife))</f>
        <v>0</v>
      </c>
      <c r="V263" s="164">
        <f>IF(A15stdlife="n/a","n/a",IF(V$3&gt;(A15stdlife+$E263),(Input!$J$157*(1+rvanilla)^0.5)-SUM($J263:U263),(Input!$J$157*(1+rvanilla)^0.5)/A15stdlife))</f>
        <v>0</v>
      </c>
      <c r="W263" s="164">
        <f>IF(A15stdlife="n/a","n/a",IF(W$3&gt;(A15stdlife+$E263),(Input!$J$157*(1+rvanilla)^0.5)-SUM($J263:V263),(Input!$J$157*(1+rvanilla)^0.5)/A15stdlife))</f>
        <v>0</v>
      </c>
      <c r="X263" s="164">
        <f>IF(A15stdlife="n/a","n/a",IF(X$3&gt;(A15stdlife+$E263),(Input!$J$157*(1+rvanilla)^0.5)-SUM($J263:W263),(Input!$J$157*(1+rvanilla)^0.5)/A15stdlife))</f>
        <v>0</v>
      </c>
      <c r="Y263" s="164">
        <f>IF(A15stdlife="n/a","n/a",IF(Y$3&gt;(A15stdlife+$E263),(Input!$J$157*(1+rvanilla)^0.5)-SUM($J263:X263),(Input!$J$157*(1+rvanilla)^0.5)/A15stdlife))</f>
        <v>0</v>
      </c>
      <c r="Z263" s="164">
        <f>IF(A15stdlife="n/a","n/a",IF(Z$3&gt;(A15stdlife+$E263),(Input!$J$157*(1+rvanilla)^0.5)-SUM($J263:Y263),(Input!$J$157*(1+rvanilla)^0.5)/A15stdlife))</f>
        <v>0</v>
      </c>
      <c r="AA263" s="164">
        <f>IF(A15stdlife="n/a","n/a",IF(AA$3&gt;(A15stdlife+$E263),(Input!$J$157*(1+rvanilla)^0.5)-SUM($J263:Z263),(Input!$J$157*(1+rvanilla)^0.5)/A15stdlife))</f>
        <v>0</v>
      </c>
      <c r="AB263" s="164">
        <f>IF(A15stdlife="n/a","n/a",IF(AB$3&gt;(A15stdlife+$E263),(Input!$J$157*(1+rvanilla)^0.5)-SUM($J263:AA263),(Input!$J$157*(1+rvanilla)^0.5)/A15stdlife))</f>
        <v>0</v>
      </c>
      <c r="AC263" s="164">
        <f>IF(A15stdlife="n/a","n/a",IF(AC$3&gt;(A15stdlife+$E263),(Input!$J$157*(1+rvanilla)^0.5)-SUM($J263:AB263),(Input!$J$157*(1+rvanilla)^0.5)/A15stdlife))</f>
        <v>0</v>
      </c>
      <c r="AD263" s="164">
        <f>IF(A15stdlife="n/a","n/a",IF(AD$3&gt;(A15stdlife+$E263),(Input!$J$157*(1+rvanilla)^0.5)-SUM($J263:AC263),(Input!$J$157*(1+rvanilla)^0.5)/A15stdlife))</f>
        <v>0</v>
      </c>
      <c r="AE263" s="164">
        <f>IF(A15stdlife="n/a","n/a",IF(AE$3&gt;(A15stdlife+$E263),(Input!$J$157*(1+rvanilla)^0.5)-SUM($J263:AD263),(Input!$J$157*(1+rvanilla)^0.5)/A15stdlife))</f>
        <v>0</v>
      </c>
      <c r="AF263" s="164">
        <f>IF(A15stdlife="n/a","n/a",IF(AF$3&gt;(A15stdlife+$E263),(Input!$J$157*(1+rvanilla)^0.5)-SUM($J263:AE263),(Input!$J$157*(1+rvanilla)^0.5)/A15stdlife))</f>
        <v>0</v>
      </c>
      <c r="AG263" s="164">
        <f>IF(A15stdlife="n/a","n/a",IF(AG$3&gt;(A15stdlife+$E263),(Input!$J$157*(1+rvanilla)^0.5)-SUM($J263:AF263),(Input!$J$157*(1+rvanilla)^0.5)/A15stdlife))</f>
        <v>0</v>
      </c>
      <c r="AH263" s="164">
        <f>IF(A15stdlife="n/a","n/a",IF(AH$3&gt;(A15stdlife+$E263),(Input!$J$157*(1+rvanilla)^0.5)-SUM($J263:AG263),(Input!$J$157*(1+rvanilla)^0.5)/A15stdlife))</f>
        <v>0</v>
      </c>
      <c r="AI263" s="164">
        <f>IF(A15stdlife="n/a","n/a",IF(AI$3&gt;(A15stdlife+$E263),(Input!$J$157*(1+rvanilla)^0.5)-SUM($J263:AH263),(Input!$J$157*(1+rvanilla)^0.5)/A15stdlife))</f>
        <v>0</v>
      </c>
      <c r="AJ263" s="164">
        <f>IF(A15stdlife="n/a","n/a",IF(AJ$3&gt;(A15stdlife+$E263),(Input!$J$157*(1+rvanilla)^0.5)-SUM($J263:AI263),(Input!$J$157*(1+rvanilla)^0.5)/A15stdlife))</f>
        <v>0</v>
      </c>
      <c r="AK263" s="164">
        <f>IF(A15stdlife="n/a","n/a",IF(AK$3&gt;(A15stdlife+$E263),(Input!$J$157*(1+rvanilla)^0.5)-SUM($J263:AJ263),(Input!$J$157*(1+rvanilla)^0.5)/A15stdlife))</f>
        <v>0</v>
      </c>
      <c r="AL263" s="164">
        <f>IF(A15stdlife="n/a","n/a",IF(AL$3&gt;(A15stdlife+$E263),(Input!$J$157*(1+rvanilla)^0.5)-SUM($J263:AK263),(Input!$J$157*(1+rvanilla)^0.5)/A15stdlife))</f>
        <v>0</v>
      </c>
      <c r="AM263" s="164">
        <f>IF(A15stdlife="n/a","n/a",IF(AM$3&gt;(A15stdlife+$E263),(Input!$J$157*(1+rvanilla)^0.5)-SUM($J263:AL263),(Input!$J$157*(1+rvanilla)^0.5)/A15stdlife))</f>
        <v>0</v>
      </c>
      <c r="AN263" s="164">
        <f>IF(A15stdlife="n/a","n/a",IF(AN$3&gt;(A15stdlife+$E263),(Input!$J$157*(1+rvanilla)^0.5)-SUM($J263:AM263),(Input!$J$157*(1+rvanilla)^0.5)/A15stdlife))</f>
        <v>0</v>
      </c>
      <c r="AO263" s="164">
        <f>IF(A15stdlife="n/a","n/a",IF(AO$3&gt;(A15stdlife+$E263),(Input!$J$157*(1+rvanilla)^0.5)-SUM($J263:AN263),(Input!$J$157*(1+rvanilla)^0.5)/A15stdlife))</f>
        <v>0</v>
      </c>
      <c r="AP263" s="164">
        <f>IF(A15stdlife="n/a","n/a",IF(AP$3&gt;(A15stdlife+$E263),(Input!$J$157*(1+rvanilla)^0.5)-SUM($J263:AO263),(Input!$J$157*(1+rvanilla)^0.5)/A15stdlife))</f>
        <v>0</v>
      </c>
      <c r="AQ263" s="164">
        <f>IF(A15stdlife="n/a","n/a",IF(AQ$3&gt;(A15stdlife+$E263),(Input!$J$157*(1+rvanilla)^0.5)-SUM($J263:AP263),(Input!$J$157*(1+rvanilla)^0.5)/A15stdlife))</f>
        <v>0</v>
      </c>
      <c r="AR263" s="164">
        <f>IF(A15stdlife="n/a","n/a",IF(AR$3&gt;(A15stdlife+$E263),(Input!$J$157*(1+rvanilla)^0.5)-SUM($J263:AQ263),(Input!$J$157*(1+rvanilla)^0.5)/A15stdlife))</f>
        <v>0</v>
      </c>
      <c r="AS263" s="164">
        <f>IF(A15stdlife="n/a","n/a",IF(AS$3&gt;(A15stdlife+$E263),(Input!$J$157*(1+rvanilla)^0.5)-SUM($J263:AR263),(Input!$J$157*(1+rvanilla)^0.5)/A15stdlife))</f>
        <v>0</v>
      </c>
      <c r="AT263" s="164">
        <f>IF(A15stdlife="n/a","n/a",IF(AT$3&gt;(A15stdlife+$E263),(Input!$J$157*(1+rvanilla)^0.5)-SUM($J263:AS263),(Input!$J$157*(1+rvanilla)^0.5)/A15stdlife))</f>
        <v>0</v>
      </c>
      <c r="AU263" s="164">
        <f>IF(A15stdlife="n/a","n/a",IF(AU$3&gt;(A15stdlife+$E263),(Input!$J$157*(1+rvanilla)^0.5)-SUM($J263:AT263),(Input!$J$157*(1+rvanilla)^0.5)/A15stdlife))</f>
        <v>0</v>
      </c>
      <c r="AV263" s="164">
        <f>IF(A15stdlife="n/a","n/a",IF(AV$3&gt;(A15stdlife+$E263),(Input!$J$157*(1+rvanilla)^0.5)-SUM($J263:AU263),(Input!$J$157*(1+rvanilla)^0.5)/A15stdlife))</f>
        <v>0</v>
      </c>
      <c r="AW263" s="164">
        <f>IF(A15stdlife="n/a","n/a",IF(AW$3&gt;(A15stdlife+$E263),(Input!$J$157*(1+rvanilla)^0.5)-SUM($J263:AV263),(Input!$J$157*(1+rvanilla)^0.5)/A15stdlife))</f>
        <v>0</v>
      </c>
      <c r="AX263" s="164">
        <f>IF(A15stdlife="n/a","n/a",IF(AX$3&gt;(A15stdlife+$E263),(Input!$J$157*(1+rvanilla)^0.5)-SUM($J263:AW263),(Input!$J$157*(1+rvanilla)^0.5)/A15stdlife))</f>
        <v>0</v>
      </c>
      <c r="AY263" s="164">
        <f>IF(A15stdlife="n/a","n/a",IF(AY$3&gt;(A15stdlife+$E263),(Input!$J$157*(1+rvanilla)^0.5)-SUM($J263:AX263),(Input!$J$157*(1+rvanilla)^0.5)/A15stdlife))</f>
        <v>0</v>
      </c>
      <c r="AZ263" s="164">
        <f>IF(A15stdlife="n/a","n/a",IF(AZ$3&gt;(A15stdlife+$E263),(Input!$J$157*(1+rvanilla)^0.5)-SUM($J263:AY263),(Input!$J$157*(1+rvanilla)^0.5)/A15stdlife))</f>
        <v>0</v>
      </c>
      <c r="BA263" s="164">
        <f>IF(A15stdlife="n/a","n/a",IF(BA$3&gt;(A15stdlife+$E263),(Input!$J$157*(1+rvanilla)^0.5)-SUM($J263:AZ263),(Input!$J$157*(1+rvanilla)^0.5)/A15stdlife))</f>
        <v>0</v>
      </c>
      <c r="BB263" s="164">
        <f>IF(A15stdlife="n/a","n/a",IF(BB$3&gt;(A15stdlife+$E263),(Input!$J$157*(1+rvanilla)^0.5)-SUM($J263:BA263),(Input!$J$157*(1+rvanilla)^0.5)/A15stdlife))</f>
        <v>0</v>
      </c>
      <c r="BC263" s="164">
        <f>IF(A15stdlife="n/a","n/a",IF(BC$3&gt;(A15stdlife+$E263),(Input!$J$157*(1+rvanilla)^0.5)-SUM($J263:BB263),(Input!$J$157*(1+rvanilla)^0.5)/A15stdlife))</f>
        <v>0</v>
      </c>
      <c r="BD263" s="164">
        <f>IF(A15stdlife="n/a","n/a",IF(BD$3&gt;(A15stdlife+$E263),(Input!$J$157*(1+rvanilla)^0.5)-SUM($J263:BC263),(Input!$J$157*(1+rvanilla)^0.5)/A15stdlife))</f>
        <v>0</v>
      </c>
      <c r="BE263" s="164">
        <f>IF(A15stdlife="n/a","n/a",IF(BE$3&gt;(A15stdlife+$E263),(Input!$J$157*(1+rvanilla)^0.5)-SUM($J263:BD263),(Input!$J$157*(1+rvanilla)^0.5)/A15stdlife))</f>
        <v>0</v>
      </c>
      <c r="BF263" s="164">
        <f>IF(A15stdlife="n/a","n/a",IF(BF$3&gt;(A15stdlife+$E263),(Input!$J$157*(1+rvanilla)^0.5)-SUM($J263:BE263),(Input!$J$157*(1+rvanilla)^0.5)/A15stdlife))</f>
        <v>0</v>
      </c>
      <c r="BG263" s="164">
        <f>IF(A15stdlife="n/a","n/a",IF(BG$3&gt;(A15stdlife+$E263),(Input!$J$157*(1+rvanilla)^0.5)-SUM($J263:BF263),(Input!$J$157*(1+rvanilla)^0.5)/A15stdlife))</f>
        <v>0</v>
      </c>
      <c r="BH263" s="164">
        <f>IF(A15stdlife="n/a","n/a",IF(BH$3&gt;(A15stdlife+$E263),(Input!$J$157*(1+rvanilla)^0.5)-SUM($J263:BG263),(Input!$J$157*(1+rvanilla)^0.5)/A15stdlife))</f>
        <v>0</v>
      </c>
      <c r="BI263" s="164">
        <f>IF(A15stdlife="n/a","n/a",IF(BI$3&gt;(A15stdlife+$E263),(Input!$J$157*(1+rvanilla)^0.5)-SUM($J263:BH263),(Input!$J$157*(1+rvanilla)^0.5)/A15stdlife))</f>
        <v>0</v>
      </c>
      <c r="BJ263" s="18"/>
      <c r="BK263" s="18"/>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s="5" customFormat="1" hidden="1" outlineLevel="2" x14ac:dyDescent="0.2">
      <c r="A264" s="18"/>
      <c r="B264" s="18"/>
      <c r="C264" s="36"/>
      <c r="D264" s="485"/>
      <c r="E264" s="283">
        <v>5</v>
      </c>
      <c r="F264" s="38"/>
      <c r="G264" s="391"/>
      <c r="H264" s="308"/>
      <c r="I264" s="308"/>
      <c r="J264" s="308"/>
      <c r="K264" s="307"/>
      <c r="L264" s="164">
        <f>IF(A15stdlife="n/a","n/a",IF(L$3&gt;(A15stdlife+$E264),(Input!$K$157*(1+rvanilla)^0.5)-SUM($K264:K264),(Input!$K$157*(1+rvanilla)^0.5)/A15stdlife))</f>
        <v>0</v>
      </c>
      <c r="M264" s="164">
        <f>IF(A15stdlife="n/a","n/a",IF(M$3&gt;(A15stdlife+$E264),(Input!$K$157*(1+rvanilla)^0.5)-SUM($K264:L264),(Input!$K$157*(1+rvanilla)^0.5)/A15stdlife))</f>
        <v>0</v>
      </c>
      <c r="N264" s="164">
        <f>IF(A15stdlife="n/a","n/a",IF(N$3&gt;(A15stdlife+$E264),(Input!$K$157*(1+rvanilla)^0.5)-SUM($K264:M264),(Input!$K$157*(1+rvanilla)^0.5)/A15stdlife))</f>
        <v>0</v>
      </c>
      <c r="O264" s="164">
        <f>IF(A15stdlife="n/a","n/a",IF(O$3&gt;(A15stdlife+$E264),(Input!$K$157*(1+rvanilla)^0.5)-SUM($K264:N264),(Input!$K$157*(1+rvanilla)^0.5)/A15stdlife))</f>
        <v>0</v>
      </c>
      <c r="P264" s="164">
        <f>IF(A15stdlife="n/a","n/a",IF(P$3&gt;(A15stdlife+$E264),(Input!$K$157*(1+rvanilla)^0.5)-SUM($K264:O264),(Input!$K$157*(1+rvanilla)^0.5)/A15stdlife))</f>
        <v>0</v>
      </c>
      <c r="Q264" s="164">
        <f>IF(A15stdlife="n/a","n/a",IF(Q$3&gt;(A15stdlife+$E264),(Input!$K$157*(1+rvanilla)^0.5)-SUM($K264:P264),(Input!$K$157*(1+rvanilla)^0.5)/A15stdlife))</f>
        <v>0</v>
      </c>
      <c r="R264" s="164">
        <f>IF(A15stdlife="n/a","n/a",IF(R$3&gt;(A15stdlife+$E264),(Input!$K$157*(1+rvanilla)^0.5)-SUM($K264:Q264),(Input!$K$157*(1+rvanilla)^0.5)/A15stdlife))</f>
        <v>0</v>
      </c>
      <c r="S264" s="164">
        <f>IF(A15stdlife="n/a","n/a",IF(S$3&gt;(A15stdlife+$E264),(Input!$K$157*(1+rvanilla)^0.5)-SUM($K264:R264),(Input!$K$157*(1+rvanilla)^0.5)/A15stdlife))</f>
        <v>0</v>
      </c>
      <c r="T264" s="164">
        <f>IF(A15stdlife="n/a","n/a",IF(T$3&gt;(A15stdlife+$E264),(Input!$K$157*(1+rvanilla)^0.5)-SUM($K264:S264),(Input!$K$157*(1+rvanilla)^0.5)/A15stdlife))</f>
        <v>0</v>
      </c>
      <c r="U264" s="164">
        <f>IF(A15stdlife="n/a","n/a",IF(U$3&gt;(A15stdlife+$E264),(Input!$K$157*(1+rvanilla)^0.5)-SUM($K264:T264),(Input!$K$157*(1+rvanilla)^0.5)/A15stdlife))</f>
        <v>0</v>
      </c>
      <c r="V264" s="164">
        <f>IF(A15stdlife="n/a","n/a",IF(V$3&gt;(A15stdlife+$E264),(Input!$K$157*(1+rvanilla)^0.5)-SUM($K264:U264),(Input!$K$157*(1+rvanilla)^0.5)/A15stdlife))</f>
        <v>0</v>
      </c>
      <c r="W264" s="164">
        <f>IF(A15stdlife="n/a","n/a",IF(W$3&gt;(A15stdlife+$E264),(Input!$K$157*(1+rvanilla)^0.5)-SUM($K264:V264),(Input!$K$157*(1+rvanilla)^0.5)/A15stdlife))</f>
        <v>0</v>
      </c>
      <c r="X264" s="164">
        <f>IF(A15stdlife="n/a","n/a",IF(X$3&gt;(A15stdlife+$E264),(Input!$K$157*(1+rvanilla)^0.5)-SUM($K264:W264),(Input!$K$157*(1+rvanilla)^0.5)/A15stdlife))</f>
        <v>0</v>
      </c>
      <c r="Y264" s="164">
        <f>IF(A15stdlife="n/a","n/a",IF(Y$3&gt;(A15stdlife+$E264),(Input!$K$157*(1+rvanilla)^0.5)-SUM($K264:X264),(Input!$K$157*(1+rvanilla)^0.5)/A15stdlife))</f>
        <v>0</v>
      </c>
      <c r="Z264" s="164">
        <f>IF(A15stdlife="n/a","n/a",IF(Z$3&gt;(A15stdlife+$E264),(Input!$K$157*(1+rvanilla)^0.5)-SUM($K264:Y264),(Input!$K$157*(1+rvanilla)^0.5)/A15stdlife))</f>
        <v>0</v>
      </c>
      <c r="AA264" s="164">
        <f>IF(A15stdlife="n/a","n/a",IF(AA$3&gt;(A15stdlife+$E264),(Input!$K$157*(1+rvanilla)^0.5)-SUM($K264:Z264),(Input!$K$157*(1+rvanilla)^0.5)/A15stdlife))</f>
        <v>0</v>
      </c>
      <c r="AB264" s="164">
        <f>IF(A15stdlife="n/a","n/a",IF(AB$3&gt;(A15stdlife+$E264),(Input!$K$157*(1+rvanilla)^0.5)-SUM($K264:AA264),(Input!$K$157*(1+rvanilla)^0.5)/A15stdlife))</f>
        <v>0</v>
      </c>
      <c r="AC264" s="164">
        <f>IF(A15stdlife="n/a","n/a",IF(AC$3&gt;(A15stdlife+$E264),(Input!$K$157*(1+rvanilla)^0.5)-SUM($K264:AB264),(Input!$K$157*(1+rvanilla)^0.5)/A15stdlife))</f>
        <v>0</v>
      </c>
      <c r="AD264" s="164">
        <f>IF(A15stdlife="n/a","n/a",IF(AD$3&gt;(A15stdlife+$E264),(Input!$K$157*(1+rvanilla)^0.5)-SUM($K264:AC264),(Input!$K$157*(1+rvanilla)^0.5)/A15stdlife))</f>
        <v>0</v>
      </c>
      <c r="AE264" s="164">
        <f>IF(A15stdlife="n/a","n/a",IF(AE$3&gt;(A15stdlife+$E264),(Input!$K$157*(1+rvanilla)^0.5)-SUM($K264:AD264),(Input!$K$157*(1+rvanilla)^0.5)/A15stdlife))</f>
        <v>0</v>
      </c>
      <c r="AF264" s="164">
        <f>IF(A15stdlife="n/a","n/a",IF(AF$3&gt;(A15stdlife+$E264),(Input!$K$157*(1+rvanilla)^0.5)-SUM($K264:AE264),(Input!$K$157*(1+rvanilla)^0.5)/A15stdlife))</f>
        <v>0</v>
      </c>
      <c r="AG264" s="164">
        <f>IF(A15stdlife="n/a","n/a",IF(AG$3&gt;(A15stdlife+$E264),(Input!$K$157*(1+rvanilla)^0.5)-SUM($K264:AF264),(Input!$K$157*(1+rvanilla)^0.5)/A15stdlife))</f>
        <v>0</v>
      </c>
      <c r="AH264" s="164">
        <f>IF(A15stdlife="n/a","n/a",IF(AH$3&gt;(A15stdlife+$E264),(Input!$K$157*(1+rvanilla)^0.5)-SUM($K264:AG264),(Input!$K$157*(1+rvanilla)^0.5)/A15stdlife))</f>
        <v>0</v>
      </c>
      <c r="AI264" s="164">
        <f>IF(A15stdlife="n/a","n/a",IF(AI$3&gt;(A15stdlife+$E264),(Input!$K$157*(1+rvanilla)^0.5)-SUM($K264:AH264),(Input!$K$157*(1+rvanilla)^0.5)/A15stdlife))</f>
        <v>0</v>
      </c>
      <c r="AJ264" s="164">
        <f>IF(A15stdlife="n/a","n/a",IF(AJ$3&gt;(A15stdlife+$E264),(Input!$K$157*(1+rvanilla)^0.5)-SUM($K264:AI264),(Input!$K$157*(1+rvanilla)^0.5)/A15stdlife))</f>
        <v>0</v>
      </c>
      <c r="AK264" s="164">
        <f>IF(A15stdlife="n/a","n/a",IF(AK$3&gt;(A15stdlife+$E264),(Input!$K$157*(1+rvanilla)^0.5)-SUM($K264:AJ264),(Input!$K$157*(1+rvanilla)^0.5)/A15stdlife))</f>
        <v>0</v>
      </c>
      <c r="AL264" s="164">
        <f>IF(A15stdlife="n/a","n/a",IF(AL$3&gt;(A15stdlife+$E264),(Input!$K$157*(1+rvanilla)^0.5)-SUM($K264:AK264),(Input!$K$157*(1+rvanilla)^0.5)/A15stdlife))</f>
        <v>0</v>
      </c>
      <c r="AM264" s="164">
        <f>IF(A15stdlife="n/a","n/a",IF(AM$3&gt;(A15stdlife+$E264),(Input!$K$157*(1+rvanilla)^0.5)-SUM($K264:AL264),(Input!$K$157*(1+rvanilla)^0.5)/A15stdlife))</f>
        <v>0</v>
      </c>
      <c r="AN264" s="164">
        <f>IF(A15stdlife="n/a","n/a",IF(AN$3&gt;(A15stdlife+$E264),(Input!$K$157*(1+rvanilla)^0.5)-SUM($K264:AM264),(Input!$K$157*(1+rvanilla)^0.5)/A15stdlife))</f>
        <v>0</v>
      </c>
      <c r="AO264" s="164">
        <f>IF(A15stdlife="n/a","n/a",IF(AO$3&gt;(A15stdlife+$E264),(Input!$K$157*(1+rvanilla)^0.5)-SUM($K264:AN264),(Input!$K$157*(1+rvanilla)^0.5)/A15stdlife))</f>
        <v>0</v>
      </c>
      <c r="AP264" s="164">
        <f>IF(A15stdlife="n/a","n/a",IF(AP$3&gt;(A15stdlife+$E264),(Input!$K$157*(1+rvanilla)^0.5)-SUM($K264:AO264),(Input!$K$157*(1+rvanilla)^0.5)/A15stdlife))</f>
        <v>0</v>
      </c>
      <c r="AQ264" s="164">
        <f>IF(A15stdlife="n/a","n/a",IF(AQ$3&gt;(A15stdlife+$E264),(Input!$K$157*(1+rvanilla)^0.5)-SUM($K264:AP264),(Input!$K$157*(1+rvanilla)^0.5)/A15stdlife))</f>
        <v>0</v>
      </c>
      <c r="AR264" s="164">
        <f>IF(A15stdlife="n/a","n/a",IF(AR$3&gt;(A15stdlife+$E264),(Input!$K$157*(1+rvanilla)^0.5)-SUM($K264:AQ264),(Input!$K$157*(1+rvanilla)^0.5)/A15stdlife))</f>
        <v>0</v>
      </c>
      <c r="AS264" s="164">
        <f>IF(A15stdlife="n/a","n/a",IF(AS$3&gt;(A15stdlife+$E264),(Input!$K$157*(1+rvanilla)^0.5)-SUM($K264:AR264),(Input!$K$157*(1+rvanilla)^0.5)/A15stdlife))</f>
        <v>0</v>
      </c>
      <c r="AT264" s="164">
        <f>IF(A15stdlife="n/a","n/a",IF(AT$3&gt;(A15stdlife+$E264),(Input!$K$157*(1+rvanilla)^0.5)-SUM($K264:AS264),(Input!$K$157*(1+rvanilla)^0.5)/A15stdlife))</f>
        <v>0</v>
      </c>
      <c r="AU264" s="164">
        <f>IF(A15stdlife="n/a","n/a",IF(AU$3&gt;(A15stdlife+$E264),(Input!$K$157*(1+rvanilla)^0.5)-SUM($K264:AT264),(Input!$K$157*(1+rvanilla)^0.5)/A15stdlife))</f>
        <v>0</v>
      </c>
      <c r="AV264" s="164">
        <f>IF(A15stdlife="n/a","n/a",IF(AV$3&gt;(A15stdlife+$E264),(Input!$K$157*(1+rvanilla)^0.5)-SUM($K264:AU264),(Input!$K$157*(1+rvanilla)^0.5)/A15stdlife))</f>
        <v>0</v>
      </c>
      <c r="AW264" s="164">
        <f>IF(A15stdlife="n/a","n/a",IF(AW$3&gt;(A15stdlife+$E264),(Input!$K$157*(1+rvanilla)^0.5)-SUM($K264:AV264),(Input!$K$157*(1+rvanilla)^0.5)/A15stdlife))</f>
        <v>0</v>
      </c>
      <c r="AX264" s="164">
        <f>IF(A15stdlife="n/a","n/a",IF(AX$3&gt;(A15stdlife+$E264),(Input!$K$157*(1+rvanilla)^0.5)-SUM($K264:AW264),(Input!$K$157*(1+rvanilla)^0.5)/A15stdlife))</f>
        <v>0</v>
      </c>
      <c r="AY264" s="164">
        <f>IF(A15stdlife="n/a","n/a",IF(AY$3&gt;(A15stdlife+$E264),(Input!$K$157*(1+rvanilla)^0.5)-SUM($K264:AX264),(Input!$K$157*(1+rvanilla)^0.5)/A15stdlife))</f>
        <v>0</v>
      </c>
      <c r="AZ264" s="164">
        <f>IF(A15stdlife="n/a","n/a",IF(AZ$3&gt;(A15stdlife+$E264),(Input!$K$157*(1+rvanilla)^0.5)-SUM($K264:AY264),(Input!$K$157*(1+rvanilla)^0.5)/A15stdlife))</f>
        <v>0</v>
      </c>
      <c r="BA264" s="164">
        <f>IF(A15stdlife="n/a","n/a",IF(BA$3&gt;(A15stdlife+$E264),(Input!$K$157*(1+rvanilla)^0.5)-SUM($K264:AZ264),(Input!$K$157*(1+rvanilla)^0.5)/A15stdlife))</f>
        <v>0</v>
      </c>
      <c r="BB264" s="164">
        <f>IF(A15stdlife="n/a","n/a",IF(BB$3&gt;(A15stdlife+$E264),(Input!$K$157*(1+rvanilla)^0.5)-SUM($K264:BA264),(Input!$K$157*(1+rvanilla)^0.5)/A15stdlife))</f>
        <v>0</v>
      </c>
      <c r="BC264" s="164">
        <f>IF(A15stdlife="n/a","n/a",IF(BC$3&gt;(A15stdlife+$E264),(Input!$K$157*(1+rvanilla)^0.5)-SUM($K264:BB264),(Input!$K$157*(1+rvanilla)^0.5)/A15stdlife))</f>
        <v>0</v>
      </c>
      <c r="BD264" s="164">
        <f>IF(A15stdlife="n/a","n/a",IF(BD$3&gt;(A15stdlife+$E264),(Input!$K$157*(1+rvanilla)^0.5)-SUM($K264:BC264),(Input!$K$157*(1+rvanilla)^0.5)/A15stdlife))</f>
        <v>0</v>
      </c>
      <c r="BE264" s="164">
        <f>IF(A15stdlife="n/a","n/a",IF(BE$3&gt;(A15stdlife+$E264),(Input!$K$157*(1+rvanilla)^0.5)-SUM($K264:BD264),(Input!$K$157*(1+rvanilla)^0.5)/A15stdlife))</f>
        <v>0</v>
      </c>
      <c r="BF264" s="164">
        <f>IF(A15stdlife="n/a","n/a",IF(BF$3&gt;(A15stdlife+$E264),(Input!$K$157*(1+rvanilla)^0.5)-SUM($K264:BE264),(Input!$K$157*(1+rvanilla)^0.5)/A15stdlife))</f>
        <v>0</v>
      </c>
      <c r="BG264" s="164">
        <f>IF(A15stdlife="n/a","n/a",IF(BG$3&gt;(A15stdlife+$E264),(Input!$K$157*(1+rvanilla)^0.5)-SUM($K264:BF264),(Input!$K$157*(1+rvanilla)^0.5)/A15stdlife))</f>
        <v>0</v>
      </c>
      <c r="BH264" s="164">
        <f>IF(A15stdlife="n/a","n/a",IF(BH$3&gt;(A15stdlife+$E264),(Input!$K$157*(1+rvanilla)^0.5)-SUM($K264:BG264),(Input!$K$157*(1+rvanilla)^0.5)/A15stdlife))</f>
        <v>0</v>
      </c>
      <c r="BI264" s="164">
        <f>IF(A15stdlife="n/a","n/a",IF(BI$3&gt;(A15stdlife+$E264),(Input!$K$157*(1+rvanilla)^0.5)-SUM($K264:BH264),(Input!$K$157*(1+rvanilla)^0.5)/A15stdlife))</f>
        <v>0</v>
      </c>
      <c r="BJ264" s="18"/>
      <c r="BK264" s="18"/>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s="5" customFormat="1" hidden="1" outlineLevel="2" x14ac:dyDescent="0.2">
      <c r="A265" s="18"/>
      <c r="B265" s="18"/>
      <c r="C265" s="36"/>
      <c r="D265" s="485"/>
      <c r="E265" s="283">
        <v>6</v>
      </c>
      <c r="F265" s="38"/>
      <c r="G265" s="391"/>
      <c r="H265" s="308"/>
      <c r="I265" s="308"/>
      <c r="J265" s="308"/>
      <c r="K265" s="308"/>
      <c r="L265" s="307"/>
      <c r="M265" s="164">
        <f>IF(A15stdlife="n/a","n/a",IF(M$3&gt;(A15stdlife+$E265),(Input!$L$157*(1+rvanilla)^0.5)-SUM($L265:L265),(Input!$L$157*(1+rvanilla)^0.5)/A15stdlife))</f>
        <v>0</v>
      </c>
      <c r="N265" s="164">
        <f>IF(A15stdlife="n/a","n/a",IF(N$3&gt;(A15stdlife+$E265),(Input!$L$157*(1+rvanilla)^0.5)-SUM($L265:M265),(Input!$L$157*(1+rvanilla)^0.5)/A15stdlife))</f>
        <v>0</v>
      </c>
      <c r="O265" s="164">
        <f>IF(A15stdlife="n/a","n/a",IF(O$3&gt;(A15stdlife+$E265),(Input!$L$157*(1+rvanilla)^0.5)-SUM($L265:N265),(Input!$L$157*(1+rvanilla)^0.5)/A15stdlife))</f>
        <v>0</v>
      </c>
      <c r="P265" s="164">
        <f>IF(A15stdlife="n/a","n/a",IF(P$3&gt;(A15stdlife+$E265),(Input!$L$157*(1+rvanilla)^0.5)-SUM($L265:O265),(Input!$L$157*(1+rvanilla)^0.5)/A15stdlife))</f>
        <v>0</v>
      </c>
      <c r="Q265" s="164">
        <f>IF(A15stdlife="n/a","n/a",IF(Q$3&gt;(A15stdlife+$E265),(Input!$L$157*(1+rvanilla)^0.5)-SUM($L265:P265),(Input!$L$157*(1+rvanilla)^0.5)/A15stdlife))</f>
        <v>0</v>
      </c>
      <c r="R265" s="164">
        <f>IF(A15stdlife="n/a","n/a",IF(R$3&gt;(A15stdlife+$E265),(Input!$L$157*(1+rvanilla)^0.5)-SUM($L265:Q265),(Input!$L$157*(1+rvanilla)^0.5)/A15stdlife))</f>
        <v>0</v>
      </c>
      <c r="S265" s="164">
        <f>IF(A15stdlife="n/a","n/a",IF(S$3&gt;(A15stdlife+$E265),(Input!$L$157*(1+rvanilla)^0.5)-SUM($L265:R265),(Input!$L$157*(1+rvanilla)^0.5)/A15stdlife))</f>
        <v>0</v>
      </c>
      <c r="T265" s="164">
        <f>IF(A15stdlife="n/a","n/a",IF(T$3&gt;(A15stdlife+$E265),(Input!$L$157*(1+rvanilla)^0.5)-SUM($L265:S265),(Input!$L$157*(1+rvanilla)^0.5)/A15stdlife))</f>
        <v>0</v>
      </c>
      <c r="U265" s="164">
        <f>IF(A15stdlife="n/a","n/a",IF(U$3&gt;(A15stdlife+$E265),(Input!$L$157*(1+rvanilla)^0.5)-SUM($L265:T265),(Input!$L$157*(1+rvanilla)^0.5)/A15stdlife))</f>
        <v>0</v>
      </c>
      <c r="V265" s="164">
        <f>IF(A15stdlife="n/a","n/a",IF(V$3&gt;(A15stdlife+$E265),(Input!$L$157*(1+rvanilla)^0.5)-SUM($L265:U265),(Input!$L$157*(1+rvanilla)^0.5)/A15stdlife))</f>
        <v>0</v>
      </c>
      <c r="W265" s="164">
        <f>IF(A15stdlife="n/a","n/a",IF(W$3&gt;(A15stdlife+$E265),(Input!$L$157*(1+rvanilla)^0.5)-SUM($L265:V265),(Input!$L$157*(1+rvanilla)^0.5)/A15stdlife))</f>
        <v>0</v>
      </c>
      <c r="X265" s="164">
        <f>IF(A15stdlife="n/a","n/a",IF(X$3&gt;(A15stdlife+$E265),(Input!$L$157*(1+rvanilla)^0.5)-SUM($L265:W265),(Input!$L$157*(1+rvanilla)^0.5)/A15stdlife))</f>
        <v>0</v>
      </c>
      <c r="Y265" s="164">
        <f>IF(A15stdlife="n/a","n/a",IF(Y$3&gt;(A15stdlife+$E265),(Input!$L$157*(1+rvanilla)^0.5)-SUM($L265:X265),(Input!$L$157*(1+rvanilla)^0.5)/A15stdlife))</f>
        <v>0</v>
      </c>
      <c r="Z265" s="164">
        <f>IF(A15stdlife="n/a","n/a",IF(Z$3&gt;(A15stdlife+$E265),(Input!$L$157*(1+rvanilla)^0.5)-SUM($L265:Y265),(Input!$L$157*(1+rvanilla)^0.5)/A15stdlife))</f>
        <v>0</v>
      </c>
      <c r="AA265" s="164">
        <f>IF(A15stdlife="n/a","n/a",IF(AA$3&gt;(A15stdlife+$E265),(Input!$L$157*(1+rvanilla)^0.5)-SUM($L265:Z265),(Input!$L$157*(1+rvanilla)^0.5)/A15stdlife))</f>
        <v>0</v>
      </c>
      <c r="AB265" s="164">
        <f>IF(A15stdlife="n/a","n/a",IF(AB$3&gt;(A15stdlife+$E265),(Input!$L$157*(1+rvanilla)^0.5)-SUM($L265:AA265),(Input!$L$157*(1+rvanilla)^0.5)/A15stdlife))</f>
        <v>0</v>
      </c>
      <c r="AC265" s="164">
        <f>IF(A15stdlife="n/a","n/a",IF(AC$3&gt;(A15stdlife+$E265),(Input!$L$157*(1+rvanilla)^0.5)-SUM($L265:AB265),(Input!$L$157*(1+rvanilla)^0.5)/A15stdlife))</f>
        <v>0</v>
      </c>
      <c r="AD265" s="164">
        <f>IF(A15stdlife="n/a","n/a",IF(AD$3&gt;(A15stdlife+$E265),(Input!$L$157*(1+rvanilla)^0.5)-SUM($L265:AC265),(Input!$L$157*(1+rvanilla)^0.5)/A15stdlife))</f>
        <v>0</v>
      </c>
      <c r="AE265" s="164">
        <f>IF(A15stdlife="n/a","n/a",IF(AE$3&gt;(A15stdlife+$E265),(Input!$L$157*(1+rvanilla)^0.5)-SUM($L265:AD265),(Input!$L$157*(1+rvanilla)^0.5)/A15stdlife))</f>
        <v>0</v>
      </c>
      <c r="AF265" s="164">
        <f>IF(A15stdlife="n/a","n/a",IF(AF$3&gt;(A15stdlife+$E265),(Input!$L$157*(1+rvanilla)^0.5)-SUM($L265:AE265),(Input!$L$157*(1+rvanilla)^0.5)/A15stdlife))</f>
        <v>0</v>
      </c>
      <c r="AG265" s="164">
        <f>IF(A15stdlife="n/a","n/a",IF(AG$3&gt;(A15stdlife+$E265),(Input!$L$157*(1+rvanilla)^0.5)-SUM($L265:AF265),(Input!$L$157*(1+rvanilla)^0.5)/A15stdlife))</f>
        <v>0</v>
      </c>
      <c r="AH265" s="164">
        <f>IF(A15stdlife="n/a","n/a",IF(AH$3&gt;(A15stdlife+$E265),(Input!$L$157*(1+rvanilla)^0.5)-SUM($L265:AG265),(Input!$L$157*(1+rvanilla)^0.5)/A15stdlife))</f>
        <v>0</v>
      </c>
      <c r="AI265" s="164">
        <f>IF(A15stdlife="n/a","n/a",IF(AI$3&gt;(A15stdlife+$E265),(Input!$L$157*(1+rvanilla)^0.5)-SUM($L265:AH265),(Input!$L$157*(1+rvanilla)^0.5)/A15stdlife))</f>
        <v>0</v>
      </c>
      <c r="AJ265" s="164">
        <f>IF(A15stdlife="n/a","n/a",IF(AJ$3&gt;(A15stdlife+$E265),(Input!$L$157*(1+rvanilla)^0.5)-SUM($L265:AI265),(Input!$L$157*(1+rvanilla)^0.5)/A15stdlife))</f>
        <v>0</v>
      </c>
      <c r="AK265" s="164">
        <f>IF(A15stdlife="n/a","n/a",IF(AK$3&gt;(A15stdlife+$E265),(Input!$L$157*(1+rvanilla)^0.5)-SUM($L265:AJ265),(Input!$L$157*(1+rvanilla)^0.5)/A15stdlife))</f>
        <v>0</v>
      </c>
      <c r="AL265" s="164">
        <f>IF(A15stdlife="n/a","n/a",IF(AL$3&gt;(A15stdlife+$E265),(Input!$L$157*(1+rvanilla)^0.5)-SUM($L265:AK265),(Input!$L$157*(1+rvanilla)^0.5)/A15stdlife))</f>
        <v>0</v>
      </c>
      <c r="AM265" s="164">
        <f>IF(A15stdlife="n/a","n/a",IF(AM$3&gt;(A15stdlife+$E265),(Input!$L$157*(1+rvanilla)^0.5)-SUM($L265:AL265),(Input!$L$157*(1+rvanilla)^0.5)/A15stdlife))</f>
        <v>0</v>
      </c>
      <c r="AN265" s="164">
        <f>IF(A15stdlife="n/a","n/a",IF(AN$3&gt;(A15stdlife+$E265),(Input!$L$157*(1+rvanilla)^0.5)-SUM($L265:AM265),(Input!$L$157*(1+rvanilla)^0.5)/A15stdlife))</f>
        <v>0</v>
      </c>
      <c r="AO265" s="164">
        <f>IF(A15stdlife="n/a","n/a",IF(AO$3&gt;(A15stdlife+$E265),(Input!$L$157*(1+rvanilla)^0.5)-SUM($L265:AN265),(Input!$L$157*(1+rvanilla)^0.5)/A15stdlife))</f>
        <v>0</v>
      </c>
      <c r="AP265" s="164">
        <f>IF(A15stdlife="n/a","n/a",IF(AP$3&gt;(A15stdlife+$E265),(Input!$L$157*(1+rvanilla)^0.5)-SUM($L265:AO265),(Input!$L$157*(1+rvanilla)^0.5)/A15stdlife))</f>
        <v>0</v>
      </c>
      <c r="AQ265" s="164">
        <f>IF(A15stdlife="n/a","n/a",IF(AQ$3&gt;(A15stdlife+$E265),(Input!$L$157*(1+rvanilla)^0.5)-SUM($L265:AP265),(Input!$L$157*(1+rvanilla)^0.5)/A15stdlife))</f>
        <v>0</v>
      </c>
      <c r="AR265" s="164">
        <f>IF(A15stdlife="n/a","n/a",IF(AR$3&gt;(A15stdlife+$E265),(Input!$L$157*(1+rvanilla)^0.5)-SUM($L265:AQ265),(Input!$L$157*(1+rvanilla)^0.5)/A15stdlife))</f>
        <v>0</v>
      </c>
      <c r="AS265" s="164">
        <f>IF(A15stdlife="n/a","n/a",IF(AS$3&gt;(A15stdlife+$E265),(Input!$L$157*(1+rvanilla)^0.5)-SUM($L265:AR265),(Input!$L$157*(1+rvanilla)^0.5)/A15stdlife))</f>
        <v>0</v>
      </c>
      <c r="AT265" s="164">
        <f>IF(A15stdlife="n/a","n/a",IF(AT$3&gt;(A15stdlife+$E265),(Input!$L$157*(1+rvanilla)^0.5)-SUM($L265:AS265),(Input!$L$157*(1+rvanilla)^0.5)/A15stdlife))</f>
        <v>0</v>
      </c>
      <c r="AU265" s="164">
        <f>IF(A15stdlife="n/a","n/a",IF(AU$3&gt;(A15stdlife+$E265),(Input!$L$157*(1+rvanilla)^0.5)-SUM($L265:AT265),(Input!$L$157*(1+rvanilla)^0.5)/A15stdlife))</f>
        <v>0</v>
      </c>
      <c r="AV265" s="164">
        <f>IF(A15stdlife="n/a","n/a",IF(AV$3&gt;(A15stdlife+$E265),(Input!$L$157*(1+rvanilla)^0.5)-SUM($L265:AU265),(Input!$L$157*(1+rvanilla)^0.5)/A15stdlife))</f>
        <v>0</v>
      </c>
      <c r="AW265" s="164">
        <f>IF(A15stdlife="n/a","n/a",IF(AW$3&gt;(A15stdlife+$E265),(Input!$L$157*(1+rvanilla)^0.5)-SUM($L265:AV265),(Input!$L$157*(1+rvanilla)^0.5)/A15stdlife))</f>
        <v>0</v>
      </c>
      <c r="AX265" s="164">
        <f>IF(A15stdlife="n/a","n/a",IF(AX$3&gt;(A15stdlife+$E265),(Input!$L$157*(1+rvanilla)^0.5)-SUM($L265:AW265),(Input!$L$157*(1+rvanilla)^0.5)/A15stdlife))</f>
        <v>0</v>
      </c>
      <c r="AY265" s="164">
        <f>IF(A15stdlife="n/a","n/a",IF(AY$3&gt;(A15stdlife+$E265),(Input!$L$157*(1+rvanilla)^0.5)-SUM($L265:AX265),(Input!$L$157*(1+rvanilla)^0.5)/A15stdlife))</f>
        <v>0</v>
      </c>
      <c r="AZ265" s="164">
        <f>IF(A15stdlife="n/a","n/a",IF(AZ$3&gt;(A15stdlife+$E265),(Input!$L$157*(1+rvanilla)^0.5)-SUM($L265:AY265),(Input!$L$157*(1+rvanilla)^0.5)/A15stdlife))</f>
        <v>0</v>
      </c>
      <c r="BA265" s="164">
        <f>IF(A15stdlife="n/a","n/a",IF(BA$3&gt;(A15stdlife+$E265),(Input!$L$157*(1+rvanilla)^0.5)-SUM($L265:AZ265),(Input!$L$157*(1+rvanilla)^0.5)/A15stdlife))</f>
        <v>0</v>
      </c>
      <c r="BB265" s="164">
        <f>IF(A15stdlife="n/a","n/a",IF(BB$3&gt;(A15stdlife+$E265),(Input!$L$157*(1+rvanilla)^0.5)-SUM($L265:BA265),(Input!$L$157*(1+rvanilla)^0.5)/A15stdlife))</f>
        <v>0</v>
      </c>
      <c r="BC265" s="164">
        <f>IF(A15stdlife="n/a","n/a",IF(BC$3&gt;(A15stdlife+$E265),(Input!$L$157*(1+rvanilla)^0.5)-SUM($L265:BB265),(Input!$L$157*(1+rvanilla)^0.5)/A15stdlife))</f>
        <v>0</v>
      </c>
      <c r="BD265" s="164">
        <f>IF(A15stdlife="n/a","n/a",IF(BD$3&gt;(A15stdlife+$E265),(Input!$L$157*(1+rvanilla)^0.5)-SUM($L265:BC265),(Input!$L$157*(1+rvanilla)^0.5)/A15stdlife))</f>
        <v>0</v>
      </c>
      <c r="BE265" s="164">
        <f>IF(A15stdlife="n/a","n/a",IF(BE$3&gt;(A15stdlife+$E265),(Input!$L$157*(1+rvanilla)^0.5)-SUM($L265:BD265),(Input!$L$157*(1+rvanilla)^0.5)/A15stdlife))</f>
        <v>0</v>
      </c>
      <c r="BF265" s="164">
        <f>IF(A15stdlife="n/a","n/a",IF(BF$3&gt;(A15stdlife+$E265),(Input!$L$157*(1+rvanilla)^0.5)-SUM($L265:BE265),(Input!$L$157*(1+rvanilla)^0.5)/A15stdlife))</f>
        <v>0</v>
      </c>
      <c r="BG265" s="164">
        <f>IF(A15stdlife="n/a","n/a",IF(BG$3&gt;(A15stdlife+$E265),(Input!$L$157*(1+rvanilla)^0.5)-SUM($L265:BF265),(Input!$L$157*(1+rvanilla)^0.5)/A15stdlife))</f>
        <v>0</v>
      </c>
      <c r="BH265" s="164">
        <f>IF(A15stdlife="n/a","n/a",IF(BH$3&gt;(A15stdlife+$E265),(Input!$L$157*(1+rvanilla)^0.5)-SUM($L265:BG265),(Input!$L$157*(1+rvanilla)^0.5)/A15stdlife))</f>
        <v>0</v>
      </c>
      <c r="BI265" s="164">
        <f>IF(A15stdlife="n/a","n/a",IF(BI$3&gt;(A15stdlife+$E265),(Input!$L$157*(1+rvanilla)^0.5)-SUM($L265:BH265),(Input!$L$157*(1+rvanilla)^0.5)/A15stdlife))</f>
        <v>0</v>
      </c>
      <c r="BJ265" s="18"/>
      <c r="BK265" s="18"/>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s="5" customFormat="1" hidden="1" outlineLevel="2" x14ac:dyDescent="0.2">
      <c r="A266" s="18"/>
      <c r="B266" s="18"/>
      <c r="C266" s="36"/>
      <c r="D266" s="485"/>
      <c r="E266" s="283">
        <v>7</v>
      </c>
      <c r="F266" s="38"/>
      <c r="G266" s="391"/>
      <c r="H266" s="308"/>
      <c r="I266" s="308"/>
      <c r="J266" s="308"/>
      <c r="K266" s="308"/>
      <c r="L266" s="308"/>
      <c r="M266" s="307"/>
      <c r="N266" s="164">
        <f>IF(A15stdlife="n/a","n/a",IF(N$3&gt;(A15stdlife+$E266),(Input!$M$157*(1+rvanilla)^0.5)-SUM($M266:M266),(Input!$M$157*(1+rvanilla)^0.5)/A15stdlife))</f>
        <v>0</v>
      </c>
      <c r="O266" s="164">
        <f>IF(A15stdlife="n/a","n/a",IF(O$3&gt;(A15stdlife+$E266),(Input!$M$157*(1+rvanilla)^0.5)-SUM($M266:N266),(Input!$M$157*(1+rvanilla)^0.5)/A15stdlife))</f>
        <v>0</v>
      </c>
      <c r="P266" s="164">
        <f>IF(A15stdlife="n/a","n/a",IF(P$3&gt;(A15stdlife+$E266),(Input!$M$157*(1+rvanilla)^0.5)-SUM($M266:O266),(Input!$M$157*(1+rvanilla)^0.5)/A15stdlife))</f>
        <v>0</v>
      </c>
      <c r="Q266" s="164">
        <f>IF(A15stdlife="n/a","n/a",IF(Q$3&gt;(A15stdlife+$E266),(Input!$M$157*(1+rvanilla)^0.5)-SUM($M266:P266),(Input!$M$157*(1+rvanilla)^0.5)/A15stdlife))</f>
        <v>0</v>
      </c>
      <c r="R266" s="164">
        <f>IF(A15stdlife="n/a","n/a",IF(R$3&gt;(A15stdlife+$E266),(Input!$M$157*(1+rvanilla)^0.5)-SUM($M266:Q266),(Input!$M$157*(1+rvanilla)^0.5)/A15stdlife))</f>
        <v>0</v>
      </c>
      <c r="S266" s="164">
        <f>IF(A15stdlife="n/a","n/a",IF(S$3&gt;(A15stdlife+$E266),(Input!$M$157*(1+rvanilla)^0.5)-SUM($M266:R266),(Input!$M$157*(1+rvanilla)^0.5)/A15stdlife))</f>
        <v>0</v>
      </c>
      <c r="T266" s="164">
        <f>IF(A15stdlife="n/a","n/a",IF(T$3&gt;(A15stdlife+$E266),(Input!$M$157*(1+rvanilla)^0.5)-SUM($M266:S266),(Input!$M$157*(1+rvanilla)^0.5)/A15stdlife))</f>
        <v>0</v>
      </c>
      <c r="U266" s="164">
        <f>IF(A15stdlife="n/a","n/a",IF(U$3&gt;(A15stdlife+$E266),(Input!$M$157*(1+rvanilla)^0.5)-SUM($M266:T266),(Input!$M$157*(1+rvanilla)^0.5)/A15stdlife))</f>
        <v>0</v>
      </c>
      <c r="V266" s="164">
        <f>IF(A15stdlife="n/a","n/a",IF(V$3&gt;(A15stdlife+$E266),(Input!$M$157*(1+rvanilla)^0.5)-SUM($M266:U266),(Input!$M$157*(1+rvanilla)^0.5)/A15stdlife))</f>
        <v>0</v>
      </c>
      <c r="W266" s="164">
        <f>IF(A15stdlife="n/a","n/a",IF(W$3&gt;(A15stdlife+$E266),(Input!$M$157*(1+rvanilla)^0.5)-SUM($M266:V266),(Input!$M$157*(1+rvanilla)^0.5)/A15stdlife))</f>
        <v>0</v>
      </c>
      <c r="X266" s="164">
        <f>IF(A15stdlife="n/a","n/a",IF(X$3&gt;(A15stdlife+$E266),(Input!$M$157*(1+rvanilla)^0.5)-SUM($M266:W266),(Input!$M$157*(1+rvanilla)^0.5)/A15stdlife))</f>
        <v>0</v>
      </c>
      <c r="Y266" s="164">
        <f>IF(A15stdlife="n/a","n/a",IF(Y$3&gt;(A15stdlife+$E266),(Input!$M$157*(1+rvanilla)^0.5)-SUM($M266:X266),(Input!$M$157*(1+rvanilla)^0.5)/A15stdlife))</f>
        <v>0</v>
      </c>
      <c r="Z266" s="164">
        <f>IF(A15stdlife="n/a","n/a",IF(Z$3&gt;(A15stdlife+$E266),(Input!$M$157*(1+rvanilla)^0.5)-SUM($M266:Y266),(Input!$M$157*(1+rvanilla)^0.5)/A15stdlife))</f>
        <v>0</v>
      </c>
      <c r="AA266" s="164">
        <f>IF(A15stdlife="n/a","n/a",IF(AA$3&gt;(A15stdlife+$E266),(Input!$M$157*(1+rvanilla)^0.5)-SUM($M266:Z266),(Input!$M$157*(1+rvanilla)^0.5)/A15stdlife))</f>
        <v>0</v>
      </c>
      <c r="AB266" s="164">
        <f>IF(A15stdlife="n/a","n/a",IF(AB$3&gt;(A15stdlife+$E266),(Input!$M$157*(1+rvanilla)^0.5)-SUM($M266:AA266),(Input!$M$157*(1+rvanilla)^0.5)/A15stdlife))</f>
        <v>0</v>
      </c>
      <c r="AC266" s="164">
        <f>IF(A15stdlife="n/a","n/a",IF(AC$3&gt;(A15stdlife+$E266),(Input!$M$157*(1+rvanilla)^0.5)-SUM($M266:AB266),(Input!$M$157*(1+rvanilla)^0.5)/A15stdlife))</f>
        <v>0</v>
      </c>
      <c r="AD266" s="164">
        <f>IF(A15stdlife="n/a","n/a",IF(AD$3&gt;(A15stdlife+$E266),(Input!$M$157*(1+rvanilla)^0.5)-SUM($M266:AC266),(Input!$M$157*(1+rvanilla)^0.5)/A15stdlife))</f>
        <v>0</v>
      </c>
      <c r="AE266" s="164">
        <f>IF(A15stdlife="n/a","n/a",IF(AE$3&gt;(A15stdlife+$E266),(Input!$M$157*(1+rvanilla)^0.5)-SUM($M266:AD266),(Input!$M$157*(1+rvanilla)^0.5)/A15stdlife))</f>
        <v>0</v>
      </c>
      <c r="AF266" s="164">
        <f>IF(A15stdlife="n/a","n/a",IF(AF$3&gt;(A15stdlife+$E266),(Input!$M$157*(1+rvanilla)^0.5)-SUM($M266:AE266),(Input!$M$157*(1+rvanilla)^0.5)/A15stdlife))</f>
        <v>0</v>
      </c>
      <c r="AG266" s="164">
        <f>IF(A15stdlife="n/a","n/a",IF(AG$3&gt;(A15stdlife+$E266),(Input!$M$157*(1+rvanilla)^0.5)-SUM($M266:AF266),(Input!$M$157*(1+rvanilla)^0.5)/A15stdlife))</f>
        <v>0</v>
      </c>
      <c r="AH266" s="164">
        <f>IF(A15stdlife="n/a","n/a",IF(AH$3&gt;(A15stdlife+$E266),(Input!$M$157*(1+rvanilla)^0.5)-SUM($M266:AG266),(Input!$M$157*(1+rvanilla)^0.5)/A15stdlife))</f>
        <v>0</v>
      </c>
      <c r="AI266" s="164">
        <f>IF(A15stdlife="n/a","n/a",IF(AI$3&gt;(A15stdlife+$E266),(Input!$M$157*(1+rvanilla)^0.5)-SUM($M266:AH266),(Input!$M$157*(1+rvanilla)^0.5)/A15stdlife))</f>
        <v>0</v>
      </c>
      <c r="AJ266" s="164">
        <f>IF(A15stdlife="n/a","n/a",IF(AJ$3&gt;(A15stdlife+$E266),(Input!$M$157*(1+rvanilla)^0.5)-SUM($M266:AI266),(Input!$M$157*(1+rvanilla)^0.5)/A15stdlife))</f>
        <v>0</v>
      </c>
      <c r="AK266" s="164">
        <f>IF(A15stdlife="n/a","n/a",IF(AK$3&gt;(A15stdlife+$E266),(Input!$M$157*(1+rvanilla)^0.5)-SUM($M266:AJ266),(Input!$M$157*(1+rvanilla)^0.5)/A15stdlife))</f>
        <v>0</v>
      </c>
      <c r="AL266" s="164">
        <f>IF(A15stdlife="n/a","n/a",IF(AL$3&gt;(A15stdlife+$E266),(Input!$M$157*(1+rvanilla)^0.5)-SUM($M266:AK266),(Input!$M$157*(1+rvanilla)^0.5)/A15stdlife))</f>
        <v>0</v>
      </c>
      <c r="AM266" s="164">
        <f>IF(A15stdlife="n/a","n/a",IF(AM$3&gt;(A15stdlife+$E266),(Input!$M$157*(1+rvanilla)^0.5)-SUM($M266:AL266),(Input!$M$157*(1+rvanilla)^0.5)/A15stdlife))</f>
        <v>0</v>
      </c>
      <c r="AN266" s="164">
        <f>IF(A15stdlife="n/a","n/a",IF(AN$3&gt;(A15stdlife+$E266),(Input!$M$157*(1+rvanilla)^0.5)-SUM($M266:AM266),(Input!$M$157*(1+rvanilla)^0.5)/A15stdlife))</f>
        <v>0</v>
      </c>
      <c r="AO266" s="164">
        <f>IF(A15stdlife="n/a","n/a",IF(AO$3&gt;(A15stdlife+$E266),(Input!$M$157*(1+rvanilla)^0.5)-SUM($M266:AN266),(Input!$M$157*(1+rvanilla)^0.5)/A15stdlife))</f>
        <v>0</v>
      </c>
      <c r="AP266" s="164">
        <f>IF(A15stdlife="n/a","n/a",IF(AP$3&gt;(A15stdlife+$E266),(Input!$M$157*(1+rvanilla)^0.5)-SUM($M266:AO266),(Input!$M$157*(1+rvanilla)^0.5)/A15stdlife))</f>
        <v>0</v>
      </c>
      <c r="AQ266" s="164">
        <f>IF(A15stdlife="n/a","n/a",IF(AQ$3&gt;(A15stdlife+$E266),(Input!$M$157*(1+rvanilla)^0.5)-SUM($M266:AP266),(Input!$M$157*(1+rvanilla)^0.5)/A15stdlife))</f>
        <v>0</v>
      </c>
      <c r="AR266" s="164">
        <f>IF(A15stdlife="n/a","n/a",IF(AR$3&gt;(A15stdlife+$E266),(Input!$M$157*(1+rvanilla)^0.5)-SUM($M266:AQ266),(Input!$M$157*(1+rvanilla)^0.5)/A15stdlife))</f>
        <v>0</v>
      </c>
      <c r="AS266" s="164">
        <f>IF(A15stdlife="n/a","n/a",IF(AS$3&gt;(A15stdlife+$E266),(Input!$M$157*(1+rvanilla)^0.5)-SUM($M266:AR266),(Input!$M$157*(1+rvanilla)^0.5)/A15stdlife))</f>
        <v>0</v>
      </c>
      <c r="AT266" s="164">
        <f>IF(A15stdlife="n/a","n/a",IF(AT$3&gt;(A15stdlife+$E266),(Input!$M$157*(1+rvanilla)^0.5)-SUM($M266:AS266),(Input!$M$157*(1+rvanilla)^0.5)/A15stdlife))</f>
        <v>0</v>
      </c>
      <c r="AU266" s="164">
        <f>IF(A15stdlife="n/a","n/a",IF(AU$3&gt;(A15stdlife+$E266),(Input!$M$157*(1+rvanilla)^0.5)-SUM($M266:AT266),(Input!$M$157*(1+rvanilla)^0.5)/A15stdlife))</f>
        <v>0</v>
      </c>
      <c r="AV266" s="164">
        <f>IF(A15stdlife="n/a","n/a",IF(AV$3&gt;(A15stdlife+$E266),(Input!$M$157*(1+rvanilla)^0.5)-SUM($M266:AU266),(Input!$M$157*(1+rvanilla)^0.5)/A15stdlife))</f>
        <v>0</v>
      </c>
      <c r="AW266" s="164">
        <f>IF(A15stdlife="n/a","n/a",IF(AW$3&gt;(A15stdlife+$E266),(Input!$M$157*(1+rvanilla)^0.5)-SUM($M266:AV266),(Input!$M$157*(1+rvanilla)^0.5)/A15stdlife))</f>
        <v>0</v>
      </c>
      <c r="AX266" s="164">
        <f>IF(A15stdlife="n/a","n/a",IF(AX$3&gt;(A15stdlife+$E266),(Input!$M$157*(1+rvanilla)^0.5)-SUM($M266:AW266),(Input!$M$157*(1+rvanilla)^0.5)/A15stdlife))</f>
        <v>0</v>
      </c>
      <c r="AY266" s="164">
        <f>IF(A15stdlife="n/a","n/a",IF(AY$3&gt;(A15stdlife+$E266),(Input!$M$157*(1+rvanilla)^0.5)-SUM($M266:AX266),(Input!$M$157*(1+rvanilla)^0.5)/A15stdlife))</f>
        <v>0</v>
      </c>
      <c r="AZ266" s="164">
        <f>IF(A15stdlife="n/a","n/a",IF(AZ$3&gt;(A15stdlife+$E266),(Input!$M$157*(1+rvanilla)^0.5)-SUM($M266:AY266),(Input!$M$157*(1+rvanilla)^0.5)/A15stdlife))</f>
        <v>0</v>
      </c>
      <c r="BA266" s="164">
        <f>IF(A15stdlife="n/a","n/a",IF(BA$3&gt;(A15stdlife+$E266),(Input!$M$157*(1+rvanilla)^0.5)-SUM($M266:AZ266),(Input!$M$157*(1+rvanilla)^0.5)/A15stdlife))</f>
        <v>0</v>
      </c>
      <c r="BB266" s="164">
        <f>IF(A15stdlife="n/a","n/a",IF(BB$3&gt;(A15stdlife+$E266),(Input!$M$157*(1+rvanilla)^0.5)-SUM($M266:BA266),(Input!$M$157*(1+rvanilla)^0.5)/A15stdlife))</f>
        <v>0</v>
      </c>
      <c r="BC266" s="164">
        <f>IF(A15stdlife="n/a","n/a",IF(BC$3&gt;(A15stdlife+$E266),(Input!$M$157*(1+rvanilla)^0.5)-SUM($M266:BB266),(Input!$M$157*(1+rvanilla)^0.5)/A15stdlife))</f>
        <v>0</v>
      </c>
      <c r="BD266" s="164">
        <f>IF(A15stdlife="n/a","n/a",IF(BD$3&gt;(A15stdlife+$E266),(Input!$M$157*(1+rvanilla)^0.5)-SUM($M266:BC266),(Input!$M$157*(1+rvanilla)^0.5)/A15stdlife))</f>
        <v>0</v>
      </c>
      <c r="BE266" s="164">
        <f>IF(A15stdlife="n/a","n/a",IF(BE$3&gt;(A15stdlife+$E266),(Input!$M$157*(1+rvanilla)^0.5)-SUM($M266:BD266),(Input!$M$157*(1+rvanilla)^0.5)/A15stdlife))</f>
        <v>0</v>
      </c>
      <c r="BF266" s="164">
        <f>IF(A15stdlife="n/a","n/a",IF(BF$3&gt;(A15stdlife+$E266),(Input!$M$157*(1+rvanilla)^0.5)-SUM($M266:BE266),(Input!$M$157*(1+rvanilla)^0.5)/A15stdlife))</f>
        <v>0</v>
      </c>
      <c r="BG266" s="164">
        <f>IF(A15stdlife="n/a","n/a",IF(BG$3&gt;(A15stdlife+$E266),(Input!$M$157*(1+rvanilla)^0.5)-SUM($M266:BF266),(Input!$M$157*(1+rvanilla)^0.5)/A15stdlife))</f>
        <v>0</v>
      </c>
      <c r="BH266" s="164">
        <f>IF(A15stdlife="n/a","n/a",IF(BH$3&gt;(A15stdlife+$E266),(Input!$M$157*(1+rvanilla)^0.5)-SUM($M266:BG266),(Input!$M$157*(1+rvanilla)^0.5)/A15stdlife))</f>
        <v>0</v>
      </c>
      <c r="BI266" s="164">
        <f>IF(A15stdlife="n/a","n/a",IF(BI$3&gt;(A15stdlife+$E266),(Input!$M$157*(1+rvanilla)^0.5)-SUM($M266:BH266),(Input!$M$157*(1+rvanilla)^0.5)/A15stdlife))</f>
        <v>0</v>
      </c>
      <c r="BJ266" s="18"/>
      <c r="BK266" s="18"/>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s="5" customFormat="1" hidden="1" outlineLevel="2" x14ac:dyDescent="0.2">
      <c r="A267" s="18"/>
      <c r="B267" s="18"/>
      <c r="C267" s="36"/>
      <c r="D267" s="485"/>
      <c r="E267" s="283">
        <v>8</v>
      </c>
      <c r="F267" s="38"/>
      <c r="G267" s="391"/>
      <c r="H267" s="308"/>
      <c r="I267" s="308"/>
      <c r="J267" s="308"/>
      <c r="K267" s="308"/>
      <c r="L267" s="308"/>
      <c r="M267" s="308"/>
      <c r="N267" s="307"/>
      <c r="O267" s="164">
        <f>IF(A15stdlife="n/a","n/a",IF(O$3&gt;(A15stdlife+$E267),(Input!$N$157*(1+rvanilla)^0.5)-SUM($N267:N267),(Input!$N$157*(1+rvanilla)^0.5)/A15stdlife))</f>
        <v>0</v>
      </c>
      <c r="P267" s="164">
        <f>IF(A15stdlife="n/a","n/a",IF(P$3&gt;(A15stdlife+$E267),(Input!$N$157*(1+rvanilla)^0.5)-SUM($N267:O267),(Input!$N$157*(1+rvanilla)^0.5)/A15stdlife))</f>
        <v>0</v>
      </c>
      <c r="Q267" s="164">
        <f>IF(A15stdlife="n/a","n/a",IF(Q$3&gt;(A15stdlife+$E267),(Input!$N$157*(1+rvanilla)^0.5)-SUM($N267:P267),(Input!$N$157*(1+rvanilla)^0.5)/A15stdlife))</f>
        <v>0</v>
      </c>
      <c r="R267" s="164">
        <f>IF(A15stdlife="n/a","n/a",IF(R$3&gt;(A15stdlife+$E267),(Input!$N$157*(1+rvanilla)^0.5)-SUM($N267:Q267),(Input!$N$157*(1+rvanilla)^0.5)/A15stdlife))</f>
        <v>0</v>
      </c>
      <c r="S267" s="164">
        <f>IF(A15stdlife="n/a","n/a",IF(S$3&gt;(A15stdlife+$E267),(Input!$N$157*(1+rvanilla)^0.5)-SUM($N267:R267),(Input!$N$157*(1+rvanilla)^0.5)/A15stdlife))</f>
        <v>0</v>
      </c>
      <c r="T267" s="164">
        <f>IF(A15stdlife="n/a","n/a",IF(T$3&gt;(A15stdlife+$E267),(Input!$N$157*(1+rvanilla)^0.5)-SUM($N267:S267),(Input!$N$157*(1+rvanilla)^0.5)/A15stdlife))</f>
        <v>0</v>
      </c>
      <c r="U267" s="164">
        <f>IF(A15stdlife="n/a","n/a",IF(U$3&gt;(A15stdlife+$E267),(Input!$N$157*(1+rvanilla)^0.5)-SUM($N267:T267),(Input!$N$157*(1+rvanilla)^0.5)/A15stdlife))</f>
        <v>0</v>
      </c>
      <c r="V267" s="164">
        <f>IF(A15stdlife="n/a","n/a",IF(V$3&gt;(A15stdlife+$E267),(Input!$N$157*(1+rvanilla)^0.5)-SUM($N267:U267),(Input!$N$157*(1+rvanilla)^0.5)/A15stdlife))</f>
        <v>0</v>
      </c>
      <c r="W267" s="164">
        <f>IF(A15stdlife="n/a","n/a",IF(W$3&gt;(A15stdlife+$E267),(Input!$N$157*(1+rvanilla)^0.5)-SUM($N267:V267),(Input!$N$157*(1+rvanilla)^0.5)/A15stdlife))</f>
        <v>0</v>
      </c>
      <c r="X267" s="164">
        <f>IF(A15stdlife="n/a","n/a",IF(X$3&gt;(A15stdlife+$E267),(Input!$N$157*(1+rvanilla)^0.5)-SUM($N267:W267),(Input!$N$157*(1+rvanilla)^0.5)/A15stdlife))</f>
        <v>0</v>
      </c>
      <c r="Y267" s="164">
        <f>IF(A15stdlife="n/a","n/a",IF(Y$3&gt;(A15stdlife+$E267),(Input!$N$157*(1+rvanilla)^0.5)-SUM($N267:X267),(Input!$N$157*(1+rvanilla)^0.5)/A15stdlife))</f>
        <v>0</v>
      </c>
      <c r="Z267" s="164">
        <f>IF(A15stdlife="n/a","n/a",IF(Z$3&gt;(A15stdlife+$E267),(Input!$N$157*(1+rvanilla)^0.5)-SUM($N267:Y267),(Input!$N$157*(1+rvanilla)^0.5)/A15stdlife))</f>
        <v>0</v>
      </c>
      <c r="AA267" s="164">
        <f>IF(A15stdlife="n/a","n/a",IF(AA$3&gt;(A15stdlife+$E267),(Input!$N$157*(1+rvanilla)^0.5)-SUM($N267:Z267),(Input!$N$157*(1+rvanilla)^0.5)/A15stdlife))</f>
        <v>0</v>
      </c>
      <c r="AB267" s="164">
        <f>IF(A15stdlife="n/a","n/a",IF(AB$3&gt;(A15stdlife+$E267),(Input!$N$157*(1+rvanilla)^0.5)-SUM($N267:AA267),(Input!$N$157*(1+rvanilla)^0.5)/A15stdlife))</f>
        <v>0</v>
      </c>
      <c r="AC267" s="164">
        <f>IF(A15stdlife="n/a","n/a",IF(AC$3&gt;(A15stdlife+$E267),(Input!$N$157*(1+rvanilla)^0.5)-SUM($N267:AB267),(Input!$N$157*(1+rvanilla)^0.5)/A15stdlife))</f>
        <v>0</v>
      </c>
      <c r="AD267" s="164">
        <f>IF(A15stdlife="n/a","n/a",IF(AD$3&gt;(A15stdlife+$E267),(Input!$N$157*(1+rvanilla)^0.5)-SUM($N267:AC267),(Input!$N$157*(1+rvanilla)^0.5)/A15stdlife))</f>
        <v>0</v>
      </c>
      <c r="AE267" s="164">
        <f>IF(A15stdlife="n/a","n/a",IF(AE$3&gt;(A15stdlife+$E267),(Input!$N$157*(1+rvanilla)^0.5)-SUM($N267:AD267),(Input!$N$157*(1+rvanilla)^0.5)/A15stdlife))</f>
        <v>0</v>
      </c>
      <c r="AF267" s="164">
        <f>IF(A15stdlife="n/a","n/a",IF(AF$3&gt;(A15stdlife+$E267),(Input!$N$157*(1+rvanilla)^0.5)-SUM($N267:AE267),(Input!$N$157*(1+rvanilla)^0.5)/A15stdlife))</f>
        <v>0</v>
      </c>
      <c r="AG267" s="164">
        <f>IF(A15stdlife="n/a","n/a",IF(AG$3&gt;(A15stdlife+$E267),(Input!$N$157*(1+rvanilla)^0.5)-SUM($N267:AF267),(Input!$N$157*(1+rvanilla)^0.5)/A15stdlife))</f>
        <v>0</v>
      </c>
      <c r="AH267" s="164">
        <f>IF(A15stdlife="n/a","n/a",IF(AH$3&gt;(A15stdlife+$E267),(Input!$N$157*(1+rvanilla)^0.5)-SUM($N267:AG267),(Input!$N$157*(1+rvanilla)^0.5)/A15stdlife))</f>
        <v>0</v>
      </c>
      <c r="AI267" s="164">
        <f>IF(A15stdlife="n/a","n/a",IF(AI$3&gt;(A15stdlife+$E267),(Input!$N$157*(1+rvanilla)^0.5)-SUM($N267:AH267),(Input!$N$157*(1+rvanilla)^0.5)/A15stdlife))</f>
        <v>0</v>
      </c>
      <c r="AJ267" s="164">
        <f>IF(A15stdlife="n/a","n/a",IF(AJ$3&gt;(A15stdlife+$E267),(Input!$N$157*(1+rvanilla)^0.5)-SUM($N267:AI267),(Input!$N$157*(1+rvanilla)^0.5)/A15stdlife))</f>
        <v>0</v>
      </c>
      <c r="AK267" s="164">
        <f>IF(A15stdlife="n/a","n/a",IF(AK$3&gt;(A15stdlife+$E267),(Input!$N$157*(1+rvanilla)^0.5)-SUM($N267:AJ267),(Input!$N$157*(1+rvanilla)^0.5)/A15stdlife))</f>
        <v>0</v>
      </c>
      <c r="AL267" s="164">
        <f>IF(A15stdlife="n/a","n/a",IF(AL$3&gt;(A15stdlife+$E267),(Input!$N$157*(1+rvanilla)^0.5)-SUM($N267:AK267),(Input!$N$157*(1+rvanilla)^0.5)/A15stdlife))</f>
        <v>0</v>
      </c>
      <c r="AM267" s="164">
        <f>IF(A15stdlife="n/a","n/a",IF(AM$3&gt;(A15stdlife+$E267),(Input!$N$157*(1+rvanilla)^0.5)-SUM($N267:AL267),(Input!$N$157*(1+rvanilla)^0.5)/A15stdlife))</f>
        <v>0</v>
      </c>
      <c r="AN267" s="164">
        <f>IF(A15stdlife="n/a","n/a",IF(AN$3&gt;(A15stdlife+$E267),(Input!$N$157*(1+rvanilla)^0.5)-SUM($N267:AM267),(Input!$N$157*(1+rvanilla)^0.5)/A15stdlife))</f>
        <v>0</v>
      </c>
      <c r="AO267" s="164">
        <f>IF(A15stdlife="n/a","n/a",IF(AO$3&gt;(A15stdlife+$E267),(Input!$N$157*(1+rvanilla)^0.5)-SUM($N267:AN267),(Input!$N$157*(1+rvanilla)^0.5)/A15stdlife))</f>
        <v>0</v>
      </c>
      <c r="AP267" s="164">
        <f>IF(A15stdlife="n/a","n/a",IF(AP$3&gt;(A15stdlife+$E267),(Input!$N$157*(1+rvanilla)^0.5)-SUM($N267:AO267),(Input!$N$157*(1+rvanilla)^0.5)/A15stdlife))</f>
        <v>0</v>
      </c>
      <c r="AQ267" s="164">
        <f>IF(A15stdlife="n/a","n/a",IF(AQ$3&gt;(A15stdlife+$E267),(Input!$N$157*(1+rvanilla)^0.5)-SUM($N267:AP267),(Input!$N$157*(1+rvanilla)^0.5)/A15stdlife))</f>
        <v>0</v>
      </c>
      <c r="AR267" s="164">
        <f>IF(A15stdlife="n/a","n/a",IF(AR$3&gt;(A15stdlife+$E267),(Input!$N$157*(1+rvanilla)^0.5)-SUM($N267:AQ267),(Input!$N$157*(1+rvanilla)^0.5)/A15stdlife))</f>
        <v>0</v>
      </c>
      <c r="AS267" s="164">
        <f>IF(A15stdlife="n/a","n/a",IF(AS$3&gt;(A15stdlife+$E267),(Input!$N$157*(1+rvanilla)^0.5)-SUM($N267:AR267),(Input!$N$157*(1+rvanilla)^0.5)/A15stdlife))</f>
        <v>0</v>
      </c>
      <c r="AT267" s="164">
        <f>IF(A15stdlife="n/a","n/a",IF(AT$3&gt;(A15stdlife+$E267),(Input!$N$157*(1+rvanilla)^0.5)-SUM($N267:AS267),(Input!$N$157*(1+rvanilla)^0.5)/A15stdlife))</f>
        <v>0</v>
      </c>
      <c r="AU267" s="164">
        <f>IF(A15stdlife="n/a","n/a",IF(AU$3&gt;(A15stdlife+$E267),(Input!$N$157*(1+rvanilla)^0.5)-SUM($N267:AT267),(Input!$N$157*(1+rvanilla)^0.5)/A15stdlife))</f>
        <v>0</v>
      </c>
      <c r="AV267" s="164">
        <f>IF(A15stdlife="n/a","n/a",IF(AV$3&gt;(A15stdlife+$E267),(Input!$N$157*(1+rvanilla)^0.5)-SUM($N267:AU267),(Input!$N$157*(1+rvanilla)^0.5)/A15stdlife))</f>
        <v>0</v>
      </c>
      <c r="AW267" s="164">
        <f>IF(A15stdlife="n/a","n/a",IF(AW$3&gt;(A15stdlife+$E267),(Input!$N$157*(1+rvanilla)^0.5)-SUM($N267:AV267),(Input!$N$157*(1+rvanilla)^0.5)/A15stdlife))</f>
        <v>0</v>
      </c>
      <c r="AX267" s="164">
        <f>IF(A15stdlife="n/a","n/a",IF(AX$3&gt;(A15stdlife+$E267),(Input!$N$157*(1+rvanilla)^0.5)-SUM($N267:AW267),(Input!$N$157*(1+rvanilla)^0.5)/A15stdlife))</f>
        <v>0</v>
      </c>
      <c r="AY267" s="164">
        <f>IF(A15stdlife="n/a","n/a",IF(AY$3&gt;(A15stdlife+$E267),(Input!$N$157*(1+rvanilla)^0.5)-SUM($N267:AX267),(Input!$N$157*(1+rvanilla)^0.5)/A15stdlife))</f>
        <v>0</v>
      </c>
      <c r="AZ267" s="164">
        <f>IF(A15stdlife="n/a","n/a",IF(AZ$3&gt;(A15stdlife+$E267),(Input!$N$157*(1+rvanilla)^0.5)-SUM($N267:AY267),(Input!$N$157*(1+rvanilla)^0.5)/A15stdlife))</f>
        <v>0</v>
      </c>
      <c r="BA267" s="164">
        <f>IF(A15stdlife="n/a","n/a",IF(BA$3&gt;(A15stdlife+$E267),(Input!$N$157*(1+rvanilla)^0.5)-SUM($N267:AZ267),(Input!$N$157*(1+rvanilla)^0.5)/A15stdlife))</f>
        <v>0</v>
      </c>
      <c r="BB267" s="164">
        <f>IF(A15stdlife="n/a","n/a",IF(BB$3&gt;(A15stdlife+$E267),(Input!$N$157*(1+rvanilla)^0.5)-SUM($N267:BA267),(Input!$N$157*(1+rvanilla)^0.5)/A15stdlife))</f>
        <v>0</v>
      </c>
      <c r="BC267" s="164">
        <f>IF(A15stdlife="n/a","n/a",IF(BC$3&gt;(A15stdlife+$E267),(Input!$N$157*(1+rvanilla)^0.5)-SUM($N267:BB267),(Input!$N$157*(1+rvanilla)^0.5)/A15stdlife))</f>
        <v>0</v>
      </c>
      <c r="BD267" s="164">
        <f>IF(A15stdlife="n/a","n/a",IF(BD$3&gt;(A15stdlife+$E267),(Input!$N$157*(1+rvanilla)^0.5)-SUM($N267:BC267),(Input!$N$157*(1+rvanilla)^0.5)/A15stdlife))</f>
        <v>0</v>
      </c>
      <c r="BE267" s="164">
        <f>IF(A15stdlife="n/a","n/a",IF(BE$3&gt;(A15stdlife+$E267),(Input!$N$157*(1+rvanilla)^0.5)-SUM($N267:BD267),(Input!$N$157*(1+rvanilla)^0.5)/A15stdlife))</f>
        <v>0</v>
      </c>
      <c r="BF267" s="164">
        <f>IF(A15stdlife="n/a","n/a",IF(BF$3&gt;(A15stdlife+$E267),(Input!$N$157*(1+rvanilla)^0.5)-SUM($N267:BE267),(Input!$N$157*(1+rvanilla)^0.5)/A15stdlife))</f>
        <v>0</v>
      </c>
      <c r="BG267" s="164">
        <f>IF(A15stdlife="n/a","n/a",IF(BG$3&gt;(A15stdlife+$E267),(Input!$N$157*(1+rvanilla)^0.5)-SUM($N267:BF267),(Input!$N$157*(1+rvanilla)^0.5)/A15stdlife))</f>
        <v>0</v>
      </c>
      <c r="BH267" s="164">
        <f>IF(A15stdlife="n/a","n/a",IF(BH$3&gt;(A15stdlife+$E267),(Input!$N$157*(1+rvanilla)^0.5)-SUM($N267:BG267),(Input!$N$157*(1+rvanilla)^0.5)/A15stdlife))</f>
        <v>0</v>
      </c>
      <c r="BI267" s="164">
        <f>IF(A15stdlife="n/a","n/a",IF(BI$3&gt;(A15stdlife+$E267),(Input!$N$157*(1+rvanilla)^0.5)-SUM($N267:BH267),(Input!$N$157*(1+rvanilla)^0.5)/A15stdlife))</f>
        <v>0</v>
      </c>
      <c r="BJ267" s="18"/>
      <c r="BK267" s="18"/>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s="5" customFormat="1" hidden="1" outlineLevel="2" x14ac:dyDescent="0.2">
      <c r="A268" s="18"/>
      <c r="B268" s="18"/>
      <c r="C268" s="36"/>
      <c r="D268" s="485"/>
      <c r="E268" s="283">
        <v>9</v>
      </c>
      <c r="F268" s="38"/>
      <c r="G268" s="391"/>
      <c r="H268" s="308"/>
      <c r="I268" s="308"/>
      <c r="J268" s="308"/>
      <c r="K268" s="308"/>
      <c r="L268" s="308"/>
      <c r="M268" s="308"/>
      <c r="N268" s="308"/>
      <c r="O268" s="307"/>
      <c r="P268" s="164">
        <f>IF(A15stdlife="n/a","n/a",IF(P$3&gt;(A15stdlife+$E268),(Input!$O$157*(1+rvanilla)^0.5)-SUM($O268:O268),(Input!$O$157*(1+rvanilla)^0.5)/A15stdlife))</f>
        <v>0</v>
      </c>
      <c r="Q268" s="164">
        <f>IF(A15stdlife="n/a","n/a",IF(Q$3&gt;(A15stdlife+$E268),(Input!$O$157*(1+rvanilla)^0.5)-SUM($O268:P268),(Input!$O$157*(1+rvanilla)^0.5)/A15stdlife))</f>
        <v>0</v>
      </c>
      <c r="R268" s="164">
        <f>IF(A15stdlife="n/a","n/a",IF(R$3&gt;(A15stdlife+$E268),(Input!$O$157*(1+rvanilla)^0.5)-SUM($O268:Q268),(Input!$O$157*(1+rvanilla)^0.5)/A15stdlife))</f>
        <v>0</v>
      </c>
      <c r="S268" s="164">
        <f>IF(A15stdlife="n/a","n/a",IF(S$3&gt;(A15stdlife+$E268),(Input!$O$157*(1+rvanilla)^0.5)-SUM($O268:R268),(Input!$O$157*(1+rvanilla)^0.5)/A15stdlife))</f>
        <v>0</v>
      </c>
      <c r="T268" s="164">
        <f>IF(A15stdlife="n/a","n/a",IF(T$3&gt;(A15stdlife+$E268),(Input!$O$157*(1+rvanilla)^0.5)-SUM($O268:S268),(Input!$O$157*(1+rvanilla)^0.5)/A15stdlife))</f>
        <v>0</v>
      </c>
      <c r="U268" s="164">
        <f>IF(A15stdlife="n/a","n/a",IF(U$3&gt;(A15stdlife+$E268),(Input!$O$157*(1+rvanilla)^0.5)-SUM($O268:T268),(Input!$O$157*(1+rvanilla)^0.5)/A15stdlife))</f>
        <v>0</v>
      </c>
      <c r="V268" s="164">
        <f>IF(A15stdlife="n/a","n/a",IF(V$3&gt;(A15stdlife+$E268),(Input!$O$157*(1+rvanilla)^0.5)-SUM($O268:U268),(Input!$O$157*(1+rvanilla)^0.5)/A15stdlife))</f>
        <v>0</v>
      </c>
      <c r="W268" s="164">
        <f>IF(A15stdlife="n/a","n/a",IF(W$3&gt;(A15stdlife+$E268),(Input!$O$157*(1+rvanilla)^0.5)-SUM($O268:V268),(Input!$O$157*(1+rvanilla)^0.5)/A15stdlife))</f>
        <v>0</v>
      </c>
      <c r="X268" s="164">
        <f>IF(A15stdlife="n/a","n/a",IF(X$3&gt;(A15stdlife+$E268),(Input!$O$157*(1+rvanilla)^0.5)-SUM($O268:W268),(Input!$O$157*(1+rvanilla)^0.5)/A15stdlife))</f>
        <v>0</v>
      </c>
      <c r="Y268" s="164">
        <f>IF(A15stdlife="n/a","n/a",IF(Y$3&gt;(A15stdlife+$E268),(Input!$O$157*(1+rvanilla)^0.5)-SUM($O268:X268),(Input!$O$157*(1+rvanilla)^0.5)/A15stdlife))</f>
        <v>0</v>
      </c>
      <c r="Z268" s="164">
        <f>IF(A15stdlife="n/a","n/a",IF(Z$3&gt;(A15stdlife+$E268),(Input!$O$157*(1+rvanilla)^0.5)-SUM($O268:Y268),(Input!$O$157*(1+rvanilla)^0.5)/A15stdlife))</f>
        <v>0</v>
      </c>
      <c r="AA268" s="164">
        <f>IF(A15stdlife="n/a","n/a",IF(AA$3&gt;(A15stdlife+$E268),(Input!$O$157*(1+rvanilla)^0.5)-SUM($O268:Z268),(Input!$O$157*(1+rvanilla)^0.5)/A15stdlife))</f>
        <v>0</v>
      </c>
      <c r="AB268" s="164">
        <f>IF(A15stdlife="n/a","n/a",IF(AB$3&gt;(A15stdlife+$E268),(Input!$O$157*(1+rvanilla)^0.5)-SUM($O268:AA268),(Input!$O$157*(1+rvanilla)^0.5)/A15stdlife))</f>
        <v>0</v>
      </c>
      <c r="AC268" s="164">
        <f>IF(A15stdlife="n/a","n/a",IF(AC$3&gt;(A15stdlife+$E268),(Input!$O$157*(1+rvanilla)^0.5)-SUM($O268:AB268),(Input!$O$157*(1+rvanilla)^0.5)/A15stdlife))</f>
        <v>0</v>
      </c>
      <c r="AD268" s="164">
        <f>IF(A15stdlife="n/a","n/a",IF(AD$3&gt;(A15stdlife+$E268),(Input!$O$157*(1+rvanilla)^0.5)-SUM($O268:AC268),(Input!$O$157*(1+rvanilla)^0.5)/A15stdlife))</f>
        <v>0</v>
      </c>
      <c r="AE268" s="164">
        <f>IF(A15stdlife="n/a","n/a",IF(AE$3&gt;(A15stdlife+$E268),(Input!$O$157*(1+rvanilla)^0.5)-SUM($O268:AD268),(Input!$O$157*(1+rvanilla)^0.5)/A15stdlife))</f>
        <v>0</v>
      </c>
      <c r="AF268" s="164">
        <f>IF(A15stdlife="n/a","n/a",IF(AF$3&gt;(A15stdlife+$E268),(Input!$O$157*(1+rvanilla)^0.5)-SUM($O268:AE268),(Input!$O$157*(1+rvanilla)^0.5)/A15stdlife))</f>
        <v>0</v>
      </c>
      <c r="AG268" s="164">
        <f>IF(A15stdlife="n/a","n/a",IF(AG$3&gt;(A15stdlife+$E268),(Input!$O$157*(1+rvanilla)^0.5)-SUM($O268:AF268),(Input!$O$157*(1+rvanilla)^0.5)/A15stdlife))</f>
        <v>0</v>
      </c>
      <c r="AH268" s="164">
        <f>IF(A15stdlife="n/a","n/a",IF(AH$3&gt;(A15stdlife+$E268),(Input!$O$157*(1+rvanilla)^0.5)-SUM($O268:AG268),(Input!$O$157*(1+rvanilla)^0.5)/A15stdlife))</f>
        <v>0</v>
      </c>
      <c r="AI268" s="164">
        <f>IF(A15stdlife="n/a","n/a",IF(AI$3&gt;(A15stdlife+$E268),(Input!$O$157*(1+rvanilla)^0.5)-SUM($O268:AH268),(Input!$O$157*(1+rvanilla)^0.5)/A15stdlife))</f>
        <v>0</v>
      </c>
      <c r="AJ268" s="164">
        <f>IF(A15stdlife="n/a","n/a",IF(AJ$3&gt;(A15stdlife+$E268),(Input!$O$157*(1+rvanilla)^0.5)-SUM($O268:AI268),(Input!$O$157*(1+rvanilla)^0.5)/A15stdlife))</f>
        <v>0</v>
      </c>
      <c r="AK268" s="164">
        <f>IF(A15stdlife="n/a","n/a",IF(AK$3&gt;(A15stdlife+$E268),(Input!$O$157*(1+rvanilla)^0.5)-SUM($O268:AJ268),(Input!$O$157*(1+rvanilla)^0.5)/A15stdlife))</f>
        <v>0</v>
      </c>
      <c r="AL268" s="164">
        <f>IF(A15stdlife="n/a","n/a",IF(AL$3&gt;(A15stdlife+$E268),(Input!$O$157*(1+rvanilla)^0.5)-SUM($O268:AK268),(Input!$O$157*(1+rvanilla)^0.5)/A15stdlife))</f>
        <v>0</v>
      </c>
      <c r="AM268" s="164">
        <f>IF(A15stdlife="n/a","n/a",IF(AM$3&gt;(A15stdlife+$E268),(Input!$O$157*(1+rvanilla)^0.5)-SUM($O268:AL268),(Input!$O$157*(1+rvanilla)^0.5)/A15stdlife))</f>
        <v>0</v>
      </c>
      <c r="AN268" s="164">
        <f>IF(A15stdlife="n/a","n/a",IF(AN$3&gt;(A15stdlife+$E268),(Input!$O$157*(1+rvanilla)^0.5)-SUM($O268:AM268),(Input!$O$157*(1+rvanilla)^0.5)/A15stdlife))</f>
        <v>0</v>
      </c>
      <c r="AO268" s="164">
        <f>IF(A15stdlife="n/a","n/a",IF(AO$3&gt;(A15stdlife+$E268),(Input!$O$157*(1+rvanilla)^0.5)-SUM($O268:AN268),(Input!$O$157*(1+rvanilla)^0.5)/A15stdlife))</f>
        <v>0</v>
      </c>
      <c r="AP268" s="164">
        <f>IF(A15stdlife="n/a","n/a",IF(AP$3&gt;(A15stdlife+$E268),(Input!$O$157*(1+rvanilla)^0.5)-SUM($O268:AO268),(Input!$O$157*(1+rvanilla)^0.5)/A15stdlife))</f>
        <v>0</v>
      </c>
      <c r="AQ268" s="164">
        <f>IF(A15stdlife="n/a","n/a",IF(AQ$3&gt;(A15stdlife+$E268),(Input!$O$157*(1+rvanilla)^0.5)-SUM($O268:AP268),(Input!$O$157*(1+rvanilla)^0.5)/A15stdlife))</f>
        <v>0</v>
      </c>
      <c r="AR268" s="164">
        <f>IF(A15stdlife="n/a","n/a",IF(AR$3&gt;(A15stdlife+$E268),(Input!$O$157*(1+rvanilla)^0.5)-SUM($O268:AQ268),(Input!$O$157*(1+rvanilla)^0.5)/A15stdlife))</f>
        <v>0</v>
      </c>
      <c r="AS268" s="164">
        <f>IF(A15stdlife="n/a","n/a",IF(AS$3&gt;(A15stdlife+$E268),(Input!$O$157*(1+rvanilla)^0.5)-SUM($O268:AR268),(Input!$O$157*(1+rvanilla)^0.5)/A15stdlife))</f>
        <v>0</v>
      </c>
      <c r="AT268" s="164">
        <f>IF(A15stdlife="n/a","n/a",IF(AT$3&gt;(A15stdlife+$E268),(Input!$O$157*(1+rvanilla)^0.5)-SUM($O268:AS268),(Input!$O$157*(1+rvanilla)^0.5)/A15stdlife))</f>
        <v>0</v>
      </c>
      <c r="AU268" s="164">
        <f>IF(A15stdlife="n/a","n/a",IF(AU$3&gt;(A15stdlife+$E268),(Input!$O$157*(1+rvanilla)^0.5)-SUM($O268:AT268),(Input!$O$157*(1+rvanilla)^0.5)/A15stdlife))</f>
        <v>0</v>
      </c>
      <c r="AV268" s="164">
        <f>IF(A15stdlife="n/a","n/a",IF(AV$3&gt;(A15stdlife+$E268),(Input!$O$157*(1+rvanilla)^0.5)-SUM($O268:AU268),(Input!$O$157*(1+rvanilla)^0.5)/A15stdlife))</f>
        <v>0</v>
      </c>
      <c r="AW268" s="164">
        <f>IF(A15stdlife="n/a","n/a",IF(AW$3&gt;(A15stdlife+$E268),(Input!$O$157*(1+rvanilla)^0.5)-SUM($O268:AV268),(Input!$O$157*(1+rvanilla)^0.5)/A15stdlife))</f>
        <v>0</v>
      </c>
      <c r="AX268" s="164">
        <f>IF(A15stdlife="n/a","n/a",IF(AX$3&gt;(A15stdlife+$E268),(Input!$O$157*(1+rvanilla)^0.5)-SUM($O268:AW268),(Input!$O$157*(1+rvanilla)^0.5)/A15stdlife))</f>
        <v>0</v>
      </c>
      <c r="AY268" s="164">
        <f>IF(A15stdlife="n/a","n/a",IF(AY$3&gt;(A15stdlife+$E268),(Input!$O$157*(1+rvanilla)^0.5)-SUM($O268:AX268),(Input!$O$157*(1+rvanilla)^0.5)/A15stdlife))</f>
        <v>0</v>
      </c>
      <c r="AZ268" s="164">
        <f>IF(A15stdlife="n/a","n/a",IF(AZ$3&gt;(A15stdlife+$E268),(Input!$O$157*(1+rvanilla)^0.5)-SUM($O268:AY268),(Input!$O$157*(1+rvanilla)^0.5)/A15stdlife))</f>
        <v>0</v>
      </c>
      <c r="BA268" s="164">
        <f>IF(A15stdlife="n/a","n/a",IF(BA$3&gt;(A15stdlife+$E268),(Input!$O$157*(1+rvanilla)^0.5)-SUM($O268:AZ268),(Input!$O$157*(1+rvanilla)^0.5)/A15stdlife))</f>
        <v>0</v>
      </c>
      <c r="BB268" s="164">
        <f>IF(A15stdlife="n/a","n/a",IF(BB$3&gt;(A15stdlife+$E268),(Input!$O$157*(1+rvanilla)^0.5)-SUM($O268:BA268),(Input!$O$157*(1+rvanilla)^0.5)/A15stdlife))</f>
        <v>0</v>
      </c>
      <c r="BC268" s="164">
        <f>IF(A15stdlife="n/a","n/a",IF(BC$3&gt;(A15stdlife+$E268),(Input!$O$157*(1+rvanilla)^0.5)-SUM($O268:BB268),(Input!$O$157*(1+rvanilla)^0.5)/A15stdlife))</f>
        <v>0</v>
      </c>
      <c r="BD268" s="164">
        <f>IF(A15stdlife="n/a","n/a",IF(BD$3&gt;(A15stdlife+$E268),(Input!$O$157*(1+rvanilla)^0.5)-SUM($O268:BC268),(Input!$O$157*(1+rvanilla)^0.5)/A15stdlife))</f>
        <v>0</v>
      </c>
      <c r="BE268" s="164">
        <f>IF(A15stdlife="n/a","n/a",IF(BE$3&gt;(A15stdlife+$E268),(Input!$O$157*(1+rvanilla)^0.5)-SUM($O268:BD268),(Input!$O$157*(1+rvanilla)^0.5)/A15stdlife))</f>
        <v>0</v>
      </c>
      <c r="BF268" s="164">
        <f>IF(A15stdlife="n/a","n/a",IF(BF$3&gt;(A15stdlife+$E268),(Input!$O$157*(1+rvanilla)^0.5)-SUM($O268:BE268),(Input!$O$157*(1+rvanilla)^0.5)/A15stdlife))</f>
        <v>0</v>
      </c>
      <c r="BG268" s="164">
        <f>IF(A15stdlife="n/a","n/a",IF(BG$3&gt;(A15stdlife+$E268),(Input!$O$157*(1+rvanilla)^0.5)-SUM($O268:BF268),(Input!$O$157*(1+rvanilla)^0.5)/A15stdlife))</f>
        <v>0</v>
      </c>
      <c r="BH268" s="164">
        <f>IF(A15stdlife="n/a","n/a",IF(BH$3&gt;(A15stdlife+$E268),(Input!$O$157*(1+rvanilla)^0.5)-SUM($O268:BG268),(Input!$O$157*(1+rvanilla)^0.5)/A15stdlife))</f>
        <v>0</v>
      </c>
      <c r="BI268" s="164">
        <f>IF(A15stdlife="n/a","n/a",IF(BI$3&gt;(A15stdlife+$E268),(Input!$O$157*(1+rvanilla)^0.5)-SUM($O268:BH268),(Input!$O$157*(1+rvanilla)^0.5)/A15stdlife))</f>
        <v>0</v>
      </c>
      <c r="BJ268" s="18"/>
      <c r="BK268" s="1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s="5" customFormat="1" hidden="1" outlineLevel="2" x14ac:dyDescent="0.2">
      <c r="A269" s="18"/>
      <c r="B269" s="18"/>
      <c r="C269" s="36"/>
      <c r="D269" s="485"/>
      <c r="E269" s="284">
        <v>10</v>
      </c>
      <c r="F269" s="38"/>
      <c r="G269" s="391"/>
      <c r="H269" s="308"/>
      <c r="I269" s="308"/>
      <c r="J269" s="308"/>
      <c r="K269" s="308"/>
      <c r="L269" s="308"/>
      <c r="M269" s="308"/>
      <c r="N269" s="308"/>
      <c r="O269" s="308"/>
      <c r="P269" s="307"/>
      <c r="Q269" s="164">
        <f>IF(A15stdlife="n/a","n/a",IF(Q$3&gt;(A15stdlife+$E269),(Input!$P$157*(1+rvanilla)^0.5)-SUM($P269:P269),(Input!$P$157*(1+rvanilla)^0.5)/A15stdlife))</f>
        <v>0</v>
      </c>
      <c r="R269" s="164">
        <f>IF(A15stdlife="n/a","n/a",IF(R$3&gt;(A15stdlife+$E269),(Input!$P$157*(1+rvanilla)^0.5)-SUM($P269:Q269),(Input!$P$157*(1+rvanilla)^0.5)/A15stdlife))</f>
        <v>0</v>
      </c>
      <c r="S269" s="164">
        <f>IF(A15stdlife="n/a","n/a",IF(S$3&gt;(A15stdlife+$E269),(Input!$P$157*(1+rvanilla)^0.5)-SUM($P269:R269),(Input!$P$157*(1+rvanilla)^0.5)/A15stdlife))</f>
        <v>0</v>
      </c>
      <c r="T269" s="164">
        <f>IF(A15stdlife="n/a","n/a",IF(T$3&gt;(A15stdlife+$E269),(Input!$P$157*(1+rvanilla)^0.5)-SUM($P269:S269),(Input!$P$157*(1+rvanilla)^0.5)/A15stdlife))</f>
        <v>0</v>
      </c>
      <c r="U269" s="164">
        <f>IF(A15stdlife="n/a","n/a",IF(U$3&gt;(A15stdlife+$E269),(Input!$P$157*(1+rvanilla)^0.5)-SUM($P269:T269),(Input!$P$157*(1+rvanilla)^0.5)/A15stdlife))</f>
        <v>0</v>
      </c>
      <c r="V269" s="164">
        <f>IF(A15stdlife="n/a","n/a",IF(V$3&gt;(A15stdlife+$E269),(Input!$P$157*(1+rvanilla)^0.5)-SUM($P269:U269),(Input!$P$157*(1+rvanilla)^0.5)/A15stdlife))</f>
        <v>0</v>
      </c>
      <c r="W269" s="164">
        <f>IF(A15stdlife="n/a","n/a",IF(W$3&gt;(A15stdlife+$E269),(Input!$P$157*(1+rvanilla)^0.5)-SUM($P269:V269),(Input!$P$157*(1+rvanilla)^0.5)/A15stdlife))</f>
        <v>0</v>
      </c>
      <c r="X269" s="164">
        <f>IF(A15stdlife="n/a","n/a",IF(X$3&gt;(A15stdlife+$E269),(Input!$P$157*(1+rvanilla)^0.5)-SUM($P269:W269),(Input!$P$157*(1+rvanilla)^0.5)/A15stdlife))</f>
        <v>0</v>
      </c>
      <c r="Y269" s="164">
        <f>IF(A15stdlife="n/a","n/a",IF(Y$3&gt;(A15stdlife+$E269),(Input!$P$157*(1+rvanilla)^0.5)-SUM($P269:X269),(Input!$P$157*(1+rvanilla)^0.5)/A15stdlife))</f>
        <v>0</v>
      </c>
      <c r="Z269" s="164">
        <f>IF(A15stdlife="n/a","n/a",IF(Z$3&gt;(A15stdlife+$E269),(Input!$P$157*(1+rvanilla)^0.5)-SUM($P269:Y269),(Input!$P$157*(1+rvanilla)^0.5)/A15stdlife))</f>
        <v>0</v>
      </c>
      <c r="AA269" s="164">
        <f>IF(A15stdlife="n/a","n/a",IF(AA$3&gt;(A15stdlife+$E269),(Input!$P$157*(1+rvanilla)^0.5)-SUM($P269:Z269),(Input!$P$157*(1+rvanilla)^0.5)/A15stdlife))</f>
        <v>0</v>
      </c>
      <c r="AB269" s="164">
        <f>IF(A15stdlife="n/a","n/a",IF(AB$3&gt;(A15stdlife+$E269),(Input!$P$157*(1+rvanilla)^0.5)-SUM($P269:AA269),(Input!$P$157*(1+rvanilla)^0.5)/A15stdlife))</f>
        <v>0</v>
      </c>
      <c r="AC269" s="164">
        <f>IF(A15stdlife="n/a","n/a",IF(AC$3&gt;(A15stdlife+$E269),(Input!$P$157*(1+rvanilla)^0.5)-SUM($P269:AB269),(Input!$P$157*(1+rvanilla)^0.5)/A15stdlife))</f>
        <v>0</v>
      </c>
      <c r="AD269" s="164">
        <f>IF(A15stdlife="n/a","n/a",IF(AD$3&gt;(A15stdlife+$E269),(Input!$P$157*(1+rvanilla)^0.5)-SUM($P269:AC269),(Input!$P$157*(1+rvanilla)^0.5)/A15stdlife))</f>
        <v>0</v>
      </c>
      <c r="AE269" s="164">
        <f>IF(A15stdlife="n/a","n/a",IF(AE$3&gt;(A15stdlife+$E269),(Input!$P$157*(1+rvanilla)^0.5)-SUM($P269:AD269),(Input!$P$157*(1+rvanilla)^0.5)/A15stdlife))</f>
        <v>0</v>
      </c>
      <c r="AF269" s="164">
        <f>IF(A15stdlife="n/a","n/a",IF(AF$3&gt;(A15stdlife+$E269),(Input!$P$157*(1+rvanilla)^0.5)-SUM($P269:AE269),(Input!$P$157*(1+rvanilla)^0.5)/A15stdlife))</f>
        <v>0</v>
      </c>
      <c r="AG269" s="164">
        <f>IF(A15stdlife="n/a","n/a",IF(AG$3&gt;(A15stdlife+$E269),(Input!$P$157*(1+rvanilla)^0.5)-SUM($P269:AF269),(Input!$P$157*(1+rvanilla)^0.5)/A15stdlife))</f>
        <v>0</v>
      </c>
      <c r="AH269" s="164">
        <f>IF(A15stdlife="n/a","n/a",IF(AH$3&gt;(A15stdlife+$E269),(Input!$P$157*(1+rvanilla)^0.5)-SUM($P269:AG269),(Input!$P$157*(1+rvanilla)^0.5)/A15stdlife))</f>
        <v>0</v>
      </c>
      <c r="AI269" s="164">
        <f>IF(A15stdlife="n/a","n/a",IF(AI$3&gt;(A15stdlife+$E269),(Input!$P$157*(1+rvanilla)^0.5)-SUM($P269:AH269),(Input!$P$157*(1+rvanilla)^0.5)/A15stdlife))</f>
        <v>0</v>
      </c>
      <c r="AJ269" s="164">
        <f>IF(A15stdlife="n/a","n/a",IF(AJ$3&gt;(A15stdlife+$E269),(Input!$P$157*(1+rvanilla)^0.5)-SUM($P269:AI269),(Input!$P$157*(1+rvanilla)^0.5)/A15stdlife))</f>
        <v>0</v>
      </c>
      <c r="AK269" s="164">
        <f>IF(A15stdlife="n/a","n/a",IF(AK$3&gt;(A15stdlife+$E269),(Input!$P$157*(1+rvanilla)^0.5)-SUM($P269:AJ269),(Input!$P$157*(1+rvanilla)^0.5)/A15stdlife))</f>
        <v>0</v>
      </c>
      <c r="AL269" s="164">
        <f>IF(A15stdlife="n/a","n/a",IF(AL$3&gt;(A15stdlife+$E269),(Input!$P$157*(1+rvanilla)^0.5)-SUM($P269:AK269),(Input!$P$157*(1+rvanilla)^0.5)/A15stdlife))</f>
        <v>0</v>
      </c>
      <c r="AM269" s="164">
        <f>IF(A15stdlife="n/a","n/a",IF(AM$3&gt;(A15stdlife+$E269),(Input!$P$157*(1+rvanilla)^0.5)-SUM($P269:AL269),(Input!$P$157*(1+rvanilla)^0.5)/A15stdlife))</f>
        <v>0</v>
      </c>
      <c r="AN269" s="164">
        <f>IF(A15stdlife="n/a","n/a",IF(AN$3&gt;(A15stdlife+$E269),(Input!$P$157*(1+rvanilla)^0.5)-SUM($P269:AM269),(Input!$P$157*(1+rvanilla)^0.5)/A15stdlife))</f>
        <v>0</v>
      </c>
      <c r="AO269" s="164">
        <f>IF(A15stdlife="n/a","n/a",IF(AO$3&gt;(A15stdlife+$E269),(Input!$P$157*(1+rvanilla)^0.5)-SUM($P269:AN269),(Input!$P$157*(1+rvanilla)^0.5)/A15stdlife))</f>
        <v>0</v>
      </c>
      <c r="AP269" s="164">
        <f>IF(A15stdlife="n/a","n/a",IF(AP$3&gt;(A15stdlife+$E269),(Input!$P$157*(1+rvanilla)^0.5)-SUM($P269:AO269),(Input!$P$157*(1+rvanilla)^0.5)/A15stdlife))</f>
        <v>0</v>
      </c>
      <c r="AQ269" s="164">
        <f>IF(A15stdlife="n/a","n/a",IF(AQ$3&gt;(A15stdlife+$E269),(Input!$P$157*(1+rvanilla)^0.5)-SUM($P269:AP269),(Input!$P$157*(1+rvanilla)^0.5)/A15stdlife))</f>
        <v>0</v>
      </c>
      <c r="AR269" s="164">
        <f>IF(A15stdlife="n/a","n/a",IF(AR$3&gt;(A15stdlife+$E269),(Input!$P$157*(1+rvanilla)^0.5)-SUM($P269:AQ269),(Input!$P$157*(1+rvanilla)^0.5)/A15stdlife))</f>
        <v>0</v>
      </c>
      <c r="AS269" s="164">
        <f>IF(A15stdlife="n/a","n/a",IF(AS$3&gt;(A15stdlife+$E269),(Input!$P$157*(1+rvanilla)^0.5)-SUM($P269:AR269),(Input!$P$157*(1+rvanilla)^0.5)/A15stdlife))</f>
        <v>0</v>
      </c>
      <c r="AT269" s="164">
        <f>IF(A15stdlife="n/a","n/a",IF(AT$3&gt;(A15stdlife+$E269),(Input!$P$157*(1+rvanilla)^0.5)-SUM($P269:AS269),(Input!$P$157*(1+rvanilla)^0.5)/A15stdlife))</f>
        <v>0</v>
      </c>
      <c r="AU269" s="164">
        <f>IF(A15stdlife="n/a","n/a",IF(AU$3&gt;(A15stdlife+$E269),(Input!$P$157*(1+rvanilla)^0.5)-SUM($P269:AT269),(Input!$P$157*(1+rvanilla)^0.5)/A15stdlife))</f>
        <v>0</v>
      </c>
      <c r="AV269" s="164">
        <f>IF(A15stdlife="n/a","n/a",IF(AV$3&gt;(A15stdlife+$E269),(Input!$P$157*(1+rvanilla)^0.5)-SUM($P269:AU269),(Input!$P$157*(1+rvanilla)^0.5)/A15stdlife))</f>
        <v>0</v>
      </c>
      <c r="AW269" s="164">
        <f>IF(A15stdlife="n/a","n/a",IF(AW$3&gt;(A15stdlife+$E269),(Input!$P$157*(1+rvanilla)^0.5)-SUM($P269:AV269),(Input!$P$157*(1+rvanilla)^0.5)/A15stdlife))</f>
        <v>0</v>
      </c>
      <c r="AX269" s="164">
        <f>IF(A15stdlife="n/a","n/a",IF(AX$3&gt;(A15stdlife+$E269),(Input!$P$157*(1+rvanilla)^0.5)-SUM($P269:AW269),(Input!$P$157*(1+rvanilla)^0.5)/A15stdlife))</f>
        <v>0</v>
      </c>
      <c r="AY269" s="164">
        <f>IF(A15stdlife="n/a","n/a",IF(AY$3&gt;(A15stdlife+$E269),(Input!$P$157*(1+rvanilla)^0.5)-SUM($P269:AX269),(Input!$P$157*(1+rvanilla)^0.5)/A15stdlife))</f>
        <v>0</v>
      </c>
      <c r="AZ269" s="164">
        <f>IF(A15stdlife="n/a","n/a",IF(AZ$3&gt;(A15stdlife+$E269),(Input!$P$157*(1+rvanilla)^0.5)-SUM($P269:AY269),(Input!$P$157*(1+rvanilla)^0.5)/A15stdlife))</f>
        <v>0</v>
      </c>
      <c r="BA269" s="164">
        <f>IF(A15stdlife="n/a","n/a",IF(BA$3&gt;(A15stdlife+$E269),(Input!$P$157*(1+rvanilla)^0.5)-SUM($P269:AZ269),(Input!$P$157*(1+rvanilla)^0.5)/A15stdlife))</f>
        <v>0</v>
      </c>
      <c r="BB269" s="164">
        <f>IF(A15stdlife="n/a","n/a",IF(BB$3&gt;(A15stdlife+$E269),(Input!$P$157*(1+rvanilla)^0.5)-SUM($P269:BA269),(Input!$P$157*(1+rvanilla)^0.5)/A15stdlife))</f>
        <v>0</v>
      </c>
      <c r="BC269" s="164">
        <f>IF(A15stdlife="n/a","n/a",IF(BC$3&gt;(A15stdlife+$E269),(Input!$P$157*(1+rvanilla)^0.5)-SUM($P269:BB269),(Input!$P$157*(1+rvanilla)^0.5)/A15stdlife))</f>
        <v>0</v>
      </c>
      <c r="BD269" s="164">
        <f>IF(A15stdlife="n/a","n/a",IF(BD$3&gt;(A15stdlife+$E269),(Input!$P$157*(1+rvanilla)^0.5)-SUM($P269:BC269),(Input!$P$157*(1+rvanilla)^0.5)/A15stdlife))</f>
        <v>0</v>
      </c>
      <c r="BE269" s="164">
        <f>IF(A15stdlife="n/a","n/a",IF(BE$3&gt;(A15stdlife+$E269),(Input!$P$157*(1+rvanilla)^0.5)-SUM($P269:BD269),(Input!$P$157*(1+rvanilla)^0.5)/A15stdlife))</f>
        <v>0</v>
      </c>
      <c r="BF269" s="164">
        <f>IF(A15stdlife="n/a","n/a",IF(BF$3&gt;(A15stdlife+$E269),(Input!$P$157*(1+rvanilla)^0.5)-SUM($P269:BE269),(Input!$P$157*(1+rvanilla)^0.5)/A15stdlife))</f>
        <v>0</v>
      </c>
      <c r="BG269" s="164">
        <f>IF(A15stdlife="n/a","n/a",IF(BG$3&gt;(A15stdlife+$E269),(Input!$P$157*(1+rvanilla)^0.5)-SUM($P269:BF269),(Input!$P$157*(1+rvanilla)^0.5)/A15stdlife))</f>
        <v>0</v>
      </c>
      <c r="BH269" s="164">
        <f>IF(A15stdlife="n/a","n/a",IF(BH$3&gt;(A15stdlife+$E269),(Input!$P$157*(1+rvanilla)^0.5)-SUM($P269:BG269),(Input!$P$157*(1+rvanilla)^0.5)/A15stdlife))</f>
        <v>0</v>
      </c>
      <c r="BI269" s="164">
        <f>IF(A15stdlife="n/a","n/a",IF(BI$3&gt;(A15stdlife+$E269),(Input!$P$157*(1+rvanilla)^0.5)-SUM($P269:BH269),(Input!$P$157*(1+rvanilla)^0.5)/A15stdlife))</f>
        <v>0</v>
      </c>
      <c r="BJ269" s="164"/>
      <c r="BK269" s="18"/>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s="5" customFormat="1" hidden="1" outlineLevel="1" x14ac:dyDescent="0.2">
      <c r="A270" s="18"/>
      <c r="B270" s="18"/>
      <c r="C270" s="36" t="str">
        <f>Asset15</f>
        <v>Network control &amp; com systems</v>
      </c>
      <c r="D270" s="18"/>
      <c r="E270" s="18"/>
      <c r="F270" s="33"/>
      <c r="G270" s="161">
        <f t="shared" ref="G270:AL270" si="65">SUM(G258:G269)</f>
        <v>1.1686501115639434</v>
      </c>
      <c r="H270" s="161">
        <f t="shared" si="65"/>
        <v>1.1686501115639434</v>
      </c>
      <c r="I270" s="161">
        <f t="shared" si="65"/>
        <v>1.1686501115639434</v>
      </c>
      <c r="J270" s="161">
        <f t="shared" si="65"/>
        <v>1.1686501115639434</v>
      </c>
      <c r="K270" s="161">
        <f t="shared" si="65"/>
        <v>1.1686501115639434</v>
      </c>
      <c r="L270" s="161">
        <f t="shared" si="65"/>
        <v>1.1686501115639434</v>
      </c>
      <c r="M270" s="161">
        <f t="shared" si="65"/>
        <v>1.1686501115639434</v>
      </c>
      <c r="N270" s="161">
        <f t="shared" si="65"/>
        <v>1.1686501115639434</v>
      </c>
      <c r="O270" s="161">
        <f t="shared" si="65"/>
        <v>1.1686501115639434</v>
      </c>
      <c r="P270" s="161">
        <f t="shared" si="65"/>
        <v>1.1686501115639434</v>
      </c>
      <c r="Q270" s="161">
        <f t="shared" si="65"/>
        <v>1.1686501115639434</v>
      </c>
      <c r="R270" s="161">
        <f t="shared" si="65"/>
        <v>1.1686501115639434</v>
      </c>
      <c r="S270" s="161">
        <f t="shared" si="65"/>
        <v>1.1686501115639434</v>
      </c>
      <c r="T270" s="161">
        <f t="shared" si="65"/>
        <v>1.1686501115639434</v>
      </c>
      <c r="U270" s="161">
        <f t="shared" si="65"/>
        <v>1.1686501115639434</v>
      </c>
      <c r="V270" s="161">
        <f t="shared" si="65"/>
        <v>1.1686501115639434</v>
      </c>
      <c r="W270" s="161">
        <f t="shared" si="65"/>
        <v>1.1686501115639434</v>
      </c>
      <c r="X270" s="161">
        <f t="shared" si="65"/>
        <v>0.54820873563001271</v>
      </c>
      <c r="Y270" s="161">
        <f t="shared" si="65"/>
        <v>0</v>
      </c>
      <c r="Z270" s="161">
        <f t="shared" si="65"/>
        <v>0</v>
      </c>
      <c r="AA270" s="161">
        <f t="shared" si="65"/>
        <v>0</v>
      </c>
      <c r="AB270" s="161">
        <f t="shared" si="65"/>
        <v>0</v>
      </c>
      <c r="AC270" s="161">
        <f t="shared" si="65"/>
        <v>0</v>
      </c>
      <c r="AD270" s="161">
        <f t="shared" si="65"/>
        <v>0</v>
      </c>
      <c r="AE270" s="161">
        <f t="shared" si="65"/>
        <v>0</v>
      </c>
      <c r="AF270" s="161">
        <f t="shared" si="65"/>
        <v>0</v>
      </c>
      <c r="AG270" s="161">
        <f t="shared" si="65"/>
        <v>0</v>
      </c>
      <c r="AH270" s="161">
        <f t="shared" si="65"/>
        <v>0</v>
      </c>
      <c r="AI270" s="161">
        <f t="shared" si="65"/>
        <v>0</v>
      </c>
      <c r="AJ270" s="161">
        <f t="shared" si="65"/>
        <v>0</v>
      </c>
      <c r="AK270" s="161">
        <f t="shared" si="65"/>
        <v>0</v>
      </c>
      <c r="AL270" s="161">
        <f t="shared" si="65"/>
        <v>0</v>
      </c>
      <c r="AM270" s="161">
        <f t="shared" ref="AM270:BI270" si="66">SUM(AM258:AM269)</f>
        <v>0</v>
      </c>
      <c r="AN270" s="161">
        <f t="shared" si="66"/>
        <v>0</v>
      </c>
      <c r="AO270" s="161">
        <f t="shared" si="66"/>
        <v>0</v>
      </c>
      <c r="AP270" s="161">
        <f t="shared" si="66"/>
        <v>0</v>
      </c>
      <c r="AQ270" s="161">
        <f t="shared" si="66"/>
        <v>0</v>
      </c>
      <c r="AR270" s="161">
        <f t="shared" si="66"/>
        <v>0</v>
      </c>
      <c r="AS270" s="161">
        <f t="shared" si="66"/>
        <v>0</v>
      </c>
      <c r="AT270" s="161">
        <f t="shared" si="66"/>
        <v>0</v>
      </c>
      <c r="AU270" s="161">
        <f t="shared" si="66"/>
        <v>0</v>
      </c>
      <c r="AV270" s="161">
        <f t="shared" si="66"/>
        <v>0</v>
      </c>
      <c r="AW270" s="161">
        <f t="shared" si="66"/>
        <v>0</v>
      </c>
      <c r="AX270" s="161">
        <f t="shared" si="66"/>
        <v>0</v>
      </c>
      <c r="AY270" s="161">
        <f t="shared" si="66"/>
        <v>0</v>
      </c>
      <c r="AZ270" s="161">
        <f t="shared" si="66"/>
        <v>0</v>
      </c>
      <c r="BA270" s="161">
        <f t="shared" si="66"/>
        <v>0</v>
      </c>
      <c r="BB270" s="161">
        <f t="shared" si="66"/>
        <v>0</v>
      </c>
      <c r="BC270" s="161">
        <f t="shared" si="66"/>
        <v>0</v>
      </c>
      <c r="BD270" s="161">
        <f t="shared" si="66"/>
        <v>0</v>
      </c>
      <c r="BE270" s="161">
        <f t="shared" si="66"/>
        <v>0</v>
      </c>
      <c r="BF270" s="161">
        <f t="shared" si="66"/>
        <v>0</v>
      </c>
      <c r="BG270" s="161">
        <f t="shared" si="66"/>
        <v>0</v>
      </c>
      <c r="BH270" s="161">
        <f t="shared" si="66"/>
        <v>0</v>
      </c>
      <c r="BI270" s="161">
        <f t="shared" si="66"/>
        <v>0</v>
      </c>
      <c r="BJ270" s="18"/>
      <c r="BK270" s="18"/>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s="5" customFormat="1" hidden="1" outlineLevel="2" x14ac:dyDescent="0.2">
      <c r="A271" s="18"/>
      <c r="B271" s="43" t="str">
        <f>C283</f>
        <v>Communications (digital) - tx</v>
      </c>
      <c r="C271" s="44"/>
      <c r="D271" s="45" t="s">
        <v>72</v>
      </c>
      <c r="E271" s="44"/>
      <c r="F271" s="46"/>
      <c r="G271" s="389">
        <f>IF(G$3&gt;A16remlife,A16value-SUM($F271:F271),IF(A16remlife="N/A","n/a",A16value/A16remlife))</f>
        <v>0.10790123830167392</v>
      </c>
      <c r="H271" s="163">
        <f>IF(H$3&gt;A16remlife,A16value-SUM($F271:G271),IF(A16remlife="N/A","n/a",A16value/A16remlife))</f>
        <v>0.10790123830167392</v>
      </c>
      <c r="I271" s="163">
        <f>IF(I$3&gt;A16remlife,A16value-SUM($F271:H271),IF(A16remlife="N/A","n/a",A16value/A16remlife))</f>
        <v>0.10790123830167392</v>
      </c>
      <c r="J271" s="163">
        <f>IF(J$3&gt;A16remlife,A16value-SUM($F271:I271),IF(A16remlife="N/A","n/a",A16value/A16remlife))</f>
        <v>0.10790123830167392</v>
      </c>
      <c r="K271" s="163">
        <f>IF(K$3&gt;A16remlife,A16value-SUM($F271:J271),IF(A16remlife="N/A","n/a",A16value/A16remlife))</f>
        <v>0.10790123830167392</v>
      </c>
      <c r="L271" s="163">
        <f>IF(L$3&gt;A16remlife,A16value-SUM($F271:K271),IF(A16remlife="N/A","n/a",A16value/A16remlife))</f>
        <v>0.10790123830167392</v>
      </c>
      <c r="M271" s="163">
        <f>IF(M$3&gt;A16remlife,A16value-SUM($F271:L271),IF(A16remlife="N/A","n/a",A16value/A16remlife))</f>
        <v>0.10790123830167392</v>
      </c>
      <c r="N271" s="163">
        <f>IF(N$3&gt;A16remlife,A16value-SUM($F271:M271),IF(A16remlife="N/A","n/a",A16value/A16remlife))</f>
        <v>9.6613307382105829E-2</v>
      </c>
      <c r="O271" s="163">
        <f>IF(O$3&gt;A16remlife,A16value-SUM($F271:N271),IF(A16remlife="N/A","n/a",A16value/A16remlife))</f>
        <v>0</v>
      </c>
      <c r="P271" s="163">
        <f>IF(P$3&gt;A16remlife,A16value-SUM($F271:O271),IF(A16remlife="N/A","n/a",A16value/A16remlife))</f>
        <v>0</v>
      </c>
      <c r="Q271" s="163">
        <f>IF(Q$3&gt;A16remlife,A16value-SUM($F271:P271),IF(A16remlife="N/A","n/a",A16value/A16remlife))</f>
        <v>0</v>
      </c>
      <c r="R271" s="163">
        <f>IF(R$3&gt;A16remlife,A16value-SUM($F271:Q271),IF(A16remlife="N/A","n/a",A16value/A16remlife))</f>
        <v>0</v>
      </c>
      <c r="S271" s="163">
        <f>IF(S$3&gt;A16remlife,A16value-SUM($F271:R271),IF(A16remlife="N/A","n/a",A16value/A16remlife))</f>
        <v>0</v>
      </c>
      <c r="T271" s="163">
        <f>IF(T$3&gt;A16remlife,A16value-SUM($F271:S271),IF(A16remlife="N/A","n/a",A16value/A16remlife))</f>
        <v>0</v>
      </c>
      <c r="U271" s="163">
        <f>IF(U$3&gt;A16remlife,A16value-SUM($F271:T271),IF(A16remlife="N/A","n/a",A16value/A16remlife))</f>
        <v>0</v>
      </c>
      <c r="V271" s="163">
        <f>IF(V$3&gt;A16remlife,A16value-SUM($F271:U271),IF(A16remlife="N/A","n/a",A16value/A16remlife))</f>
        <v>0</v>
      </c>
      <c r="W271" s="163">
        <f>IF(W$3&gt;A16remlife,A16value-SUM($F271:V271),IF(A16remlife="N/A","n/a",A16value/A16remlife))</f>
        <v>0</v>
      </c>
      <c r="X271" s="163">
        <f>IF(X$3&gt;A16remlife,A16value-SUM($F271:W271),IF(A16remlife="N/A","n/a",A16value/A16remlife))</f>
        <v>0</v>
      </c>
      <c r="Y271" s="163">
        <f>IF(Y$3&gt;A16remlife,A16value-SUM($F271:X271),IF(A16remlife="N/A","n/a",A16value/A16remlife))</f>
        <v>0</v>
      </c>
      <c r="Z271" s="163">
        <f>IF(Z$3&gt;A16remlife,A16value-SUM($F271:Y271),IF(A16remlife="N/A","n/a",A16value/A16remlife))</f>
        <v>0</v>
      </c>
      <c r="AA271" s="163">
        <f>IF(AA$3&gt;A16remlife,A16value-SUM($F271:Z271),IF(A16remlife="N/A","n/a",A16value/A16remlife))</f>
        <v>0</v>
      </c>
      <c r="AB271" s="163">
        <f>IF(AB$3&gt;A16remlife,A16value-SUM($F271:AA271),IF(A16remlife="N/A","n/a",A16value/A16remlife))</f>
        <v>0</v>
      </c>
      <c r="AC271" s="163">
        <f>IF(AC$3&gt;A16remlife,A16value-SUM($F271:AB271),IF(A16remlife="N/A","n/a",A16value/A16remlife))</f>
        <v>0</v>
      </c>
      <c r="AD271" s="163">
        <f>IF(AD$3&gt;A16remlife,A16value-SUM($F271:AC271),IF(A16remlife="N/A","n/a",A16value/A16remlife))</f>
        <v>0</v>
      </c>
      <c r="AE271" s="163">
        <f>IF(AE$3&gt;A16remlife,A16value-SUM($F271:AD271),IF(A16remlife="N/A","n/a",A16value/A16remlife))</f>
        <v>0</v>
      </c>
      <c r="AF271" s="163">
        <f>IF(AF$3&gt;A16remlife,A16value-SUM($F271:AE271),IF(A16remlife="N/A","n/a",A16value/A16remlife))</f>
        <v>0</v>
      </c>
      <c r="AG271" s="163">
        <f>IF(AG$3&gt;A16remlife,A16value-SUM($F271:AF271),IF(A16remlife="N/A","n/a",A16value/A16remlife))</f>
        <v>0</v>
      </c>
      <c r="AH271" s="163">
        <f>IF(AH$3&gt;A16remlife,A16value-SUM($F271:AG271),IF(A16remlife="N/A","n/a",A16value/A16remlife))</f>
        <v>0</v>
      </c>
      <c r="AI271" s="163">
        <f>IF(AI$3&gt;A16remlife,A16value-SUM($F271:AH271),IF(A16remlife="N/A","n/a",A16value/A16remlife))</f>
        <v>0</v>
      </c>
      <c r="AJ271" s="163">
        <f>IF(AJ$3&gt;A16remlife,A16value-SUM($F271:AI271),IF(A16remlife="N/A","n/a",A16value/A16remlife))</f>
        <v>0</v>
      </c>
      <c r="AK271" s="163">
        <f>IF(AK$3&gt;A16remlife,A16value-SUM($F271:AJ271),IF(A16remlife="N/A","n/a",A16value/A16remlife))</f>
        <v>0</v>
      </c>
      <c r="AL271" s="163">
        <f>IF(AL$3&gt;A16remlife,A16value-SUM($F271:AK271),IF(A16remlife="N/A","n/a",A16value/A16remlife))</f>
        <v>0</v>
      </c>
      <c r="AM271" s="163">
        <f>IF(AM$3&gt;A16remlife,A16value-SUM($F271:AL271),IF(A16remlife="N/A","n/a",A16value/A16remlife))</f>
        <v>0</v>
      </c>
      <c r="AN271" s="163">
        <f>IF(AN$3&gt;A16remlife,A16value-SUM($F271:AM271),IF(A16remlife="N/A","n/a",A16value/A16remlife))</f>
        <v>0</v>
      </c>
      <c r="AO271" s="163">
        <f>IF(AO$3&gt;A16remlife,A16value-SUM($F271:AN271),IF(A16remlife="N/A","n/a",A16value/A16remlife))</f>
        <v>0</v>
      </c>
      <c r="AP271" s="163">
        <f>IF(AP$3&gt;A16remlife,A16value-SUM($F271:AO271),IF(A16remlife="N/A","n/a",A16value/A16remlife))</f>
        <v>0</v>
      </c>
      <c r="AQ271" s="163">
        <f>IF(AQ$3&gt;A16remlife,A16value-SUM($F271:AP271),IF(A16remlife="N/A","n/a",A16value/A16remlife))</f>
        <v>0</v>
      </c>
      <c r="AR271" s="163">
        <f>IF(AR$3&gt;A16remlife,A16value-SUM($F271:AQ271),IF(A16remlife="N/A","n/a",A16value/A16remlife))</f>
        <v>0</v>
      </c>
      <c r="AS271" s="163">
        <f>IF(AS$3&gt;A16remlife,A16value-SUM($F271:AR271),IF(A16remlife="N/A","n/a",A16value/A16remlife))</f>
        <v>0</v>
      </c>
      <c r="AT271" s="163">
        <f>IF(AT$3&gt;A16remlife,A16value-SUM($F271:AS271),IF(A16remlife="N/A","n/a",A16value/A16remlife))</f>
        <v>0</v>
      </c>
      <c r="AU271" s="163">
        <f>IF(AU$3&gt;A16remlife,A16value-SUM($F271:AT271),IF(A16remlife="N/A","n/a",A16value/A16remlife))</f>
        <v>0</v>
      </c>
      <c r="AV271" s="163">
        <f>IF(AV$3&gt;A16remlife,A16value-SUM($F271:AU271),IF(A16remlife="N/A","n/a",A16value/A16remlife))</f>
        <v>0</v>
      </c>
      <c r="AW271" s="163">
        <f>IF(AW$3&gt;A16remlife,A16value-SUM($F271:AV271),IF(A16remlife="N/A","n/a",A16value/A16remlife))</f>
        <v>0</v>
      </c>
      <c r="AX271" s="163">
        <f>IF(AX$3&gt;A16remlife,A16value-SUM($F271:AW271),IF(A16remlife="N/A","n/a",A16value/A16remlife))</f>
        <v>0</v>
      </c>
      <c r="AY271" s="163">
        <f>IF(AY$3&gt;A16remlife,A16value-SUM($F271:AX271),IF(A16remlife="N/A","n/a",A16value/A16remlife))</f>
        <v>0</v>
      </c>
      <c r="AZ271" s="163">
        <f>IF(AZ$3&gt;A16remlife,A16value-SUM($F271:AY271),IF(A16remlife="N/A","n/a",A16value/A16remlife))</f>
        <v>0</v>
      </c>
      <c r="BA271" s="163">
        <f>IF(BA$3&gt;A16remlife,A16value-SUM($F271:AZ271),IF(A16remlife="N/A","n/a",A16value/A16remlife))</f>
        <v>0</v>
      </c>
      <c r="BB271" s="163">
        <f>IF(BB$3&gt;A16remlife,A16value-SUM($F271:BA271),IF(A16remlife="N/A","n/a",A16value/A16remlife))</f>
        <v>0</v>
      </c>
      <c r="BC271" s="163">
        <f>IF(BC$3&gt;A16remlife,A16value-SUM($F271:BB271),IF(A16remlife="N/A","n/a",A16value/A16remlife))</f>
        <v>0</v>
      </c>
      <c r="BD271" s="163">
        <f>IF(BD$3&gt;A16remlife,A16value-SUM($F271:BC271),IF(A16remlife="N/A","n/a",A16value/A16remlife))</f>
        <v>0</v>
      </c>
      <c r="BE271" s="163">
        <f>IF(BE$3&gt;A16remlife,A16value-SUM($F271:BD271),IF(A16remlife="N/A","n/a",A16value/A16remlife))</f>
        <v>0</v>
      </c>
      <c r="BF271" s="163">
        <f>IF(BF$3&gt;A16remlife,A16value-SUM($F271:BE271),IF(A16remlife="N/A","n/a",A16value/A16remlife))</f>
        <v>0</v>
      </c>
      <c r="BG271" s="163">
        <f>IF(BG$3&gt;A16remlife,A16value-SUM($F271:BF271),IF(A16remlife="N/A","n/a",A16value/A16remlife))</f>
        <v>0</v>
      </c>
      <c r="BH271" s="163">
        <f>IF(BH$3&gt;A16remlife,A16value-SUM($F271:BG271),IF(A16remlife="N/A","n/a",A16value/A16remlife))</f>
        <v>0</v>
      </c>
      <c r="BI271" s="163">
        <f>IF(BI$3&gt;A16remlife,A16value-SUM($F271:BH271),IF(A16remlife="N/A","n/a",A16value/A16remlife))</f>
        <v>0</v>
      </c>
      <c r="BJ271" s="18"/>
      <c r="BK271" s="18"/>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s="5" customFormat="1" hidden="1" outlineLevel="2" x14ac:dyDescent="0.2">
      <c r="A272" s="18"/>
      <c r="B272" s="18"/>
      <c r="C272" s="36"/>
      <c r="D272" s="485" t="s">
        <v>71</v>
      </c>
      <c r="E272" s="283">
        <v>0</v>
      </c>
      <c r="F272" s="38"/>
      <c r="G272" s="160"/>
      <c r="H272" s="164"/>
      <c r="I272" s="164"/>
      <c r="J272" s="164"/>
      <c r="K272" s="164"/>
      <c r="L272" s="164"/>
      <c r="M272" s="164"/>
      <c r="N272" s="164"/>
      <c r="O272" s="164"/>
      <c r="P272" s="164"/>
      <c r="Q272" s="164"/>
      <c r="R272" s="164"/>
      <c r="S272" s="164"/>
      <c r="T272" s="164"/>
      <c r="U272" s="164"/>
      <c r="V272" s="164"/>
      <c r="W272" s="164"/>
      <c r="X272" s="164"/>
      <c r="Y272" s="164"/>
      <c r="Z272" s="164"/>
      <c r="AA272" s="164"/>
      <c r="AB272" s="164"/>
      <c r="AC272" s="164"/>
      <c r="AD272" s="164"/>
      <c r="AE272" s="164"/>
      <c r="AF272" s="164"/>
      <c r="AG272" s="164"/>
      <c r="AH272" s="164"/>
      <c r="AI272" s="164"/>
      <c r="AJ272" s="164"/>
      <c r="AK272" s="164"/>
      <c r="AL272" s="164"/>
      <c r="AM272" s="164"/>
      <c r="AN272" s="164"/>
      <c r="AO272" s="164"/>
      <c r="AP272" s="164"/>
      <c r="AQ272" s="164"/>
      <c r="AR272" s="164"/>
      <c r="AS272" s="164"/>
      <c r="AT272" s="164"/>
      <c r="AU272" s="164"/>
      <c r="AV272" s="164"/>
      <c r="AW272" s="164"/>
      <c r="AX272" s="164"/>
      <c r="AY272" s="164"/>
      <c r="AZ272" s="164"/>
      <c r="BA272" s="164"/>
      <c r="BB272" s="164"/>
      <c r="BC272" s="164"/>
      <c r="BD272" s="164"/>
      <c r="BE272" s="164"/>
      <c r="BF272" s="164"/>
      <c r="BG272" s="164"/>
      <c r="BH272" s="164"/>
      <c r="BI272" s="164"/>
      <c r="BJ272" s="18"/>
      <c r="BK272" s="18"/>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s="5" customFormat="1" hidden="1" outlineLevel="2" x14ac:dyDescent="0.2">
      <c r="A273" s="18"/>
      <c r="B273" s="18"/>
      <c r="C273" s="36"/>
      <c r="D273" s="485"/>
      <c r="E273" s="283">
        <v>1</v>
      </c>
      <c r="F273" s="38"/>
      <c r="G273" s="390"/>
      <c r="H273" s="164">
        <f>IF(A16stdlife="n/a","n/a",IF(H$3&gt;(A16stdlife+$E273),(Input!$G$158*(1+rvanilla)^0.5)-SUM($G273:G273),(Input!$G$158*(1+rvanilla)^0.5)/A16stdlife))</f>
        <v>0</v>
      </c>
      <c r="I273" s="164">
        <f>IF(A16stdlife="n/a","n/a",IF(I$3&gt;(A16stdlife+$E273),(Input!$G$158*(1+rvanilla)^0.5)-SUM($G273:H273),(Input!$G$158*(1+rvanilla)^0.5)/A16stdlife))</f>
        <v>0</v>
      </c>
      <c r="J273" s="164">
        <f>IF(A16stdlife="n/a","n/a",IF(J$3&gt;(A16stdlife+$E273),(Input!$G$158*(1+rvanilla)^0.5)-SUM($G273:I273),(Input!$G$158*(1+rvanilla)^0.5)/A16stdlife))</f>
        <v>0</v>
      </c>
      <c r="K273" s="164">
        <f>IF(A16stdlife="n/a","n/a",IF(K$3&gt;(A16stdlife+$E273),(Input!$G$158*(1+rvanilla)^0.5)-SUM($G273:J273),(Input!$G$158*(1+rvanilla)^0.5)/A16stdlife))</f>
        <v>0</v>
      </c>
      <c r="L273" s="164">
        <f>IF(A16stdlife="n/a","n/a",IF(L$3&gt;(A16stdlife+$E273),(Input!$G$158*(1+rvanilla)^0.5)-SUM($G273:K273),(Input!$G$158*(1+rvanilla)^0.5)/A16stdlife))</f>
        <v>0</v>
      </c>
      <c r="M273" s="164">
        <f>IF(A16stdlife="n/a","n/a",IF(M$3&gt;(A16stdlife+$E273),(Input!$G$158*(1+rvanilla)^0.5)-SUM($G273:L273),(Input!$G$158*(1+rvanilla)^0.5)/A16stdlife))</f>
        <v>0</v>
      </c>
      <c r="N273" s="164">
        <f>IF(A16stdlife="n/a","n/a",IF(N$3&gt;(A16stdlife+$E273),(Input!$G$158*(1+rvanilla)^0.5)-SUM($G273:M273),(Input!$G$158*(1+rvanilla)^0.5)/A16stdlife))</f>
        <v>0</v>
      </c>
      <c r="O273" s="164">
        <f>IF(A16stdlife="n/a","n/a",IF(O$3&gt;(A16stdlife+$E273),(Input!$G$158*(1+rvanilla)^0.5)-SUM($G273:N273),(Input!$G$158*(1+rvanilla)^0.5)/A16stdlife))</f>
        <v>0</v>
      </c>
      <c r="P273" s="164">
        <f>IF(A16stdlife="n/a","n/a",IF(P$3&gt;(A16stdlife+$E273),(Input!$G$158*(1+rvanilla)^0.5)-SUM($G273:O273),(Input!$G$158*(1+rvanilla)^0.5)/A16stdlife))</f>
        <v>0</v>
      </c>
      <c r="Q273" s="164">
        <f>IF(A16stdlife="n/a","n/a",IF(Q$3&gt;(A16stdlife+$E273),(Input!$G$158*(1+rvanilla)^0.5)-SUM($G273:P273),(Input!$G$158*(1+rvanilla)^0.5)/A16stdlife))</f>
        <v>0</v>
      </c>
      <c r="R273" s="164">
        <f>IF(A16stdlife="n/a","n/a",IF(R$3&gt;(A16stdlife+$E273),(Input!$G$158*(1+rvanilla)^0.5)-SUM($G273:Q273),(Input!$G$158*(1+rvanilla)^0.5)/A16stdlife))</f>
        <v>0</v>
      </c>
      <c r="S273" s="164">
        <f>IF(A16stdlife="n/a","n/a",IF(S$3&gt;(A16stdlife+$E273),(Input!$G$158*(1+rvanilla)^0.5)-SUM($G273:R273),(Input!$G$158*(1+rvanilla)^0.5)/A16stdlife))</f>
        <v>0</v>
      </c>
      <c r="T273" s="164">
        <f>IF(A16stdlife="n/a","n/a",IF(T$3&gt;(A16stdlife+$E273),(Input!$G$158*(1+rvanilla)^0.5)-SUM($G273:S273),(Input!$G$158*(1+rvanilla)^0.5)/A16stdlife))</f>
        <v>0</v>
      </c>
      <c r="U273" s="164">
        <f>IF(A16stdlife="n/a","n/a",IF(U$3&gt;(A16stdlife+$E273),(Input!$G$158*(1+rvanilla)^0.5)-SUM($G273:T273),(Input!$G$158*(1+rvanilla)^0.5)/A16stdlife))</f>
        <v>0</v>
      </c>
      <c r="V273" s="164">
        <f>IF(A16stdlife="n/a","n/a",IF(V$3&gt;(A16stdlife+$E273),(Input!$G$158*(1+rvanilla)^0.5)-SUM($G273:U273),(Input!$G$158*(1+rvanilla)^0.5)/A16stdlife))</f>
        <v>0</v>
      </c>
      <c r="W273" s="164">
        <f>IF(A16stdlife="n/a","n/a",IF(W$3&gt;(A16stdlife+$E273),(Input!$G$158*(1+rvanilla)^0.5)-SUM($G273:V273),(Input!$G$158*(1+rvanilla)^0.5)/A16stdlife))</f>
        <v>0</v>
      </c>
      <c r="X273" s="164">
        <f>IF(A16stdlife="n/a","n/a",IF(X$3&gt;(A16stdlife+$E273),(Input!$G$158*(1+rvanilla)^0.5)-SUM($G273:W273),(Input!$G$158*(1+rvanilla)^0.5)/A16stdlife))</f>
        <v>0</v>
      </c>
      <c r="Y273" s="164">
        <f>IF(A16stdlife="n/a","n/a",IF(Y$3&gt;(A16stdlife+$E273),(Input!$G$158*(1+rvanilla)^0.5)-SUM($G273:X273),(Input!$G$158*(1+rvanilla)^0.5)/A16stdlife))</f>
        <v>0</v>
      </c>
      <c r="Z273" s="164">
        <f>IF(A16stdlife="n/a","n/a",IF(Z$3&gt;(A16stdlife+$E273),(Input!$G$158*(1+rvanilla)^0.5)-SUM($G273:Y273),(Input!$G$158*(1+rvanilla)^0.5)/A16stdlife))</f>
        <v>0</v>
      </c>
      <c r="AA273" s="164">
        <f>IF(A16stdlife="n/a","n/a",IF(AA$3&gt;(A16stdlife+$E273),(Input!$G$158*(1+rvanilla)^0.5)-SUM($G273:Z273),(Input!$G$158*(1+rvanilla)^0.5)/A16stdlife))</f>
        <v>0</v>
      </c>
      <c r="AB273" s="164">
        <f>IF(A16stdlife="n/a","n/a",IF(AB$3&gt;(A16stdlife+$E273),(Input!$G$158*(1+rvanilla)^0.5)-SUM($G273:AA273),(Input!$G$158*(1+rvanilla)^0.5)/A16stdlife))</f>
        <v>0</v>
      </c>
      <c r="AC273" s="164">
        <f>IF(A16stdlife="n/a","n/a",IF(AC$3&gt;(A16stdlife+$E273),(Input!$G$158*(1+rvanilla)^0.5)-SUM($G273:AB273),(Input!$G$158*(1+rvanilla)^0.5)/A16stdlife))</f>
        <v>0</v>
      </c>
      <c r="AD273" s="164">
        <f>IF(A16stdlife="n/a","n/a",IF(AD$3&gt;(A16stdlife+$E273),(Input!$G$158*(1+rvanilla)^0.5)-SUM($G273:AC273),(Input!$G$158*(1+rvanilla)^0.5)/A16stdlife))</f>
        <v>0</v>
      </c>
      <c r="AE273" s="164">
        <f>IF(A16stdlife="n/a","n/a",IF(AE$3&gt;(A16stdlife+$E273),(Input!$G$158*(1+rvanilla)^0.5)-SUM($G273:AD273),(Input!$G$158*(1+rvanilla)^0.5)/A16stdlife))</f>
        <v>0</v>
      </c>
      <c r="AF273" s="164">
        <f>IF(A16stdlife="n/a","n/a",IF(AF$3&gt;(A16stdlife+$E273),(Input!$G$158*(1+rvanilla)^0.5)-SUM($G273:AE273),(Input!$G$158*(1+rvanilla)^0.5)/A16stdlife))</f>
        <v>0</v>
      </c>
      <c r="AG273" s="164">
        <f>IF(A16stdlife="n/a","n/a",IF(AG$3&gt;(A16stdlife+$E273),(Input!$G$158*(1+rvanilla)^0.5)-SUM($G273:AF273),(Input!$G$158*(1+rvanilla)^0.5)/A16stdlife))</f>
        <v>0</v>
      </c>
      <c r="AH273" s="164">
        <f>IF(A16stdlife="n/a","n/a",IF(AH$3&gt;(A16stdlife+$E273),(Input!$G$158*(1+rvanilla)^0.5)-SUM($G273:AG273),(Input!$G$158*(1+rvanilla)^0.5)/A16stdlife))</f>
        <v>0</v>
      </c>
      <c r="AI273" s="164">
        <f>IF(A16stdlife="n/a","n/a",IF(AI$3&gt;(A16stdlife+$E273),(Input!$G$158*(1+rvanilla)^0.5)-SUM($G273:AH273),(Input!$G$158*(1+rvanilla)^0.5)/A16stdlife))</f>
        <v>0</v>
      </c>
      <c r="AJ273" s="164">
        <f>IF(A16stdlife="n/a","n/a",IF(AJ$3&gt;(A16stdlife+$E273),(Input!$G$158*(1+rvanilla)^0.5)-SUM($G273:AI273),(Input!$G$158*(1+rvanilla)^0.5)/A16stdlife))</f>
        <v>0</v>
      </c>
      <c r="AK273" s="164">
        <f>IF(A16stdlife="n/a","n/a",IF(AK$3&gt;(A16stdlife+$E273),(Input!$G$158*(1+rvanilla)^0.5)-SUM($G273:AJ273),(Input!$G$158*(1+rvanilla)^0.5)/A16stdlife))</f>
        <v>0</v>
      </c>
      <c r="AL273" s="164">
        <f>IF(A16stdlife="n/a","n/a",IF(AL$3&gt;(A16stdlife+$E273),(Input!$G$158*(1+rvanilla)^0.5)-SUM($G273:AK273),(Input!$G$158*(1+rvanilla)^0.5)/A16stdlife))</f>
        <v>0</v>
      </c>
      <c r="AM273" s="164">
        <f>IF(A16stdlife="n/a","n/a",IF(AM$3&gt;(A16stdlife+$E273),(Input!$G$158*(1+rvanilla)^0.5)-SUM($G273:AL273),(Input!$G$158*(1+rvanilla)^0.5)/A16stdlife))</f>
        <v>0</v>
      </c>
      <c r="AN273" s="164">
        <f>IF(A16stdlife="n/a","n/a",IF(AN$3&gt;(A16stdlife+$E273),(Input!$G$158*(1+rvanilla)^0.5)-SUM($G273:AM273),(Input!$G$158*(1+rvanilla)^0.5)/A16stdlife))</f>
        <v>0</v>
      </c>
      <c r="AO273" s="164">
        <f>IF(A16stdlife="n/a","n/a",IF(AO$3&gt;(A16stdlife+$E273),(Input!$G$158*(1+rvanilla)^0.5)-SUM($G273:AN273),(Input!$G$158*(1+rvanilla)^0.5)/A16stdlife))</f>
        <v>0</v>
      </c>
      <c r="AP273" s="164">
        <f>IF(A16stdlife="n/a","n/a",IF(AP$3&gt;(A16stdlife+$E273),(Input!$G$158*(1+rvanilla)^0.5)-SUM($G273:AO273),(Input!$G$158*(1+rvanilla)^0.5)/A16stdlife))</f>
        <v>0</v>
      </c>
      <c r="AQ273" s="164">
        <f>IF(A16stdlife="n/a","n/a",IF(AQ$3&gt;(A16stdlife+$E273),(Input!$G$158*(1+rvanilla)^0.5)-SUM($G273:AP273),(Input!$G$158*(1+rvanilla)^0.5)/A16stdlife))</f>
        <v>0</v>
      </c>
      <c r="AR273" s="164">
        <f>IF(A16stdlife="n/a","n/a",IF(AR$3&gt;(A16stdlife+$E273),(Input!$G$158*(1+rvanilla)^0.5)-SUM($G273:AQ273),(Input!$G$158*(1+rvanilla)^0.5)/A16stdlife))</f>
        <v>0</v>
      </c>
      <c r="AS273" s="164">
        <f>IF(A16stdlife="n/a","n/a",IF(AS$3&gt;(A16stdlife+$E273),(Input!$G$158*(1+rvanilla)^0.5)-SUM($G273:AR273),(Input!$G$158*(1+rvanilla)^0.5)/A16stdlife))</f>
        <v>0</v>
      </c>
      <c r="AT273" s="164">
        <f>IF(A16stdlife="n/a","n/a",IF(AT$3&gt;(A16stdlife+$E273),(Input!$G$158*(1+rvanilla)^0.5)-SUM($G273:AS273),(Input!$G$158*(1+rvanilla)^0.5)/A16stdlife))</f>
        <v>0</v>
      </c>
      <c r="AU273" s="164">
        <f>IF(A16stdlife="n/a","n/a",IF(AU$3&gt;(A16stdlife+$E273),(Input!$G$158*(1+rvanilla)^0.5)-SUM($G273:AT273),(Input!$G$158*(1+rvanilla)^0.5)/A16stdlife))</f>
        <v>0</v>
      </c>
      <c r="AV273" s="164">
        <f>IF(A16stdlife="n/a","n/a",IF(AV$3&gt;(A16stdlife+$E273),(Input!$G$158*(1+rvanilla)^0.5)-SUM($G273:AU273),(Input!$G$158*(1+rvanilla)^0.5)/A16stdlife))</f>
        <v>0</v>
      </c>
      <c r="AW273" s="164">
        <f>IF(A16stdlife="n/a","n/a",IF(AW$3&gt;(A16stdlife+$E273),(Input!$G$158*(1+rvanilla)^0.5)-SUM($G273:AV273),(Input!$G$158*(1+rvanilla)^0.5)/A16stdlife))</f>
        <v>0</v>
      </c>
      <c r="AX273" s="164">
        <f>IF(A16stdlife="n/a","n/a",IF(AX$3&gt;(A16stdlife+$E273),(Input!$G$158*(1+rvanilla)^0.5)-SUM($G273:AW273),(Input!$G$158*(1+rvanilla)^0.5)/A16stdlife))</f>
        <v>0</v>
      </c>
      <c r="AY273" s="164">
        <f>IF(A16stdlife="n/a","n/a",IF(AY$3&gt;(A16stdlife+$E273),(Input!$G$158*(1+rvanilla)^0.5)-SUM($G273:AX273),(Input!$G$158*(1+rvanilla)^0.5)/A16stdlife))</f>
        <v>0</v>
      </c>
      <c r="AZ273" s="164">
        <f>IF(A16stdlife="n/a","n/a",IF(AZ$3&gt;(A16stdlife+$E273),(Input!$G$158*(1+rvanilla)^0.5)-SUM($G273:AY273),(Input!$G$158*(1+rvanilla)^0.5)/A16stdlife))</f>
        <v>0</v>
      </c>
      <c r="BA273" s="164">
        <f>IF(A16stdlife="n/a","n/a",IF(BA$3&gt;(A16stdlife+$E273),(Input!$G$158*(1+rvanilla)^0.5)-SUM($G273:AZ273),(Input!$G$158*(1+rvanilla)^0.5)/A16stdlife))</f>
        <v>0</v>
      </c>
      <c r="BB273" s="164">
        <f>IF(A16stdlife="n/a","n/a",IF(BB$3&gt;(A16stdlife+$E273),(Input!$G$158*(1+rvanilla)^0.5)-SUM($G273:BA273),(Input!$G$158*(1+rvanilla)^0.5)/A16stdlife))</f>
        <v>0</v>
      </c>
      <c r="BC273" s="164">
        <f>IF(A16stdlife="n/a","n/a",IF(BC$3&gt;(A16stdlife+$E273),(Input!$G$158*(1+rvanilla)^0.5)-SUM($G273:BB273),(Input!$G$158*(1+rvanilla)^0.5)/A16stdlife))</f>
        <v>0</v>
      </c>
      <c r="BD273" s="164">
        <f>IF(A16stdlife="n/a","n/a",IF(BD$3&gt;(A16stdlife+$E273),(Input!$G$158*(1+rvanilla)^0.5)-SUM($G273:BC273),(Input!$G$158*(1+rvanilla)^0.5)/A16stdlife))</f>
        <v>0</v>
      </c>
      <c r="BE273" s="164">
        <f>IF(A16stdlife="n/a","n/a",IF(BE$3&gt;(A16stdlife+$E273),(Input!$G$158*(1+rvanilla)^0.5)-SUM($G273:BD273),(Input!$G$158*(1+rvanilla)^0.5)/A16stdlife))</f>
        <v>0</v>
      </c>
      <c r="BF273" s="164">
        <f>IF(A16stdlife="n/a","n/a",IF(BF$3&gt;(A16stdlife+$E273),(Input!$G$158*(1+rvanilla)^0.5)-SUM($G273:BE273),(Input!$G$158*(1+rvanilla)^0.5)/A16stdlife))</f>
        <v>0</v>
      </c>
      <c r="BG273" s="164">
        <f>IF(A16stdlife="n/a","n/a",IF(BG$3&gt;(A16stdlife+$E273),(Input!$G$158*(1+rvanilla)^0.5)-SUM($G273:BF273),(Input!$G$158*(1+rvanilla)^0.5)/A16stdlife))</f>
        <v>0</v>
      </c>
      <c r="BH273" s="164">
        <f>IF(A16stdlife="n/a","n/a",IF(BH$3&gt;(A16stdlife+$E273),(Input!$G$158*(1+rvanilla)^0.5)-SUM($G273:BG273),(Input!$G$158*(1+rvanilla)^0.5)/A16stdlife))</f>
        <v>0</v>
      </c>
      <c r="BI273" s="164">
        <f>IF(A16stdlife="n/a","n/a",IF(BI$3&gt;(A16stdlife+$E273),(Input!$G$158*(1+rvanilla)^0.5)-SUM($G273:BH273),(Input!$G$158*(1+rvanilla)^0.5)/A16stdlife))</f>
        <v>0</v>
      </c>
      <c r="BJ273" s="18"/>
      <c r="BK273" s="18"/>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s="5" customFormat="1" hidden="1" outlineLevel="2" x14ac:dyDescent="0.2">
      <c r="A274" s="18"/>
      <c r="B274" s="18"/>
      <c r="C274" s="36"/>
      <c r="D274" s="485"/>
      <c r="E274" s="283">
        <v>2</v>
      </c>
      <c r="F274" s="38"/>
      <c r="G274" s="391"/>
      <c r="H274" s="307"/>
      <c r="I274" s="164">
        <f>IF(A16stdlife="n/a","n/a",IF(I$3&gt;(A16stdlife+$E274),(Input!$H$158*(1+rvanilla)^0.5)-SUM($H274:H274),(Input!$H$158*(1+rvanilla)^0.5)/A16stdlife))</f>
        <v>0</v>
      </c>
      <c r="J274" s="164">
        <f>IF(A16stdlife="n/a","n/a",IF(J$3&gt;(A16stdlife+$E274),(Input!$H$158*(1+rvanilla)^0.5)-SUM($H274:I274),(Input!$H$158*(1+rvanilla)^0.5)/A16stdlife))</f>
        <v>0</v>
      </c>
      <c r="K274" s="164">
        <f>IF(A16stdlife="n/a","n/a",IF(K$3&gt;(A16stdlife+$E274),(Input!$H$158*(1+rvanilla)^0.5)-SUM($H274:J274),(Input!$H$158*(1+rvanilla)^0.5)/A16stdlife))</f>
        <v>0</v>
      </c>
      <c r="L274" s="164">
        <f>IF(A16stdlife="n/a","n/a",IF(L$3&gt;(A16stdlife+$E274),(Input!$H$158*(1+rvanilla)^0.5)-SUM($H274:K274),(Input!$H$158*(1+rvanilla)^0.5)/A16stdlife))</f>
        <v>0</v>
      </c>
      <c r="M274" s="164">
        <f>IF(A16stdlife="n/a","n/a",IF(M$3&gt;(A16stdlife+$E274),(Input!$H$158*(1+rvanilla)^0.5)-SUM($H274:L274),(Input!$H$158*(1+rvanilla)^0.5)/A16stdlife))</f>
        <v>0</v>
      </c>
      <c r="N274" s="164">
        <f>IF(A16stdlife="n/a","n/a",IF(N$3&gt;(A16stdlife+$E274),(Input!$H$158*(1+rvanilla)^0.5)-SUM($H274:M274),(Input!$H$158*(1+rvanilla)^0.5)/A16stdlife))</f>
        <v>0</v>
      </c>
      <c r="O274" s="164">
        <f>IF(A16stdlife="n/a","n/a",IF(O$3&gt;(A16stdlife+$E274),(Input!$H$158*(1+rvanilla)^0.5)-SUM($H274:N274),(Input!$H$158*(1+rvanilla)^0.5)/A16stdlife))</f>
        <v>0</v>
      </c>
      <c r="P274" s="164">
        <f>IF(A16stdlife="n/a","n/a",IF(P$3&gt;(A16stdlife+$E274),(Input!$H$158*(1+rvanilla)^0.5)-SUM($H274:O274),(Input!$H$158*(1+rvanilla)^0.5)/A16stdlife))</f>
        <v>0</v>
      </c>
      <c r="Q274" s="164">
        <f>IF(A16stdlife="n/a","n/a",IF(Q$3&gt;(A16stdlife+$E274),(Input!$H$158*(1+rvanilla)^0.5)-SUM($H274:P274),(Input!$H$158*(1+rvanilla)^0.5)/A16stdlife))</f>
        <v>0</v>
      </c>
      <c r="R274" s="164">
        <f>IF(A16stdlife="n/a","n/a",IF(R$3&gt;(A16stdlife+$E274),(Input!$H$158*(1+rvanilla)^0.5)-SUM($H274:Q274),(Input!$H$158*(1+rvanilla)^0.5)/A16stdlife))</f>
        <v>0</v>
      </c>
      <c r="S274" s="164">
        <f>IF(A16stdlife="n/a","n/a",IF(S$3&gt;(A16stdlife+$E274),(Input!$H$158*(1+rvanilla)^0.5)-SUM($H274:R274),(Input!$H$158*(1+rvanilla)^0.5)/A16stdlife))</f>
        <v>0</v>
      </c>
      <c r="T274" s="164">
        <f>IF(A16stdlife="n/a","n/a",IF(T$3&gt;(A16stdlife+$E274),(Input!$H$158*(1+rvanilla)^0.5)-SUM($H274:S274),(Input!$H$158*(1+rvanilla)^0.5)/A16stdlife))</f>
        <v>0</v>
      </c>
      <c r="U274" s="164">
        <f>IF(A16stdlife="n/a","n/a",IF(U$3&gt;(A16stdlife+$E274),(Input!$H$158*(1+rvanilla)^0.5)-SUM($H274:T274),(Input!$H$158*(1+rvanilla)^0.5)/A16stdlife))</f>
        <v>0</v>
      </c>
      <c r="V274" s="164">
        <f>IF(A16stdlife="n/a","n/a",IF(V$3&gt;(A16stdlife+$E274),(Input!$H$158*(1+rvanilla)^0.5)-SUM($H274:U274),(Input!$H$158*(1+rvanilla)^0.5)/A16stdlife))</f>
        <v>0</v>
      </c>
      <c r="W274" s="164">
        <f>IF(A16stdlife="n/a","n/a",IF(W$3&gt;(A16stdlife+$E274),(Input!$H$158*(1+rvanilla)^0.5)-SUM($H274:V274),(Input!$H$158*(1+rvanilla)^0.5)/A16stdlife))</f>
        <v>0</v>
      </c>
      <c r="X274" s="164">
        <f>IF(A16stdlife="n/a","n/a",IF(X$3&gt;(A16stdlife+$E274),(Input!$H$158*(1+rvanilla)^0.5)-SUM($H274:W274),(Input!$H$158*(1+rvanilla)^0.5)/A16stdlife))</f>
        <v>0</v>
      </c>
      <c r="Y274" s="164">
        <f>IF(A16stdlife="n/a","n/a",IF(Y$3&gt;(A16stdlife+$E274),(Input!$H$158*(1+rvanilla)^0.5)-SUM($H274:X274),(Input!$H$158*(1+rvanilla)^0.5)/A16stdlife))</f>
        <v>0</v>
      </c>
      <c r="Z274" s="164">
        <f>IF(A16stdlife="n/a","n/a",IF(Z$3&gt;(A16stdlife+$E274),(Input!$H$158*(1+rvanilla)^0.5)-SUM($H274:Y274),(Input!$H$158*(1+rvanilla)^0.5)/A16stdlife))</f>
        <v>0</v>
      </c>
      <c r="AA274" s="164">
        <f>IF(A16stdlife="n/a","n/a",IF(AA$3&gt;(A16stdlife+$E274),(Input!$H$158*(1+rvanilla)^0.5)-SUM($H274:Z274),(Input!$H$158*(1+rvanilla)^0.5)/A16stdlife))</f>
        <v>0</v>
      </c>
      <c r="AB274" s="164">
        <f>IF(A16stdlife="n/a","n/a",IF(AB$3&gt;(A16stdlife+$E274),(Input!$H$158*(1+rvanilla)^0.5)-SUM($H274:AA274),(Input!$H$158*(1+rvanilla)^0.5)/A16stdlife))</f>
        <v>0</v>
      </c>
      <c r="AC274" s="164">
        <f>IF(A16stdlife="n/a","n/a",IF(AC$3&gt;(A16stdlife+$E274),(Input!$H$158*(1+rvanilla)^0.5)-SUM($H274:AB274),(Input!$H$158*(1+rvanilla)^0.5)/A16stdlife))</f>
        <v>0</v>
      </c>
      <c r="AD274" s="164">
        <f>IF(A16stdlife="n/a","n/a",IF(AD$3&gt;(A16stdlife+$E274),(Input!$H$158*(1+rvanilla)^0.5)-SUM($H274:AC274),(Input!$H$158*(1+rvanilla)^0.5)/A16stdlife))</f>
        <v>0</v>
      </c>
      <c r="AE274" s="164">
        <f>IF(A16stdlife="n/a","n/a",IF(AE$3&gt;(A16stdlife+$E274),(Input!$H$158*(1+rvanilla)^0.5)-SUM($H274:AD274),(Input!$H$158*(1+rvanilla)^0.5)/A16stdlife))</f>
        <v>0</v>
      </c>
      <c r="AF274" s="164">
        <f>IF(A16stdlife="n/a","n/a",IF(AF$3&gt;(A16stdlife+$E274),(Input!$H$158*(1+rvanilla)^0.5)-SUM($H274:AE274),(Input!$H$158*(1+rvanilla)^0.5)/A16stdlife))</f>
        <v>0</v>
      </c>
      <c r="AG274" s="164">
        <f>IF(A16stdlife="n/a","n/a",IF(AG$3&gt;(A16stdlife+$E274),(Input!$H$158*(1+rvanilla)^0.5)-SUM($H274:AF274),(Input!$H$158*(1+rvanilla)^0.5)/A16stdlife))</f>
        <v>0</v>
      </c>
      <c r="AH274" s="164">
        <f>IF(A16stdlife="n/a","n/a",IF(AH$3&gt;(A16stdlife+$E274),(Input!$H$158*(1+rvanilla)^0.5)-SUM($H274:AG274),(Input!$H$158*(1+rvanilla)^0.5)/A16stdlife))</f>
        <v>0</v>
      </c>
      <c r="AI274" s="164">
        <f>IF(A16stdlife="n/a","n/a",IF(AI$3&gt;(A16stdlife+$E274),(Input!$H$158*(1+rvanilla)^0.5)-SUM($H274:AH274),(Input!$H$158*(1+rvanilla)^0.5)/A16stdlife))</f>
        <v>0</v>
      </c>
      <c r="AJ274" s="164">
        <f>IF(A16stdlife="n/a","n/a",IF(AJ$3&gt;(A16stdlife+$E274),(Input!$H$158*(1+rvanilla)^0.5)-SUM($H274:AI274),(Input!$H$158*(1+rvanilla)^0.5)/A16stdlife))</f>
        <v>0</v>
      </c>
      <c r="AK274" s="164">
        <f>IF(A16stdlife="n/a","n/a",IF(AK$3&gt;(A16stdlife+$E274),(Input!$H$158*(1+rvanilla)^0.5)-SUM($H274:AJ274),(Input!$H$158*(1+rvanilla)^0.5)/A16stdlife))</f>
        <v>0</v>
      </c>
      <c r="AL274" s="164">
        <f>IF(A16stdlife="n/a","n/a",IF(AL$3&gt;(A16stdlife+$E274),(Input!$H$158*(1+rvanilla)^0.5)-SUM($H274:AK274),(Input!$H$158*(1+rvanilla)^0.5)/A16stdlife))</f>
        <v>0</v>
      </c>
      <c r="AM274" s="164">
        <f>IF(A16stdlife="n/a","n/a",IF(AM$3&gt;(A16stdlife+$E274),(Input!$H$158*(1+rvanilla)^0.5)-SUM($H274:AL274),(Input!$H$158*(1+rvanilla)^0.5)/A16stdlife))</f>
        <v>0</v>
      </c>
      <c r="AN274" s="164">
        <f>IF(A16stdlife="n/a","n/a",IF(AN$3&gt;(A16stdlife+$E274),(Input!$H$158*(1+rvanilla)^0.5)-SUM($H274:AM274),(Input!$H$158*(1+rvanilla)^0.5)/A16stdlife))</f>
        <v>0</v>
      </c>
      <c r="AO274" s="164">
        <f>IF(A16stdlife="n/a","n/a",IF(AO$3&gt;(A16stdlife+$E274),(Input!$H$158*(1+rvanilla)^0.5)-SUM($H274:AN274),(Input!$H$158*(1+rvanilla)^0.5)/A16stdlife))</f>
        <v>0</v>
      </c>
      <c r="AP274" s="164">
        <f>IF(A16stdlife="n/a","n/a",IF(AP$3&gt;(A16stdlife+$E274),(Input!$H$158*(1+rvanilla)^0.5)-SUM($H274:AO274),(Input!$H$158*(1+rvanilla)^0.5)/A16stdlife))</f>
        <v>0</v>
      </c>
      <c r="AQ274" s="164">
        <f>IF(A16stdlife="n/a","n/a",IF(AQ$3&gt;(A16stdlife+$E274),(Input!$H$158*(1+rvanilla)^0.5)-SUM($H274:AP274),(Input!$H$158*(1+rvanilla)^0.5)/A16stdlife))</f>
        <v>0</v>
      </c>
      <c r="AR274" s="164">
        <f>IF(A16stdlife="n/a","n/a",IF(AR$3&gt;(A16stdlife+$E274),(Input!$H$158*(1+rvanilla)^0.5)-SUM($H274:AQ274),(Input!$H$158*(1+rvanilla)^0.5)/A16stdlife))</f>
        <v>0</v>
      </c>
      <c r="AS274" s="164">
        <f>IF(A16stdlife="n/a","n/a",IF(AS$3&gt;(A16stdlife+$E274),(Input!$H$158*(1+rvanilla)^0.5)-SUM($H274:AR274),(Input!$H$158*(1+rvanilla)^0.5)/A16stdlife))</f>
        <v>0</v>
      </c>
      <c r="AT274" s="164">
        <f>IF(A16stdlife="n/a","n/a",IF(AT$3&gt;(A16stdlife+$E274),(Input!$H$158*(1+rvanilla)^0.5)-SUM($H274:AS274),(Input!$H$158*(1+rvanilla)^0.5)/A16stdlife))</f>
        <v>0</v>
      </c>
      <c r="AU274" s="164">
        <f>IF(A16stdlife="n/a","n/a",IF(AU$3&gt;(A16stdlife+$E274),(Input!$H$158*(1+rvanilla)^0.5)-SUM($H274:AT274),(Input!$H$158*(1+rvanilla)^0.5)/A16stdlife))</f>
        <v>0</v>
      </c>
      <c r="AV274" s="164">
        <f>IF(A16stdlife="n/a","n/a",IF(AV$3&gt;(A16stdlife+$E274),(Input!$H$158*(1+rvanilla)^0.5)-SUM($H274:AU274),(Input!$H$158*(1+rvanilla)^0.5)/A16stdlife))</f>
        <v>0</v>
      </c>
      <c r="AW274" s="164">
        <f>IF(A16stdlife="n/a","n/a",IF(AW$3&gt;(A16stdlife+$E274),(Input!$H$158*(1+rvanilla)^0.5)-SUM($H274:AV274),(Input!$H$158*(1+rvanilla)^0.5)/A16stdlife))</f>
        <v>0</v>
      </c>
      <c r="AX274" s="164">
        <f>IF(A16stdlife="n/a","n/a",IF(AX$3&gt;(A16stdlife+$E274),(Input!$H$158*(1+rvanilla)^0.5)-SUM($H274:AW274),(Input!$H$158*(1+rvanilla)^0.5)/A16stdlife))</f>
        <v>0</v>
      </c>
      <c r="AY274" s="164">
        <f>IF(A16stdlife="n/a","n/a",IF(AY$3&gt;(A16stdlife+$E274),(Input!$H$158*(1+rvanilla)^0.5)-SUM($H274:AX274),(Input!$H$158*(1+rvanilla)^0.5)/A16stdlife))</f>
        <v>0</v>
      </c>
      <c r="AZ274" s="164">
        <f>IF(A16stdlife="n/a","n/a",IF(AZ$3&gt;(A16stdlife+$E274),(Input!$H$158*(1+rvanilla)^0.5)-SUM($H274:AY274),(Input!$H$158*(1+rvanilla)^0.5)/A16stdlife))</f>
        <v>0</v>
      </c>
      <c r="BA274" s="164">
        <f>IF(A16stdlife="n/a","n/a",IF(BA$3&gt;(A16stdlife+$E274),(Input!$H$158*(1+rvanilla)^0.5)-SUM($H274:AZ274),(Input!$H$158*(1+rvanilla)^0.5)/A16stdlife))</f>
        <v>0</v>
      </c>
      <c r="BB274" s="164">
        <f>IF(A16stdlife="n/a","n/a",IF(BB$3&gt;(A16stdlife+$E274),(Input!$H$158*(1+rvanilla)^0.5)-SUM($H274:BA274),(Input!$H$158*(1+rvanilla)^0.5)/A16stdlife))</f>
        <v>0</v>
      </c>
      <c r="BC274" s="164">
        <f>IF(A16stdlife="n/a","n/a",IF(BC$3&gt;(A16stdlife+$E274),(Input!$H$158*(1+rvanilla)^0.5)-SUM($H274:BB274),(Input!$H$158*(1+rvanilla)^0.5)/A16stdlife))</f>
        <v>0</v>
      </c>
      <c r="BD274" s="164">
        <f>IF(A16stdlife="n/a","n/a",IF(BD$3&gt;(A16stdlife+$E274),(Input!$H$158*(1+rvanilla)^0.5)-SUM($H274:BC274),(Input!$H$158*(1+rvanilla)^0.5)/A16stdlife))</f>
        <v>0</v>
      </c>
      <c r="BE274" s="164">
        <f>IF(A16stdlife="n/a","n/a",IF(BE$3&gt;(A16stdlife+$E274),(Input!$H$158*(1+rvanilla)^0.5)-SUM($H274:BD274),(Input!$H$158*(1+rvanilla)^0.5)/A16stdlife))</f>
        <v>0</v>
      </c>
      <c r="BF274" s="164">
        <f>IF(A16stdlife="n/a","n/a",IF(BF$3&gt;(A16stdlife+$E274),(Input!$H$158*(1+rvanilla)^0.5)-SUM($H274:BE274),(Input!$H$158*(1+rvanilla)^0.5)/A16stdlife))</f>
        <v>0</v>
      </c>
      <c r="BG274" s="164">
        <f>IF(A16stdlife="n/a","n/a",IF(BG$3&gt;(A16stdlife+$E274),(Input!$H$158*(1+rvanilla)^0.5)-SUM($H274:BF274),(Input!$H$158*(1+rvanilla)^0.5)/A16stdlife))</f>
        <v>0</v>
      </c>
      <c r="BH274" s="164">
        <f>IF(A16stdlife="n/a","n/a",IF(BH$3&gt;(A16stdlife+$E274),(Input!$H$158*(1+rvanilla)^0.5)-SUM($H274:BG274),(Input!$H$158*(1+rvanilla)^0.5)/A16stdlife))</f>
        <v>0</v>
      </c>
      <c r="BI274" s="164">
        <f>IF(A16stdlife="n/a","n/a",IF(BI$3&gt;(A16stdlife+$E274),(Input!$H$158*(1+rvanilla)^0.5)-SUM($H274:BH274),(Input!$H$158*(1+rvanilla)^0.5)/A16stdlife))</f>
        <v>0</v>
      </c>
      <c r="BJ274" s="18"/>
      <c r="BK274" s="18"/>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s="5" customFormat="1" hidden="1" outlineLevel="2" x14ac:dyDescent="0.2">
      <c r="A275" s="18"/>
      <c r="B275" s="18"/>
      <c r="C275" s="36"/>
      <c r="D275" s="485"/>
      <c r="E275" s="283">
        <v>3</v>
      </c>
      <c r="F275" s="38"/>
      <c r="G275" s="391"/>
      <c r="H275" s="308"/>
      <c r="I275" s="307"/>
      <c r="J275" s="164">
        <f>IF(A16stdlife="n/a","n/a",IF(J$3&gt;(A16stdlife+$E275),(Input!$I$158*(1+rvanilla)^0.5)-SUM($I275:I275),(Input!$I$158*(1+rvanilla)^0.5)/A16stdlife))</f>
        <v>0</v>
      </c>
      <c r="K275" s="164">
        <f>IF(A16stdlife="n/a","n/a",IF(K$3&gt;(A16stdlife+$E275),(Input!$I$158*(1+rvanilla)^0.5)-SUM($I275:J275),(Input!$I$158*(1+rvanilla)^0.5)/A16stdlife))</f>
        <v>0</v>
      </c>
      <c r="L275" s="164">
        <f>IF(A16stdlife="n/a","n/a",IF(L$3&gt;(A16stdlife+$E275),(Input!$I$158*(1+rvanilla)^0.5)-SUM($I275:K275),(Input!$I$158*(1+rvanilla)^0.5)/A16stdlife))</f>
        <v>0</v>
      </c>
      <c r="M275" s="164">
        <f>IF(A16stdlife="n/a","n/a",IF(M$3&gt;(A16stdlife+$E275),(Input!$I$158*(1+rvanilla)^0.5)-SUM($I275:L275),(Input!$I$158*(1+rvanilla)^0.5)/A16stdlife))</f>
        <v>0</v>
      </c>
      <c r="N275" s="164">
        <f>IF(A16stdlife="n/a","n/a",IF(N$3&gt;(A16stdlife+$E275),(Input!$I$158*(1+rvanilla)^0.5)-SUM($I275:M275),(Input!$I$158*(1+rvanilla)^0.5)/A16stdlife))</f>
        <v>0</v>
      </c>
      <c r="O275" s="164">
        <f>IF(A16stdlife="n/a","n/a",IF(O$3&gt;(A16stdlife+$E275),(Input!$I$158*(1+rvanilla)^0.5)-SUM($I275:N275),(Input!$I$158*(1+rvanilla)^0.5)/A16stdlife))</f>
        <v>0</v>
      </c>
      <c r="P275" s="164">
        <f>IF(A16stdlife="n/a","n/a",IF(P$3&gt;(A16stdlife+$E275),(Input!$I$158*(1+rvanilla)^0.5)-SUM($I275:O275),(Input!$I$158*(1+rvanilla)^0.5)/A16stdlife))</f>
        <v>0</v>
      </c>
      <c r="Q275" s="164">
        <f>IF(A16stdlife="n/a","n/a",IF(Q$3&gt;(A16stdlife+$E275),(Input!$I$158*(1+rvanilla)^0.5)-SUM($I275:P275),(Input!$I$158*(1+rvanilla)^0.5)/A16stdlife))</f>
        <v>0</v>
      </c>
      <c r="R275" s="164">
        <f>IF(A16stdlife="n/a","n/a",IF(R$3&gt;(A16stdlife+$E275),(Input!$I$158*(1+rvanilla)^0.5)-SUM($I275:Q275),(Input!$I$158*(1+rvanilla)^0.5)/A16stdlife))</f>
        <v>0</v>
      </c>
      <c r="S275" s="164">
        <f>IF(A16stdlife="n/a","n/a",IF(S$3&gt;(A16stdlife+$E275),(Input!$I$158*(1+rvanilla)^0.5)-SUM($I275:R275),(Input!$I$158*(1+rvanilla)^0.5)/A16stdlife))</f>
        <v>0</v>
      </c>
      <c r="T275" s="164">
        <f>IF(A16stdlife="n/a","n/a",IF(T$3&gt;(A16stdlife+$E275),(Input!$I$158*(1+rvanilla)^0.5)-SUM($I275:S275),(Input!$I$158*(1+rvanilla)^0.5)/A16stdlife))</f>
        <v>0</v>
      </c>
      <c r="U275" s="164">
        <f>IF(A16stdlife="n/a","n/a",IF(U$3&gt;(A16stdlife+$E275),(Input!$I$158*(1+rvanilla)^0.5)-SUM($I275:T275),(Input!$I$158*(1+rvanilla)^0.5)/A16stdlife))</f>
        <v>0</v>
      </c>
      <c r="V275" s="164">
        <f>IF(A16stdlife="n/a","n/a",IF(V$3&gt;(A16stdlife+$E275),(Input!$I$158*(1+rvanilla)^0.5)-SUM($I275:U275),(Input!$I$158*(1+rvanilla)^0.5)/A16stdlife))</f>
        <v>0</v>
      </c>
      <c r="W275" s="164">
        <f>IF(A16stdlife="n/a","n/a",IF(W$3&gt;(A16stdlife+$E275),(Input!$I$158*(1+rvanilla)^0.5)-SUM($I275:V275),(Input!$I$158*(1+rvanilla)^0.5)/A16stdlife))</f>
        <v>0</v>
      </c>
      <c r="X275" s="164">
        <f>IF(A16stdlife="n/a","n/a",IF(X$3&gt;(A16stdlife+$E275),(Input!$I$158*(1+rvanilla)^0.5)-SUM($I275:W275),(Input!$I$158*(1+rvanilla)^0.5)/A16stdlife))</f>
        <v>0</v>
      </c>
      <c r="Y275" s="164">
        <f>IF(A16stdlife="n/a","n/a",IF(Y$3&gt;(A16stdlife+$E275),(Input!$I$158*(1+rvanilla)^0.5)-SUM($I275:X275),(Input!$I$158*(1+rvanilla)^0.5)/A16stdlife))</f>
        <v>0</v>
      </c>
      <c r="Z275" s="164">
        <f>IF(A16stdlife="n/a","n/a",IF(Z$3&gt;(A16stdlife+$E275),(Input!$I$158*(1+rvanilla)^0.5)-SUM($I275:Y275),(Input!$I$158*(1+rvanilla)^0.5)/A16stdlife))</f>
        <v>0</v>
      </c>
      <c r="AA275" s="164">
        <f>IF(A16stdlife="n/a","n/a",IF(AA$3&gt;(A16stdlife+$E275),(Input!$I$158*(1+rvanilla)^0.5)-SUM($I275:Z275),(Input!$I$158*(1+rvanilla)^0.5)/A16stdlife))</f>
        <v>0</v>
      </c>
      <c r="AB275" s="164">
        <f>IF(A16stdlife="n/a","n/a",IF(AB$3&gt;(A16stdlife+$E275),(Input!$I$158*(1+rvanilla)^0.5)-SUM($I275:AA275),(Input!$I$158*(1+rvanilla)^0.5)/A16stdlife))</f>
        <v>0</v>
      </c>
      <c r="AC275" s="164">
        <f>IF(A16stdlife="n/a","n/a",IF(AC$3&gt;(A16stdlife+$E275),(Input!$I$158*(1+rvanilla)^0.5)-SUM($I275:AB275),(Input!$I$158*(1+rvanilla)^0.5)/A16stdlife))</f>
        <v>0</v>
      </c>
      <c r="AD275" s="164">
        <f>IF(A16stdlife="n/a","n/a",IF(AD$3&gt;(A16stdlife+$E275),(Input!$I$158*(1+rvanilla)^0.5)-SUM($I275:AC275),(Input!$I$158*(1+rvanilla)^0.5)/A16stdlife))</f>
        <v>0</v>
      </c>
      <c r="AE275" s="164">
        <f>IF(A16stdlife="n/a","n/a",IF(AE$3&gt;(A16stdlife+$E275),(Input!$I$158*(1+rvanilla)^0.5)-SUM($I275:AD275),(Input!$I$158*(1+rvanilla)^0.5)/A16stdlife))</f>
        <v>0</v>
      </c>
      <c r="AF275" s="164">
        <f>IF(A16stdlife="n/a","n/a",IF(AF$3&gt;(A16stdlife+$E275),(Input!$I$158*(1+rvanilla)^0.5)-SUM($I275:AE275),(Input!$I$158*(1+rvanilla)^0.5)/A16stdlife))</f>
        <v>0</v>
      </c>
      <c r="AG275" s="164">
        <f>IF(A16stdlife="n/a","n/a",IF(AG$3&gt;(A16stdlife+$E275),(Input!$I$158*(1+rvanilla)^0.5)-SUM($I275:AF275),(Input!$I$158*(1+rvanilla)^0.5)/A16stdlife))</f>
        <v>0</v>
      </c>
      <c r="AH275" s="164">
        <f>IF(A16stdlife="n/a","n/a",IF(AH$3&gt;(A16stdlife+$E275),(Input!$I$158*(1+rvanilla)^0.5)-SUM($I275:AG275),(Input!$I$158*(1+rvanilla)^0.5)/A16stdlife))</f>
        <v>0</v>
      </c>
      <c r="AI275" s="164">
        <f>IF(A16stdlife="n/a","n/a",IF(AI$3&gt;(A16stdlife+$E275),(Input!$I$158*(1+rvanilla)^0.5)-SUM($I275:AH275),(Input!$I$158*(1+rvanilla)^0.5)/A16stdlife))</f>
        <v>0</v>
      </c>
      <c r="AJ275" s="164">
        <f>IF(A16stdlife="n/a","n/a",IF(AJ$3&gt;(A16stdlife+$E275),(Input!$I$158*(1+rvanilla)^0.5)-SUM($I275:AI275),(Input!$I$158*(1+rvanilla)^0.5)/A16stdlife))</f>
        <v>0</v>
      </c>
      <c r="AK275" s="164">
        <f>IF(A16stdlife="n/a","n/a",IF(AK$3&gt;(A16stdlife+$E275),(Input!$I$158*(1+rvanilla)^0.5)-SUM($I275:AJ275),(Input!$I$158*(1+rvanilla)^0.5)/A16stdlife))</f>
        <v>0</v>
      </c>
      <c r="AL275" s="164">
        <f>IF(A16stdlife="n/a","n/a",IF(AL$3&gt;(A16stdlife+$E275),(Input!$I$158*(1+rvanilla)^0.5)-SUM($I275:AK275),(Input!$I$158*(1+rvanilla)^0.5)/A16stdlife))</f>
        <v>0</v>
      </c>
      <c r="AM275" s="164">
        <f>IF(A16stdlife="n/a","n/a",IF(AM$3&gt;(A16stdlife+$E275),(Input!$I$158*(1+rvanilla)^0.5)-SUM($I275:AL275),(Input!$I$158*(1+rvanilla)^0.5)/A16stdlife))</f>
        <v>0</v>
      </c>
      <c r="AN275" s="164">
        <f>IF(A16stdlife="n/a","n/a",IF(AN$3&gt;(A16stdlife+$E275),(Input!$I$158*(1+rvanilla)^0.5)-SUM($I275:AM275),(Input!$I$158*(1+rvanilla)^0.5)/A16stdlife))</f>
        <v>0</v>
      </c>
      <c r="AO275" s="164">
        <f>IF(A16stdlife="n/a","n/a",IF(AO$3&gt;(A16stdlife+$E275),(Input!$I$158*(1+rvanilla)^0.5)-SUM($I275:AN275),(Input!$I$158*(1+rvanilla)^0.5)/A16stdlife))</f>
        <v>0</v>
      </c>
      <c r="AP275" s="164">
        <f>IF(A16stdlife="n/a","n/a",IF(AP$3&gt;(A16stdlife+$E275),(Input!$I$158*(1+rvanilla)^0.5)-SUM($I275:AO275),(Input!$I$158*(1+rvanilla)^0.5)/A16stdlife))</f>
        <v>0</v>
      </c>
      <c r="AQ275" s="164">
        <f>IF(A16stdlife="n/a","n/a",IF(AQ$3&gt;(A16stdlife+$E275),(Input!$I$158*(1+rvanilla)^0.5)-SUM($I275:AP275),(Input!$I$158*(1+rvanilla)^0.5)/A16stdlife))</f>
        <v>0</v>
      </c>
      <c r="AR275" s="164">
        <f>IF(A16stdlife="n/a","n/a",IF(AR$3&gt;(A16stdlife+$E275),(Input!$I$158*(1+rvanilla)^0.5)-SUM($I275:AQ275),(Input!$I$158*(1+rvanilla)^0.5)/A16stdlife))</f>
        <v>0</v>
      </c>
      <c r="AS275" s="164">
        <f>IF(A16stdlife="n/a","n/a",IF(AS$3&gt;(A16stdlife+$E275),(Input!$I$158*(1+rvanilla)^0.5)-SUM($I275:AR275),(Input!$I$158*(1+rvanilla)^0.5)/A16stdlife))</f>
        <v>0</v>
      </c>
      <c r="AT275" s="164">
        <f>IF(A16stdlife="n/a","n/a",IF(AT$3&gt;(A16stdlife+$E275),(Input!$I$158*(1+rvanilla)^0.5)-SUM($I275:AS275),(Input!$I$158*(1+rvanilla)^0.5)/A16stdlife))</f>
        <v>0</v>
      </c>
      <c r="AU275" s="164">
        <f>IF(A16stdlife="n/a","n/a",IF(AU$3&gt;(A16stdlife+$E275),(Input!$I$158*(1+rvanilla)^0.5)-SUM($I275:AT275),(Input!$I$158*(1+rvanilla)^0.5)/A16stdlife))</f>
        <v>0</v>
      </c>
      <c r="AV275" s="164">
        <f>IF(A16stdlife="n/a","n/a",IF(AV$3&gt;(A16stdlife+$E275),(Input!$I$158*(1+rvanilla)^0.5)-SUM($I275:AU275),(Input!$I$158*(1+rvanilla)^0.5)/A16stdlife))</f>
        <v>0</v>
      </c>
      <c r="AW275" s="164">
        <f>IF(A16stdlife="n/a","n/a",IF(AW$3&gt;(A16stdlife+$E275),(Input!$I$158*(1+rvanilla)^0.5)-SUM($I275:AV275),(Input!$I$158*(1+rvanilla)^0.5)/A16stdlife))</f>
        <v>0</v>
      </c>
      <c r="AX275" s="164">
        <f>IF(A16stdlife="n/a","n/a",IF(AX$3&gt;(A16stdlife+$E275),(Input!$I$158*(1+rvanilla)^0.5)-SUM($I275:AW275),(Input!$I$158*(1+rvanilla)^0.5)/A16stdlife))</f>
        <v>0</v>
      </c>
      <c r="AY275" s="164">
        <f>IF(A16stdlife="n/a","n/a",IF(AY$3&gt;(A16stdlife+$E275),(Input!$I$158*(1+rvanilla)^0.5)-SUM($I275:AX275),(Input!$I$158*(1+rvanilla)^0.5)/A16stdlife))</f>
        <v>0</v>
      </c>
      <c r="AZ275" s="164">
        <f>IF(A16stdlife="n/a","n/a",IF(AZ$3&gt;(A16stdlife+$E275),(Input!$I$158*(1+rvanilla)^0.5)-SUM($I275:AY275),(Input!$I$158*(1+rvanilla)^0.5)/A16stdlife))</f>
        <v>0</v>
      </c>
      <c r="BA275" s="164">
        <f>IF(A16stdlife="n/a","n/a",IF(BA$3&gt;(A16stdlife+$E275),(Input!$I$158*(1+rvanilla)^0.5)-SUM($I275:AZ275),(Input!$I$158*(1+rvanilla)^0.5)/A16stdlife))</f>
        <v>0</v>
      </c>
      <c r="BB275" s="164">
        <f>IF(A16stdlife="n/a","n/a",IF(BB$3&gt;(A16stdlife+$E275),(Input!$I$158*(1+rvanilla)^0.5)-SUM($I275:BA275),(Input!$I$158*(1+rvanilla)^0.5)/A16stdlife))</f>
        <v>0</v>
      </c>
      <c r="BC275" s="164">
        <f>IF(A16stdlife="n/a","n/a",IF(BC$3&gt;(A16stdlife+$E275),(Input!$I$158*(1+rvanilla)^0.5)-SUM($I275:BB275),(Input!$I$158*(1+rvanilla)^0.5)/A16stdlife))</f>
        <v>0</v>
      </c>
      <c r="BD275" s="164">
        <f>IF(A16stdlife="n/a","n/a",IF(BD$3&gt;(A16stdlife+$E275),(Input!$I$158*(1+rvanilla)^0.5)-SUM($I275:BC275),(Input!$I$158*(1+rvanilla)^0.5)/A16stdlife))</f>
        <v>0</v>
      </c>
      <c r="BE275" s="164">
        <f>IF(A16stdlife="n/a","n/a",IF(BE$3&gt;(A16stdlife+$E275),(Input!$I$158*(1+rvanilla)^0.5)-SUM($I275:BD275),(Input!$I$158*(1+rvanilla)^0.5)/A16stdlife))</f>
        <v>0</v>
      </c>
      <c r="BF275" s="164">
        <f>IF(A16stdlife="n/a","n/a",IF(BF$3&gt;(A16stdlife+$E275),(Input!$I$158*(1+rvanilla)^0.5)-SUM($I275:BE275),(Input!$I$158*(1+rvanilla)^0.5)/A16stdlife))</f>
        <v>0</v>
      </c>
      <c r="BG275" s="164">
        <f>IF(A16stdlife="n/a","n/a",IF(BG$3&gt;(A16stdlife+$E275),(Input!$I$158*(1+rvanilla)^0.5)-SUM($I275:BF275),(Input!$I$158*(1+rvanilla)^0.5)/A16stdlife))</f>
        <v>0</v>
      </c>
      <c r="BH275" s="164">
        <f>IF(A16stdlife="n/a","n/a",IF(BH$3&gt;(A16stdlife+$E275),(Input!$I$158*(1+rvanilla)^0.5)-SUM($I275:BG275),(Input!$I$158*(1+rvanilla)^0.5)/A16stdlife))</f>
        <v>0</v>
      </c>
      <c r="BI275" s="164">
        <f>IF(A16stdlife="n/a","n/a",IF(BI$3&gt;(A16stdlife+$E275),(Input!$I$158*(1+rvanilla)^0.5)-SUM($I275:BH275),(Input!$I$158*(1+rvanilla)^0.5)/A16stdlife))</f>
        <v>0</v>
      </c>
      <c r="BJ275" s="18"/>
      <c r="BK275" s="18"/>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s="5" customFormat="1" hidden="1" outlineLevel="2" x14ac:dyDescent="0.2">
      <c r="A276" s="18"/>
      <c r="B276" s="18"/>
      <c r="C276" s="36"/>
      <c r="D276" s="485"/>
      <c r="E276" s="283">
        <v>4</v>
      </c>
      <c r="F276" s="38"/>
      <c r="G276" s="391"/>
      <c r="H276" s="308"/>
      <c r="I276" s="308"/>
      <c r="J276" s="307"/>
      <c r="K276" s="164">
        <f>IF(A16stdlife="n/a","n/a",IF(K$3&gt;(A16stdlife+$E276),(Input!$J$158*(1+rvanilla)^0.5)-SUM($J276:J276),(Input!$J$158*(1+rvanilla)^0.5)/A16stdlife))</f>
        <v>0</v>
      </c>
      <c r="L276" s="164">
        <f>IF(A16stdlife="n/a","n/a",IF(L$3&gt;(A16stdlife+$E276),(Input!$J$158*(1+rvanilla)^0.5)-SUM($J276:K276),(Input!$J$158*(1+rvanilla)^0.5)/A16stdlife))</f>
        <v>0</v>
      </c>
      <c r="M276" s="164">
        <f>IF(A16stdlife="n/a","n/a",IF(M$3&gt;(A16stdlife+$E276),(Input!$J$158*(1+rvanilla)^0.5)-SUM($J276:L276),(Input!$J$158*(1+rvanilla)^0.5)/A16stdlife))</f>
        <v>0</v>
      </c>
      <c r="N276" s="164">
        <f>IF(A16stdlife="n/a","n/a",IF(N$3&gt;(A16stdlife+$E276),(Input!$J$158*(1+rvanilla)^0.5)-SUM($J276:M276),(Input!$J$158*(1+rvanilla)^0.5)/A16stdlife))</f>
        <v>0</v>
      </c>
      <c r="O276" s="164">
        <f>IF(A16stdlife="n/a","n/a",IF(O$3&gt;(A16stdlife+$E276),(Input!$J$158*(1+rvanilla)^0.5)-SUM($J276:N276),(Input!$J$158*(1+rvanilla)^0.5)/A16stdlife))</f>
        <v>0</v>
      </c>
      <c r="P276" s="164">
        <f>IF(A16stdlife="n/a","n/a",IF(P$3&gt;(A16stdlife+$E276),(Input!$J$158*(1+rvanilla)^0.5)-SUM($J276:O276),(Input!$J$158*(1+rvanilla)^0.5)/A16stdlife))</f>
        <v>0</v>
      </c>
      <c r="Q276" s="164">
        <f>IF(A16stdlife="n/a","n/a",IF(Q$3&gt;(A16stdlife+$E276),(Input!$J$158*(1+rvanilla)^0.5)-SUM($J276:P276),(Input!$J$158*(1+rvanilla)^0.5)/A16stdlife))</f>
        <v>0</v>
      </c>
      <c r="R276" s="164">
        <f>IF(A16stdlife="n/a","n/a",IF(R$3&gt;(A16stdlife+$E276),(Input!$J$158*(1+rvanilla)^0.5)-SUM($J276:Q276),(Input!$J$158*(1+rvanilla)^0.5)/A16stdlife))</f>
        <v>0</v>
      </c>
      <c r="S276" s="164">
        <f>IF(A16stdlife="n/a","n/a",IF(S$3&gt;(A16stdlife+$E276),(Input!$J$158*(1+rvanilla)^0.5)-SUM($J276:R276),(Input!$J$158*(1+rvanilla)^0.5)/A16stdlife))</f>
        <v>0</v>
      </c>
      <c r="T276" s="164">
        <f>IF(A16stdlife="n/a","n/a",IF(T$3&gt;(A16stdlife+$E276),(Input!$J$158*(1+rvanilla)^0.5)-SUM($J276:S276),(Input!$J$158*(1+rvanilla)^0.5)/A16stdlife))</f>
        <v>0</v>
      </c>
      <c r="U276" s="164">
        <f>IF(A16stdlife="n/a","n/a",IF(U$3&gt;(A16stdlife+$E276),(Input!$J$158*(1+rvanilla)^0.5)-SUM($J276:T276),(Input!$J$158*(1+rvanilla)^0.5)/A16stdlife))</f>
        <v>0</v>
      </c>
      <c r="V276" s="164">
        <f>IF(A16stdlife="n/a","n/a",IF(V$3&gt;(A16stdlife+$E276),(Input!$J$158*(1+rvanilla)^0.5)-SUM($J276:U276),(Input!$J$158*(1+rvanilla)^0.5)/A16stdlife))</f>
        <v>0</v>
      </c>
      <c r="W276" s="164">
        <f>IF(A16stdlife="n/a","n/a",IF(W$3&gt;(A16stdlife+$E276),(Input!$J$158*(1+rvanilla)^0.5)-SUM($J276:V276),(Input!$J$158*(1+rvanilla)^0.5)/A16stdlife))</f>
        <v>0</v>
      </c>
      <c r="X276" s="164">
        <f>IF(A16stdlife="n/a","n/a",IF(X$3&gt;(A16stdlife+$E276),(Input!$J$158*(1+rvanilla)^0.5)-SUM($J276:W276),(Input!$J$158*(1+rvanilla)^0.5)/A16stdlife))</f>
        <v>0</v>
      </c>
      <c r="Y276" s="164">
        <f>IF(A16stdlife="n/a","n/a",IF(Y$3&gt;(A16stdlife+$E276),(Input!$J$158*(1+rvanilla)^0.5)-SUM($J276:X276),(Input!$J$158*(1+rvanilla)^0.5)/A16stdlife))</f>
        <v>0</v>
      </c>
      <c r="Z276" s="164">
        <f>IF(A16stdlife="n/a","n/a",IF(Z$3&gt;(A16stdlife+$E276),(Input!$J$158*(1+rvanilla)^0.5)-SUM($J276:Y276),(Input!$J$158*(1+rvanilla)^0.5)/A16stdlife))</f>
        <v>0</v>
      </c>
      <c r="AA276" s="164">
        <f>IF(A16stdlife="n/a","n/a",IF(AA$3&gt;(A16stdlife+$E276),(Input!$J$158*(1+rvanilla)^0.5)-SUM($J276:Z276),(Input!$J$158*(1+rvanilla)^0.5)/A16stdlife))</f>
        <v>0</v>
      </c>
      <c r="AB276" s="164">
        <f>IF(A16stdlife="n/a","n/a",IF(AB$3&gt;(A16stdlife+$E276),(Input!$J$158*(1+rvanilla)^0.5)-SUM($J276:AA276),(Input!$J$158*(1+rvanilla)^0.5)/A16stdlife))</f>
        <v>0</v>
      </c>
      <c r="AC276" s="164">
        <f>IF(A16stdlife="n/a","n/a",IF(AC$3&gt;(A16stdlife+$E276),(Input!$J$158*(1+rvanilla)^0.5)-SUM($J276:AB276),(Input!$J$158*(1+rvanilla)^0.5)/A16stdlife))</f>
        <v>0</v>
      </c>
      <c r="AD276" s="164">
        <f>IF(A16stdlife="n/a","n/a",IF(AD$3&gt;(A16stdlife+$E276),(Input!$J$158*(1+rvanilla)^0.5)-SUM($J276:AC276),(Input!$J$158*(1+rvanilla)^0.5)/A16stdlife))</f>
        <v>0</v>
      </c>
      <c r="AE276" s="164">
        <f>IF(A16stdlife="n/a","n/a",IF(AE$3&gt;(A16stdlife+$E276),(Input!$J$158*(1+rvanilla)^0.5)-SUM($J276:AD276),(Input!$J$158*(1+rvanilla)^0.5)/A16stdlife))</f>
        <v>0</v>
      </c>
      <c r="AF276" s="164">
        <f>IF(A16stdlife="n/a","n/a",IF(AF$3&gt;(A16stdlife+$E276),(Input!$J$158*(1+rvanilla)^0.5)-SUM($J276:AE276),(Input!$J$158*(1+rvanilla)^0.5)/A16stdlife))</f>
        <v>0</v>
      </c>
      <c r="AG276" s="164">
        <f>IF(A16stdlife="n/a","n/a",IF(AG$3&gt;(A16stdlife+$E276),(Input!$J$158*(1+rvanilla)^0.5)-SUM($J276:AF276),(Input!$J$158*(1+rvanilla)^0.5)/A16stdlife))</f>
        <v>0</v>
      </c>
      <c r="AH276" s="164">
        <f>IF(A16stdlife="n/a","n/a",IF(AH$3&gt;(A16stdlife+$E276),(Input!$J$158*(1+rvanilla)^0.5)-SUM($J276:AG276),(Input!$J$158*(1+rvanilla)^0.5)/A16stdlife))</f>
        <v>0</v>
      </c>
      <c r="AI276" s="164">
        <f>IF(A16stdlife="n/a","n/a",IF(AI$3&gt;(A16stdlife+$E276),(Input!$J$158*(1+rvanilla)^0.5)-SUM($J276:AH276),(Input!$J$158*(1+rvanilla)^0.5)/A16stdlife))</f>
        <v>0</v>
      </c>
      <c r="AJ276" s="164">
        <f>IF(A16stdlife="n/a","n/a",IF(AJ$3&gt;(A16stdlife+$E276),(Input!$J$158*(1+rvanilla)^0.5)-SUM($J276:AI276),(Input!$J$158*(1+rvanilla)^0.5)/A16stdlife))</f>
        <v>0</v>
      </c>
      <c r="AK276" s="164">
        <f>IF(A16stdlife="n/a","n/a",IF(AK$3&gt;(A16stdlife+$E276),(Input!$J$158*(1+rvanilla)^0.5)-SUM($J276:AJ276),(Input!$J$158*(1+rvanilla)^0.5)/A16stdlife))</f>
        <v>0</v>
      </c>
      <c r="AL276" s="164">
        <f>IF(A16stdlife="n/a","n/a",IF(AL$3&gt;(A16stdlife+$E276),(Input!$J$158*(1+rvanilla)^0.5)-SUM($J276:AK276),(Input!$J$158*(1+rvanilla)^0.5)/A16stdlife))</f>
        <v>0</v>
      </c>
      <c r="AM276" s="164">
        <f>IF(A16stdlife="n/a","n/a",IF(AM$3&gt;(A16stdlife+$E276),(Input!$J$158*(1+rvanilla)^0.5)-SUM($J276:AL276),(Input!$J$158*(1+rvanilla)^0.5)/A16stdlife))</f>
        <v>0</v>
      </c>
      <c r="AN276" s="164">
        <f>IF(A16stdlife="n/a","n/a",IF(AN$3&gt;(A16stdlife+$E276),(Input!$J$158*(1+rvanilla)^0.5)-SUM($J276:AM276),(Input!$J$158*(1+rvanilla)^0.5)/A16stdlife))</f>
        <v>0</v>
      </c>
      <c r="AO276" s="164">
        <f>IF(A16stdlife="n/a","n/a",IF(AO$3&gt;(A16stdlife+$E276),(Input!$J$158*(1+rvanilla)^0.5)-SUM($J276:AN276),(Input!$J$158*(1+rvanilla)^0.5)/A16stdlife))</f>
        <v>0</v>
      </c>
      <c r="AP276" s="164">
        <f>IF(A16stdlife="n/a","n/a",IF(AP$3&gt;(A16stdlife+$E276),(Input!$J$158*(1+rvanilla)^0.5)-SUM($J276:AO276),(Input!$J$158*(1+rvanilla)^0.5)/A16stdlife))</f>
        <v>0</v>
      </c>
      <c r="AQ276" s="164">
        <f>IF(A16stdlife="n/a","n/a",IF(AQ$3&gt;(A16stdlife+$E276),(Input!$J$158*(1+rvanilla)^0.5)-SUM($J276:AP276),(Input!$J$158*(1+rvanilla)^0.5)/A16stdlife))</f>
        <v>0</v>
      </c>
      <c r="AR276" s="164">
        <f>IF(A16stdlife="n/a","n/a",IF(AR$3&gt;(A16stdlife+$E276),(Input!$J$158*(1+rvanilla)^0.5)-SUM($J276:AQ276),(Input!$J$158*(1+rvanilla)^0.5)/A16stdlife))</f>
        <v>0</v>
      </c>
      <c r="AS276" s="164">
        <f>IF(A16stdlife="n/a","n/a",IF(AS$3&gt;(A16stdlife+$E276),(Input!$J$158*(1+rvanilla)^0.5)-SUM($J276:AR276),(Input!$J$158*(1+rvanilla)^0.5)/A16stdlife))</f>
        <v>0</v>
      </c>
      <c r="AT276" s="164">
        <f>IF(A16stdlife="n/a","n/a",IF(AT$3&gt;(A16stdlife+$E276),(Input!$J$158*(1+rvanilla)^0.5)-SUM($J276:AS276),(Input!$J$158*(1+rvanilla)^0.5)/A16stdlife))</f>
        <v>0</v>
      </c>
      <c r="AU276" s="164">
        <f>IF(A16stdlife="n/a","n/a",IF(AU$3&gt;(A16stdlife+$E276),(Input!$J$158*(1+rvanilla)^0.5)-SUM($J276:AT276),(Input!$J$158*(1+rvanilla)^0.5)/A16stdlife))</f>
        <v>0</v>
      </c>
      <c r="AV276" s="164">
        <f>IF(A16stdlife="n/a","n/a",IF(AV$3&gt;(A16stdlife+$E276),(Input!$J$158*(1+rvanilla)^0.5)-SUM($J276:AU276),(Input!$J$158*(1+rvanilla)^0.5)/A16stdlife))</f>
        <v>0</v>
      </c>
      <c r="AW276" s="164">
        <f>IF(A16stdlife="n/a","n/a",IF(AW$3&gt;(A16stdlife+$E276),(Input!$J$158*(1+rvanilla)^0.5)-SUM($J276:AV276),(Input!$J$158*(1+rvanilla)^0.5)/A16stdlife))</f>
        <v>0</v>
      </c>
      <c r="AX276" s="164">
        <f>IF(A16stdlife="n/a","n/a",IF(AX$3&gt;(A16stdlife+$E276),(Input!$J$158*(1+rvanilla)^0.5)-SUM($J276:AW276),(Input!$J$158*(1+rvanilla)^0.5)/A16stdlife))</f>
        <v>0</v>
      </c>
      <c r="AY276" s="164">
        <f>IF(A16stdlife="n/a","n/a",IF(AY$3&gt;(A16stdlife+$E276),(Input!$J$158*(1+rvanilla)^0.5)-SUM($J276:AX276),(Input!$J$158*(1+rvanilla)^0.5)/A16stdlife))</f>
        <v>0</v>
      </c>
      <c r="AZ276" s="164">
        <f>IF(A16stdlife="n/a","n/a",IF(AZ$3&gt;(A16stdlife+$E276),(Input!$J$158*(1+rvanilla)^0.5)-SUM($J276:AY276),(Input!$J$158*(1+rvanilla)^0.5)/A16stdlife))</f>
        <v>0</v>
      </c>
      <c r="BA276" s="164">
        <f>IF(A16stdlife="n/a","n/a",IF(BA$3&gt;(A16stdlife+$E276),(Input!$J$158*(1+rvanilla)^0.5)-SUM($J276:AZ276),(Input!$J$158*(1+rvanilla)^0.5)/A16stdlife))</f>
        <v>0</v>
      </c>
      <c r="BB276" s="164">
        <f>IF(A16stdlife="n/a","n/a",IF(BB$3&gt;(A16stdlife+$E276),(Input!$J$158*(1+rvanilla)^0.5)-SUM($J276:BA276),(Input!$J$158*(1+rvanilla)^0.5)/A16stdlife))</f>
        <v>0</v>
      </c>
      <c r="BC276" s="164">
        <f>IF(A16stdlife="n/a","n/a",IF(BC$3&gt;(A16stdlife+$E276),(Input!$J$158*(1+rvanilla)^0.5)-SUM($J276:BB276),(Input!$J$158*(1+rvanilla)^0.5)/A16stdlife))</f>
        <v>0</v>
      </c>
      <c r="BD276" s="164">
        <f>IF(A16stdlife="n/a","n/a",IF(BD$3&gt;(A16stdlife+$E276),(Input!$J$158*(1+rvanilla)^0.5)-SUM($J276:BC276),(Input!$J$158*(1+rvanilla)^0.5)/A16stdlife))</f>
        <v>0</v>
      </c>
      <c r="BE276" s="164">
        <f>IF(A16stdlife="n/a","n/a",IF(BE$3&gt;(A16stdlife+$E276),(Input!$J$158*(1+rvanilla)^0.5)-SUM($J276:BD276),(Input!$J$158*(1+rvanilla)^0.5)/A16stdlife))</f>
        <v>0</v>
      </c>
      <c r="BF276" s="164">
        <f>IF(A16stdlife="n/a","n/a",IF(BF$3&gt;(A16stdlife+$E276),(Input!$J$158*(1+rvanilla)^0.5)-SUM($J276:BE276),(Input!$J$158*(1+rvanilla)^0.5)/A16stdlife))</f>
        <v>0</v>
      </c>
      <c r="BG276" s="164">
        <f>IF(A16stdlife="n/a","n/a",IF(BG$3&gt;(A16stdlife+$E276),(Input!$J$158*(1+rvanilla)^0.5)-SUM($J276:BF276),(Input!$J$158*(1+rvanilla)^0.5)/A16stdlife))</f>
        <v>0</v>
      </c>
      <c r="BH276" s="164">
        <f>IF(A16stdlife="n/a","n/a",IF(BH$3&gt;(A16stdlife+$E276),(Input!$J$158*(1+rvanilla)^0.5)-SUM($J276:BG276),(Input!$J$158*(1+rvanilla)^0.5)/A16stdlife))</f>
        <v>0</v>
      </c>
      <c r="BI276" s="164">
        <f>IF(A16stdlife="n/a","n/a",IF(BI$3&gt;(A16stdlife+$E276),(Input!$J$158*(1+rvanilla)^0.5)-SUM($J276:BH276),(Input!$J$158*(1+rvanilla)^0.5)/A16stdlife))</f>
        <v>0</v>
      </c>
      <c r="BJ276" s="18"/>
      <c r="BK276" s="18"/>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s="5" customFormat="1" hidden="1" outlineLevel="2" x14ac:dyDescent="0.2">
      <c r="A277" s="18"/>
      <c r="B277" s="18"/>
      <c r="C277" s="36"/>
      <c r="D277" s="485"/>
      <c r="E277" s="283">
        <v>5</v>
      </c>
      <c r="F277" s="38"/>
      <c r="G277" s="391"/>
      <c r="H277" s="308"/>
      <c r="I277" s="308"/>
      <c r="J277" s="308"/>
      <c r="K277" s="307"/>
      <c r="L277" s="164">
        <f>IF(A16stdlife="n/a","n/a",IF(L$3&gt;(A16stdlife+$E277),(Input!$K$158*(1+rvanilla)^0.5)-SUM($K277:K277),(Input!$K$158*(1+rvanilla)^0.5)/A16stdlife))</f>
        <v>0</v>
      </c>
      <c r="M277" s="164">
        <f>IF(A16stdlife="n/a","n/a",IF(M$3&gt;(A16stdlife+$E277),(Input!$K$158*(1+rvanilla)^0.5)-SUM($K277:L277),(Input!$K$158*(1+rvanilla)^0.5)/A16stdlife))</f>
        <v>0</v>
      </c>
      <c r="N277" s="164">
        <f>IF(A16stdlife="n/a","n/a",IF(N$3&gt;(A16stdlife+$E277),(Input!$K$158*(1+rvanilla)^0.5)-SUM($K277:M277),(Input!$K$158*(1+rvanilla)^0.5)/A16stdlife))</f>
        <v>0</v>
      </c>
      <c r="O277" s="164">
        <f>IF(A16stdlife="n/a","n/a",IF(O$3&gt;(A16stdlife+$E277),(Input!$K$158*(1+rvanilla)^0.5)-SUM($K277:N277),(Input!$K$158*(1+rvanilla)^0.5)/A16stdlife))</f>
        <v>0</v>
      </c>
      <c r="P277" s="164">
        <f>IF(A16stdlife="n/a","n/a",IF(P$3&gt;(A16stdlife+$E277),(Input!$K$158*(1+rvanilla)^0.5)-SUM($K277:O277),(Input!$K$158*(1+rvanilla)^0.5)/A16stdlife))</f>
        <v>0</v>
      </c>
      <c r="Q277" s="164">
        <f>IF(A16stdlife="n/a","n/a",IF(Q$3&gt;(A16stdlife+$E277),(Input!$K$158*(1+rvanilla)^0.5)-SUM($K277:P277),(Input!$K$158*(1+rvanilla)^0.5)/A16stdlife))</f>
        <v>0</v>
      </c>
      <c r="R277" s="164">
        <f>IF(A16stdlife="n/a","n/a",IF(R$3&gt;(A16stdlife+$E277),(Input!$K$158*(1+rvanilla)^0.5)-SUM($K277:Q277),(Input!$K$158*(1+rvanilla)^0.5)/A16stdlife))</f>
        <v>0</v>
      </c>
      <c r="S277" s="164">
        <f>IF(A16stdlife="n/a","n/a",IF(S$3&gt;(A16stdlife+$E277),(Input!$K$158*(1+rvanilla)^0.5)-SUM($K277:R277),(Input!$K$158*(1+rvanilla)^0.5)/A16stdlife))</f>
        <v>0</v>
      </c>
      <c r="T277" s="164">
        <f>IF(A16stdlife="n/a","n/a",IF(T$3&gt;(A16stdlife+$E277),(Input!$K$158*(1+rvanilla)^0.5)-SUM($K277:S277),(Input!$K$158*(1+rvanilla)^0.5)/A16stdlife))</f>
        <v>0</v>
      </c>
      <c r="U277" s="164">
        <f>IF(A16stdlife="n/a","n/a",IF(U$3&gt;(A16stdlife+$E277),(Input!$K$158*(1+rvanilla)^0.5)-SUM($K277:T277),(Input!$K$158*(1+rvanilla)^0.5)/A16stdlife))</f>
        <v>0</v>
      </c>
      <c r="V277" s="164">
        <f>IF(A16stdlife="n/a","n/a",IF(V$3&gt;(A16stdlife+$E277),(Input!$K$158*(1+rvanilla)^0.5)-SUM($K277:U277),(Input!$K$158*(1+rvanilla)^0.5)/A16stdlife))</f>
        <v>0</v>
      </c>
      <c r="W277" s="164">
        <f>IF(A16stdlife="n/a","n/a",IF(W$3&gt;(A16stdlife+$E277),(Input!$K$158*(1+rvanilla)^0.5)-SUM($K277:V277),(Input!$K$158*(1+rvanilla)^0.5)/A16stdlife))</f>
        <v>0</v>
      </c>
      <c r="X277" s="164">
        <f>IF(A16stdlife="n/a","n/a",IF(X$3&gt;(A16stdlife+$E277),(Input!$K$158*(1+rvanilla)^0.5)-SUM($K277:W277),(Input!$K$158*(1+rvanilla)^0.5)/A16stdlife))</f>
        <v>0</v>
      </c>
      <c r="Y277" s="164">
        <f>IF(A16stdlife="n/a","n/a",IF(Y$3&gt;(A16stdlife+$E277),(Input!$K$158*(1+rvanilla)^0.5)-SUM($K277:X277),(Input!$K$158*(1+rvanilla)^0.5)/A16stdlife))</f>
        <v>0</v>
      </c>
      <c r="Z277" s="164">
        <f>IF(A16stdlife="n/a","n/a",IF(Z$3&gt;(A16stdlife+$E277),(Input!$K$158*(1+rvanilla)^0.5)-SUM($K277:Y277),(Input!$K$158*(1+rvanilla)^0.5)/A16stdlife))</f>
        <v>0</v>
      </c>
      <c r="AA277" s="164">
        <f>IF(A16stdlife="n/a","n/a",IF(AA$3&gt;(A16stdlife+$E277),(Input!$K$158*(1+rvanilla)^0.5)-SUM($K277:Z277),(Input!$K$158*(1+rvanilla)^0.5)/A16stdlife))</f>
        <v>0</v>
      </c>
      <c r="AB277" s="164">
        <f>IF(A16stdlife="n/a","n/a",IF(AB$3&gt;(A16stdlife+$E277),(Input!$K$158*(1+rvanilla)^0.5)-SUM($K277:AA277),(Input!$K$158*(1+rvanilla)^0.5)/A16stdlife))</f>
        <v>0</v>
      </c>
      <c r="AC277" s="164">
        <f>IF(A16stdlife="n/a","n/a",IF(AC$3&gt;(A16stdlife+$E277),(Input!$K$158*(1+rvanilla)^0.5)-SUM($K277:AB277),(Input!$K$158*(1+rvanilla)^0.5)/A16stdlife))</f>
        <v>0</v>
      </c>
      <c r="AD277" s="164">
        <f>IF(A16stdlife="n/a","n/a",IF(AD$3&gt;(A16stdlife+$E277),(Input!$K$158*(1+rvanilla)^0.5)-SUM($K277:AC277),(Input!$K$158*(1+rvanilla)^0.5)/A16stdlife))</f>
        <v>0</v>
      </c>
      <c r="AE277" s="164">
        <f>IF(A16stdlife="n/a","n/a",IF(AE$3&gt;(A16stdlife+$E277),(Input!$K$158*(1+rvanilla)^0.5)-SUM($K277:AD277),(Input!$K$158*(1+rvanilla)^0.5)/A16stdlife))</f>
        <v>0</v>
      </c>
      <c r="AF277" s="164">
        <f>IF(A16stdlife="n/a","n/a",IF(AF$3&gt;(A16stdlife+$E277),(Input!$K$158*(1+rvanilla)^0.5)-SUM($K277:AE277),(Input!$K$158*(1+rvanilla)^0.5)/A16stdlife))</f>
        <v>0</v>
      </c>
      <c r="AG277" s="164">
        <f>IF(A16stdlife="n/a","n/a",IF(AG$3&gt;(A16stdlife+$E277),(Input!$K$158*(1+rvanilla)^0.5)-SUM($K277:AF277),(Input!$K$158*(1+rvanilla)^0.5)/A16stdlife))</f>
        <v>0</v>
      </c>
      <c r="AH277" s="164">
        <f>IF(A16stdlife="n/a","n/a",IF(AH$3&gt;(A16stdlife+$E277),(Input!$K$158*(1+rvanilla)^0.5)-SUM($K277:AG277),(Input!$K$158*(1+rvanilla)^0.5)/A16stdlife))</f>
        <v>0</v>
      </c>
      <c r="AI277" s="164">
        <f>IF(A16stdlife="n/a","n/a",IF(AI$3&gt;(A16stdlife+$E277),(Input!$K$158*(1+rvanilla)^0.5)-SUM($K277:AH277),(Input!$K$158*(1+rvanilla)^0.5)/A16stdlife))</f>
        <v>0</v>
      </c>
      <c r="AJ277" s="164">
        <f>IF(A16stdlife="n/a","n/a",IF(AJ$3&gt;(A16stdlife+$E277),(Input!$K$158*(1+rvanilla)^0.5)-SUM($K277:AI277),(Input!$K$158*(1+rvanilla)^0.5)/A16stdlife))</f>
        <v>0</v>
      </c>
      <c r="AK277" s="164">
        <f>IF(A16stdlife="n/a","n/a",IF(AK$3&gt;(A16stdlife+$E277),(Input!$K$158*(1+rvanilla)^0.5)-SUM($K277:AJ277),(Input!$K$158*(1+rvanilla)^0.5)/A16stdlife))</f>
        <v>0</v>
      </c>
      <c r="AL277" s="164">
        <f>IF(A16stdlife="n/a","n/a",IF(AL$3&gt;(A16stdlife+$E277),(Input!$K$158*(1+rvanilla)^0.5)-SUM($K277:AK277),(Input!$K$158*(1+rvanilla)^0.5)/A16stdlife))</f>
        <v>0</v>
      </c>
      <c r="AM277" s="164">
        <f>IF(A16stdlife="n/a","n/a",IF(AM$3&gt;(A16stdlife+$E277),(Input!$K$158*(1+rvanilla)^0.5)-SUM($K277:AL277),(Input!$K$158*(1+rvanilla)^0.5)/A16stdlife))</f>
        <v>0</v>
      </c>
      <c r="AN277" s="164">
        <f>IF(A16stdlife="n/a","n/a",IF(AN$3&gt;(A16stdlife+$E277),(Input!$K$158*(1+rvanilla)^0.5)-SUM($K277:AM277),(Input!$K$158*(1+rvanilla)^0.5)/A16stdlife))</f>
        <v>0</v>
      </c>
      <c r="AO277" s="164">
        <f>IF(A16stdlife="n/a","n/a",IF(AO$3&gt;(A16stdlife+$E277),(Input!$K$158*(1+rvanilla)^0.5)-SUM($K277:AN277),(Input!$K$158*(1+rvanilla)^0.5)/A16stdlife))</f>
        <v>0</v>
      </c>
      <c r="AP277" s="164">
        <f>IF(A16stdlife="n/a","n/a",IF(AP$3&gt;(A16stdlife+$E277),(Input!$K$158*(1+rvanilla)^0.5)-SUM($K277:AO277),(Input!$K$158*(1+rvanilla)^0.5)/A16stdlife))</f>
        <v>0</v>
      </c>
      <c r="AQ277" s="164">
        <f>IF(A16stdlife="n/a","n/a",IF(AQ$3&gt;(A16stdlife+$E277),(Input!$K$158*(1+rvanilla)^0.5)-SUM($K277:AP277),(Input!$K$158*(1+rvanilla)^0.5)/A16stdlife))</f>
        <v>0</v>
      </c>
      <c r="AR277" s="164">
        <f>IF(A16stdlife="n/a","n/a",IF(AR$3&gt;(A16stdlife+$E277),(Input!$K$158*(1+rvanilla)^0.5)-SUM($K277:AQ277),(Input!$K$158*(1+rvanilla)^0.5)/A16stdlife))</f>
        <v>0</v>
      </c>
      <c r="AS277" s="164">
        <f>IF(A16stdlife="n/a","n/a",IF(AS$3&gt;(A16stdlife+$E277),(Input!$K$158*(1+rvanilla)^0.5)-SUM($K277:AR277),(Input!$K$158*(1+rvanilla)^0.5)/A16stdlife))</f>
        <v>0</v>
      </c>
      <c r="AT277" s="164">
        <f>IF(A16stdlife="n/a","n/a",IF(AT$3&gt;(A16stdlife+$E277),(Input!$K$158*(1+rvanilla)^0.5)-SUM($K277:AS277),(Input!$K$158*(1+rvanilla)^0.5)/A16stdlife))</f>
        <v>0</v>
      </c>
      <c r="AU277" s="164">
        <f>IF(A16stdlife="n/a","n/a",IF(AU$3&gt;(A16stdlife+$E277),(Input!$K$158*(1+rvanilla)^0.5)-SUM($K277:AT277),(Input!$K$158*(1+rvanilla)^0.5)/A16stdlife))</f>
        <v>0</v>
      </c>
      <c r="AV277" s="164">
        <f>IF(A16stdlife="n/a","n/a",IF(AV$3&gt;(A16stdlife+$E277),(Input!$K$158*(1+rvanilla)^0.5)-SUM($K277:AU277),(Input!$K$158*(1+rvanilla)^0.5)/A16stdlife))</f>
        <v>0</v>
      </c>
      <c r="AW277" s="164">
        <f>IF(A16stdlife="n/a","n/a",IF(AW$3&gt;(A16stdlife+$E277),(Input!$K$158*(1+rvanilla)^0.5)-SUM($K277:AV277),(Input!$K$158*(1+rvanilla)^0.5)/A16stdlife))</f>
        <v>0</v>
      </c>
      <c r="AX277" s="164">
        <f>IF(A16stdlife="n/a","n/a",IF(AX$3&gt;(A16stdlife+$E277),(Input!$K$158*(1+rvanilla)^0.5)-SUM($K277:AW277),(Input!$K$158*(1+rvanilla)^0.5)/A16stdlife))</f>
        <v>0</v>
      </c>
      <c r="AY277" s="164">
        <f>IF(A16stdlife="n/a","n/a",IF(AY$3&gt;(A16stdlife+$E277),(Input!$K$158*(1+rvanilla)^0.5)-SUM($K277:AX277),(Input!$K$158*(1+rvanilla)^0.5)/A16stdlife))</f>
        <v>0</v>
      </c>
      <c r="AZ277" s="164">
        <f>IF(A16stdlife="n/a","n/a",IF(AZ$3&gt;(A16stdlife+$E277),(Input!$K$158*(1+rvanilla)^0.5)-SUM($K277:AY277),(Input!$K$158*(1+rvanilla)^0.5)/A16stdlife))</f>
        <v>0</v>
      </c>
      <c r="BA277" s="164">
        <f>IF(A16stdlife="n/a","n/a",IF(BA$3&gt;(A16stdlife+$E277),(Input!$K$158*(1+rvanilla)^0.5)-SUM($K277:AZ277),(Input!$K$158*(1+rvanilla)^0.5)/A16stdlife))</f>
        <v>0</v>
      </c>
      <c r="BB277" s="164">
        <f>IF(A16stdlife="n/a","n/a",IF(BB$3&gt;(A16stdlife+$E277),(Input!$K$158*(1+rvanilla)^0.5)-SUM($K277:BA277),(Input!$K$158*(1+rvanilla)^0.5)/A16stdlife))</f>
        <v>0</v>
      </c>
      <c r="BC277" s="164">
        <f>IF(A16stdlife="n/a","n/a",IF(BC$3&gt;(A16stdlife+$E277),(Input!$K$158*(1+rvanilla)^0.5)-SUM($K277:BB277),(Input!$K$158*(1+rvanilla)^0.5)/A16stdlife))</f>
        <v>0</v>
      </c>
      <c r="BD277" s="164">
        <f>IF(A16stdlife="n/a","n/a",IF(BD$3&gt;(A16stdlife+$E277),(Input!$K$158*(1+rvanilla)^0.5)-SUM($K277:BC277),(Input!$K$158*(1+rvanilla)^0.5)/A16stdlife))</f>
        <v>0</v>
      </c>
      <c r="BE277" s="164">
        <f>IF(A16stdlife="n/a","n/a",IF(BE$3&gt;(A16stdlife+$E277),(Input!$K$158*(1+rvanilla)^0.5)-SUM($K277:BD277),(Input!$K$158*(1+rvanilla)^0.5)/A16stdlife))</f>
        <v>0</v>
      </c>
      <c r="BF277" s="164">
        <f>IF(A16stdlife="n/a","n/a",IF(BF$3&gt;(A16stdlife+$E277),(Input!$K$158*(1+rvanilla)^0.5)-SUM($K277:BE277),(Input!$K$158*(1+rvanilla)^0.5)/A16stdlife))</f>
        <v>0</v>
      </c>
      <c r="BG277" s="164">
        <f>IF(A16stdlife="n/a","n/a",IF(BG$3&gt;(A16stdlife+$E277),(Input!$K$158*(1+rvanilla)^0.5)-SUM($K277:BF277),(Input!$K$158*(1+rvanilla)^0.5)/A16stdlife))</f>
        <v>0</v>
      </c>
      <c r="BH277" s="164">
        <f>IF(A16stdlife="n/a","n/a",IF(BH$3&gt;(A16stdlife+$E277),(Input!$K$158*(1+rvanilla)^0.5)-SUM($K277:BG277),(Input!$K$158*(1+rvanilla)^0.5)/A16stdlife))</f>
        <v>0</v>
      </c>
      <c r="BI277" s="164">
        <f>IF(A16stdlife="n/a","n/a",IF(BI$3&gt;(A16stdlife+$E277),(Input!$K$158*(1+rvanilla)^0.5)-SUM($K277:BH277),(Input!$K$158*(1+rvanilla)^0.5)/A16stdlife))</f>
        <v>0</v>
      </c>
      <c r="BJ277" s="18"/>
      <c r="BK277" s="18"/>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s="5" customFormat="1" hidden="1" outlineLevel="2" x14ac:dyDescent="0.2">
      <c r="A278" s="18"/>
      <c r="B278" s="18"/>
      <c r="C278" s="36"/>
      <c r="D278" s="485"/>
      <c r="E278" s="283">
        <v>6</v>
      </c>
      <c r="F278" s="38"/>
      <c r="G278" s="391"/>
      <c r="H278" s="308"/>
      <c r="I278" s="308"/>
      <c r="J278" s="308"/>
      <c r="K278" s="308"/>
      <c r="L278" s="307"/>
      <c r="M278" s="164">
        <f>IF(A16stdlife="n/a","n/a",IF(M$3&gt;(A16stdlife+$E278),(Input!$L$158*(1+rvanilla)^0.5)-SUM($L278:L278),(Input!$L$158*(1+rvanilla)^0.5)/A16stdlife))</f>
        <v>0</v>
      </c>
      <c r="N278" s="164">
        <f>IF(A16stdlife="n/a","n/a",IF(N$3&gt;(A16stdlife+$E278),(Input!$L$158*(1+rvanilla)^0.5)-SUM($L278:M278),(Input!$L$158*(1+rvanilla)^0.5)/A16stdlife))</f>
        <v>0</v>
      </c>
      <c r="O278" s="164">
        <f>IF(A16stdlife="n/a","n/a",IF(O$3&gt;(A16stdlife+$E278),(Input!$L$158*(1+rvanilla)^0.5)-SUM($L278:N278),(Input!$L$158*(1+rvanilla)^0.5)/A16stdlife))</f>
        <v>0</v>
      </c>
      <c r="P278" s="164">
        <f>IF(A16stdlife="n/a","n/a",IF(P$3&gt;(A16stdlife+$E278),(Input!$L$158*(1+rvanilla)^0.5)-SUM($L278:O278),(Input!$L$158*(1+rvanilla)^0.5)/A16stdlife))</f>
        <v>0</v>
      </c>
      <c r="Q278" s="164">
        <f>IF(A16stdlife="n/a","n/a",IF(Q$3&gt;(A16stdlife+$E278),(Input!$L$158*(1+rvanilla)^0.5)-SUM($L278:P278),(Input!$L$158*(1+rvanilla)^0.5)/A16stdlife))</f>
        <v>0</v>
      </c>
      <c r="R278" s="164">
        <f>IF(A16stdlife="n/a","n/a",IF(R$3&gt;(A16stdlife+$E278),(Input!$L$158*(1+rvanilla)^0.5)-SUM($L278:Q278),(Input!$L$158*(1+rvanilla)^0.5)/A16stdlife))</f>
        <v>0</v>
      </c>
      <c r="S278" s="164">
        <f>IF(A16stdlife="n/a","n/a",IF(S$3&gt;(A16stdlife+$E278),(Input!$L$158*(1+rvanilla)^0.5)-SUM($L278:R278),(Input!$L$158*(1+rvanilla)^0.5)/A16stdlife))</f>
        <v>0</v>
      </c>
      <c r="T278" s="164">
        <f>IF(A16stdlife="n/a","n/a",IF(T$3&gt;(A16stdlife+$E278),(Input!$L$158*(1+rvanilla)^0.5)-SUM($L278:S278),(Input!$L$158*(1+rvanilla)^0.5)/A16stdlife))</f>
        <v>0</v>
      </c>
      <c r="U278" s="164">
        <f>IF(A16stdlife="n/a","n/a",IF(U$3&gt;(A16stdlife+$E278),(Input!$L$158*(1+rvanilla)^0.5)-SUM($L278:T278),(Input!$L$158*(1+rvanilla)^0.5)/A16stdlife))</f>
        <v>0</v>
      </c>
      <c r="V278" s="164">
        <f>IF(A16stdlife="n/a","n/a",IF(V$3&gt;(A16stdlife+$E278),(Input!$L$158*(1+rvanilla)^0.5)-SUM($L278:U278),(Input!$L$158*(1+rvanilla)^0.5)/A16stdlife))</f>
        <v>0</v>
      </c>
      <c r="W278" s="164">
        <f>IF(A16stdlife="n/a","n/a",IF(W$3&gt;(A16stdlife+$E278),(Input!$L$158*(1+rvanilla)^0.5)-SUM($L278:V278),(Input!$L$158*(1+rvanilla)^0.5)/A16stdlife))</f>
        <v>0</v>
      </c>
      <c r="X278" s="164">
        <f>IF(A16stdlife="n/a","n/a",IF(X$3&gt;(A16stdlife+$E278),(Input!$L$158*(1+rvanilla)^0.5)-SUM($L278:W278),(Input!$L$158*(1+rvanilla)^0.5)/A16stdlife))</f>
        <v>0</v>
      </c>
      <c r="Y278" s="164">
        <f>IF(A16stdlife="n/a","n/a",IF(Y$3&gt;(A16stdlife+$E278),(Input!$L$158*(1+rvanilla)^0.5)-SUM($L278:X278),(Input!$L$158*(1+rvanilla)^0.5)/A16stdlife))</f>
        <v>0</v>
      </c>
      <c r="Z278" s="164">
        <f>IF(A16stdlife="n/a","n/a",IF(Z$3&gt;(A16stdlife+$E278),(Input!$L$158*(1+rvanilla)^0.5)-SUM($L278:Y278),(Input!$L$158*(1+rvanilla)^0.5)/A16stdlife))</f>
        <v>0</v>
      </c>
      <c r="AA278" s="164">
        <f>IF(A16stdlife="n/a","n/a",IF(AA$3&gt;(A16stdlife+$E278),(Input!$L$158*(1+rvanilla)^0.5)-SUM($L278:Z278),(Input!$L$158*(1+rvanilla)^0.5)/A16stdlife))</f>
        <v>0</v>
      </c>
      <c r="AB278" s="164">
        <f>IF(A16stdlife="n/a","n/a",IF(AB$3&gt;(A16stdlife+$E278),(Input!$L$158*(1+rvanilla)^0.5)-SUM($L278:AA278),(Input!$L$158*(1+rvanilla)^0.5)/A16stdlife))</f>
        <v>0</v>
      </c>
      <c r="AC278" s="164">
        <f>IF(A16stdlife="n/a","n/a",IF(AC$3&gt;(A16stdlife+$E278),(Input!$L$158*(1+rvanilla)^0.5)-SUM($L278:AB278),(Input!$L$158*(1+rvanilla)^0.5)/A16stdlife))</f>
        <v>0</v>
      </c>
      <c r="AD278" s="164">
        <f>IF(A16stdlife="n/a","n/a",IF(AD$3&gt;(A16stdlife+$E278),(Input!$L$158*(1+rvanilla)^0.5)-SUM($L278:AC278),(Input!$L$158*(1+rvanilla)^0.5)/A16stdlife))</f>
        <v>0</v>
      </c>
      <c r="AE278" s="164">
        <f>IF(A16stdlife="n/a","n/a",IF(AE$3&gt;(A16stdlife+$E278),(Input!$L$158*(1+rvanilla)^0.5)-SUM($L278:AD278),(Input!$L$158*(1+rvanilla)^0.5)/A16stdlife))</f>
        <v>0</v>
      </c>
      <c r="AF278" s="164">
        <f>IF(A16stdlife="n/a","n/a",IF(AF$3&gt;(A16stdlife+$E278),(Input!$L$158*(1+rvanilla)^0.5)-SUM($L278:AE278),(Input!$L$158*(1+rvanilla)^0.5)/A16stdlife))</f>
        <v>0</v>
      </c>
      <c r="AG278" s="164">
        <f>IF(A16stdlife="n/a","n/a",IF(AG$3&gt;(A16stdlife+$E278),(Input!$L$158*(1+rvanilla)^0.5)-SUM($L278:AF278),(Input!$L$158*(1+rvanilla)^0.5)/A16stdlife))</f>
        <v>0</v>
      </c>
      <c r="AH278" s="164">
        <f>IF(A16stdlife="n/a","n/a",IF(AH$3&gt;(A16stdlife+$E278),(Input!$L$158*(1+rvanilla)^0.5)-SUM($L278:AG278),(Input!$L$158*(1+rvanilla)^0.5)/A16stdlife))</f>
        <v>0</v>
      </c>
      <c r="AI278" s="164">
        <f>IF(A16stdlife="n/a","n/a",IF(AI$3&gt;(A16stdlife+$E278),(Input!$L$158*(1+rvanilla)^0.5)-SUM($L278:AH278),(Input!$L$158*(1+rvanilla)^0.5)/A16stdlife))</f>
        <v>0</v>
      </c>
      <c r="AJ278" s="164">
        <f>IF(A16stdlife="n/a","n/a",IF(AJ$3&gt;(A16stdlife+$E278),(Input!$L$158*(1+rvanilla)^0.5)-SUM($L278:AI278),(Input!$L$158*(1+rvanilla)^0.5)/A16stdlife))</f>
        <v>0</v>
      </c>
      <c r="AK278" s="164">
        <f>IF(A16stdlife="n/a","n/a",IF(AK$3&gt;(A16stdlife+$E278),(Input!$L$158*(1+rvanilla)^0.5)-SUM($L278:AJ278),(Input!$L$158*(1+rvanilla)^0.5)/A16stdlife))</f>
        <v>0</v>
      </c>
      <c r="AL278" s="164">
        <f>IF(A16stdlife="n/a","n/a",IF(AL$3&gt;(A16stdlife+$E278),(Input!$L$158*(1+rvanilla)^0.5)-SUM($L278:AK278),(Input!$L$158*(1+rvanilla)^0.5)/A16stdlife))</f>
        <v>0</v>
      </c>
      <c r="AM278" s="164">
        <f>IF(A16stdlife="n/a","n/a",IF(AM$3&gt;(A16stdlife+$E278),(Input!$L$158*(1+rvanilla)^0.5)-SUM($L278:AL278),(Input!$L$158*(1+rvanilla)^0.5)/A16stdlife))</f>
        <v>0</v>
      </c>
      <c r="AN278" s="164">
        <f>IF(A16stdlife="n/a","n/a",IF(AN$3&gt;(A16stdlife+$E278),(Input!$L$158*(1+rvanilla)^0.5)-SUM($L278:AM278),(Input!$L$158*(1+rvanilla)^0.5)/A16stdlife))</f>
        <v>0</v>
      </c>
      <c r="AO278" s="164">
        <f>IF(A16stdlife="n/a","n/a",IF(AO$3&gt;(A16stdlife+$E278),(Input!$L$158*(1+rvanilla)^0.5)-SUM($L278:AN278),(Input!$L$158*(1+rvanilla)^0.5)/A16stdlife))</f>
        <v>0</v>
      </c>
      <c r="AP278" s="164">
        <f>IF(A16stdlife="n/a","n/a",IF(AP$3&gt;(A16stdlife+$E278),(Input!$L$158*(1+rvanilla)^0.5)-SUM($L278:AO278),(Input!$L$158*(1+rvanilla)^0.5)/A16stdlife))</f>
        <v>0</v>
      </c>
      <c r="AQ278" s="164">
        <f>IF(A16stdlife="n/a","n/a",IF(AQ$3&gt;(A16stdlife+$E278),(Input!$L$158*(1+rvanilla)^0.5)-SUM($L278:AP278),(Input!$L$158*(1+rvanilla)^0.5)/A16stdlife))</f>
        <v>0</v>
      </c>
      <c r="AR278" s="164">
        <f>IF(A16stdlife="n/a","n/a",IF(AR$3&gt;(A16stdlife+$E278),(Input!$L$158*(1+rvanilla)^0.5)-SUM($L278:AQ278),(Input!$L$158*(1+rvanilla)^0.5)/A16stdlife))</f>
        <v>0</v>
      </c>
      <c r="AS278" s="164">
        <f>IF(A16stdlife="n/a","n/a",IF(AS$3&gt;(A16stdlife+$E278),(Input!$L$158*(1+rvanilla)^0.5)-SUM($L278:AR278),(Input!$L$158*(1+rvanilla)^0.5)/A16stdlife))</f>
        <v>0</v>
      </c>
      <c r="AT278" s="164">
        <f>IF(A16stdlife="n/a","n/a",IF(AT$3&gt;(A16stdlife+$E278),(Input!$L$158*(1+rvanilla)^0.5)-SUM($L278:AS278),(Input!$L$158*(1+rvanilla)^0.5)/A16stdlife))</f>
        <v>0</v>
      </c>
      <c r="AU278" s="164">
        <f>IF(A16stdlife="n/a","n/a",IF(AU$3&gt;(A16stdlife+$E278),(Input!$L$158*(1+rvanilla)^0.5)-SUM($L278:AT278),(Input!$L$158*(1+rvanilla)^0.5)/A16stdlife))</f>
        <v>0</v>
      </c>
      <c r="AV278" s="164">
        <f>IF(A16stdlife="n/a","n/a",IF(AV$3&gt;(A16stdlife+$E278),(Input!$L$158*(1+rvanilla)^0.5)-SUM($L278:AU278),(Input!$L$158*(1+rvanilla)^0.5)/A16stdlife))</f>
        <v>0</v>
      </c>
      <c r="AW278" s="164">
        <f>IF(A16stdlife="n/a","n/a",IF(AW$3&gt;(A16stdlife+$E278),(Input!$L$158*(1+rvanilla)^0.5)-SUM($L278:AV278),(Input!$L$158*(1+rvanilla)^0.5)/A16stdlife))</f>
        <v>0</v>
      </c>
      <c r="AX278" s="164">
        <f>IF(A16stdlife="n/a","n/a",IF(AX$3&gt;(A16stdlife+$E278),(Input!$L$158*(1+rvanilla)^0.5)-SUM($L278:AW278),(Input!$L$158*(1+rvanilla)^0.5)/A16stdlife))</f>
        <v>0</v>
      </c>
      <c r="AY278" s="164">
        <f>IF(A16stdlife="n/a","n/a",IF(AY$3&gt;(A16stdlife+$E278),(Input!$L$158*(1+rvanilla)^0.5)-SUM($L278:AX278),(Input!$L$158*(1+rvanilla)^0.5)/A16stdlife))</f>
        <v>0</v>
      </c>
      <c r="AZ278" s="164">
        <f>IF(A16stdlife="n/a","n/a",IF(AZ$3&gt;(A16stdlife+$E278),(Input!$L$158*(1+rvanilla)^0.5)-SUM($L278:AY278),(Input!$L$158*(1+rvanilla)^0.5)/A16stdlife))</f>
        <v>0</v>
      </c>
      <c r="BA278" s="164">
        <f>IF(A16stdlife="n/a","n/a",IF(BA$3&gt;(A16stdlife+$E278),(Input!$L$158*(1+rvanilla)^0.5)-SUM($L278:AZ278),(Input!$L$158*(1+rvanilla)^0.5)/A16stdlife))</f>
        <v>0</v>
      </c>
      <c r="BB278" s="164">
        <f>IF(A16stdlife="n/a","n/a",IF(BB$3&gt;(A16stdlife+$E278),(Input!$L$158*(1+rvanilla)^0.5)-SUM($L278:BA278),(Input!$L$158*(1+rvanilla)^0.5)/A16stdlife))</f>
        <v>0</v>
      </c>
      <c r="BC278" s="164">
        <f>IF(A16stdlife="n/a","n/a",IF(BC$3&gt;(A16stdlife+$E278),(Input!$L$158*(1+rvanilla)^0.5)-SUM($L278:BB278),(Input!$L$158*(1+rvanilla)^0.5)/A16stdlife))</f>
        <v>0</v>
      </c>
      <c r="BD278" s="164">
        <f>IF(A16stdlife="n/a","n/a",IF(BD$3&gt;(A16stdlife+$E278),(Input!$L$158*(1+rvanilla)^0.5)-SUM($L278:BC278),(Input!$L$158*(1+rvanilla)^0.5)/A16stdlife))</f>
        <v>0</v>
      </c>
      <c r="BE278" s="164">
        <f>IF(A16stdlife="n/a","n/a",IF(BE$3&gt;(A16stdlife+$E278),(Input!$L$158*(1+rvanilla)^0.5)-SUM($L278:BD278),(Input!$L$158*(1+rvanilla)^0.5)/A16stdlife))</f>
        <v>0</v>
      </c>
      <c r="BF278" s="164">
        <f>IF(A16stdlife="n/a","n/a",IF(BF$3&gt;(A16stdlife+$E278),(Input!$L$158*(1+rvanilla)^0.5)-SUM($L278:BE278),(Input!$L$158*(1+rvanilla)^0.5)/A16stdlife))</f>
        <v>0</v>
      </c>
      <c r="BG278" s="164">
        <f>IF(A16stdlife="n/a","n/a",IF(BG$3&gt;(A16stdlife+$E278),(Input!$L$158*(1+rvanilla)^0.5)-SUM($L278:BF278),(Input!$L$158*(1+rvanilla)^0.5)/A16stdlife))</f>
        <v>0</v>
      </c>
      <c r="BH278" s="164">
        <f>IF(A16stdlife="n/a","n/a",IF(BH$3&gt;(A16stdlife+$E278),(Input!$L$158*(1+rvanilla)^0.5)-SUM($L278:BG278),(Input!$L$158*(1+rvanilla)^0.5)/A16stdlife))</f>
        <v>0</v>
      </c>
      <c r="BI278" s="164">
        <f>IF(A16stdlife="n/a","n/a",IF(BI$3&gt;(A16stdlife+$E278),(Input!$L$158*(1+rvanilla)^0.5)-SUM($L278:BH278),(Input!$L$158*(1+rvanilla)^0.5)/A16stdlife))</f>
        <v>0</v>
      </c>
      <c r="BJ278" s="18"/>
      <c r="BK278" s="1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s="5" customFormat="1" hidden="1" outlineLevel="2" x14ac:dyDescent="0.2">
      <c r="A279" s="18"/>
      <c r="B279" s="18"/>
      <c r="C279" s="36"/>
      <c r="D279" s="485"/>
      <c r="E279" s="283">
        <v>7</v>
      </c>
      <c r="F279" s="38"/>
      <c r="G279" s="391"/>
      <c r="H279" s="308"/>
      <c r="I279" s="308"/>
      <c r="J279" s="308"/>
      <c r="K279" s="308"/>
      <c r="L279" s="308"/>
      <c r="M279" s="307"/>
      <c r="N279" s="164">
        <f>IF(A16stdlife="n/a","n/a",IF(N$3&gt;(A16stdlife+$E279),(Input!$M$158*(1+rvanilla)^0.5)-SUM($M279:M279),(Input!$M$158*(1+rvanilla)^0.5)/A16stdlife))</f>
        <v>0</v>
      </c>
      <c r="O279" s="164">
        <f>IF(A16stdlife="n/a","n/a",IF(O$3&gt;(A16stdlife+$E279),(Input!$M$158*(1+rvanilla)^0.5)-SUM($M279:N279),(Input!$M$158*(1+rvanilla)^0.5)/A16stdlife))</f>
        <v>0</v>
      </c>
      <c r="P279" s="164">
        <f>IF(A16stdlife="n/a","n/a",IF(P$3&gt;(A16stdlife+$E279),(Input!$M$158*(1+rvanilla)^0.5)-SUM($M279:O279),(Input!$M$158*(1+rvanilla)^0.5)/A16stdlife))</f>
        <v>0</v>
      </c>
      <c r="Q279" s="164">
        <f>IF(A16stdlife="n/a","n/a",IF(Q$3&gt;(A16stdlife+$E279),(Input!$M$158*(1+rvanilla)^0.5)-SUM($M279:P279),(Input!$M$158*(1+rvanilla)^0.5)/A16stdlife))</f>
        <v>0</v>
      </c>
      <c r="R279" s="164">
        <f>IF(A16stdlife="n/a","n/a",IF(R$3&gt;(A16stdlife+$E279),(Input!$M$158*(1+rvanilla)^0.5)-SUM($M279:Q279),(Input!$M$158*(1+rvanilla)^0.5)/A16stdlife))</f>
        <v>0</v>
      </c>
      <c r="S279" s="164">
        <f>IF(A16stdlife="n/a","n/a",IF(S$3&gt;(A16stdlife+$E279),(Input!$M$158*(1+rvanilla)^0.5)-SUM($M279:R279),(Input!$M$158*(1+rvanilla)^0.5)/A16stdlife))</f>
        <v>0</v>
      </c>
      <c r="T279" s="164">
        <f>IF(A16stdlife="n/a","n/a",IF(T$3&gt;(A16stdlife+$E279),(Input!$M$158*(1+rvanilla)^0.5)-SUM($M279:S279),(Input!$M$158*(1+rvanilla)^0.5)/A16stdlife))</f>
        <v>0</v>
      </c>
      <c r="U279" s="164">
        <f>IF(A16stdlife="n/a","n/a",IF(U$3&gt;(A16stdlife+$E279),(Input!$M$158*(1+rvanilla)^0.5)-SUM($M279:T279),(Input!$M$158*(1+rvanilla)^0.5)/A16stdlife))</f>
        <v>0</v>
      </c>
      <c r="V279" s="164">
        <f>IF(A16stdlife="n/a","n/a",IF(V$3&gt;(A16stdlife+$E279),(Input!$M$158*(1+rvanilla)^0.5)-SUM($M279:U279),(Input!$M$158*(1+rvanilla)^0.5)/A16stdlife))</f>
        <v>0</v>
      </c>
      <c r="W279" s="164">
        <f>IF(A16stdlife="n/a","n/a",IF(W$3&gt;(A16stdlife+$E279),(Input!$M$158*(1+rvanilla)^0.5)-SUM($M279:V279),(Input!$M$158*(1+rvanilla)^0.5)/A16stdlife))</f>
        <v>0</v>
      </c>
      <c r="X279" s="164">
        <f>IF(A16stdlife="n/a","n/a",IF(X$3&gt;(A16stdlife+$E279),(Input!$M$158*(1+rvanilla)^0.5)-SUM($M279:W279),(Input!$M$158*(1+rvanilla)^0.5)/A16stdlife))</f>
        <v>0</v>
      </c>
      <c r="Y279" s="164">
        <f>IF(A16stdlife="n/a","n/a",IF(Y$3&gt;(A16stdlife+$E279),(Input!$M$158*(1+rvanilla)^0.5)-SUM($M279:X279),(Input!$M$158*(1+rvanilla)^0.5)/A16stdlife))</f>
        <v>0</v>
      </c>
      <c r="Z279" s="164">
        <f>IF(A16stdlife="n/a","n/a",IF(Z$3&gt;(A16stdlife+$E279),(Input!$M$158*(1+rvanilla)^0.5)-SUM($M279:Y279),(Input!$M$158*(1+rvanilla)^0.5)/A16stdlife))</f>
        <v>0</v>
      </c>
      <c r="AA279" s="164">
        <f>IF(A16stdlife="n/a","n/a",IF(AA$3&gt;(A16stdlife+$E279),(Input!$M$158*(1+rvanilla)^0.5)-SUM($M279:Z279),(Input!$M$158*(1+rvanilla)^0.5)/A16stdlife))</f>
        <v>0</v>
      </c>
      <c r="AB279" s="164">
        <f>IF(A16stdlife="n/a","n/a",IF(AB$3&gt;(A16stdlife+$E279),(Input!$M$158*(1+rvanilla)^0.5)-SUM($M279:AA279),(Input!$M$158*(1+rvanilla)^0.5)/A16stdlife))</f>
        <v>0</v>
      </c>
      <c r="AC279" s="164">
        <f>IF(A16stdlife="n/a","n/a",IF(AC$3&gt;(A16stdlife+$E279),(Input!$M$158*(1+rvanilla)^0.5)-SUM($M279:AB279),(Input!$M$158*(1+rvanilla)^0.5)/A16stdlife))</f>
        <v>0</v>
      </c>
      <c r="AD279" s="164">
        <f>IF(A16stdlife="n/a","n/a",IF(AD$3&gt;(A16stdlife+$E279),(Input!$M$158*(1+rvanilla)^0.5)-SUM($M279:AC279),(Input!$M$158*(1+rvanilla)^0.5)/A16stdlife))</f>
        <v>0</v>
      </c>
      <c r="AE279" s="164">
        <f>IF(A16stdlife="n/a","n/a",IF(AE$3&gt;(A16stdlife+$E279),(Input!$M$158*(1+rvanilla)^0.5)-SUM($M279:AD279),(Input!$M$158*(1+rvanilla)^0.5)/A16stdlife))</f>
        <v>0</v>
      </c>
      <c r="AF279" s="164">
        <f>IF(A16stdlife="n/a","n/a",IF(AF$3&gt;(A16stdlife+$E279),(Input!$M$158*(1+rvanilla)^0.5)-SUM($M279:AE279),(Input!$M$158*(1+rvanilla)^0.5)/A16stdlife))</f>
        <v>0</v>
      </c>
      <c r="AG279" s="164">
        <f>IF(A16stdlife="n/a","n/a",IF(AG$3&gt;(A16stdlife+$E279),(Input!$M$158*(1+rvanilla)^0.5)-SUM($M279:AF279),(Input!$M$158*(1+rvanilla)^0.5)/A16stdlife))</f>
        <v>0</v>
      </c>
      <c r="AH279" s="164">
        <f>IF(A16stdlife="n/a","n/a",IF(AH$3&gt;(A16stdlife+$E279),(Input!$M$158*(1+rvanilla)^0.5)-SUM($M279:AG279),(Input!$M$158*(1+rvanilla)^0.5)/A16stdlife))</f>
        <v>0</v>
      </c>
      <c r="AI279" s="164">
        <f>IF(A16stdlife="n/a","n/a",IF(AI$3&gt;(A16stdlife+$E279),(Input!$M$158*(1+rvanilla)^0.5)-SUM($M279:AH279),(Input!$M$158*(1+rvanilla)^0.5)/A16stdlife))</f>
        <v>0</v>
      </c>
      <c r="AJ279" s="164">
        <f>IF(A16stdlife="n/a","n/a",IF(AJ$3&gt;(A16stdlife+$E279),(Input!$M$158*(1+rvanilla)^0.5)-SUM($M279:AI279),(Input!$M$158*(1+rvanilla)^0.5)/A16stdlife))</f>
        <v>0</v>
      </c>
      <c r="AK279" s="164">
        <f>IF(A16stdlife="n/a","n/a",IF(AK$3&gt;(A16stdlife+$E279),(Input!$M$158*(1+rvanilla)^0.5)-SUM($M279:AJ279),(Input!$M$158*(1+rvanilla)^0.5)/A16stdlife))</f>
        <v>0</v>
      </c>
      <c r="AL279" s="164">
        <f>IF(A16stdlife="n/a","n/a",IF(AL$3&gt;(A16stdlife+$E279),(Input!$M$158*(1+rvanilla)^0.5)-SUM($M279:AK279),(Input!$M$158*(1+rvanilla)^0.5)/A16stdlife))</f>
        <v>0</v>
      </c>
      <c r="AM279" s="164">
        <f>IF(A16stdlife="n/a","n/a",IF(AM$3&gt;(A16stdlife+$E279),(Input!$M$158*(1+rvanilla)^0.5)-SUM($M279:AL279),(Input!$M$158*(1+rvanilla)^0.5)/A16stdlife))</f>
        <v>0</v>
      </c>
      <c r="AN279" s="164">
        <f>IF(A16stdlife="n/a","n/a",IF(AN$3&gt;(A16stdlife+$E279),(Input!$M$158*(1+rvanilla)^0.5)-SUM($M279:AM279),(Input!$M$158*(1+rvanilla)^0.5)/A16stdlife))</f>
        <v>0</v>
      </c>
      <c r="AO279" s="164">
        <f>IF(A16stdlife="n/a","n/a",IF(AO$3&gt;(A16stdlife+$E279),(Input!$M$158*(1+rvanilla)^0.5)-SUM($M279:AN279),(Input!$M$158*(1+rvanilla)^0.5)/A16stdlife))</f>
        <v>0</v>
      </c>
      <c r="AP279" s="164">
        <f>IF(A16stdlife="n/a","n/a",IF(AP$3&gt;(A16stdlife+$E279),(Input!$M$158*(1+rvanilla)^0.5)-SUM($M279:AO279),(Input!$M$158*(1+rvanilla)^0.5)/A16stdlife))</f>
        <v>0</v>
      </c>
      <c r="AQ279" s="164">
        <f>IF(A16stdlife="n/a","n/a",IF(AQ$3&gt;(A16stdlife+$E279),(Input!$M$158*(1+rvanilla)^0.5)-SUM($M279:AP279),(Input!$M$158*(1+rvanilla)^0.5)/A16stdlife))</f>
        <v>0</v>
      </c>
      <c r="AR279" s="164">
        <f>IF(A16stdlife="n/a","n/a",IF(AR$3&gt;(A16stdlife+$E279),(Input!$M$158*(1+rvanilla)^0.5)-SUM($M279:AQ279),(Input!$M$158*(1+rvanilla)^0.5)/A16stdlife))</f>
        <v>0</v>
      </c>
      <c r="AS279" s="164">
        <f>IF(A16stdlife="n/a","n/a",IF(AS$3&gt;(A16stdlife+$E279),(Input!$M$158*(1+rvanilla)^0.5)-SUM($M279:AR279),(Input!$M$158*(1+rvanilla)^0.5)/A16stdlife))</f>
        <v>0</v>
      </c>
      <c r="AT279" s="164">
        <f>IF(A16stdlife="n/a","n/a",IF(AT$3&gt;(A16stdlife+$E279),(Input!$M$158*(1+rvanilla)^0.5)-SUM($M279:AS279),(Input!$M$158*(1+rvanilla)^0.5)/A16stdlife))</f>
        <v>0</v>
      </c>
      <c r="AU279" s="164">
        <f>IF(A16stdlife="n/a","n/a",IF(AU$3&gt;(A16stdlife+$E279),(Input!$M$158*(1+rvanilla)^0.5)-SUM($M279:AT279),(Input!$M$158*(1+rvanilla)^0.5)/A16stdlife))</f>
        <v>0</v>
      </c>
      <c r="AV279" s="164">
        <f>IF(A16stdlife="n/a","n/a",IF(AV$3&gt;(A16stdlife+$E279),(Input!$M$158*(1+rvanilla)^0.5)-SUM($M279:AU279),(Input!$M$158*(1+rvanilla)^0.5)/A16stdlife))</f>
        <v>0</v>
      </c>
      <c r="AW279" s="164">
        <f>IF(A16stdlife="n/a","n/a",IF(AW$3&gt;(A16stdlife+$E279),(Input!$M$158*(1+rvanilla)^0.5)-SUM($M279:AV279),(Input!$M$158*(1+rvanilla)^0.5)/A16stdlife))</f>
        <v>0</v>
      </c>
      <c r="AX279" s="164">
        <f>IF(A16stdlife="n/a","n/a",IF(AX$3&gt;(A16stdlife+$E279),(Input!$M$158*(1+rvanilla)^0.5)-SUM($M279:AW279),(Input!$M$158*(1+rvanilla)^0.5)/A16stdlife))</f>
        <v>0</v>
      </c>
      <c r="AY279" s="164">
        <f>IF(A16stdlife="n/a","n/a",IF(AY$3&gt;(A16stdlife+$E279),(Input!$M$158*(1+rvanilla)^0.5)-SUM($M279:AX279),(Input!$M$158*(1+rvanilla)^0.5)/A16stdlife))</f>
        <v>0</v>
      </c>
      <c r="AZ279" s="164">
        <f>IF(A16stdlife="n/a","n/a",IF(AZ$3&gt;(A16stdlife+$E279),(Input!$M$158*(1+rvanilla)^0.5)-SUM($M279:AY279),(Input!$M$158*(1+rvanilla)^0.5)/A16stdlife))</f>
        <v>0</v>
      </c>
      <c r="BA279" s="164">
        <f>IF(A16stdlife="n/a","n/a",IF(BA$3&gt;(A16stdlife+$E279),(Input!$M$158*(1+rvanilla)^0.5)-SUM($M279:AZ279),(Input!$M$158*(1+rvanilla)^0.5)/A16stdlife))</f>
        <v>0</v>
      </c>
      <c r="BB279" s="164">
        <f>IF(A16stdlife="n/a","n/a",IF(BB$3&gt;(A16stdlife+$E279),(Input!$M$158*(1+rvanilla)^0.5)-SUM($M279:BA279),(Input!$M$158*(1+rvanilla)^0.5)/A16stdlife))</f>
        <v>0</v>
      </c>
      <c r="BC279" s="164">
        <f>IF(A16stdlife="n/a","n/a",IF(BC$3&gt;(A16stdlife+$E279),(Input!$M$158*(1+rvanilla)^0.5)-SUM($M279:BB279),(Input!$M$158*(1+rvanilla)^0.5)/A16stdlife))</f>
        <v>0</v>
      </c>
      <c r="BD279" s="164">
        <f>IF(A16stdlife="n/a","n/a",IF(BD$3&gt;(A16stdlife+$E279),(Input!$M$158*(1+rvanilla)^0.5)-SUM($M279:BC279),(Input!$M$158*(1+rvanilla)^0.5)/A16stdlife))</f>
        <v>0</v>
      </c>
      <c r="BE279" s="164">
        <f>IF(A16stdlife="n/a","n/a",IF(BE$3&gt;(A16stdlife+$E279),(Input!$M$158*(1+rvanilla)^0.5)-SUM($M279:BD279),(Input!$M$158*(1+rvanilla)^0.5)/A16stdlife))</f>
        <v>0</v>
      </c>
      <c r="BF279" s="164">
        <f>IF(A16stdlife="n/a","n/a",IF(BF$3&gt;(A16stdlife+$E279),(Input!$M$158*(1+rvanilla)^0.5)-SUM($M279:BE279),(Input!$M$158*(1+rvanilla)^0.5)/A16stdlife))</f>
        <v>0</v>
      </c>
      <c r="BG279" s="164">
        <f>IF(A16stdlife="n/a","n/a",IF(BG$3&gt;(A16stdlife+$E279),(Input!$M$158*(1+rvanilla)^0.5)-SUM($M279:BF279),(Input!$M$158*(1+rvanilla)^0.5)/A16stdlife))</f>
        <v>0</v>
      </c>
      <c r="BH279" s="164">
        <f>IF(A16stdlife="n/a","n/a",IF(BH$3&gt;(A16stdlife+$E279),(Input!$M$158*(1+rvanilla)^0.5)-SUM($M279:BG279),(Input!$M$158*(1+rvanilla)^0.5)/A16stdlife))</f>
        <v>0</v>
      </c>
      <c r="BI279" s="164">
        <f>IF(A16stdlife="n/a","n/a",IF(BI$3&gt;(A16stdlife+$E279),(Input!$M$158*(1+rvanilla)^0.5)-SUM($M279:BH279),(Input!$M$158*(1+rvanilla)^0.5)/A16stdlife))</f>
        <v>0</v>
      </c>
      <c r="BJ279" s="18"/>
      <c r="BK279" s="18"/>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s="5" customFormat="1" hidden="1" outlineLevel="2" x14ac:dyDescent="0.2">
      <c r="A280" s="18"/>
      <c r="B280" s="18"/>
      <c r="C280" s="36"/>
      <c r="D280" s="485"/>
      <c r="E280" s="283">
        <v>8</v>
      </c>
      <c r="F280" s="38"/>
      <c r="G280" s="391"/>
      <c r="H280" s="308"/>
      <c r="I280" s="308"/>
      <c r="J280" s="308"/>
      <c r="K280" s="308"/>
      <c r="L280" s="308"/>
      <c r="M280" s="308"/>
      <c r="N280" s="307"/>
      <c r="O280" s="164">
        <f>IF(A16stdlife="n/a","n/a",IF(O$3&gt;(A16stdlife+$E280),(Input!$N$158*(1+rvanilla)^0.5)-SUM($N280:N280),(Input!$N$158*(1+rvanilla)^0.5)/A16stdlife))</f>
        <v>0</v>
      </c>
      <c r="P280" s="164">
        <f>IF(A16stdlife="n/a","n/a",IF(P$3&gt;(A16stdlife+$E280),(Input!$N$158*(1+rvanilla)^0.5)-SUM($N280:O280),(Input!$N$158*(1+rvanilla)^0.5)/A16stdlife))</f>
        <v>0</v>
      </c>
      <c r="Q280" s="164">
        <f>IF(A16stdlife="n/a","n/a",IF(Q$3&gt;(A16stdlife+$E280),(Input!$N$158*(1+rvanilla)^0.5)-SUM($N280:P280),(Input!$N$158*(1+rvanilla)^0.5)/A16stdlife))</f>
        <v>0</v>
      </c>
      <c r="R280" s="164">
        <f>IF(A16stdlife="n/a","n/a",IF(R$3&gt;(A16stdlife+$E280),(Input!$N$158*(1+rvanilla)^0.5)-SUM($N280:Q280),(Input!$N$158*(1+rvanilla)^0.5)/A16stdlife))</f>
        <v>0</v>
      </c>
      <c r="S280" s="164">
        <f>IF(A16stdlife="n/a","n/a",IF(S$3&gt;(A16stdlife+$E280),(Input!$N$158*(1+rvanilla)^0.5)-SUM($N280:R280),(Input!$N$158*(1+rvanilla)^0.5)/A16stdlife))</f>
        <v>0</v>
      </c>
      <c r="T280" s="164">
        <f>IF(A16stdlife="n/a","n/a",IF(T$3&gt;(A16stdlife+$E280),(Input!$N$158*(1+rvanilla)^0.5)-SUM($N280:S280),(Input!$N$158*(1+rvanilla)^0.5)/A16stdlife))</f>
        <v>0</v>
      </c>
      <c r="U280" s="164">
        <f>IF(A16stdlife="n/a","n/a",IF(U$3&gt;(A16stdlife+$E280),(Input!$N$158*(1+rvanilla)^0.5)-SUM($N280:T280),(Input!$N$158*(1+rvanilla)^0.5)/A16stdlife))</f>
        <v>0</v>
      </c>
      <c r="V280" s="164">
        <f>IF(A16stdlife="n/a","n/a",IF(V$3&gt;(A16stdlife+$E280),(Input!$N$158*(1+rvanilla)^0.5)-SUM($N280:U280),(Input!$N$158*(1+rvanilla)^0.5)/A16stdlife))</f>
        <v>0</v>
      </c>
      <c r="W280" s="164">
        <f>IF(A16stdlife="n/a","n/a",IF(W$3&gt;(A16stdlife+$E280),(Input!$N$158*(1+rvanilla)^0.5)-SUM($N280:V280),(Input!$N$158*(1+rvanilla)^0.5)/A16stdlife))</f>
        <v>0</v>
      </c>
      <c r="X280" s="164">
        <f>IF(A16stdlife="n/a","n/a",IF(X$3&gt;(A16stdlife+$E280),(Input!$N$158*(1+rvanilla)^0.5)-SUM($N280:W280),(Input!$N$158*(1+rvanilla)^0.5)/A16stdlife))</f>
        <v>0</v>
      </c>
      <c r="Y280" s="164">
        <f>IF(A16stdlife="n/a","n/a",IF(Y$3&gt;(A16stdlife+$E280),(Input!$N$158*(1+rvanilla)^0.5)-SUM($N280:X280),(Input!$N$158*(1+rvanilla)^0.5)/A16stdlife))</f>
        <v>0</v>
      </c>
      <c r="Z280" s="164">
        <f>IF(A16stdlife="n/a","n/a",IF(Z$3&gt;(A16stdlife+$E280),(Input!$N$158*(1+rvanilla)^0.5)-SUM($N280:Y280),(Input!$N$158*(1+rvanilla)^0.5)/A16stdlife))</f>
        <v>0</v>
      </c>
      <c r="AA280" s="164">
        <f>IF(A16stdlife="n/a","n/a",IF(AA$3&gt;(A16stdlife+$E280),(Input!$N$158*(1+rvanilla)^0.5)-SUM($N280:Z280),(Input!$N$158*(1+rvanilla)^0.5)/A16stdlife))</f>
        <v>0</v>
      </c>
      <c r="AB280" s="164">
        <f>IF(A16stdlife="n/a","n/a",IF(AB$3&gt;(A16stdlife+$E280),(Input!$N$158*(1+rvanilla)^0.5)-SUM($N280:AA280),(Input!$N$158*(1+rvanilla)^0.5)/A16stdlife))</f>
        <v>0</v>
      </c>
      <c r="AC280" s="164">
        <f>IF(A16stdlife="n/a","n/a",IF(AC$3&gt;(A16stdlife+$E280),(Input!$N$158*(1+rvanilla)^0.5)-SUM($N280:AB280),(Input!$N$158*(1+rvanilla)^0.5)/A16stdlife))</f>
        <v>0</v>
      </c>
      <c r="AD280" s="164">
        <f>IF(A16stdlife="n/a","n/a",IF(AD$3&gt;(A16stdlife+$E280),(Input!$N$158*(1+rvanilla)^0.5)-SUM($N280:AC280),(Input!$N$158*(1+rvanilla)^0.5)/A16stdlife))</f>
        <v>0</v>
      </c>
      <c r="AE280" s="164">
        <f>IF(A16stdlife="n/a","n/a",IF(AE$3&gt;(A16stdlife+$E280),(Input!$N$158*(1+rvanilla)^0.5)-SUM($N280:AD280),(Input!$N$158*(1+rvanilla)^0.5)/A16stdlife))</f>
        <v>0</v>
      </c>
      <c r="AF280" s="164">
        <f>IF(A16stdlife="n/a","n/a",IF(AF$3&gt;(A16stdlife+$E280),(Input!$N$158*(1+rvanilla)^0.5)-SUM($N280:AE280),(Input!$N$158*(1+rvanilla)^0.5)/A16stdlife))</f>
        <v>0</v>
      </c>
      <c r="AG280" s="164">
        <f>IF(A16stdlife="n/a","n/a",IF(AG$3&gt;(A16stdlife+$E280),(Input!$N$158*(1+rvanilla)^0.5)-SUM($N280:AF280),(Input!$N$158*(1+rvanilla)^0.5)/A16stdlife))</f>
        <v>0</v>
      </c>
      <c r="AH280" s="164">
        <f>IF(A16stdlife="n/a","n/a",IF(AH$3&gt;(A16stdlife+$E280),(Input!$N$158*(1+rvanilla)^0.5)-SUM($N280:AG280),(Input!$N$158*(1+rvanilla)^0.5)/A16stdlife))</f>
        <v>0</v>
      </c>
      <c r="AI280" s="164">
        <f>IF(A16stdlife="n/a","n/a",IF(AI$3&gt;(A16stdlife+$E280),(Input!$N$158*(1+rvanilla)^0.5)-SUM($N280:AH280),(Input!$N$158*(1+rvanilla)^0.5)/A16stdlife))</f>
        <v>0</v>
      </c>
      <c r="AJ280" s="164">
        <f>IF(A16stdlife="n/a","n/a",IF(AJ$3&gt;(A16stdlife+$E280),(Input!$N$158*(1+rvanilla)^0.5)-SUM($N280:AI280),(Input!$N$158*(1+rvanilla)^0.5)/A16stdlife))</f>
        <v>0</v>
      </c>
      <c r="AK280" s="164">
        <f>IF(A16stdlife="n/a","n/a",IF(AK$3&gt;(A16stdlife+$E280),(Input!$N$158*(1+rvanilla)^0.5)-SUM($N280:AJ280),(Input!$N$158*(1+rvanilla)^0.5)/A16stdlife))</f>
        <v>0</v>
      </c>
      <c r="AL280" s="164">
        <f>IF(A16stdlife="n/a","n/a",IF(AL$3&gt;(A16stdlife+$E280),(Input!$N$158*(1+rvanilla)^0.5)-SUM($N280:AK280),(Input!$N$158*(1+rvanilla)^0.5)/A16stdlife))</f>
        <v>0</v>
      </c>
      <c r="AM280" s="164">
        <f>IF(A16stdlife="n/a","n/a",IF(AM$3&gt;(A16stdlife+$E280),(Input!$N$158*(1+rvanilla)^0.5)-SUM($N280:AL280),(Input!$N$158*(1+rvanilla)^0.5)/A16stdlife))</f>
        <v>0</v>
      </c>
      <c r="AN280" s="164">
        <f>IF(A16stdlife="n/a","n/a",IF(AN$3&gt;(A16stdlife+$E280),(Input!$N$158*(1+rvanilla)^0.5)-SUM($N280:AM280),(Input!$N$158*(1+rvanilla)^0.5)/A16stdlife))</f>
        <v>0</v>
      </c>
      <c r="AO280" s="164">
        <f>IF(A16stdlife="n/a","n/a",IF(AO$3&gt;(A16stdlife+$E280),(Input!$N$158*(1+rvanilla)^0.5)-SUM($N280:AN280),(Input!$N$158*(1+rvanilla)^0.5)/A16stdlife))</f>
        <v>0</v>
      </c>
      <c r="AP280" s="164">
        <f>IF(A16stdlife="n/a","n/a",IF(AP$3&gt;(A16stdlife+$E280),(Input!$N$158*(1+rvanilla)^0.5)-SUM($N280:AO280),(Input!$N$158*(1+rvanilla)^0.5)/A16stdlife))</f>
        <v>0</v>
      </c>
      <c r="AQ280" s="164">
        <f>IF(A16stdlife="n/a","n/a",IF(AQ$3&gt;(A16stdlife+$E280),(Input!$N$158*(1+rvanilla)^0.5)-SUM($N280:AP280),(Input!$N$158*(1+rvanilla)^0.5)/A16stdlife))</f>
        <v>0</v>
      </c>
      <c r="AR280" s="164">
        <f>IF(A16stdlife="n/a","n/a",IF(AR$3&gt;(A16stdlife+$E280),(Input!$N$158*(1+rvanilla)^0.5)-SUM($N280:AQ280),(Input!$N$158*(1+rvanilla)^0.5)/A16stdlife))</f>
        <v>0</v>
      </c>
      <c r="AS280" s="164">
        <f>IF(A16stdlife="n/a","n/a",IF(AS$3&gt;(A16stdlife+$E280),(Input!$N$158*(1+rvanilla)^0.5)-SUM($N280:AR280),(Input!$N$158*(1+rvanilla)^0.5)/A16stdlife))</f>
        <v>0</v>
      </c>
      <c r="AT280" s="164">
        <f>IF(A16stdlife="n/a","n/a",IF(AT$3&gt;(A16stdlife+$E280),(Input!$N$158*(1+rvanilla)^0.5)-SUM($N280:AS280),(Input!$N$158*(1+rvanilla)^0.5)/A16stdlife))</f>
        <v>0</v>
      </c>
      <c r="AU280" s="164">
        <f>IF(A16stdlife="n/a","n/a",IF(AU$3&gt;(A16stdlife+$E280),(Input!$N$158*(1+rvanilla)^0.5)-SUM($N280:AT280),(Input!$N$158*(1+rvanilla)^0.5)/A16stdlife))</f>
        <v>0</v>
      </c>
      <c r="AV280" s="164">
        <f>IF(A16stdlife="n/a","n/a",IF(AV$3&gt;(A16stdlife+$E280),(Input!$N$158*(1+rvanilla)^0.5)-SUM($N280:AU280),(Input!$N$158*(1+rvanilla)^0.5)/A16stdlife))</f>
        <v>0</v>
      </c>
      <c r="AW280" s="164">
        <f>IF(A16stdlife="n/a","n/a",IF(AW$3&gt;(A16stdlife+$E280),(Input!$N$158*(1+rvanilla)^0.5)-SUM($N280:AV280),(Input!$N$158*(1+rvanilla)^0.5)/A16stdlife))</f>
        <v>0</v>
      </c>
      <c r="AX280" s="164">
        <f>IF(A16stdlife="n/a","n/a",IF(AX$3&gt;(A16stdlife+$E280),(Input!$N$158*(1+rvanilla)^0.5)-SUM($N280:AW280),(Input!$N$158*(1+rvanilla)^0.5)/A16stdlife))</f>
        <v>0</v>
      </c>
      <c r="AY280" s="164">
        <f>IF(A16stdlife="n/a","n/a",IF(AY$3&gt;(A16stdlife+$E280),(Input!$N$158*(1+rvanilla)^0.5)-SUM($N280:AX280),(Input!$N$158*(1+rvanilla)^0.5)/A16stdlife))</f>
        <v>0</v>
      </c>
      <c r="AZ280" s="164">
        <f>IF(A16stdlife="n/a","n/a",IF(AZ$3&gt;(A16stdlife+$E280),(Input!$N$158*(1+rvanilla)^0.5)-SUM($N280:AY280),(Input!$N$158*(1+rvanilla)^0.5)/A16stdlife))</f>
        <v>0</v>
      </c>
      <c r="BA280" s="164">
        <f>IF(A16stdlife="n/a","n/a",IF(BA$3&gt;(A16stdlife+$E280),(Input!$N$158*(1+rvanilla)^0.5)-SUM($N280:AZ280),(Input!$N$158*(1+rvanilla)^0.5)/A16stdlife))</f>
        <v>0</v>
      </c>
      <c r="BB280" s="164">
        <f>IF(A16stdlife="n/a","n/a",IF(BB$3&gt;(A16stdlife+$E280),(Input!$N$158*(1+rvanilla)^0.5)-SUM($N280:BA280),(Input!$N$158*(1+rvanilla)^0.5)/A16stdlife))</f>
        <v>0</v>
      </c>
      <c r="BC280" s="164">
        <f>IF(A16stdlife="n/a","n/a",IF(BC$3&gt;(A16stdlife+$E280),(Input!$N$158*(1+rvanilla)^0.5)-SUM($N280:BB280),(Input!$N$158*(1+rvanilla)^0.5)/A16stdlife))</f>
        <v>0</v>
      </c>
      <c r="BD280" s="164">
        <f>IF(A16stdlife="n/a","n/a",IF(BD$3&gt;(A16stdlife+$E280),(Input!$N$158*(1+rvanilla)^0.5)-SUM($N280:BC280),(Input!$N$158*(1+rvanilla)^0.5)/A16stdlife))</f>
        <v>0</v>
      </c>
      <c r="BE280" s="164">
        <f>IF(A16stdlife="n/a","n/a",IF(BE$3&gt;(A16stdlife+$E280),(Input!$N$158*(1+rvanilla)^0.5)-SUM($N280:BD280),(Input!$N$158*(1+rvanilla)^0.5)/A16stdlife))</f>
        <v>0</v>
      </c>
      <c r="BF280" s="164">
        <f>IF(A16stdlife="n/a","n/a",IF(BF$3&gt;(A16stdlife+$E280),(Input!$N$158*(1+rvanilla)^0.5)-SUM($N280:BE280),(Input!$N$158*(1+rvanilla)^0.5)/A16stdlife))</f>
        <v>0</v>
      </c>
      <c r="BG280" s="164">
        <f>IF(A16stdlife="n/a","n/a",IF(BG$3&gt;(A16stdlife+$E280),(Input!$N$158*(1+rvanilla)^0.5)-SUM($N280:BF280),(Input!$N$158*(1+rvanilla)^0.5)/A16stdlife))</f>
        <v>0</v>
      </c>
      <c r="BH280" s="164">
        <f>IF(A16stdlife="n/a","n/a",IF(BH$3&gt;(A16stdlife+$E280),(Input!$N$158*(1+rvanilla)^0.5)-SUM($N280:BG280),(Input!$N$158*(1+rvanilla)^0.5)/A16stdlife))</f>
        <v>0</v>
      </c>
      <c r="BI280" s="164">
        <f>IF(A16stdlife="n/a","n/a",IF(BI$3&gt;(A16stdlife+$E280),(Input!$N$158*(1+rvanilla)^0.5)-SUM($N280:BH280),(Input!$N$158*(1+rvanilla)^0.5)/A16stdlife))</f>
        <v>0</v>
      </c>
      <c r="BJ280" s="18"/>
      <c r="BK280" s="18"/>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s="5" customFormat="1" hidden="1" outlineLevel="2" x14ac:dyDescent="0.2">
      <c r="A281" s="18"/>
      <c r="B281" s="18"/>
      <c r="C281" s="36"/>
      <c r="D281" s="485"/>
      <c r="E281" s="283">
        <v>9</v>
      </c>
      <c r="F281" s="38"/>
      <c r="G281" s="391"/>
      <c r="H281" s="308"/>
      <c r="I281" s="308"/>
      <c r="J281" s="308"/>
      <c r="K281" s="308"/>
      <c r="L281" s="308"/>
      <c r="M281" s="308"/>
      <c r="N281" s="308"/>
      <c r="O281" s="307"/>
      <c r="P281" s="164">
        <f>IF(A16stdlife="n/a","n/a",IF(P$3&gt;(A16stdlife+$E281),(Input!$O$158*(1+rvanilla)^0.5)-SUM($O281:O281),(Input!$O$158*(1+rvanilla)^0.5)/A16stdlife))</f>
        <v>0</v>
      </c>
      <c r="Q281" s="164">
        <f>IF(A16stdlife="n/a","n/a",IF(Q$3&gt;(A16stdlife+$E281),(Input!$O$158*(1+rvanilla)^0.5)-SUM($O281:P281),(Input!$O$158*(1+rvanilla)^0.5)/A16stdlife))</f>
        <v>0</v>
      </c>
      <c r="R281" s="164">
        <f>IF(A16stdlife="n/a","n/a",IF(R$3&gt;(A16stdlife+$E281),(Input!$O$158*(1+rvanilla)^0.5)-SUM($O281:Q281),(Input!$O$158*(1+rvanilla)^0.5)/A16stdlife))</f>
        <v>0</v>
      </c>
      <c r="S281" s="164">
        <f>IF(A16stdlife="n/a","n/a",IF(S$3&gt;(A16stdlife+$E281),(Input!$O$158*(1+rvanilla)^0.5)-SUM($O281:R281),(Input!$O$158*(1+rvanilla)^0.5)/A16stdlife))</f>
        <v>0</v>
      </c>
      <c r="T281" s="164">
        <f>IF(A16stdlife="n/a","n/a",IF(T$3&gt;(A16stdlife+$E281),(Input!$O$158*(1+rvanilla)^0.5)-SUM($O281:S281),(Input!$O$158*(1+rvanilla)^0.5)/A16stdlife))</f>
        <v>0</v>
      </c>
      <c r="U281" s="164">
        <f>IF(A16stdlife="n/a","n/a",IF(U$3&gt;(A16stdlife+$E281),(Input!$O$158*(1+rvanilla)^0.5)-SUM($O281:T281),(Input!$O$158*(1+rvanilla)^0.5)/A16stdlife))</f>
        <v>0</v>
      </c>
      <c r="V281" s="164">
        <f>IF(A16stdlife="n/a","n/a",IF(V$3&gt;(A16stdlife+$E281),(Input!$O$158*(1+rvanilla)^0.5)-SUM($O281:U281),(Input!$O$158*(1+rvanilla)^0.5)/A16stdlife))</f>
        <v>0</v>
      </c>
      <c r="W281" s="164">
        <f>IF(A16stdlife="n/a","n/a",IF(W$3&gt;(A16stdlife+$E281),(Input!$O$158*(1+rvanilla)^0.5)-SUM($O281:V281),(Input!$O$158*(1+rvanilla)^0.5)/A16stdlife))</f>
        <v>0</v>
      </c>
      <c r="X281" s="164">
        <f>IF(A16stdlife="n/a","n/a",IF(X$3&gt;(A16stdlife+$E281),(Input!$O$158*(1+rvanilla)^0.5)-SUM($O281:W281),(Input!$O$158*(1+rvanilla)^0.5)/A16stdlife))</f>
        <v>0</v>
      </c>
      <c r="Y281" s="164">
        <f>IF(A16stdlife="n/a","n/a",IF(Y$3&gt;(A16stdlife+$E281),(Input!$O$158*(1+rvanilla)^0.5)-SUM($O281:X281),(Input!$O$158*(1+rvanilla)^0.5)/A16stdlife))</f>
        <v>0</v>
      </c>
      <c r="Z281" s="164">
        <f>IF(A16stdlife="n/a","n/a",IF(Z$3&gt;(A16stdlife+$E281),(Input!$O$158*(1+rvanilla)^0.5)-SUM($O281:Y281),(Input!$O$158*(1+rvanilla)^0.5)/A16stdlife))</f>
        <v>0</v>
      </c>
      <c r="AA281" s="164">
        <f>IF(A16stdlife="n/a","n/a",IF(AA$3&gt;(A16stdlife+$E281),(Input!$O$158*(1+rvanilla)^0.5)-SUM($O281:Z281),(Input!$O$158*(1+rvanilla)^0.5)/A16stdlife))</f>
        <v>0</v>
      </c>
      <c r="AB281" s="164">
        <f>IF(A16stdlife="n/a","n/a",IF(AB$3&gt;(A16stdlife+$E281),(Input!$O$158*(1+rvanilla)^0.5)-SUM($O281:AA281),(Input!$O$158*(1+rvanilla)^0.5)/A16stdlife))</f>
        <v>0</v>
      </c>
      <c r="AC281" s="164">
        <f>IF(A16stdlife="n/a","n/a",IF(AC$3&gt;(A16stdlife+$E281),(Input!$O$158*(1+rvanilla)^0.5)-SUM($O281:AB281),(Input!$O$158*(1+rvanilla)^0.5)/A16stdlife))</f>
        <v>0</v>
      </c>
      <c r="AD281" s="164">
        <f>IF(A16stdlife="n/a","n/a",IF(AD$3&gt;(A16stdlife+$E281),(Input!$O$158*(1+rvanilla)^0.5)-SUM($O281:AC281),(Input!$O$158*(1+rvanilla)^0.5)/A16stdlife))</f>
        <v>0</v>
      </c>
      <c r="AE281" s="164">
        <f>IF(A16stdlife="n/a","n/a",IF(AE$3&gt;(A16stdlife+$E281),(Input!$O$158*(1+rvanilla)^0.5)-SUM($O281:AD281),(Input!$O$158*(1+rvanilla)^0.5)/A16stdlife))</f>
        <v>0</v>
      </c>
      <c r="AF281" s="164">
        <f>IF(A16stdlife="n/a","n/a",IF(AF$3&gt;(A16stdlife+$E281),(Input!$O$158*(1+rvanilla)^0.5)-SUM($O281:AE281),(Input!$O$158*(1+rvanilla)^0.5)/A16stdlife))</f>
        <v>0</v>
      </c>
      <c r="AG281" s="164">
        <f>IF(A16stdlife="n/a","n/a",IF(AG$3&gt;(A16stdlife+$E281),(Input!$O$158*(1+rvanilla)^0.5)-SUM($O281:AF281),(Input!$O$158*(1+rvanilla)^0.5)/A16stdlife))</f>
        <v>0</v>
      </c>
      <c r="AH281" s="164">
        <f>IF(A16stdlife="n/a","n/a",IF(AH$3&gt;(A16stdlife+$E281),(Input!$O$158*(1+rvanilla)^0.5)-SUM($O281:AG281),(Input!$O$158*(1+rvanilla)^0.5)/A16stdlife))</f>
        <v>0</v>
      </c>
      <c r="AI281" s="164">
        <f>IF(A16stdlife="n/a","n/a",IF(AI$3&gt;(A16stdlife+$E281),(Input!$O$158*(1+rvanilla)^0.5)-SUM($O281:AH281),(Input!$O$158*(1+rvanilla)^0.5)/A16stdlife))</f>
        <v>0</v>
      </c>
      <c r="AJ281" s="164">
        <f>IF(A16stdlife="n/a","n/a",IF(AJ$3&gt;(A16stdlife+$E281),(Input!$O$158*(1+rvanilla)^0.5)-SUM($O281:AI281),(Input!$O$158*(1+rvanilla)^0.5)/A16stdlife))</f>
        <v>0</v>
      </c>
      <c r="AK281" s="164">
        <f>IF(A16stdlife="n/a","n/a",IF(AK$3&gt;(A16stdlife+$E281),(Input!$O$158*(1+rvanilla)^0.5)-SUM($O281:AJ281),(Input!$O$158*(1+rvanilla)^0.5)/A16stdlife))</f>
        <v>0</v>
      </c>
      <c r="AL281" s="164">
        <f>IF(A16stdlife="n/a","n/a",IF(AL$3&gt;(A16stdlife+$E281),(Input!$O$158*(1+rvanilla)^0.5)-SUM($O281:AK281),(Input!$O$158*(1+rvanilla)^0.5)/A16stdlife))</f>
        <v>0</v>
      </c>
      <c r="AM281" s="164">
        <f>IF(A16stdlife="n/a","n/a",IF(AM$3&gt;(A16stdlife+$E281),(Input!$O$158*(1+rvanilla)^0.5)-SUM($O281:AL281),(Input!$O$158*(1+rvanilla)^0.5)/A16stdlife))</f>
        <v>0</v>
      </c>
      <c r="AN281" s="164">
        <f>IF(A16stdlife="n/a","n/a",IF(AN$3&gt;(A16stdlife+$E281),(Input!$O$158*(1+rvanilla)^0.5)-SUM($O281:AM281),(Input!$O$158*(1+rvanilla)^0.5)/A16stdlife))</f>
        <v>0</v>
      </c>
      <c r="AO281" s="164">
        <f>IF(A16stdlife="n/a","n/a",IF(AO$3&gt;(A16stdlife+$E281),(Input!$O$158*(1+rvanilla)^0.5)-SUM($O281:AN281),(Input!$O$158*(1+rvanilla)^0.5)/A16stdlife))</f>
        <v>0</v>
      </c>
      <c r="AP281" s="164">
        <f>IF(A16stdlife="n/a","n/a",IF(AP$3&gt;(A16stdlife+$E281),(Input!$O$158*(1+rvanilla)^0.5)-SUM($O281:AO281),(Input!$O$158*(1+rvanilla)^0.5)/A16stdlife))</f>
        <v>0</v>
      </c>
      <c r="AQ281" s="164">
        <f>IF(A16stdlife="n/a","n/a",IF(AQ$3&gt;(A16stdlife+$E281),(Input!$O$158*(1+rvanilla)^0.5)-SUM($O281:AP281),(Input!$O$158*(1+rvanilla)^0.5)/A16stdlife))</f>
        <v>0</v>
      </c>
      <c r="AR281" s="164">
        <f>IF(A16stdlife="n/a","n/a",IF(AR$3&gt;(A16stdlife+$E281),(Input!$O$158*(1+rvanilla)^0.5)-SUM($O281:AQ281),(Input!$O$158*(1+rvanilla)^0.5)/A16stdlife))</f>
        <v>0</v>
      </c>
      <c r="AS281" s="164">
        <f>IF(A16stdlife="n/a","n/a",IF(AS$3&gt;(A16stdlife+$E281),(Input!$O$158*(1+rvanilla)^0.5)-SUM($O281:AR281),(Input!$O$158*(1+rvanilla)^0.5)/A16stdlife))</f>
        <v>0</v>
      </c>
      <c r="AT281" s="164">
        <f>IF(A16stdlife="n/a","n/a",IF(AT$3&gt;(A16stdlife+$E281),(Input!$O$158*(1+rvanilla)^0.5)-SUM($O281:AS281),(Input!$O$158*(1+rvanilla)^0.5)/A16stdlife))</f>
        <v>0</v>
      </c>
      <c r="AU281" s="164">
        <f>IF(A16stdlife="n/a","n/a",IF(AU$3&gt;(A16stdlife+$E281),(Input!$O$158*(1+rvanilla)^0.5)-SUM($O281:AT281),(Input!$O$158*(1+rvanilla)^0.5)/A16stdlife))</f>
        <v>0</v>
      </c>
      <c r="AV281" s="164">
        <f>IF(A16stdlife="n/a","n/a",IF(AV$3&gt;(A16stdlife+$E281),(Input!$O$158*(1+rvanilla)^0.5)-SUM($O281:AU281),(Input!$O$158*(1+rvanilla)^0.5)/A16stdlife))</f>
        <v>0</v>
      </c>
      <c r="AW281" s="164">
        <f>IF(A16stdlife="n/a","n/a",IF(AW$3&gt;(A16stdlife+$E281),(Input!$O$158*(1+rvanilla)^0.5)-SUM($O281:AV281),(Input!$O$158*(1+rvanilla)^0.5)/A16stdlife))</f>
        <v>0</v>
      </c>
      <c r="AX281" s="164">
        <f>IF(A16stdlife="n/a","n/a",IF(AX$3&gt;(A16stdlife+$E281),(Input!$O$158*(1+rvanilla)^0.5)-SUM($O281:AW281),(Input!$O$158*(1+rvanilla)^0.5)/A16stdlife))</f>
        <v>0</v>
      </c>
      <c r="AY281" s="164">
        <f>IF(A16stdlife="n/a","n/a",IF(AY$3&gt;(A16stdlife+$E281),(Input!$O$158*(1+rvanilla)^0.5)-SUM($O281:AX281),(Input!$O$158*(1+rvanilla)^0.5)/A16stdlife))</f>
        <v>0</v>
      </c>
      <c r="AZ281" s="164">
        <f>IF(A16stdlife="n/a","n/a",IF(AZ$3&gt;(A16stdlife+$E281),(Input!$O$158*(1+rvanilla)^0.5)-SUM($O281:AY281),(Input!$O$158*(1+rvanilla)^0.5)/A16stdlife))</f>
        <v>0</v>
      </c>
      <c r="BA281" s="164">
        <f>IF(A16stdlife="n/a","n/a",IF(BA$3&gt;(A16stdlife+$E281),(Input!$O$158*(1+rvanilla)^0.5)-SUM($O281:AZ281),(Input!$O$158*(1+rvanilla)^0.5)/A16stdlife))</f>
        <v>0</v>
      </c>
      <c r="BB281" s="164">
        <f>IF(A16stdlife="n/a","n/a",IF(BB$3&gt;(A16stdlife+$E281),(Input!$O$158*(1+rvanilla)^0.5)-SUM($O281:BA281),(Input!$O$158*(1+rvanilla)^0.5)/A16stdlife))</f>
        <v>0</v>
      </c>
      <c r="BC281" s="164">
        <f>IF(A16stdlife="n/a","n/a",IF(BC$3&gt;(A16stdlife+$E281),(Input!$O$158*(1+rvanilla)^0.5)-SUM($O281:BB281),(Input!$O$158*(1+rvanilla)^0.5)/A16stdlife))</f>
        <v>0</v>
      </c>
      <c r="BD281" s="164">
        <f>IF(A16stdlife="n/a","n/a",IF(BD$3&gt;(A16stdlife+$E281),(Input!$O$158*(1+rvanilla)^0.5)-SUM($O281:BC281),(Input!$O$158*(1+rvanilla)^0.5)/A16stdlife))</f>
        <v>0</v>
      </c>
      <c r="BE281" s="164">
        <f>IF(A16stdlife="n/a","n/a",IF(BE$3&gt;(A16stdlife+$E281),(Input!$O$158*(1+rvanilla)^0.5)-SUM($O281:BD281),(Input!$O$158*(1+rvanilla)^0.5)/A16stdlife))</f>
        <v>0</v>
      </c>
      <c r="BF281" s="164">
        <f>IF(A16stdlife="n/a","n/a",IF(BF$3&gt;(A16stdlife+$E281),(Input!$O$158*(1+rvanilla)^0.5)-SUM($O281:BE281),(Input!$O$158*(1+rvanilla)^0.5)/A16stdlife))</f>
        <v>0</v>
      </c>
      <c r="BG281" s="164">
        <f>IF(A16stdlife="n/a","n/a",IF(BG$3&gt;(A16stdlife+$E281),(Input!$O$158*(1+rvanilla)^0.5)-SUM($O281:BF281),(Input!$O$158*(1+rvanilla)^0.5)/A16stdlife))</f>
        <v>0</v>
      </c>
      <c r="BH281" s="164">
        <f>IF(A16stdlife="n/a","n/a",IF(BH$3&gt;(A16stdlife+$E281),(Input!$O$158*(1+rvanilla)^0.5)-SUM($O281:BG281),(Input!$O$158*(1+rvanilla)^0.5)/A16stdlife))</f>
        <v>0</v>
      </c>
      <c r="BI281" s="164">
        <f>IF(A16stdlife="n/a","n/a",IF(BI$3&gt;(A16stdlife+$E281),(Input!$O$158*(1+rvanilla)^0.5)-SUM($O281:BH281),(Input!$O$158*(1+rvanilla)^0.5)/A16stdlife))</f>
        <v>0</v>
      </c>
      <c r="BJ281" s="18"/>
      <c r="BK281" s="18"/>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s="5" customFormat="1" hidden="1" outlineLevel="2" x14ac:dyDescent="0.2">
      <c r="A282" s="18"/>
      <c r="B282" s="18"/>
      <c r="C282" s="36"/>
      <c r="D282" s="485"/>
      <c r="E282" s="284">
        <v>10</v>
      </c>
      <c r="F282" s="38"/>
      <c r="G282" s="391"/>
      <c r="H282" s="308"/>
      <c r="I282" s="308"/>
      <c r="J282" s="308"/>
      <c r="K282" s="308"/>
      <c r="L282" s="308"/>
      <c r="M282" s="308"/>
      <c r="N282" s="308"/>
      <c r="O282" s="308"/>
      <c r="P282" s="307"/>
      <c r="Q282" s="164">
        <f>IF(A16stdlife="n/a","n/a",IF(Q$3&gt;(A16stdlife+$E282),(Input!$P$158*(1+rvanilla)^0.5)-SUM($P282:P282),(Input!$P$158*(1+rvanilla)^0.5)/A16stdlife))</f>
        <v>0</v>
      </c>
      <c r="R282" s="164">
        <f>IF(A16stdlife="n/a","n/a",IF(R$3&gt;(A16stdlife+$E282),(Input!$P$158*(1+rvanilla)^0.5)-SUM($P282:Q282),(Input!$P$158*(1+rvanilla)^0.5)/A16stdlife))</f>
        <v>0</v>
      </c>
      <c r="S282" s="164">
        <f>IF(A16stdlife="n/a","n/a",IF(S$3&gt;(A16stdlife+$E282),(Input!$P$158*(1+rvanilla)^0.5)-SUM($P282:R282),(Input!$P$158*(1+rvanilla)^0.5)/A16stdlife))</f>
        <v>0</v>
      </c>
      <c r="T282" s="164">
        <f>IF(A16stdlife="n/a","n/a",IF(T$3&gt;(A16stdlife+$E282),(Input!$P$158*(1+rvanilla)^0.5)-SUM($P282:S282),(Input!$P$158*(1+rvanilla)^0.5)/A16stdlife))</f>
        <v>0</v>
      </c>
      <c r="U282" s="164">
        <f>IF(A16stdlife="n/a","n/a",IF(U$3&gt;(A16stdlife+$E282),(Input!$P$158*(1+rvanilla)^0.5)-SUM($P282:T282),(Input!$P$158*(1+rvanilla)^0.5)/A16stdlife))</f>
        <v>0</v>
      </c>
      <c r="V282" s="164">
        <f>IF(A16stdlife="n/a","n/a",IF(V$3&gt;(A16stdlife+$E282),(Input!$P$158*(1+rvanilla)^0.5)-SUM($P282:U282),(Input!$P$158*(1+rvanilla)^0.5)/A16stdlife))</f>
        <v>0</v>
      </c>
      <c r="W282" s="164">
        <f>IF(A16stdlife="n/a","n/a",IF(W$3&gt;(A16stdlife+$E282),(Input!$P$158*(1+rvanilla)^0.5)-SUM($P282:V282),(Input!$P$158*(1+rvanilla)^0.5)/A16stdlife))</f>
        <v>0</v>
      </c>
      <c r="X282" s="164">
        <f>IF(A16stdlife="n/a","n/a",IF(X$3&gt;(A16stdlife+$E282),(Input!$P$158*(1+rvanilla)^0.5)-SUM($P282:W282),(Input!$P$158*(1+rvanilla)^0.5)/A16stdlife))</f>
        <v>0</v>
      </c>
      <c r="Y282" s="164">
        <f>IF(A16stdlife="n/a","n/a",IF(Y$3&gt;(A16stdlife+$E282),(Input!$P$158*(1+rvanilla)^0.5)-SUM($P282:X282),(Input!$P$158*(1+rvanilla)^0.5)/A16stdlife))</f>
        <v>0</v>
      </c>
      <c r="Z282" s="164">
        <f>IF(A16stdlife="n/a","n/a",IF(Z$3&gt;(A16stdlife+$E282),(Input!$P$158*(1+rvanilla)^0.5)-SUM($P282:Y282),(Input!$P$158*(1+rvanilla)^0.5)/A16stdlife))</f>
        <v>0</v>
      </c>
      <c r="AA282" s="164">
        <f>IF(A16stdlife="n/a","n/a",IF(AA$3&gt;(A16stdlife+$E282),(Input!$P$158*(1+rvanilla)^0.5)-SUM($P282:Z282),(Input!$P$158*(1+rvanilla)^0.5)/A16stdlife))</f>
        <v>0</v>
      </c>
      <c r="AB282" s="164">
        <f>IF(A16stdlife="n/a","n/a",IF(AB$3&gt;(A16stdlife+$E282),(Input!$P$158*(1+rvanilla)^0.5)-SUM($P282:AA282),(Input!$P$158*(1+rvanilla)^0.5)/A16stdlife))</f>
        <v>0</v>
      </c>
      <c r="AC282" s="164">
        <f>IF(A16stdlife="n/a","n/a",IF(AC$3&gt;(A16stdlife+$E282),(Input!$P$158*(1+rvanilla)^0.5)-SUM($P282:AB282),(Input!$P$158*(1+rvanilla)^0.5)/A16stdlife))</f>
        <v>0</v>
      </c>
      <c r="AD282" s="164">
        <f>IF(A16stdlife="n/a","n/a",IF(AD$3&gt;(A16stdlife+$E282),(Input!$P$158*(1+rvanilla)^0.5)-SUM($P282:AC282),(Input!$P$158*(1+rvanilla)^0.5)/A16stdlife))</f>
        <v>0</v>
      </c>
      <c r="AE282" s="164">
        <f>IF(A16stdlife="n/a","n/a",IF(AE$3&gt;(A16stdlife+$E282),(Input!$P$158*(1+rvanilla)^0.5)-SUM($P282:AD282),(Input!$P$158*(1+rvanilla)^0.5)/A16stdlife))</f>
        <v>0</v>
      </c>
      <c r="AF282" s="164">
        <f>IF(A16stdlife="n/a","n/a",IF(AF$3&gt;(A16stdlife+$E282),(Input!$P$158*(1+rvanilla)^0.5)-SUM($P282:AE282),(Input!$P$158*(1+rvanilla)^0.5)/A16stdlife))</f>
        <v>0</v>
      </c>
      <c r="AG282" s="164">
        <f>IF(A16stdlife="n/a","n/a",IF(AG$3&gt;(A16stdlife+$E282),(Input!$P$158*(1+rvanilla)^0.5)-SUM($P282:AF282),(Input!$P$158*(1+rvanilla)^0.5)/A16stdlife))</f>
        <v>0</v>
      </c>
      <c r="AH282" s="164">
        <f>IF(A16stdlife="n/a","n/a",IF(AH$3&gt;(A16stdlife+$E282),(Input!$P$158*(1+rvanilla)^0.5)-SUM($P282:AG282),(Input!$P$158*(1+rvanilla)^0.5)/A16stdlife))</f>
        <v>0</v>
      </c>
      <c r="AI282" s="164">
        <f>IF(A16stdlife="n/a","n/a",IF(AI$3&gt;(A16stdlife+$E282),(Input!$P$158*(1+rvanilla)^0.5)-SUM($P282:AH282),(Input!$P$158*(1+rvanilla)^0.5)/A16stdlife))</f>
        <v>0</v>
      </c>
      <c r="AJ282" s="164">
        <f>IF(A16stdlife="n/a","n/a",IF(AJ$3&gt;(A16stdlife+$E282),(Input!$P$158*(1+rvanilla)^0.5)-SUM($P282:AI282),(Input!$P$158*(1+rvanilla)^0.5)/A16stdlife))</f>
        <v>0</v>
      </c>
      <c r="AK282" s="164">
        <f>IF(A16stdlife="n/a","n/a",IF(AK$3&gt;(A16stdlife+$E282),(Input!$P$158*(1+rvanilla)^0.5)-SUM($P282:AJ282),(Input!$P$158*(1+rvanilla)^0.5)/A16stdlife))</f>
        <v>0</v>
      </c>
      <c r="AL282" s="164">
        <f>IF(A16stdlife="n/a","n/a",IF(AL$3&gt;(A16stdlife+$E282),(Input!$P$158*(1+rvanilla)^0.5)-SUM($P282:AK282),(Input!$P$158*(1+rvanilla)^0.5)/A16stdlife))</f>
        <v>0</v>
      </c>
      <c r="AM282" s="164">
        <f>IF(A16stdlife="n/a","n/a",IF(AM$3&gt;(A16stdlife+$E282),(Input!$P$158*(1+rvanilla)^0.5)-SUM($P282:AL282),(Input!$P$158*(1+rvanilla)^0.5)/A16stdlife))</f>
        <v>0</v>
      </c>
      <c r="AN282" s="164">
        <f>IF(A16stdlife="n/a","n/a",IF(AN$3&gt;(A16stdlife+$E282),(Input!$P$158*(1+rvanilla)^0.5)-SUM($P282:AM282),(Input!$P$158*(1+rvanilla)^0.5)/A16stdlife))</f>
        <v>0</v>
      </c>
      <c r="AO282" s="164">
        <f>IF(A16stdlife="n/a","n/a",IF(AO$3&gt;(A16stdlife+$E282),(Input!$P$158*(1+rvanilla)^0.5)-SUM($P282:AN282),(Input!$P$158*(1+rvanilla)^0.5)/A16stdlife))</f>
        <v>0</v>
      </c>
      <c r="AP282" s="164">
        <f>IF(A16stdlife="n/a","n/a",IF(AP$3&gt;(A16stdlife+$E282),(Input!$P$158*(1+rvanilla)^0.5)-SUM($P282:AO282),(Input!$P$158*(1+rvanilla)^0.5)/A16stdlife))</f>
        <v>0</v>
      </c>
      <c r="AQ282" s="164">
        <f>IF(A16stdlife="n/a","n/a",IF(AQ$3&gt;(A16stdlife+$E282),(Input!$P$158*(1+rvanilla)^0.5)-SUM($P282:AP282),(Input!$P$158*(1+rvanilla)^0.5)/A16stdlife))</f>
        <v>0</v>
      </c>
      <c r="AR282" s="164">
        <f>IF(A16stdlife="n/a","n/a",IF(AR$3&gt;(A16stdlife+$E282),(Input!$P$158*(1+rvanilla)^0.5)-SUM($P282:AQ282),(Input!$P$158*(1+rvanilla)^0.5)/A16stdlife))</f>
        <v>0</v>
      </c>
      <c r="AS282" s="164">
        <f>IF(A16stdlife="n/a","n/a",IF(AS$3&gt;(A16stdlife+$E282),(Input!$P$158*(1+rvanilla)^0.5)-SUM($P282:AR282),(Input!$P$158*(1+rvanilla)^0.5)/A16stdlife))</f>
        <v>0</v>
      </c>
      <c r="AT282" s="164">
        <f>IF(A16stdlife="n/a","n/a",IF(AT$3&gt;(A16stdlife+$E282),(Input!$P$158*(1+rvanilla)^0.5)-SUM($P282:AS282),(Input!$P$158*(1+rvanilla)^0.5)/A16stdlife))</f>
        <v>0</v>
      </c>
      <c r="AU282" s="164">
        <f>IF(A16stdlife="n/a","n/a",IF(AU$3&gt;(A16stdlife+$E282),(Input!$P$158*(1+rvanilla)^0.5)-SUM($P282:AT282),(Input!$P$158*(1+rvanilla)^0.5)/A16stdlife))</f>
        <v>0</v>
      </c>
      <c r="AV282" s="164">
        <f>IF(A16stdlife="n/a","n/a",IF(AV$3&gt;(A16stdlife+$E282),(Input!$P$158*(1+rvanilla)^0.5)-SUM($P282:AU282),(Input!$P$158*(1+rvanilla)^0.5)/A16stdlife))</f>
        <v>0</v>
      </c>
      <c r="AW282" s="164">
        <f>IF(A16stdlife="n/a","n/a",IF(AW$3&gt;(A16stdlife+$E282),(Input!$P$158*(1+rvanilla)^0.5)-SUM($P282:AV282),(Input!$P$158*(1+rvanilla)^0.5)/A16stdlife))</f>
        <v>0</v>
      </c>
      <c r="AX282" s="164">
        <f>IF(A16stdlife="n/a","n/a",IF(AX$3&gt;(A16stdlife+$E282),(Input!$P$158*(1+rvanilla)^0.5)-SUM($P282:AW282),(Input!$P$158*(1+rvanilla)^0.5)/A16stdlife))</f>
        <v>0</v>
      </c>
      <c r="AY282" s="164">
        <f>IF(A16stdlife="n/a","n/a",IF(AY$3&gt;(A16stdlife+$E282),(Input!$P$158*(1+rvanilla)^0.5)-SUM($P282:AX282),(Input!$P$158*(1+rvanilla)^0.5)/A16stdlife))</f>
        <v>0</v>
      </c>
      <c r="AZ282" s="164">
        <f>IF(A16stdlife="n/a","n/a",IF(AZ$3&gt;(A16stdlife+$E282),(Input!$P$158*(1+rvanilla)^0.5)-SUM($P282:AY282),(Input!$P$158*(1+rvanilla)^0.5)/A16stdlife))</f>
        <v>0</v>
      </c>
      <c r="BA282" s="164">
        <f>IF(A16stdlife="n/a","n/a",IF(BA$3&gt;(A16stdlife+$E282),(Input!$P$158*(1+rvanilla)^0.5)-SUM($P282:AZ282),(Input!$P$158*(1+rvanilla)^0.5)/A16stdlife))</f>
        <v>0</v>
      </c>
      <c r="BB282" s="164">
        <f>IF(A16stdlife="n/a","n/a",IF(BB$3&gt;(A16stdlife+$E282),(Input!$P$158*(1+rvanilla)^0.5)-SUM($P282:BA282),(Input!$P$158*(1+rvanilla)^0.5)/A16stdlife))</f>
        <v>0</v>
      </c>
      <c r="BC282" s="164">
        <f>IF(A16stdlife="n/a","n/a",IF(BC$3&gt;(A16stdlife+$E282),(Input!$P$158*(1+rvanilla)^0.5)-SUM($P282:BB282),(Input!$P$158*(1+rvanilla)^0.5)/A16stdlife))</f>
        <v>0</v>
      </c>
      <c r="BD282" s="164">
        <f>IF(A16stdlife="n/a","n/a",IF(BD$3&gt;(A16stdlife+$E282),(Input!$P$158*(1+rvanilla)^0.5)-SUM($P282:BC282),(Input!$P$158*(1+rvanilla)^0.5)/A16stdlife))</f>
        <v>0</v>
      </c>
      <c r="BE282" s="164">
        <f>IF(A16stdlife="n/a","n/a",IF(BE$3&gt;(A16stdlife+$E282),(Input!$P$158*(1+rvanilla)^0.5)-SUM($P282:BD282),(Input!$P$158*(1+rvanilla)^0.5)/A16stdlife))</f>
        <v>0</v>
      </c>
      <c r="BF282" s="164">
        <f>IF(A16stdlife="n/a","n/a",IF(BF$3&gt;(A16stdlife+$E282),(Input!$P$158*(1+rvanilla)^0.5)-SUM($P282:BE282),(Input!$P$158*(1+rvanilla)^0.5)/A16stdlife))</f>
        <v>0</v>
      </c>
      <c r="BG282" s="164">
        <f>IF(A16stdlife="n/a","n/a",IF(BG$3&gt;(A16stdlife+$E282),(Input!$P$158*(1+rvanilla)^0.5)-SUM($P282:BF282),(Input!$P$158*(1+rvanilla)^0.5)/A16stdlife))</f>
        <v>0</v>
      </c>
      <c r="BH282" s="164">
        <f>IF(A16stdlife="n/a","n/a",IF(BH$3&gt;(A16stdlife+$E282),(Input!$P$158*(1+rvanilla)^0.5)-SUM($P282:BG282),(Input!$P$158*(1+rvanilla)^0.5)/A16stdlife))</f>
        <v>0</v>
      </c>
      <c r="BI282" s="164">
        <f>IF(A16stdlife="n/a","n/a",IF(BI$3&gt;(A16stdlife+$E282),(Input!$P$158*(1+rvanilla)^0.5)-SUM($P282:BH282),(Input!$P$158*(1+rvanilla)^0.5)/A16stdlife))</f>
        <v>0</v>
      </c>
      <c r="BJ282" s="18"/>
      <c r="BK282" s="18"/>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s="5" customFormat="1" hidden="1" outlineLevel="1" x14ac:dyDescent="0.2">
      <c r="A283" s="18"/>
      <c r="B283" s="18"/>
      <c r="C283" s="36" t="str">
        <f>Asset16</f>
        <v>Communications (digital) - tx</v>
      </c>
      <c r="D283" s="18"/>
      <c r="E283" s="18"/>
      <c r="F283" s="33"/>
      <c r="G283" s="161">
        <f t="shared" ref="G283:AL283" si="67">SUM(G271:G282)</f>
        <v>0.10790123830167392</v>
      </c>
      <c r="H283" s="161">
        <f t="shared" si="67"/>
        <v>0.10790123830167392</v>
      </c>
      <c r="I283" s="161">
        <f t="shared" si="67"/>
        <v>0.10790123830167392</v>
      </c>
      <c r="J283" s="161">
        <f t="shared" si="67"/>
        <v>0.10790123830167392</v>
      </c>
      <c r="K283" s="161">
        <f t="shared" si="67"/>
        <v>0.10790123830167392</v>
      </c>
      <c r="L283" s="161">
        <f t="shared" si="67"/>
        <v>0.10790123830167392</v>
      </c>
      <c r="M283" s="161">
        <f t="shared" si="67"/>
        <v>0.10790123830167392</v>
      </c>
      <c r="N283" s="161">
        <f t="shared" si="67"/>
        <v>9.6613307382105829E-2</v>
      </c>
      <c r="O283" s="161">
        <f t="shared" si="67"/>
        <v>0</v>
      </c>
      <c r="P283" s="161">
        <f t="shared" si="67"/>
        <v>0</v>
      </c>
      <c r="Q283" s="161">
        <f t="shared" si="67"/>
        <v>0</v>
      </c>
      <c r="R283" s="161">
        <f t="shared" si="67"/>
        <v>0</v>
      </c>
      <c r="S283" s="161">
        <f t="shared" si="67"/>
        <v>0</v>
      </c>
      <c r="T283" s="161">
        <f t="shared" si="67"/>
        <v>0</v>
      </c>
      <c r="U283" s="161">
        <f t="shared" si="67"/>
        <v>0</v>
      </c>
      <c r="V283" s="161">
        <f t="shared" si="67"/>
        <v>0</v>
      </c>
      <c r="W283" s="161">
        <f t="shared" si="67"/>
        <v>0</v>
      </c>
      <c r="X283" s="161">
        <f t="shared" si="67"/>
        <v>0</v>
      </c>
      <c r="Y283" s="161">
        <f t="shared" si="67"/>
        <v>0</v>
      </c>
      <c r="Z283" s="161">
        <f t="shared" si="67"/>
        <v>0</v>
      </c>
      <c r="AA283" s="161">
        <f t="shared" si="67"/>
        <v>0</v>
      </c>
      <c r="AB283" s="161">
        <f t="shared" si="67"/>
        <v>0</v>
      </c>
      <c r="AC283" s="161">
        <f t="shared" si="67"/>
        <v>0</v>
      </c>
      <c r="AD283" s="161">
        <f t="shared" si="67"/>
        <v>0</v>
      </c>
      <c r="AE283" s="161">
        <f t="shared" si="67"/>
        <v>0</v>
      </c>
      <c r="AF283" s="161">
        <f t="shared" si="67"/>
        <v>0</v>
      </c>
      <c r="AG283" s="161">
        <f t="shared" si="67"/>
        <v>0</v>
      </c>
      <c r="AH283" s="161">
        <f t="shared" si="67"/>
        <v>0</v>
      </c>
      <c r="AI283" s="161">
        <f t="shared" si="67"/>
        <v>0</v>
      </c>
      <c r="AJ283" s="161">
        <f t="shared" si="67"/>
        <v>0</v>
      </c>
      <c r="AK283" s="161">
        <f t="shared" si="67"/>
        <v>0</v>
      </c>
      <c r="AL283" s="161">
        <f t="shared" si="67"/>
        <v>0</v>
      </c>
      <c r="AM283" s="161">
        <f t="shared" ref="AM283:BI283" si="68">SUM(AM271:AM282)</f>
        <v>0</v>
      </c>
      <c r="AN283" s="161">
        <f t="shared" si="68"/>
        <v>0</v>
      </c>
      <c r="AO283" s="161">
        <f t="shared" si="68"/>
        <v>0</v>
      </c>
      <c r="AP283" s="161">
        <f t="shared" si="68"/>
        <v>0</v>
      </c>
      <c r="AQ283" s="161">
        <f t="shared" si="68"/>
        <v>0</v>
      </c>
      <c r="AR283" s="161">
        <f t="shared" si="68"/>
        <v>0</v>
      </c>
      <c r="AS283" s="161">
        <f t="shared" si="68"/>
        <v>0</v>
      </c>
      <c r="AT283" s="161">
        <f t="shared" si="68"/>
        <v>0</v>
      </c>
      <c r="AU283" s="161">
        <f t="shared" si="68"/>
        <v>0</v>
      </c>
      <c r="AV283" s="161">
        <f t="shared" si="68"/>
        <v>0</v>
      </c>
      <c r="AW283" s="161">
        <f t="shared" si="68"/>
        <v>0</v>
      </c>
      <c r="AX283" s="161">
        <f t="shared" si="68"/>
        <v>0</v>
      </c>
      <c r="AY283" s="161">
        <f t="shared" si="68"/>
        <v>0</v>
      </c>
      <c r="AZ283" s="161">
        <f t="shared" si="68"/>
        <v>0</v>
      </c>
      <c r="BA283" s="161">
        <f t="shared" si="68"/>
        <v>0</v>
      </c>
      <c r="BB283" s="161">
        <f t="shared" si="68"/>
        <v>0</v>
      </c>
      <c r="BC283" s="161">
        <f t="shared" si="68"/>
        <v>0</v>
      </c>
      <c r="BD283" s="161">
        <f t="shared" si="68"/>
        <v>0</v>
      </c>
      <c r="BE283" s="161">
        <f t="shared" si="68"/>
        <v>0</v>
      </c>
      <c r="BF283" s="161">
        <f t="shared" si="68"/>
        <v>0</v>
      </c>
      <c r="BG283" s="161">
        <f t="shared" si="68"/>
        <v>0</v>
      </c>
      <c r="BH283" s="161">
        <f t="shared" si="68"/>
        <v>0</v>
      </c>
      <c r="BI283" s="161">
        <f t="shared" si="68"/>
        <v>0</v>
      </c>
      <c r="BJ283" s="18"/>
      <c r="BK283" s="18"/>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s="5" customFormat="1" hidden="1" outlineLevel="2" x14ac:dyDescent="0.2">
      <c r="A284" s="18"/>
      <c r="B284" s="43" t="str">
        <f>C296</f>
        <v>System IT (tx)</v>
      </c>
      <c r="C284" s="44"/>
      <c r="D284" s="45" t="s">
        <v>72</v>
      </c>
      <c r="E284" s="44"/>
      <c r="F284" s="46"/>
      <c r="G284" s="389">
        <f>IF(G$3&gt;A17remlife,A17value-SUM($F284:F284),IF(A17remlife="N/A","n/a",A17value/A17remlife))</f>
        <v>3.9649785251737364</v>
      </c>
      <c r="H284" s="163">
        <f>IF(H$3&gt;A17remlife,A17value-SUM($F284:G284),IF(A17remlife="N/A","n/a",A17value/A17remlife))</f>
        <v>3.9649785251737364</v>
      </c>
      <c r="I284" s="163">
        <f>IF(I$3&gt;A17remlife,A17value-SUM($F284:H284),IF(A17remlife="N/A","n/a",A17value/A17remlife))</f>
        <v>3.9649785251737364</v>
      </c>
      <c r="J284" s="163">
        <f>IF(J$3&gt;A17remlife,A17value-SUM($F284:I284),IF(A17remlife="N/A","n/a",A17value/A17remlife))</f>
        <v>3.9649785251737364</v>
      </c>
      <c r="K284" s="163">
        <f>IF(K$3&gt;A17remlife,A17value-SUM($F284:J284),IF(A17remlife="N/A","n/a",A17value/A17remlife))</f>
        <v>3.1174003391970668</v>
      </c>
      <c r="L284" s="163">
        <f>IF(L$3&gt;A17remlife,A17value-SUM($F284:K284),IF(A17remlife="N/A","n/a",A17value/A17remlife))</f>
        <v>0</v>
      </c>
      <c r="M284" s="163">
        <f>IF(M$3&gt;A17remlife,A17value-SUM($F284:L284),IF(A17remlife="N/A","n/a",A17value/A17remlife))</f>
        <v>0</v>
      </c>
      <c r="N284" s="163">
        <f>IF(N$3&gt;A17remlife,A17value-SUM($F284:M284),IF(A17remlife="N/A","n/a",A17value/A17remlife))</f>
        <v>0</v>
      </c>
      <c r="O284" s="163">
        <f>IF(O$3&gt;A17remlife,A17value-SUM($F284:N284),IF(A17remlife="N/A","n/a",A17value/A17remlife))</f>
        <v>0</v>
      </c>
      <c r="P284" s="163">
        <f>IF(P$3&gt;A17remlife,A17value-SUM($F284:O284),IF(A17remlife="N/A","n/a",A17value/A17remlife))</f>
        <v>0</v>
      </c>
      <c r="Q284" s="163">
        <f>IF(Q$3&gt;A17remlife,A17value-SUM($F284:P284),IF(A17remlife="N/A","n/a",A17value/A17remlife))</f>
        <v>0</v>
      </c>
      <c r="R284" s="163">
        <f>IF(R$3&gt;A17remlife,A17value-SUM($F284:Q284),IF(A17remlife="N/A","n/a",A17value/A17remlife))</f>
        <v>0</v>
      </c>
      <c r="S284" s="163">
        <f>IF(S$3&gt;A17remlife,A17value-SUM($F284:R284),IF(A17remlife="N/A","n/a",A17value/A17remlife))</f>
        <v>0</v>
      </c>
      <c r="T284" s="163">
        <f>IF(T$3&gt;A17remlife,A17value-SUM($F284:S284),IF(A17remlife="N/A","n/a",A17value/A17remlife))</f>
        <v>0</v>
      </c>
      <c r="U284" s="163">
        <f>IF(U$3&gt;A17remlife,A17value-SUM($F284:T284),IF(A17remlife="N/A","n/a",A17value/A17remlife))</f>
        <v>0</v>
      </c>
      <c r="V284" s="163">
        <f>IF(V$3&gt;A17remlife,A17value-SUM($F284:U284),IF(A17remlife="N/A","n/a",A17value/A17remlife))</f>
        <v>0</v>
      </c>
      <c r="W284" s="163">
        <f>IF(W$3&gt;A17remlife,A17value-SUM($F284:V284),IF(A17remlife="N/A","n/a",A17value/A17remlife))</f>
        <v>0</v>
      </c>
      <c r="X284" s="163">
        <f>IF(X$3&gt;A17remlife,A17value-SUM($F284:W284),IF(A17remlife="N/A","n/a",A17value/A17remlife))</f>
        <v>0</v>
      </c>
      <c r="Y284" s="163">
        <f>IF(Y$3&gt;A17remlife,A17value-SUM($F284:X284),IF(A17remlife="N/A","n/a",A17value/A17remlife))</f>
        <v>0</v>
      </c>
      <c r="Z284" s="163">
        <f>IF(Z$3&gt;A17remlife,A17value-SUM($F284:Y284),IF(A17remlife="N/A","n/a",A17value/A17remlife))</f>
        <v>0</v>
      </c>
      <c r="AA284" s="163">
        <f>IF(AA$3&gt;A17remlife,A17value-SUM($F284:Z284),IF(A17remlife="N/A","n/a",A17value/A17remlife))</f>
        <v>0</v>
      </c>
      <c r="AB284" s="163">
        <f>IF(AB$3&gt;A17remlife,A17value-SUM($F284:AA284),IF(A17remlife="N/A","n/a",A17value/A17remlife))</f>
        <v>0</v>
      </c>
      <c r="AC284" s="163">
        <f>IF(AC$3&gt;A17remlife,A17value-SUM($F284:AB284),IF(A17remlife="N/A","n/a",A17value/A17remlife))</f>
        <v>0</v>
      </c>
      <c r="AD284" s="163">
        <f>IF(AD$3&gt;A17remlife,A17value-SUM($F284:AC284),IF(A17remlife="N/A","n/a",A17value/A17remlife))</f>
        <v>0</v>
      </c>
      <c r="AE284" s="163">
        <f>IF(AE$3&gt;A17remlife,A17value-SUM($F284:AD284),IF(A17remlife="N/A","n/a",A17value/A17remlife))</f>
        <v>0</v>
      </c>
      <c r="AF284" s="163">
        <f>IF(AF$3&gt;A17remlife,A17value-SUM($F284:AE284),IF(A17remlife="N/A","n/a",A17value/A17remlife))</f>
        <v>0</v>
      </c>
      <c r="AG284" s="163">
        <f>IF(AG$3&gt;A17remlife,A17value-SUM($F284:AF284),IF(A17remlife="N/A","n/a",A17value/A17remlife))</f>
        <v>0</v>
      </c>
      <c r="AH284" s="163">
        <f>IF(AH$3&gt;A17remlife,A17value-SUM($F284:AG284),IF(A17remlife="N/A","n/a",A17value/A17remlife))</f>
        <v>0</v>
      </c>
      <c r="AI284" s="163">
        <f>IF(AI$3&gt;A17remlife,A17value-SUM($F284:AH284),IF(A17remlife="N/A","n/a",A17value/A17remlife))</f>
        <v>0</v>
      </c>
      <c r="AJ284" s="163">
        <f>IF(AJ$3&gt;A17remlife,A17value-SUM($F284:AI284),IF(A17remlife="N/A","n/a",A17value/A17remlife))</f>
        <v>0</v>
      </c>
      <c r="AK284" s="163">
        <f>IF(AK$3&gt;A17remlife,A17value-SUM($F284:AJ284),IF(A17remlife="N/A","n/a",A17value/A17remlife))</f>
        <v>0</v>
      </c>
      <c r="AL284" s="163">
        <f>IF(AL$3&gt;A17remlife,A17value-SUM($F284:AK284),IF(A17remlife="N/A","n/a",A17value/A17remlife))</f>
        <v>0</v>
      </c>
      <c r="AM284" s="163">
        <f>IF(AM$3&gt;A17remlife,A17value-SUM($F284:AL284),IF(A17remlife="N/A","n/a",A17value/A17remlife))</f>
        <v>0</v>
      </c>
      <c r="AN284" s="163">
        <f>IF(AN$3&gt;A17remlife,A17value-SUM($F284:AM284),IF(A17remlife="N/A","n/a",A17value/A17remlife))</f>
        <v>0</v>
      </c>
      <c r="AO284" s="163">
        <f>IF(AO$3&gt;A17remlife,A17value-SUM($F284:AN284),IF(A17remlife="N/A","n/a",A17value/A17remlife))</f>
        <v>0</v>
      </c>
      <c r="AP284" s="163">
        <f>IF(AP$3&gt;A17remlife,A17value-SUM($F284:AO284),IF(A17remlife="N/A","n/a",A17value/A17remlife))</f>
        <v>0</v>
      </c>
      <c r="AQ284" s="163">
        <f>IF(AQ$3&gt;A17remlife,A17value-SUM($F284:AP284),IF(A17remlife="N/A","n/a",A17value/A17remlife))</f>
        <v>0</v>
      </c>
      <c r="AR284" s="163">
        <f>IF(AR$3&gt;A17remlife,A17value-SUM($F284:AQ284),IF(A17remlife="N/A","n/a",A17value/A17remlife))</f>
        <v>0</v>
      </c>
      <c r="AS284" s="163">
        <f>IF(AS$3&gt;A17remlife,A17value-SUM($F284:AR284),IF(A17remlife="N/A","n/a",A17value/A17remlife))</f>
        <v>0</v>
      </c>
      <c r="AT284" s="163">
        <f>IF(AT$3&gt;A17remlife,A17value-SUM($F284:AS284),IF(A17remlife="N/A","n/a",A17value/A17remlife))</f>
        <v>0</v>
      </c>
      <c r="AU284" s="163">
        <f>IF(AU$3&gt;A17remlife,A17value-SUM($F284:AT284),IF(A17remlife="N/A","n/a",A17value/A17remlife))</f>
        <v>0</v>
      </c>
      <c r="AV284" s="163">
        <f>IF(AV$3&gt;A17remlife,A17value-SUM($F284:AU284),IF(A17remlife="N/A","n/a",A17value/A17remlife))</f>
        <v>0</v>
      </c>
      <c r="AW284" s="163">
        <f>IF(AW$3&gt;A17remlife,A17value-SUM($F284:AV284),IF(A17remlife="N/A","n/a",A17value/A17remlife))</f>
        <v>0</v>
      </c>
      <c r="AX284" s="163">
        <f>IF(AX$3&gt;A17remlife,A17value-SUM($F284:AW284),IF(A17remlife="N/A","n/a",A17value/A17remlife))</f>
        <v>0</v>
      </c>
      <c r="AY284" s="163">
        <f>IF(AY$3&gt;A17remlife,A17value-SUM($F284:AX284),IF(A17remlife="N/A","n/a",A17value/A17remlife))</f>
        <v>0</v>
      </c>
      <c r="AZ284" s="163">
        <f>IF(AZ$3&gt;A17remlife,A17value-SUM($F284:AY284),IF(A17remlife="N/A","n/a",A17value/A17remlife))</f>
        <v>0</v>
      </c>
      <c r="BA284" s="163">
        <f>IF(BA$3&gt;A17remlife,A17value-SUM($F284:AZ284),IF(A17remlife="N/A","n/a",A17value/A17remlife))</f>
        <v>0</v>
      </c>
      <c r="BB284" s="163">
        <f>IF(BB$3&gt;A17remlife,A17value-SUM($F284:BA284),IF(A17remlife="N/A","n/a",A17value/A17remlife))</f>
        <v>0</v>
      </c>
      <c r="BC284" s="163">
        <f>IF(BC$3&gt;A17remlife,A17value-SUM($F284:BB284),IF(A17remlife="N/A","n/a",A17value/A17remlife))</f>
        <v>0</v>
      </c>
      <c r="BD284" s="163">
        <f>IF(BD$3&gt;A17remlife,A17value-SUM($F284:BC284),IF(A17remlife="N/A","n/a",A17value/A17remlife))</f>
        <v>0</v>
      </c>
      <c r="BE284" s="163">
        <f>IF(BE$3&gt;A17remlife,A17value-SUM($F284:BD284),IF(A17remlife="N/A","n/a",A17value/A17remlife))</f>
        <v>0</v>
      </c>
      <c r="BF284" s="163">
        <f>IF(BF$3&gt;A17remlife,A17value-SUM($F284:BE284),IF(A17remlife="N/A","n/a",A17value/A17remlife))</f>
        <v>0</v>
      </c>
      <c r="BG284" s="163">
        <f>IF(BG$3&gt;A17remlife,A17value-SUM($F284:BF284),IF(A17remlife="N/A","n/a",A17value/A17remlife))</f>
        <v>0</v>
      </c>
      <c r="BH284" s="163">
        <f>IF(BH$3&gt;A17remlife,A17value-SUM($F284:BG284),IF(A17remlife="N/A","n/a",A17value/A17remlife))</f>
        <v>0</v>
      </c>
      <c r="BI284" s="163">
        <f>IF(BI$3&gt;A17remlife,A17value-SUM($F284:BH284),IF(A17remlife="N/A","n/a",A17value/A17remlife))</f>
        <v>0</v>
      </c>
      <c r="BJ284" s="18"/>
      <c r="BK284" s="18"/>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s="5" customFormat="1" hidden="1" outlineLevel="2" x14ac:dyDescent="0.2">
      <c r="A285" s="18"/>
      <c r="B285" s="18"/>
      <c r="C285" s="36"/>
      <c r="D285" s="485" t="s">
        <v>71</v>
      </c>
      <c r="E285" s="283">
        <v>0</v>
      </c>
      <c r="F285" s="38"/>
      <c r="G285" s="160"/>
      <c r="H285" s="164"/>
      <c r="I285" s="164"/>
      <c r="J285" s="164"/>
      <c r="K285" s="164"/>
      <c r="L285" s="164"/>
      <c r="M285" s="164"/>
      <c r="N285" s="164"/>
      <c r="O285" s="164"/>
      <c r="P285" s="164"/>
      <c r="Q285" s="164"/>
      <c r="R285" s="164"/>
      <c r="S285" s="164"/>
      <c r="T285" s="164"/>
      <c r="U285" s="164"/>
      <c r="V285" s="164"/>
      <c r="W285" s="164"/>
      <c r="X285" s="164"/>
      <c r="Y285" s="164"/>
      <c r="Z285" s="164"/>
      <c r="AA285" s="164"/>
      <c r="AB285" s="164"/>
      <c r="AC285" s="164"/>
      <c r="AD285" s="164"/>
      <c r="AE285" s="164"/>
      <c r="AF285" s="164"/>
      <c r="AG285" s="164"/>
      <c r="AH285" s="164"/>
      <c r="AI285" s="164"/>
      <c r="AJ285" s="164"/>
      <c r="AK285" s="164"/>
      <c r="AL285" s="164"/>
      <c r="AM285" s="164"/>
      <c r="AN285" s="164"/>
      <c r="AO285" s="164"/>
      <c r="AP285" s="164"/>
      <c r="AQ285" s="164"/>
      <c r="AR285" s="164"/>
      <c r="AS285" s="164"/>
      <c r="AT285" s="164"/>
      <c r="AU285" s="164"/>
      <c r="AV285" s="164"/>
      <c r="AW285" s="164"/>
      <c r="AX285" s="164"/>
      <c r="AY285" s="164"/>
      <c r="AZ285" s="164"/>
      <c r="BA285" s="164"/>
      <c r="BB285" s="164"/>
      <c r="BC285" s="164"/>
      <c r="BD285" s="164"/>
      <c r="BE285" s="164"/>
      <c r="BF285" s="164"/>
      <c r="BG285" s="164"/>
      <c r="BH285" s="164"/>
      <c r="BI285" s="164"/>
      <c r="BJ285" s="18"/>
      <c r="BK285" s="18"/>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s="5" customFormat="1" hidden="1" outlineLevel="2" x14ac:dyDescent="0.2">
      <c r="A286" s="18"/>
      <c r="B286" s="18"/>
      <c r="C286" s="36"/>
      <c r="D286" s="485"/>
      <c r="E286" s="283">
        <v>1</v>
      </c>
      <c r="F286" s="38"/>
      <c r="G286" s="390"/>
      <c r="H286" s="164">
        <f>IF(A17stdlife="n/a","n/a",IF(H$3&gt;(A17stdlife+$E286),(Input!$G$159*(1+rvanilla)^0.5)-SUM($G286:G286),(Input!$G$159*(1+rvanilla)^0.5)/A17stdlife))</f>
        <v>0.4761683794278872</v>
      </c>
      <c r="I286" s="164">
        <f>IF(A17stdlife="n/a","n/a",IF(I$3&gt;(A17stdlife+$E286),(Input!$G$159*(1+rvanilla)^0.5)-SUM($G286:H286),(Input!$G$159*(1+rvanilla)^0.5)/A17stdlife))</f>
        <v>0.4761683794278872</v>
      </c>
      <c r="J286" s="164">
        <f>IF(A17stdlife="n/a","n/a",IF(J$3&gt;(A17stdlife+$E286),(Input!$G$159*(1+rvanilla)^0.5)-SUM($G286:I286),(Input!$G$159*(1+rvanilla)^0.5)/A17stdlife))</f>
        <v>0.4761683794278872</v>
      </c>
      <c r="K286" s="164">
        <f>IF(A17stdlife="n/a","n/a",IF(K$3&gt;(A17stdlife+$E286),(Input!$G$159*(1+rvanilla)^0.5)-SUM($G286:J286),(Input!$G$159*(1+rvanilla)^0.5)/A17stdlife))</f>
        <v>0.4761683794278872</v>
      </c>
      <c r="L286" s="164">
        <f>IF(A17stdlife="n/a","n/a",IF(L$3&gt;(A17stdlife+$E286),(Input!$G$159*(1+rvanilla)^0.5)-SUM($G286:K286),(Input!$G$159*(1+rvanilla)^0.5)/A17stdlife))</f>
        <v>0.4761683794278872</v>
      </c>
      <c r="M286" s="164">
        <f>IF(A17stdlife="n/a","n/a",IF(M$3&gt;(A17stdlife+$E286),(Input!$G$159*(1+rvanilla)^0.5)-SUM($G286:L286),(Input!$G$159*(1+rvanilla)^0.5)/A17stdlife))</f>
        <v>0.4761683794278872</v>
      </c>
      <c r="N286" s="164">
        <f>IF(A17stdlife="n/a","n/a",IF(N$3&gt;(A17stdlife+$E286),(Input!$G$159*(1+rvanilla)^0.5)-SUM($G286:M286),(Input!$G$159*(1+rvanilla)^0.5)/A17stdlife))</f>
        <v>0.4761683794278872</v>
      </c>
      <c r="O286" s="164">
        <f>IF(A17stdlife="n/a","n/a",IF(O$3&gt;(A17stdlife+$E286),(Input!$G$159*(1+rvanilla)^0.5)-SUM($G286:N286),(Input!$G$159*(1+rvanilla)^0.5)/A17stdlife))</f>
        <v>0</v>
      </c>
      <c r="P286" s="164">
        <f>IF(A17stdlife="n/a","n/a",IF(P$3&gt;(A17stdlife+$E286),(Input!$G$159*(1+rvanilla)^0.5)-SUM($G286:O286),(Input!$G$159*(1+rvanilla)^0.5)/A17stdlife))</f>
        <v>0</v>
      </c>
      <c r="Q286" s="164">
        <f>IF(A17stdlife="n/a","n/a",IF(Q$3&gt;(A17stdlife+$E286),(Input!$G$159*(1+rvanilla)^0.5)-SUM($G286:P286),(Input!$G$159*(1+rvanilla)^0.5)/A17stdlife))</f>
        <v>0</v>
      </c>
      <c r="R286" s="164">
        <f>IF(A17stdlife="n/a","n/a",IF(R$3&gt;(A17stdlife+$E286),(Input!$G$159*(1+rvanilla)^0.5)-SUM($G286:Q286),(Input!$G$159*(1+rvanilla)^0.5)/A17stdlife))</f>
        <v>0</v>
      </c>
      <c r="S286" s="164">
        <f>IF(A17stdlife="n/a","n/a",IF(S$3&gt;(A17stdlife+$E286),(Input!$G$159*(1+rvanilla)^0.5)-SUM($G286:R286),(Input!$G$159*(1+rvanilla)^0.5)/A17stdlife))</f>
        <v>0</v>
      </c>
      <c r="T286" s="164">
        <f>IF(A17stdlife="n/a","n/a",IF(T$3&gt;(A17stdlife+$E286),(Input!$G$159*(1+rvanilla)^0.5)-SUM($G286:S286),(Input!$G$159*(1+rvanilla)^0.5)/A17stdlife))</f>
        <v>0</v>
      </c>
      <c r="U286" s="164">
        <f>IF(A17stdlife="n/a","n/a",IF(U$3&gt;(A17stdlife+$E286),(Input!$G$159*(1+rvanilla)^0.5)-SUM($G286:T286),(Input!$G$159*(1+rvanilla)^0.5)/A17stdlife))</f>
        <v>0</v>
      </c>
      <c r="V286" s="164">
        <f>IF(A17stdlife="n/a","n/a",IF(V$3&gt;(A17stdlife+$E286),(Input!$G$159*(1+rvanilla)^0.5)-SUM($G286:U286),(Input!$G$159*(1+rvanilla)^0.5)/A17stdlife))</f>
        <v>0</v>
      </c>
      <c r="W286" s="164">
        <f>IF(A17stdlife="n/a","n/a",IF(W$3&gt;(A17stdlife+$E286),(Input!$G$159*(1+rvanilla)^0.5)-SUM($G286:V286),(Input!$G$159*(1+rvanilla)^0.5)/A17stdlife))</f>
        <v>0</v>
      </c>
      <c r="X286" s="164">
        <f>IF(A17stdlife="n/a","n/a",IF(X$3&gt;(A17stdlife+$E286),(Input!$G$159*(1+rvanilla)^0.5)-SUM($G286:W286),(Input!$G$159*(1+rvanilla)^0.5)/A17stdlife))</f>
        <v>0</v>
      </c>
      <c r="Y286" s="164">
        <f>IF(A17stdlife="n/a","n/a",IF(Y$3&gt;(A17stdlife+$E286),(Input!$G$159*(1+rvanilla)^0.5)-SUM($G286:X286),(Input!$G$159*(1+rvanilla)^0.5)/A17stdlife))</f>
        <v>0</v>
      </c>
      <c r="Z286" s="164">
        <f>IF(A17stdlife="n/a","n/a",IF(Z$3&gt;(A17stdlife+$E286),(Input!$G$159*(1+rvanilla)^0.5)-SUM($G286:Y286),(Input!$G$159*(1+rvanilla)^0.5)/A17stdlife))</f>
        <v>0</v>
      </c>
      <c r="AA286" s="164">
        <f>IF(A17stdlife="n/a","n/a",IF(AA$3&gt;(A17stdlife+$E286),(Input!$G$159*(1+rvanilla)^0.5)-SUM($G286:Z286),(Input!$G$159*(1+rvanilla)^0.5)/A17stdlife))</f>
        <v>0</v>
      </c>
      <c r="AB286" s="164">
        <f>IF(A17stdlife="n/a","n/a",IF(AB$3&gt;(A17stdlife+$E286),(Input!$G$159*(1+rvanilla)^0.5)-SUM($G286:AA286),(Input!$G$159*(1+rvanilla)^0.5)/A17stdlife))</f>
        <v>0</v>
      </c>
      <c r="AC286" s="164">
        <f>IF(A17stdlife="n/a","n/a",IF(AC$3&gt;(A17stdlife+$E286),(Input!$G$159*(1+rvanilla)^0.5)-SUM($G286:AB286),(Input!$G$159*(1+rvanilla)^0.5)/A17stdlife))</f>
        <v>0</v>
      </c>
      <c r="AD286" s="164">
        <f>IF(A17stdlife="n/a","n/a",IF(AD$3&gt;(A17stdlife+$E286),(Input!$G$159*(1+rvanilla)^0.5)-SUM($G286:AC286),(Input!$G$159*(1+rvanilla)^0.5)/A17stdlife))</f>
        <v>0</v>
      </c>
      <c r="AE286" s="164">
        <f>IF(A17stdlife="n/a","n/a",IF(AE$3&gt;(A17stdlife+$E286),(Input!$G$159*(1+rvanilla)^0.5)-SUM($G286:AD286),(Input!$G$159*(1+rvanilla)^0.5)/A17stdlife))</f>
        <v>0</v>
      </c>
      <c r="AF286" s="164">
        <f>IF(A17stdlife="n/a","n/a",IF(AF$3&gt;(A17stdlife+$E286),(Input!$G$159*(1+rvanilla)^0.5)-SUM($G286:AE286),(Input!$G$159*(1+rvanilla)^0.5)/A17stdlife))</f>
        <v>0</v>
      </c>
      <c r="AG286" s="164">
        <f>IF(A17stdlife="n/a","n/a",IF(AG$3&gt;(A17stdlife+$E286),(Input!$G$159*(1+rvanilla)^0.5)-SUM($G286:AF286),(Input!$G$159*(1+rvanilla)^0.5)/A17stdlife))</f>
        <v>0</v>
      </c>
      <c r="AH286" s="164">
        <f>IF(A17stdlife="n/a","n/a",IF(AH$3&gt;(A17stdlife+$E286),(Input!$G$159*(1+rvanilla)^0.5)-SUM($G286:AG286),(Input!$G$159*(1+rvanilla)^0.5)/A17stdlife))</f>
        <v>0</v>
      </c>
      <c r="AI286" s="164">
        <f>IF(A17stdlife="n/a","n/a",IF(AI$3&gt;(A17stdlife+$E286),(Input!$G$159*(1+rvanilla)^0.5)-SUM($G286:AH286),(Input!$G$159*(1+rvanilla)^0.5)/A17stdlife))</f>
        <v>0</v>
      </c>
      <c r="AJ286" s="164">
        <f>IF(A17stdlife="n/a","n/a",IF(AJ$3&gt;(A17stdlife+$E286),(Input!$G$159*(1+rvanilla)^0.5)-SUM($G286:AI286),(Input!$G$159*(1+rvanilla)^0.5)/A17stdlife))</f>
        <v>0</v>
      </c>
      <c r="AK286" s="164">
        <f>IF(A17stdlife="n/a","n/a",IF(AK$3&gt;(A17stdlife+$E286),(Input!$G$159*(1+rvanilla)^0.5)-SUM($G286:AJ286),(Input!$G$159*(1+rvanilla)^0.5)/A17stdlife))</f>
        <v>0</v>
      </c>
      <c r="AL286" s="164">
        <f>IF(A17stdlife="n/a","n/a",IF(AL$3&gt;(A17stdlife+$E286),(Input!$G$159*(1+rvanilla)^0.5)-SUM($G286:AK286),(Input!$G$159*(1+rvanilla)^0.5)/A17stdlife))</f>
        <v>0</v>
      </c>
      <c r="AM286" s="164">
        <f>IF(A17stdlife="n/a","n/a",IF(AM$3&gt;(A17stdlife+$E286),(Input!$G$159*(1+rvanilla)^0.5)-SUM($G286:AL286),(Input!$G$159*(1+rvanilla)^0.5)/A17stdlife))</f>
        <v>0</v>
      </c>
      <c r="AN286" s="164">
        <f>IF(A17stdlife="n/a","n/a",IF(AN$3&gt;(A17stdlife+$E286),(Input!$G$159*(1+rvanilla)^0.5)-SUM($G286:AM286),(Input!$G$159*(1+rvanilla)^0.5)/A17stdlife))</f>
        <v>0</v>
      </c>
      <c r="AO286" s="164">
        <f>IF(A17stdlife="n/a","n/a",IF(AO$3&gt;(A17stdlife+$E286),(Input!$G$159*(1+rvanilla)^0.5)-SUM($G286:AN286),(Input!$G$159*(1+rvanilla)^0.5)/A17stdlife))</f>
        <v>0</v>
      </c>
      <c r="AP286" s="164">
        <f>IF(A17stdlife="n/a","n/a",IF(AP$3&gt;(A17stdlife+$E286),(Input!$G$159*(1+rvanilla)^0.5)-SUM($G286:AO286),(Input!$G$159*(1+rvanilla)^0.5)/A17stdlife))</f>
        <v>0</v>
      </c>
      <c r="AQ286" s="164">
        <f>IF(A17stdlife="n/a","n/a",IF(AQ$3&gt;(A17stdlife+$E286),(Input!$G$159*(1+rvanilla)^0.5)-SUM($G286:AP286),(Input!$G$159*(1+rvanilla)^0.5)/A17stdlife))</f>
        <v>0</v>
      </c>
      <c r="AR286" s="164">
        <f>IF(A17stdlife="n/a","n/a",IF(AR$3&gt;(A17stdlife+$E286),(Input!$G$159*(1+rvanilla)^0.5)-SUM($G286:AQ286),(Input!$G$159*(1+rvanilla)^0.5)/A17stdlife))</f>
        <v>0</v>
      </c>
      <c r="AS286" s="164">
        <f>IF(A17stdlife="n/a","n/a",IF(AS$3&gt;(A17stdlife+$E286),(Input!$G$159*(1+rvanilla)^0.5)-SUM($G286:AR286),(Input!$G$159*(1+rvanilla)^0.5)/A17stdlife))</f>
        <v>0</v>
      </c>
      <c r="AT286" s="164">
        <f>IF(A17stdlife="n/a","n/a",IF(AT$3&gt;(A17stdlife+$E286),(Input!$G$159*(1+rvanilla)^0.5)-SUM($G286:AS286),(Input!$G$159*(1+rvanilla)^0.5)/A17stdlife))</f>
        <v>0</v>
      </c>
      <c r="AU286" s="164">
        <f>IF(A17stdlife="n/a","n/a",IF(AU$3&gt;(A17stdlife+$E286),(Input!$G$159*(1+rvanilla)^0.5)-SUM($G286:AT286),(Input!$G$159*(1+rvanilla)^0.5)/A17stdlife))</f>
        <v>0</v>
      </c>
      <c r="AV286" s="164">
        <f>IF(A17stdlife="n/a","n/a",IF(AV$3&gt;(A17stdlife+$E286),(Input!$G$159*(1+rvanilla)^0.5)-SUM($G286:AU286),(Input!$G$159*(1+rvanilla)^0.5)/A17stdlife))</f>
        <v>0</v>
      </c>
      <c r="AW286" s="164">
        <f>IF(A17stdlife="n/a","n/a",IF(AW$3&gt;(A17stdlife+$E286),(Input!$G$159*(1+rvanilla)^0.5)-SUM($G286:AV286),(Input!$G$159*(1+rvanilla)^0.5)/A17stdlife))</f>
        <v>0</v>
      </c>
      <c r="AX286" s="164">
        <f>IF(A17stdlife="n/a","n/a",IF(AX$3&gt;(A17stdlife+$E286),(Input!$G$159*(1+rvanilla)^0.5)-SUM($G286:AW286),(Input!$G$159*(1+rvanilla)^0.5)/A17stdlife))</f>
        <v>0</v>
      </c>
      <c r="AY286" s="164">
        <f>IF(A17stdlife="n/a","n/a",IF(AY$3&gt;(A17stdlife+$E286),(Input!$G$159*(1+rvanilla)^0.5)-SUM($G286:AX286),(Input!$G$159*(1+rvanilla)^0.5)/A17stdlife))</f>
        <v>0</v>
      </c>
      <c r="AZ286" s="164">
        <f>IF(A17stdlife="n/a","n/a",IF(AZ$3&gt;(A17stdlife+$E286),(Input!$G$159*(1+rvanilla)^0.5)-SUM($G286:AY286),(Input!$G$159*(1+rvanilla)^0.5)/A17stdlife))</f>
        <v>0</v>
      </c>
      <c r="BA286" s="164">
        <f>IF(A17stdlife="n/a","n/a",IF(BA$3&gt;(A17stdlife+$E286),(Input!$G$159*(1+rvanilla)^0.5)-SUM($G286:AZ286),(Input!$G$159*(1+rvanilla)^0.5)/A17stdlife))</f>
        <v>0</v>
      </c>
      <c r="BB286" s="164">
        <f>IF(A17stdlife="n/a","n/a",IF(BB$3&gt;(A17stdlife+$E286),(Input!$G$159*(1+rvanilla)^0.5)-SUM($G286:BA286),(Input!$G$159*(1+rvanilla)^0.5)/A17stdlife))</f>
        <v>0</v>
      </c>
      <c r="BC286" s="164">
        <f>IF(A17stdlife="n/a","n/a",IF(BC$3&gt;(A17stdlife+$E286),(Input!$G$159*(1+rvanilla)^0.5)-SUM($G286:BB286),(Input!$G$159*(1+rvanilla)^0.5)/A17stdlife))</f>
        <v>0</v>
      </c>
      <c r="BD286" s="164">
        <f>IF(A17stdlife="n/a","n/a",IF(BD$3&gt;(A17stdlife+$E286),(Input!$G$159*(1+rvanilla)^0.5)-SUM($G286:BC286),(Input!$G$159*(1+rvanilla)^0.5)/A17stdlife))</f>
        <v>0</v>
      </c>
      <c r="BE286" s="164">
        <f>IF(A17stdlife="n/a","n/a",IF(BE$3&gt;(A17stdlife+$E286),(Input!$G$159*(1+rvanilla)^0.5)-SUM($G286:BD286),(Input!$G$159*(1+rvanilla)^0.5)/A17stdlife))</f>
        <v>0</v>
      </c>
      <c r="BF286" s="164">
        <f>IF(A17stdlife="n/a","n/a",IF(BF$3&gt;(A17stdlife+$E286),(Input!$G$159*(1+rvanilla)^0.5)-SUM($G286:BE286),(Input!$G$159*(1+rvanilla)^0.5)/A17stdlife))</f>
        <v>0</v>
      </c>
      <c r="BG286" s="164">
        <f>IF(A17stdlife="n/a","n/a",IF(BG$3&gt;(A17stdlife+$E286),(Input!$G$159*(1+rvanilla)^0.5)-SUM($G286:BF286),(Input!$G$159*(1+rvanilla)^0.5)/A17stdlife))</f>
        <v>0</v>
      </c>
      <c r="BH286" s="164">
        <f>IF(A17stdlife="n/a","n/a",IF(BH$3&gt;(A17stdlife+$E286),(Input!$G$159*(1+rvanilla)^0.5)-SUM($G286:BG286),(Input!$G$159*(1+rvanilla)^0.5)/A17stdlife))</f>
        <v>0</v>
      </c>
      <c r="BI286" s="164">
        <f>IF(A17stdlife="n/a","n/a",IF(BI$3&gt;(A17stdlife+$E286),(Input!$G$159*(1+rvanilla)^0.5)-SUM($G286:BH286),(Input!$G$159*(1+rvanilla)^0.5)/A17stdlife))</f>
        <v>0</v>
      </c>
      <c r="BJ286" s="18"/>
      <c r="BK286" s="18"/>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s="5" customFormat="1" hidden="1" outlineLevel="2" x14ac:dyDescent="0.2">
      <c r="A287" s="18"/>
      <c r="B287" s="18"/>
      <c r="C287" s="36"/>
      <c r="D287" s="485"/>
      <c r="E287" s="283">
        <v>2</v>
      </c>
      <c r="F287" s="38"/>
      <c r="G287" s="391"/>
      <c r="H287" s="307"/>
      <c r="I287" s="164">
        <f>IF(A17stdlife="n/a","n/a",IF(I$3&gt;(A17stdlife+$E287),(Input!$H$159*(1+rvanilla)^0.5)-SUM($H287:H287),(Input!$H$159*(1+rvanilla)^0.5)/A17stdlife))</f>
        <v>0.84967332832357667</v>
      </c>
      <c r="J287" s="164">
        <f>IF(A17stdlife="n/a","n/a",IF(J$3&gt;(A17stdlife+$E287),(Input!$H$159*(1+rvanilla)^0.5)-SUM($H287:I287),(Input!$H$159*(1+rvanilla)^0.5)/A17stdlife))</f>
        <v>0.84967332832357667</v>
      </c>
      <c r="K287" s="164">
        <f>IF(A17stdlife="n/a","n/a",IF(K$3&gt;(A17stdlife+$E287),(Input!$H$159*(1+rvanilla)^0.5)-SUM($H287:J287),(Input!$H$159*(1+rvanilla)^0.5)/A17stdlife))</f>
        <v>0.84967332832357667</v>
      </c>
      <c r="L287" s="164">
        <f>IF(A17stdlife="n/a","n/a",IF(L$3&gt;(A17stdlife+$E287),(Input!$H$159*(1+rvanilla)^0.5)-SUM($H287:K287),(Input!$H$159*(1+rvanilla)^0.5)/A17stdlife))</f>
        <v>0.84967332832357667</v>
      </c>
      <c r="M287" s="164">
        <f>IF(A17stdlife="n/a","n/a",IF(M$3&gt;(A17stdlife+$E287),(Input!$H$159*(1+rvanilla)^0.5)-SUM($H287:L287),(Input!$H$159*(1+rvanilla)^0.5)/A17stdlife))</f>
        <v>0.84967332832357667</v>
      </c>
      <c r="N287" s="164">
        <f>IF(A17stdlife="n/a","n/a",IF(N$3&gt;(A17stdlife+$E287),(Input!$H$159*(1+rvanilla)^0.5)-SUM($H287:M287),(Input!$H$159*(1+rvanilla)^0.5)/A17stdlife))</f>
        <v>0.84967332832357667</v>
      </c>
      <c r="O287" s="164">
        <f>IF(A17stdlife="n/a","n/a",IF(O$3&gt;(A17stdlife+$E287),(Input!$H$159*(1+rvanilla)^0.5)-SUM($H287:N287),(Input!$H$159*(1+rvanilla)^0.5)/A17stdlife))</f>
        <v>0.84967332832357667</v>
      </c>
      <c r="P287" s="164">
        <f>IF(A17stdlife="n/a","n/a",IF(P$3&gt;(A17stdlife+$E287),(Input!$H$159*(1+rvanilla)^0.5)-SUM($H287:O287),(Input!$H$159*(1+rvanilla)^0.5)/A17stdlife))</f>
        <v>8.8817841970012523E-16</v>
      </c>
      <c r="Q287" s="164">
        <f>IF(A17stdlife="n/a","n/a",IF(Q$3&gt;(A17stdlife+$E287),(Input!$H$159*(1+rvanilla)^0.5)-SUM($H287:P287),(Input!$H$159*(1+rvanilla)^0.5)/A17stdlife))</f>
        <v>0</v>
      </c>
      <c r="R287" s="164">
        <f>IF(A17stdlife="n/a","n/a",IF(R$3&gt;(A17stdlife+$E287),(Input!$H$159*(1+rvanilla)^0.5)-SUM($H287:Q287),(Input!$H$159*(1+rvanilla)^0.5)/A17stdlife))</f>
        <v>0</v>
      </c>
      <c r="S287" s="164">
        <f>IF(A17stdlife="n/a","n/a",IF(S$3&gt;(A17stdlife+$E287),(Input!$H$159*(1+rvanilla)^0.5)-SUM($H287:R287),(Input!$H$159*(1+rvanilla)^0.5)/A17stdlife))</f>
        <v>0</v>
      </c>
      <c r="T287" s="164">
        <f>IF(A17stdlife="n/a","n/a",IF(T$3&gt;(A17stdlife+$E287),(Input!$H$159*(1+rvanilla)^0.5)-SUM($H287:S287),(Input!$H$159*(1+rvanilla)^0.5)/A17stdlife))</f>
        <v>0</v>
      </c>
      <c r="U287" s="164">
        <f>IF(A17stdlife="n/a","n/a",IF(U$3&gt;(A17stdlife+$E287),(Input!$H$159*(1+rvanilla)^0.5)-SUM($H287:T287),(Input!$H$159*(1+rvanilla)^0.5)/A17stdlife))</f>
        <v>0</v>
      </c>
      <c r="V287" s="164">
        <f>IF(A17stdlife="n/a","n/a",IF(V$3&gt;(A17stdlife+$E287),(Input!$H$159*(1+rvanilla)^0.5)-SUM($H287:U287),(Input!$H$159*(1+rvanilla)^0.5)/A17stdlife))</f>
        <v>0</v>
      </c>
      <c r="W287" s="164">
        <f>IF(A17stdlife="n/a","n/a",IF(W$3&gt;(A17stdlife+$E287),(Input!$H$159*(1+rvanilla)^0.5)-SUM($H287:V287),(Input!$H$159*(1+rvanilla)^0.5)/A17stdlife))</f>
        <v>0</v>
      </c>
      <c r="X287" s="164">
        <f>IF(A17stdlife="n/a","n/a",IF(X$3&gt;(A17stdlife+$E287),(Input!$H$159*(1+rvanilla)^0.5)-SUM($H287:W287),(Input!$H$159*(1+rvanilla)^0.5)/A17stdlife))</f>
        <v>0</v>
      </c>
      <c r="Y287" s="164">
        <f>IF(A17stdlife="n/a","n/a",IF(Y$3&gt;(A17stdlife+$E287),(Input!$H$159*(1+rvanilla)^0.5)-SUM($H287:X287),(Input!$H$159*(1+rvanilla)^0.5)/A17stdlife))</f>
        <v>0</v>
      </c>
      <c r="Z287" s="164">
        <f>IF(A17stdlife="n/a","n/a",IF(Z$3&gt;(A17stdlife+$E287),(Input!$H$159*(1+rvanilla)^0.5)-SUM($H287:Y287),(Input!$H$159*(1+rvanilla)^0.5)/A17stdlife))</f>
        <v>0</v>
      </c>
      <c r="AA287" s="164">
        <f>IF(A17stdlife="n/a","n/a",IF(AA$3&gt;(A17stdlife+$E287),(Input!$H$159*(1+rvanilla)^0.5)-SUM($H287:Z287),(Input!$H$159*(1+rvanilla)^0.5)/A17stdlife))</f>
        <v>0</v>
      </c>
      <c r="AB287" s="164">
        <f>IF(A17stdlife="n/a","n/a",IF(AB$3&gt;(A17stdlife+$E287),(Input!$H$159*(1+rvanilla)^0.5)-SUM($H287:AA287),(Input!$H$159*(1+rvanilla)^0.5)/A17stdlife))</f>
        <v>0</v>
      </c>
      <c r="AC287" s="164">
        <f>IF(A17stdlife="n/a","n/a",IF(AC$3&gt;(A17stdlife+$E287),(Input!$H$159*(1+rvanilla)^0.5)-SUM($H287:AB287),(Input!$H$159*(1+rvanilla)^0.5)/A17stdlife))</f>
        <v>0</v>
      </c>
      <c r="AD287" s="164">
        <f>IF(A17stdlife="n/a","n/a",IF(AD$3&gt;(A17stdlife+$E287),(Input!$H$159*(1+rvanilla)^0.5)-SUM($H287:AC287),(Input!$H$159*(1+rvanilla)^0.5)/A17stdlife))</f>
        <v>0</v>
      </c>
      <c r="AE287" s="164">
        <f>IF(A17stdlife="n/a","n/a",IF(AE$3&gt;(A17stdlife+$E287),(Input!$H$159*(1+rvanilla)^0.5)-SUM($H287:AD287),(Input!$H$159*(1+rvanilla)^0.5)/A17stdlife))</f>
        <v>0</v>
      </c>
      <c r="AF287" s="164">
        <f>IF(A17stdlife="n/a","n/a",IF(AF$3&gt;(A17stdlife+$E287),(Input!$H$159*(1+rvanilla)^0.5)-SUM($H287:AE287),(Input!$H$159*(1+rvanilla)^0.5)/A17stdlife))</f>
        <v>0</v>
      </c>
      <c r="AG287" s="164">
        <f>IF(A17stdlife="n/a","n/a",IF(AG$3&gt;(A17stdlife+$E287),(Input!$H$159*(1+rvanilla)^0.5)-SUM($H287:AF287),(Input!$H$159*(1+rvanilla)^0.5)/A17stdlife))</f>
        <v>0</v>
      </c>
      <c r="AH287" s="164">
        <f>IF(A17stdlife="n/a","n/a",IF(AH$3&gt;(A17stdlife+$E287),(Input!$H$159*(1+rvanilla)^0.5)-SUM($H287:AG287),(Input!$H$159*(1+rvanilla)^0.5)/A17stdlife))</f>
        <v>0</v>
      </c>
      <c r="AI287" s="164">
        <f>IF(A17stdlife="n/a","n/a",IF(AI$3&gt;(A17stdlife+$E287),(Input!$H$159*(1+rvanilla)^0.5)-SUM($H287:AH287),(Input!$H$159*(1+rvanilla)^0.5)/A17stdlife))</f>
        <v>0</v>
      </c>
      <c r="AJ287" s="164">
        <f>IF(A17stdlife="n/a","n/a",IF(AJ$3&gt;(A17stdlife+$E287),(Input!$H$159*(1+rvanilla)^0.5)-SUM($H287:AI287),(Input!$H$159*(1+rvanilla)^0.5)/A17stdlife))</f>
        <v>0</v>
      </c>
      <c r="AK287" s="164">
        <f>IF(A17stdlife="n/a","n/a",IF(AK$3&gt;(A17stdlife+$E287),(Input!$H$159*(1+rvanilla)^0.5)-SUM($H287:AJ287),(Input!$H$159*(1+rvanilla)^0.5)/A17stdlife))</f>
        <v>0</v>
      </c>
      <c r="AL287" s="164">
        <f>IF(A17stdlife="n/a","n/a",IF(AL$3&gt;(A17stdlife+$E287),(Input!$H$159*(1+rvanilla)^0.5)-SUM($H287:AK287),(Input!$H$159*(1+rvanilla)^0.5)/A17stdlife))</f>
        <v>0</v>
      </c>
      <c r="AM287" s="164">
        <f>IF(A17stdlife="n/a","n/a",IF(AM$3&gt;(A17stdlife+$E287),(Input!$H$159*(1+rvanilla)^0.5)-SUM($H287:AL287),(Input!$H$159*(1+rvanilla)^0.5)/A17stdlife))</f>
        <v>0</v>
      </c>
      <c r="AN287" s="164">
        <f>IF(A17stdlife="n/a","n/a",IF(AN$3&gt;(A17stdlife+$E287),(Input!$H$159*(1+rvanilla)^0.5)-SUM($H287:AM287),(Input!$H$159*(1+rvanilla)^0.5)/A17stdlife))</f>
        <v>0</v>
      </c>
      <c r="AO287" s="164">
        <f>IF(A17stdlife="n/a","n/a",IF(AO$3&gt;(A17stdlife+$E287),(Input!$H$159*(1+rvanilla)^0.5)-SUM($H287:AN287),(Input!$H$159*(1+rvanilla)^0.5)/A17stdlife))</f>
        <v>0</v>
      </c>
      <c r="AP287" s="164">
        <f>IF(A17stdlife="n/a","n/a",IF(AP$3&gt;(A17stdlife+$E287),(Input!$H$159*(1+rvanilla)^0.5)-SUM($H287:AO287),(Input!$H$159*(1+rvanilla)^0.5)/A17stdlife))</f>
        <v>0</v>
      </c>
      <c r="AQ287" s="164">
        <f>IF(A17stdlife="n/a","n/a",IF(AQ$3&gt;(A17stdlife+$E287),(Input!$H$159*(1+rvanilla)^0.5)-SUM($H287:AP287),(Input!$H$159*(1+rvanilla)^0.5)/A17stdlife))</f>
        <v>0</v>
      </c>
      <c r="AR287" s="164">
        <f>IF(A17stdlife="n/a","n/a",IF(AR$3&gt;(A17stdlife+$E287),(Input!$H$159*(1+rvanilla)^0.5)-SUM($H287:AQ287),(Input!$H$159*(1+rvanilla)^0.5)/A17stdlife))</f>
        <v>0</v>
      </c>
      <c r="AS287" s="164">
        <f>IF(A17stdlife="n/a","n/a",IF(AS$3&gt;(A17stdlife+$E287),(Input!$H$159*(1+rvanilla)^0.5)-SUM($H287:AR287),(Input!$H$159*(1+rvanilla)^0.5)/A17stdlife))</f>
        <v>0</v>
      </c>
      <c r="AT287" s="164">
        <f>IF(A17stdlife="n/a","n/a",IF(AT$3&gt;(A17stdlife+$E287),(Input!$H$159*(1+rvanilla)^0.5)-SUM($H287:AS287),(Input!$H$159*(1+rvanilla)^0.5)/A17stdlife))</f>
        <v>0</v>
      </c>
      <c r="AU287" s="164">
        <f>IF(A17stdlife="n/a","n/a",IF(AU$3&gt;(A17stdlife+$E287),(Input!$H$159*(1+rvanilla)^0.5)-SUM($H287:AT287),(Input!$H$159*(1+rvanilla)^0.5)/A17stdlife))</f>
        <v>0</v>
      </c>
      <c r="AV287" s="164">
        <f>IF(A17stdlife="n/a","n/a",IF(AV$3&gt;(A17stdlife+$E287),(Input!$H$159*(1+rvanilla)^0.5)-SUM($H287:AU287),(Input!$H$159*(1+rvanilla)^0.5)/A17stdlife))</f>
        <v>0</v>
      </c>
      <c r="AW287" s="164">
        <f>IF(A17stdlife="n/a","n/a",IF(AW$3&gt;(A17stdlife+$E287),(Input!$H$159*(1+rvanilla)^0.5)-SUM($H287:AV287),(Input!$H$159*(1+rvanilla)^0.5)/A17stdlife))</f>
        <v>0</v>
      </c>
      <c r="AX287" s="164">
        <f>IF(A17stdlife="n/a","n/a",IF(AX$3&gt;(A17stdlife+$E287),(Input!$H$159*(1+rvanilla)^0.5)-SUM($H287:AW287),(Input!$H$159*(1+rvanilla)^0.5)/A17stdlife))</f>
        <v>0</v>
      </c>
      <c r="AY287" s="164">
        <f>IF(A17stdlife="n/a","n/a",IF(AY$3&gt;(A17stdlife+$E287),(Input!$H$159*(1+rvanilla)^0.5)-SUM($H287:AX287),(Input!$H$159*(1+rvanilla)^0.5)/A17stdlife))</f>
        <v>0</v>
      </c>
      <c r="AZ287" s="164">
        <f>IF(A17stdlife="n/a","n/a",IF(AZ$3&gt;(A17stdlife+$E287),(Input!$H$159*(1+rvanilla)^0.5)-SUM($H287:AY287),(Input!$H$159*(1+rvanilla)^0.5)/A17stdlife))</f>
        <v>0</v>
      </c>
      <c r="BA287" s="164">
        <f>IF(A17stdlife="n/a","n/a",IF(BA$3&gt;(A17stdlife+$E287),(Input!$H$159*(1+rvanilla)^0.5)-SUM($H287:AZ287),(Input!$H$159*(1+rvanilla)^0.5)/A17stdlife))</f>
        <v>0</v>
      </c>
      <c r="BB287" s="164">
        <f>IF(A17stdlife="n/a","n/a",IF(BB$3&gt;(A17stdlife+$E287),(Input!$H$159*(1+rvanilla)^0.5)-SUM($H287:BA287),(Input!$H$159*(1+rvanilla)^0.5)/A17stdlife))</f>
        <v>0</v>
      </c>
      <c r="BC287" s="164">
        <f>IF(A17stdlife="n/a","n/a",IF(BC$3&gt;(A17stdlife+$E287),(Input!$H$159*(1+rvanilla)^0.5)-SUM($H287:BB287),(Input!$H$159*(1+rvanilla)^0.5)/A17stdlife))</f>
        <v>0</v>
      </c>
      <c r="BD287" s="164">
        <f>IF(A17stdlife="n/a","n/a",IF(BD$3&gt;(A17stdlife+$E287),(Input!$H$159*(1+rvanilla)^0.5)-SUM($H287:BC287),(Input!$H$159*(1+rvanilla)^0.5)/A17stdlife))</f>
        <v>0</v>
      </c>
      <c r="BE287" s="164">
        <f>IF(A17stdlife="n/a","n/a",IF(BE$3&gt;(A17stdlife+$E287),(Input!$H$159*(1+rvanilla)^0.5)-SUM($H287:BD287),(Input!$H$159*(1+rvanilla)^0.5)/A17stdlife))</f>
        <v>0</v>
      </c>
      <c r="BF287" s="164">
        <f>IF(A17stdlife="n/a","n/a",IF(BF$3&gt;(A17stdlife+$E287),(Input!$H$159*(1+rvanilla)^0.5)-SUM($H287:BE287),(Input!$H$159*(1+rvanilla)^0.5)/A17stdlife))</f>
        <v>0</v>
      </c>
      <c r="BG287" s="164">
        <f>IF(A17stdlife="n/a","n/a",IF(BG$3&gt;(A17stdlife+$E287),(Input!$H$159*(1+rvanilla)^0.5)-SUM($H287:BF287),(Input!$H$159*(1+rvanilla)^0.5)/A17stdlife))</f>
        <v>0</v>
      </c>
      <c r="BH287" s="164">
        <f>IF(A17stdlife="n/a","n/a",IF(BH$3&gt;(A17stdlife+$E287),(Input!$H$159*(1+rvanilla)^0.5)-SUM($H287:BG287),(Input!$H$159*(1+rvanilla)^0.5)/A17stdlife))</f>
        <v>0</v>
      </c>
      <c r="BI287" s="164">
        <f>IF(A17stdlife="n/a","n/a",IF(BI$3&gt;(A17stdlife+$E287),(Input!$H$159*(1+rvanilla)^0.5)-SUM($H287:BH287),(Input!$H$159*(1+rvanilla)^0.5)/A17stdlife))</f>
        <v>0</v>
      </c>
      <c r="BJ287" s="18"/>
      <c r="BK287" s="18"/>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s="5" customFormat="1" hidden="1" outlineLevel="2" x14ac:dyDescent="0.2">
      <c r="A288" s="18"/>
      <c r="B288" s="18"/>
      <c r="C288" s="36"/>
      <c r="D288" s="485"/>
      <c r="E288" s="283">
        <v>3</v>
      </c>
      <c r="F288" s="38"/>
      <c r="G288" s="391"/>
      <c r="H288" s="308"/>
      <c r="I288" s="307"/>
      <c r="J288" s="164">
        <f>IF(A17stdlife="n/a","n/a",IF(J$3&gt;(A17stdlife+$E288),(Input!$I$159*(1+rvanilla)^0.5)-SUM($I288:I288),(Input!$I$159*(1+rvanilla)^0.5)/A17stdlife))</f>
        <v>0.89746441747968486</v>
      </c>
      <c r="K288" s="164">
        <f>IF(A17stdlife="n/a","n/a",IF(K$3&gt;(A17stdlife+$E288),(Input!$I$159*(1+rvanilla)^0.5)-SUM($I288:J288),(Input!$I$159*(1+rvanilla)^0.5)/A17stdlife))</f>
        <v>0.89746441747968486</v>
      </c>
      <c r="L288" s="164">
        <f>IF(A17stdlife="n/a","n/a",IF(L$3&gt;(A17stdlife+$E288),(Input!$I$159*(1+rvanilla)^0.5)-SUM($I288:K288),(Input!$I$159*(1+rvanilla)^0.5)/A17stdlife))</f>
        <v>0.89746441747968486</v>
      </c>
      <c r="M288" s="164">
        <f>IF(A17stdlife="n/a","n/a",IF(M$3&gt;(A17stdlife+$E288),(Input!$I$159*(1+rvanilla)^0.5)-SUM($I288:L288),(Input!$I$159*(1+rvanilla)^0.5)/A17stdlife))</f>
        <v>0.89746441747968486</v>
      </c>
      <c r="N288" s="164">
        <f>IF(A17stdlife="n/a","n/a",IF(N$3&gt;(A17stdlife+$E288),(Input!$I$159*(1+rvanilla)^0.5)-SUM($I288:M288),(Input!$I$159*(1+rvanilla)^0.5)/A17stdlife))</f>
        <v>0.89746441747968486</v>
      </c>
      <c r="O288" s="164">
        <f>IF(A17stdlife="n/a","n/a",IF(O$3&gt;(A17stdlife+$E288),(Input!$I$159*(1+rvanilla)^0.5)-SUM($I288:N288),(Input!$I$159*(1+rvanilla)^0.5)/A17stdlife))</f>
        <v>0.89746441747968486</v>
      </c>
      <c r="P288" s="164">
        <f>IF(A17stdlife="n/a","n/a",IF(P$3&gt;(A17stdlife+$E288),(Input!$I$159*(1+rvanilla)^0.5)-SUM($I288:O288),(Input!$I$159*(1+rvanilla)^0.5)/A17stdlife))</f>
        <v>0.89746441747968486</v>
      </c>
      <c r="Q288" s="164">
        <f>IF(A17stdlife="n/a","n/a",IF(Q$3&gt;(A17stdlife+$E288),(Input!$I$159*(1+rvanilla)^0.5)-SUM($I288:P288),(Input!$I$159*(1+rvanilla)^0.5)/A17stdlife))</f>
        <v>0</v>
      </c>
      <c r="R288" s="164">
        <f>IF(A17stdlife="n/a","n/a",IF(R$3&gt;(A17stdlife+$E288),(Input!$I$159*(1+rvanilla)^0.5)-SUM($I288:Q288),(Input!$I$159*(1+rvanilla)^0.5)/A17stdlife))</f>
        <v>0</v>
      </c>
      <c r="S288" s="164">
        <f>IF(A17stdlife="n/a","n/a",IF(S$3&gt;(A17stdlife+$E288),(Input!$I$159*(1+rvanilla)^0.5)-SUM($I288:R288),(Input!$I$159*(1+rvanilla)^0.5)/A17stdlife))</f>
        <v>0</v>
      </c>
      <c r="T288" s="164">
        <f>IF(A17stdlife="n/a","n/a",IF(T$3&gt;(A17stdlife+$E288),(Input!$I$159*(1+rvanilla)^0.5)-SUM($I288:S288),(Input!$I$159*(1+rvanilla)^0.5)/A17stdlife))</f>
        <v>0</v>
      </c>
      <c r="U288" s="164">
        <f>IF(A17stdlife="n/a","n/a",IF(U$3&gt;(A17stdlife+$E288),(Input!$I$159*(1+rvanilla)^0.5)-SUM($I288:T288),(Input!$I$159*(1+rvanilla)^0.5)/A17stdlife))</f>
        <v>0</v>
      </c>
      <c r="V288" s="164">
        <f>IF(A17stdlife="n/a","n/a",IF(V$3&gt;(A17stdlife+$E288),(Input!$I$159*(1+rvanilla)^0.5)-SUM($I288:U288),(Input!$I$159*(1+rvanilla)^0.5)/A17stdlife))</f>
        <v>0</v>
      </c>
      <c r="W288" s="164">
        <f>IF(A17stdlife="n/a","n/a",IF(W$3&gt;(A17stdlife+$E288),(Input!$I$159*(1+rvanilla)^0.5)-SUM($I288:V288),(Input!$I$159*(1+rvanilla)^0.5)/A17stdlife))</f>
        <v>0</v>
      </c>
      <c r="X288" s="164">
        <f>IF(A17stdlife="n/a","n/a",IF(X$3&gt;(A17stdlife+$E288),(Input!$I$159*(1+rvanilla)^0.5)-SUM($I288:W288),(Input!$I$159*(1+rvanilla)^0.5)/A17stdlife))</f>
        <v>0</v>
      </c>
      <c r="Y288" s="164">
        <f>IF(A17stdlife="n/a","n/a",IF(Y$3&gt;(A17stdlife+$E288),(Input!$I$159*(1+rvanilla)^0.5)-SUM($I288:X288),(Input!$I$159*(1+rvanilla)^0.5)/A17stdlife))</f>
        <v>0</v>
      </c>
      <c r="Z288" s="164">
        <f>IF(A17stdlife="n/a","n/a",IF(Z$3&gt;(A17stdlife+$E288),(Input!$I$159*(1+rvanilla)^0.5)-SUM($I288:Y288),(Input!$I$159*(1+rvanilla)^0.5)/A17stdlife))</f>
        <v>0</v>
      </c>
      <c r="AA288" s="164">
        <f>IF(A17stdlife="n/a","n/a",IF(AA$3&gt;(A17stdlife+$E288),(Input!$I$159*(1+rvanilla)^0.5)-SUM($I288:Z288),(Input!$I$159*(1+rvanilla)^0.5)/A17stdlife))</f>
        <v>0</v>
      </c>
      <c r="AB288" s="164">
        <f>IF(A17stdlife="n/a","n/a",IF(AB$3&gt;(A17stdlife+$E288),(Input!$I$159*(1+rvanilla)^0.5)-SUM($I288:AA288),(Input!$I$159*(1+rvanilla)^0.5)/A17stdlife))</f>
        <v>0</v>
      </c>
      <c r="AC288" s="164">
        <f>IF(A17stdlife="n/a","n/a",IF(AC$3&gt;(A17stdlife+$E288),(Input!$I$159*(1+rvanilla)^0.5)-SUM($I288:AB288),(Input!$I$159*(1+rvanilla)^0.5)/A17stdlife))</f>
        <v>0</v>
      </c>
      <c r="AD288" s="164">
        <f>IF(A17stdlife="n/a","n/a",IF(AD$3&gt;(A17stdlife+$E288),(Input!$I$159*(1+rvanilla)^0.5)-SUM($I288:AC288),(Input!$I$159*(1+rvanilla)^0.5)/A17stdlife))</f>
        <v>0</v>
      </c>
      <c r="AE288" s="164">
        <f>IF(A17stdlife="n/a","n/a",IF(AE$3&gt;(A17stdlife+$E288),(Input!$I$159*(1+rvanilla)^0.5)-SUM($I288:AD288),(Input!$I$159*(1+rvanilla)^0.5)/A17stdlife))</f>
        <v>0</v>
      </c>
      <c r="AF288" s="164">
        <f>IF(A17stdlife="n/a","n/a",IF(AF$3&gt;(A17stdlife+$E288),(Input!$I$159*(1+rvanilla)^0.5)-SUM($I288:AE288),(Input!$I$159*(1+rvanilla)^0.5)/A17stdlife))</f>
        <v>0</v>
      </c>
      <c r="AG288" s="164">
        <f>IF(A17stdlife="n/a","n/a",IF(AG$3&gt;(A17stdlife+$E288),(Input!$I$159*(1+rvanilla)^0.5)-SUM($I288:AF288),(Input!$I$159*(1+rvanilla)^0.5)/A17stdlife))</f>
        <v>0</v>
      </c>
      <c r="AH288" s="164">
        <f>IF(A17stdlife="n/a","n/a",IF(AH$3&gt;(A17stdlife+$E288),(Input!$I$159*(1+rvanilla)^0.5)-SUM($I288:AG288),(Input!$I$159*(1+rvanilla)^0.5)/A17stdlife))</f>
        <v>0</v>
      </c>
      <c r="AI288" s="164">
        <f>IF(A17stdlife="n/a","n/a",IF(AI$3&gt;(A17stdlife+$E288),(Input!$I$159*(1+rvanilla)^0.5)-SUM($I288:AH288),(Input!$I$159*(1+rvanilla)^0.5)/A17stdlife))</f>
        <v>0</v>
      </c>
      <c r="AJ288" s="164">
        <f>IF(A17stdlife="n/a","n/a",IF(AJ$3&gt;(A17stdlife+$E288),(Input!$I$159*(1+rvanilla)^0.5)-SUM($I288:AI288),(Input!$I$159*(1+rvanilla)^0.5)/A17stdlife))</f>
        <v>0</v>
      </c>
      <c r="AK288" s="164">
        <f>IF(A17stdlife="n/a","n/a",IF(AK$3&gt;(A17stdlife+$E288),(Input!$I$159*(1+rvanilla)^0.5)-SUM($I288:AJ288),(Input!$I$159*(1+rvanilla)^0.5)/A17stdlife))</f>
        <v>0</v>
      </c>
      <c r="AL288" s="164">
        <f>IF(A17stdlife="n/a","n/a",IF(AL$3&gt;(A17stdlife+$E288),(Input!$I$159*(1+rvanilla)^0.5)-SUM($I288:AK288),(Input!$I$159*(1+rvanilla)^0.5)/A17stdlife))</f>
        <v>0</v>
      </c>
      <c r="AM288" s="164">
        <f>IF(A17stdlife="n/a","n/a",IF(AM$3&gt;(A17stdlife+$E288),(Input!$I$159*(1+rvanilla)^0.5)-SUM($I288:AL288),(Input!$I$159*(1+rvanilla)^0.5)/A17stdlife))</f>
        <v>0</v>
      </c>
      <c r="AN288" s="164">
        <f>IF(A17stdlife="n/a","n/a",IF(AN$3&gt;(A17stdlife+$E288),(Input!$I$159*(1+rvanilla)^0.5)-SUM($I288:AM288),(Input!$I$159*(1+rvanilla)^0.5)/A17stdlife))</f>
        <v>0</v>
      </c>
      <c r="AO288" s="164">
        <f>IF(A17stdlife="n/a","n/a",IF(AO$3&gt;(A17stdlife+$E288),(Input!$I$159*(1+rvanilla)^0.5)-SUM($I288:AN288),(Input!$I$159*(1+rvanilla)^0.5)/A17stdlife))</f>
        <v>0</v>
      </c>
      <c r="AP288" s="164">
        <f>IF(A17stdlife="n/a","n/a",IF(AP$3&gt;(A17stdlife+$E288),(Input!$I$159*(1+rvanilla)^0.5)-SUM($I288:AO288),(Input!$I$159*(1+rvanilla)^0.5)/A17stdlife))</f>
        <v>0</v>
      </c>
      <c r="AQ288" s="164">
        <f>IF(A17stdlife="n/a","n/a",IF(AQ$3&gt;(A17stdlife+$E288),(Input!$I$159*(1+rvanilla)^0.5)-SUM($I288:AP288),(Input!$I$159*(1+rvanilla)^0.5)/A17stdlife))</f>
        <v>0</v>
      </c>
      <c r="AR288" s="164">
        <f>IF(A17stdlife="n/a","n/a",IF(AR$3&gt;(A17stdlife+$E288),(Input!$I$159*(1+rvanilla)^0.5)-SUM($I288:AQ288),(Input!$I$159*(1+rvanilla)^0.5)/A17stdlife))</f>
        <v>0</v>
      </c>
      <c r="AS288" s="164">
        <f>IF(A17stdlife="n/a","n/a",IF(AS$3&gt;(A17stdlife+$E288),(Input!$I$159*(1+rvanilla)^0.5)-SUM($I288:AR288),(Input!$I$159*(1+rvanilla)^0.5)/A17stdlife))</f>
        <v>0</v>
      </c>
      <c r="AT288" s="164">
        <f>IF(A17stdlife="n/a","n/a",IF(AT$3&gt;(A17stdlife+$E288),(Input!$I$159*(1+rvanilla)^0.5)-SUM($I288:AS288),(Input!$I$159*(1+rvanilla)^0.5)/A17stdlife))</f>
        <v>0</v>
      </c>
      <c r="AU288" s="164">
        <f>IF(A17stdlife="n/a","n/a",IF(AU$3&gt;(A17stdlife+$E288),(Input!$I$159*(1+rvanilla)^0.5)-SUM($I288:AT288),(Input!$I$159*(1+rvanilla)^0.5)/A17stdlife))</f>
        <v>0</v>
      </c>
      <c r="AV288" s="164">
        <f>IF(A17stdlife="n/a","n/a",IF(AV$3&gt;(A17stdlife+$E288),(Input!$I$159*(1+rvanilla)^0.5)-SUM($I288:AU288),(Input!$I$159*(1+rvanilla)^0.5)/A17stdlife))</f>
        <v>0</v>
      </c>
      <c r="AW288" s="164">
        <f>IF(A17stdlife="n/a","n/a",IF(AW$3&gt;(A17stdlife+$E288),(Input!$I$159*(1+rvanilla)^0.5)-SUM($I288:AV288),(Input!$I$159*(1+rvanilla)^0.5)/A17stdlife))</f>
        <v>0</v>
      </c>
      <c r="AX288" s="164">
        <f>IF(A17stdlife="n/a","n/a",IF(AX$3&gt;(A17stdlife+$E288),(Input!$I$159*(1+rvanilla)^0.5)-SUM($I288:AW288),(Input!$I$159*(1+rvanilla)^0.5)/A17stdlife))</f>
        <v>0</v>
      </c>
      <c r="AY288" s="164">
        <f>IF(A17stdlife="n/a","n/a",IF(AY$3&gt;(A17stdlife+$E288),(Input!$I$159*(1+rvanilla)^0.5)-SUM($I288:AX288),(Input!$I$159*(1+rvanilla)^0.5)/A17stdlife))</f>
        <v>0</v>
      </c>
      <c r="AZ288" s="164">
        <f>IF(A17stdlife="n/a","n/a",IF(AZ$3&gt;(A17stdlife+$E288),(Input!$I$159*(1+rvanilla)^0.5)-SUM($I288:AY288),(Input!$I$159*(1+rvanilla)^0.5)/A17stdlife))</f>
        <v>0</v>
      </c>
      <c r="BA288" s="164">
        <f>IF(A17stdlife="n/a","n/a",IF(BA$3&gt;(A17stdlife+$E288),(Input!$I$159*(1+rvanilla)^0.5)-SUM($I288:AZ288),(Input!$I$159*(1+rvanilla)^0.5)/A17stdlife))</f>
        <v>0</v>
      </c>
      <c r="BB288" s="164">
        <f>IF(A17stdlife="n/a","n/a",IF(BB$3&gt;(A17stdlife+$E288),(Input!$I$159*(1+rvanilla)^0.5)-SUM($I288:BA288),(Input!$I$159*(1+rvanilla)^0.5)/A17stdlife))</f>
        <v>0</v>
      </c>
      <c r="BC288" s="164">
        <f>IF(A17stdlife="n/a","n/a",IF(BC$3&gt;(A17stdlife+$E288),(Input!$I$159*(1+rvanilla)^0.5)-SUM($I288:BB288),(Input!$I$159*(1+rvanilla)^0.5)/A17stdlife))</f>
        <v>0</v>
      </c>
      <c r="BD288" s="164">
        <f>IF(A17stdlife="n/a","n/a",IF(BD$3&gt;(A17stdlife+$E288),(Input!$I$159*(1+rvanilla)^0.5)-SUM($I288:BC288),(Input!$I$159*(1+rvanilla)^0.5)/A17stdlife))</f>
        <v>0</v>
      </c>
      <c r="BE288" s="164">
        <f>IF(A17stdlife="n/a","n/a",IF(BE$3&gt;(A17stdlife+$E288),(Input!$I$159*(1+rvanilla)^0.5)-SUM($I288:BD288),(Input!$I$159*(1+rvanilla)^0.5)/A17stdlife))</f>
        <v>0</v>
      </c>
      <c r="BF288" s="164">
        <f>IF(A17stdlife="n/a","n/a",IF(BF$3&gt;(A17stdlife+$E288),(Input!$I$159*(1+rvanilla)^0.5)-SUM($I288:BE288),(Input!$I$159*(1+rvanilla)^0.5)/A17stdlife))</f>
        <v>0</v>
      </c>
      <c r="BG288" s="164">
        <f>IF(A17stdlife="n/a","n/a",IF(BG$3&gt;(A17stdlife+$E288),(Input!$I$159*(1+rvanilla)^0.5)-SUM($I288:BF288),(Input!$I$159*(1+rvanilla)^0.5)/A17stdlife))</f>
        <v>0</v>
      </c>
      <c r="BH288" s="164">
        <f>IF(A17stdlife="n/a","n/a",IF(BH$3&gt;(A17stdlife+$E288),(Input!$I$159*(1+rvanilla)^0.5)-SUM($I288:BG288),(Input!$I$159*(1+rvanilla)^0.5)/A17stdlife))</f>
        <v>0</v>
      </c>
      <c r="BI288" s="164">
        <f>IF(A17stdlife="n/a","n/a",IF(BI$3&gt;(A17stdlife+$E288),(Input!$I$159*(1+rvanilla)^0.5)-SUM($I288:BH288),(Input!$I$159*(1+rvanilla)^0.5)/A17stdlife))</f>
        <v>0</v>
      </c>
      <c r="BJ288" s="18"/>
      <c r="BK288" s="1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s="5" customFormat="1" hidden="1" outlineLevel="2" x14ac:dyDescent="0.2">
      <c r="A289" s="18"/>
      <c r="B289" s="18"/>
      <c r="C289" s="36"/>
      <c r="D289" s="485"/>
      <c r="E289" s="283">
        <v>4</v>
      </c>
      <c r="F289" s="38"/>
      <c r="G289" s="391"/>
      <c r="H289" s="308"/>
      <c r="I289" s="308"/>
      <c r="J289" s="307"/>
      <c r="K289" s="164">
        <f>IF(A17stdlife="n/a","n/a",IF(K$3&gt;(A17stdlife+$E289),(Input!$J$159*(1+rvanilla)^0.5)-SUM($J289:J289),(Input!$J$159*(1+rvanilla)^0.5)/A17stdlife))</f>
        <v>0.42050542914475647</v>
      </c>
      <c r="L289" s="164">
        <f>IF(A17stdlife="n/a","n/a",IF(L$3&gt;(A17stdlife+$E289),(Input!$J$159*(1+rvanilla)^0.5)-SUM($J289:K289),(Input!$J$159*(1+rvanilla)^0.5)/A17stdlife))</f>
        <v>0.42050542914475647</v>
      </c>
      <c r="M289" s="164">
        <f>IF(A17stdlife="n/a","n/a",IF(M$3&gt;(A17stdlife+$E289),(Input!$J$159*(1+rvanilla)^0.5)-SUM($J289:L289),(Input!$J$159*(1+rvanilla)^0.5)/A17stdlife))</f>
        <v>0.42050542914475647</v>
      </c>
      <c r="N289" s="164">
        <f>IF(A17stdlife="n/a","n/a",IF(N$3&gt;(A17stdlife+$E289),(Input!$J$159*(1+rvanilla)^0.5)-SUM($J289:M289),(Input!$J$159*(1+rvanilla)^0.5)/A17stdlife))</f>
        <v>0.42050542914475647</v>
      </c>
      <c r="O289" s="164">
        <f>IF(A17stdlife="n/a","n/a",IF(O$3&gt;(A17stdlife+$E289),(Input!$J$159*(1+rvanilla)^0.5)-SUM($J289:N289),(Input!$J$159*(1+rvanilla)^0.5)/A17stdlife))</f>
        <v>0.42050542914475647</v>
      </c>
      <c r="P289" s="164">
        <f>IF(A17stdlife="n/a","n/a",IF(P$3&gt;(A17stdlife+$E289),(Input!$J$159*(1+rvanilla)^0.5)-SUM($J289:O289),(Input!$J$159*(1+rvanilla)^0.5)/A17stdlife))</f>
        <v>0.42050542914475647</v>
      </c>
      <c r="Q289" s="164">
        <f>IF(A17stdlife="n/a","n/a",IF(Q$3&gt;(A17stdlife+$E289),(Input!$J$159*(1+rvanilla)^0.5)-SUM($J289:P289),(Input!$J$159*(1+rvanilla)^0.5)/A17stdlife))</f>
        <v>0.42050542914475647</v>
      </c>
      <c r="R289" s="164">
        <f>IF(A17stdlife="n/a","n/a",IF(R$3&gt;(A17stdlife+$E289),(Input!$J$159*(1+rvanilla)^0.5)-SUM($J289:Q289),(Input!$J$159*(1+rvanilla)^0.5)/A17stdlife))</f>
        <v>0</v>
      </c>
      <c r="S289" s="164">
        <f>IF(A17stdlife="n/a","n/a",IF(S$3&gt;(A17stdlife+$E289),(Input!$J$159*(1+rvanilla)^0.5)-SUM($J289:R289),(Input!$J$159*(1+rvanilla)^0.5)/A17stdlife))</f>
        <v>0</v>
      </c>
      <c r="T289" s="164">
        <f>IF(A17stdlife="n/a","n/a",IF(T$3&gt;(A17stdlife+$E289),(Input!$J$159*(1+rvanilla)^0.5)-SUM($J289:S289),(Input!$J$159*(1+rvanilla)^0.5)/A17stdlife))</f>
        <v>0</v>
      </c>
      <c r="U289" s="164">
        <f>IF(A17stdlife="n/a","n/a",IF(U$3&gt;(A17stdlife+$E289),(Input!$J$159*(1+rvanilla)^0.5)-SUM($J289:T289),(Input!$J$159*(1+rvanilla)^0.5)/A17stdlife))</f>
        <v>0</v>
      </c>
      <c r="V289" s="164">
        <f>IF(A17stdlife="n/a","n/a",IF(V$3&gt;(A17stdlife+$E289),(Input!$J$159*(1+rvanilla)^0.5)-SUM($J289:U289),(Input!$J$159*(1+rvanilla)^0.5)/A17stdlife))</f>
        <v>0</v>
      </c>
      <c r="W289" s="164">
        <f>IF(A17stdlife="n/a","n/a",IF(W$3&gt;(A17stdlife+$E289),(Input!$J$159*(1+rvanilla)^0.5)-SUM($J289:V289),(Input!$J$159*(1+rvanilla)^0.5)/A17stdlife))</f>
        <v>0</v>
      </c>
      <c r="X289" s="164">
        <f>IF(A17stdlife="n/a","n/a",IF(X$3&gt;(A17stdlife+$E289),(Input!$J$159*(1+rvanilla)^0.5)-SUM($J289:W289),(Input!$J$159*(1+rvanilla)^0.5)/A17stdlife))</f>
        <v>0</v>
      </c>
      <c r="Y289" s="164">
        <f>IF(A17stdlife="n/a","n/a",IF(Y$3&gt;(A17stdlife+$E289),(Input!$J$159*(1+rvanilla)^0.5)-SUM($J289:X289),(Input!$J$159*(1+rvanilla)^0.5)/A17stdlife))</f>
        <v>0</v>
      </c>
      <c r="Z289" s="164">
        <f>IF(A17stdlife="n/a","n/a",IF(Z$3&gt;(A17stdlife+$E289),(Input!$J$159*(1+rvanilla)^0.5)-SUM($J289:Y289),(Input!$J$159*(1+rvanilla)^0.5)/A17stdlife))</f>
        <v>0</v>
      </c>
      <c r="AA289" s="164">
        <f>IF(A17stdlife="n/a","n/a",IF(AA$3&gt;(A17stdlife+$E289),(Input!$J$159*(1+rvanilla)^0.5)-SUM($J289:Z289),(Input!$J$159*(1+rvanilla)^0.5)/A17stdlife))</f>
        <v>0</v>
      </c>
      <c r="AB289" s="164">
        <f>IF(A17stdlife="n/a","n/a",IF(AB$3&gt;(A17stdlife+$E289),(Input!$J$159*(1+rvanilla)^0.5)-SUM($J289:AA289),(Input!$J$159*(1+rvanilla)^0.5)/A17stdlife))</f>
        <v>0</v>
      </c>
      <c r="AC289" s="164">
        <f>IF(A17stdlife="n/a","n/a",IF(AC$3&gt;(A17stdlife+$E289),(Input!$J$159*(1+rvanilla)^0.5)-SUM($J289:AB289),(Input!$J$159*(1+rvanilla)^0.5)/A17stdlife))</f>
        <v>0</v>
      </c>
      <c r="AD289" s="164">
        <f>IF(A17stdlife="n/a","n/a",IF(AD$3&gt;(A17stdlife+$E289),(Input!$J$159*(1+rvanilla)^0.5)-SUM($J289:AC289),(Input!$J$159*(1+rvanilla)^0.5)/A17stdlife))</f>
        <v>0</v>
      </c>
      <c r="AE289" s="164">
        <f>IF(A17stdlife="n/a","n/a",IF(AE$3&gt;(A17stdlife+$E289),(Input!$J$159*(1+rvanilla)^0.5)-SUM($J289:AD289),(Input!$J$159*(1+rvanilla)^0.5)/A17stdlife))</f>
        <v>0</v>
      </c>
      <c r="AF289" s="164">
        <f>IF(A17stdlife="n/a","n/a",IF(AF$3&gt;(A17stdlife+$E289),(Input!$J$159*(1+rvanilla)^0.5)-SUM($J289:AE289),(Input!$J$159*(1+rvanilla)^0.5)/A17stdlife))</f>
        <v>0</v>
      </c>
      <c r="AG289" s="164">
        <f>IF(A17stdlife="n/a","n/a",IF(AG$3&gt;(A17stdlife+$E289),(Input!$J$159*(1+rvanilla)^0.5)-SUM($J289:AF289),(Input!$J$159*(1+rvanilla)^0.5)/A17stdlife))</f>
        <v>0</v>
      </c>
      <c r="AH289" s="164">
        <f>IF(A17stdlife="n/a","n/a",IF(AH$3&gt;(A17stdlife+$E289),(Input!$J$159*(1+rvanilla)^0.5)-SUM($J289:AG289),(Input!$J$159*(1+rvanilla)^0.5)/A17stdlife))</f>
        <v>0</v>
      </c>
      <c r="AI289" s="164">
        <f>IF(A17stdlife="n/a","n/a",IF(AI$3&gt;(A17stdlife+$E289),(Input!$J$159*(1+rvanilla)^0.5)-SUM($J289:AH289),(Input!$J$159*(1+rvanilla)^0.5)/A17stdlife))</f>
        <v>0</v>
      </c>
      <c r="AJ289" s="164">
        <f>IF(A17stdlife="n/a","n/a",IF(AJ$3&gt;(A17stdlife+$E289),(Input!$J$159*(1+rvanilla)^0.5)-SUM($J289:AI289),(Input!$J$159*(1+rvanilla)^0.5)/A17stdlife))</f>
        <v>0</v>
      </c>
      <c r="AK289" s="164">
        <f>IF(A17stdlife="n/a","n/a",IF(AK$3&gt;(A17stdlife+$E289),(Input!$J$159*(1+rvanilla)^0.5)-SUM($J289:AJ289),(Input!$J$159*(1+rvanilla)^0.5)/A17stdlife))</f>
        <v>0</v>
      </c>
      <c r="AL289" s="164">
        <f>IF(A17stdlife="n/a","n/a",IF(AL$3&gt;(A17stdlife+$E289),(Input!$J$159*(1+rvanilla)^0.5)-SUM($J289:AK289),(Input!$J$159*(1+rvanilla)^0.5)/A17stdlife))</f>
        <v>0</v>
      </c>
      <c r="AM289" s="164">
        <f>IF(A17stdlife="n/a","n/a",IF(AM$3&gt;(A17stdlife+$E289),(Input!$J$159*(1+rvanilla)^0.5)-SUM($J289:AL289),(Input!$J$159*(1+rvanilla)^0.5)/A17stdlife))</f>
        <v>0</v>
      </c>
      <c r="AN289" s="164">
        <f>IF(A17stdlife="n/a","n/a",IF(AN$3&gt;(A17stdlife+$E289),(Input!$J$159*(1+rvanilla)^0.5)-SUM($J289:AM289),(Input!$J$159*(1+rvanilla)^0.5)/A17stdlife))</f>
        <v>0</v>
      </c>
      <c r="AO289" s="164">
        <f>IF(A17stdlife="n/a","n/a",IF(AO$3&gt;(A17stdlife+$E289),(Input!$J$159*(1+rvanilla)^0.5)-SUM($J289:AN289),(Input!$J$159*(1+rvanilla)^0.5)/A17stdlife))</f>
        <v>0</v>
      </c>
      <c r="AP289" s="164">
        <f>IF(A17stdlife="n/a","n/a",IF(AP$3&gt;(A17stdlife+$E289),(Input!$J$159*(1+rvanilla)^0.5)-SUM($J289:AO289),(Input!$J$159*(1+rvanilla)^0.5)/A17stdlife))</f>
        <v>0</v>
      </c>
      <c r="AQ289" s="164">
        <f>IF(A17stdlife="n/a","n/a",IF(AQ$3&gt;(A17stdlife+$E289),(Input!$J$159*(1+rvanilla)^0.5)-SUM($J289:AP289),(Input!$J$159*(1+rvanilla)^0.5)/A17stdlife))</f>
        <v>0</v>
      </c>
      <c r="AR289" s="164">
        <f>IF(A17stdlife="n/a","n/a",IF(AR$3&gt;(A17stdlife+$E289),(Input!$J$159*(1+rvanilla)^0.5)-SUM($J289:AQ289),(Input!$J$159*(1+rvanilla)^0.5)/A17stdlife))</f>
        <v>0</v>
      </c>
      <c r="AS289" s="164">
        <f>IF(A17stdlife="n/a","n/a",IF(AS$3&gt;(A17stdlife+$E289),(Input!$J$159*(1+rvanilla)^0.5)-SUM($J289:AR289),(Input!$J$159*(1+rvanilla)^0.5)/A17stdlife))</f>
        <v>0</v>
      </c>
      <c r="AT289" s="164">
        <f>IF(A17stdlife="n/a","n/a",IF(AT$3&gt;(A17stdlife+$E289),(Input!$J$159*(1+rvanilla)^0.5)-SUM($J289:AS289),(Input!$J$159*(1+rvanilla)^0.5)/A17stdlife))</f>
        <v>0</v>
      </c>
      <c r="AU289" s="164">
        <f>IF(A17stdlife="n/a","n/a",IF(AU$3&gt;(A17stdlife+$E289),(Input!$J$159*(1+rvanilla)^0.5)-SUM($J289:AT289),(Input!$J$159*(1+rvanilla)^0.5)/A17stdlife))</f>
        <v>0</v>
      </c>
      <c r="AV289" s="164">
        <f>IF(A17stdlife="n/a","n/a",IF(AV$3&gt;(A17stdlife+$E289),(Input!$J$159*(1+rvanilla)^0.5)-SUM($J289:AU289),(Input!$J$159*(1+rvanilla)^0.5)/A17stdlife))</f>
        <v>0</v>
      </c>
      <c r="AW289" s="164">
        <f>IF(A17stdlife="n/a","n/a",IF(AW$3&gt;(A17stdlife+$E289),(Input!$J$159*(1+rvanilla)^0.5)-SUM($J289:AV289),(Input!$J$159*(1+rvanilla)^0.5)/A17stdlife))</f>
        <v>0</v>
      </c>
      <c r="AX289" s="164">
        <f>IF(A17stdlife="n/a","n/a",IF(AX$3&gt;(A17stdlife+$E289),(Input!$J$159*(1+rvanilla)^0.5)-SUM($J289:AW289),(Input!$J$159*(1+rvanilla)^0.5)/A17stdlife))</f>
        <v>0</v>
      </c>
      <c r="AY289" s="164">
        <f>IF(A17stdlife="n/a","n/a",IF(AY$3&gt;(A17stdlife+$E289),(Input!$J$159*(1+rvanilla)^0.5)-SUM($J289:AX289),(Input!$J$159*(1+rvanilla)^0.5)/A17stdlife))</f>
        <v>0</v>
      </c>
      <c r="AZ289" s="164">
        <f>IF(A17stdlife="n/a","n/a",IF(AZ$3&gt;(A17stdlife+$E289),(Input!$J$159*(1+rvanilla)^0.5)-SUM($J289:AY289),(Input!$J$159*(1+rvanilla)^0.5)/A17stdlife))</f>
        <v>0</v>
      </c>
      <c r="BA289" s="164">
        <f>IF(A17stdlife="n/a","n/a",IF(BA$3&gt;(A17stdlife+$E289),(Input!$J$159*(1+rvanilla)^0.5)-SUM($J289:AZ289),(Input!$J$159*(1+rvanilla)^0.5)/A17stdlife))</f>
        <v>0</v>
      </c>
      <c r="BB289" s="164">
        <f>IF(A17stdlife="n/a","n/a",IF(BB$3&gt;(A17stdlife+$E289),(Input!$J$159*(1+rvanilla)^0.5)-SUM($J289:BA289),(Input!$J$159*(1+rvanilla)^0.5)/A17stdlife))</f>
        <v>0</v>
      </c>
      <c r="BC289" s="164">
        <f>IF(A17stdlife="n/a","n/a",IF(BC$3&gt;(A17stdlife+$E289),(Input!$J$159*(1+rvanilla)^0.5)-SUM($J289:BB289),(Input!$J$159*(1+rvanilla)^0.5)/A17stdlife))</f>
        <v>0</v>
      </c>
      <c r="BD289" s="164">
        <f>IF(A17stdlife="n/a","n/a",IF(BD$3&gt;(A17stdlife+$E289),(Input!$J$159*(1+rvanilla)^0.5)-SUM($J289:BC289),(Input!$J$159*(1+rvanilla)^0.5)/A17stdlife))</f>
        <v>0</v>
      </c>
      <c r="BE289" s="164">
        <f>IF(A17stdlife="n/a","n/a",IF(BE$3&gt;(A17stdlife+$E289),(Input!$J$159*(1+rvanilla)^0.5)-SUM($J289:BD289),(Input!$J$159*(1+rvanilla)^0.5)/A17stdlife))</f>
        <v>0</v>
      </c>
      <c r="BF289" s="164">
        <f>IF(A17stdlife="n/a","n/a",IF(BF$3&gt;(A17stdlife+$E289),(Input!$J$159*(1+rvanilla)^0.5)-SUM($J289:BE289),(Input!$J$159*(1+rvanilla)^0.5)/A17stdlife))</f>
        <v>0</v>
      </c>
      <c r="BG289" s="164">
        <f>IF(A17stdlife="n/a","n/a",IF(BG$3&gt;(A17stdlife+$E289),(Input!$J$159*(1+rvanilla)^0.5)-SUM($J289:BF289),(Input!$J$159*(1+rvanilla)^0.5)/A17stdlife))</f>
        <v>0</v>
      </c>
      <c r="BH289" s="164">
        <f>IF(A17stdlife="n/a","n/a",IF(BH$3&gt;(A17stdlife+$E289),(Input!$J$159*(1+rvanilla)^0.5)-SUM($J289:BG289),(Input!$J$159*(1+rvanilla)^0.5)/A17stdlife))</f>
        <v>0</v>
      </c>
      <c r="BI289" s="164">
        <f>IF(A17stdlife="n/a","n/a",IF(BI$3&gt;(A17stdlife+$E289),(Input!$J$159*(1+rvanilla)^0.5)-SUM($J289:BH289),(Input!$J$159*(1+rvanilla)^0.5)/A17stdlife))</f>
        <v>0</v>
      </c>
      <c r="BJ289" s="164"/>
      <c r="BK289" s="18"/>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s="5" customFormat="1" hidden="1" outlineLevel="2" x14ac:dyDescent="0.2">
      <c r="A290" s="18"/>
      <c r="B290" s="18"/>
      <c r="C290" s="36"/>
      <c r="D290" s="485"/>
      <c r="E290" s="283">
        <v>5</v>
      </c>
      <c r="F290" s="38"/>
      <c r="G290" s="391"/>
      <c r="H290" s="308"/>
      <c r="I290" s="308"/>
      <c r="J290" s="308"/>
      <c r="K290" s="307"/>
      <c r="L290" s="164">
        <f>IF(A17stdlife="n/a","n/a",IF(L$3&gt;(A17stdlife+$E290),(Input!$K$159*(1+rvanilla)^0.5)-SUM($K290:K290),(Input!$K$159*(1+rvanilla)^0.5)/A17stdlife))</f>
        <v>0.38413191627339055</v>
      </c>
      <c r="M290" s="164">
        <f>IF(A17stdlife="n/a","n/a",IF(M$3&gt;(A17stdlife+$E290),(Input!$K$159*(1+rvanilla)^0.5)-SUM($K290:L290),(Input!$K$159*(1+rvanilla)^0.5)/A17stdlife))</f>
        <v>0.38413191627339055</v>
      </c>
      <c r="N290" s="164">
        <f>IF(A17stdlife="n/a","n/a",IF(N$3&gt;(A17stdlife+$E290),(Input!$K$159*(1+rvanilla)^0.5)-SUM($K290:M290),(Input!$K$159*(1+rvanilla)^0.5)/A17stdlife))</f>
        <v>0.38413191627339055</v>
      </c>
      <c r="O290" s="164">
        <f>IF(A17stdlife="n/a","n/a",IF(O$3&gt;(A17stdlife+$E290),(Input!$K$159*(1+rvanilla)^0.5)-SUM($K290:N290),(Input!$K$159*(1+rvanilla)^0.5)/A17stdlife))</f>
        <v>0.38413191627339055</v>
      </c>
      <c r="P290" s="164">
        <f>IF(A17stdlife="n/a","n/a",IF(P$3&gt;(A17stdlife+$E290),(Input!$K$159*(1+rvanilla)^0.5)-SUM($K290:O290),(Input!$K$159*(1+rvanilla)^0.5)/A17stdlife))</f>
        <v>0.38413191627339055</v>
      </c>
      <c r="Q290" s="164">
        <f>IF(A17stdlife="n/a","n/a",IF(Q$3&gt;(A17stdlife+$E290),(Input!$K$159*(1+rvanilla)^0.5)-SUM($K290:P290),(Input!$K$159*(1+rvanilla)^0.5)/A17stdlife))</f>
        <v>0.38413191627339055</v>
      </c>
      <c r="R290" s="164">
        <f>IF(A17stdlife="n/a","n/a",IF(R$3&gt;(A17stdlife+$E290),(Input!$K$159*(1+rvanilla)^0.5)-SUM($K290:Q290),(Input!$K$159*(1+rvanilla)^0.5)/A17stdlife))</f>
        <v>0.38413191627339055</v>
      </c>
      <c r="S290" s="164">
        <f>IF(A17stdlife="n/a","n/a",IF(S$3&gt;(A17stdlife+$E290),(Input!$K$159*(1+rvanilla)^0.5)-SUM($K290:R290),(Input!$K$159*(1+rvanilla)^0.5)/A17stdlife))</f>
        <v>0</v>
      </c>
      <c r="T290" s="164">
        <f>IF(A17stdlife="n/a","n/a",IF(T$3&gt;(A17stdlife+$E290),(Input!$K$159*(1+rvanilla)^0.5)-SUM($K290:S290),(Input!$K$159*(1+rvanilla)^0.5)/A17stdlife))</f>
        <v>0</v>
      </c>
      <c r="U290" s="164">
        <f>IF(A17stdlife="n/a","n/a",IF(U$3&gt;(A17stdlife+$E290),(Input!$K$159*(1+rvanilla)^0.5)-SUM($K290:T290),(Input!$K$159*(1+rvanilla)^0.5)/A17stdlife))</f>
        <v>0</v>
      </c>
      <c r="V290" s="164">
        <f>IF(A17stdlife="n/a","n/a",IF(V$3&gt;(A17stdlife+$E290),(Input!$K$159*(1+rvanilla)^0.5)-SUM($K290:U290),(Input!$K$159*(1+rvanilla)^0.5)/A17stdlife))</f>
        <v>0</v>
      </c>
      <c r="W290" s="164">
        <f>IF(A17stdlife="n/a","n/a",IF(W$3&gt;(A17stdlife+$E290),(Input!$K$159*(1+rvanilla)^0.5)-SUM($K290:V290),(Input!$K$159*(1+rvanilla)^0.5)/A17stdlife))</f>
        <v>0</v>
      </c>
      <c r="X290" s="164">
        <f>IF(A17stdlife="n/a","n/a",IF(X$3&gt;(A17stdlife+$E290),(Input!$K$159*(1+rvanilla)^0.5)-SUM($K290:W290),(Input!$K$159*(1+rvanilla)^0.5)/A17stdlife))</f>
        <v>0</v>
      </c>
      <c r="Y290" s="164">
        <f>IF(A17stdlife="n/a","n/a",IF(Y$3&gt;(A17stdlife+$E290),(Input!$K$159*(1+rvanilla)^0.5)-SUM($K290:X290),(Input!$K$159*(1+rvanilla)^0.5)/A17stdlife))</f>
        <v>0</v>
      </c>
      <c r="Z290" s="164">
        <f>IF(A17stdlife="n/a","n/a",IF(Z$3&gt;(A17stdlife+$E290),(Input!$K$159*(1+rvanilla)^0.5)-SUM($K290:Y290),(Input!$K$159*(1+rvanilla)^0.5)/A17stdlife))</f>
        <v>0</v>
      </c>
      <c r="AA290" s="164">
        <f>IF(A17stdlife="n/a","n/a",IF(AA$3&gt;(A17stdlife+$E290),(Input!$K$159*(1+rvanilla)^0.5)-SUM($K290:Z290),(Input!$K$159*(1+rvanilla)^0.5)/A17stdlife))</f>
        <v>0</v>
      </c>
      <c r="AB290" s="164">
        <f>IF(A17stdlife="n/a","n/a",IF(AB$3&gt;(A17stdlife+$E290),(Input!$K$159*(1+rvanilla)^0.5)-SUM($K290:AA290),(Input!$K$159*(1+rvanilla)^0.5)/A17stdlife))</f>
        <v>0</v>
      </c>
      <c r="AC290" s="164">
        <f>IF(A17stdlife="n/a","n/a",IF(AC$3&gt;(A17stdlife+$E290),(Input!$K$159*(1+rvanilla)^0.5)-SUM($K290:AB290),(Input!$K$159*(1+rvanilla)^0.5)/A17stdlife))</f>
        <v>0</v>
      </c>
      <c r="AD290" s="164">
        <f>IF(A17stdlife="n/a","n/a",IF(AD$3&gt;(A17stdlife+$E290),(Input!$K$159*(1+rvanilla)^0.5)-SUM($K290:AC290),(Input!$K$159*(1+rvanilla)^0.5)/A17stdlife))</f>
        <v>0</v>
      </c>
      <c r="AE290" s="164">
        <f>IF(A17stdlife="n/a","n/a",IF(AE$3&gt;(A17stdlife+$E290),(Input!$K$159*(1+rvanilla)^0.5)-SUM($K290:AD290),(Input!$K$159*(1+rvanilla)^0.5)/A17stdlife))</f>
        <v>0</v>
      </c>
      <c r="AF290" s="164">
        <f>IF(A17stdlife="n/a","n/a",IF(AF$3&gt;(A17stdlife+$E290),(Input!$K$159*(1+rvanilla)^0.5)-SUM($K290:AE290),(Input!$K$159*(1+rvanilla)^0.5)/A17stdlife))</f>
        <v>0</v>
      </c>
      <c r="AG290" s="164">
        <f>IF(A17stdlife="n/a","n/a",IF(AG$3&gt;(A17stdlife+$E290),(Input!$K$159*(1+rvanilla)^0.5)-SUM($K290:AF290),(Input!$K$159*(1+rvanilla)^0.5)/A17stdlife))</f>
        <v>0</v>
      </c>
      <c r="AH290" s="164">
        <f>IF(A17stdlife="n/a","n/a",IF(AH$3&gt;(A17stdlife+$E290),(Input!$K$159*(1+rvanilla)^0.5)-SUM($K290:AG290),(Input!$K$159*(1+rvanilla)^0.5)/A17stdlife))</f>
        <v>0</v>
      </c>
      <c r="AI290" s="164">
        <f>IF(A17stdlife="n/a","n/a",IF(AI$3&gt;(A17stdlife+$E290),(Input!$K$159*(1+rvanilla)^0.5)-SUM($K290:AH290),(Input!$K$159*(1+rvanilla)^0.5)/A17stdlife))</f>
        <v>0</v>
      </c>
      <c r="AJ290" s="164">
        <f>IF(A17stdlife="n/a","n/a",IF(AJ$3&gt;(A17stdlife+$E290),(Input!$K$159*(1+rvanilla)^0.5)-SUM($K290:AI290),(Input!$K$159*(1+rvanilla)^0.5)/A17stdlife))</f>
        <v>0</v>
      </c>
      <c r="AK290" s="164">
        <f>IF(A17stdlife="n/a","n/a",IF(AK$3&gt;(A17stdlife+$E290),(Input!$K$159*(1+rvanilla)^0.5)-SUM($K290:AJ290),(Input!$K$159*(1+rvanilla)^0.5)/A17stdlife))</f>
        <v>0</v>
      </c>
      <c r="AL290" s="164">
        <f>IF(A17stdlife="n/a","n/a",IF(AL$3&gt;(A17stdlife+$E290),(Input!$K$159*(1+rvanilla)^0.5)-SUM($K290:AK290),(Input!$K$159*(1+rvanilla)^0.5)/A17stdlife))</f>
        <v>0</v>
      </c>
      <c r="AM290" s="164">
        <f>IF(A17stdlife="n/a","n/a",IF(AM$3&gt;(A17stdlife+$E290),(Input!$K$159*(1+rvanilla)^0.5)-SUM($K290:AL290),(Input!$K$159*(1+rvanilla)^0.5)/A17stdlife))</f>
        <v>0</v>
      </c>
      <c r="AN290" s="164">
        <f>IF(A17stdlife="n/a","n/a",IF(AN$3&gt;(A17stdlife+$E290),(Input!$K$159*(1+rvanilla)^0.5)-SUM($K290:AM290),(Input!$K$159*(1+rvanilla)^0.5)/A17stdlife))</f>
        <v>0</v>
      </c>
      <c r="AO290" s="164">
        <f>IF(A17stdlife="n/a","n/a",IF(AO$3&gt;(A17stdlife+$E290),(Input!$K$159*(1+rvanilla)^0.5)-SUM($K290:AN290),(Input!$K$159*(1+rvanilla)^0.5)/A17stdlife))</f>
        <v>0</v>
      </c>
      <c r="AP290" s="164">
        <f>IF(A17stdlife="n/a","n/a",IF(AP$3&gt;(A17stdlife+$E290),(Input!$K$159*(1+rvanilla)^0.5)-SUM($K290:AO290),(Input!$K$159*(1+rvanilla)^0.5)/A17stdlife))</f>
        <v>0</v>
      </c>
      <c r="AQ290" s="164">
        <f>IF(A17stdlife="n/a","n/a",IF(AQ$3&gt;(A17stdlife+$E290),(Input!$K$159*(1+rvanilla)^0.5)-SUM($K290:AP290),(Input!$K$159*(1+rvanilla)^0.5)/A17stdlife))</f>
        <v>0</v>
      </c>
      <c r="AR290" s="164">
        <f>IF(A17stdlife="n/a","n/a",IF(AR$3&gt;(A17stdlife+$E290),(Input!$K$159*(1+rvanilla)^0.5)-SUM($K290:AQ290),(Input!$K$159*(1+rvanilla)^0.5)/A17stdlife))</f>
        <v>0</v>
      </c>
      <c r="AS290" s="164">
        <f>IF(A17stdlife="n/a","n/a",IF(AS$3&gt;(A17stdlife+$E290),(Input!$K$159*(1+rvanilla)^0.5)-SUM($K290:AR290),(Input!$K$159*(1+rvanilla)^0.5)/A17stdlife))</f>
        <v>0</v>
      </c>
      <c r="AT290" s="164">
        <f>IF(A17stdlife="n/a","n/a",IF(AT$3&gt;(A17stdlife+$E290),(Input!$K$159*(1+rvanilla)^0.5)-SUM($K290:AS290),(Input!$K$159*(1+rvanilla)^0.5)/A17stdlife))</f>
        <v>0</v>
      </c>
      <c r="AU290" s="164">
        <f>IF(A17stdlife="n/a","n/a",IF(AU$3&gt;(A17stdlife+$E290),(Input!$K$159*(1+rvanilla)^0.5)-SUM($K290:AT290),(Input!$K$159*(1+rvanilla)^0.5)/A17stdlife))</f>
        <v>0</v>
      </c>
      <c r="AV290" s="164">
        <f>IF(A17stdlife="n/a","n/a",IF(AV$3&gt;(A17stdlife+$E290),(Input!$K$159*(1+rvanilla)^0.5)-SUM($K290:AU290),(Input!$K$159*(1+rvanilla)^0.5)/A17stdlife))</f>
        <v>0</v>
      </c>
      <c r="AW290" s="164">
        <f>IF(A17stdlife="n/a","n/a",IF(AW$3&gt;(A17stdlife+$E290),(Input!$K$159*(1+rvanilla)^0.5)-SUM($K290:AV290),(Input!$K$159*(1+rvanilla)^0.5)/A17stdlife))</f>
        <v>0</v>
      </c>
      <c r="AX290" s="164">
        <f>IF(A17stdlife="n/a","n/a",IF(AX$3&gt;(A17stdlife+$E290),(Input!$K$159*(1+rvanilla)^0.5)-SUM($K290:AW290),(Input!$K$159*(1+rvanilla)^0.5)/A17stdlife))</f>
        <v>0</v>
      </c>
      <c r="AY290" s="164">
        <f>IF(A17stdlife="n/a","n/a",IF(AY$3&gt;(A17stdlife+$E290),(Input!$K$159*(1+rvanilla)^0.5)-SUM($K290:AX290),(Input!$K$159*(1+rvanilla)^0.5)/A17stdlife))</f>
        <v>0</v>
      </c>
      <c r="AZ290" s="164">
        <f>IF(A17stdlife="n/a","n/a",IF(AZ$3&gt;(A17stdlife+$E290),(Input!$K$159*(1+rvanilla)^0.5)-SUM($K290:AY290),(Input!$K$159*(1+rvanilla)^0.5)/A17stdlife))</f>
        <v>0</v>
      </c>
      <c r="BA290" s="164">
        <f>IF(A17stdlife="n/a","n/a",IF(BA$3&gt;(A17stdlife+$E290),(Input!$K$159*(1+rvanilla)^0.5)-SUM($K290:AZ290),(Input!$K$159*(1+rvanilla)^0.5)/A17stdlife))</f>
        <v>0</v>
      </c>
      <c r="BB290" s="164">
        <f>IF(A17stdlife="n/a","n/a",IF(BB$3&gt;(A17stdlife+$E290),(Input!$K$159*(1+rvanilla)^0.5)-SUM($K290:BA290),(Input!$K$159*(1+rvanilla)^0.5)/A17stdlife))</f>
        <v>0</v>
      </c>
      <c r="BC290" s="164">
        <f>IF(A17stdlife="n/a","n/a",IF(BC$3&gt;(A17stdlife+$E290),(Input!$K$159*(1+rvanilla)^0.5)-SUM($K290:BB290),(Input!$K$159*(1+rvanilla)^0.5)/A17stdlife))</f>
        <v>0</v>
      </c>
      <c r="BD290" s="164">
        <f>IF(A17stdlife="n/a","n/a",IF(BD$3&gt;(A17stdlife+$E290),(Input!$K$159*(1+rvanilla)^0.5)-SUM($K290:BC290),(Input!$K$159*(1+rvanilla)^0.5)/A17stdlife))</f>
        <v>0</v>
      </c>
      <c r="BE290" s="164">
        <f>IF(A17stdlife="n/a","n/a",IF(BE$3&gt;(A17stdlife+$E290),(Input!$K$159*(1+rvanilla)^0.5)-SUM($K290:BD290),(Input!$K$159*(1+rvanilla)^0.5)/A17stdlife))</f>
        <v>0</v>
      </c>
      <c r="BF290" s="164">
        <f>IF(A17stdlife="n/a","n/a",IF(BF$3&gt;(A17stdlife+$E290),(Input!$K$159*(1+rvanilla)^0.5)-SUM($K290:BE290),(Input!$K$159*(1+rvanilla)^0.5)/A17stdlife))</f>
        <v>0</v>
      </c>
      <c r="BG290" s="164">
        <f>IF(A17stdlife="n/a","n/a",IF(BG$3&gt;(A17stdlife+$E290),(Input!$K$159*(1+rvanilla)^0.5)-SUM($K290:BF290),(Input!$K$159*(1+rvanilla)^0.5)/A17stdlife))</f>
        <v>0</v>
      </c>
      <c r="BH290" s="164">
        <f>IF(A17stdlife="n/a","n/a",IF(BH$3&gt;(A17stdlife+$E290),(Input!$K$159*(1+rvanilla)^0.5)-SUM($K290:BG290),(Input!$K$159*(1+rvanilla)^0.5)/A17stdlife))</f>
        <v>0</v>
      </c>
      <c r="BI290" s="164">
        <f>IF(A17stdlife="n/a","n/a",IF(BI$3&gt;(A17stdlife+$E290),(Input!$K$159*(1+rvanilla)^0.5)-SUM($K290:BH290),(Input!$K$159*(1+rvanilla)^0.5)/A17stdlife))</f>
        <v>0</v>
      </c>
      <c r="BJ290" s="18"/>
      <c r="BK290" s="18"/>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s="5" customFormat="1" hidden="1" outlineLevel="2" x14ac:dyDescent="0.2">
      <c r="A291" s="18"/>
      <c r="B291" s="18"/>
      <c r="C291" s="36"/>
      <c r="D291" s="485"/>
      <c r="E291" s="283">
        <v>6</v>
      </c>
      <c r="F291" s="38"/>
      <c r="G291" s="391"/>
      <c r="H291" s="308"/>
      <c r="I291" s="308"/>
      <c r="J291" s="308"/>
      <c r="K291" s="308"/>
      <c r="L291" s="307"/>
      <c r="M291" s="164">
        <f>IF(A17stdlife="n/a","n/a",IF(M$3&gt;(A17stdlife+$E291),(Input!$L$159*(1+rvanilla)^0.5)-SUM($L291:L291),(Input!$L$159*(1+rvanilla)^0.5)/A17stdlife))</f>
        <v>0</v>
      </c>
      <c r="N291" s="164">
        <f>IF(A17stdlife="n/a","n/a",IF(N$3&gt;(A17stdlife+$E291),(Input!$L$159*(1+rvanilla)^0.5)-SUM($L291:M291),(Input!$L$159*(1+rvanilla)^0.5)/A17stdlife))</f>
        <v>0</v>
      </c>
      <c r="O291" s="164">
        <f>IF(A17stdlife="n/a","n/a",IF(O$3&gt;(A17stdlife+$E291),(Input!$L$159*(1+rvanilla)^0.5)-SUM($L291:N291),(Input!$L$159*(1+rvanilla)^0.5)/A17stdlife))</f>
        <v>0</v>
      </c>
      <c r="P291" s="164">
        <f>IF(A17stdlife="n/a","n/a",IF(P$3&gt;(A17stdlife+$E291),(Input!$L$159*(1+rvanilla)^0.5)-SUM($L291:O291),(Input!$L$159*(1+rvanilla)^0.5)/A17stdlife))</f>
        <v>0</v>
      </c>
      <c r="Q291" s="164">
        <f>IF(A17stdlife="n/a","n/a",IF(Q$3&gt;(A17stdlife+$E291),(Input!$L$159*(1+rvanilla)^0.5)-SUM($L291:P291),(Input!$L$159*(1+rvanilla)^0.5)/A17stdlife))</f>
        <v>0</v>
      </c>
      <c r="R291" s="164">
        <f>IF(A17stdlife="n/a","n/a",IF(R$3&gt;(A17stdlife+$E291),(Input!$L$159*(1+rvanilla)^0.5)-SUM($L291:Q291),(Input!$L$159*(1+rvanilla)^0.5)/A17stdlife))</f>
        <v>0</v>
      </c>
      <c r="S291" s="164">
        <f>IF(A17stdlife="n/a","n/a",IF(S$3&gt;(A17stdlife+$E291),(Input!$L$159*(1+rvanilla)^0.5)-SUM($L291:R291),(Input!$L$159*(1+rvanilla)^0.5)/A17stdlife))</f>
        <v>0</v>
      </c>
      <c r="T291" s="164">
        <f>IF(A17stdlife="n/a","n/a",IF(T$3&gt;(A17stdlife+$E291),(Input!$L$159*(1+rvanilla)^0.5)-SUM($L291:S291),(Input!$L$159*(1+rvanilla)^0.5)/A17stdlife))</f>
        <v>0</v>
      </c>
      <c r="U291" s="164">
        <f>IF(A17stdlife="n/a","n/a",IF(U$3&gt;(A17stdlife+$E291),(Input!$L$159*(1+rvanilla)^0.5)-SUM($L291:T291),(Input!$L$159*(1+rvanilla)^0.5)/A17stdlife))</f>
        <v>0</v>
      </c>
      <c r="V291" s="164">
        <f>IF(A17stdlife="n/a","n/a",IF(V$3&gt;(A17stdlife+$E291),(Input!$L$159*(1+rvanilla)^0.5)-SUM($L291:U291),(Input!$L$159*(1+rvanilla)^0.5)/A17stdlife))</f>
        <v>0</v>
      </c>
      <c r="W291" s="164">
        <f>IF(A17stdlife="n/a","n/a",IF(W$3&gt;(A17stdlife+$E291),(Input!$L$159*(1+rvanilla)^0.5)-SUM($L291:V291),(Input!$L$159*(1+rvanilla)^0.5)/A17stdlife))</f>
        <v>0</v>
      </c>
      <c r="X291" s="164">
        <f>IF(A17stdlife="n/a","n/a",IF(X$3&gt;(A17stdlife+$E291),(Input!$L$159*(1+rvanilla)^0.5)-SUM($L291:W291),(Input!$L$159*(1+rvanilla)^0.5)/A17stdlife))</f>
        <v>0</v>
      </c>
      <c r="Y291" s="164">
        <f>IF(A17stdlife="n/a","n/a",IF(Y$3&gt;(A17stdlife+$E291),(Input!$L$159*(1+rvanilla)^0.5)-SUM($L291:X291),(Input!$L$159*(1+rvanilla)^0.5)/A17stdlife))</f>
        <v>0</v>
      </c>
      <c r="Z291" s="164">
        <f>IF(A17stdlife="n/a","n/a",IF(Z$3&gt;(A17stdlife+$E291),(Input!$L$159*(1+rvanilla)^0.5)-SUM($L291:Y291),(Input!$L$159*(1+rvanilla)^0.5)/A17stdlife))</f>
        <v>0</v>
      </c>
      <c r="AA291" s="164">
        <f>IF(A17stdlife="n/a","n/a",IF(AA$3&gt;(A17stdlife+$E291),(Input!$L$159*(1+rvanilla)^0.5)-SUM($L291:Z291),(Input!$L$159*(1+rvanilla)^0.5)/A17stdlife))</f>
        <v>0</v>
      </c>
      <c r="AB291" s="164">
        <f>IF(A17stdlife="n/a","n/a",IF(AB$3&gt;(A17stdlife+$E291),(Input!$L$159*(1+rvanilla)^0.5)-SUM($L291:AA291),(Input!$L$159*(1+rvanilla)^0.5)/A17stdlife))</f>
        <v>0</v>
      </c>
      <c r="AC291" s="164">
        <f>IF(A17stdlife="n/a","n/a",IF(AC$3&gt;(A17stdlife+$E291),(Input!$L$159*(1+rvanilla)^0.5)-SUM($L291:AB291),(Input!$L$159*(1+rvanilla)^0.5)/A17stdlife))</f>
        <v>0</v>
      </c>
      <c r="AD291" s="164">
        <f>IF(A17stdlife="n/a","n/a",IF(AD$3&gt;(A17stdlife+$E291),(Input!$L$159*(1+rvanilla)^0.5)-SUM($L291:AC291),(Input!$L$159*(1+rvanilla)^0.5)/A17stdlife))</f>
        <v>0</v>
      </c>
      <c r="AE291" s="164">
        <f>IF(A17stdlife="n/a","n/a",IF(AE$3&gt;(A17stdlife+$E291),(Input!$L$159*(1+rvanilla)^0.5)-SUM($L291:AD291),(Input!$L$159*(1+rvanilla)^0.5)/A17stdlife))</f>
        <v>0</v>
      </c>
      <c r="AF291" s="164">
        <f>IF(A17stdlife="n/a","n/a",IF(AF$3&gt;(A17stdlife+$E291),(Input!$L$159*(1+rvanilla)^0.5)-SUM($L291:AE291),(Input!$L$159*(1+rvanilla)^0.5)/A17stdlife))</f>
        <v>0</v>
      </c>
      <c r="AG291" s="164">
        <f>IF(A17stdlife="n/a","n/a",IF(AG$3&gt;(A17stdlife+$E291),(Input!$L$159*(1+rvanilla)^0.5)-SUM($L291:AF291),(Input!$L$159*(1+rvanilla)^0.5)/A17stdlife))</f>
        <v>0</v>
      </c>
      <c r="AH291" s="164">
        <f>IF(A17stdlife="n/a","n/a",IF(AH$3&gt;(A17stdlife+$E291),(Input!$L$159*(1+rvanilla)^0.5)-SUM($L291:AG291),(Input!$L$159*(1+rvanilla)^0.5)/A17stdlife))</f>
        <v>0</v>
      </c>
      <c r="AI291" s="164">
        <f>IF(A17stdlife="n/a","n/a",IF(AI$3&gt;(A17stdlife+$E291),(Input!$L$159*(1+rvanilla)^0.5)-SUM($L291:AH291),(Input!$L$159*(1+rvanilla)^0.5)/A17stdlife))</f>
        <v>0</v>
      </c>
      <c r="AJ291" s="164">
        <f>IF(A17stdlife="n/a","n/a",IF(AJ$3&gt;(A17stdlife+$E291),(Input!$L$159*(1+rvanilla)^0.5)-SUM($L291:AI291),(Input!$L$159*(1+rvanilla)^0.5)/A17stdlife))</f>
        <v>0</v>
      </c>
      <c r="AK291" s="164">
        <f>IF(A17stdlife="n/a","n/a",IF(AK$3&gt;(A17stdlife+$E291),(Input!$L$159*(1+rvanilla)^0.5)-SUM($L291:AJ291),(Input!$L$159*(1+rvanilla)^0.5)/A17stdlife))</f>
        <v>0</v>
      </c>
      <c r="AL291" s="164">
        <f>IF(A17stdlife="n/a","n/a",IF(AL$3&gt;(A17stdlife+$E291),(Input!$L$159*(1+rvanilla)^0.5)-SUM($L291:AK291),(Input!$L$159*(1+rvanilla)^0.5)/A17stdlife))</f>
        <v>0</v>
      </c>
      <c r="AM291" s="164">
        <f>IF(A17stdlife="n/a","n/a",IF(AM$3&gt;(A17stdlife+$E291),(Input!$L$159*(1+rvanilla)^0.5)-SUM($L291:AL291),(Input!$L$159*(1+rvanilla)^0.5)/A17stdlife))</f>
        <v>0</v>
      </c>
      <c r="AN291" s="164">
        <f>IF(A17stdlife="n/a","n/a",IF(AN$3&gt;(A17stdlife+$E291),(Input!$L$159*(1+rvanilla)^0.5)-SUM($L291:AM291),(Input!$L$159*(1+rvanilla)^0.5)/A17stdlife))</f>
        <v>0</v>
      </c>
      <c r="AO291" s="164">
        <f>IF(A17stdlife="n/a","n/a",IF(AO$3&gt;(A17stdlife+$E291),(Input!$L$159*(1+rvanilla)^0.5)-SUM($L291:AN291),(Input!$L$159*(1+rvanilla)^0.5)/A17stdlife))</f>
        <v>0</v>
      </c>
      <c r="AP291" s="164">
        <f>IF(A17stdlife="n/a","n/a",IF(AP$3&gt;(A17stdlife+$E291),(Input!$L$159*(1+rvanilla)^0.5)-SUM($L291:AO291),(Input!$L$159*(1+rvanilla)^0.5)/A17stdlife))</f>
        <v>0</v>
      </c>
      <c r="AQ291" s="164">
        <f>IF(A17stdlife="n/a","n/a",IF(AQ$3&gt;(A17stdlife+$E291),(Input!$L$159*(1+rvanilla)^0.5)-SUM($L291:AP291),(Input!$L$159*(1+rvanilla)^0.5)/A17stdlife))</f>
        <v>0</v>
      </c>
      <c r="AR291" s="164">
        <f>IF(A17stdlife="n/a","n/a",IF(AR$3&gt;(A17stdlife+$E291),(Input!$L$159*(1+rvanilla)^0.5)-SUM($L291:AQ291),(Input!$L$159*(1+rvanilla)^0.5)/A17stdlife))</f>
        <v>0</v>
      </c>
      <c r="AS291" s="164">
        <f>IF(A17stdlife="n/a","n/a",IF(AS$3&gt;(A17stdlife+$E291),(Input!$L$159*(1+rvanilla)^0.5)-SUM($L291:AR291),(Input!$L$159*(1+rvanilla)^0.5)/A17stdlife))</f>
        <v>0</v>
      </c>
      <c r="AT291" s="164">
        <f>IF(A17stdlife="n/a","n/a",IF(AT$3&gt;(A17stdlife+$E291),(Input!$L$159*(1+rvanilla)^0.5)-SUM($L291:AS291),(Input!$L$159*(1+rvanilla)^0.5)/A17stdlife))</f>
        <v>0</v>
      </c>
      <c r="AU291" s="164">
        <f>IF(A17stdlife="n/a","n/a",IF(AU$3&gt;(A17stdlife+$E291),(Input!$L$159*(1+rvanilla)^0.5)-SUM($L291:AT291),(Input!$L$159*(1+rvanilla)^0.5)/A17stdlife))</f>
        <v>0</v>
      </c>
      <c r="AV291" s="164">
        <f>IF(A17stdlife="n/a","n/a",IF(AV$3&gt;(A17stdlife+$E291),(Input!$L$159*(1+rvanilla)^0.5)-SUM($L291:AU291),(Input!$L$159*(1+rvanilla)^0.5)/A17stdlife))</f>
        <v>0</v>
      </c>
      <c r="AW291" s="164">
        <f>IF(A17stdlife="n/a","n/a",IF(AW$3&gt;(A17stdlife+$E291),(Input!$L$159*(1+rvanilla)^0.5)-SUM($L291:AV291),(Input!$L$159*(1+rvanilla)^0.5)/A17stdlife))</f>
        <v>0</v>
      </c>
      <c r="AX291" s="164">
        <f>IF(A17stdlife="n/a","n/a",IF(AX$3&gt;(A17stdlife+$E291),(Input!$L$159*(1+rvanilla)^0.5)-SUM($L291:AW291),(Input!$L$159*(1+rvanilla)^0.5)/A17stdlife))</f>
        <v>0</v>
      </c>
      <c r="AY291" s="164">
        <f>IF(A17stdlife="n/a","n/a",IF(AY$3&gt;(A17stdlife+$E291),(Input!$L$159*(1+rvanilla)^0.5)-SUM($L291:AX291),(Input!$L$159*(1+rvanilla)^0.5)/A17stdlife))</f>
        <v>0</v>
      </c>
      <c r="AZ291" s="164">
        <f>IF(A17stdlife="n/a","n/a",IF(AZ$3&gt;(A17stdlife+$E291),(Input!$L$159*(1+rvanilla)^0.5)-SUM($L291:AY291),(Input!$L$159*(1+rvanilla)^0.5)/A17stdlife))</f>
        <v>0</v>
      </c>
      <c r="BA291" s="164">
        <f>IF(A17stdlife="n/a","n/a",IF(BA$3&gt;(A17stdlife+$E291),(Input!$L$159*(1+rvanilla)^0.5)-SUM($L291:AZ291),(Input!$L$159*(1+rvanilla)^0.5)/A17stdlife))</f>
        <v>0</v>
      </c>
      <c r="BB291" s="164">
        <f>IF(A17stdlife="n/a","n/a",IF(BB$3&gt;(A17stdlife+$E291),(Input!$L$159*(1+rvanilla)^0.5)-SUM($L291:BA291),(Input!$L$159*(1+rvanilla)^0.5)/A17stdlife))</f>
        <v>0</v>
      </c>
      <c r="BC291" s="164">
        <f>IF(A17stdlife="n/a","n/a",IF(BC$3&gt;(A17stdlife+$E291),(Input!$L$159*(1+rvanilla)^0.5)-SUM($L291:BB291),(Input!$L$159*(1+rvanilla)^0.5)/A17stdlife))</f>
        <v>0</v>
      </c>
      <c r="BD291" s="164">
        <f>IF(A17stdlife="n/a","n/a",IF(BD$3&gt;(A17stdlife+$E291),(Input!$L$159*(1+rvanilla)^0.5)-SUM($L291:BC291),(Input!$L$159*(1+rvanilla)^0.5)/A17stdlife))</f>
        <v>0</v>
      </c>
      <c r="BE291" s="164">
        <f>IF(A17stdlife="n/a","n/a",IF(BE$3&gt;(A17stdlife+$E291),(Input!$L$159*(1+rvanilla)^0.5)-SUM($L291:BD291),(Input!$L$159*(1+rvanilla)^0.5)/A17stdlife))</f>
        <v>0</v>
      </c>
      <c r="BF291" s="164">
        <f>IF(A17stdlife="n/a","n/a",IF(BF$3&gt;(A17stdlife+$E291),(Input!$L$159*(1+rvanilla)^0.5)-SUM($L291:BE291),(Input!$L$159*(1+rvanilla)^0.5)/A17stdlife))</f>
        <v>0</v>
      </c>
      <c r="BG291" s="164">
        <f>IF(A17stdlife="n/a","n/a",IF(BG$3&gt;(A17stdlife+$E291),(Input!$L$159*(1+rvanilla)^0.5)-SUM($L291:BF291),(Input!$L$159*(1+rvanilla)^0.5)/A17stdlife))</f>
        <v>0</v>
      </c>
      <c r="BH291" s="164">
        <f>IF(A17stdlife="n/a","n/a",IF(BH$3&gt;(A17stdlife+$E291),(Input!$L$159*(1+rvanilla)^0.5)-SUM($L291:BG291),(Input!$L$159*(1+rvanilla)^0.5)/A17stdlife))</f>
        <v>0</v>
      </c>
      <c r="BI291" s="164">
        <f>IF(A17stdlife="n/a","n/a",IF(BI$3&gt;(A17stdlife+$E291),(Input!$L$159*(1+rvanilla)^0.5)-SUM($L291:BH291),(Input!$L$159*(1+rvanilla)^0.5)/A17stdlife))</f>
        <v>0</v>
      </c>
      <c r="BJ291" s="18"/>
      <c r="BK291" s="18"/>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s="5" customFormat="1" hidden="1" outlineLevel="2" x14ac:dyDescent="0.2">
      <c r="A292" s="18"/>
      <c r="B292" s="18"/>
      <c r="C292" s="36"/>
      <c r="D292" s="485"/>
      <c r="E292" s="283">
        <v>7</v>
      </c>
      <c r="F292" s="38"/>
      <c r="G292" s="391"/>
      <c r="H292" s="308"/>
      <c r="I292" s="308"/>
      <c r="J292" s="308"/>
      <c r="K292" s="308"/>
      <c r="L292" s="308"/>
      <c r="M292" s="307"/>
      <c r="N292" s="164">
        <f>IF(A17stdlife="n/a","n/a",IF(N$3&gt;(A17stdlife+$E292),(Input!$M$159*(1+rvanilla)^0.5)-SUM($M292:M292),(Input!$M$159*(1+rvanilla)^0.5)/A17stdlife))</f>
        <v>0</v>
      </c>
      <c r="O292" s="164">
        <f>IF(A17stdlife="n/a","n/a",IF(O$3&gt;(A17stdlife+$E292),(Input!$M$159*(1+rvanilla)^0.5)-SUM($M292:N292),(Input!$M$159*(1+rvanilla)^0.5)/A17stdlife))</f>
        <v>0</v>
      </c>
      <c r="P292" s="164">
        <f>IF(A17stdlife="n/a","n/a",IF(P$3&gt;(A17stdlife+$E292),(Input!$M$159*(1+rvanilla)^0.5)-SUM($M292:O292),(Input!$M$159*(1+rvanilla)^0.5)/A17stdlife))</f>
        <v>0</v>
      </c>
      <c r="Q292" s="164">
        <f>IF(A17stdlife="n/a","n/a",IF(Q$3&gt;(A17stdlife+$E292),(Input!$M$159*(1+rvanilla)^0.5)-SUM($M292:P292),(Input!$M$159*(1+rvanilla)^0.5)/A17stdlife))</f>
        <v>0</v>
      </c>
      <c r="R292" s="164">
        <f>IF(A17stdlife="n/a","n/a",IF(R$3&gt;(A17stdlife+$E292),(Input!$M$159*(1+rvanilla)^0.5)-SUM($M292:Q292),(Input!$M$159*(1+rvanilla)^0.5)/A17stdlife))</f>
        <v>0</v>
      </c>
      <c r="S292" s="164">
        <f>IF(A17stdlife="n/a","n/a",IF(S$3&gt;(A17stdlife+$E292),(Input!$M$159*(1+rvanilla)^0.5)-SUM($M292:R292),(Input!$M$159*(1+rvanilla)^0.5)/A17stdlife))</f>
        <v>0</v>
      </c>
      <c r="T292" s="164">
        <f>IF(A17stdlife="n/a","n/a",IF(T$3&gt;(A17stdlife+$E292),(Input!$M$159*(1+rvanilla)^0.5)-SUM($M292:S292),(Input!$M$159*(1+rvanilla)^0.5)/A17stdlife))</f>
        <v>0</v>
      </c>
      <c r="U292" s="164">
        <f>IF(A17stdlife="n/a","n/a",IF(U$3&gt;(A17stdlife+$E292),(Input!$M$159*(1+rvanilla)^0.5)-SUM($M292:T292),(Input!$M$159*(1+rvanilla)^0.5)/A17stdlife))</f>
        <v>0</v>
      </c>
      <c r="V292" s="164">
        <f>IF(A17stdlife="n/a","n/a",IF(V$3&gt;(A17stdlife+$E292),(Input!$M$159*(1+rvanilla)^0.5)-SUM($M292:U292),(Input!$M$159*(1+rvanilla)^0.5)/A17stdlife))</f>
        <v>0</v>
      </c>
      <c r="W292" s="164">
        <f>IF(A17stdlife="n/a","n/a",IF(W$3&gt;(A17stdlife+$E292),(Input!$M$159*(1+rvanilla)^0.5)-SUM($M292:V292),(Input!$M$159*(1+rvanilla)^0.5)/A17stdlife))</f>
        <v>0</v>
      </c>
      <c r="X292" s="164">
        <f>IF(A17stdlife="n/a","n/a",IF(X$3&gt;(A17stdlife+$E292),(Input!$M$159*(1+rvanilla)^0.5)-SUM($M292:W292),(Input!$M$159*(1+rvanilla)^0.5)/A17stdlife))</f>
        <v>0</v>
      </c>
      <c r="Y292" s="164">
        <f>IF(A17stdlife="n/a","n/a",IF(Y$3&gt;(A17stdlife+$E292),(Input!$M$159*(1+rvanilla)^0.5)-SUM($M292:X292),(Input!$M$159*(1+rvanilla)^0.5)/A17stdlife))</f>
        <v>0</v>
      </c>
      <c r="Z292" s="164">
        <f>IF(A17stdlife="n/a","n/a",IF(Z$3&gt;(A17stdlife+$E292),(Input!$M$159*(1+rvanilla)^0.5)-SUM($M292:Y292),(Input!$M$159*(1+rvanilla)^0.5)/A17stdlife))</f>
        <v>0</v>
      </c>
      <c r="AA292" s="164">
        <f>IF(A17stdlife="n/a","n/a",IF(AA$3&gt;(A17stdlife+$E292),(Input!$M$159*(1+rvanilla)^0.5)-SUM($M292:Z292),(Input!$M$159*(1+rvanilla)^0.5)/A17stdlife))</f>
        <v>0</v>
      </c>
      <c r="AB292" s="164">
        <f>IF(A17stdlife="n/a","n/a",IF(AB$3&gt;(A17stdlife+$E292),(Input!$M$159*(1+rvanilla)^0.5)-SUM($M292:AA292),(Input!$M$159*(1+rvanilla)^0.5)/A17stdlife))</f>
        <v>0</v>
      </c>
      <c r="AC292" s="164">
        <f>IF(A17stdlife="n/a","n/a",IF(AC$3&gt;(A17stdlife+$E292),(Input!$M$159*(1+rvanilla)^0.5)-SUM($M292:AB292),(Input!$M$159*(1+rvanilla)^0.5)/A17stdlife))</f>
        <v>0</v>
      </c>
      <c r="AD292" s="164">
        <f>IF(A17stdlife="n/a","n/a",IF(AD$3&gt;(A17stdlife+$E292),(Input!$M$159*(1+rvanilla)^0.5)-SUM($M292:AC292),(Input!$M$159*(1+rvanilla)^0.5)/A17stdlife))</f>
        <v>0</v>
      </c>
      <c r="AE292" s="164">
        <f>IF(A17stdlife="n/a","n/a",IF(AE$3&gt;(A17stdlife+$E292),(Input!$M$159*(1+rvanilla)^0.5)-SUM($M292:AD292),(Input!$M$159*(1+rvanilla)^0.5)/A17stdlife))</f>
        <v>0</v>
      </c>
      <c r="AF292" s="164">
        <f>IF(A17stdlife="n/a","n/a",IF(AF$3&gt;(A17stdlife+$E292),(Input!$M$159*(1+rvanilla)^0.5)-SUM($M292:AE292),(Input!$M$159*(1+rvanilla)^0.5)/A17stdlife))</f>
        <v>0</v>
      </c>
      <c r="AG292" s="164">
        <f>IF(A17stdlife="n/a","n/a",IF(AG$3&gt;(A17stdlife+$E292),(Input!$M$159*(1+rvanilla)^0.5)-SUM($M292:AF292),(Input!$M$159*(1+rvanilla)^0.5)/A17stdlife))</f>
        <v>0</v>
      </c>
      <c r="AH292" s="164">
        <f>IF(A17stdlife="n/a","n/a",IF(AH$3&gt;(A17stdlife+$E292),(Input!$M$159*(1+rvanilla)^0.5)-SUM($M292:AG292),(Input!$M$159*(1+rvanilla)^0.5)/A17stdlife))</f>
        <v>0</v>
      </c>
      <c r="AI292" s="164">
        <f>IF(A17stdlife="n/a","n/a",IF(AI$3&gt;(A17stdlife+$E292),(Input!$M$159*(1+rvanilla)^0.5)-SUM($M292:AH292),(Input!$M$159*(1+rvanilla)^0.5)/A17stdlife))</f>
        <v>0</v>
      </c>
      <c r="AJ292" s="164">
        <f>IF(A17stdlife="n/a","n/a",IF(AJ$3&gt;(A17stdlife+$E292),(Input!$M$159*(1+rvanilla)^0.5)-SUM($M292:AI292),(Input!$M$159*(1+rvanilla)^0.5)/A17stdlife))</f>
        <v>0</v>
      </c>
      <c r="AK292" s="164">
        <f>IF(A17stdlife="n/a","n/a",IF(AK$3&gt;(A17stdlife+$E292),(Input!$M$159*(1+rvanilla)^0.5)-SUM($M292:AJ292),(Input!$M$159*(1+rvanilla)^0.5)/A17stdlife))</f>
        <v>0</v>
      </c>
      <c r="AL292" s="164">
        <f>IF(A17stdlife="n/a","n/a",IF(AL$3&gt;(A17stdlife+$E292),(Input!$M$159*(1+rvanilla)^0.5)-SUM($M292:AK292),(Input!$M$159*(1+rvanilla)^0.5)/A17stdlife))</f>
        <v>0</v>
      </c>
      <c r="AM292" s="164">
        <f>IF(A17stdlife="n/a","n/a",IF(AM$3&gt;(A17stdlife+$E292),(Input!$M$159*(1+rvanilla)^0.5)-SUM($M292:AL292),(Input!$M$159*(1+rvanilla)^0.5)/A17stdlife))</f>
        <v>0</v>
      </c>
      <c r="AN292" s="164">
        <f>IF(A17stdlife="n/a","n/a",IF(AN$3&gt;(A17stdlife+$E292),(Input!$M$159*(1+rvanilla)^0.5)-SUM($M292:AM292),(Input!$M$159*(1+rvanilla)^0.5)/A17stdlife))</f>
        <v>0</v>
      </c>
      <c r="AO292" s="164">
        <f>IF(A17stdlife="n/a","n/a",IF(AO$3&gt;(A17stdlife+$E292),(Input!$M$159*(1+rvanilla)^0.5)-SUM($M292:AN292),(Input!$M$159*(1+rvanilla)^0.5)/A17stdlife))</f>
        <v>0</v>
      </c>
      <c r="AP292" s="164">
        <f>IF(A17stdlife="n/a","n/a",IF(AP$3&gt;(A17stdlife+$E292),(Input!$M$159*(1+rvanilla)^0.5)-SUM($M292:AO292),(Input!$M$159*(1+rvanilla)^0.5)/A17stdlife))</f>
        <v>0</v>
      </c>
      <c r="AQ292" s="164">
        <f>IF(A17stdlife="n/a","n/a",IF(AQ$3&gt;(A17stdlife+$E292),(Input!$M$159*(1+rvanilla)^0.5)-SUM($M292:AP292),(Input!$M$159*(1+rvanilla)^0.5)/A17stdlife))</f>
        <v>0</v>
      </c>
      <c r="AR292" s="164">
        <f>IF(A17stdlife="n/a","n/a",IF(AR$3&gt;(A17stdlife+$E292),(Input!$M$159*(1+rvanilla)^0.5)-SUM($M292:AQ292),(Input!$M$159*(1+rvanilla)^0.5)/A17stdlife))</f>
        <v>0</v>
      </c>
      <c r="AS292" s="164">
        <f>IF(A17stdlife="n/a","n/a",IF(AS$3&gt;(A17stdlife+$E292),(Input!$M$159*(1+rvanilla)^0.5)-SUM($M292:AR292),(Input!$M$159*(1+rvanilla)^0.5)/A17stdlife))</f>
        <v>0</v>
      </c>
      <c r="AT292" s="164">
        <f>IF(A17stdlife="n/a","n/a",IF(AT$3&gt;(A17stdlife+$E292),(Input!$M$159*(1+rvanilla)^0.5)-SUM($M292:AS292),(Input!$M$159*(1+rvanilla)^0.5)/A17stdlife))</f>
        <v>0</v>
      </c>
      <c r="AU292" s="164">
        <f>IF(A17stdlife="n/a","n/a",IF(AU$3&gt;(A17stdlife+$E292),(Input!$M$159*(1+rvanilla)^0.5)-SUM($M292:AT292),(Input!$M$159*(1+rvanilla)^0.5)/A17stdlife))</f>
        <v>0</v>
      </c>
      <c r="AV292" s="164">
        <f>IF(A17stdlife="n/a","n/a",IF(AV$3&gt;(A17stdlife+$E292),(Input!$M$159*(1+rvanilla)^0.5)-SUM($M292:AU292),(Input!$M$159*(1+rvanilla)^0.5)/A17stdlife))</f>
        <v>0</v>
      </c>
      <c r="AW292" s="164">
        <f>IF(A17stdlife="n/a","n/a",IF(AW$3&gt;(A17stdlife+$E292),(Input!$M$159*(1+rvanilla)^0.5)-SUM($M292:AV292),(Input!$M$159*(1+rvanilla)^0.5)/A17stdlife))</f>
        <v>0</v>
      </c>
      <c r="AX292" s="164">
        <f>IF(A17stdlife="n/a","n/a",IF(AX$3&gt;(A17stdlife+$E292),(Input!$M$159*(1+rvanilla)^0.5)-SUM($M292:AW292),(Input!$M$159*(1+rvanilla)^0.5)/A17stdlife))</f>
        <v>0</v>
      </c>
      <c r="AY292" s="164">
        <f>IF(A17stdlife="n/a","n/a",IF(AY$3&gt;(A17stdlife+$E292),(Input!$M$159*(1+rvanilla)^0.5)-SUM($M292:AX292),(Input!$M$159*(1+rvanilla)^0.5)/A17stdlife))</f>
        <v>0</v>
      </c>
      <c r="AZ292" s="164">
        <f>IF(A17stdlife="n/a","n/a",IF(AZ$3&gt;(A17stdlife+$E292),(Input!$M$159*(1+rvanilla)^0.5)-SUM($M292:AY292),(Input!$M$159*(1+rvanilla)^0.5)/A17stdlife))</f>
        <v>0</v>
      </c>
      <c r="BA292" s="164">
        <f>IF(A17stdlife="n/a","n/a",IF(BA$3&gt;(A17stdlife+$E292),(Input!$M$159*(1+rvanilla)^0.5)-SUM($M292:AZ292),(Input!$M$159*(1+rvanilla)^0.5)/A17stdlife))</f>
        <v>0</v>
      </c>
      <c r="BB292" s="164">
        <f>IF(A17stdlife="n/a","n/a",IF(BB$3&gt;(A17stdlife+$E292),(Input!$M$159*(1+rvanilla)^0.5)-SUM($M292:BA292),(Input!$M$159*(1+rvanilla)^0.5)/A17stdlife))</f>
        <v>0</v>
      </c>
      <c r="BC292" s="164">
        <f>IF(A17stdlife="n/a","n/a",IF(BC$3&gt;(A17stdlife+$E292),(Input!$M$159*(1+rvanilla)^0.5)-SUM($M292:BB292),(Input!$M$159*(1+rvanilla)^0.5)/A17stdlife))</f>
        <v>0</v>
      </c>
      <c r="BD292" s="164">
        <f>IF(A17stdlife="n/a","n/a",IF(BD$3&gt;(A17stdlife+$E292),(Input!$M$159*(1+rvanilla)^0.5)-SUM($M292:BC292),(Input!$M$159*(1+rvanilla)^0.5)/A17stdlife))</f>
        <v>0</v>
      </c>
      <c r="BE292" s="164">
        <f>IF(A17stdlife="n/a","n/a",IF(BE$3&gt;(A17stdlife+$E292),(Input!$M$159*(1+rvanilla)^0.5)-SUM($M292:BD292),(Input!$M$159*(1+rvanilla)^0.5)/A17stdlife))</f>
        <v>0</v>
      </c>
      <c r="BF292" s="164">
        <f>IF(A17stdlife="n/a","n/a",IF(BF$3&gt;(A17stdlife+$E292),(Input!$M$159*(1+rvanilla)^0.5)-SUM($M292:BE292),(Input!$M$159*(1+rvanilla)^0.5)/A17stdlife))</f>
        <v>0</v>
      </c>
      <c r="BG292" s="164">
        <f>IF(A17stdlife="n/a","n/a",IF(BG$3&gt;(A17stdlife+$E292),(Input!$M$159*(1+rvanilla)^0.5)-SUM($M292:BF292),(Input!$M$159*(1+rvanilla)^0.5)/A17stdlife))</f>
        <v>0</v>
      </c>
      <c r="BH292" s="164">
        <f>IF(A17stdlife="n/a","n/a",IF(BH$3&gt;(A17stdlife+$E292),(Input!$M$159*(1+rvanilla)^0.5)-SUM($M292:BG292),(Input!$M$159*(1+rvanilla)^0.5)/A17stdlife))</f>
        <v>0</v>
      </c>
      <c r="BI292" s="164">
        <f>IF(A17stdlife="n/a","n/a",IF(BI$3&gt;(A17stdlife+$E292),(Input!$M$159*(1+rvanilla)^0.5)-SUM($M292:BH292),(Input!$M$159*(1+rvanilla)^0.5)/A17stdlife))</f>
        <v>0</v>
      </c>
      <c r="BJ292" s="18"/>
      <c r="BK292" s="18"/>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s="5" customFormat="1" hidden="1" outlineLevel="2" x14ac:dyDescent="0.2">
      <c r="A293" s="18"/>
      <c r="B293" s="18"/>
      <c r="C293" s="36"/>
      <c r="D293" s="485"/>
      <c r="E293" s="283">
        <v>8</v>
      </c>
      <c r="F293" s="38"/>
      <c r="G293" s="391"/>
      <c r="H293" s="308"/>
      <c r="I293" s="308"/>
      <c r="J293" s="308"/>
      <c r="K293" s="308"/>
      <c r="L293" s="308"/>
      <c r="M293" s="308"/>
      <c r="N293" s="307"/>
      <c r="O293" s="164">
        <f>IF(A17stdlife="n/a","n/a",IF(O$3&gt;(A17stdlife+$E293),(Input!$N$159*(1+rvanilla)^0.5)-SUM($N293:N293),(Input!$N$159*(1+rvanilla)^0.5)/A17stdlife))</f>
        <v>0</v>
      </c>
      <c r="P293" s="164">
        <f>IF(A17stdlife="n/a","n/a",IF(P$3&gt;(A17stdlife+$E293),(Input!$N$159*(1+rvanilla)^0.5)-SUM($N293:O293),(Input!$N$159*(1+rvanilla)^0.5)/A17stdlife))</f>
        <v>0</v>
      </c>
      <c r="Q293" s="164">
        <f>IF(A17stdlife="n/a","n/a",IF(Q$3&gt;(A17stdlife+$E293),(Input!$N$159*(1+rvanilla)^0.5)-SUM($N293:P293),(Input!$N$159*(1+rvanilla)^0.5)/A17stdlife))</f>
        <v>0</v>
      </c>
      <c r="R293" s="164">
        <f>IF(A17stdlife="n/a","n/a",IF(R$3&gt;(A17stdlife+$E293),(Input!$N$159*(1+rvanilla)^0.5)-SUM($N293:Q293),(Input!$N$159*(1+rvanilla)^0.5)/A17stdlife))</f>
        <v>0</v>
      </c>
      <c r="S293" s="164">
        <f>IF(A17stdlife="n/a","n/a",IF(S$3&gt;(A17stdlife+$E293),(Input!$N$159*(1+rvanilla)^0.5)-SUM($N293:R293),(Input!$N$159*(1+rvanilla)^0.5)/A17stdlife))</f>
        <v>0</v>
      </c>
      <c r="T293" s="164">
        <f>IF(A17stdlife="n/a","n/a",IF(T$3&gt;(A17stdlife+$E293),(Input!$N$159*(1+rvanilla)^0.5)-SUM($N293:S293),(Input!$N$159*(1+rvanilla)^0.5)/A17stdlife))</f>
        <v>0</v>
      </c>
      <c r="U293" s="164">
        <f>IF(A17stdlife="n/a","n/a",IF(U$3&gt;(A17stdlife+$E293),(Input!$N$159*(1+rvanilla)^0.5)-SUM($N293:T293),(Input!$N$159*(1+rvanilla)^0.5)/A17stdlife))</f>
        <v>0</v>
      </c>
      <c r="V293" s="164">
        <f>IF(A17stdlife="n/a","n/a",IF(V$3&gt;(A17stdlife+$E293),(Input!$N$159*(1+rvanilla)^0.5)-SUM($N293:U293),(Input!$N$159*(1+rvanilla)^0.5)/A17stdlife))</f>
        <v>0</v>
      </c>
      <c r="W293" s="164">
        <f>IF(A17stdlife="n/a","n/a",IF(W$3&gt;(A17stdlife+$E293),(Input!$N$159*(1+rvanilla)^0.5)-SUM($N293:V293),(Input!$N$159*(1+rvanilla)^0.5)/A17stdlife))</f>
        <v>0</v>
      </c>
      <c r="X293" s="164">
        <f>IF(A17stdlife="n/a","n/a",IF(X$3&gt;(A17stdlife+$E293),(Input!$N$159*(1+rvanilla)^0.5)-SUM($N293:W293),(Input!$N$159*(1+rvanilla)^0.5)/A17stdlife))</f>
        <v>0</v>
      </c>
      <c r="Y293" s="164">
        <f>IF(A17stdlife="n/a","n/a",IF(Y$3&gt;(A17stdlife+$E293),(Input!$N$159*(1+rvanilla)^0.5)-SUM($N293:X293),(Input!$N$159*(1+rvanilla)^0.5)/A17stdlife))</f>
        <v>0</v>
      </c>
      <c r="Z293" s="164">
        <f>IF(A17stdlife="n/a","n/a",IF(Z$3&gt;(A17stdlife+$E293),(Input!$N$159*(1+rvanilla)^0.5)-SUM($N293:Y293),(Input!$N$159*(1+rvanilla)^0.5)/A17stdlife))</f>
        <v>0</v>
      </c>
      <c r="AA293" s="164">
        <f>IF(A17stdlife="n/a","n/a",IF(AA$3&gt;(A17stdlife+$E293),(Input!$N$159*(1+rvanilla)^0.5)-SUM($N293:Z293),(Input!$N$159*(1+rvanilla)^0.5)/A17stdlife))</f>
        <v>0</v>
      </c>
      <c r="AB293" s="164">
        <f>IF(A17stdlife="n/a","n/a",IF(AB$3&gt;(A17stdlife+$E293),(Input!$N$159*(1+rvanilla)^0.5)-SUM($N293:AA293),(Input!$N$159*(1+rvanilla)^0.5)/A17stdlife))</f>
        <v>0</v>
      </c>
      <c r="AC293" s="164">
        <f>IF(A17stdlife="n/a","n/a",IF(AC$3&gt;(A17stdlife+$E293),(Input!$N$159*(1+rvanilla)^0.5)-SUM($N293:AB293),(Input!$N$159*(1+rvanilla)^0.5)/A17stdlife))</f>
        <v>0</v>
      </c>
      <c r="AD293" s="164">
        <f>IF(A17stdlife="n/a","n/a",IF(AD$3&gt;(A17stdlife+$E293),(Input!$N$159*(1+rvanilla)^0.5)-SUM($N293:AC293),(Input!$N$159*(1+rvanilla)^0.5)/A17stdlife))</f>
        <v>0</v>
      </c>
      <c r="AE293" s="164">
        <f>IF(A17stdlife="n/a","n/a",IF(AE$3&gt;(A17stdlife+$E293),(Input!$N$159*(1+rvanilla)^0.5)-SUM($N293:AD293),(Input!$N$159*(1+rvanilla)^0.5)/A17stdlife))</f>
        <v>0</v>
      </c>
      <c r="AF293" s="164">
        <f>IF(A17stdlife="n/a","n/a",IF(AF$3&gt;(A17stdlife+$E293),(Input!$N$159*(1+rvanilla)^0.5)-SUM($N293:AE293),(Input!$N$159*(1+rvanilla)^0.5)/A17stdlife))</f>
        <v>0</v>
      </c>
      <c r="AG293" s="164">
        <f>IF(A17stdlife="n/a","n/a",IF(AG$3&gt;(A17stdlife+$E293),(Input!$N$159*(1+rvanilla)^0.5)-SUM($N293:AF293),(Input!$N$159*(1+rvanilla)^0.5)/A17stdlife))</f>
        <v>0</v>
      </c>
      <c r="AH293" s="164">
        <f>IF(A17stdlife="n/a","n/a",IF(AH$3&gt;(A17stdlife+$E293),(Input!$N$159*(1+rvanilla)^0.5)-SUM($N293:AG293),(Input!$N$159*(1+rvanilla)^0.5)/A17stdlife))</f>
        <v>0</v>
      </c>
      <c r="AI293" s="164">
        <f>IF(A17stdlife="n/a","n/a",IF(AI$3&gt;(A17stdlife+$E293),(Input!$N$159*(1+rvanilla)^0.5)-SUM($N293:AH293),(Input!$N$159*(1+rvanilla)^0.5)/A17stdlife))</f>
        <v>0</v>
      </c>
      <c r="AJ293" s="164">
        <f>IF(A17stdlife="n/a","n/a",IF(AJ$3&gt;(A17stdlife+$E293),(Input!$N$159*(1+rvanilla)^0.5)-SUM($N293:AI293),(Input!$N$159*(1+rvanilla)^0.5)/A17stdlife))</f>
        <v>0</v>
      </c>
      <c r="AK293" s="164">
        <f>IF(A17stdlife="n/a","n/a",IF(AK$3&gt;(A17stdlife+$E293),(Input!$N$159*(1+rvanilla)^0.5)-SUM($N293:AJ293),(Input!$N$159*(1+rvanilla)^0.5)/A17stdlife))</f>
        <v>0</v>
      </c>
      <c r="AL293" s="164">
        <f>IF(A17stdlife="n/a","n/a",IF(AL$3&gt;(A17stdlife+$E293),(Input!$N$159*(1+rvanilla)^0.5)-SUM($N293:AK293),(Input!$N$159*(1+rvanilla)^0.5)/A17stdlife))</f>
        <v>0</v>
      </c>
      <c r="AM293" s="164">
        <f>IF(A17stdlife="n/a","n/a",IF(AM$3&gt;(A17stdlife+$E293),(Input!$N$159*(1+rvanilla)^0.5)-SUM($N293:AL293),(Input!$N$159*(1+rvanilla)^0.5)/A17stdlife))</f>
        <v>0</v>
      </c>
      <c r="AN293" s="164">
        <f>IF(A17stdlife="n/a","n/a",IF(AN$3&gt;(A17stdlife+$E293),(Input!$N$159*(1+rvanilla)^0.5)-SUM($N293:AM293),(Input!$N$159*(1+rvanilla)^0.5)/A17stdlife))</f>
        <v>0</v>
      </c>
      <c r="AO293" s="164">
        <f>IF(A17stdlife="n/a","n/a",IF(AO$3&gt;(A17stdlife+$E293),(Input!$N$159*(1+rvanilla)^0.5)-SUM($N293:AN293),(Input!$N$159*(1+rvanilla)^0.5)/A17stdlife))</f>
        <v>0</v>
      </c>
      <c r="AP293" s="164">
        <f>IF(A17stdlife="n/a","n/a",IF(AP$3&gt;(A17stdlife+$E293),(Input!$N$159*(1+rvanilla)^0.5)-SUM($N293:AO293),(Input!$N$159*(1+rvanilla)^0.5)/A17stdlife))</f>
        <v>0</v>
      </c>
      <c r="AQ293" s="164">
        <f>IF(A17stdlife="n/a","n/a",IF(AQ$3&gt;(A17stdlife+$E293),(Input!$N$159*(1+rvanilla)^0.5)-SUM($N293:AP293),(Input!$N$159*(1+rvanilla)^0.5)/A17stdlife))</f>
        <v>0</v>
      </c>
      <c r="AR293" s="164">
        <f>IF(A17stdlife="n/a","n/a",IF(AR$3&gt;(A17stdlife+$E293),(Input!$N$159*(1+rvanilla)^0.5)-SUM($N293:AQ293),(Input!$N$159*(1+rvanilla)^0.5)/A17stdlife))</f>
        <v>0</v>
      </c>
      <c r="AS293" s="164">
        <f>IF(A17stdlife="n/a","n/a",IF(AS$3&gt;(A17stdlife+$E293),(Input!$N$159*(1+rvanilla)^0.5)-SUM($N293:AR293),(Input!$N$159*(1+rvanilla)^0.5)/A17stdlife))</f>
        <v>0</v>
      </c>
      <c r="AT293" s="164">
        <f>IF(A17stdlife="n/a","n/a",IF(AT$3&gt;(A17stdlife+$E293),(Input!$N$159*(1+rvanilla)^0.5)-SUM($N293:AS293),(Input!$N$159*(1+rvanilla)^0.5)/A17stdlife))</f>
        <v>0</v>
      </c>
      <c r="AU293" s="164">
        <f>IF(A17stdlife="n/a","n/a",IF(AU$3&gt;(A17stdlife+$E293),(Input!$N$159*(1+rvanilla)^0.5)-SUM($N293:AT293),(Input!$N$159*(1+rvanilla)^0.5)/A17stdlife))</f>
        <v>0</v>
      </c>
      <c r="AV293" s="164">
        <f>IF(A17stdlife="n/a","n/a",IF(AV$3&gt;(A17stdlife+$E293),(Input!$N$159*(1+rvanilla)^0.5)-SUM($N293:AU293),(Input!$N$159*(1+rvanilla)^0.5)/A17stdlife))</f>
        <v>0</v>
      </c>
      <c r="AW293" s="164">
        <f>IF(A17stdlife="n/a","n/a",IF(AW$3&gt;(A17stdlife+$E293),(Input!$N$159*(1+rvanilla)^0.5)-SUM($N293:AV293),(Input!$N$159*(1+rvanilla)^0.5)/A17stdlife))</f>
        <v>0</v>
      </c>
      <c r="AX293" s="164">
        <f>IF(A17stdlife="n/a","n/a",IF(AX$3&gt;(A17stdlife+$E293),(Input!$N$159*(1+rvanilla)^0.5)-SUM($N293:AW293),(Input!$N$159*(1+rvanilla)^0.5)/A17stdlife))</f>
        <v>0</v>
      </c>
      <c r="AY293" s="164">
        <f>IF(A17stdlife="n/a","n/a",IF(AY$3&gt;(A17stdlife+$E293),(Input!$N$159*(1+rvanilla)^0.5)-SUM($N293:AX293),(Input!$N$159*(1+rvanilla)^0.5)/A17stdlife))</f>
        <v>0</v>
      </c>
      <c r="AZ293" s="164">
        <f>IF(A17stdlife="n/a","n/a",IF(AZ$3&gt;(A17stdlife+$E293),(Input!$N$159*(1+rvanilla)^0.5)-SUM($N293:AY293),(Input!$N$159*(1+rvanilla)^0.5)/A17stdlife))</f>
        <v>0</v>
      </c>
      <c r="BA293" s="164">
        <f>IF(A17stdlife="n/a","n/a",IF(BA$3&gt;(A17stdlife+$E293),(Input!$N$159*(1+rvanilla)^0.5)-SUM($N293:AZ293),(Input!$N$159*(1+rvanilla)^0.5)/A17stdlife))</f>
        <v>0</v>
      </c>
      <c r="BB293" s="164">
        <f>IF(A17stdlife="n/a","n/a",IF(BB$3&gt;(A17stdlife+$E293),(Input!$N$159*(1+rvanilla)^0.5)-SUM($N293:BA293),(Input!$N$159*(1+rvanilla)^0.5)/A17stdlife))</f>
        <v>0</v>
      </c>
      <c r="BC293" s="164">
        <f>IF(A17stdlife="n/a","n/a",IF(BC$3&gt;(A17stdlife+$E293),(Input!$N$159*(1+rvanilla)^0.5)-SUM($N293:BB293),(Input!$N$159*(1+rvanilla)^0.5)/A17stdlife))</f>
        <v>0</v>
      </c>
      <c r="BD293" s="164">
        <f>IF(A17stdlife="n/a","n/a",IF(BD$3&gt;(A17stdlife+$E293),(Input!$N$159*(1+rvanilla)^0.5)-SUM($N293:BC293),(Input!$N$159*(1+rvanilla)^0.5)/A17stdlife))</f>
        <v>0</v>
      </c>
      <c r="BE293" s="164">
        <f>IF(A17stdlife="n/a","n/a",IF(BE$3&gt;(A17stdlife+$E293),(Input!$N$159*(1+rvanilla)^0.5)-SUM($N293:BD293),(Input!$N$159*(1+rvanilla)^0.5)/A17stdlife))</f>
        <v>0</v>
      </c>
      <c r="BF293" s="164">
        <f>IF(A17stdlife="n/a","n/a",IF(BF$3&gt;(A17stdlife+$E293),(Input!$N$159*(1+rvanilla)^0.5)-SUM($N293:BE293),(Input!$N$159*(1+rvanilla)^0.5)/A17stdlife))</f>
        <v>0</v>
      </c>
      <c r="BG293" s="164">
        <f>IF(A17stdlife="n/a","n/a",IF(BG$3&gt;(A17stdlife+$E293),(Input!$N$159*(1+rvanilla)^0.5)-SUM($N293:BF293),(Input!$N$159*(1+rvanilla)^0.5)/A17stdlife))</f>
        <v>0</v>
      </c>
      <c r="BH293" s="164">
        <f>IF(A17stdlife="n/a","n/a",IF(BH$3&gt;(A17stdlife+$E293),(Input!$N$159*(1+rvanilla)^0.5)-SUM($N293:BG293),(Input!$N$159*(1+rvanilla)^0.5)/A17stdlife))</f>
        <v>0</v>
      </c>
      <c r="BI293" s="164">
        <f>IF(A17stdlife="n/a","n/a",IF(BI$3&gt;(A17stdlife+$E293),(Input!$N$159*(1+rvanilla)^0.5)-SUM($N293:BH293),(Input!$N$159*(1+rvanilla)^0.5)/A17stdlife))</f>
        <v>0</v>
      </c>
      <c r="BJ293" s="18"/>
      <c r="BK293" s="18"/>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s="5" customFormat="1" hidden="1" outlineLevel="2" x14ac:dyDescent="0.2">
      <c r="A294" s="18"/>
      <c r="B294" s="18"/>
      <c r="C294" s="36"/>
      <c r="D294" s="485"/>
      <c r="E294" s="283">
        <v>9</v>
      </c>
      <c r="F294" s="38"/>
      <c r="G294" s="391"/>
      <c r="H294" s="308"/>
      <c r="I294" s="308"/>
      <c r="J294" s="308"/>
      <c r="K294" s="308"/>
      <c r="L294" s="308"/>
      <c r="M294" s="308"/>
      <c r="N294" s="308"/>
      <c r="O294" s="307"/>
      <c r="P294" s="164">
        <f>IF(A17stdlife="n/a","n/a",IF(P$3&gt;(A17stdlife+$E294),(Input!$O$159*(1+rvanilla)^0.5)-SUM($O294:O294),(Input!$O$159*(1+rvanilla)^0.5)/A17stdlife))</f>
        <v>0</v>
      </c>
      <c r="Q294" s="164">
        <f>IF(A17stdlife="n/a","n/a",IF(Q$3&gt;(A17stdlife+$E294),(Input!$O$159*(1+rvanilla)^0.5)-SUM($O294:P294),(Input!$O$159*(1+rvanilla)^0.5)/A17stdlife))</f>
        <v>0</v>
      </c>
      <c r="R294" s="164">
        <f>IF(A17stdlife="n/a","n/a",IF(R$3&gt;(A17stdlife+$E294),(Input!$O$159*(1+rvanilla)^0.5)-SUM($O294:Q294),(Input!$O$159*(1+rvanilla)^0.5)/A17stdlife))</f>
        <v>0</v>
      </c>
      <c r="S294" s="164">
        <f>IF(A17stdlife="n/a","n/a",IF(S$3&gt;(A17stdlife+$E294),(Input!$O$159*(1+rvanilla)^0.5)-SUM($O294:R294),(Input!$O$159*(1+rvanilla)^0.5)/A17stdlife))</f>
        <v>0</v>
      </c>
      <c r="T294" s="164">
        <f>IF(A17stdlife="n/a","n/a",IF(T$3&gt;(A17stdlife+$E294),(Input!$O$159*(1+rvanilla)^0.5)-SUM($O294:S294),(Input!$O$159*(1+rvanilla)^0.5)/A17stdlife))</f>
        <v>0</v>
      </c>
      <c r="U294" s="164">
        <f>IF(A17stdlife="n/a","n/a",IF(U$3&gt;(A17stdlife+$E294),(Input!$O$159*(1+rvanilla)^0.5)-SUM($O294:T294),(Input!$O$159*(1+rvanilla)^0.5)/A17stdlife))</f>
        <v>0</v>
      </c>
      <c r="V294" s="164">
        <f>IF(A17stdlife="n/a","n/a",IF(V$3&gt;(A17stdlife+$E294),(Input!$O$159*(1+rvanilla)^0.5)-SUM($O294:U294),(Input!$O$159*(1+rvanilla)^0.5)/A17stdlife))</f>
        <v>0</v>
      </c>
      <c r="W294" s="164">
        <f>IF(A17stdlife="n/a","n/a",IF(W$3&gt;(A17stdlife+$E294),(Input!$O$159*(1+rvanilla)^0.5)-SUM($O294:V294),(Input!$O$159*(1+rvanilla)^0.5)/A17stdlife))</f>
        <v>0</v>
      </c>
      <c r="X294" s="164">
        <f>IF(A17stdlife="n/a","n/a",IF(X$3&gt;(A17stdlife+$E294),(Input!$O$159*(1+rvanilla)^0.5)-SUM($O294:W294),(Input!$O$159*(1+rvanilla)^0.5)/A17stdlife))</f>
        <v>0</v>
      </c>
      <c r="Y294" s="164">
        <f>IF(A17stdlife="n/a","n/a",IF(Y$3&gt;(A17stdlife+$E294),(Input!$O$159*(1+rvanilla)^0.5)-SUM($O294:X294),(Input!$O$159*(1+rvanilla)^0.5)/A17stdlife))</f>
        <v>0</v>
      </c>
      <c r="Z294" s="164">
        <f>IF(A17stdlife="n/a","n/a",IF(Z$3&gt;(A17stdlife+$E294),(Input!$O$159*(1+rvanilla)^0.5)-SUM($O294:Y294),(Input!$O$159*(1+rvanilla)^0.5)/A17stdlife))</f>
        <v>0</v>
      </c>
      <c r="AA294" s="164">
        <f>IF(A17stdlife="n/a","n/a",IF(AA$3&gt;(A17stdlife+$E294),(Input!$O$159*(1+rvanilla)^0.5)-SUM($O294:Z294),(Input!$O$159*(1+rvanilla)^0.5)/A17stdlife))</f>
        <v>0</v>
      </c>
      <c r="AB294" s="164">
        <f>IF(A17stdlife="n/a","n/a",IF(AB$3&gt;(A17stdlife+$E294),(Input!$O$159*(1+rvanilla)^0.5)-SUM($O294:AA294),(Input!$O$159*(1+rvanilla)^0.5)/A17stdlife))</f>
        <v>0</v>
      </c>
      <c r="AC294" s="164">
        <f>IF(A17stdlife="n/a","n/a",IF(AC$3&gt;(A17stdlife+$E294),(Input!$O$159*(1+rvanilla)^0.5)-SUM($O294:AB294),(Input!$O$159*(1+rvanilla)^0.5)/A17stdlife))</f>
        <v>0</v>
      </c>
      <c r="AD294" s="164">
        <f>IF(A17stdlife="n/a","n/a",IF(AD$3&gt;(A17stdlife+$E294),(Input!$O$159*(1+rvanilla)^0.5)-SUM($O294:AC294),(Input!$O$159*(1+rvanilla)^0.5)/A17stdlife))</f>
        <v>0</v>
      </c>
      <c r="AE294" s="164">
        <f>IF(A17stdlife="n/a","n/a",IF(AE$3&gt;(A17stdlife+$E294),(Input!$O$159*(1+rvanilla)^0.5)-SUM($O294:AD294),(Input!$O$159*(1+rvanilla)^0.5)/A17stdlife))</f>
        <v>0</v>
      </c>
      <c r="AF294" s="164">
        <f>IF(A17stdlife="n/a","n/a",IF(AF$3&gt;(A17stdlife+$E294),(Input!$O$159*(1+rvanilla)^0.5)-SUM($O294:AE294),(Input!$O$159*(1+rvanilla)^0.5)/A17stdlife))</f>
        <v>0</v>
      </c>
      <c r="AG294" s="164">
        <f>IF(A17stdlife="n/a","n/a",IF(AG$3&gt;(A17stdlife+$E294),(Input!$O$159*(1+rvanilla)^0.5)-SUM($O294:AF294),(Input!$O$159*(1+rvanilla)^0.5)/A17stdlife))</f>
        <v>0</v>
      </c>
      <c r="AH294" s="164">
        <f>IF(A17stdlife="n/a","n/a",IF(AH$3&gt;(A17stdlife+$E294),(Input!$O$159*(1+rvanilla)^0.5)-SUM($O294:AG294),(Input!$O$159*(1+rvanilla)^0.5)/A17stdlife))</f>
        <v>0</v>
      </c>
      <c r="AI294" s="164">
        <f>IF(A17stdlife="n/a","n/a",IF(AI$3&gt;(A17stdlife+$E294),(Input!$O$159*(1+rvanilla)^0.5)-SUM($O294:AH294),(Input!$O$159*(1+rvanilla)^0.5)/A17stdlife))</f>
        <v>0</v>
      </c>
      <c r="AJ294" s="164">
        <f>IF(A17stdlife="n/a","n/a",IF(AJ$3&gt;(A17stdlife+$E294),(Input!$O$159*(1+rvanilla)^0.5)-SUM($O294:AI294),(Input!$O$159*(1+rvanilla)^0.5)/A17stdlife))</f>
        <v>0</v>
      </c>
      <c r="AK294" s="164">
        <f>IF(A17stdlife="n/a","n/a",IF(AK$3&gt;(A17stdlife+$E294),(Input!$O$159*(1+rvanilla)^0.5)-SUM($O294:AJ294),(Input!$O$159*(1+rvanilla)^0.5)/A17stdlife))</f>
        <v>0</v>
      </c>
      <c r="AL294" s="164">
        <f>IF(A17stdlife="n/a","n/a",IF(AL$3&gt;(A17stdlife+$E294),(Input!$O$159*(1+rvanilla)^0.5)-SUM($O294:AK294),(Input!$O$159*(1+rvanilla)^0.5)/A17stdlife))</f>
        <v>0</v>
      </c>
      <c r="AM294" s="164">
        <f>IF(A17stdlife="n/a","n/a",IF(AM$3&gt;(A17stdlife+$E294),(Input!$O$159*(1+rvanilla)^0.5)-SUM($O294:AL294),(Input!$O$159*(1+rvanilla)^0.5)/A17stdlife))</f>
        <v>0</v>
      </c>
      <c r="AN294" s="164">
        <f>IF(A17stdlife="n/a","n/a",IF(AN$3&gt;(A17stdlife+$E294),(Input!$O$159*(1+rvanilla)^0.5)-SUM($O294:AM294),(Input!$O$159*(1+rvanilla)^0.5)/A17stdlife))</f>
        <v>0</v>
      </c>
      <c r="AO294" s="164">
        <f>IF(A17stdlife="n/a","n/a",IF(AO$3&gt;(A17stdlife+$E294),(Input!$O$159*(1+rvanilla)^0.5)-SUM($O294:AN294),(Input!$O$159*(1+rvanilla)^0.5)/A17stdlife))</f>
        <v>0</v>
      </c>
      <c r="AP294" s="164">
        <f>IF(A17stdlife="n/a","n/a",IF(AP$3&gt;(A17stdlife+$E294),(Input!$O$159*(1+rvanilla)^0.5)-SUM($O294:AO294),(Input!$O$159*(1+rvanilla)^0.5)/A17stdlife))</f>
        <v>0</v>
      </c>
      <c r="AQ294" s="164">
        <f>IF(A17stdlife="n/a","n/a",IF(AQ$3&gt;(A17stdlife+$E294),(Input!$O$159*(1+rvanilla)^0.5)-SUM($O294:AP294),(Input!$O$159*(1+rvanilla)^0.5)/A17stdlife))</f>
        <v>0</v>
      </c>
      <c r="AR294" s="164">
        <f>IF(A17stdlife="n/a","n/a",IF(AR$3&gt;(A17stdlife+$E294),(Input!$O$159*(1+rvanilla)^0.5)-SUM($O294:AQ294),(Input!$O$159*(1+rvanilla)^0.5)/A17stdlife))</f>
        <v>0</v>
      </c>
      <c r="AS294" s="164">
        <f>IF(A17stdlife="n/a","n/a",IF(AS$3&gt;(A17stdlife+$E294),(Input!$O$159*(1+rvanilla)^0.5)-SUM($O294:AR294),(Input!$O$159*(1+rvanilla)^0.5)/A17stdlife))</f>
        <v>0</v>
      </c>
      <c r="AT294" s="164">
        <f>IF(A17stdlife="n/a","n/a",IF(AT$3&gt;(A17stdlife+$E294),(Input!$O$159*(1+rvanilla)^0.5)-SUM($O294:AS294),(Input!$O$159*(1+rvanilla)^0.5)/A17stdlife))</f>
        <v>0</v>
      </c>
      <c r="AU294" s="164">
        <f>IF(A17stdlife="n/a","n/a",IF(AU$3&gt;(A17stdlife+$E294),(Input!$O$159*(1+rvanilla)^0.5)-SUM($O294:AT294),(Input!$O$159*(1+rvanilla)^0.5)/A17stdlife))</f>
        <v>0</v>
      </c>
      <c r="AV294" s="164">
        <f>IF(A17stdlife="n/a","n/a",IF(AV$3&gt;(A17stdlife+$E294),(Input!$O$159*(1+rvanilla)^0.5)-SUM($O294:AU294),(Input!$O$159*(1+rvanilla)^0.5)/A17stdlife))</f>
        <v>0</v>
      </c>
      <c r="AW294" s="164">
        <f>IF(A17stdlife="n/a","n/a",IF(AW$3&gt;(A17stdlife+$E294),(Input!$O$159*(1+rvanilla)^0.5)-SUM($O294:AV294),(Input!$O$159*(1+rvanilla)^0.5)/A17stdlife))</f>
        <v>0</v>
      </c>
      <c r="AX294" s="164">
        <f>IF(A17stdlife="n/a","n/a",IF(AX$3&gt;(A17stdlife+$E294),(Input!$O$159*(1+rvanilla)^0.5)-SUM($O294:AW294),(Input!$O$159*(1+rvanilla)^0.5)/A17stdlife))</f>
        <v>0</v>
      </c>
      <c r="AY294" s="164">
        <f>IF(A17stdlife="n/a","n/a",IF(AY$3&gt;(A17stdlife+$E294),(Input!$O$159*(1+rvanilla)^0.5)-SUM($O294:AX294),(Input!$O$159*(1+rvanilla)^0.5)/A17stdlife))</f>
        <v>0</v>
      </c>
      <c r="AZ294" s="164">
        <f>IF(A17stdlife="n/a","n/a",IF(AZ$3&gt;(A17stdlife+$E294),(Input!$O$159*(1+rvanilla)^0.5)-SUM($O294:AY294),(Input!$O$159*(1+rvanilla)^0.5)/A17stdlife))</f>
        <v>0</v>
      </c>
      <c r="BA294" s="164">
        <f>IF(A17stdlife="n/a","n/a",IF(BA$3&gt;(A17stdlife+$E294),(Input!$O$159*(1+rvanilla)^0.5)-SUM($O294:AZ294),(Input!$O$159*(1+rvanilla)^0.5)/A17stdlife))</f>
        <v>0</v>
      </c>
      <c r="BB294" s="164">
        <f>IF(A17stdlife="n/a","n/a",IF(BB$3&gt;(A17stdlife+$E294),(Input!$O$159*(1+rvanilla)^0.5)-SUM($O294:BA294),(Input!$O$159*(1+rvanilla)^0.5)/A17stdlife))</f>
        <v>0</v>
      </c>
      <c r="BC294" s="164">
        <f>IF(A17stdlife="n/a","n/a",IF(BC$3&gt;(A17stdlife+$E294),(Input!$O$159*(1+rvanilla)^0.5)-SUM($O294:BB294),(Input!$O$159*(1+rvanilla)^0.5)/A17stdlife))</f>
        <v>0</v>
      </c>
      <c r="BD294" s="164">
        <f>IF(A17stdlife="n/a","n/a",IF(BD$3&gt;(A17stdlife+$E294),(Input!$O$159*(1+rvanilla)^0.5)-SUM($O294:BC294),(Input!$O$159*(1+rvanilla)^0.5)/A17stdlife))</f>
        <v>0</v>
      </c>
      <c r="BE294" s="164">
        <f>IF(A17stdlife="n/a","n/a",IF(BE$3&gt;(A17stdlife+$E294),(Input!$O$159*(1+rvanilla)^0.5)-SUM($O294:BD294),(Input!$O$159*(1+rvanilla)^0.5)/A17stdlife))</f>
        <v>0</v>
      </c>
      <c r="BF294" s="164">
        <f>IF(A17stdlife="n/a","n/a",IF(BF$3&gt;(A17stdlife+$E294),(Input!$O$159*(1+rvanilla)^0.5)-SUM($O294:BE294),(Input!$O$159*(1+rvanilla)^0.5)/A17stdlife))</f>
        <v>0</v>
      </c>
      <c r="BG294" s="164">
        <f>IF(A17stdlife="n/a","n/a",IF(BG$3&gt;(A17stdlife+$E294),(Input!$O$159*(1+rvanilla)^0.5)-SUM($O294:BF294),(Input!$O$159*(1+rvanilla)^0.5)/A17stdlife))</f>
        <v>0</v>
      </c>
      <c r="BH294" s="164">
        <f>IF(A17stdlife="n/a","n/a",IF(BH$3&gt;(A17stdlife+$E294),(Input!$O$159*(1+rvanilla)^0.5)-SUM($O294:BG294),(Input!$O$159*(1+rvanilla)^0.5)/A17stdlife))</f>
        <v>0</v>
      </c>
      <c r="BI294" s="164">
        <f>IF(A17stdlife="n/a","n/a",IF(BI$3&gt;(A17stdlife+$E294),(Input!$O$159*(1+rvanilla)^0.5)-SUM($O294:BH294),(Input!$O$159*(1+rvanilla)^0.5)/A17stdlife))</f>
        <v>0</v>
      </c>
      <c r="BJ294" s="18"/>
      <c r="BK294" s="18"/>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s="5" customFormat="1" hidden="1" outlineLevel="2" x14ac:dyDescent="0.2">
      <c r="A295" s="18"/>
      <c r="B295" s="18"/>
      <c r="C295" s="36"/>
      <c r="D295" s="485"/>
      <c r="E295" s="284">
        <v>10</v>
      </c>
      <c r="F295" s="38"/>
      <c r="G295" s="391"/>
      <c r="H295" s="308"/>
      <c r="I295" s="308"/>
      <c r="J295" s="308"/>
      <c r="K295" s="308"/>
      <c r="L295" s="308"/>
      <c r="M295" s="308"/>
      <c r="N295" s="308"/>
      <c r="O295" s="308"/>
      <c r="P295" s="307"/>
      <c r="Q295" s="164">
        <f>IF(A17stdlife="n/a","n/a",IF(Q$3&gt;(A17stdlife+$E295),(Input!$P$159*(1+rvanilla)^0.5)-SUM($P295:P295),(Input!$P$159*(1+rvanilla)^0.5)/A17stdlife))</f>
        <v>0</v>
      </c>
      <c r="R295" s="164">
        <f>IF(A17stdlife="n/a","n/a",IF(R$3&gt;(A17stdlife+$E295),(Input!$P$159*(1+rvanilla)^0.5)-SUM($P295:Q295),(Input!$P$159*(1+rvanilla)^0.5)/A17stdlife))</f>
        <v>0</v>
      </c>
      <c r="S295" s="164">
        <f>IF(A17stdlife="n/a","n/a",IF(S$3&gt;(A17stdlife+$E295),(Input!$P$159*(1+rvanilla)^0.5)-SUM($P295:R295),(Input!$P$159*(1+rvanilla)^0.5)/A17stdlife))</f>
        <v>0</v>
      </c>
      <c r="T295" s="164">
        <f>IF(A17stdlife="n/a","n/a",IF(T$3&gt;(A17stdlife+$E295),(Input!$P$159*(1+rvanilla)^0.5)-SUM($P295:S295),(Input!$P$159*(1+rvanilla)^0.5)/A17stdlife))</f>
        <v>0</v>
      </c>
      <c r="U295" s="164">
        <f>IF(A17stdlife="n/a","n/a",IF(U$3&gt;(A17stdlife+$E295),(Input!$P$159*(1+rvanilla)^0.5)-SUM($P295:T295),(Input!$P$159*(1+rvanilla)^0.5)/A17stdlife))</f>
        <v>0</v>
      </c>
      <c r="V295" s="164">
        <f>IF(A17stdlife="n/a","n/a",IF(V$3&gt;(A17stdlife+$E295),(Input!$P$159*(1+rvanilla)^0.5)-SUM($P295:U295),(Input!$P$159*(1+rvanilla)^0.5)/A17stdlife))</f>
        <v>0</v>
      </c>
      <c r="W295" s="164">
        <f>IF(A17stdlife="n/a","n/a",IF(W$3&gt;(A17stdlife+$E295),(Input!$P$159*(1+rvanilla)^0.5)-SUM($P295:V295),(Input!$P$159*(1+rvanilla)^0.5)/A17stdlife))</f>
        <v>0</v>
      </c>
      <c r="X295" s="164">
        <f>IF(A17stdlife="n/a","n/a",IF(X$3&gt;(A17stdlife+$E295),(Input!$P$159*(1+rvanilla)^0.5)-SUM($P295:W295),(Input!$P$159*(1+rvanilla)^0.5)/A17stdlife))</f>
        <v>0</v>
      </c>
      <c r="Y295" s="164">
        <f>IF(A17stdlife="n/a","n/a",IF(Y$3&gt;(A17stdlife+$E295),(Input!$P$159*(1+rvanilla)^0.5)-SUM($P295:X295),(Input!$P$159*(1+rvanilla)^0.5)/A17stdlife))</f>
        <v>0</v>
      </c>
      <c r="Z295" s="164">
        <f>IF(A17stdlife="n/a","n/a",IF(Z$3&gt;(A17stdlife+$E295),(Input!$P$159*(1+rvanilla)^0.5)-SUM($P295:Y295),(Input!$P$159*(1+rvanilla)^0.5)/A17stdlife))</f>
        <v>0</v>
      </c>
      <c r="AA295" s="164">
        <f>IF(A17stdlife="n/a","n/a",IF(AA$3&gt;(A17stdlife+$E295),(Input!$P$159*(1+rvanilla)^0.5)-SUM($P295:Z295),(Input!$P$159*(1+rvanilla)^0.5)/A17stdlife))</f>
        <v>0</v>
      </c>
      <c r="AB295" s="164">
        <f>IF(A17stdlife="n/a","n/a",IF(AB$3&gt;(A17stdlife+$E295),(Input!$P$159*(1+rvanilla)^0.5)-SUM($P295:AA295),(Input!$P$159*(1+rvanilla)^0.5)/A17stdlife))</f>
        <v>0</v>
      </c>
      <c r="AC295" s="164">
        <f>IF(A17stdlife="n/a","n/a",IF(AC$3&gt;(A17stdlife+$E295),(Input!$P$159*(1+rvanilla)^0.5)-SUM($P295:AB295),(Input!$P$159*(1+rvanilla)^0.5)/A17stdlife))</f>
        <v>0</v>
      </c>
      <c r="AD295" s="164">
        <f>IF(A17stdlife="n/a","n/a",IF(AD$3&gt;(A17stdlife+$E295),(Input!$P$159*(1+rvanilla)^0.5)-SUM($P295:AC295),(Input!$P$159*(1+rvanilla)^0.5)/A17stdlife))</f>
        <v>0</v>
      </c>
      <c r="AE295" s="164">
        <f>IF(A17stdlife="n/a","n/a",IF(AE$3&gt;(A17stdlife+$E295),(Input!$P$159*(1+rvanilla)^0.5)-SUM($P295:AD295),(Input!$P$159*(1+rvanilla)^0.5)/A17stdlife))</f>
        <v>0</v>
      </c>
      <c r="AF295" s="164">
        <f>IF(A17stdlife="n/a","n/a",IF(AF$3&gt;(A17stdlife+$E295),(Input!$P$159*(1+rvanilla)^0.5)-SUM($P295:AE295),(Input!$P$159*(1+rvanilla)^0.5)/A17stdlife))</f>
        <v>0</v>
      </c>
      <c r="AG295" s="164">
        <f>IF(A17stdlife="n/a","n/a",IF(AG$3&gt;(A17stdlife+$E295),(Input!$P$159*(1+rvanilla)^0.5)-SUM($P295:AF295),(Input!$P$159*(1+rvanilla)^0.5)/A17stdlife))</f>
        <v>0</v>
      </c>
      <c r="AH295" s="164">
        <f>IF(A17stdlife="n/a","n/a",IF(AH$3&gt;(A17stdlife+$E295),(Input!$P$159*(1+rvanilla)^0.5)-SUM($P295:AG295),(Input!$P$159*(1+rvanilla)^0.5)/A17stdlife))</f>
        <v>0</v>
      </c>
      <c r="AI295" s="164">
        <f>IF(A17stdlife="n/a","n/a",IF(AI$3&gt;(A17stdlife+$E295),(Input!$P$159*(1+rvanilla)^0.5)-SUM($P295:AH295),(Input!$P$159*(1+rvanilla)^0.5)/A17stdlife))</f>
        <v>0</v>
      </c>
      <c r="AJ295" s="164">
        <f>IF(A17stdlife="n/a","n/a",IF(AJ$3&gt;(A17stdlife+$E295),(Input!$P$159*(1+rvanilla)^0.5)-SUM($P295:AI295),(Input!$P$159*(1+rvanilla)^0.5)/A17stdlife))</f>
        <v>0</v>
      </c>
      <c r="AK295" s="164">
        <f>IF(A17stdlife="n/a","n/a",IF(AK$3&gt;(A17stdlife+$E295),(Input!$P$159*(1+rvanilla)^0.5)-SUM($P295:AJ295),(Input!$P$159*(1+rvanilla)^0.5)/A17stdlife))</f>
        <v>0</v>
      </c>
      <c r="AL295" s="164">
        <f>IF(A17stdlife="n/a","n/a",IF(AL$3&gt;(A17stdlife+$E295),(Input!$P$159*(1+rvanilla)^0.5)-SUM($P295:AK295),(Input!$P$159*(1+rvanilla)^0.5)/A17stdlife))</f>
        <v>0</v>
      </c>
      <c r="AM295" s="164">
        <f>IF(A17stdlife="n/a","n/a",IF(AM$3&gt;(A17stdlife+$E295),(Input!$P$159*(1+rvanilla)^0.5)-SUM($P295:AL295),(Input!$P$159*(1+rvanilla)^0.5)/A17stdlife))</f>
        <v>0</v>
      </c>
      <c r="AN295" s="164">
        <f>IF(A17stdlife="n/a","n/a",IF(AN$3&gt;(A17stdlife+$E295),(Input!$P$159*(1+rvanilla)^0.5)-SUM($P295:AM295),(Input!$P$159*(1+rvanilla)^0.5)/A17stdlife))</f>
        <v>0</v>
      </c>
      <c r="AO295" s="164">
        <f>IF(A17stdlife="n/a","n/a",IF(AO$3&gt;(A17stdlife+$E295),(Input!$P$159*(1+rvanilla)^0.5)-SUM($P295:AN295),(Input!$P$159*(1+rvanilla)^0.5)/A17stdlife))</f>
        <v>0</v>
      </c>
      <c r="AP295" s="164">
        <f>IF(A17stdlife="n/a","n/a",IF(AP$3&gt;(A17stdlife+$E295),(Input!$P$159*(1+rvanilla)^0.5)-SUM($P295:AO295),(Input!$P$159*(1+rvanilla)^0.5)/A17stdlife))</f>
        <v>0</v>
      </c>
      <c r="AQ295" s="164">
        <f>IF(A17stdlife="n/a","n/a",IF(AQ$3&gt;(A17stdlife+$E295),(Input!$P$159*(1+rvanilla)^0.5)-SUM($P295:AP295),(Input!$P$159*(1+rvanilla)^0.5)/A17stdlife))</f>
        <v>0</v>
      </c>
      <c r="AR295" s="164">
        <f>IF(A17stdlife="n/a","n/a",IF(AR$3&gt;(A17stdlife+$E295),(Input!$P$159*(1+rvanilla)^0.5)-SUM($P295:AQ295),(Input!$P$159*(1+rvanilla)^0.5)/A17stdlife))</f>
        <v>0</v>
      </c>
      <c r="AS295" s="164">
        <f>IF(A17stdlife="n/a","n/a",IF(AS$3&gt;(A17stdlife+$E295),(Input!$P$159*(1+rvanilla)^0.5)-SUM($P295:AR295),(Input!$P$159*(1+rvanilla)^0.5)/A17stdlife))</f>
        <v>0</v>
      </c>
      <c r="AT295" s="164">
        <f>IF(A17stdlife="n/a","n/a",IF(AT$3&gt;(A17stdlife+$E295),(Input!$P$159*(1+rvanilla)^0.5)-SUM($P295:AS295),(Input!$P$159*(1+rvanilla)^0.5)/A17stdlife))</f>
        <v>0</v>
      </c>
      <c r="AU295" s="164">
        <f>IF(A17stdlife="n/a","n/a",IF(AU$3&gt;(A17stdlife+$E295),(Input!$P$159*(1+rvanilla)^0.5)-SUM($P295:AT295),(Input!$P$159*(1+rvanilla)^0.5)/A17stdlife))</f>
        <v>0</v>
      </c>
      <c r="AV295" s="164">
        <f>IF(A17stdlife="n/a","n/a",IF(AV$3&gt;(A17stdlife+$E295),(Input!$P$159*(1+rvanilla)^0.5)-SUM($P295:AU295),(Input!$P$159*(1+rvanilla)^0.5)/A17stdlife))</f>
        <v>0</v>
      </c>
      <c r="AW295" s="164">
        <f>IF(A17stdlife="n/a","n/a",IF(AW$3&gt;(A17stdlife+$E295),(Input!$P$159*(1+rvanilla)^0.5)-SUM($P295:AV295),(Input!$P$159*(1+rvanilla)^0.5)/A17stdlife))</f>
        <v>0</v>
      </c>
      <c r="AX295" s="164">
        <f>IF(A17stdlife="n/a","n/a",IF(AX$3&gt;(A17stdlife+$E295),(Input!$P$159*(1+rvanilla)^0.5)-SUM($P295:AW295),(Input!$P$159*(1+rvanilla)^0.5)/A17stdlife))</f>
        <v>0</v>
      </c>
      <c r="AY295" s="164">
        <f>IF(A17stdlife="n/a","n/a",IF(AY$3&gt;(A17stdlife+$E295),(Input!$P$159*(1+rvanilla)^0.5)-SUM($P295:AX295),(Input!$P$159*(1+rvanilla)^0.5)/A17stdlife))</f>
        <v>0</v>
      </c>
      <c r="AZ295" s="164">
        <f>IF(A17stdlife="n/a","n/a",IF(AZ$3&gt;(A17stdlife+$E295),(Input!$P$159*(1+rvanilla)^0.5)-SUM($P295:AY295),(Input!$P$159*(1+rvanilla)^0.5)/A17stdlife))</f>
        <v>0</v>
      </c>
      <c r="BA295" s="164">
        <f>IF(A17stdlife="n/a","n/a",IF(BA$3&gt;(A17stdlife+$E295),(Input!$P$159*(1+rvanilla)^0.5)-SUM($P295:AZ295),(Input!$P$159*(1+rvanilla)^0.5)/A17stdlife))</f>
        <v>0</v>
      </c>
      <c r="BB295" s="164">
        <f>IF(A17stdlife="n/a","n/a",IF(BB$3&gt;(A17stdlife+$E295),(Input!$P$159*(1+rvanilla)^0.5)-SUM($P295:BA295),(Input!$P$159*(1+rvanilla)^0.5)/A17stdlife))</f>
        <v>0</v>
      </c>
      <c r="BC295" s="164">
        <f>IF(A17stdlife="n/a","n/a",IF(BC$3&gt;(A17stdlife+$E295),(Input!$P$159*(1+rvanilla)^0.5)-SUM($P295:BB295),(Input!$P$159*(1+rvanilla)^0.5)/A17stdlife))</f>
        <v>0</v>
      </c>
      <c r="BD295" s="164">
        <f>IF(A17stdlife="n/a","n/a",IF(BD$3&gt;(A17stdlife+$E295),(Input!$P$159*(1+rvanilla)^0.5)-SUM($P295:BC295),(Input!$P$159*(1+rvanilla)^0.5)/A17stdlife))</f>
        <v>0</v>
      </c>
      <c r="BE295" s="164">
        <f>IF(A17stdlife="n/a","n/a",IF(BE$3&gt;(A17stdlife+$E295),(Input!$P$159*(1+rvanilla)^0.5)-SUM($P295:BD295),(Input!$P$159*(1+rvanilla)^0.5)/A17stdlife))</f>
        <v>0</v>
      </c>
      <c r="BF295" s="164">
        <f>IF(A17stdlife="n/a","n/a",IF(BF$3&gt;(A17stdlife+$E295),(Input!$P$159*(1+rvanilla)^0.5)-SUM($P295:BE295),(Input!$P$159*(1+rvanilla)^0.5)/A17stdlife))</f>
        <v>0</v>
      </c>
      <c r="BG295" s="164">
        <f>IF(A17stdlife="n/a","n/a",IF(BG$3&gt;(A17stdlife+$E295),(Input!$P$159*(1+rvanilla)^0.5)-SUM($P295:BF295),(Input!$P$159*(1+rvanilla)^0.5)/A17stdlife))</f>
        <v>0</v>
      </c>
      <c r="BH295" s="164">
        <f>IF(A17stdlife="n/a","n/a",IF(BH$3&gt;(A17stdlife+$E295),(Input!$P$159*(1+rvanilla)^0.5)-SUM($P295:BG295),(Input!$P$159*(1+rvanilla)^0.5)/A17stdlife))</f>
        <v>0</v>
      </c>
      <c r="BI295" s="164">
        <f>IF(A17stdlife="n/a","n/a",IF(BI$3&gt;(A17stdlife+$E295),(Input!$P$159*(1+rvanilla)^0.5)-SUM($P295:BH295),(Input!$P$159*(1+rvanilla)^0.5)/A17stdlife))</f>
        <v>0</v>
      </c>
      <c r="BJ295" s="18"/>
      <c r="BK295" s="18"/>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s="5" customFormat="1" hidden="1" outlineLevel="1" x14ac:dyDescent="0.2">
      <c r="A296" s="18"/>
      <c r="B296" s="18"/>
      <c r="C296" s="36" t="str">
        <f>Asset17</f>
        <v>System IT (tx)</v>
      </c>
      <c r="D296" s="18"/>
      <c r="E296" s="18"/>
      <c r="F296" s="33"/>
      <c r="G296" s="161">
        <f>SUM(G284:G295)</f>
        <v>3.9649785251737364</v>
      </c>
      <c r="H296" s="161">
        <f t="shared" ref="H296:AL296" si="69">SUM(H284:H295)</f>
        <v>4.4411469046016236</v>
      </c>
      <c r="I296" s="161">
        <f t="shared" si="69"/>
        <v>5.2908202329252001</v>
      </c>
      <c r="J296" s="161">
        <f t="shared" si="69"/>
        <v>6.188284650404885</v>
      </c>
      <c r="K296" s="161">
        <f t="shared" si="69"/>
        <v>5.7612118935729724</v>
      </c>
      <c r="L296" s="161">
        <f t="shared" si="69"/>
        <v>3.027943470649296</v>
      </c>
      <c r="M296" s="161">
        <f t="shared" si="69"/>
        <v>3.027943470649296</v>
      </c>
      <c r="N296" s="161">
        <f t="shared" si="69"/>
        <v>3.027943470649296</v>
      </c>
      <c r="O296" s="161">
        <f t="shared" si="69"/>
        <v>2.5517750912214083</v>
      </c>
      <c r="P296" s="161">
        <f t="shared" si="69"/>
        <v>1.7021017628978328</v>
      </c>
      <c r="Q296" s="161">
        <f t="shared" si="69"/>
        <v>0.80463734541814702</v>
      </c>
      <c r="R296" s="161">
        <f t="shared" si="69"/>
        <v>0.38413191627339055</v>
      </c>
      <c r="S296" s="161">
        <f t="shared" si="69"/>
        <v>0</v>
      </c>
      <c r="T296" s="161">
        <f t="shared" si="69"/>
        <v>0</v>
      </c>
      <c r="U296" s="161">
        <f t="shared" si="69"/>
        <v>0</v>
      </c>
      <c r="V296" s="161">
        <f t="shared" si="69"/>
        <v>0</v>
      </c>
      <c r="W296" s="161">
        <f t="shared" si="69"/>
        <v>0</v>
      </c>
      <c r="X296" s="161">
        <f t="shared" si="69"/>
        <v>0</v>
      </c>
      <c r="Y296" s="161">
        <f t="shared" si="69"/>
        <v>0</v>
      </c>
      <c r="Z296" s="161">
        <f t="shared" si="69"/>
        <v>0</v>
      </c>
      <c r="AA296" s="161">
        <f t="shared" si="69"/>
        <v>0</v>
      </c>
      <c r="AB296" s="161">
        <f t="shared" si="69"/>
        <v>0</v>
      </c>
      <c r="AC296" s="161">
        <f t="shared" si="69"/>
        <v>0</v>
      </c>
      <c r="AD296" s="161">
        <f t="shared" si="69"/>
        <v>0</v>
      </c>
      <c r="AE296" s="161">
        <f t="shared" si="69"/>
        <v>0</v>
      </c>
      <c r="AF296" s="161">
        <f t="shared" si="69"/>
        <v>0</v>
      </c>
      <c r="AG296" s="161">
        <f t="shared" si="69"/>
        <v>0</v>
      </c>
      <c r="AH296" s="161">
        <f t="shared" si="69"/>
        <v>0</v>
      </c>
      <c r="AI296" s="161">
        <f t="shared" si="69"/>
        <v>0</v>
      </c>
      <c r="AJ296" s="161">
        <f t="shared" si="69"/>
        <v>0</v>
      </c>
      <c r="AK296" s="161">
        <f t="shared" si="69"/>
        <v>0</v>
      </c>
      <c r="AL296" s="161">
        <f t="shared" si="69"/>
        <v>0</v>
      </c>
      <c r="AM296" s="161">
        <f t="shared" ref="AM296:BI296" si="70">SUM(AM284:AM295)</f>
        <v>0</v>
      </c>
      <c r="AN296" s="161">
        <f t="shared" si="70"/>
        <v>0</v>
      </c>
      <c r="AO296" s="161">
        <f t="shared" si="70"/>
        <v>0</v>
      </c>
      <c r="AP296" s="161">
        <f t="shared" si="70"/>
        <v>0</v>
      </c>
      <c r="AQ296" s="161">
        <f t="shared" si="70"/>
        <v>0</v>
      </c>
      <c r="AR296" s="161">
        <f t="shared" si="70"/>
        <v>0</v>
      </c>
      <c r="AS296" s="161">
        <f t="shared" si="70"/>
        <v>0</v>
      </c>
      <c r="AT296" s="161">
        <f t="shared" si="70"/>
        <v>0</v>
      </c>
      <c r="AU296" s="161">
        <f t="shared" si="70"/>
        <v>0</v>
      </c>
      <c r="AV296" s="161">
        <f t="shared" si="70"/>
        <v>0</v>
      </c>
      <c r="AW296" s="161">
        <f t="shared" si="70"/>
        <v>0</v>
      </c>
      <c r="AX296" s="161">
        <f t="shared" si="70"/>
        <v>0</v>
      </c>
      <c r="AY296" s="161">
        <f t="shared" si="70"/>
        <v>0</v>
      </c>
      <c r="AZ296" s="161">
        <f t="shared" si="70"/>
        <v>0</v>
      </c>
      <c r="BA296" s="161">
        <f t="shared" si="70"/>
        <v>0</v>
      </c>
      <c r="BB296" s="161">
        <f t="shared" si="70"/>
        <v>0</v>
      </c>
      <c r="BC296" s="161">
        <f t="shared" si="70"/>
        <v>0</v>
      </c>
      <c r="BD296" s="161">
        <f t="shared" si="70"/>
        <v>0</v>
      </c>
      <c r="BE296" s="161">
        <f t="shared" si="70"/>
        <v>0</v>
      </c>
      <c r="BF296" s="161">
        <f t="shared" si="70"/>
        <v>0</v>
      </c>
      <c r="BG296" s="161">
        <f t="shared" si="70"/>
        <v>0</v>
      </c>
      <c r="BH296" s="161">
        <f t="shared" si="70"/>
        <v>0</v>
      </c>
      <c r="BI296" s="161">
        <f t="shared" si="70"/>
        <v>0</v>
      </c>
      <c r="BJ296" s="18"/>
      <c r="BK296" s="18"/>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s="5" customFormat="1" hidden="1" outlineLevel="2" x14ac:dyDescent="0.2">
      <c r="A297" s="18"/>
      <c r="B297" s="43" t="str">
        <f>C309</f>
        <v>IT systems</v>
      </c>
      <c r="C297" s="44"/>
      <c r="D297" s="45" t="s">
        <v>72</v>
      </c>
      <c r="E297" s="44"/>
      <c r="F297" s="46"/>
      <c r="G297" s="389">
        <f>IF(G$3&gt;A18remlife,A18value-SUM($F297:F297),IF(A18remlife="N/A","n/a",A18value/A18remlife))</f>
        <v>8.0019328956319544</v>
      </c>
      <c r="H297" s="163">
        <f>IF(H$3&gt;A18remlife,A18value-SUM($F297:G297),IF(A18remlife="N/A","n/a",A18value/A18remlife))</f>
        <v>8.0019328956319544</v>
      </c>
      <c r="I297" s="163">
        <f>IF(I$3&gt;A18remlife,A18value-SUM($F297:H297),IF(A18remlife="N/A","n/a",A18value/A18remlife))</f>
        <v>8.0019328956319544</v>
      </c>
      <c r="J297" s="163">
        <f>IF(J$3&gt;A18remlife,A18value-SUM($F297:I297),IF(A18remlife="N/A","n/a",A18value/A18remlife))</f>
        <v>2.4092887768491877</v>
      </c>
      <c r="K297" s="163">
        <f>IF(K$3&gt;A18remlife,A18value-SUM($F297:J297),IF(A18remlife="N/A","n/a",A18value/A18remlife))</f>
        <v>0</v>
      </c>
      <c r="L297" s="163">
        <f>IF(L$3&gt;A18remlife,A18value-SUM($F297:K297),IF(A18remlife="N/A","n/a",A18value/A18remlife))</f>
        <v>0</v>
      </c>
      <c r="M297" s="163">
        <f>IF(M$3&gt;A18remlife,A18value-SUM($F297:L297),IF(A18remlife="N/A","n/a",A18value/A18remlife))</f>
        <v>0</v>
      </c>
      <c r="N297" s="163">
        <f>IF(N$3&gt;A18remlife,A18value-SUM($F297:M297),IF(A18remlife="N/A","n/a",A18value/A18remlife))</f>
        <v>0</v>
      </c>
      <c r="O297" s="163">
        <f>IF(O$3&gt;A18remlife,A18value-SUM($F297:N297),IF(A18remlife="N/A","n/a",A18value/A18remlife))</f>
        <v>0</v>
      </c>
      <c r="P297" s="163">
        <f>IF(P$3&gt;A18remlife,A18value-SUM($F297:O297),IF(A18remlife="N/A","n/a",A18value/A18remlife))</f>
        <v>0</v>
      </c>
      <c r="Q297" s="163">
        <f>IF(Q$3&gt;A18remlife,A18value-SUM($F297:P297),IF(A18remlife="N/A","n/a",A18value/A18remlife))</f>
        <v>0</v>
      </c>
      <c r="R297" s="163">
        <f>IF(R$3&gt;A18remlife,A18value-SUM($F297:Q297),IF(A18remlife="N/A","n/a",A18value/A18remlife))</f>
        <v>0</v>
      </c>
      <c r="S297" s="163">
        <f>IF(S$3&gt;A18remlife,A18value-SUM($F297:R297),IF(A18remlife="N/A","n/a",A18value/A18remlife))</f>
        <v>0</v>
      </c>
      <c r="T297" s="163">
        <f>IF(T$3&gt;A18remlife,A18value-SUM($F297:S297),IF(A18remlife="N/A","n/a",A18value/A18remlife))</f>
        <v>0</v>
      </c>
      <c r="U297" s="163">
        <f>IF(U$3&gt;A18remlife,A18value-SUM($F297:T297),IF(A18remlife="N/A","n/a",A18value/A18remlife))</f>
        <v>0</v>
      </c>
      <c r="V297" s="163">
        <f>IF(V$3&gt;A18remlife,A18value-SUM($F297:U297),IF(A18remlife="N/A","n/a",A18value/A18remlife))</f>
        <v>0</v>
      </c>
      <c r="W297" s="163">
        <f>IF(W$3&gt;A18remlife,A18value-SUM($F297:V297),IF(A18remlife="N/A","n/a",A18value/A18remlife))</f>
        <v>0</v>
      </c>
      <c r="X297" s="163">
        <f>IF(X$3&gt;A18remlife,A18value-SUM($F297:W297),IF(A18remlife="N/A","n/a",A18value/A18remlife))</f>
        <v>0</v>
      </c>
      <c r="Y297" s="163">
        <f>IF(Y$3&gt;A18remlife,A18value-SUM($F297:X297),IF(A18remlife="N/A","n/a",A18value/A18remlife))</f>
        <v>0</v>
      </c>
      <c r="Z297" s="163">
        <f>IF(Z$3&gt;A18remlife,A18value-SUM($F297:Y297),IF(A18remlife="N/A","n/a",A18value/A18remlife))</f>
        <v>0</v>
      </c>
      <c r="AA297" s="163">
        <f>IF(AA$3&gt;A18remlife,A18value-SUM($F297:Z297),IF(A18remlife="N/A","n/a",A18value/A18remlife))</f>
        <v>0</v>
      </c>
      <c r="AB297" s="163">
        <f>IF(AB$3&gt;A18remlife,A18value-SUM($F297:AA297),IF(A18remlife="N/A","n/a",A18value/A18remlife))</f>
        <v>0</v>
      </c>
      <c r="AC297" s="163">
        <f>IF(AC$3&gt;A18remlife,A18value-SUM($F297:AB297),IF(A18remlife="N/A","n/a",A18value/A18remlife))</f>
        <v>0</v>
      </c>
      <c r="AD297" s="163">
        <f>IF(AD$3&gt;A18remlife,A18value-SUM($F297:AC297),IF(A18remlife="N/A","n/a",A18value/A18remlife))</f>
        <v>0</v>
      </c>
      <c r="AE297" s="163">
        <f>IF(AE$3&gt;A18remlife,A18value-SUM($F297:AD297),IF(A18remlife="N/A","n/a",A18value/A18remlife))</f>
        <v>0</v>
      </c>
      <c r="AF297" s="163">
        <f>IF(AF$3&gt;A18remlife,A18value-SUM($F297:AE297),IF(A18remlife="N/A","n/a",A18value/A18remlife))</f>
        <v>0</v>
      </c>
      <c r="AG297" s="163">
        <f>IF(AG$3&gt;A18remlife,A18value-SUM($F297:AF297),IF(A18remlife="N/A","n/a",A18value/A18remlife))</f>
        <v>0</v>
      </c>
      <c r="AH297" s="163">
        <f>IF(AH$3&gt;A18remlife,A18value-SUM($F297:AG297),IF(A18remlife="N/A","n/a",A18value/A18remlife))</f>
        <v>0</v>
      </c>
      <c r="AI297" s="163">
        <f>IF(AI$3&gt;A18remlife,A18value-SUM($F297:AH297),IF(A18remlife="N/A","n/a",A18value/A18remlife))</f>
        <v>0</v>
      </c>
      <c r="AJ297" s="163">
        <f>IF(AJ$3&gt;A18remlife,A18value-SUM($F297:AI297),IF(A18remlife="N/A","n/a",A18value/A18remlife))</f>
        <v>0</v>
      </c>
      <c r="AK297" s="163">
        <f>IF(AK$3&gt;A18remlife,A18value-SUM($F297:AJ297),IF(A18remlife="N/A","n/a",A18value/A18remlife))</f>
        <v>0</v>
      </c>
      <c r="AL297" s="163">
        <f>IF(AL$3&gt;A18remlife,A18value-SUM($F297:AK297),IF(A18remlife="N/A","n/a",A18value/A18remlife))</f>
        <v>0</v>
      </c>
      <c r="AM297" s="163">
        <f>IF(AM$3&gt;A18remlife,A18value-SUM($F297:AL297),IF(A18remlife="N/A","n/a",A18value/A18remlife))</f>
        <v>0</v>
      </c>
      <c r="AN297" s="163">
        <f>IF(AN$3&gt;A18remlife,A18value-SUM($F297:AM297),IF(A18remlife="N/A","n/a",A18value/A18remlife))</f>
        <v>0</v>
      </c>
      <c r="AO297" s="163">
        <f>IF(AO$3&gt;A18remlife,A18value-SUM($F297:AN297),IF(A18remlife="N/A","n/a",A18value/A18remlife))</f>
        <v>0</v>
      </c>
      <c r="AP297" s="163">
        <f>IF(AP$3&gt;A18remlife,A18value-SUM($F297:AO297),IF(A18remlife="N/A","n/a",A18value/A18remlife))</f>
        <v>0</v>
      </c>
      <c r="AQ297" s="163">
        <f>IF(AQ$3&gt;A18remlife,A18value-SUM($F297:AP297),IF(A18remlife="N/A","n/a",A18value/A18remlife))</f>
        <v>0</v>
      </c>
      <c r="AR297" s="163">
        <f>IF(AR$3&gt;A18remlife,A18value-SUM($F297:AQ297),IF(A18remlife="N/A","n/a",A18value/A18remlife))</f>
        <v>0</v>
      </c>
      <c r="AS297" s="163">
        <f>IF(AS$3&gt;A18remlife,A18value-SUM($F297:AR297),IF(A18remlife="N/A","n/a",A18value/A18remlife))</f>
        <v>0</v>
      </c>
      <c r="AT297" s="163">
        <f>IF(AT$3&gt;A18remlife,A18value-SUM($F297:AS297),IF(A18remlife="N/A","n/a",A18value/A18remlife))</f>
        <v>0</v>
      </c>
      <c r="AU297" s="163">
        <f>IF(AU$3&gt;A18remlife,A18value-SUM($F297:AT297),IF(A18remlife="N/A","n/a",A18value/A18remlife))</f>
        <v>0</v>
      </c>
      <c r="AV297" s="163">
        <f>IF(AV$3&gt;A18remlife,A18value-SUM($F297:AU297),IF(A18remlife="N/A","n/a",A18value/A18remlife))</f>
        <v>0</v>
      </c>
      <c r="AW297" s="163">
        <f>IF(AW$3&gt;A18remlife,A18value-SUM($F297:AV297),IF(A18remlife="N/A","n/a",A18value/A18remlife))</f>
        <v>0</v>
      </c>
      <c r="AX297" s="163">
        <f>IF(AX$3&gt;A18remlife,A18value-SUM($F297:AW297),IF(A18remlife="N/A","n/a",A18value/A18remlife))</f>
        <v>0</v>
      </c>
      <c r="AY297" s="163">
        <f>IF(AY$3&gt;A18remlife,A18value-SUM($F297:AX297),IF(A18remlife="N/A","n/a",A18value/A18remlife))</f>
        <v>0</v>
      </c>
      <c r="AZ297" s="163">
        <f>IF(AZ$3&gt;A18remlife,A18value-SUM($F297:AY297),IF(A18remlife="N/A","n/a",A18value/A18remlife))</f>
        <v>0</v>
      </c>
      <c r="BA297" s="163">
        <f>IF(BA$3&gt;A18remlife,A18value-SUM($F297:AZ297),IF(A18remlife="N/A","n/a",A18value/A18remlife))</f>
        <v>0</v>
      </c>
      <c r="BB297" s="163">
        <f>IF(BB$3&gt;A18remlife,A18value-SUM($F297:BA297),IF(A18remlife="N/A","n/a",A18value/A18remlife))</f>
        <v>0</v>
      </c>
      <c r="BC297" s="163">
        <f>IF(BC$3&gt;A18remlife,A18value-SUM($F297:BB297),IF(A18remlife="N/A","n/a",A18value/A18remlife))</f>
        <v>0</v>
      </c>
      <c r="BD297" s="163">
        <f>IF(BD$3&gt;A18remlife,A18value-SUM($F297:BC297),IF(A18remlife="N/A","n/a",A18value/A18remlife))</f>
        <v>0</v>
      </c>
      <c r="BE297" s="163">
        <f>IF(BE$3&gt;A18remlife,A18value-SUM($F297:BD297),IF(A18remlife="N/A","n/a",A18value/A18remlife))</f>
        <v>0</v>
      </c>
      <c r="BF297" s="163">
        <f>IF(BF$3&gt;A18remlife,A18value-SUM($F297:BE297),IF(A18remlife="N/A","n/a",A18value/A18remlife))</f>
        <v>0</v>
      </c>
      <c r="BG297" s="163">
        <f>IF(BG$3&gt;A18remlife,A18value-SUM($F297:BF297),IF(A18remlife="N/A","n/a",A18value/A18remlife))</f>
        <v>0</v>
      </c>
      <c r="BH297" s="163">
        <f>IF(BH$3&gt;A18remlife,A18value-SUM($F297:BG297),IF(A18remlife="N/A","n/a",A18value/A18remlife))</f>
        <v>0</v>
      </c>
      <c r="BI297" s="163">
        <f>IF(BI$3&gt;A18remlife,A18value-SUM($F297:BH297),IF(A18remlife="N/A","n/a",A18value/A18remlife))</f>
        <v>0</v>
      </c>
      <c r="BJ297" s="18"/>
      <c r="BK297" s="18"/>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s="5" customFormat="1" hidden="1" outlineLevel="2" x14ac:dyDescent="0.2">
      <c r="A298" s="18"/>
      <c r="B298" s="18"/>
      <c r="C298" s="36"/>
      <c r="D298" s="485" t="s">
        <v>71</v>
      </c>
      <c r="E298" s="283">
        <v>0</v>
      </c>
      <c r="F298" s="38"/>
      <c r="G298" s="160"/>
      <c r="H298" s="164"/>
      <c r="I298" s="164"/>
      <c r="J298" s="164"/>
      <c r="K298" s="164"/>
      <c r="L298" s="164"/>
      <c r="M298" s="164"/>
      <c r="N298" s="164"/>
      <c r="O298" s="164"/>
      <c r="P298" s="164"/>
      <c r="Q298" s="164"/>
      <c r="R298" s="164"/>
      <c r="S298" s="164"/>
      <c r="T298" s="164"/>
      <c r="U298" s="164"/>
      <c r="V298" s="164"/>
      <c r="W298" s="164"/>
      <c r="X298" s="164"/>
      <c r="Y298" s="164"/>
      <c r="Z298" s="164"/>
      <c r="AA298" s="164"/>
      <c r="AB298" s="164"/>
      <c r="AC298" s="164"/>
      <c r="AD298" s="164"/>
      <c r="AE298" s="164"/>
      <c r="AF298" s="164"/>
      <c r="AG298" s="164"/>
      <c r="AH298" s="164"/>
      <c r="AI298" s="164"/>
      <c r="AJ298" s="164"/>
      <c r="AK298" s="164"/>
      <c r="AL298" s="164"/>
      <c r="AM298" s="164"/>
      <c r="AN298" s="164"/>
      <c r="AO298" s="164"/>
      <c r="AP298" s="164"/>
      <c r="AQ298" s="164"/>
      <c r="AR298" s="164"/>
      <c r="AS298" s="164"/>
      <c r="AT298" s="164"/>
      <c r="AU298" s="164"/>
      <c r="AV298" s="164"/>
      <c r="AW298" s="164"/>
      <c r="AX298" s="164"/>
      <c r="AY298" s="164"/>
      <c r="AZ298" s="164"/>
      <c r="BA298" s="164"/>
      <c r="BB298" s="164"/>
      <c r="BC298" s="164"/>
      <c r="BD298" s="164"/>
      <c r="BE298" s="164"/>
      <c r="BF298" s="164"/>
      <c r="BG298" s="164"/>
      <c r="BH298" s="164"/>
      <c r="BI298" s="164"/>
      <c r="BJ298" s="18"/>
      <c r="BK298" s="1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s="5" customFormat="1" hidden="1" outlineLevel="2" x14ac:dyDescent="0.2">
      <c r="A299" s="18"/>
      <c r="B299" s="18"/>
      <c r="C299" s="36"/>
      <c r="D299" s="485"/>
      <c r="E299" s="283">
        <v>1</v>
      </c>
      <c r="F299" s="38"/>
      <c r="G299" s="390"/>
      <c r="H299" s="164">
        <f>IF(A18stdlife="n/a","n/a",IF(H$3&gt;(A18stdlife+$E299),(Input!$G$160*(1+rvanilla)^0.5)-SUM($G299:G299),(Input!$G$160*(1+rvanilla)^0.5)/A18stdlife))</f>
        <v>0.60012859074218616</v>
      </c>
      <c r="I299" s="164">
        <f>IF(A18stdlife="n/a","n/a",IF(I$3&gt;(A18stdlife+$E299),(Input!$G$160*(1+rvanilla)^0.5)-SUM($G299:H299),(Input!$G$160*(1+rvanilla)^0.5)/A18stdlife))</f>
        <v>0.60012859074218616</v>
      </c>
      <c r="J299" s="164">
        <f>IF(A18stdlife="n/a","n/a",IF(J$3&gt;(A18stdlife+$E299),(Input!$G$160*(1+rvanilla)^0.5)-SUM($G299:I299),(Input!$G$160*(1+rvanilla)^0.5)/A18stdlife))</f>
        <v>0.60012859074218616</v>
      </c>
      <c r="K299" s="164">
        <f>IF(A18stdlife="n/a","n/a",IF(K$3&gt;(A18stdlife+$E299),(Input!$G$160*(1+rvanilla)^0.5)-SUM($G299:J299),(Input!$G$160*(1+rvanilla)^0.5)/A18stdlife))</f>
        <v>0.60012859074218616</v>
      </c>
      <c r="L299" s="164">
        <f>IF(A18stdlife="n/a","n/a",IF(L$3&gt;(A18stdlife+$E299),(Input!$G$160*(1+rvanilla)^0.5)-SUM($G299:K299),(Input!$G$160*(1+rvanilla)^0.5)/A18stdlife))</f>
        <v>0.60012859074218616</v>
      </c>
      <c r="M299" s="164">
        <f>IF(A18stdlife="n/a","n/a",IF(M$3&gt;(A18stdlife+$E299),(Input!$G$160*(1+rvanilla)^0.5)-SUM($G299:L299),(Input!$G$160*(1+rvanilla)^0.5)/A18stdlife))</f>
        <v>0</v>
      </c>
      <c r="N299" s="164">
        <f>IF(A18stdlife="n/a","n/a",IF(N$3&gt;(A18stdlife+$E299),(Input!$G$160*(1+rvanilla)^0.5)-SUM($G299:M299),(Input!$G$160*(1+rvanilla)^0.5)/A18stdlife))</f>
        <v>0</v>
      </c>
      <c r="O299" s="164">
        <f>IF(A18stdlife="n/a","n/a",IF(O$3&gt;(A18stdlife+$E299),(Input!$G$160*(1+rvanilla)^0.5)-SUM($G299:N299),(Input!$G$160*(1+rvanilla)^0.5)/A18stdlife))</f>
        <v>0</v>
      </c>
      <c r="P299" s="164">
        <f>IF(A18stdlife="n/a","n/a",IF(P$3&gt;(A18stdlife+$E299),(Input!$G$160*(1+rvanilla)^0.5)-SUM($G299:O299),(Input!$G$160*(1+rvanilla)^0.5)/A18stdlife))</f>
        <v>0</v>
      </c>
      <c r="Q299" s="164">
        <f>IF(A18stdlife="n/a","n/a",IF(Q$3&gt;(A18stdlife+$E299),(Input!$G$160*(1+rvanilla)^0.5)-SUM($G299:P299),(Input!$G$160*(1+rvanilla)^0.5)/A18stdlife))</f>
        <v>0</v>
      </c>
      <c r="R299" s="164">
        <f>IF(A18stdlife="n/a","n/a",IF(R$3&gt;(A18stdlife+$E299),(Input!$G$160*(1+rvanilla)^0.5)-SUM($G299:Q299),(Input!$G$160*(1+rvanilla)^0.5)/A18stdlife))</f>
        <v>0</v>
      </c>
      <c r="S299" s="164">
        <f>IF(A18stdlife="n/a","n/a",IF(S$3&gt;(A18stdlife+$E299),(Input!$G$160*(1+rvanilla)^0.5)-SUM($G299:R299),(Input!$G$160*(1+rvanilla)^0.5)/A18stdlife))</f>
        <v>0</v>
      </c>
      <c r="T299" s="164">
        <f>IF(A18stdlife="n/a","n/a",IF(T$3&gt;(A18stdlife+$E299),(Input!$G$160*(1+rvanilla)^0.5)-SUM($G299:S299),(Input!$G$160*(1+rvanilla)^0.5)/A18stdlife))</f>
        <v>0</v>
      </c>
      <c r="U299" s="164">
        <f>IF(A18stdlife="n/a","n/a",IF(U$3&gt;(A18stdlife+$E299),(Input!$G$160*(1+rvanilla)^0.5)-SUM($G299:T299),(Input!$G$160*(1+rvanilla)^0.5)/A18stdlife))</f>
        <v>0</v>
      </c>
      <c r="V299" s="164">
        <f>IF(A18stdlife="n/a","n/a",IF(V$3&gt;(A18stdlife+$E299),(Input!$G$160*(1+rvanilla)^0.5)-SUM($G299:U299),(Input!$G$160*(1+rvanilla)^0.5)/A18stdlife))</f>
        <v>0</v>
      </c>
      <c r="W299" s="164">
        <f>IF(A18stdlife="n/a","n/a",IF(W$3&gt;(A18stdlife+$E299),(Input!$G$160*(1+rvanilla)^0.5)-SUM($G299:V299),(Input!$G$160*(1+rvanilla)^0.5)/A18stdlife))</f>
        <v>0</v>
      </c>
      <c r="X299" s="164">
        <f>IF(A18stdlife="n/a","n/a",IF(X$3&gt;(A18stdlife+$E299),(Input!$G$160*(1+rvanilla)^0.5)-SUM($G299:W299),(Input!$G$160*(1+rvanilla)^0.5)/A18stdlife))</f>
        <v>0</v>
      </c>
      <c r="Y299" s="164">
        <f>IF(A18stdlife="n/a","n/a",IF(Y$3&gt;(A18stdlife+$E299),(Input!$G$160*(1+rvanilla)^0.5)-SUM($G299:X299),(Input!$G$160*(1+rvanilla)^0.5)/A18stdlife))</f>
        <v>0</v>
      </c>
      <c r="Z299" s="164">
        <f>IF(A18stdlife="n/a","n/a",IF(Z$3&gt;(A18stdlife+$E299),(Input!$G$160*(1+rvanilla)^0.5)-SUM($G299:Y299),(Input!$G$160*(1+rvanilla)^0.5)/A18stdlife))</f>
        <v>0</v>
      </c>
      <c r="AA299" s="164">
        <f>IF(A18stdlife="n/a","n/a",IF(AA$3&gt;(A18stdlife+$E299),(Input!$G$160*(1+rvanilla)^0.5)-SUM($G299:Z299),(Input!$G$160*(1+rvanilla)^0.5)/A18stdlife))</f>
        <v>0</v>
      </c>
      <c r="AB299" s="164">
        <f>IF(A18stdlife="n/a","n/a",IF(AB$3&gt;(A18stdlife+$E299),(Input!$G$160*(1+rvanilla)^0.5)-SUM($G299:AA299),(Input!$G$160*(1+rvanilla)^0.5)/A18stdlife))</f>
        <v>0</v>
      </c>
      <c r="AC299" s="164">
        <f>IF(A18stdlife="n/a","n/a",IF(AC$3&gt;(A18stdlife+$E299),(Input!$G$160*(1+rvanilla)^0.5)-SUM($G299:AB299),(Input!$G$160*(1+rvanilla)^0.5)/A18stdlife))</f>
        <v>0</v>
      </c>
      <c r="AD299" s="164">
        <f>IF(A18stdlife="n/a","n/a",IF(AD$3&gt;(A18stdlife+$E299),(Input!$G$160*(1+rvanilla)^0.5)-SUM($G299:AC299),(Input!$G$160*(1+rvanilla)^0.5)/A18stdlife))</f>
        <v>0</v>
      </c>
      <c r="AE299" s="164">
        <f>IF(A18stdlife="n/a","n/a",IF(AE$3&gt;(A18stdlife+$E299),(Input!$G$160*(1+rvanilla)^0.5)-SUM($G299:AD299),(Input!$G$160*(1+rvanilla)^0.5)/A18stdlife))</f>
        <v>0</v>
      </c>
      <c r="AF299" s="164">
        <f>IF(A18stdlife="n/a","n/a",IF(AF$3&gt;(A18stdlife+$E299),(Input!$G$160*(1+rvanilla)^0.5)-SUM($G299:AE299),(Input!$G$160*(1+rvanilla)^0.5)/A18stdlife))</f>
        <v>0</v>
      </c>
      <c r="AG299" s="164">
        <f>IF(A18stdlife="n/a","n/a",IF(AG$3&gt;(A18stdlife+$E299),(Input!$G$160*(1+rvanilla)^0.5)-SUM($G299:AF299),(Input!$G$160*(1+rvanilla)^0.5)/A18stdlife))</f>
        <v>0</v>
      </c>
      <c r="AH299" s="164">
        <f>IF(A18stdlife="n/a","n/a",IF(AH$3&gt;(A18stdlife+$E299),(Input!$G$160*(1+rvanilla)^0.5)-SUM($G299:AG299),(Input!$G$160*(1+rvanilla)^0.5)/A18stdlife))</f>
        <v>0</v>
      </c>
      <c r="AI299" s="164">
        <f>IF(A18stdlife="n/a","n/a",IF(AI$3&gt;(A18stdlife+$E299),(Input!$G$160*(1+rvanilla)^0.5)-SUM($G299:AH299),(Input!$G$160*(1+rvanilla)^0.5)/A18stdlife))</f>
        <v>0</v>
      </c>
      <c r="AJ299" s="164">
        <f>IF(A18stdlife="n/a","n/a",IF(AJ$3&gt;(A18stdlife+$E299),(Input!$G$160*(1+rvanilla)^0.5)-SUM($G299:AI299),(Input!$G$160*(1+rvanilla)^0.5)/A18stdlife))</f>
        <v>0</v>
      </c>
      <c r="AK299" s="164">
        <f>IF(A18stdlife="n/a","n/a",IF(AK$3&gt;(A18stdlife+$E299),(Input!$G$160*(1+rvanilla)^0.5)-SUM($G299:AJ299),(Input!$G$160*(1+rvanilla)^0.5)/A18stdlife))</f>
        <v>0</v>
      </c>
      <c r="AL299" s="164">
        <f>IF(A18stdlife="n/a","n/a",IF(AL$3&gt;(A18stdlife+$E299),(Input!$G$160*(1+rvanilla)^0.5)-SUM($G299:AK299),(Input!$G$160*(1+rvanilla)^0.5)/A18stdlife))</f>
        <v>0</v>
      </c>
      <c r="AM299" s="164">
        <f>IF(A18stdlife="n/a","n/a",IF(AM$3&gt;(A18stdlife+$E299),(Input!$G$160*(1+rvanilla)^0.5)-SUM($G299:AL299),(Input!$G$160*(1+rvanilla)^0.5)/A18stdlife))</f>
        <v>0</v>
      </c>
      <c r="AN299" s="164">
        <f>IF(A18stdlife="n/a","n/a",IF(AN$3&gt;(A18stdlife+$E299),(Input!$G$160*(1+rvanilla)^0.5)-SUM($G299:AM299),(Input!$G$160*(1+rvanilla)^0.5)/A18stdlife))</f>
        <v>0</v>
      </c>
      <c r="AO299" s="164">
        <f>IF(A18stdlife="n/a","n/a",IF(AO$3&gt;(A18stdlife+$E299),(Input!$G$160*(1+rvanilla)^0.5)-SUM($G299:AN299),(Input!$G$160*(1+rvanilla)^0.5)/A18stdlife))</f>
        <v>0</v>
      </c>
      <c r="AP299" s="164">
        <f>IF(A18stdlife="n/a","n/a",IF(AP$3&gt;(A18stdlife+$E299),(Input!$G$160*(1+rvanilla)^0.5)-SUM($G299:AO299),(Input!$G$160*(1+rvanilla)^0.5)/A18stdlife))</f>
        <v>0</v>
      </c>
      <c r="AQ299" s="164">
        <f>IF(A18stdlife="n/a","n/a",IF(AQ$3&gt;(A18stdlife+$E299),(Input!$G$160*(1+rvanilla)^0.5)-SUM($G299:AP299),(Input!$G$160*(1+rvanilla)^0.5)/A18stdlife))</f>
        <v>0</v>
      </c>
      <c r="AR299" s="164">
        <f>IF(A18stdlife="n/a","n/a",IF(AR$3&gt;(A18stdlife+$E299),(Input!$G$160*(1+rvanilla)^0.5)-SUM($G299:AQ299),(Input!$G$160*(1+rvanilla)^0.5)/A18stdlife))</f>
        <v>0</v>
      </c>
      <c r="AS299" s="164">
        <f>IF(A18stdlife="n/a","n/a",IF(AS$3&gt;(A18stdlife+$E299),(Input!$G$160*(1+rvanilla)^0.5)-SUM($G299:AR299),(Input!$G$160*(1+rvanilla)^0.5)/A18stdlife))</f>
        <v>0</v>
      </c>
      <c r="AT299" s="164">
        <f>IF(A18stdlife="n/a","n/a",IF(AT$3&gt;(A18stdlife+$E299),(Input!$G$160*(1+rvanilla)^0.5)-SUM($G299:AS299),(Input!$G$160*(1+rvanilla)^0.5)/A18stdlife))</f>
        <v>0</v>
      </c>
      <c r="AU299" s="164">
        <f>IF(A18stdlife="n/a","n/a",IF(AU$3&gt;(A18stdlife+$E299),(Input!$G$160*(1+rvanilla)^0.5)-SUM($G299:AT299),(Input!$G$160*(1+rvanilla)^0.5)/A18stdlife))</f>
        <v>0</v>
      </c>
      <c r="AV299" s="164">
        <f>IF(A18stdlife="n/a","n/a",IF(AV$3&gt;(A18stdlife+$E299),(Input!$G$160*(1+rvanilla)^0.5)-SUM($G299:AU299),(Input!$G$160*(1+rvanilla)^0.5)/A18stdlife))</f>
        <v>0</v>
      </c>
      <c r="AW299" s="164">
        <f>IF(A18stdlife="n/a","n/a",IF(AW$3&gt;(A18stdlife+$E299),(Input!$G$160*(1+rvanilla)^0.5)-SUM($G299:AV299),(Input!$G$160*(1+rvanilla)^0.5)/A18stdlife))</f>
        <v>0</v>
      </c>
      <c r="AX299" s="164">
        <f>IF(A18stdlife="n/a","n/a",IF(AX$3&gt;(A18stdlife+$E299),(Input!$G$160*(1+rvanilla)^0.5)-SUM($G299:AW299),(Input!$G$160*(1+rvanilla)^0.5)/A18stdlife))</f>
        <v>0</v>
      </c>
      <c r="AY299" s="164">
        <f>IF(A18stdlife="n/a","n/a",IF(AY$3&gt;(A18stdlife+$E299),(Input!$G$160*(1+rvanilla)^0.5)-SUM($G299:AX299),(Input!$G$160*(1+rvanilla)^0.5)/A18stdlife))</f>
        <v>0</v>
      </c>
      <c r="AZ299" s="164">
        <f>IF(A18stdlife="n/a","n/a",IF(AZ$3&gt;(A18stdlife+$E299),(Input!$G$160*(1+rvanilla)^0.5)-SUM($G299:AY299),(Input!$G$160*(1+rvanilla)^0.5)/A18stdlife))</f>
        <v>0</v>
      </c>
      <c r="BA299" s="164">
        <f>IF(A18stdlife="n/a","n/a",IF(BA$3&gt;(A18stdlife+$E299),(Input!$G$160*(1+rvanilla)^0.5)-SUM($G299:AZ299),(Input!$G$160*(1+rvanilla)^0.5)/A18stdlife))</f>
        <v>0</v>
      </c>
      <c r="BB299" s="164">
        <f>IF(A18stdlife="n/a","n/a",IF(BB$3&gt;(A18stdlife+$E299),(Input!$G$160*(1+rvanilla)^0.5)-SUM($G299:BA299),(Input!$G$160*(1+rvanilla)^0.5)/A18stdlife))</f>
        <v>0</v>
      </c>
      <c r="BC299" s="164">
        <f>IF(A18stdlife="n/a","n/a",IF(BC$3&gt;(A18stdlife+$E299),(Input!$G$160*(1+rvanilla)^0.5)-SUM($G299:BB299),(Input!$G$160*(1+rvanilla)^0.5)/A18stdlife))</f>
        <v>0</v>
      </c>
      <c r="BD299" s="164">
        <f>IF(A18stdlife="n/a","n/a",IF(BD$3&gt;(A18stdlife+$E299),(Input!$G$160*(1+rvanilla)^0.5)-SUM($G299:BC299),(Input!$G$160*(1+rvanilla)^0.5)/A18stdlife))</f>
        <v>0</v>
      </c>
      <c r="BE299" s="164">
        <f>IF(A18stdlife="n/a","n/a",IF(BE$3&gt;(A18stdlife+$E299),(Input!$G$160*(1+rvanilla)^0.5)-SUM($G299:BD299),(Input!$G$160*(1+rvanilla)^0.5)/A18stdlife))</f>
        <v>0</v>
      </c>
      <c r="BF299" s="164">
        <f>IF(A18stdlife="n/a","n/a",IF(BF$3&gt;(A18stdlife+$E299),(Input!$G$160*(1+rvanilla)^0.5)-SUM($G299:BE299),(Input!$G$160*(1+rvanilla)^0.5)/A18stdlife))</f>
        <v>0</v>
      </c>
      <c r="BG299" s="164">
        <f>IF(A18stdlife="n/a","n/a",IF(BG$3&gt;(A18stdlife+$E299),(Input!$G$160*(1+rvanilla)^0.5)-SUM($G299:BF299),(Input!$G$160*(1+rvanilla)^0.5)/A18stdlife))</f>
        <v>0</v>
      </c>
      <c r="BH299" s="164">
        <f>IF(A18stdlife="n/a","n/a",IF(BH$3&gt;(A18stdlife+$E299),(Input!$G$160*(1+rvanilla)^0.5)-SUM($G299:BG299),(Input!$G$160*(1+rvanilla)^0.5)/A18stdlife))</f>
        <v>0</v>
      </c>
      <c r="BI299" s="164">
        <f>IF(A18stdlife="n/a","n/a",IF(BI$3&gt;(A18stdlife+$E299),(Input!$G$160*(1+rvanilla)^0.5)-SUM($G299:BH299),(Input!$G$160*(1+rvanilla)^0.5)/A18stdlife))</f>
        <v>0</v>
      </c>
      <c r="BJ299" s="18"/>
      <c r="BK299" s="18"/>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s="5" customFormat="1" hidden="1" outlineLevel="2" x14ac:dyDescent="0.2">
      <c r="A300" s="18"/>
      <c r="B300" s="18"/>
      <c r="C300" s="36"/>
      <c r="D300" s="485"/>
      <c r="E300" s="283">
        <v>2</v>
      </c>
      <c r="F300" s="38"/>
      <c r="G300" s="391"/>
      <c r="H300" s="307"/>
      <c r="I300" s="164">
        <f>IF(A18stdlife="n/a","n/a",IF(I$3&gt;(A18stdlife+$E300),(Input!$H$160*(1+rvanilla)^0.5)-SUM($H300:H300),(Input!$H$160*(1+rvanilla)^0.5)/A18stdlife))</f>
        <v>0.57260364679249065</v>
      </c>
      <c r="J300" s="164">
        <f>IF(A18stdlife="n/a","n/a",IF(J$3&gt;(A18stdlife+$E300),(Input!$H$160*(1+rvanilla)^0.5)-SUM($H300:I300),(Input!$H$160*(1+rvanilla)^0.5)/A18stdlife))</f>
        <v>0.57260364679249065</v>
      </c>
      <c r="K300" s="164">
        <f>IF(A18stdlife="n/a","n/a",IF(K$3&gt;(A18stdlife+$E300),(Input!$H$160*(1+rvanilla)^0.5)-SUM($H300:J300),(Input!$H$160*(1+rvanilla)^0.5)/A18stdlife))</f>
        <v>0.57260364679249065</v>
      </c>
      <c r="L300" s="164">
        <f>IF(A18stdlife="n/a","n/a",IF(L$3&gt;(A18stdlife+$E300),(Input!$H$160*(1+rvanilla)^0.5)-SUM($H300:K300),(Input!$H$160*(1+rvanilla)^0.5)/A18stdlife))</f>
        <v>0.57260364679249065</v>
      </c>
      <c r="M300" s="164">
        <f>IF(A18stdlife="n/a","n/a",IF(M$3&gt;(A18stdlife+$E300),(Input!$H$160*(1+rvanilla)^0.5)-SUM($H300:L300),(Input!$H$160*(1+rvanilla)^0.5)/A18stdlife))</f>
        <v>0.57260364679249065</v>
      </c>
      <c r="N300" s="164">
        <f>IF(A18stdlife="n/a","n/a",IF(N$3&gt;(A18stdlife+$E300),(Input!$H$160*(1+rvanilla)^0.5)-SUM($H300:M300),(Input!$H$160*(1+rvanilla)^0.5)/A18stdlife))</f>
        <v>0</v>
      </c>
      <c r="O300" s="164">
        <f>IF(A18stdlife="n/a","n/a",IF(O$3&gt;(A18stdlife+$E300),(Input!$H$160*(1+rvanilla)^0.5)-SUM($H300:N300),(Input!$H$160*(1+rvanilla)^0.5)/A18stdlife))</f>
        <v>0</v>
      </c>
      <c r="P300" s="164">
        <f>IF(A18stdlife="n/a","n/a",IF(P$3&gt;(A18stdlife+$E300),(Input!$H$160*(1+rvanilla)^0.5)-SUM($H300:O300),(Input!$H$160*(1+rvanilla)^0.5)/A18stdlife))</f>
        <v>0</v>
      </c>
      <c r="Q300" s="164">
        <f>IF(A18stdlife="n/a","n/a",IF(Q$3&gt;(A18stdlife+$E300),(Input!$H$160*(1+rvanilla)^0.5)-SUM($H300:P300),(Input!$H$160*(1+rvanilla)^0.5)/A18stdlife))</f>
        <v>0</v>
      </c>
      <c r="R300" s="164">
        <f>IF(A18stdlife="n/a","n/a",IF(R$3&gt;(A18stdlife+$E300),(Input!$H$160*(1+rvanilla)^0.5)-SUM($H300:Q300),(Input!$H$160*(1+rvanilla)^0.5)/A18stdlife))</f>
        <v>0</v>
      </c>
      <c r="S300" s="164">
        <f>IF(A18stdlife="n/a","n/a",IF(S$3&gt;(A18stdlife+$E300),(Input!$H$160*(1+rvanilla)^0.5)-SUM($H300:R300),(Input!$H$160*(1+rvanilla)^0.5)/A18stdlife))</f>
        <v>0</v>
      </c>
      <c r="T300" s="164">
        <f>IF(A18stdlife="n/a","n/a",IF(T$3&gt;(A18stdlife+$E300),(Input!$H$160*(1+rvanilla)^0.5)-SUM($H300:S300),(Input!$H$160*(1+rvanilla)^0.5)/A18stdlife))</f>
        <v>0</v>
      </c>
      <c r="U300" s="164">
        <f>IF(A18stdlife="n/a","n/a",IF(U$3&gt;(A18stdlife+$E300),(Input!$H$160*(1+rvanilla)^0.5)-SUM($H300:T300),(Input!$H$160*(1+rvanilla)^0.5)/A18stdlife))</f>
        <v>0</v>
      </c>
      <c r="V300" s="164">
        <f>IF(A18stdlife="n/a","n/a",IF(V$3&gt;(A18stdlife+$E300),(Input!$H$160*(1+rvanilla)^0.5)-SUM($H300:U300),(Input!$H$160*(1+rvanilla)^0.5)/A18stdlife))</f>
        <v>0</v>
      </c>
      <c r="W300" s="164">
        <f>IF(A18stdlife="n/a","n/a",IF(W$3&gt;(A18stdlife+$E300),(Input!$H$160*(1+rvanilla)^0.5)-SUM($H300:V300),(Input!$H$160*(1+rvanilla)^0.5)/A18stdlife))</f>
        <v>0</v>
      </c>
      <c r="X300" s="164">
        <f>IF(A18stdlife="n/a","n/a",IF(X$3&gt;(A18stdlife+$E300),(Input!$H$160*(1+rvanilla)^0.5)-SUM($H300:W300),(Input!$H$160*(1+rvanilla)^0.5)/A18stdlife))</f>
        <v>0</v>
      </c>
      <c r="Y300" s="164">
        <f>IF(A18stdlife="n/a","n/a",IF(Y$3&gt;(A18stdlife+$E300),(Input!$H$160*(1+rvanilla)^0.5)-SUM($H300:X300),(Input!$H$160*(1+rvanilla)^0.5)/A18stdlife))</f>
        <v>0</v>
      </c>
      <c r="Z300" s="164">
        <f>IF(A18stdlife="n/a","n/a",IF(Z$3&gt;(A18stdlife+$E300),(Input!$H$160*(1+rvanilla)^0.5)-SUM($H300:Y300),(Input!$H$160*(1+rvanilla)^0.5)/A18stdlife))</f>
        <v>0</v>
      </c>
      <c r="AA300" s="164">
        <f>IF(A18stdlife="n/a","n/a",IF(AA$3&gt;(A18stdlife+$E300),(Input!$H$160*(1+rvanilla)^0.5)-SUM($H300:Z300),(Input!$H$160*(1+rvanilla)^0.5)/A18stdlife))</f>
        <v>0</v>
      </c>
      <c r="AB300" s="164">
        <f>IF(A18stdlife="n/a","n/a",IF(AB$3&gt;(A18stdlife+$E300),(Input!$H$160*(1+rvanilla)^0.5)-SUM($H300:AA300),(Input!$H$160*(1+rvanilla)^0.5)/A18stdlife))</f>
        <v>0</v>
      </c>
      <c r="AC300" s="164">
        <f>IF(A18stdlife="n/a","n/a",IF(AC$3&gt;(A18stdlife+$E300),(Input!$H$160*(1+rvanilla)^0.5)-SUM($H300:AB300),(Input!$H$160*(1+rvanilla)^0.5)/A18stdlife))</f>
        <v>0</v>
      </c>
      <c r="AD300" s="164">
        <f>IF(A18stdlife="n/a","n/a",IF(AD$3&gt;(A18stdlife+$E300),(Input!$H$160*(1+rvanilla)^0.5)-SUM($H300:AC300),(Input!$H$160*(1+rvanilla)^0.5)/A18stdlife))</f>
        <v>0</v>
      </c>
      <c r="AE300" s="164">
        <f>IF(A18stdlife="n/a","n/a",IF(AE$3&gt;(A18stdlife+$E300),(Input!$H$160*(1+rvanilla)^0.5)-SUM($H300:AD300),(Input!$H$160*(1+rvanilla)^0.5)/A18stdlife))</f>
        <v>0</v>
      </c>
      <c r="AF300" s="164">
        <f>IF(A18stdlife="n/a","n/a",IF(AF$3&gt;(A18stdlife+$E300),(Input!$H$160*(1+rvanilla)^0.5)-SUM($H300:AE300),(Input!$H$160*(1+rvanilla)^0.5)/A18stdlife))</f>
        <v>0</v>
      </c>
      <c r="AG300" s="164">
        <f>IF(A18stdlife="n/a","n/a",IF(AG$3&gt;(A18stdlife+$E300),(Input!$H$160*(1+rvanilla)^0.5)-SUM($H300:AF300),(Input!$H$160*(1+rvanilla)^0.5)/A18stdlife))</f>
        <v>0</v>
      </c>
      <c r="AH300" s="164">
        <f>IF(A18stdlife="n/a","n/a",IF(AH$3&gt;(A18stdlife+$E300),(Input!$H$160*(1+rvanilla)^0.5)-SUM($H300:AG300),(Input!$H$160*(1+rvanilla)^0.5)/A18stdlife))</f>
        <v>0</v>
      </c>
      <c r="AI300" s="164">
        <f>IF(A18stdlife="n/a","n/a",IF(AI$3&gt;(A18stdlife+$E300),(Input!$H$160*(1+rvanilla)^0.5)-SUM($H300:AH300),(Input!$H$160*(1+rvanilla)^0.5)/A18stdlife))</f>
        <v>0</v>
      </c>
      <c r="AJ300" s="164">
        <f>IF(A18stdlife="n/a","n/a",IF(AJ$3&gt;(A18stdlife+$E300),(Input!$H$160*(1+rvanilla)^0.5)-SUM($H300:AI300),(Input!$H$160*(1+rvanilla)^0.5)/A18stdlife))</f>
        <v>0</v>
      </c>
      <c r="AK300" s="164">
        <f>IF(A18stdlife="n/a","n/a",IF(AK$3&gt;(A18stdlife+$E300),(Input!$H$160*(1+rvanilla)^0.5)-SUM($H300:AJ300),(Input!$H$160*(1+rvanilla)^0.5)/A18stdlife))</f>
        <v>0</v>
      </c>
      <c r="AL300" s="164">
        <f>IF(A18stdlife="n/a","n/a",IF(AL$3&gt;(A18stdlife+$E300),(Input!$H$160*(1+rvanilla)^0.5)-SUM($H300:AK300),(Input!$H$160*(1+rvanilla)^0.5)/A18stdlife))</f>
        <v>0</v>
      </c>
      <c r="AM300" s="164">
        <f>IF(A18stdlife="n/a","n/a",IF(AM$3&gt;(A18stdlife+$E300),(Input!$H$160*(1+rvanilla)^0.5)-SUM($H300:AL300),(Input!$H$160*(1+rvanilla)^0.5)/A18stdlife))</f>
        <v>0</v>
      </c>
      <c r="AN300" s="164">
        <f>IF(A18stdlife="n/a","n/a",IF(AN$3&gt;(A18stdlife+$E300),(Input!$H$160*(1+rvanilla)^0.5)-SUM($H300:AM300),(Input!$H$160*(1+rvanilla)^0.5)/A18stdlife))</f>
        <v>0</v>
      </c>
      <c r="AO300" s="164">
        <f>IF(A18stdlife="n/a","n/a",IF(AO$3&gt;(A18stdlife+$E300),(Input!$H$160*(1+rvanilla)^0.5)-SUM($H300:AN300),(Input!$H$160*(1+rvanilla)^0.5)/A18stdlife))</f>
        <v>0</v>
      </c>
      <c r="AP300" s="164">
        <f>IF(A18stdlife="n/a","n/a",IF(AP$3&gt;(A18stdlife+$E300),(Input!$H$160*(1+rvanilla)^0.5)-SUM($H300:AO300),(Input!$H$160*(1+rvanilla)^0.5)/A18stdlife))</f>
        <v>0</v>
      </c>
      <c r="AQ300" s="164">
        <f>IF(A18stdlife="n/a","n/a",IF(AQ$3&gt;(A18stdlife+$E300),(Input!$H$160*(1+rvanilla)^0.5)-SUM($H300:AP300),(Input!$H$160*(1+rvanilla)^0.5)/A18stdlife))</f>
        <v>0</v>
      </c>
      <c r="AR300" s="164">
        <f>IF(A18stdlife="n/a","n/a",IF(AR$3&gt;(A18stdlife+$E300),(Input!$H$160*(1+rvanilla)^0.5)-SUM($H300:AQ300),(Input!$H$160*(1+rvanilla)^0.5)/A18stdlife))</f>
        <v>0</v>
      </c>
      <c r="AS300" s="164">
        <f>IF(A18stdlife="n/a","n/a",IF(AS$3&gt;(A18stdlife+$E300),(Input!$H$160*(1+rvanilla)^0.5)-SUM($H300:AR300),(Input!$H$160*(1+rvanilla)^0.5)/A18stdlife))</f>
        <v>0</v>
      </c>
      <c r="AT300" s="164">
        <f>IF(A18stdlife="n/a","n/a",IF(AT$3&gt;(A18stdlife+$E300),(Input!$H$160*(1+rvanilla)^0.5)-SUM($H300:AS300),(Input!$H$160*(1+rvanilla)^0.5)/A18stdlife))</f>
        <v>0</v>
      </c>
      <c r="AU300" s="164">
        <f>IF(A18stdlife="n/a","n/a",IF(AU$3&gt;(A18stdlife+$E300),(Input!$H$160*(1+rvanilla)^0.5)-SUM($H300:AT300),(Input!$H$160*(1+rvanilla)^0.5)/A18stdlife))</f>
        <v>0</v>
      </c>
      <c r="AV300" s="164">
        <f>IF(A18stdlife="n/a","n/a",IF(AV$3&gt;(A18stdlife+$E300),(Input!$H$160*(1+rvanilla)^0.5)-SUM($H300:AU300),(Input!$H$160*(1+rvanilla)^0.5)/A18stdlife))</f>
        <v>0</v>
      </c>
      <c r="AW300" s="164">
        <f>IF(A18stdlife="n/a","n/a",IF(AW$3&gt;(A18stdlife+$E300),(Input!$H$160*(1+rvanilla)^0.5)-SUM($H300:AV300),(Input!$H$160*(1+rvanilla)^0.5)/A18stdlife))</f>
        <v>0</v>
      </c>
      <c r="AX300" s="164">
        <f>IF(A18stdlife="n/a","n/a",IF(AX$3&gt;(A18stdlife+$E300),(Input!$H$160*(1+rvanilla)^0.5)-SUM($H300:AW300),(Input!$H$160*(1+rvanilla)^0.5)/A18stdlife))</f>
        <v>0</v>
      </c>
      <c r="AY300" s="164">
        <f>IF(A18stdlife="n/a","n/a",IF(AY$3&gt;(A18stdlife+$E300),(Input!$H$160*(1+rvanilla)^0.5)-SUM($H300:AX300),(Input!$H$160*(1+rvanilla)^0.5)/A18stdlife))</f>
        <v>0</v>
      </c>
      <c r="AZ300" s="164">
        <f>IF(A18stdlife="n/a","n/a",IF(AZ$3&gt;(A18stdlife+$E300),(Input!$H$160*(1+rvanilla)^0.5)-SUM($H300:AY300),(Input!$H$160*(1+rvanilla)^0.5)/A18stdlife))</f>
        <v>0</v>
      </c>
      <c r="BA300" s="164">
        <f>IF(A18stdlife="n/a","n/a",IF(BA$3&gt;(A18stdlife+$E300),(Input!$H$160*(1+rvanilla)^0.5)-SUM($H300:AZ300),(Input!$H$160*(1+rvanilla)^0.5)/A18stdlife))</f>
        <v>0</v>
      </c>
      <c r="BB300" s="164">
        <f>IF(A18stdlife="n/a","n/a",IF(BB$3&gt;(A18stdlife+$E300),(Input!$H$160*(1+rvanilla)^0.5)-SUM($H300:BA300),(Input!$H$160*(1+rvanilla)^0.5)/A18stdlife))</f>
        <v>0</v>
      </c>
      <c r="BC300" s="164">
        <f>IF(A18stdlife="n/a","n/a",IF(BC$3&gt;(A18stdlife+$E300),(Input!$H$160*(1+rvanilla)^0.5)-SUM($H300:BB300),(Input!$H$160*(1+rvanilla)^0.5)/A18stdlife))</f>
        <v>0</v>
      </c>
      <c r="BD300" s="164">
        <f>IF(A18stdlife="n/a","n/a",IF(BD$3&gt;(A18stdlife+$E300),(Input!$H$160*(1+rvanilla)^0.5)-SUM($H300:BC300),(Input!$H$160*(1+rvanilla)^0.5)/A18stdlife))</f>
        <v>0</v>
      </c>
      <c r="BE300" s="164">
        <f>IF(A18stdlife="n/a","n/a",IF(BE$3&gt;(A18stdlife+$E300),(Input!$H$160*(1+rvanilla)^0.5)-SUM($H300:BD300),(Input!$H$160*(1+rvanilla)^0.5)/A18stdlife))</f>
        <v>0</v>
      </c>
      <c r="BF300" s="164">
        <f>IF(A18stdlife="n/a","n/a",IF(BF$3&gt;(A18stdlife+$E300),(Input!$H$160*(1+rvanilla)^0.5)-SUM($H300:BE300),(Input!$H$160*(1+rvanilla)^0.5)/A18stdlife))</f>
        <v>0</v>
      </c>
      <c r="BG300" s="164">
        <f>IF(A18stdlife="n/a","n/a",IF(BG$3&gt;(A18stdlife+$E300),(Input!$H$160*(1+rvanilla)^0.5)-SUM($H300:BF300),(Input!$H$160*(1+rvanilla)^0.5)/A18stdlife))</f>
        <v>0</v>
      </c>
      <c r="BH300" s="164">
        <f>IF(A18stdlife="n/a","n/a",IF(BH$3&gt;(A18stdlife+$E300),(Input!$H$160*(1+rvanilla)^0.5)-SUM($H300:BG300),(Input!$H$160*(1+rvanilla)^0.5)/A18stdlife))</f>
        <v>0</v>
      </c>
      <c r="BI300" s="164">
        <f>IF(A18stdlife="n/a","n/a",IF(BI$3&gt;(A18stdlife+$E300),(Input!$H$160*(1+rvanilla)^0.5)-SUM($H300:BH300),(Input!$H$160*(1+rvanilla)^0.5)/A18stdlife))</f>
        <v>0</v>
      </c>
      <c r="BJ300" s="18"/>
      <c r="BK300" s="18"/>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s="5" customFormat="1" hidden="1" outlineLevel="2" x14ac:dyDescent="0.2">
      <c r="A301" s="18"/>
      <c r="B301" s="18"/>
      <c r="C301" s="36"/>
      <c r="D301" s="485"/>
      <c r="E301" s="283">
        <v>3</v>
      </c>
      <c r="F301" s="38"/>
      <c r="G301" s="391"/>
      <c r="H301" s="308"/>
      <c r="I301" s="307"/>
      <c r="J301" s="164">
        <f>IF(A18stdlife="n/a","n/a",IF(J$3&gt;(A18stdlife+$E301),(Input!$I$160*(1+rvanilla)^0.5)-SUM($I301:I301),(Input!$I$160*(1+rvanilla)^0.5)/A18stdlife))</f>
        <v>0.73577581318684293</v>
      </c>
      <c r="K301" s="164">
        <f>IF(A18stdlife="n/a","n/a",IF(K$3&gt;(A18stdlife+$E301),(Input!$I$160*(1+rvanilla)^0.5)-SUM($I301:J301),(Input!$I$160*(1+rvanilla)^0.5)/A18stdlife))</f>
        <v>0.73577581318684293</v>
      </c>
      <c r="L301" s="164">
        <f>IF(A18stdlife="n/a","n/a",IF(L$3&gt;(A18stdlife+$E301),(Input!$I$160*(1+rvanilla)^0.5)-SUM($I301:K301),(Input!$I$160*(1+rvanilla)^0.5)/A18stdlife))</f>
        <v>0.73577581318684293</v>
      </c>
      <c r="M301" s="164">
        <f>IF(A18stdlife="n/a","n/a",IF(M$3&gt;(A18stdlife+$E301),(Input!$I$160*(1+rvanilla)^0.5)-SUM($I301:L301),(Input!$I$160*(1+rvanilla)^0.5)/A18stdlife))</f>
        <v>0.73577581318684293</v>
      </c>
      <c r="N301" s="164">
        <f>IF(A18stdlife="n/a","n/a",IF(N$3&gt;(A18stdlife+$E301),(Input!$I$160*(1+rvanilla)^0.5)-SUM($I301:M301),(Input!$I$160*(1+rvanilla)^0.5)/A18stdlife))</f>
        <v>0.73577581318684293</v>
      </c>
      <c r="O301" s="164">
        <f>IF(A18stdlife="n/a","n/a",IF(O$3&gt;(A18stdlife+$E301),(Input!$I$160*(1+rvanilla)^0.5)-SUM($I301:N301),(Input!$I$160*(1+rvanilla)^0.5)/A18stdlife))</f>
        <v>0</v>
      </c>
      <c r="P301" s="164">
        <f>IF(A18stdlife="n/a","n/a",IF(P$3&gt;(A18stdlife+$E301),(Input!$I$160*(1+rvanilla)^0.5)-SUM($I301:O301),(Input!$I$160*(1+rvanilla)^0.5)/A18stdlife))</f>
        <v>0</v>
      </c>
      <c r="Q301" s="164">
        <f>IF(A18stdlife="n/a","n/a",IF(Q$3&gt;(A18stdlife+$E301),(Input!$I$160*(1+rvanilla)^0.5)-SUM($I301:P301),(Input!$I$160*(1+rvanilla)^0.5)/A18stdlife))</f>
        <v>0</v>
      </c>
      <c r="R301" s="164">
        <f>IF(A18stdlife="n/a","n/a",IF(R$3&gt;(A18stdlife+$E301),(Input!$I$160*(1+rvanilla)^0.5)-SUM($I301:Q301),(Input!$I$160*(1+rvanilla)^0.5)/A18stdlife))</f>
        <v>0</v>
      </c>
      <c r="S301" s="164">
        <f>IF(A18stdlife="n/a","n/a",IF(S$3&gt;(A18stdlife+$E301),(Input!$I$160*(1+rvanilla)^0.5)-SUM($I301:R301),(Input!$I$160*(1+rvanilla)^0.5)/A18stdlife))</f>
        <v>0</v>
      </c>
      <c r="T301" s="164">
        <f>IF(A18stdlife="n/a","n/a",IF(T$3&gt;(A18stdlife+$E301),(Input!$I$160*(1+rvanilla)^0.5)-SUM($I301:S301),(Input!$I$160*(1+rvanilla)^0.5)/A18stdlife))</f>
        <v>0</v>
      </c>
      <c r="U301" s="164">
        <f>IF(A18stdlife="n/a","n/a",IF(U$3&gt;(A18stdlife+$E301),(Input!$I$160*(1+rvanilla)^0.5)-SUM($I301:T301),(Input!$I$160*(1+rvanilla)^0.5)/A18stdlife))</f>
        <v>0</v>
      </c>
      <c r="V301" s="164">
        <f>IF(A18stdlife="n/a","n/a",IF(V$3&gt;(A18stdlife+$E301),(Input!$I$160*(1+rvanilla)^0.5)-SUM($I301:U301),(Input!$I$160*(1+rvanilla)^0.5)/A18stdlife))</f>
        <v>0</v>
      </c>
      <c r="W301" s="164">
        <f>IF(A18stdlife="n/a","n/a",IF(W$3&gt;(A18stdlife+$E301),(Input!$I$160*(1+rvanilla)^0.5)-SUM($I301:V301),(Input!$I$160*(1+rvanilla)^0.5)/A18stdlife))</f>
        <v>0</v>
      </c>
      <c r="X301" s="164">
        <f>IF(A18stdlife="n/a","n/a",IF(X$3&gt;(A18stdlife+$E301),(Input!$I$160*(1+rvanilla)^0.5)-SUM($I301:W301),(Input!$I$160*(1+rvanilla)^0.5)/A18stdlife))</f>
        <v>0</v>
      </c>
      <c r="Y301" s="164">
        <f>IF(A18stdlife="n/a","n/a",IF(Y$3&gt;(A18stdlife+$E301),(Input!$I$160*(1+rvanilla)^0.5)-SUM($I301:X301),(Input!$I$160*(1+rvanilla)^0.5)/A18stdlife))</f>
        <v>0</v>
      </c>
      <c r="Z301" s="164">
        <f>IF(A18stdlife="n/a","n/a",IF(Z$3&gt;(A18stdlife+$E301),(Input!$I$160*(1+rvanilla)^0.5)-SUM($I301:Y301),(Input!$I$160*(1+rvanilla)^0.5)/A18stdlife))</f>
        <v>0</v>
      </c>
      <c r="AA301" s="164">
        <f>IF(A18stdlife="n/a","n/a",IF(AA$3&gt;(A18stdlife+$E301),(Input!$I$160*(1+rvanilla)^0.5)-SUM($I301:Z301),(Input!$I$160*(1+rvanilla)^0.5)/A18stdlife))</f>
        <v>0</v>
      </c>
      <c r="AB301" s="164">
        <f>IF(A18stdlife="n/a","n/a",IF(AB$3&gt;(A18stdlife+$E301),(Input!$I$160*(1+rvanilla)^0.5)-SUM($I301:AA301),(Input!$I$160*(1+rvanilla)^0.5)/A18stdlife))</f>
        <v>0</v>
      </c>
      <c r="AC301" s="164">
        <f>IF(A18stdlife="n/a","n/a",IF(AC$3&gt;(A18stdlife+$E301),(Input!$I$160*(1+rvanilla)^0.5)-SUM($I301:AB301),(Input!$I$160*(1+rvanilla)^0.5)/A18stdlife))</f>
        <v>0</v>
      </c>
      <c r="AD301" s="164">
        <f>IF(A18stdlife="n/a","n/a",IF(AD$3&gt;(A18stdlife+$E301),(Input!$I$160*(1+rvanilla)^0.5)-SUM($I301:AC301),(Input!$I$160*(1+rvanilla)^0.5)/A18stdlife))</f>
        <v>0</v>
      </c>
      <c r="AE301" s="164">
        <f>IF(A18stdlife="n/a","n/a",IF(AE$3&gt;(A18stdlife+$E301),(Input!$I$160*(1+rvanilla)^0.5)-SUM($I301:AD301),(Input!$I$160*(1+rvanilla)^0.5)/A18stdlife))</f>
        <v>0</v>
      </c>
      <c r="AF301" s="164">
        <f>IF(A18stdlife="n/a","n/a",IF(AF$3&gt;(A18stdlife+$E301),(Input!$I$160*(1+rvanilla)^0.5)-SUM($I301:AE301),(Input!$I$160*(1+rvanilla)^0.5)/A18stdlife))</f>
        <v>0</v>
      </c>
      <c r="AG301" s="164">
        <f>IF(A18stdlife="n/a","n/a",IF(AG$3&gt;(A18stdlife+$E301),(Input!$I$160*(1+rvanilla)^0.5)-SUM($I301:AF301),(Input!$I$160*(1+rvanilla)^0.5)/A18stdlife))</f>
        <v>0</v>
      </c>
      <c r="AH301" s="164">
        <f>IF(A18stdlife="n/a","n/a",IF(AH$3&gt;(A18stdlife+$E301),(Input!$I$160*(1+rvanilla)^0.5)-SUM($I301:AG301),(Input!$I$160*(1+rvanilla)^0.5)/A18stdlife))</f>
        <v>0</v>
      </c>
      <c r="AI301" s="164">
        <f>IF(A18stdlife="n/a","n/a",IF(AI$3&gt;(A18stdlife+$E301),(Input!$I$160*(1+rvanilla)^0.5)-SUM($I301:AH301),(Input!$I$160*(1+rvanilla)^0.5)/A18stdlife))</f>
        <v>0</v>
      </c>
      <c r="AJ301" s="164">
        <f>IF(A18stdlife="n/a","n/a",IF(AJ$3&gt;(A18stdlife+$E301),(Input!$I$160*(1+rvanilla)^0.5)-SUM($I301:AI301),(Input!$I$160*(1+rvanilla)^0.5)/A18stdlife))</f>
        <v>0</v>
      </c>
      <c r="AK301" s="164">
        <f>IF(A18stdlife="n/a","n/a",IF(AK$3&gt;(A18stdlife+$E301),(Input!$I$160*(1+rvanilla)^0.5)-SUM($I301:AJ301),(Input!$I$160*(1+rvanilla)^0.5)/A18stdlife))</f>
        <v>0</v>
      </c>
      <c r="AL301" s="164">
        <f>IF(A18stdlife="n/a","n/a",IF(AL$3&gt;(A18stdlife+$E301),(Input!$I$160*(1+rvanilla)^0.5)-SUM($I301:AK301),(Input!$I$160*(1+rvanilla)^0.5)/A18stdlife))</f>
        <v>0</v>
      </c>
      <c r="AM301" s="164">
        <f>IF(A18stdlife="n/a","n/a",IF(AM$3&gt;(A18stdlife+$E301),(Input!$I$160*(1+rvanilla)^0.5)-SUM($I301:AL301),(Input!$I$160*(1+rvanilla)^0.5)/A18stdlife))</f>
        <v>0</v>
      </c>
      <c r="AN301" s="164">
        <f>IF(A18stdlife="n/a","n/a",IF(AN$3&gt;(A18stdlife+$E301),(Input!$I$160*(1+rvanilla)^0.5)-SUM($I301:AM301),(Input!$I$160*(1+rvanilla)^0.5)/A18stdlife))</f>
        <v>0</v>
      </c>
      <c r="AO301" s="164">
        <f>IF(A18stdlife="n/a","n/a",IF(AO$3&gt;(A18stdlife+$E301),(Input!$I$160*(1+rvanilla)^0.5)-SUM($I301:AN301),(Input!$I$160*(1+rvanilla)^0.5)/A18stdlife))</f>
        <v>0</v>
      </c>
      <c r="AP301" s="164">
        <f>IF(A18stdlife="n/a","n/a",IF(AP$3&gt;(A18stdlife+$E301),(Input!$I$160*(1+rvanilla)^0.5)-SUM($I301:AO301),(Input!$I$160*(1+rvanilla)^0.5)/A18stdlife))</f>
        <v>0</v>
      </c>
      <c r="AQ301" s="164">
        <f>IF(A18stdlife="n/a","n/a",IF(AQ$3&gt;(A18stdlife+$E301),(Input!$I$160*(1+rvanilla)^0.5)-SUM($I301:AP301),(Input!$I$160*(1+rvanilla)^0.5)/A18stdlife))</f>
        <v>0</v>
      </c>
      <c r="AR301" s="164">
        <f>IF(A18stdlife="n/a","n/a",IF(AR$3&gt;(A18stdlife+$E301),(Input!$I$160*(1+rvanilla)^0.5)-SUM($I301:AQ301),(Input!$I$160*(1+rvanilla)^0.5)/A18stdlife))</f>
        <v>0</v>
      </c>
      <c r="AS301" s="164">
        <f>IF(A18stdlife="n/a","n/a",IF(AS$3&gt;(A18stdlife+$E301),(Input!$I$160*(1+rvanilla)^0.5)-SUM($I301:AR301),(Input!$I$160*(1+rvanilla)^0.5)/A18stdlife))</f>
        <v>0</v>
      </c>
      <c r="AT301" s="164">
        <f>IF(A18stdlife="n/a","n/a",IF(AT$3&gt;(A18stdlife+$E301),(Input!$I$160*(1+rvanilla)^0.5)-SUM($I301:AS301),(Input!$I$160*(1+rvanilla)^0.5)/A18stdlife))</f>
        <v>0</v>
      </c>
      <c r="AU301" s="164">
        <f>IF(A18stdlife="n/a","n/a",IF(AU$3&gt;(A18stdlife+$E301),(Input!$I$160*(1+rvanilla)^0.5)-SUM($I301:AT301),(Input!$I$160*(1+rvanilla)^0.5)/A18stdlife))</f>
        <v>0</v>
      </c>
      <c r="AV301" s="164">
        <f>IF(A18stdlife="n/a","n/a",IF(AV$3&gt;(A18stdlife+$E301),(Input!$I$160*(1+rvanilla)^0.5)-SUM($I301:AU301),(Input!$I$160*(1+rvanilla)^0.5)/A18stdlife))</f>
        <v>0</v>
      </c>
      <c r="AW301" s="164">
        <f>IF(A18stdlife="n/a","n/a",IF(AW$3&gt;(A18stdlife+$E301),(Input!$I$160*(1+rvanilla)^0.5)-SUM($I301:AV301),(Input!$I$160*(1+rvanilla)^0.5)/A18stdlife))</f>
        <v>0</v>
      </c>
      <c r="AX301" s="164">
        <f>IF(A18stdlife="n/a","n/a",IF(AX$3&gt;(A18stdlife+$E301),(Input!$I$160*(1+rvanilla)^0.5)-SUM($I301:AW301),(Input!$I$160*(1+rvanilla)^0.5)/A18stdlife))</f>
        <v>0</v>
      </c>
      <c r="AY301" s="164">
        <f>IF(A18stdlife="n/a","n/a",IF(AY$3&gt;(A18stdlife+$E301),(Input!$I$160*(1+rvanilla)^0.5)-SUM($I301:AX301),(Input!$I$160*(1+rvanilla)^0.5)/A18stdlife))</f>
        <v>0</v>
      </c>
      <c r="AZ301" s="164">
        <f>IF(A18stdlife="n/a","n/a",IF(AZ$3&gt;(A18stdlife+$E301),(Input!$I$160*(1+rvanilla)^0.5)-SUM($I301:AY301),(Input!$I$160*(1+rvanilla)^0.5)/A18stdlife))</f>
        <v>0</v>
      </c>
      <c r="BA301" s="164">
        <f>IF(A18stdlife="n/a","n/a",IF(BA$3&gt;(A18stdlife+$E301),(Input!$I$160*(1+rvanilla)^0.5)-SUM($I301:AZ301),(Input!$I$160*(1+rvanilla)^0.5)/A18stdlife))</f>
        <v>0</v>
      </c>
      <c r="BB301" s="164">
        <f>IF(A18stdlife="n/a","n/a",IF(BB$3&gt;(A18stdlife+$E301),(Input!$I$160*(1+rvanilla)^0.5)-SUM($I301:BA301),(Input!$I$160*(1+rvanilla)^0.5)/A18stdlife))</f>
        <v>0</v>
      </c>
      <c r="BC301" s="164">
        <f>IF(A18stdlife="n/a","n/a",IF(BC$3&gt;(A18stdlife+$E301),(Input!$I$160*(1+rvanilla)^0.5)-SUM($I301:BB301),(Input!$I$160*(1+rvanilla)^0.5)/A18stdlife))</f>
        <v>0</v>
      </c>
      <c r="BD301" s="164">
        <f>IF(A18stdlife="n/a","n/a",IF(BD$3&gt;(A18stdlife+$E301),(Input!$I$160*(1+rvanilla)^0.5)-SUM($I301:BC301),(Input!$I$160*(1+rvanilla)^0.5)/A18stdlife))</f>
        <v>0</v>
      </c>
      <c r="BE301" s="164">
        <f>IF(A18stdlife="n/a","n/a",IF(BE$3&gt;(A18stdlife+$E301),(Input!$I$160*(1+rvanilla)^0.5)-SUM($I301:BD301),(Input!$I$160*(1+rvanilla)^0.5)/A18stdlife))</f>
        <v>0</v>
      </c>
      <c r="BF301" s="164">
        <f>IF(A18stdlife="n/a","n/a",IF(BF$3&gt;(A18stdlife+$E301),(Input!$I$160*(1+rvanilla)^0.5)-SUM($I301:BE301),(Input!$I$160*(1+rvanilla)^0.5)/A18stdlife))</f>
        <v>0</v>
      </c>
      <c r="BG301" s="164">
        <f>IF(A18stdlife="n/a","n/a",IF(BG$3&gt;(A18stdlife+$E301),(Input!$I$160*(1+rvanilla)^0.5)-SUM($I301:BF301),(Input!$I$160*(1+rvanilla)^0.5)/A18stdlife))</f>
        <v>0</v>
      </c>
      <c r="BH301" s="164">
        <f>IF(A18stdlife="n/a","n/a",IF(BH$3&gt;(A18stdlife+$E301),(Input!$I$160*(1+rvanilla)^0.5)-SUM($I301:BG301),(Input!$I$160*(1+rvanilla)^0.5)/A18stdlife))</f>
        <v>0</v>
      </c>
      <c r="BI301" s="164">
        <f>IF(A18stdlife="n/a","n/a",IF(BI$3&gt;(A18stdlife+$E301),(Input!$I$160*(1+rvanilla)^0.5)-SUM($I301:BH301),(Input!$I$160*(1+rvanilla)^0.5)/A18stdlife))</f>
        <v>0</v>
      </c>
      <c r="BJ301" s="18"/>
      <c r="BK301" s="18"/>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s="5" customFormat="1" hidden="1" outlineLevel="2" x14ac:dyDescent="0.2">
      <c r="A302" s="18"/>
      <c r="B302" s="18"/>
      <c r="C302" s="36"/>
      <c r="D302" s="485"/>
      <c r="E302" s="283">
        <v>4</v>
      </c>
      <c r="F302" s="38"/>
      <c r="G302" s="391"/>
      <c r="H302" s="308"/>
      <c r="I302" s="308"/>
      <c r="J302" s="307"/>
      <c r="K302" s="164">
        <f>IF(A18stdlife="n/a","n/a",IF(K$3&gt;(A18stdlife+$E302),(Input!$J$160*(1+rvanilla)^0.5)-SUM($J302:J302),(Input!$J$160*(1+rvanilla)^0.5)/A18stdlife))</f>
        <v>0.79437609364158623</v>
      </c>
      <c r="L302" s="164">
        <f>IF(A18stdlife="n/a","n/a",IF(L$3&gt;(A18stdlife+$E302),(Input!$J$160*(1+rvanilla)^0.5)-SUM($J302:K302),(Input!$J$160*(1+rvanilla)^0.5)/A18stdlife))</f>
        <v>0.79437609364158623</v>
      </c>
      <c r="M302" s="164">
        <f>IF(A18stdlife="n/a","n/a",IF(M$3&gt;(A18stdlife+$E302),(Input!$J$160*(1+rvanilla)^0.5)-SUM($J302:L302),(Input!$J$160*(1+rvanilla)^0.5)/A18stdlife))</f>
        <v>0.79437609364158623</v>
      </c>
      <c r="N302" s="164">
        <f>IF(A18stdlife="n/a","n/a",IF(N$3&gt;(A18stdlife+$E302),(Input!$J$160*(1+rvanilla)^0.5)-SUM($J302:M302),(Input!$J$160*(1+rvanilla)^0.5)/A18stdlife))</f>
        <v>0.79437609364158623</v>
      </c>
      <c r="O302" s="164">
        <f>IF(A18stdlife="n/a","n/a",IF(O$3&gt;(A18stdlife+$E302),(Input!$J$160*(1+rvanilla)^0.5)-SUM($J302:N302),(Input!$J$160*(1+rvanilla)^0.5)/A18stdlife))</f>
        <v>0.79437609364158623</v>
      </c>
      <c r="P302" s="164">
        <f>IF(A18stdlife="n/a","n/a",IF(P$3&gt;(A18stdlife+$E302),(Input!$J$160*(1+rvanilla)^0.5)-SUM($J302:O302),(Input!$J$160*(1+rvanilla)^0.5)/A18stdlife))</f>
        <v>0</v>
      </c>
      <c r="Q302" s="164">
        <f>IF(A18stdlife="n/a","n/a",IF(Q$3&gt;(A18stdlife+$E302),(Input!$J$160*(1+rvanilla)^0.5)-SUM($J302:P302),(Input!$J$160*(1+rvanilla)^0.5)/A18stdlife))</f>
        <v>0</v>
      </c>
      <c r="R302" s="164">
        <f>IF(A18stdlife="n/a","n/a",IF(R$3&gt;(A18stdlife+$E302),(Input!$J$160*(1+rvanilla)^0.5)-SUM($J302:Q302),(Input!$J$160*(1+rvanilla)^0.5)/A18stdlife))</f>
        <v>0</v>
      </c>
      <c r="S302" s="164">
        <f>IF(A18stdlife="n/a","n/a",IF(S$3&gt;(A18stdlife+$E302),(Input!$J$160*(1+rvanilla)^0.5)-SUM($J302:R302),(Input!$J$160*(1+rvanilla)^0.5)/A18stdlife))</f>
        <v>0</v>
      </c>
      <c r="T302" s="164">
        <f>IF(A18stdlife="n/a","n/a",IF(T$3&gt;(A18stdlife+$E302),(Input!$J$160*(1+rvanilla)^0.5)-SUM($J302:S302),(Input!$J$160*(1+rvanilla)^0.5)/A18stdlife))</f>
        <v>0</v>
      </c>
      <c r="U302" s="164">
        <f>IF(A18stdlife="n/a","n/a",IF(U$3&gt;(A18stdlife+$E302),(Input!$J$160*(1+rvanilla)^0.5)-SUM($J302:T302),(Input!$J$160*(1+rvanilla)^0.5)/A18stdlife))</f>
        <v>0</v>
      </c>
      <c r="V302" s="164">
        <f>IF(A18stdlife="n/a","n/a",IF(V$3&gt;(A18stdlife+$E302),(Input!$J$160*(1+rvanilla)^0.5)-SUM($J302:U302),(Input!$J$160*(1+rvanilla)^0.5)/A18stdlife))</f>
        <v>0</v>
      </c>
      <c r="W302" s="164">
        <f>IF(A18stdlife="n/a","n/a",IF(W$3&gt;(A18stdlife+$E302),(Input!$J$160*(1+rvanilla)^0.5)-SUM($J302:V302),(Input!$J$160*(1+rvanilla)^0.5)/A18stdlife))</f>
        <v>0</v>
      </c>
      <c r="X302" s="164">
        <f>IF(A18stdlife="n/a","n/a",IF(X$3&gt;(A18stdlife+$E302),(Input!$J$160*(1+rvanilla)^0.5)-SUM($J302:W302),(Input!$J$160*(1+rvanilla)^0.5)/A18stdlife))</f>
        <v>0</v>
      </c>
      <c r="Y302" s="164">
        <f>IF(A18stdlife="n/a","n/a",IF(Y$3&gt;(A18stdlife+$E302),(Input!$J$160*(1+rvanilla)^0.5)-SUM($J302:X302),(Input!$J$160*(1+rvanilla)^0.5)/A18stdlife))</f>
        <v>0</v>
      </c>
      <c r="Z302" s="164">
        <f>IF(A18stdlife="n/a","n/a",IF(Z$3&gt;(A18stdlife+$E302),(Input!$J$160*(1+rvanilla)^0.5)-SUM($J302:Y302),(Input!$J$160*(1+rvanilla)^0.5)/A18stdlife))</f>
        <v>0</v>
      </c>
      <c r="AA302" s="164">
        <f>IF(A18stdlife="n/a","n/a",IF(AA$3&gt;(A18stdlife+$E302),(Input!$J$160*(1+rvanilla)^0.5)-SUM($J302:Z302),(Input!$J$160*(1+rvanilla)^0.5)/A18stdlife))</f>
        <v>0</v>
      </c>
      <c r="AB302" s="164">
        <f>IF(A18stdlife="n/a","n/a",IF(AB$3&gt;(A18stdlife+$E302),(Input!$J$160*(1+rvanilla)^0.5)-SUM($J302:AA302),(Input!$J$160*(1+rvanilla)^0.5)/A18stdlife))</f>
        <v>0</v>
      </c>
      <c r="AC302" s="164">
        <f>IF(A18stdlife="n/a","n/a",IF(AC$3&gt;(A18stdlife+$E302),(Input!$J$160*(1+rvanilla)^0.5)-SUM($J302:AB302),(Input!$J$160*(1+rvanilla)^0.5)/A18stdlife))</f>
        <v>0</v>
      </c>
      <c r="AD302" s="164">
        <f>IF(A18stdlife="n/a","n/a",IF(AD$3&gt;(A18stdlife+$E302),(Input!$J$160*(1+rvanilla)^0.5)-SUM($J302:AC302),(Input!$J$160*(1+rvanilla)^0.5)/A18stdlife))</f>
        <v>0</v>
      </c>
      <c r="AE302" s="164">
        <f>IF(A18stdlife="n/a","n/a",IF(AE$3&gt;(A18stdlife+$E302),(Input!$J$160*(1+rvanilla)^0.5)-SUM($J302:AD302),(Input!$J$160*(1+rvanilla)^0.5)/A18stdlife))</f>
        <v>0</v>
      </c>
      <c r="AF302" s="164">
        <f>IF(A18stdlife="n/a","n/a",IF(AF$3&gt;(A18stdlife+$E302),(Input!$J$160*(1+rvanilla)^0.5)-SUM($J302:AE302),(Input!$J$160*(1+rvanilla)^0.5)/A18stdlife))</f>
        <v>0</v>
      </c>
      <c r="AG302" s="164">
        <f>IF(A18stdlife="n/a","n/a",IF(AG$3&gt;(A18stdlife+$E302),(Input!$J$160*(1+rvanilla)^0.5)-SUM($J302:AF302),(Input!$J$160*(1+rvanilla)^0.5)/A18stdlife))</f>
        <v>0</v>
      </c>
      <c r="AH302" s="164">
        <f>IF(A18stdlife="n/a","n/a",IF(AH$3&gt;(A18stdlife+$E302),(Input!$J$160*(1+rvanilla)^0.5)-SUM($J302:AG302),(Input!$J$160*(1+rvanilla)^0.5)/A18stdlife))</f>
        <v>0</v>
      </c>
      <c r="AI302" s="164">
        <f>IF(A18stdlife="n/a","n/a",IF(AI$3&gt;(A18stdlife+$E302),(Input!$J$160*(1+rvanilla)^0.5)-SUM($J302:AH302),(Input!$J$160*(1+rvanilla)^0.5)/A18stdlife))</f>
        <v>0</v>
      </c>
      <c r="AJ302" s="164">
        <f>IF(A18stdlife="n/a","n/a",IF(AJ$3&gt;(A18stdlife+$E302),(Input!$J$160*(1+rvanilla)^0.5)-SUM($J302:AI302),(Input!$J$160*(1+rvanilla)^0.5)/A18stdlife))</f>
        <v>0</v>
      </c>
      <c r="AK302" s="164">
        <f>IF(A18stdlife="n/a","n/a",IF(AK$3&gt;(A18stdlife+$E302),(Input!$J$160*(1+rvanilla)^0.5)-SUM($J302:AJ302),(Input!$J$160*(1+rvanilla)^0.5)/A18stdlife))</f>
        <v>0</v>
      </c>
      <c r="AL302" s="164">
        <f>IF(A18stdlife="n/a","n/a",IF(AL$3&gt;(A18stdlife+$E302),(Input!$J$160*(1+rvanilla)^0.5)-SUM($J302:AK302),(Input!$J$160*(1+rvanilla)^0.5)/A18stdlife))</f>
        <v>0</v>
      </c>
      <c r="AM302" s="164">
        <f>IF(A18stdlife="n/a","n/a",IF(AM$3&gt;(A18stdlife+$E302),(Input!$J$160*(1+rvanilla)^0.5)-SUM($J302:AL302),(Input!$J$160*(1+rvanilla)^0.5)/A18stdlife))</f>
        <v>0</v>
      </c>
      <c r="AN302" s="164">
        <f>IF(A18stdlife="n/a","n/a",IF(AN$3&gt;(A18stdlife+$E302),(Input!$J$160*(1+rvanilla)^0.5)-SUM($J302:AM302),(Input!$J$160*(1+rvanilla)^0.5)/A18stdlife))</f>
        <v>0</v>
      </c>
      <c r="AO302" s="164">
        <f>IF(A18stdlife="n/a","n/a",IF(AO$3&gt;(A18stdlife+$E302),(Input!$J$160*(1+rvanilla)^0.5)-SUM($J302:AN302),(Input!$J$160*(1+rvanilla)^0.5)/A18stdlife))</f>
        <v>0</v>
      </c>
      <c r="AP302" s="164">
        <f>IF(A18stdlife="n/a","n/a",IF(AP$3&gt;(A18stdlife+$E302),(Input!$J$160*(1+rvanilla)^0.5)-SUM($J302:AO302),(Input!$J$160*(1+rvanilla)^0.5)/A18stdlife))</f>
        <v>0</v>
      </c>
      <c r="AQ302" s="164">
        <f>IF(A18stdlife="n/a","n/a",IF(AQ$3&gt;(A18stdlife+$E302),(Input!$J$160*(1+rvanilla)^0.5)-SUM($J302:AP302),(Input!$J$160*(1+rvanilla)^0.5)/A18stdlife))</f>
        <v>0</v>
      </c>
      <c r="AR302" s="164">
        <f>IF(A18stdlife="n/a","n/a",IF(AR$3&gt;(A18stdlife+$E302),(Input!$J$160*(1+rvanilla)^0.5)-SUM($J302:AQ302),(Input!$J$160*(1+rvanilla)^0.5)/A18stdlife))</f>
        <v>0</v>
      </c>
      <c r="AS302" s="164">
        <f>IF(A18stdlife="n/a","n/a",IF(AS$3&gt;(A18stdlife+$E302),(Input!$J$160*(1+rvanilla)^0.5)-SUM($J302:AR302),(Input!$J$160*(1+rvanilla)^0.5)/A18stdlife))</f>
        <v>0</v>
      </c>
      <c r="AT302" s="164">
        <f>IF(A18stdlife="n/a","n/a",IF(AT$3&gt;(A18stdlife+$E302),(Input!$J$160*(1+rvanilla)^0.5)-SUM($J302:AS302),(Input!$J$160*(1+rvanilla)^0.5)/A18stdlife))</f>
        <v>0</v>
      </c>
      <c r="AU302" s="164">
        <f>IF(A18stdlife="n/a","n/a",IF(AU$3&gt;(A18stdlife+$E302),(Input!$J$160*(1+rvanilla)^0.5)-SUM($J302:AT302),(Input!$J$160*(1+rvanilla)^0.5)/A18stdlife))</f>
        <v>0</v>
      </c>
      <c r="AV302" s="164">
        <f>IF(A18stdlife="n/a","n/a",IF(AV$3&gt;(A18stdlife+$E302),(Input!$J$160*(1+rvanilla)^0.5)-SUM($J302:AU302),(Input!$J$160*(1+rvanilla)^0.5)/A18stdlife))</f>
        <v>0</v>
      </c>
      <c r="AW302" s="164">
        <f>IF(A18stdlife="n/a","n/a",IF(AW$3&gt;(A18stdlife+$E302),(Input!$J$160*(1+rvanilla)^0.5)-SUM($J302:AV302),(Input!$J$160*(1+rvanilla)^0.5)/A18stdlife))</f>
        <v>0</v>
      </c>
      <c r="AX302" s="164">
        <f>IF(A18stdlife="n/a","n/a",IF(AX$3&gt;(A18stdlife+$E302),(Input!$J$160*(1+rvanilla)^0.5)-SUM($J302:AW302),(Input!$J$160*(1+rvanilla)^0.5)/A18stdlife))</f>
        <v>0</v>
      </c>
      <c r="AY302" s="164">
        <f>IF(A18stdlife="n/a","n/a",IF(AY$3&gt;(A18stdlife+$E302),(Input!$J$160*(1+rvanilla)^0.5)-SUM($J302:AX302),(Input!$J$160*(1+rvanilla)^0.5)/A18stdlife))</f>
        <v>0</v>
      </c>
      <c r="AZ302" s="164">
        <f>IF(A18stdlife="n/a","n/a",IF(AZ$3&gt;(A18stdlife+$E302),(Input!$J$160*(1+rvanilla)^0.5)-SUM($J302:AY302),(Input!$J$160*(1+rvanilla)^0.5)/A18stdlife))</f>
        <v>0</v>
      </c>
      <c r="BA302" s="164">
        <f>IF(A18stdlife="n/a","n/a",IF(BA$3&gt;(A18stdlife+$E302),(Input!$J$160*(1+rvanilla)^0.5)-SUM($J302:AZ302),(Input!$J$160*(1+rvanilla)^0.5)/A18stdlife))</f>
        <v>0</v>
      </c>
      <c r="BB302" s="164">
        <f>IF(A18stdlife="n/a","n/a",IF(BB$3&gt;(A18stdlife+$E302),(Input!$J$160*(1+rvanilla)^0.5)-SUM($J302:BA302),(Input!$J$160*(1+rvanilla)^0.5)/A18stdlife))</f>
        <v>0</v>
      </c>
      <c r="BC302" s="164">
        <f>IF(A18stdlife="n/a","n/a",IF(BC$3&gt;(A18stdlife+$E302),(Input!$J$160*(1+rvanilla)^0.5)-SUM($J302:BB302),(Input!$J$160*(1+rvanilla)^0.5)/A18stdlife))</f>
        <v>0</v>
      </c>
      <c r="BD302" s="164">
        <f>IF(A18stdlife="n/a","n/a",IF(BD$3&gt;(A18stdlife+$E302),(Input!$J$160*(1+rvanilla)^0.5)-SUM($J302:BC302),(Input!$J$160*(1+rvanilla)^0.5)/A18stdlife))</f>
        <v>0</v>
      </c>
      <c r="BE302" s="164">
        <f>IF(A18stdlife="n/a","n/a",IF(BE$3&gt;(A18stdlife+$E302),(Input!$J$160*(1+rvanilla)^0.5)-SUM($J302:BD302),(Input!$J$160*(1+rvanilla)^0.5)/A18stdlife))</f>
        <v>0</v>
      </c>
      <c r="BF302" s="164">
        <f>IF(A18stdlife="n/a","n/a",IF(BF$3&gt;(A18stdlife+$E302),(Input!$J$160*(1+rvanilla)^0.5)-SUM($J302:BE302),(Input!$J$160*(1+rvanilla)^0.5)/A18stdlife))</f>
        <v>0</v>
      </c>
      <c r="BG302" s="164">
        <f>IF(A18stdlife="n/a","n/a",IF(BG$3&gt;(A18stdlife+$E302),(Input!$J$160*(1+rvanilla)^0.5)-SUM($J302:BF302),(Input!$J$160*(1+rvanilla)^0.5)/A18stdlife))</f>
        <v>0</v>
      </c>
      <c r="BH302" s="164">
        <f>IF(A18stdlife="n/a","n/a",IF(BH$3&gt;(A18stdlife+$E302),(Input!$J$160*(1+rvanilla)^0.5)-SUM($J302:BG302),(Input!$J$160*(1+rvanilla)^0.5)/A18stdlife))</f>
        <v>0</v>
      </c>
      <c r="BI302" s="164">
        <f>IF(A18stdlife="n/a","n/a",IF(BI$3&gt;(A18stdlife+$E302),(Input!$J$160*(1+rvanilla)^0.5)-SUM($J302:BH302),(Input!$J$160*(1+rvanilla)^0.5)/A18stdlife))</f>
        <v>0</v>
      </c>
      <c r="BJ302" s="18"/>
      <c r="BK302" s="18"/>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s="5" customFormat="1" hidden="1" outlineLevel="2" x14ac:dyDescent="0.2">
      <c r="A303" s="18"/>
      <c r="B303" s="18"/>
      <c r="C303" s="36"/>
      <c r="D303" s="485"/>
      <c r="E303" s="283">
        <v>5</v>
      </c>
      <c r="F303" s="38"/>
      <c r="G303" s="391"/>
      <c r="H303" s="308"/>
      <c r="I303" s="308"/>
      <c r="J303" s="308"/>
      <c r="K303" s="307"/>
      <c r="L303" s="164">
        <f>IF(A18stdlife="n/a","n/a",IF(L$3&gt;(A18stdlife+$E303),(Input!$K$160*(1+rvanilla)^0.5)-SUM($K303:K303),(Input!$K$160*(1+rvanilla)^0.5)/A18stdlife))</f>
        <v>0.64040761855657091</v>
      </c>
      <c r="M303" s="164">
        <f>IF(A18stdlife="n/a","n/a",IF(M$3&gt;(A18stdlife+$E303),(Input!$K$160*(1+rvanilla)^0.5)-SUM($K303:L303),(Input!$K$160*(1+rvanilla)^0.5)/A18stdlife))</f>
        <v>0.64040761855657091</v>
      </c>
      <c r="N303" s="164">
        <f>IF(A18stdlife="n/a","n/a",IF(N$3&gt;(A18stdlife+$E303),(Input!$K$160*(1+rvanilla)^0.5)-SUM($K303:M303),(Input!$K$160*(1+rvanilla)^0.5)/A18stdlife))</f>
        <v>0.64040761855657091</v>
      </c>
      <c r="O303" s="164">
        <f>IF(A18stdlife="n/a","n/a",IF(O$3&gt;(A18stdlife+$E303),(Input!$K$160*(1+rvanilla)^0.5)-SUM($K303:N303),(Input!$K$160*(1+rvanilla)^0.5)/A18stdlife))</f>
        <v>0.64040761855657091</v>
      </c>
      <c r="P303" s="164">
        <f>IF(A18stdlife="n/a","n/a",IF(P$3&gt;(A18stdlife+$E303),(Input!$K$160*(1+rvanilla)^0.5)-SUM($K303:O303),(Input!$K$160*(1+rvanilla)^0.5)/A18stdlife))</f>
        <v>0.64040761855657091</v>
      </c>
      <c r="Q303" s="164">
        <f>IF(A18stdlife="n/a","n/a",IF(Q$3&gt;(A18stdlife+$E303),(Input!$K$160*(1+rvanilla)^0.5)-SUM($K303:P303),(Input!$K$160*(1+rvanilla)^0.5)/A18stdlife))</f>
        <v>0</v>
      </c>
      <c r="R303" s="164">
        <f>IF(A18stdlife="n/a","n/a",IF(R$3&gt;(A18stdlife+$E303),(Input!$K$160*(1+rvanilla)^0.5)-SUM($K303:Q303),(Input!$K$160*(1+rvanilla)^0.5)/A18stdlife))</f>
        <v>0</v>
      </c>
      <c r="S303" s="164">
        <f>IF(A18stdlife="n/a","n/a",IF(S$3&gt;(A18stdlife+$E303),(Input!$K$160*(1+rvanilla)^0.5)-SUM($K303:R303),(Input!$K$160*(1+rvanilla)^0.5)/A18stdlife))</f>
        <v>0</v>
      </c>
      <c r="T303" s="164">
        <f>IF(A18stdlife="n/a","n/a",IF(T$3&gt;(A18stdlife+$E303),(Input!$K$160*(1+rvanilla)^0.5)-SUM($K303:S303),(Input!$K$160*(1+rvanilla)^0.5)/A18stdlife))</f>
        <v>0</v>
      </c>
      <c r="U303" s="164">
        <f>IF(A18stdlife="n/a","n/a",IF(U$3&gt;(A18stdlife+$E303),(Input!$K$160*(1+rvanilla)^0.5)-SUM($K303:T303),(Input!$K$160*(1+rvanilla)^0.5)/A18stdlife))</f>
        <v>0</v>
      </c>
      <c r="V303" s="164">
        <f>IF(A18stdlife="n/a","n/a",IF(V$3&gt;(A18stdlife+$E303),(Input!$K$160*(1+rvanilla)^0.5)-SUM($K303:U303),(Input!$K$160*(1+rvanilla)^0.5)/A18stdlife))</f>
        <v>0</v>
      </c>
      <c r="W303" s="164">
        <f>IF(A18stdlife="n/a","n/a",IF(W$3&gt;(A18stdlife+$E303),(Input!$K$160*(1+rvanilla)^0.5)-SUM($K303:V303),(Input!$K$160*(1+rvanilla)^0.5)/A18stdlife))</f>
        <v>0</v>
      </c>
      <c r="X303" s="164">
        <f>IF(A18stdlife="n/a","n/a",IF(X$3&gt;(A18stdlife+$E303),(Input!$K$160*(1+rvanilla)^0.5)-SUM($K303:W303),(Input!$K$160*(1+rvanilla)^0.5)/A18stdlife))</f>
        <v>0</v>
      </c>
      <c r="Y303" s="164">
        <f>IF(A18stdlife="n/a","n/a",IF(Y$3&gt;(A18stdlife+$E303),(Input!$K$160*(1+rvanilla)^0.5)-SUM($K303:X303),(Input!$K$160*(1+rvanilla)^0.5)/A18stdlife))</f>
        <v>0</v>
      </c>
      <c r="Z303" s="164">
        <f>IF(A18stdlife="n/a","n/a",IF(Z$3&gt;(A18stdlife+$E303),(Input!$K$160*(1+rvanilla)^0.5)-SUM($K303:Y303),(Input!$K$160*(1+rvanilla)^0.5)/A18stdlife))</f>
        <v>0</v>
      </c>
      <c r="AA303" s="164">
        <f>IF(A18stdlife="n/a","n/a",IF(AA$3&gt;(A18stdlife+$E303),(Input!$K$160*(1+rvanilla)^0.5)-SUM($K303:Z303),(Input!$K$160*(1+rvanilla)^0.5)/A18stdlife))</f>
        <v>0</v>
      </c>
      <c r="AB303" s="164">
        <f>IF(A18stdlife="n/a","n/a",IF(AB$3&gt;(A18stdlife+$E303),(Input!$K$160*(1+rvanilla)^0.5)-SUM($K303:AA303),(Input!$K$160*(1+rvanilla)^0.5)/A18stdlife))</f>
        <v>0</v>
      </c>
      <c r="AC303" s="164">
        <f>IF(A18stdlife="n/a","n/a",IF(AC$3&gt;(A18stdlife+$E303),(Input!$K$160*(1+rvanilla)^0.5)-SUM($K303:AB303),(Input!$K$160*(1+rvanilla)^0.5)/A18stdlife))</f>
        <v>0</v>
      </c>
      <c r="AD303" s="164">
        <f>IF(A18stdlife="n/a","n/a",IF(AD$3&gt;(A18stdlife+$E303),(Input!$K$160*(1+rvanilla)^0.5)-SUM($K303:AC303),(Input!$K$160*(1+rvanilla)^0.5)/A18stdlife))</f>
        <v>0</v>
      </c>
      <c r="AE303" s="164">
        <f>IF(A18stdlife="n/a","n/a",IF(AE$3&gt;(A18stdlife+$E303),(Input!$K$160*(1+rvanilla)^0.5)-SUM($K303:AD303),(Input!$K$160*(1+rvanilla)^0.5)/A18stdlife))</f>
        <v>0</v>
      </c>
      <c r="AF303" s="164">
        <f>IF(A18stdlife="n/a","n/a",IF(AF$3&gt;(A18stdlife+$E303),(Input!$K$160*(1+rvanilla)^0.5)-SUM($K303:AE303),(Input!$K$160*(1+rvanilla)^0.5)/A18stdlife))</f>
        <v>0</v>
      </c>
      <c r="AG303" s="164">
        <f>IF(A18stdlife="n/a","n/a",IF(AG$3&gt;(A18stdlife+$E303),(Input!$K$160*(1+rvanilla)^0.5)-SUM($K303:AF303),(Input!$K$160*(1+rvanilla)^0.5)/A18stdlife))</f>
        <v>0</v>
      </c>
      <c r="AH303" s="164">
        <f>IF(A18stdlife="n/a","n/a",IF(AH$3&gt;(A18stdlife+$E303),(Input!$K$160*(1+rvanilla)^0.5)-SUM($K303:AG303),(Input!$K$160*(1+rvanilla)^0.5)/A18stdlife))</f>
        <v>0</v>
      </c>
      <c r="AI303" s="164">
        <f>IF(A18stdlife="n/a","n/a",IF(AI$3&gt;(A18stdlife+$E303),(Input!$K$160*(1+rvanilla)^0.5)-SUM($K303:AH303),(Input!$K$160*(1+rvanilla)^0.5)/A18stdlife))</f>
        <v>0</v>
      </c>
      <c r="AJ303" s="164">
        <f>IF(A18stdlife="n/a","n/a",IF(AJ$3&gt;(A18stdlife+$E303),(Input!$K$160*(1+rvanilla)^0.5)-SUM($K303:AI303),(Input!$K$160*(1+rvanilla)^0.5)/A18stdlife))</f>
        <v>0</v>
      </c>
      <c r="AK303" s="164">
        <f>IF(A18stdlife="n/a","n/a",IF(AK$3&gt;(A18stdlife+$E303),(Input!$K$160*(1+rvanilla)^0.5)-SUM($K303:AJ303),(Input!$K$160*(1+rvanilla)^0.5)/A18stdlife))</f>
        <v>0</v>
      </c>
      <c r="AL303" s="164">
        <f>IF(A18stdlife="n/a","n/a",IF(AL$3&gt;(A18stdlife+$E303),(Input!$K$160*(1+rvanilla)^0.5)-SUM($K303:AK303),(Input!$K$160*(1+rvanilla)^0.5)/A18stdlife))</f>
        <v>0</v>
      </c>
      <c r="AM303" s="164">
        <f>IF(A18stdlife="n/a","n/a",IF(AM$3&gt;(A18stdlife+$E303),(Input!$K$160*(1+rvanilla)^0.5)-SUM($K303:AL303),(Input!$K$160*(1+rvanilla)^0.5)/A18stdlife))</f>
        <v>0</v>
      </c>
      <c r="AN303" s="164">
        <f>IF(A18stdlife="n/a","n/a",IF(AN$3&gt;(A18stdlife+$E303),(Input!$K$160*(1+rvanilla)^0.5)-SUM($K303:AM303),(Input!$K$160*(1+rvanilla)^0.5)/A18stdlife))</f>
        <v>0</v>
      </c>
      <c r="AO303" s="164">
        <f>IF(A18stdlife="n/a","n/a",IF(AO$3&gt;(A18stdlife+$E303),(Input!$K$160*(1+rvanilla)^0.5)-SUM($K303:AN303),(Input!$K$160*(1+rvanilla)^0.5)/A18stdlife))</f>
        <v>0</v>
      </c>
      <c r="AP303" s="164">
        <f>IF(A18stdlife="n/a","n/a",IF(AP$3&gt;(A18stdlife+$E303),(Input!$K$160*(1+rvanilla)^0.5)-SUM($K303:AO303),(Input!$K$160*(1+rvanilla)^0.5)/A18stdlife))</f>
        <v>0</v>
      </c>
      <c r="AQ303" s="164">
        <f>IF(A18stdlife="n/a","n/a",IF(AQ$3&gt;(A18stdlife+$E303),(Input!$K$160*(1+rvanilla)^0.5)-SUM($K303:AP303),(Input!$K$160*(1+rvanilla)^0.5)/A18stdlife))</f>
        <v>0</v>
      </c>
      <c r="AR303" s="164">
        <f>IF(A18stdlife="n/a","n/a",IF(AR$3&gt;(A18stdlife+$E303),(Input!$K$160*(1+rvanilla)^0.5)-SUM($K303:AQ303),(Input!$K$160*(1+rvanilla)^0.5)/A18stdlife))</f>
        <v>0</v>
      </c>
      <c r="AS303" s="164">
        <f>IF(A18stdlife="n/a","n/a",IF(AS$3&gt;(A18stdlife+$E303),(Input!$K$160*(1+rvanilla)^0.5)-SUM($K303:AR303),(Input!$K$160*(1+rvanilla)^0.5)/A18stdlife))</f>
        <v>0</v>
      </c>
      <c r="AT303" s="164">
        <f>IF(A18stdlife="n/a","n/a",IF(AT$3&gt;(A18stdlife+$E303),(Input!$K$160*(1+rvanilla)^0.5)-SUM($K303:AS303),(Input!$K$160*(1+rvanilla)^0.5)/A18stdlife))</f>
        <v>0</v>
      </c>
      <c r="AU303" s="164">
        <f>IF(A18stdlife="n/a","n/a",IF(AU$3&gt;(A18stdlife+$E303),(Input!$K$160*(1+rvanilla)^0.5)-SUM($K303:AT303),(Input!$K$160*(1+rvanilla)^0.5)/A18stdlife))</f>
        <v>0</v>
      </c>
      <c r="AV303" s="164">
        <f>IF(A18stdlife="n/a","n/a",IF(AV$3&gt;(A18stdlife+$E303),(Input!$K$160*(1+rvanilla)^0.5)-SUM($K303:AU303),(Input!$K$160*(1+rvanilla)^0.5)/A18stdlife))</f>
        <v>0</v>
      </c>
      <c r="AW303" s="164">
        <f>IF(A18stdlife="n/a","n/a",IF(AW$3&gt;(A18stdlife+$E303),(Input!$K$160*(1+rvanilla)^0.5)-SUM($K303:AV303),(Input!$K$160*(1+rvanilla)^0.5)/A18stdlife))</f>
        <v>0</v>
      </c>
      <c r="AX303" s="164">
        <f>IF(A18stdlife="n/a","n/a",IF(AX$3&gt;(A18stdlife+$E303),(Input!$K$160*(1+rvanilla)^0.5)-SUM($K303:AW303),(Input!$K$160*(1+rvanilla)^0.5)/A18stdlife))</f>
        <v>0</v>
      </c>
      <c r="AY303" s="164">
        <f>IF(A18stdlife="n/a","n/a",IF(AY$3&gt;(A18stdlife+$E303),(Input!$K$160*(1+rvanilla)^0.5)-SUM($K303:AX303),(Input!$K$160*(1+rvanilla)^0.5)/A18stdlife))</f>
        <v>0</v>
      </c>
      <c r="AZ303" s="164">
        <f>IF(A18stdlife="n/a","n/a",IF(AZ$3&gt;(A18stdlife+$E303),(Input!$K$160*(1+rvanilla)^0.5)-SUM($K303:AY303),(Input!$K$160*(1+rvanilla)^0.5)/A18stdlife))</f>
        <v>0</v>
      </c>
      <c r="BA303" s="164">
        <f>IF(A18stdlife="n/a","n/a",IF(BA$3&gt;(A18stdlife+$E303),(Input!$K$160*(1+rvanilla)^0.5)-SUM($K303:AZ303),(Input!$K$160*(1+rvanilla)^0.5)/A18stdlife))</f>
        <v>0</v>
      </c>
      <c r="BB303" s="164">
        <f>IF(A18stdlife="n/a","n/a",IF(BB$3&gt;(A18stdlife+$E303),(Input!$K$160*(1+rvanilla)^0.5)-SUM($K303:BA303),(Input!$K$160*(1+rvanilla)^0.5)/A18stdlife))</f>
        <v>0</v>
      </c>
      <c r="BC303" s="164">
        <f>IF(A18stdlife="n/a","n/a",IF(BC$3&gt;(A18stdlife+$E303),(Input!$K$160*(1+rvanilla)^0.5)-SUM($K303:BB303),(Input!$K$160*(1+rvanilla)^0.5)/A18stdlife))</f>
        <v>0</v>
      </c>
      <c r="BD303" s="164">
        <f>IF(A18stdlife="n/a","n/a",IF(BD$3&gt;(A18stdlife+$E303),(Input!$K$160*(1+rvanilla)^0.5)-SUM($K303:BC303),(Input!$K$160*(1+rvanilla)^0.5)/A18stdlife))</f>
        <v>0</v>
      </c>
      <c r="BE303" s="164">
        <f>IF(A18stdlife="n/a","n/a",IF(BE$3&gt;(A18stdlife+$E303),(Input!$K$160*(1+rvanilla)^0.5)-SUM($K303:BD303),(Input!$K$160*(1+rvanilla)^0.5)/A18stdlife))</f>
        <v>0</v>
      </c>
      <c r="BF303" s="164">
        <f>IF(A18stdlife="n/a","n/a",IF(BF$3&gt;(A18stdlife+$E303),(Input!$K$160*(1+rvanilla)^0.5)-SUM($K303:BE303),(Input!$K$160*(1+rvanilla)^0.5)/A18stdlife))</f>
        <v>0</v>
      </c>
      <c r="BG303" s="164">
        <f>IF(A18stdlife="n/a","n/a",IF(BG$3&gt;(A18stdlife+$E303),(Input!$K$160*(1+rvanilla)^0.5)-SUM($K303:BF303),(Input!$K$160*(1+rvanilla)^0.5)/A18stdlife))</f>
        <v>0</v>
      </c>
      <c r="BH303" s="164">
        <f>IF(A18stdlife="n/a","n/a",IF(BH$3&gt;(A18stdlife+$E303),(Input!$K$160*(1+rvanilla)^0.5)-SUM($K303:BG303),(Input!$K$160*(1+rvanilla)^0.5)/A18stdlife))</f>
        <v>0</v>
      </c>
      <c r="BI303" s="164">
        <f>IF(A18stdlife="n/a","n/a",IF(BI$3&gt;(A18stdlife+$E303),(Input!$K$160*(1+rvanilla)^0.5)-SUM($K303:BH303),(Input!$K$160*(1+rvanilla)^0.5)/A18stdlife))</f>
        <v>0</v>
      </c>
      <c r="BJ303" s="18"/>
      <c r="BK303" s="18"/>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s="5" customFormat="1" hidden="1" outlineLevel="2" x14ac:dyDescent="0.2">
      <c r="A304" s="18"/>
      <c r="B304" s="18"/>
      <c r="C304" s="36"/>
      <c r="D304" s="485"/>
      <c r="E304" s="283">
        <v>6</v>
      </c>
      <c r="F304" s="38"/>
      <c r="G304" s="391"/>
      <c r="H304" s="308"/>
      <c r="I304" s="308"/>
      <c r="J304" s="308"/>
      <c r="K304" s="308"/>
      <c r="L304" s="307"/>
      <c r="M304" s="164">
        <f>IF(A18stdlife="n/a","n/a",IF(M$3&gt;(A18stdlife+$E304),(Input!$L$160*(1+rvanilla)^0.5)-SUM($L304:L304),(Input!$L$160*(1+rvanilla)^0.5)/A18stdlife))</f>
        <v>0</v>
      </c>
      <c r="N304" s="164">
        <f>IF(A18stdlife="n/a","n/a",IF(N$3&gt;(A18stdlife+$E304),(Input!$L$160*(1+rvanilla)^0.5)-SUM($L304:M304),(Input!$L$160*(1+rvanilla)^0.5)/A18stdlife))</f>
        <v>0</v>
      </c>
      <c r="O304" s="164">
        <f>IF(A18stdlife="n/a","n/a",IF(O$3&gt;(A18stdlife+$E304),(Input!$L$160*(1+rvanilla)^0.5)-SUM($L304:N304),(Input!$L$160*(1+rvanilla)^0.5)/A18stdlife))</f>
        <v>0</v>
      </c>
      <c r="P304" s="164">
        <f>IF(A18stdlife="n/a","n/a",IF(P$3&gt;(A18stdlife+$E304),(Input!$L$160*(1+rvanilla)^0.5)-SUM($L304:O304),(Input!$L$160*(1+rvanilla)^0.5)/A18stdlife))</f>
        <v>0</v>
      </c>
      <c r="Q304" s="164">
        <f>IF(A18stdlife="n/a","n/a",IF(Q$3&gt;(A18stdlife+$E304),(Input!$L$160*(1+rvanilla)^0.5)-SUM($L304:P304),(Input!$L$160*(1+rvanilla)^0.5)/A18stdlife))</f>
        <v>0</v>
      </c>
      <c r="R304" s="164">
        <f>IF(A18stdlife="n/a","n/a",IF(R$3&gt;(A18stdlife+$E304),(Input!$L$160*(1+rvanilla)^0.5)-SUM($L304:Q304),(Input!$L$160*(1+rvanilla)^0.5)/A18stdlife))</f>
        <v>0</v>
      </c>
      <c r="S304" s="164">
        <f>IF(A18stdlife="n/a","n/a",IF(S$3&gt;(A18stdlife+$E304),(Input!$L$160*(1+rvanilla)^0.5)-SUM($L304:R304),(Input!$L$160*(1+rvanilla)^0.5)/A18stdlife))</f>
        <v>0</v>
      </c>
      <c r="T304" s="164">
        <f>IF(A18stdlife="n/a","n/a",IF(T$3&gt;(A18stdlife+$E304),(Input!$L$160*(1+rvanilla)^0.5)-SUM($L304:S304),(Input!$L$160*(1+rvanilla)^0.5)/A18stdlife))</f>
        <v>0</v>
      </c>
      <c r="U304" s="164">
        <f>IF(A18stdlife="n/a","n/a",IF(U$3&gt;(A18stdlife+$E304),(Input!$L$160*(1+rvanilla)^0.5)-SUM($L304:T304),(Input!$L$160*(1+rvanilla)^0.5)/A18stdlife))</f>
        <v>0</v>
      </c>
      <c r="V304" s="164">
        <f>IF(A18stdlife="n/a","n/a",IF(V$3&gt;(A18stdlife+$E304),(Input!$L$160*(1+rvanilla)^0.5)-SUM($L304:U304),(Input!$L$160*(1+rvanilla)^0.5)/A18stdlife))</f>
        <v>0</v>
      </c>
      <c r="W304" s="164">
        <f>IF(A18stdlife="n/a","n/a",IF(W$3&gt;(A18stdlife+$E304),(Input!$L$160*(1+rvanilla)^0.5)-SUM($L304:V304),(Input!$L$160*(1+rvanilla)^0.5)/A18stdlife))</f>
        <v>0</v>
      </c>
      <c r="X304" s="164">
        <f>IF(A18stdlife="n/a","n/a",IF(X$3&gt;(A18stdlife+$E304),(Input!$L$160*(1+rvanilla)^0.5)-SUM($L304:W304),(Input!$L$160*(1+rvanilla)^0.5)/A18stdlife))</f>
        <v>0</v>
      </c>
      <c r="Y304" s="164">
        <f>IF(A18stdlife="n/a","n/a",IF(Y$3&gt;(A18stdlife+$E304),(Input!$L$160*(1+rvanilla)^0.5)-SUM($L304:X304),(Input!$L$160*(1+rvanilla)^0.5)/A18stdlife))</f>
        <v>0</v>
      </c>
      <c r="Z304" s="164">
        <f>IF(A18stdlife="n/a","n/a",IF(Z$3&gt;(A18stdlife+$E304),(Input!$L$160*(1+rvanilla)^0.5)-SUM($L304:Y304),(Input!$L$160*(1+rvanilla)^0.5)/A18stdlife))</f>
        <v>0</v>
      </c>
      <c r="AA304" s="164">
        <f>IF(A18stdlife="n/a","n/a",IF(AA$3&gt;(A18stdlife+$E304),(Input!$L$160*(1+rvanilla)^0.5)-SUM($L304:Z304),(Input!$L$160*(1+rvanilla)^0.5)/A18stdlife))</f>
        <v>0</v>
      </c>
      <c r="AB304" s="164">
        <f>IF(A18stdlife="n/a","n/a",IF(AB$3&gt;(A18stdlife+$E304),(Input!$L$160*(1+rvanilla)^0.5)-SUM($L304:AA304),(Input!$L$160*(1+rvanilla)^0.5)/A18stdlife))</f>
        <v>0</v>
      </c>
      <c r="AC304" s="164">
        <f>IF(A18stdlife="n/a","n/a",IF(AC$3&gt;(A18stdlife+$E304),(Input!$L$160*(1+rvanilla)^0.5)-SUM($L304:AB304),(Input!$L$160*(1+rvanilla)^0.5)/A18stdlife))</f>
        <v>0</v>
      </c>
      <c r="AD304" s="164">
        <f>IF(A18stdlife="n/a","n/a",IF(AD$3&gt;(A18stdlife+$E304),(Input!$L$160*(1+rvanilla)^0.5)-SUM($L304:AC304),(Input!$L$160*(1+rvanilla)^0.5)/A18stdlife))</f>
        <v>0</v>
      </c>
      <c r="AE304" s="164">
        <f>IF(A18stdlife="n/a","n/a",IF(AE$3&gt;(A18stdlife+$E304),(Input!$L$160*(1+rvanilla)^0.5)-SUM($L304:AD304),(Input!$L$160*(1+rvanilla)^0.5)/A18stdlife))</f>
        <v>0</v>
      </c>
      <c r="AF304" s="164">
        <f>IF(A18stdlife="n/a","n/a",IF(AF$3&gt;(A18stdlife+$E304),(Input!$L$160*(1+rvanilla)^0.5)-SUM($L304:AE304),(Input!$L$160*(1+rvanilla)^0.5)/A18stdlife))</f>
        <v>0</v>
      </c>
      <c r="AG304" s="164">
        <f>IF(A18stdlife="n/a","n/a",IF(AG$3&gt;(A18stdlife+$E304),(Input!$L$160*(1+rvanilla)^0.5)-SUM($L304:AF304),(Input!$L$160*(1+rvanilla)^0.5)/A18stdlife))</f>
        <v>0</v>
      </c>
      <c r="AH304" s="164">
        <f>IF(A18stdlife="n/a","n/a",IF(AH$3&gt;(A18stdlife+$E304),(Input!$L$160*(1+rvanilla)^0.5)-SUM($L304:AG304),(Input!$L$160*(1+rvanilla)^0.5)/A18stdlife))</f>
        <v>0</v>
      </c>
      <c r="AI304" s="164">
        <f>IF(A18stdlife="n/a","n/a",IF(AI$3&gt;(A18stdlife+$E304),(Input!$L$160*(1+rvanilla)^0.5)-SUM($L304:AH304),(Input!$L$160*(1+rvanilla)^0.5)/A18stdlife))</f>
        <v>0</v>
      </c>
      <c r="AJ304" s="164">
        <f>IF(A18stdlife="n/a","n/a",IF(AJ$3&gt;(A18stdlife+$E304),(Input!$L$160*(1+rvanilla)^0.5)-SUM($L304:AI304),(Input!$L$160*(1+rvanilla)^0.5)/A18stdlife))</f>
        <v>0</v>
      </c>
      <c r="AK304" s="164">
        <f>IF(A18stdlife="n/a","n/a",IF(AK$3&gt;(A18stdlife+$E304),(Input!$L$160*(1+rvanilla)^0.5)-SUM($L304:AJ304),(Input!$L$160*(1+rvanilla)^0.5)/A18stdlife))</f>
        <v>0</v>
      </c>
      <c r="AL304" s="164">
        <f>IF(A18stdlife="n/a","n/a",IF(AL$3&gt;(A18stdlife+$E304),(Input!$L$160*(1+rvanilla)^0.5)-SUM($L304:AK304),(Input!$L$160*(1+rvanilla)^0.5)/A18stdlife))</f>
        <v>0</v>
      </c>
      <c r="AM304" s="164">
        <f>IF(A18stdlife="n/a","n/a",IF(AM$3&gt;(A18stdlife+$E304),(Input!$L$160*(1+rvanilla)^0.5)-SUM($L304:AL304),(Input!$L$160*(1+rvanilla)^0.5)/A18stdlife))</f>
        <v>0</v>
      </c>
      <c r="AN304" s="164">
        <f>IF(A18stdlife="n/a","n/a",IF(AN$3&gt;(A18stdlife+$E304),(Input!$L$160*(1+rvanilla)^0.5)-SUM($L304:AM304),(Input!$L$160*(1+rvanilla)^0.5)/A18stdlife))</f>
        <v>0</v>
      </c>
      <c r="AO304" s="164">
        <f>IF(A18stdlife="n/a","n/a",IF(AO$3&gt;(A18stdlife+$E304),(Input!$L$160*(1+rvanilla)^0.5)-SUM($L304:AN304),(Input!$L$160*(1+rvanilla)^0.5)/A18stdlife))</f>
        <v>0</v>
      </c>
      <c r="AP304" s="164">
        <f>IF(A18stdlife="n/a","n/a",IF(AP$3&gt;(A18stdlife+$E304),(Input!$L$160*(1+rvanilla)^0.5)-SUM($L304:AO304),(Input!$L$160*(1+rvanilla)^0.5)/A18stdlife))</f>
        <v>0</v>
      </c>
      <c r="AQ304" s="164">
        <f>IF(A18stdlife="n/a","n/a",IF(AQ$3&gt;(A18stdlife+$E304),(Input!$L$160*(1+rvanilla)^0.5)-SUM($L304:AP304),(Input!$L$160*(1+rvanilla)^0.5)/A18stdlife))</f>
        <v>0</v>
      </c>
      <c r="AR304" s="164">
        <f>IF(A18stdlife="n/a","n/a",IF(AR$3&gt;(A18stdlife+$E304),(Input!$L$160*(1+rvanilla)^0.5)-SUM($L304:AQ304),(Input!$L$160*(1+rvanilla)^0.5)/A18stdlife))</f>
        <v>0</v>
      </c>
      <c r="AS304" s="164">
        <f>IF(A18stdlife="n/a","n/a",IF(AS$3&gt;(A18stdlife+$E304),(Input!$L$160*(1+rvanilla)^0.5)-SUM($L304:AR304),(Input!$L$160*(1+rvanilla)^0.5)/A18stdlife))</f>
        <v>0</v>
      </c>
      <c r="AT304" s="164">
        <f>IF(A18stdlife="n/a","n/a",IF(AT$3&gt;(A18stdlife+$E304),(Input!$L$160*(1+rvanilla)^0.5)-SUM($L304:AS304),(Input!$L$160*(1+rvanilla)^0.5)/A18stdlife))</f>
        <v>0</v>
      </c>
      <c r="AU304" s="164">
        <f>IF(A18stdlife="n/a","n/a",IF(AU$3&gt;(A18stdlife+$E304),(Input!$L$160*(1+rvanilla)^0.5)-SUM($L304:AT304),(Input!$L$160*(1+rvanilla)^0.5)/A18stdlife))</f>
        <v>0</v>
      </c>
      <c r="AV304" s="164">
        <f>IF(A18stdlife="n/a","n/a",IF(AV$3&gt;(A18stdlife+$E304),(Input!$L$160*(1+rvanilla)^0.5)-SUM($L304:AU304),(Input!$L$160*(1+rvanilla)^0.5)/A18stdlife))</f>
        <v>0</v>
      </c>
      <c r="AW304" s="164">
        <f>IF(A18stdlife="n/a","n/a",IF(AW$3&gt;(A18stdlife+$E304),(Input!$L$160*(1+rvanilla)^0.5)-SUM($L304:AV304),(Input!$L$160*(1+rvanilla)^0.5)/A18stdlife))</f>
        <v>0</v>
      </c>
      <c r="AX304" s="164">
        <f>IF(A18stdlife="n/a","n/a",IF(AX$3&gt;(A18stdlife+$E304),(Input!$L$160*(1+rvanilla)^0.5)-SUM($L304:AW304),(Input!$L$160*(1+rvanilla)^0.5)/A18stdlife))</f>
        <v>0</v>
      </c>
      <c r="AY304" s="164">
        <f>IF(A18stdlife="n/a","n/a",IF(AY$3&gt;(A18stdlife+$E304),(Input!$L$160*(1+rvanilla)^0.5)-SUM($L304:AX304),(Input!$L$160*(1+rvanilla)^0.5)/A18stdlife))</f>
        <v>0</v>
      </c>
      <c r="AZ304" s="164">
        <f>IF(A18stdlife="n/a","n/a",IF(AZ$3&gt;(A18stdlife+$E304),(Input!$L$160*(1+rvanilla)^0.5)-SUM($L304:AY304),(Input!$L$160*(1+rvanilla)^0.5)/A18stdlife))</f>
        <v>0</v>
      </c>
      <c r="BA304" s="164">
        <f>IF(A18stdlife="n/a","n/a",IF(BA$3&gt;(A18stdlife+$E304),(Input!$L$160*(1+rvanilla)^0.5)-SUM($L304:AZ304),(Input!$L$160*(1+rvanilla)^0.5)/A18stdlife))</f>
        <v>0</v>
      </c>
      <c r="BB304" s="164">
        <f>IF(A18stdlife="n/a","n/a",IF(BB$3&gt;(A18stdlife+$E304),(Input!$L$160*(1+rvanilla)^0.5)-SUM($L304:BA304),(Input!$L$160*(1+rvanilla)^0.5)/A18stdlife))</f>
        <v>0</v>
      </c>
      <c r="BC304" s="164">
        <f>IF(A18stdlife="n/a","n/a",IF(BC$3&gt;(A18stdlife+$E304),(Input!$L$160*(1+rvanilla)^0.5)-SUM($L304:BB304),(Input!$L$160*(1+rvanilla)^0.5)/A18stdlife))</f>
        <v>0</v>
      </c>
      <c r="BD304" s="164">
        <f>IF(A18stdlife="n/a","n/a",IF(BD$3&gt;(A18stdlife+$E304),(Input!$L$160*(1+rvanilla)^0.5)-SUM($L304:BC304),(Input!$L$160*(1+rvanilla)^0.5)/A18stdlife))</f>
        <v>0</v>
      </c>
      <c r="BE304" s="164">
        <f>IF(A18stdlife="n/a","n/a",IF(BE$3&gt;(A18stdlife+$E304),(Input!$L$160*(1+rvanilla)^0.5)-SUM($L304:BD304),(Input!$L$160*(1+rvanilla)^0.5)/A18stdlife))</f>
        <v>0</v>
      </c>
      <c r="BF304" s="164">
        <f>IF(A18stdlife="n/a","n/a",IF(BF$3&gt;(A18stdlife+$E304),(Input!$L$160*(1+rvanilla)^0.5)-SUM($L304:BE304),(Input!$L$160*(1+rvanilla)^0.5)/A18stdlife))</f>
        <v>0</v>
      </c>
      <c r="BG304" s="164">
        <f>IF(A18stdlife="n/a","n/a",IF(BG$3&gt;(A18stdlife+$E304),(Input!$L$160*(1+rvanilla)^0.5)-SUM($L304:BF304),(Input!$L$160*(1+rvanilla)^0.5)/A18stdlife))</f>
        <v>0</v>
      </c>
      <c r="BH304" s="164">
        <f>IF(A18stdlife="n/a","n/a",IF(BH$3&gt;(A18stdlife+$E304),(Input!$L$160*(1+rvanilla)^0.5)-SUM($L304:BG304),(Input!$L$160*(1+rvanilla)^0.5)/A18stdlife))</f>
        <v>0</v>
      </c>
      <c r="BI304" s="164">
        <f>IF(A18stdlife="n/a","n/a",IF(BI$3&gt;(A18stdlife+$E304),(Input!$L$160*(1+rvanilla)^0.5)-SUM($L304:BH304),(Input!$L$160*(1+rvanilla)^0.5)/A18stdlife))</f>
        <v>0</v>
      </c>
      <c r="BJ304" s="18"/>
      <c r="BK304" s="18"/>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s="5" customFormat="1" hidden="1" outlineLevel="2" x14ac:dyDescent="0.2">
      <c r="A305" s="18"/>
      <c r="B305" s="18"/>
      <c r="C305" s="36"/>
      <c r="D305" s="485"/>
      <c r="E305" s="283">
        <v>7</v>
      </c>
      <c r="F305" s="38"/>
      <c r="G305" s="391"/>
      <c r="H305" s="308"/>
      <c r="I305" s="308"/>
      <c r="J305" s="308"/>
      <c r="K305" s="308"/>
      <c r="L305" s="308"/>
      <c r="M305" s="307"/>
      <c r="N305" s="164">
        <f>IF(A18stdlife="n/a","n/a",IF(N$3&gt;(A18stdlife+$E305),(Input!$M$160*(1+rvanilla)^0.5)-SUM($M305:M305),(Input!$M$160*(1+rvanilla)^0.5)/A18stdlife))</f>
        <v>0</v>
      </c>
      <c r="O305" s="164">
        <f>IF(A18stdlife="n/a","n/a",IF(O$3&gt;(A18stdlife+$E305),(Input!$M$160*(1+rvanilla)^0.5)-SUM($M305:N305),(Input!$M$160*(1+rvanilla)^0.5)/A18stdlife))</f>
        <v>0</v>
      </c>
      <c r="P305" s="164">
        <f>IF(A18stdlife="n/a","n/a",IF(P$3&gt;(A18stdlife+$E305),(Input!$M$160*(1+rvanilla)^0.5)-SUM($M305:O305),(Input!$M$160*(1+rvanilla)^0.5)/A18stdlife))</f>
        <v>0</v>
      </c>
      <c r="Q305" s="164">
        <f>IF(A18stdlife="n/a","n/a",IF(Q$3&gt;(A18stdlife+$E305),(Input!$M$160*(1+rvanilla)^0.5)-SUM($M305:P305),(Input!$M$160*(1+rvanilla)^0.5)/A18stdlife))</f>
        <v>0</v>
      </c>
      <c r="R305" s="164">
        <f>IF(A18stdlife="n/a","n/a",IF(R$3&gt;(A18stdlife+$E305),(Input!$M$160*(1+rvanilla)^0.5)-SUM($M305:Q305),(Input!$M$160*(1+rvanilla)^0.5)/A18stdlife))</f>
        <v>0</v>
      </c>
      <c r="S305" s="164">
        <f>IF(A18stdlife="n/a","n/a",IF(S$3&gt;(A18stdlife+$E305),(Input!$M$160*(1+rvanilla)^0.5)-SUM($M305:R305),(Input!$M$160*(1+rvanilla)^0.5)/A18stdlife))</f>
        <v>0</v>
      </c>
      <c r="T305" s="164">
        <f>IF(A18stdlife="n/a","n/a",IF(T$3&gt;(A18stdlife+$E305),(Input!$M$160*(1+rvanilla)^0.5)-SUM($M305:S305),(Input!$M$160*(1+rvanilla)^0.5)/A18stdlife))</f>
        <v>0</v>
      </c>
      <c r="U305" s="164">
        <f>IF(A18stdlife="n/a","n/a",IF(U$3&gt;(A18stdlife+$E305),(Input!$M$160*(1+rvanilla)^0.5)-SUM($M305:T305),(Input!$M$160*(1+rvanilla)^0.5)/A18stdlife))</f>
        <v>0</v>
      </c>
      <c r="V305" s="164">
        <f>IF(A18stdlife="n/a","n/a",IF(V$3&gt;(A18stdlife+$E305),(Input!$M$160*(1+rvanilla)^0.5)-SUM($M305:U305),(Input!$M$160*(1+rvanilla)^0.5)/A18stdlife))</f>
        <v>0</v>
      </c>
      <c r="W305" s="164">
        <f>IF(A18stdlife="n/a","n/a",IF(W$3&gt;(A18stdlife+$E305),(Input!$M$160*(1+rvanilla)^0.5)-SUM($M305:V305),(Input!$M$160*(1+rvanilla)^0.5)/A18stdlife))</f>
        <v>0</v>
      </c>
      <c r="X305" s="164">
        <f>IF(A18stdlife="n/a","n/a",IF(X$3&gt;(A18stdlife+$E305),(Input!$M$160*(1+rvanilla)^0.5)-SUM($M305:W305),(Input!$M$160*(1+rvanilla)^0.5)/A18stdlife))</f>
        <v>0</v>
      </c>
      <c r="Y305" s="164">
        <f>IF(A18stdlife="n/a","n/a",IF(Y$3&gt;(A18stdlife+$E305),(Input!$M$160*(1+rvanilla)^0.5)-SUM($M305:X305),(Input!$M$160*(1+rvanilla)^0.5)/A18stdlife))</f>
        <v>0</v>
      </c>
      <c r="Z305" s="164">
        <f>IF(A18stdlife="n/a","n/a",IF(Z$3&gt;(A18stdlife+$E305),(Input!$M$160*(1+rvanilla)^0.5)-SUM($M305:Y305),(Input!$M$160*(1+rvanilla)^0.5)/A18stdlife))</f>
        <v>0</v>
      </c>
      <c r="AA305" s="164">
        <f>IF(A18stdlife="n/a","n/a",IF(AA$3&gt;(A18stdlife+$E305),(Input!$M$160*(1+rvanilla)^0.5)-SUM($M305:Z305),(Input!$M$160*(1+rvanilla)^0.5)/A18stdlife))</f>
        <v>0</v>
      </c>
      <c r="AB305" s="164">
        <f>IF(A18stdlife="n/a","n/a",IF(AB$3&gt;(A18stdlife+$E305),(Input!$M$160*(1+rvanilla)^0.5)-SUM($M305:AA305),(Input!$M$160*(1+rvanilla)^0.5)/A18stdlife))</f>
        <v>0</v>
      </c>
      <c r="AC305" s="164">
        <f>IF(A18stdlife="n/a","n/a",IF(AC$3&gt;(A18stdlife+$E305),(Input!$M$160*(1+rvanilla)^0.5)-SUM($M305:AB305),(Input!$M$160*(1+rvanilla)^0.5)/A18stdlife))</f>
        <v>0</v>
      </c>
      <c r="AD305" s="164">
        <f>IF(A18stdlife="n/a","n/a",IF(AD$3&gt;(A18stdlife+$E305),(Input!$M$160*(1+rvanilla)^0.5)-SUM($M305:AC305),(Input!$M$160*(1+rvanilla)^0.5)/A18stdlife))</f>
        <v>0</v>
      </c>
      <c r="AE305" s="164">
        <f>IF(A18stdlife="n/a","n/a",IF(AE$3&gt;(A18stdlife+$E305),(Input!$M$160*(1+rvanilla)^0.5)-SUM($M305:AD305),(Input!$M$160*(1+rvanilla)^0.5)/A18stdlife))</f>
        <v>0</v>
      </c>
      <c r="AF305" s="164">
        <f>IF(A18stdlife="n/a","n/a",IF(AF$3&gt;(A18stdlife+$E305),(Input!$M$160*(1+rvanilla)^0.5)-SUM($M305:AE305),(Input!$M$160*(1+rvanilla)^0.5)/A18stdlife))</f>
        <v>0</v>
      </c>
      <c r="AG305" s="164">
        <f>IF(A18stdlife="n/a","n/a",IF(AG$3&gt;(A18stdlife+$E305),(Input!$M$160*(1+rvanilla)^0.5)-SUM($M305:AF305),(Input!$M$160*(1+rvanilla)^0.5)/A18stdlife))</f>
        <v>0</v>
      </c>
      <c r="AH305" s="164">
        <f>IF(A18stdlife="n/a","n/a",IF(AH$3&gt;(A18stdlife+$E305),(Input!$M$160*(1+rvanilla)^0.5)-SUM($M305:AG305),(Input!$M$160*(1+rvanilla)^0.5)/A18stdlife))</f>
        <v>0</v>
      </c>
      <c r="AI305" s="164">
        <f>IF(A18stdlife="n/a","n/a",IF(AI$3&gt;(A18stdlife+$E305),(Input!$M$160*(1+rvanilla)^0.5)-SUM($M305:AH305),(Input!$M$160*(1+rvanilla)^0.5)/A18stdlife))</f>
        <v>0</v>
      </c>
      <c r="AJ305" s="164">
        <f>IF(A18stdlife="n/a","n/a",IF(AJ$3&gt;(A18stdlife+$E305),(Input!$M$160*(1+rvanilla)^0.5)-SUM($M305:AI305),(Input!$M$160*(1+rvanilla)^0.5)/A18stdlife))</f>
        <v>0</v>
      </c>
      <c r="AK305" s="164">
        <f>IF(A18stdlife="n/a","n/a",IF(AK$3&gt;(A18stdlife+$E305),(Input!$M$160*(1+rvanilla)^0.5)-SUM($M305:AJ305),(Input!$M$160*(1+rvanilla)^0.5)/A18stdlife))</f>
        <v>0</v>
      </c>
      <c r="AL305" s="164">
        <f>IF(A18stdlife="n/a","n/a",IF(AL$3&gt;(A18stdlife+$E305),(Input!$M$160*(1+rvanilla)^0.5)-SUM($M305:AK305),(Input!$M$160*(1+rvanilla)^0.5)/A18stdlife))</f>
        <v>0</v>
      </c>
      <c r="AM305" s="164">
        <f>IF(A18stdlife="n/a","n/a",IF(AM$3&gt;(A18stdlife+$E305),(Input!$M$160*(1+rvanilla)^0.5)-SUM($M305:AL305),(Input!$M$160*(1+rvanilla)^0.5)/A18stdlife))</f>
        <v>0</v>
      </c>
      <c r="AN305" s="164">
        <f>IF(A18stdlife="n/a","n/a",IF(AN$3&gt;(A18stdlife+$E305),(Input!$M$160*(1+rvanilla)^0.5)-SUM($M305:AM305),(Input!$M$160*(1+rvanilla)^0.5)/A18stdlife))</f>
        <v>0</v>
      </c>
      <c r="AO305" s="164">
        <f>IF(A18stdlife="n/a","n/a",IF(AO$3&gt;(A18stdlife+$E305),(Input!$M$160*(1+rvanilla)^0.5)-SUM($M305:AN305),(Input!$M$160*(1+rvanilla)^0.5)/A18stdlife))</f>
        <v>0</v>
      </c>
      <c r="AP305" s="164">
        <f>IF(A18stdlife="n/a","n/a",IF(AP$3&gt;(A18stdlife+$E305),(Input!$M$160*(1+rvanilla)^0.5)-SUM($M305:AO305),(Input!$M$160*(1+rvanilla)^0.5)/A18stdlife))</f>
        <v>0</v>
      </c>
      <c r="AQ305" s="164">
        <f>IF(A18stdlife="n/a","n/a",IF(AQ$3&gt;(A18stdlife+$E305),(Input!$M$160*(1+rvanilla)^0.5)-SUM($M305:AP305),(Input!$M$160*(1+rvanilla)^0.5)/A18stdlife))</f>
        <v>0</v>
      </c>
      <c r="AR305" s="164">
        <f>IF(A18stdlife="n/a","n/a",IF(AR$3&gt;(A18stdlife+$E305),(Input!$M$160*(1+rvanilla)^0.5)-SUM($M305:AQ305),(Input!$M$160*(1+rvanilla)^0.5)/A18stdlife))</f>
        <v>0</v>
      </c>
      <c r="AS305" s="164">
        <f>IF(A18stdlife="n/a","n/a",IF(AS$3&gt;(A18stdlife+$E305),(Input!$M$160*(1+rvanilla)^0.5)-SUM($M305:AR305),(Input!$M$160*(1+rvanilla)^0.5)/A18stdlife))</f>
        <v>0</v>
      </c>
      <c r="AT305" s="164">
        <f>IF(A18stdlife="n/a","n/a",IF(AT$3&gt;(A18stdlife+$E305),(Input!$M$160*(1+rvanilla)^0.5)-SUM($M305:AS305),(Input!$M$160*(1+rvanilla)^0.5)/A18stdlife))</f>
        <v>0</v>
      </c>
      <c r="AU305" s="164">
        <f>IF(A18stdlife="n/a","n/a",IF(AU$3&gt;(A18stdlife+$E305),(Input!$M$160*(1+rvanilla)^0.5)-SUM($M305:AT305),(Input!$M$160*(1+rvanilla)^0.5)/A18stdlife))</f>
        <v>0</v>
      </c>
      <c r="AV305" s="164">
        <f>IF(A18stdlife="n/a","n/a",IF(AV$3&gt;(A18stdlife+$E305),(Input!$M$160*(1+rvanilla)^0.5)-SUM($M305:AU305),(Input!$M$160*(1+rvanilla)^0.5)/A18stdlife))</f>
        <v>0</v>
      </c>
      <c r="AW305" s="164">
        <f>IF(A18stdlife="n/a","n/a",IF(AW$3&gt;(A18stdlife+$E305),(Input!$M$160*(1+rvanilla)^0.5)-SUM($M305:AV305),(Input!$M$160*(1+rvanilla)^0.5)/A18stdlife))</f>
        <v>0</v>
      </c>
      <c r="AX305" s="164">
        <f>IF(A18stdlife="n/a","n/a",IF(AX$3&gt;(A18stdlife+$E305),(Input!$M$160*(1+rvanilla)^0.5)-SUM($M305:AW305),(Input!$M$160*(1+rvanilla)^0.5)/A18stdlife))</f>
        <v>0</v>
      </c>
      <c r="AY305" s="164">
        <f>IF(A18stdlife="n/a","n/a",IF(AY$3&gt;(A18stdlife+$E305),(Input!$M$160*(1+rvanilla)^0.5)-SUM($M305:AX305),(Input!$M$160*(1+rvanilla)^0.5)/A18stdlife))</f>
        <v>0</v>
      </c>
      <c r="AZ305" s="164">
        <f>IF(A18stdlife="n/a","n/a",IF(AZ$3&gt;(A18stdlife+$E305),(Input!$M$160*(1+rvanilla)^0.5)-SUM($M305:AY305),(Input!$M$160*(1+rvanilla)^0.5)/A18stdlife))</f>
        <v>0</v>
      </c>
      <c r="BA305" s="164">
        <f>IF(A18stdlife="n/a","n/a",IF(BA$3&gt;(A18stdlife+$E305),(Input!$M$160*(1+rvanilla)^0.5)-SUM($M305:AZ305),(Input!$M$160*(1+rvanilla)^0.5)/A18stdlife))</f>
        <v>0</v>
      </c>
      <c r="BB305" s="164">
        <f>IF(A18stdlife="n/a","n/a",IF(BB$3&gt;(A18stdlife+$E305),(Input!$M$160*(1+rvanilla)^0.5)-SUM($M305:BA305),(Input!$M$160*(1+rvanilla)^0.5)/A18stdlife))</f>
        <v>0</v>
      </c>
      <c r="BC305" s="164">
        <f>IF(A18stdlife="n/a","n/a",IF(BC$3&gt;(A18stdlife+$E305),(Input!$M$160*(1+rvanilla)^0.5)-SUM($M305:BB305),(Input!$M$160*(1+rvanilla)^0.5)/A18stdlife))</f>
        <v>0</v>
      </c>
      <c r="BD305" s="164">
        <f>IF(A18stdlife="n/a","n/a",IF(BD$3&gt;(A18stdlife+$E305),(Input!$M$160*(1+rvanilla)^0.5)-SUM($M305:BC305),(Input!$M$160*(1+rvanilla)^0.5)/A18stdlife))</f>
        <v>0</v>
      </c>
      <c r="BE305" s="164">
        <f>IF(A18stdlife="n/a","n/a",IF(BE$3&gt;(A18stdlife+$E305),(Input!$M$160*(1+rvanilla)^0.5)-SUM($M305:BD305),(Input!$M$160*(1+rvanilla)^0.5)/A18stdlife))</f>
        <v>0</v>
      </c>
      <c r="BF305" s="164">
        <f>IF(A18stdlife="n/a","n/a",IF(BF$3&gt;(A18stdlife+$E305),(Input!$M$160*(1+rvanilla)^0.5)-SUM($M305:BE305),(Input!$M$160*(1+rvanilla)^0.5)/A18stdlife))</f>
        <v>0</v>
      </c>
      <c r="BG305" s="164">
        <f>IF(A18stdlife="n/a","n/a",IF(BG$3&gt;(A18stdlife+$E305),(Input!$M$160*(1+rvanilla)^0.5)-SUM($M305:BF305),(Input!$M$160*(1+rvanilla)^0.5)/A18stdlife))</f>
        <v>0</v>
      </c>
      <c r="BH305" s="164">
        <f>IF(A18stdlife="n/a","n/a",IF(BH$3&gt;(A18stdlife+$E305),(Input!$M$160*(1+rvanilla)^0.5)-SUM($M305:BG305),(Input!$M$160*(1+rvanilla)^0.5)/A18stdlife))</f>
        <v>0</v>
      </c>
      <c r="BI305" s="164">
        <f>IF(A18stdlife="n/a","n/a",IF(BI$3&gt;(A18stdlife+$E305),(Input!$M$160*(1+rvanilla)^0.5)-SUM($M305:BH305),(Input!$M$160*(1+rvanilla)^0.5)/A18stdlife))</f>
        <v>0</v>
      </c>
      <c r="BJ305" s="18"/>
      <c r="BK305" s="18"/>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s="5" customFormat="1" hidden="1" outlineLevel="2" x14ac:dyDescent="0.2">
      <c r="A306" s="18"/>
      <c r="B306" s="18"/>
      <c r="C306" s="36"/>
      <c r="D306" s="485"/>
      <c r="E306" s="283">
        <v>8</v>
      </c>
      <c r="F306" s="38"/>
      <c r="G306" s="391"/>
      <c r="H306" s="308"/>
      <c r="I306" s="308"/>
      <c r="J306" s="308"/>
      <c r="K306" s="308"/>
      <c r="L306" s="308"/>
      <c r="M306" s="308"/>
      <c r="N306" s="307"/>
      <c r="O306" s="164">
        <f>IF(A18stdlife="n/a","n/a",IF(O$3&gt;(A18stdlife+$E306),(Input!$N$160*(1+rvanilla)^0.5)-SUM($N306:N306),(Input!$N$160*(1+rvanilla)^0.5)/A18stdlife))</f>
        <v>0</v>
      </c>
      <c r="P306" s="164">
        <f>IF(A18stdlife="n/a","n/a",IF(P$3&gt;(A18stdlife+$E306),(Input!$N$160*(1+rvanilla)^0.5)-SUM($N306:O306),(Input!$N$160*(1+rvanilla)^0.5)/A18stdlife))</f>
        <v>0</v>
      </c>
      <c r="Q306" s="164">
        <f>IF(A18stdlife="n/a","n/a",IF(Q$3&gt;(A18stdlife+$E306),(Input!$N$160*(1+rvanilla)^0.5)-SUM($N306:P306),(Input!$N$160*(1+rvanilla)^0.5)/A18stdlife))</f>
        <v>0</v>
      </c>
      <c r="R306" s="164">
        <f>IF(A18stdlife="n/a","n/a",IF(R$3&gt;(A18stdlife+$E306),(Input!$N$160*(1+rvanilla)^0.5)-SUM($N306:Q306),(Input!$N$160*(1+rvanilla)^0.5)/A18stdlife))</f>
        <v>0</v>
      </c>
      <c r="S306" s="164">
        <f>IF(A18stdlife="n/a","n/a",IF(S$3&gt;(A18stdlife+$E306),(Input!$N$160*(1+rvanilla)^0.5)-SUM($N306:R306),(Input!$N$160*(1+rvanilla)^0.5)/A18stdlife))</f>
        <v>0</v>
      </c>
      <c r="T306" s="164">
        <f>IF(A18stdlife="n/a","n/a",IF(T$3&gt;(A18stdlife+$E306),(Input!$N$160*(1+rvanilla)^0.5)-SUM($N306:S306),(Input!$N$160*(1+rvanilla)^0.5)/A18stdlife))</f>
        <v>0</v>
      </c>
      <c r="U306" s="164">
        <f>IF(A18stdlife="n/a","n/a",IF(U$3&gt;(A18stdlife+$E306),(Input!$N$160*(1+rvanilla)^0.5)-SUM($N306:T306),(Input!$N$160*(1+rvanilla)^0.5)/A18stdlife))</f>
        <v>0</v>
      </c>
      <c r="V306" s="164">
        <f>IF(A18stdlife="n/a","n/a",IF(V$3&gt;(A18stdlife+$E306),(Input!$N$160*(1+rvanilla)^0.5)-SUM($N306:U306),(Input!$N$160*(1+rvanilla)^0.5)/A18stdlife))</f>
        <v>0</v>
      </c>
      <c r="W306" s="164">
        <f>IF(A18stdlife="n/a","n/a",IF(W$3&gt;(A18stdlife+$E306),(Input!$N$160*(1+rvanilla)^0.5)-SUM($N306:V306),(Input!$N$160*(1+rvanilla)^0.5)/A18stdlife))</f>
        <v>0</v>
      </c>
      <c r="X306" s="164">
        <f>IF(A18stdlife="n/a","n/a",IF(X$3&gt;(A18stdlife+$E306),(Input!$N$160*(1+rvanilla)^0.5)-SUM($N306:W306),(Input!$N$160*(1+rvanilla)^0.5)/A18stdlife))</f>
        <v>0</v>
      </c>
      <c r="Y306" s="164">
        <f>IF(A18stdlife="n/a","n/a",IF(Y$3&gt;(A18stdlife+$E306),(Input!$N$160*(1+rvanilla)^0.5)-SUM($N306:X306),(Input!$N$160*(1+rvanilla)^0.5)/A18stdlife))</f>
        <v>0</v>
      </c>
      <c r="Z306" s="164">
        <f>IF(A18stdlife="n/a","n/a",IF(Z$3&gt;(A18stdlife+$E306),(Input!$N$160*(1+rvanilla)^0.5)-SUM($N306:Y306),(Input!$N$160*(1+rvanilla)^0.5)/A18stdlife))</f>
        <v>0</v>
      </c>
      <c r="AA306" s="164">
        <f>IF(A18stdlife="n/a","n/a",IF(AA$3&gt;(A18stdlife+$E306),(Input!$N$160*(1+rvanilla)^0.5)-SUM($N306:Z306),(Input!$N$160*(1+rvanilla)^0.5)/A18stdlife))</f>
        <v>0</v>
      </c>
      <c r="AB306" s="164">
        <f>IF(A18stdlife="n/a","n/a",IF(AB$3&gt;(A18stdlife+$E306),(Input!$N$160*(1+rvanilla)^0.5)-SUM($N306:AA306),(Input!$N$160*(1+rvanilla)^0.5)/A18stdlife))</f>
        <v>0</v>
      </c>
      <c r="AC306" s="164">
        <f>IF(A18stdlife="n/a","n/a",IF(AC$3&gt;(A18stdlife+$E306),(Input!$N$160*(1+rvanilla)^0.5)-SUM($N306:AB306),(Input!$N$160*(1+rvanilla)^0.5)/A18stdlife))</f>
        <v>0</v>
      </c>
      <c r="AD306" s="164">
        <f>IF(A18stdlife="n/a","n/a",IF(AD$3&gt;(A18stdlife+$E306),(Input!$N$160*(1+rvanilla)^0.5)-SUM($N306:AC306),(Input!$N$160*(1+rvanilla)^0.5)/A18stdlife))</f>
        <v>0</v>
      </c>
      <c r="AE306" s="164">
        <f>IF(A18stdlife="n/a","n/a",IF(AE$3&gt;(A18stdlife+$E306),(Input!$N$160*(1+rvanilla)^0.5)-SUM($N306:AD306),(Input!$N$160*(1+rvanilla)^0.5)/A18stdlife))</f>
        <v>0</v>
      </c>
      <c r="AF306" s="164">
        <f>IF(A18stdlife="n/a","n/a",IF(AF$3&gt;(A18stdlife+$E306),(Input!$N$160*(1+rvanilla)^0.5)-SUM($N306:AE306),(Input!$N$160*(1+rvanilla)^0.5)/A18stdlife))</f>
        <v>0</v>
      </c>
      <c r="AG306" s="164">
        <f>IF(A18stdlife="n/a","n/a",IF(AG$3&gt;(A18stdlife+$E306),(Input!$N$160*(1+rvanilla)^0.5)-SUM($N306:AF306),(Input!$N$160*(1+rvanilla)^0.5)/A18stdlife))</f>
        <v>0</v>
      </c>
      <c r="AH306" s="164">
        <f>IF(A18stdlife="n/a","n/a",IF(AH$3&gt;(A18stdlife+$E306),(Input!$N$160*(1+rvanilla)^0.5)-SUM($N306:AG306),(Input!$N$160*(1+rvanilla)^0.5)/A18stdlife))</f>
        <v>0</v>
      </c>
      <c r="AI306" s="164">
        <f>IF(A18stdlife="n/a","n/a",IF(AI$3&gt;(A18stdlife+$E306),(Input!$N$160*(1+rvanilla)^0.5)-SUM($N306:AH306),(Input!$N$160*(1+rvanilla)^0.5)/A18stdlife))</f>
        <v>0</v>
      </c>
      <c r="AJ306" s="164">
        <f>IF(A18stdlife="n/a","n/a",IF(AJ$3&gt;(A18stdlife+$E306),(Input!$N$160*(1+rvanilla)^0.5)-SUM($N306:AI306),(Input!$N$160*(1+rvanilla)^0.5)/A18stdlife))</f>
        <v>0</v>
      </c>
      <c r="AK306" s="164">
        <f>IF(A18stdlife="n/a","n/a",IF(AK$3&gt;(A18stdlife+$E306),(Input!$N$160*(1+rvanilla)^0.5)-SUM($N306:AJ306),(Input!$N$160*(1+rvanilla)^0.5)/A18stdlife))</f>
        <v>0</v>
      </c>
      <c r="AL306" s="164">
        <f>IF(A18stdlife="n/a","n/a",IF(AL$3&gt;(A18stdlife+$E306),(Input!$N$160*(1+rvanilla)^0.5)-SUM($N306:AK306),(Input!$N$160*(1+rvanilla)^0.5)/A18stdlife))</f>
        <v>0</v>
      </c>
      <c r="AM306" s="164">
        <f>IF(A18stdlife="n/a","n/a",IF(AM$3&gt;(A18stdlife+$E306),(Input!$N$160*(1+rvanilla)^0.5)-SUM($N306:AL306),(Input!$N$160*(1+rvanilla)^0.5)/A18stdlife))</f>
        <v>0</v>
      </c>
      <c r="AN306" s="164">
        <f>IF(A18stdlife="n/a","n/a",IF(AN$3&gt;(A18stdlife+$E306),(Input!$N$160*(1+rvanilla)^0.5)-SUM($N306:AM306),(Input!$N$160*(1+rvanilla)^0.5)/A18stdlife))</f>
        <v>0</v>
      </c>
      <c r="AO306" s="164">
        <f>IF(A18stdlife="n/a","n/a",IF(AO$3&gt;(A18stdlife+$E306),(Input!$N$160*(1+rvanilla)^0.5)-SUM($N306:AN306),(Input!$N$160*(1+rvanilla)^0.5)/A18stdlife))</f>
        <v>0</v>
      </c>
      <c r="AP306" s="164">
        <f>IF(A18stdlife="n/a","n/a",IF(AP$3&gt;(A18stdlife+$E306),(Input!$N$160*(1+rvanilla)^0.5)-SUM($N306:AO306),(Input!$N$160*(1+rvanilla)^0.5)/A18stdlife))</f>
        <v>0</v>
      </c>
      <c r="AQ306" s="164">
        <f>IF(A18stdlife="n/a","n/a",IF(AQ$3&gt;(A18stdlife+$E306),(Input!$N$160*(1+rvanilla)^0.5)-SUM($N306:AP306),(Input!$N$160*(1+rvanilla)^0.5)/A18stdlife))</f>
        <v>0</v>
      </c>
      <c r="AR306" s="164">
        <f>IF(A18stdlife="n/a","n/a",IF(AR$3&gt;(A18stdlife+$E306),(Input!$N$160*(1+rvanilla)^0.5)-SUM($N306:AQ306),(Input!$N$160*(1+rvanilla)^0.5)/A18stdlife))</f>
        <v>0</v>
      </c>
      <c r="AS306" s="164">
        <f>IF(A18stdlife="n/a","n/a",IF(AS$3&gt;(A18stdlife+$E306),(Input!$N$160*(1+rvanilla)^0.5)-SUM($N306:AR306),(Input!$N$160*(1+rvanilla)^0.5)/A18stdlife))</f>
        <v>0</v>
      </c>
      <c r="AT306" s="164">
        <f>IF(A18stdlife="n/a","n/a",IF(AT$3&gt;(A18stdlife+$E306),(Input!$N$160*(1+rvanilla)^0.5)-SUM($N306:AS306),(Input!$N$160*(1+rvanilla)^0.5)/A18stdlife))</f>
        <v>0</v>
      </c>
      <c r="AU306" s="164">
        <f>IF(A18stdlife="n/a","n/a",IF(AU$3&gt;(A18stdlife+$E306),(Input!$N$160*(1+rvanilla)^0.5)-SUM($N306:AT306),(Input!$N$160*(1+rvanilla)^0.5)/A18stdlife))</f>
        <v>0</v>
      </c>
      <c r="AV306" s="164">
        <f>IF(A18stdlife="n/a","n/a",IF(AV$3&gt;(A18stdlife+$E306),(Input!$N$160*(1+rvanilla)^0.5)-SUM($N306:AU306),(Input!$N$160*(1+rvanilla)^0.5)/A18stdlife))</f>
        <v>0</v>
      </c>
      <c r="AW306" s="164">
        <f>IF(A18stdlife="n/a","n/a",IF(AW$3&gt;(A18stdlife+$E306),(Input!$N$160*(1+rvanilla)^0.5)-SUM($N306:AV306),(Input!$N$160*(1+rvanilla)^0.5)/A18stdlife))</f>
        <v>0</v>
      </c>
      <c r="AX306" s="164">
        <f>IF(A18stdlife="n/a","n/a",IF(AX$3&gt;(A18stdlife+$E306),(Input!$N$160*(1+rvanilla)^0.5)-SUM($N306:AW306),(Input!$N$160*(1+rvanilla)^0.5)/A18stdlife))</f>
        <v>0</v>
      </c>
      <c r="AY306" s="164">
        <f>IF(A18stdlife="n/a","n/a",IF(AY$3&gt;(A18stdlife+$E306),(Input!$N$160*(1+rvanilla)^0.5)-SUM($N306:AX306),(Input!$N$160*(1+rvanilla)^0.5)/A18stdlife))</f>
        <v>0</v>
      </c>
      <c r="AZ306" s="164">
        <f>IF(A18stdlife="n/a","n/a",IF(AZ$3&gt;(A18stdlife+$E306),(Input!$N$160*(1+rvanilla)^0.5)-SUM($N306:AY306),(Input!$N$160*(1+rvanilla)^0.5)/A18stdlife))</f>
        <v>0</v>
      </c>
      <c r="BA306" s="164">
        <f>IF(A18stdlife="n/a","n/a",IF(BA$3&gt;(A18stdlife+$E306),(Input!$N$160*(1+rvanilla)^0.5)-SUM($N306:AZ306),(Input!$N$160*(1+rvanilla)^0.5)/A18stdlife))</f>
        <v>0</v>
      </c>
      <c r="BB306" s="164">
        <f>IF(A18stdlife="n/a","n/a",IF(BB$3&gt;(A18stdlife+$E306),(Input!$N$160*(1+rvanilla)^0.5)-SUM($N306:BA306),(Input!$N$160*(1+rvanilla)^0.5)/A18stdlife))</f>
        <v>0</v>
      </c>
      <c r="BC306" s="164">
        <f>IF(A18stdlife="n/a","n/a",IF(BC$3&gt;(A18stdlife+$E306),(Input!$N$160*(1+rvanilla)^0.5)-SUM($N306:BB306),(Input!$N$160*(1+rvanilla)^0.5)/A18stdlife))</f>
        <v>0</v>
      </c>
      <c r="BD306" s="164">
        <f>IF(A18stdlife="n/a","n/a",IF(BD$3&gt;(A18stdlife+$E306),(Input!$N$160*(1+rvanilla)^0.5)-SUM($N306:BC306),(Input!$N$160*(1+rvanilla)^0.5)/A18stdlife))</f>
        <v>0</v>
      </c>
      <c r="BE306" s="164">
        <f>IF(A18stdlife="n/a","n/a",IF(BE$3&gt;(A18stdlife+$E306),(Input!$N$160*(1+rvanilla)^0.5)-SUM($N306:BD306),(Input!$N$160*(1+rvanilla)^0.5)/A18stdlife))</f>
        <v>0</v>
      </c>
      <c r="BF306" s="164">
        <f>IF(A18stdlife="n/a","n/a",IF(BF$3&gt;(A18stdlife+$E306),(Input!$N$160*(1+rvanilla)^0.5)-SUM($N306:BE306),(Input!$N$160*(1+rvanilla)^0.5)/A18stdlife))</f>
        <v>0</v>
      </c>
      <c r="BG306" s="164">
        <f>IF(A18stdlife="n/a","n/a",IF(BG$3&gt;(A18stdlife+$E306),(Input!$N$160*(1+rvanilla)^0.5)-SUM($N306:BF306),(Input!$N$160*(1+rvanilla)^0.5)/A18stdlife))</f>
        <v>0</v>
      </c>
      <c r="BH306" s="164">
        <f>IF(A18stdlife="n/a","n/a",IF(BH$3&gt;(A18stdlife+$E306),(Input!$N$160*(1+rvanilla)^0.5)-SUM($N306:BG306),(Input!$N$160*(1+rvanilla)^0.5)/A18stdlife))</f>
        <v>0</v>
      </c>
      <c r="BI306" s="164">
        <f>IF(A18stdlife="n/a","n/a",IF(BI$3&gt;(A18stdlife+$E306),(Input!$N$160*(1+rvanilla)^0.5)-SUM($N306:BH306),(Input!$N$160*(1+rvanilla)^0.5)/A18stdlife))</f>
        <v>0</v>
      </c>
      <c r="BJ306" s="18"/>
      <c r="BK306" s="18"/>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s="5" customFormat="1" hidden="1" outlineLevel="2" x14ac:dyDescent="0.2">
      <c r="A307" s="18"/>
      <c r="B307" s="18"/>
      <c r="C307" s="36"/>
      <c r="D307" s="485"/>
      <c r="E307" s="283">
        <v>9</v>
      </c>
      <c r="F307" s="38"/>
      <c r="G307" s="391"/>
      <c r="H307" s="308"/>
      <c r="I307" s="308"/>
      <c r="J307" s="308"/>
      <c r="K307" s="308"/>
      <c r="L307" s="308"/>
      <c r="M307" s="308"/>
      <c r="N307" s="308"/>
      <c r="O307" s="307"/>
      <c r="P307" s="164">
        <f>IF(A18stdlife="n/a","n/a",IF(P$3&gt;(A18stdlife+$E307),(Input!$O$160*(1+rvanilla)^0.5)-SUM($O307:O307),(Input!$O$160*(1+rvanilla)^0.5)/A18stdlife))</f>
        <v>0</v>
      </c>
      <c r="Q307" s="164">
        <f>IF(A18stdlife="n/a","n/a",IF(Q$3&gt;(A18stdlife+$E307),(Input!$O$160*(1+rvanilla)^0.5)-SUM($O307:P307),(Input!$O$160*(1+rvanilla)^0.5)/A18stdlife))</f>
        <v>0</v>
      </c>
      <c r="R307" s="164">
        <f>IF(A18stdlife="n/a","n/a",IF(R$3&gt;(A18stdlife+$E307),(Input!$O$160*(1+rvanilla)^0.5)-SUM($O307:Q307),(Input!$O$160*(1+rvanilla)^0.5)/A18stdlife))</f>
        <v>0</v>
      </c>
      <c r="S307" s="164">
        <f>IF(A18stdlife="n/a","n/a",IF(S$3&gt;(A18stdlife+$E307),(Input!$O$160*(1+rvanilla)^0.5)-SUM($O307:R307),(Input!$O$160*(1+rvanilla)^0.5)/A18stdlife))</f>
        <v>0</v>
      </c>
      <c r="T307" s="164">
        <f>IF(A18stdlife="n/a","n/a",IF(T$3&gt;(A18stdlife+$E307),(Input!$O$160*(1+rvanilla)^0.5)-SUM($O307:S307),(Input!$O$160*(1+rvanilla)^0.5)/A18stdlife))</f>
        <v>0</v>
      </c>
      <c r="U307" s="164">
        <f>IF(A18stdlife="n/a","n/a",IF(U$3&gt;(A18stdlife+$E307),(Input!$O$160*(1+rvanilla)^0.5)-SUM($O307:T307),(Input!$O$160*(1+rvanilla)^0.5)/A18stdlife))</f>
        <v>0</v>
      </c>
      <c r="V307" s="164">
        <f>IF(A18stdlife="n/a","n/a",IF(V$3&gt;(A18stdlife+$E307),(Input!$O$160*(1+rvanilla)^0.5)-SUM($O307:U307),(Input!$O$160*(1+rvanilla)^0.5)/A18stdlife))</f>
        <v>0</v>
      </c>
      <c r="W307" s="164">
        <f>IF(A18stdlife="n/a","n/a",IF(W$3&gt;(A18stdlife+$E307),(Input!$O$160*(1+rvanilla)^0.5)-SUM($O307:V307),(Input!$O$160*(1+rvanilla)^0.5)/A18stdlife))</f>
        <v>0</v>
      </c>
      <c r="X307" s="164">
        <f>IF(A18stdlife="n/a","n/a",IF(X$3&gt;(A18stdlife+$E307),(Input!$O$160*(1+rvanilla)^0.5)-SUM($O307:W307),(Input!$O$160*(1+rvanilla)^0.5)/A18stdlife))</f>
        <v>0</v>
      </c>
      <c r="Y307" s="164">
        <f>IF(A18stdlife="n/a","n/a",IF(Y$3&gt;(A18stdlife+$E307),(Input!$O$160*(1+rvanilla)^0.5)-SUM($O307:X307),(Input!$O$160*(1+rvanilla)^0.5)/A18stdlife))</f>
        <v>0</v>
      </c>
      <c r="Z307" s="164">
        <f>IF(A18stdlife="n/a","n/a",IF(Z$3&gt;(A18stdlife+$E307),(Input!$O$160*(1+rvanilla)^0.5)-SUM($O307:Y307),(Input!$O$160*(1+rvanilla)^0.5)/A18stdlife))</f>
        <v>0</v>
      </c>
      <c r="AA307" s="164">
        <f>IF(A18stdlife="n/a","n/a",IF(AA$3&gt;(A18stdlife+$E307),(Input!$O$160*(1+rvanilla)^0.5)-SUM($O307:Z307),(Input!$O$160*(1+rvanilla)^0.5)/A18stdlife))</f>
        <v>0</v>
      </c>
      <c r="AB307" s="164">
        <f>IF(A18stdlife="n/a","n/a",IF(AB$3&gt;(A18stdlife+$E307),(Input!$O$160*(1+rvanilla)^0.5)-SUM($O307:AA307),(Input!$O$160*(1+rvanilla)^0.5)/A18stdlife))</f>
        <v>0</v>
      </c>
      <c r="AC307" s="164">
        <f>IF(A18stdlife="n/a","n/a",IF(AC$3&gt;(A18stdlife+$E307),(Input!$O$160*(1+rvanilla)^0.5)-SUM($O307:AB307),(Input!$O$160*(1+rvanilla)^0.5)/A18stdlife))</f>
        <v>0</v>
      </c>
      <c r="AD307" s="164">
        <f>IF(A18stdlife="n/a","n/a",IF(AD$3&gt;(A18stdlife+$E307),(Input!$O$160*(1+rvanilla)^0.5)-SUM($O307:AC307),(Input!$O$160*(1+rvanilla)^0.5)/A18stdlife))</f>
        <v>0</v>
      </c>
      <c r="AE307" s="164">
        <f>IF(A18stdlife="n/a","n/a",IF(AE$3&gt;(A18stdlife+$E307),(Input!$O$160*(1+rvanilla)^0.5)-SUM($O307:AD307),(Input!$O$160*(1+rvanilla)^0.5)/A18stdlife))</f>
        <v>0</v>
      </c>
      <c r="AF307" s="164">
        <f>IF(A18stdlife="n/a","n/a",IF(AF$3&gt;(A18stdlife+$E307),(Input!$O$160*(1+rvanilla)^0.5)-SUM($O307:AE307),(Input!$O$160*(1+rvanilla)^0.5)/A18stdlife))</f>
        <v>0</v>
      </c>
      <c r="AG307" s="164">
        <f>IF(A18stdlife="n/a","n/a",IF(AG$3&gt;(A18stdlife+$E307),(Input!$O$160*(1+rvanilla)^0.5)-SUM($O307:AF307),(Input!$O$160*(1+rvanilla)^0.5)/A18stdlife))</f>
        <v>0</v>
      </c>
      <c r="AH307" s="164">
        <f>IF(A18stdlife="n/a","n/a",IF(AH$3&gt;(A18stdlife+$E307),(Input!$O$160*(1+rvanilla)^0.5)-SUM($O307:AG307),(Input!$O$160*(1+rvanilla)^0.5)/A18stdlife))</f>
        <v>0</v>
      </c>
      <c r="AI307" s="164">
        <f>IF(A18stdlife="n/a","n/a",IF(AI$3&gt;(A18stdlife+$E307),(Input!$O$160*(1+rvanilla)^0.5)-SUM($O307:AH307),(Input!$O$160*(1+rvanilla)^0.5)/A18stdlife))</f>
        <v>0</v>
      </c>
      <c r="AJ307" s="164">
        <f>IF(A18stdlife="n/a","n/a",IF(AJ$3&gt;(A18stdlife+$E307),(Input!$O$160*(1+rvanilla)^0.5)-SUM($O307:AI307),(Input!$O$160*(1+rvanilla)^0.5)/A18stdlife))</f>
        <v>0</v>
      </c>
      <c r="AK307" s="164">
        <f>IF(A18stdlife="n/a","n/a",IF(AK$3&gt;(A18stdlife+$E307),(Input!$O$160*(1+rvanilla)^0.5)-SUM($O307:AJ307),(Input!$O$160*(1+rvanilla)^0.5)/A18stdlife))</f>
        <v>0</v>
      </c>
      <c r="AL307" s="164">
        <f>IF(A18stdlife="n/a","n/a",IF(AL$3&gt;(A18stdlife+$E307),(Input!$O$160*(1+rvanilla)^0.5)-SUM($O307:AK307),(Input!$O$160*(1+rvanilla)^0.5)/A18stdlife))</f>
        <v>0</v>
      </c>
      <c r="AM307" s="164">
        <f>IF(A18stdlife="n/a","n/a",IF(AM$3&gt;(A18stdlife+$E307),(Input!$O$160*(1+rvanilla)^0.5)-SUM($O307:AL307),(Input!$O$160*(1+rvanilla)^0.5)/A18stdlife))</f>
        <v>0</v>
      </c>
      <c r="AN307" s="164">
        <f>IF(A18stdlife="n/a","n/a",IF(AN$3&gt;(A18stdlife+$E307),(Input!$O$160*(1+rvanilla)^0.5)-SUM($O307:AM307),(Input!$O$160*(1+rvanilla)^0.5)/A18stdlife))</f>
        <v>0</v>
      </c>
      <c r="AO307" s="164">
        <f>IF(A18stdlife="n/a","n/a",IF(AO$3&gt;(A18stdlife+$E307),(Input!$O$160*(1+rvanilla)^0.5)-SUM($O307:AN307),(Input!$O$160*(1+rvanilla)^0.5)/A18stdlife))</f>
        <v>0</v>
      </c>
      <c r="AP307" s="164">
        <f>IF(A18stdlife="n/a","n/a",IF(AP$3&gt;(A18stdlife+$E307),(Input!$O$160*(1+rvanilla)^0.5)-SUM($O307:AO307),(Input!$O$160*(1+rvanilla)^0.5)/A18stdlife))</f>
        <v>0</v>
      </c>
      <c r="AQ307" s="164">
        <f>IF(A18stdlife="n/a","n/a",IF(AQ$3&gt;(A18stdlife+$E307),(Input!$O$160*(1+rvanilla)^0.5)-SUM($O307:AP307),(Input!$O$160*(1+rvanilla)^0.5)/A18stdlife))</f>
        <v>0</v>
      </c>
      <c r="AR307" s="164">
        <f>IF(A18stdlife="n/a","n/a",IF(AR$3&gt;(A18stdlife+$E307),(Input!$O$160*(1+rvanilla)^0.5)-SUM($O307:AQ307),(Input!$O$160*(1+rvanilla)^0.5)/A18stdlife))</f>
        <v>0</v>
      </c>
      <c r="AS307" s="164">
        <f>IF(A18stdlife="n/a","n/a",IF(AS$3&gt;(A18stdlife+$E307),(Input!$O$160*(1+rvanilla)^0.5)-SUM($O307:AR307),(Input!$O$160*(1+rvanilla)^0.5)/A18stdlife))</f>
        <v>0</v>
      </c>
      <c r="AT307" s="164">
        <f>IF(A18stdlife="n/a","n/a",IF(AT$3&gt;(A18stdlife+$E307),(Input!$O$160*(1+rvanilla)^0.5)-SUM($O307:AS307),(Input!$O$160*(1+rvanilla)^0.5)/A18stdlife))</f>
        <v>0</v>
      </c>
      <c r="AU307" s="164">
        <f>IF(A18stdlife="n/a","n/a",IF(AU$3&gt;(A18stdlife+$E307),(Input!$O$160*(1+rvanilla)^0.5)-SUM($O307:AT307),(Input!$O$160*(1+rvanilla)^0.5)/A18stdlife))</f>
        <v>0</v>
      </c>
      <c r="AV307" s="164">
        <f>IF(A18stdlife="n/a","n/a",IF(AV$3&gt;(A18stdlife+$E307),(Input!$O$160*(1+rvanilla)^0.5)-SUM($O307:AU307),(Input!$O$160*(1+rvanilla)^0.5)/A18stdlife))</f>
        <v>0</v>
      </c>
      <c r="AW307" s="164">
        <f>IF(A18stdlife="n/a","n/a",IF(AW$3&gt;(A18stdlife+$E307),(Input!$O$160*(1+rvanilla)^0.5)-SUM($O307:AV307),(Input!$O$160*(1+rvanilla)^0.5)/A18stdlife))</f>
        <v>0</v>
      </c>
      <c r="AX307" s="164">
        <f>IF(A18stdlife="n/a","n/a",IF(AX$3&gt;(A18stdlife+$E307),(Input!$O$160*(1+rvanilla)^0.5)-SUM($O307:AW307),(Input!$O$160*(1+rvanilla)^0.5)/A18stdlife))</f>
        <v>0</v>
      </c>
      <c r="AY307" s="164">
        <f>IF(A18stdlife="n/a","n/a",IF(AY$3&gt;(A18stdlife+$E307),(Input!$O$160*(1+rvanilla)^0.5)-SUM($O307:AX307),(Input!$O$160*(1+rvanilla)^0.5)/A18stdlife))</f>
        <v>0</v>
      </c>
      <c r="AZ307" s="164">
        <f>IF(A18stdlife="n/a","n/a",IF(AZ$3&gt;(A18stdlife+$E307),(Input!$O$160*(1+rvanilla)^0.5)-SUM($O307:AY307),(Input!$O$160*(1+rvanilla)^0.5)/A18stdlife))</f>
        <v>0</v>
      </c>
      <c r="BA307" s="164">
        <f>IF(A18stdlife="n/a","n/a",IF(BA$3&gt;(A18stdlife+$E307),(Input!$O$160*(1+rvanilla)^0.5)-SUM($O307:AZ307),(Input!$O$160*(1+rvanilla)^0.5)/A18stdlife))</f>
        <v>0</v>
      </c>
      <c r="BB307" s="164">
        <f>IF(A18stdlife="n/a","n/a",IF(BB$3&gt;(A18stdlife+$E307),(Input!$O$160*(1+rvanilla)^0.5)-SUM($O307:BA307),(Input!$O$160*(1+rvanilla)^0.5)/A18stdlife))</f>
        <v>0</v>
      </c>
      <c r="BC307" s="164">
        <f>IF(A18stdlife="n/a","n/a",IF(BC$3&gt;(A18stdlife+$E307),(Input!$O$160*(1+rvanilla)^0.5)-SUM($O307:BB307),(Input!$O$160*(1+rvanilla)^0.5)/A18stdlife))</f>
        <v>0</v>
      </c>
      <c r="BD307" s="164">
        <f>IF(A18stdlife="n/a","n/a",IF(BD$3&gt;(A18stdlife+$E307),(Input!$O$160*(1+rvanilla)^0.5)-SUM($O307:BC307),(Input!$O$160*(1+rvanilla)^0.5)/A18stdlife))</f>
        <v>0</v>
      </c>
      <c r="BE307" s="164">
        <f>IF(A18stdlife="n/a","n/a",IF(BE$3&gt;(A18stdlife+$E307),(Input!$O$160*(1+rvanilla)^0.5)-SUM($O307:BD307),(Input!$O$160*(1+rvanilla)^0.5)/A18stdlife))</f>
        <v>0</v>
      </c>
      <c r="BF307" s="164">
        <f>IF(A18stdlife="n/a","n/a",IF(BF$3&gt;(A18stdlife+$E307),(Input!$O$160*(1+rvanilla)^0.5)-SUM($O307:BE307),(Input!$O$160*(1+rvanilla)^0.5)/A18stdlife))</f>
        <v>0</v>
      </c>
      <c r="BG307" s="164">
        <f>IF(A18stdlife="n/a","n/a",IF(BG$3&gt;(A18stdlife+$E307),(Input!$O$160*(1+rvanilla)^0.5)-SUM($O307:BF307),(Input!$O$160*(1+rvanilla)^0.5)/A18stdlife))</f>
        <v>0</v>
      </c>
      <c r="BH307" s="164">
        <f>IF(A18stdlife="n/a","n/a",IF(BH$3&gt;(A18stdlife+$E307),(Input!$O$160*(1+rvanilla)^0.5)-SUM($O307:BG307),(Input!$O$160*(1+rvanilla)^0.5)/A18stdlife))</f>
        <v>0</v>
      </c>
      <c r="BI307" s="164">
        <f>IF(A18stdlife="n/a","n/a",IF(BI$3&gt;(A18stdlife+$E307),(Input!$O$160*(1+rvanilla)^0.5)-SUM($O307:BH307),(Input!$O$160*(1+rvanilla)^0.5)/A18stdlife))</f>
        <v>0</v>
      </c>
      <c r="BJ307" s="18"/>
      <c r="BK307" s="18"/>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s="5" customFormat="1" hidden="1" outlineLevel="2" x14ac:dyDescent="0.2">
      <c r="A308" s="18"/>
      <c r="B308" s="18"/>
      <c r="C308" s="36"/>
      <c r="D308" s="485"/>
      <c r="E308" s="284">
        <v>10</v>
      </c>
      <c r="F308" s="38"/>
      <c r="G308" s="391"/>
      <c r="H308" s="308"/>
      <c r="I308" s="308"/>
      <c r="J308" s="308"/>
      <c r="K308" s="308"/>
      <c r="L308" s="308"/>
      <c r="M308" s="308"/>
      <c r="N308" s="308"/>
      <c r="O308" s="308"/>
      <c r="P308" s="307"/>
      <c r="Q308" s="164">
        <f>IF(A18stdlife="n/a","n/a",IF(Q$3&gt;(A18stdlife+$E308),(Input!$P$160*(1+rvanilla)^0.5)-SUM($P308:P308),(Input!$P$160*(1+rvanilla)^0.5)/A18stdlife))</f>
        <v>0</v>
      </c>
      <c r="R308" s="164">
        <f>IF(A18stdlife="n/a","n/a",IF(R$3&gt;(A18stdlife+$E308),(Input!$P$160*(1+rvanilla)^0.5)-SUM($P308:Q308),(Input!$P$160*(1+rvanilla)^0.5)/A18stdlife))</f>
        <v>0</v>
      </c>
      <c r="S308" s="164">
        <f>IF(A18stdlife="n/a","n/a",IF(S$3&gt;(A18stdlife+$E308),(Input!$P$160*(1+rvanilla)^0.5)-SUM($P308:R308),(Input!$P$160*(1+rvanilla)^0.5)/A18stdlife))</f>
        <v>0</v>
      </c>
      <c r="T308" s="164">
        <f>IF(A18stdlife="n/a","n/a",IF(T$3&gt;(A18stdlife+$E308),(Input!$P$160*(1+rvanilla)^0.5)-SUM($P308:S308),(Input!$P$160*(1+rvanilla)^0.5)/A18stdlife))</f>
        <v>0</v>
      </c>
      <c r="U308" s="164">
        <f>IF(A18stdlife="n/a","n/a",IF(U$3&gt;(A18stdlife+$E308),(Input!$P$160*(1+rvanilla)^0.5)-SUM($P308:T308),(Input!$P$160*(1+rvanilla)^0.5)/A18stdlife))</f>
        <v>0</v>
      </c>
      <c r="V308" s="164">
        <f>IF(A18stdlife="n/a","n/a",IF(V$3&gt;(A18stdlife+$E308),(Input!$P$160*(1+rvanilla)^0.5)-SUM($P308:U308),(Input!$P$160*(1+rvanilla)^0.5)/A18stdlife))</f>
        <v>0</v>
      </c>
      <c r="W308" s="164">
        <f>IF(A18stdlife="n/a","n/a",IF(W$3&gt;(A18stdlife+$E308),(Input!$P$160*(1+rvanilla)^0.5)-SUM($P308:V308),(Input!$P$160*(1+rvanilla)^0.5)/A18stdlife))</f>
        <v>0</v>
      </c>
      <c r="X308" s="164">
        <f>IF(A18stdlife="n/a","n/a",IF(X$3&gt;(A18stdlife+$E308),(Input!$P$160*(1+rvanilla)^0.5)-SUM($P308:W308),(Input!$P$160*(1+rvanilla)^0.5)/A18stdlife))</f>
        <v>0</v>
      </c>
      <c r="Y308" s="164">
        <f>IF(A18stdlife="n/a","n/a",IF(Y$3&gt;(A18stdlife+$E308),(Input!$P$160*(1+rvanilla)^0.5)-SUM($P308:X308),(Input!$P$160*(1+rvanilla)^0.5)/A18stdlife))</f>
        <v>0</v>
      </c>
      <c r="Z308" s="164">
        <f>IF(A18stdlife="n/a","n/a",IF(Z$3&gt;(A18stdlife+$E308),(Input!$P$160*(1+rvanilla)^0.5)-SUM($P308:Y308),(Input!$P$160*(1+rvanilla)^0.5)/A18stdlife))</f>
        <v>0</v>
      </c>
      <c r="AA308" s="164">
        <f>IF(A18stdlife="n/a","n/a",IF(AA$3&gt;(A18stdlife+$E308),(Input!$P$160*(1+rvanilla)^0.5)-SUM($P308:Z308),(Input!$P$160*(1+rvanilla)^0.5)/A18stdlife))</f>
        <v>0</v>
      </c>
      <c r="AB308" s="164">
        <f>IF(A18stdlife="n/a","n/a",IF(AB$3&gt;(A18stdlife+$E308),(Input!$P$160*(1+rvanilla)^0.5)-SUM($P308:AA308),(Input!$P$160*(1+rvanilla)^0.5)/A18stdlife))</f>
        <v>0</v>
      </c>
      <c r="AC308" s="164">
        <f>IF(A18stdlife="n/a","n/a",IF(AC$3&gt;(A18stdlife+$E308),(Input!$P$160*(1+rvanilla)^0.5)-SUM($P308:AB308),(Input!$P$160*(1+rvanilla)^0.5)/A18stdlife))</f>
        <v>0</v>
      </c>
      <c r="AD308" s="164">
        <f>IF(A18stdlife="n/a","n/a",IF(AD$3&gt;(A18stdlife+$E308),(Input!$P$160*(1+rvanilla)^0.5)-SUM($P308:AC308),(Input!$P$160*(1+rvanilla)^0.5)/A18stdlife))</f>
        <v>0</v>
      </c>
      <c r="AE308" s="164">
        <f>IF(A18stdlife="n/a","n/a",IF(AE$3&gt;(A18stdlife+$E308),(Input!$P$160*(1+rvanilla)^0.5)-SUM($P308:AD308),(Input!$P$160*(1+rvanilla)^0.5)/A18stdlife))</f>
        <v>0</v>
      </c>
      <c r="AF308" s="164">
        <f>IF(A18stdlife="n/a","n/a",IF(AF$3&gt;(A18stdlife+$E308),(Input!$P$160*(1+rvanilla)^0.5)-SUM($P308:AE308),(Input!$P$160*(1+rvanilla)^0.5)/A18stdlife))</f>
        <v>0</v>
      </c>
      <c r="AG308" s="164">
        <f>IF(A18stdlife="n/a","n/a",IF(AG$3&gt;(A18stdlife+$E308),(Input!$P$160*(1+rvanilla)^0.5)-SUM($P308:AF308),(Input!$P$160*(1+rvanilla)^0.5)/A18stdlife))</f>
        <v>0</v>
      </c>
      <c r="AH308" s="164">
        <f>IF(A18stdlife="n/a","n/a",IF(AH$3&gt;(A18stdlife+$E308),(Input!$P$160*(1+rvanilla)^0.5)-SUM($P308:AG308),(Input!$P$160*(1+rvanilla)^0.5)/A18stdlife))</f>
        <v>0</v>
      </c>
      <c r="AI308" s="164">
        <f>IF(A18stdlife="n/a","n/a",IF(AI$3&gt;(A18stdlife+$E308),(Input!$P$160*(1+rvanilla)^0.5)-SUM($P308:AH308),(Input!$P$160*(1+rvanilla)^0.5)/A18stdlife))</f>
        <v>0</v>
      </c>
      <c r="AJ308" s="164">
        <f>IF(A18stdlife="n/a","n/a",IF(AJ$3&gt;(A18stdlife+$E308),(Input!$P$160*(1+rvanilla)^0.5)-SUM($P308:AI308),(Input!$P$160*(1+rvanilla)^0.5)/A18stdlife))</f>
        <v>0</v>
      </c>
      <c r="AK308" s="164">
        <f>IF(A18stdlife="n/a","n/a",IF(AK$3&gt;(A18stdlife+$E308),(Input!$P$160*(1+rvanilla)^0.5)-SUM($P308:AJ308),(Input!$P$160*(1+rvanilla)^0.5)/A18stdlife))</f>
        <v>0</v>
      </c>
      <c r="AL308" s="164">
        <f>IF(A18stdlife="n/a","n/a",IF(AL$3&gt;(A18stdlife+$E308),(Input!$P$160*(1+rvanilla)^0.5)-SUM($P308:AK308),(Input!$P$160*(1+rvanilla)^0.5)/A18stdlife))</f>
        <v>0</v>
      </c>
      <c r="AM308" s="164">
        <f>IF(A18stdlife="n/a","n/a",IF(AM$3&gt;(A18stdlife+$E308),(Input!$P$160*(1+rvanilla)^0.5)-SUM($P308:AL308),(Input!$P$160*(1+rvanilla)^0.5)/A18stdlife))</f>
        <v>0</v>
      </c>
      <c r="AN308" s="164">
        <f>IF(A18stdlife="n/a","n/a",IF(AN$3&gt;(A18stdlife+$E308),(Input!$P$160*(1+rvanilla)^0.5)-SUM($P308:AM308),(Input!$P$160*(1+rvanilla)^0.5)/A18stdlife))</f>
        <v>0</v>
      </c>
      <c r="AO308" s="164">
        <f>IF(A18stdlife="n/a","n/a",IF(AO$3&gt;(A18stdlife+$E308),(Input!$P$160*(1+rvanilla)^0.5)-SUM($P308:AN308),(Input!$P$160*(1+rvanilla)^0.5)/A18stdlife))</f>
        <v>0</v>
      </c>
      <c r="AP308" s="164">
        <f>IF(A18stdlife="n/a","n/a",IF(AP$3&gt;(A18stdlife+$E308),(Input!$P$160*(1+rvanilla)^0.5)-SUM($P308:AO308),(Input!$P$160*(1+rvanilla)^0.5)/A18stdlife))</f>
        <v>0</v>
      </c>
      <c r="AQ308" s="164">
        <f>IF(A18stdlife="n/a","n/a",IF(AQ$3&gt;(A18stdlife+$E308),(Input!$P$160*(1+rvanilla)^0.5)-SUM($P308:AP308),(Input!$P$160*(1+rvanilla)^0.5)/A18stdlife))</f>
        <v>0</v>
      </c>
      <c r="AR308" s="164">
        <f>IF(A18stdlife="n/a","n/a",IF(AR$3&gt;(A18stdlife+$E308),(Input!$P$160*(1+rvanilla)^0.5)-SUM($P308:AQ308),(Input!$P$160*(1+rvanilla)^0.5)/A18stdlife))</f>
        <v>0</v>
      </c>
      <c r="AS308" s="164">
        <f>IF(A18stdlife="n/a","n/a",IF(AS$3&gt;(A18stdlife+$E308),(Input!$P$160*(1+rvanilla)^0.5)-SUM($P308:AR308),(Input!$P$160*(1+rvanilla)^0.5)/A18stdlife))</f>
        <v>0</v>
      </c>
      <c r="AT308" s="164">
        <f>IF(A18stdlife="n/a","n/a",IF(AT$3&gt;(A18stdlife+$E308),(Input!$P$160*(1+rvanilla)^0.5)-SUM($P308:AS308),(Input!$P$160*(1+rvanilla)^0.5)/A18stdlife))</f>
        <v>0</v>
      </c>
      <c r="AU308" s="164">
        <f>IF(A18stdlife="n/a","n/a",IF(AU$3&gt;(A18stdlife+$E308),(Input!$P$160*(1+rvanilla)^0.5)-SUM($P308:AT308),(Input!$P$160*(1+rvanilla)^0.5)/A18stdlife))</f>
        <v>0</v>
      </c>
      <c r="AV308" s="164">
        <f>IF(A18stdlife="n/a","n/a",IF(AV$3&gt;(A18stdlife+$E308),(Input!$P$160*(1+rvanilla)^0.5)-SUM($P308:AU308),(Input!$P$160*(1+rvanilla)^0.5)/A18stdlife))</f>
        <v>0</v>
      </c>
      <c r="AW308" s="164">
        <f>IF(A18stdlife="n/a","n/a",IF(AW$3&gt;(A18stdlife+$E308),(Input!$P$160*(1+rvanilla)^0.5)-SUM($P308:AV308),(Input!$P$160*(1+rvanilla)^0.5)/A18stdlife))</f>
        <v>0</v>
      </c>
      <c r="AX308" s="164">
        <f>IF(A18stdlife="n/a","n/a",IF(AX$3&gt;(A18stdlife+$E308),(Input!$P$160*(1+rvanilla)^0.5)-SUM($P308:AW308),(Input!$P$160*(1+rvanilla)^0.5)/A18stdlife))</f>
        <v>0</v>
      </c>
      <c r="AY308" s="164">
        <f>IF(A18stdlife="n/a","n/a",IF(AY$3&gt;(A18stdlife+$E308),(Input!$P$160*(1+rvanilla)^0.5)-SUM($P308:AX308),(Input!$P$160*(1+rvanilla)^0.5)/A18stdlife))</f>
        <v>0</v>
      </c>
      <c r="AZ308" s="164">
        <f>IF(A18stdlife="n/a","n/a",IF(AZ$3&gt;(A18stdlife+$E308),(Input!$P$160*(1+rvanilla)^0.5)-SUM($P308:AY308),(Input!$P$160*(1+rvanilla)^0.5)/A18stdlife))</f>
        <v>0</v>
      </c>
      <c r="BA308" s="164">
        <f>IF(A18stdlife="n/a","n/a",IF(BA$3&gt;(A18stdlife+$E308),(Input!$P$160*(1+rvanilla)^0.5)-SUM($P308:AZ308),(Input!$P$160*(1+rvanilla)^0.5)/A18stdlife))</f>
        <v>0</v>
      </c>
      <c r="BB308" s="164">
        <f>IF(A18stdlife="n/a","n/a",IF(BB$3&gt;(A18stdlife+$E308),(Input!$P$160*(1+rvanilla)^0.5)-SUM($P308:BA308),(Input!$P$160*(1+rvanilla)^0.5)/A18stdlife))</f>
        <v>0</v>
      </c>
      <c r="BC308" s="164">
        <f>IF(A18stdlife="n/a","n/a",IF(BC$3&gt;(A18stdlife+$E308),(Input!$P$160*(1+rvanilla)^0.5)-SUM($P308:BB308),(Input!$P$160*(1+rvanilla)^0.5)/A18stdlife))</f>
        <v>0</v>
      </c>
      <c r="BD308" s="164">
        <f>IF(A18stdlife="n/a","n/a",IF(BD$3&gt;(A18stdlife+$E308),(Input!$P$160*(1+rvanilla)^0.5)-SUM($P308:BC308),(Input!$P$160*(1+rvanilla)^0.5)/A18stdlife))</f>
        <v>0</v>
      </c>
      <c r="BE308" s="164">
        <f>IF(A18stdlife="n/a","n/a",IF(BE$3&gt;(A18stdlife+$E308),(Input!$P$160*(1+rvanilla)^0.5)-SUM($P308:BD308),(Input!$P$160*(1+rvanilla)^0.5)/A18stdlife))</f>
        <v>0</v>
      </c>
      <c r="BF308" s="164">
        <f>IF(A18stdlife="n/a","n/a",IF(BF$3&gt;(A18stdlife+$E308),(Input!$P$160*(1+rvanilla)^0.5)-SUM($P308:BE308),(Input!$P$160*(1+rvanilla)^0.5)/A18stdlife))</f>
        <v>0</v>
      </c>
      <c r="BG308" s="164">
        <f>IF(A18stdlife="n/a","n/a",IF(BG$3&gt;(A18stdlife+$E308),(Input!$P$160*(1+rvanilla)^0.5)-SUM($P308:BF308),(Input!$P$160*(1+rvanilla)^0.5)/A18stdlife))</f>
        <v>0</v>
      </c>
      <c r="BH308" s="164">
        <f>IF(A18stdlife="n/a","n/a",IF(BH$3&gt;(A18stdlife+$E308),(Input!$P$160*(1+rvanilla)^0.5)-SUM($P308:BG308),(Input!$P$160*(1+rvanilla)^0.5)/A18stdlife))</f>
        <v>0</v>
      </c>
      <c r="BI308" s="164">
        <f>IF(A18stdlife="n/a","n/a",IF(BI$3&gt;(A18stdlife+$E308),(Input!$P$160*(1+rvanilla)^0.5)-SUM($P308:BH308),(Input!$P$160*(1+rvanilla)^0.5)/A18stdlife))</f>
        <v>0</v>
      </c>
      <c r="BJ308" s="18"/>
      <c r="BK308" s="1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s="5" customFormat="1" hidden="1" outlineLevel="1" x14ac:dyDescent="0.2">
      <c r="A309" s="18"/>
      <c r="B309" s="18"/>
      <c r="C309" s="36" t="str">
        <f>Asset18</f>
        <v>IT systems</v>
      </c>
      <c r="D309" s="18"/>
      <c r="E309" s="18"/>
      <c r="F309" s="33"/>
      <c r="G309" s="161">
        <f t="shared" ref="G309:AL309" si="71">SUM(G297:G308)</f>
        <v>8.0019328956319544</v>
      </c>
      <c r="H309" s="161">
        <f t="shared" si="71"/>
        <v>8.60206148637414</v>
      </c>
      <c r="I309" s="161">
        <f t="shared" si="71"/>
        <v>9.1746651331666307</v>
      </c>
      <c r="J309" s="161">
        <f t="shared" si="71"/>
        <v>4.3177968275707075</v>
      </c>
      <c r="K309" s="161">
        <f t="shared" si="71"/>
        <v>2.702884144363106</v>
      </c>
      <c r="L309" s="161">
        <f t="shared" si="71"/>
        <v>3.343291762919677</v>
      </c>
      <c r="M309" s="161">
        <f t="shared" si="71"/>
        <v>2.7431631721774909</v>
      </c>
      <c r="N309" s="161">
        <f t="shared" si="71"/>
        <v>2.1705595253850003</v>
      </c>
      <c r="O309" s="161">
        <f t="shared" si="71"/>
        <v>1.4347837121981573</v>
      </c>
      <c r="P309" s="161">
        <f t="shared" si="71"/>
        <v>0.64040761855657091</v>
      </c>
      <c r="Q309" s="161">
        <f t="shared" si="71"/>
        <v>0</v>
      </c>
      <c r="R309" s="161">
        <f t="shared" si="71"/>
        <v>0</v>
      </c>
      <c r="S309" s="161">
        <f t="shared" si="71"/>
        <v>0</v>
      </c>
      <c r="T309" s="161">
        <f t="shared" si="71"/>
        <v>0</v>
      </c>
      <c r="U309" s="161">
        <f t="shared" si="71"/>
        <v>0</v>
      </c>
      <c r="V309" s="161">
        <f t="shared" si="71"/>
        <v>0</v>
      </c>
      <c r="W309" s="161">
        <f t="shared" si="71"/>
        <v>0</v>
      </c>
      <c r="X309" s="161">
        <f t="shared" si="71"/>
        <v>0</v>
      </c>
      <c r="Y309" s="161">
        <f t="shared" si="71"/>
        <v>0</v>
      </c>
      <c r="Z309" s="161">
        <f t="shared" si="71"/>
        <v>0</v>
      </c>
      <c r="AA309" s="161">
        <f t="shared" si="71"/>
        <v>0</v>
      </c>
      <c r="AB309" s="161">
        <f t="shared" si="71"/>
        <v>0</v>
      </c>
      <c r="AC309" s="161">
        <f t="shared" si="71"/>
        <v>0</v>
      </c>
      <c r="AD309" s="161">
        <f t="shared" si="71"/>
        <v>0</v>
      </c>
      <c r="AE309" s="161">
        <f t="shared" si="71"/>
        <v>0</v>
      </c>
      <c r="AF309" s="161">
        <f t="shared" si="71"/>
        <v>0</v>
      </c>
      <c r="AG309" s="161">
        <f t="shared" si="71"/>
        <v>0</v>
      </c>
      <c r="AH309" s="161">
        <f t="shared" si="71"/>
        <v>0</v>
      </c>
      <c r="AI309" s="161">
        <f t="shared" si="71"/>
        <v>0</v>
      </c>
      <c r="AJ309" s="161">
        <f t="shared" si="71"/>
        <v>0</v>
      </c>
      <c r="AK309" s="161">
        <f t="shared" si="71"/>
        <v>0</v>
      </c>
      <c r="AL309" s="161">
        <f t="shared" si="71"/>
        <v>0</v>
      </c>
      <c r="AM309" s="161">
        <f t="shared" ref="AM309:BI309" si="72">SUM(AM297:AM308)</f>
        <v>0</v>
      </c>
      <c r="AN309" s="161">
        <f t="shared" si="72"/>
        <v>0</v>
      </c>
      <c r="AO309" s="161">
        <f t="shared" si="72"/>
        <v>0</v>
      </c>
      <c r="AP309" s="161">
        <f t="shared" si="72"/>
        <v>0</v>
      </c>
      <c r="AQ309" s="161">
        <f t="shared" si="72"/>
        <v>0</v>
      </c>
      <c r="AR309" s="161">
        <f t="shared" si="72"/>
        <v>0</v>
      </c>
      <c r="AS309" s="161">
        <f t="shared" si="72"/>
        <v>0</v>
      </c>
      <c r="AT309" s="161">
        <f t="shared" si="72"/>
        <v>0</v>
      </c>
      <c r="AU309" s="161">
        <f t="shared" si="72"/>
        <v>0</v>
      </c>
      <c r="AV309" s="161">
        <f t="shared" si="72"/>
        <v>0</v>
      </c>
      <c r="AW309" s="161">
        <f t="shared" si="72"/>
        <v>0</v>
      </c>
      <c r="AX309" s="161">
        <f t="shared" si="72"/>
        <v>0</v>
      </c>
      <c r="AY309" s="161">
        <f t="shared" si="72"/>
        <v>0</v>
      </c>
      <c r="AZ309" s="161">
        <f t="shared" si="72"/>
        <v>0</v>
      </c>
      <c r="BA309" s="161">
        <f t="shared" si="72"/>
        <v>0</v>
      </c>
      <c r="BB309" s="161">
        <f t="shared" si="72"/>
        <v>0</v>
      </c>
      <c r="BC309" s="161">
        <f t="shared" si="72"/>
        <v>0</v>
      </c>
      <c r="BD309" s="161">
        <f t="shared" si="72"/>
        <v>0</v>
      </c>
      <c r="BE309" s="161">
        <f t="shared" si="72"/>
        <v>0</v>
      </c>
      <c r="BF309" s="161">
        <f t="shared" si="72"/>
        <v>0</v>
      </c>
      <c r="BG309" s="161">
        <f t="shared" si="72"/>
        <v>0</v>
      </c>
      <c r="BH309" s="161">
        <f t="shared" si="72"/>
        <v>0</v>
      </c>
      <c r="BI309" s="161">
        <f t="shared" si="72"/>
        <v>0</v>
      </c>
      <c r="BJ309" s="18"/>
      <c r="BK309" s="18"/>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s="5" customFormat="1" hidden="1" outlineLevel="2" x14ac:dyDescent="0.2">
      <c r="A310" s="18"/>
      <c r="B310" s="43" t="str">
        <f>C322</f>
        <v>Furniture, fittings, plant and equipment</v>
      </c>
      <c r="C310" s="44"/>
      <c r="D310" s="45" t="s">
        <v>72</v>
      </c>
      <c r="E310" s="44"/>
      <c r="F310" s="46"/>
      <c r="G310" s="389">
        <f>IF(G$3&gt;A19remlife,A19value-SUM($F310:F310),IF(A19remlife="N/A","n/a",A19value/A19remlife))</f>
        <v>0.48550892675308971</v>
      </c>
      <c r="H310" s="163">
        <f>IF(H$3&gt;A19remlife,A19value-SUM($F310:G310),IF(A19remlife="N/A","n/a",A19value/A19remlife))</f>
        <v>0.48550892675308971</v>
      </c>
      <c r="I310" s="163">
        <f>IF(I$3&gt;A19remlife,A19value-SUM($F310:H310),IF(A19remlife="N/A","n/a",A19value/A19remlife))</f>
        <v>0.48550892675308971</v>
      </c>
      <c r="J310" s="163">
        <f>IF(J$3&gt;A19remlife,A19value-SUM($F310:I310),IF(A19remlife="N/A","n/a",A19value/A19remlife))</f>
        <v>0.48550892675308971</v>
      </c>
      <c r="K310" s="163">
        <f>IF(K$3&gt;A19remlife,A19value-SUM($F310:J310),IF(A19remlife="N/A","n/a",A19value/A19remlife))</f>
        <v>0.48550892675308971</v>
      </c>
      <c r="L310" s="163">
        <f>IF(L$3&gt;A19remlife,A19value-SUM($F310:K310),IF(A19remlife="N/A","n/a",A19value/A19remlife))</f>
        <v>0.48550892675308971</v>
      </c>
      <c r="M310" s="163">
        <f>IF(M$3&gt;A19remlife,A19value-SUM($F310:L310),IF(A19remlife="N/A","n/a",A19value/A19remlife))</f>
        <v>0.48550892675308971</v>
      </c>
      <c r="N310" s="163">
        <f>IF(N$3&gt;A19remlife,A19value-SUM($F310:M310),IF(A19remlife="N/A","n/a",A19value/A19remlife))</f>
        <v>0.48550892675308971</v>
      </c>
      <c r="O310" s="163">
        <f>IF(O$3&gt;A19remlife,A19value-SUM($F310:N310),IF(A19remlife="N/A","n/a",A19value/A19remlife))</f>
        <v>0.48550892675308971</v>
      </c>
      <c r="P310" s="163">
        <f>IF(P$3&gt;A19remlife,A19value-SUM($F310:O310),IF(A19remlife="N/A","n/a",A19value/A19remlife))</f>
        <v>0.48550892675308971</v>
      </c>
      <c r="Q310" s="163">
        <f>IF(Q$3&gt;A19remlife,A19value-SUM($F310:P310),IF(A19remlife="N/A","n/a",A19value/A19remlife))</f>
        <v>0.48550892675308971</v>
      </c>
      <c r="R310" s="163">
        <f>IF(R$3&gt;A19remlife,A19value-SUM($F310:Q310),IF(A19remlife="N/A","n/a",A19value/A19remlife))</f>
        <v>0.48550892675308971</v>
      </c>
      <c r="S310" s="163">
        <f>IF(S$3&gt;A19remlife,A19value-SUM($F310:R310),IF(A19remlife="N/A","n/a",A19value/A19remlife))</f>
        <v>0.25689037502217538</v>
      </c>
      <c r="T310" s="163">
        <f>IF(T$3&gt;A19remlife,A19value-SUM($F310:S310),IF(A19remlife="N/A","n/a",A19value/A19remlife))</f>
        <v>0</v>
      </c>
      <c r="U310" s="163">
        <f>IF(U$3&gt;A19remlife,A19value-SUM($F310:T310),IF(A19remlife="N/A","n/a",A19value/A19remlife))</f>
        <v>0</v>
      </c>
      <c r="V310" s="163">
        <f>IF(V$3&gt;A19remlife,A19value-SUM($F310:U310),IF(A19remlife="N/A","n/a",A19value/A19remlife))</f>
        <v>0</v>
      </c>
      <c r="W310" s="163">
        <f>IF(W$3&gt;A19remlife,A19value-SUM($F310:V310),IF(A19remlife="N/A","n/a",A19value/A19remlife))</f>
        <v>0</v>
      </c>
      <c r="X310" s="163">
        <f>IF(X$3&gt;A19remlife,A19value-SUM($F310:W310),IF(A19remlife="N/A","n/a",A19value/A19remlife))</f>
        <v>0</v>
      </c>
      <c r="Y310" s="163">
        <f>IF(Y$3&gt;A19remlife,A19value-SUM($F310:X310),IF(A19remlife="N/A","n/a",A19value/A19remlife))</f>
        <v>0</v>
      </c>
      <c r="Z310" s="163">
        <f>IF(Z$3&gt;A19remlife,A19value-SUM($F310:Y310),IF(A19remlife="N/A","n/a",A19value/A19remlife))</f>
        <v>0</v>
      </c>
      <c r="AA310" s="163">
        <f>IF(AA$3&gt;A19remlife,A19value-SUM($F310:Z310),IF(A19remlife="N/A","n/a",A19value/A19remlife))</f>
        <v>0</v>
      </c>
      <c r="AB310" s="163">
        <f>IF(AB$3&gt;A19remlife,A19value-SUM($F310:AA310),IF(A19remlife="N/A","n/a",A19value/A19remlife))</f>
        <v>0</v>
      </c>
      <c r="AC310" s="163">
        <f>IF(AC$3&gt;A19remlife,A19value-SUM($F310:AB310),IF(A19remlife="N/A","n/a",A19value/A19remlife))</f>
        <v>0</v>
      </c>
      <c r="AD310" s="163">
        <f>IF(AD$3&gt;A19remlife,A19value-SUM($F310:AC310),IF(A19remlife="N/A","n/a",A19value/A19remlife))</f>
        <v>0</v>
      </c>
      <c r="AE310" s="163">
        <f>IF(AE$3&gt;A19remlife,A19value-SUM($F310:AD310),IF(A19remlife="N/A","n/a",A19value/A19remlife))</f>
        <v>0</v>
      </c>
      <c r="AF310" s="163">
        <f>IF(AF$3&gt;A19remlife,A19value-SUM($F310:AE310),IF(A19remlife="N/A","n/a",A19value/A19remlife))</f>
        <v>0</v>
      </c>
      <c r="AG310" s="163">
        <f>IF(AG$3&gt;A19remlife,A19value-SUM($F310:AF310),IF(A19remlife="N/A","n/a",A19value/A19remlife))</f>
        <v>0</v>
      </c>
      <c r="AH310" s="163">
        <f>IF(AH$3&gt;A19remlife,A19value-SUM($F310:AG310),IF(A19remlife="N/A","n/a",A19value/A19remlife))</f>
        <v>0</v>
      </c>
      <c r="AI310" s="163">
        <f>IF(AI$3&gt;A19remlife,A19value-SUM($F310:AH310),IF(A19remlife="N/A","n/a",A19value/A19remlife))</f>
        <v>0</v>
      </c>
      <c r="AJ310" s="163">
        <f>IF(AJ$3&gt;A19remlife,A19value-SUM($F310:AI310),IF(A19remlife="N/A","n/a",A19value/A19remlife))</f>
        <v>0</v>
      </c>
      <c r="AK310" s="163">
        <f>IF(AK$3&gt;A19remlife,A19value-SUM($F310:AJ310),IF(A19remlife="N/A","n/a",A19value/A19remlife))</f>
        <v>0</v>
      </c>
      <c r="AL310" s="163">
        <f>IF(AL$3&gt;A19remlife,A19value-SUM($F310:AK310),IF(A19remlife="N/A","n/a",A19value/A19remlife))</f>
        <v>0</v>
      </c>
      <c r="AM310" s="163">
        <f>IF(AM$3&gt;A19remlife,A19value-SUM($F310:AL310),IF(A19remlife="N/A","n/a",A19value/A19remlife))</f>
        <v>0</v>
      </c>
      <c r="AN310" s="163">
        <f>IF(AN$3&gt;A19remlife,A19value-SUM($F310:AM310),IF(A19remlife="N/A","n/a",A19value/A19remlife))</f>
        <v>0</v>
      </c>
      <c r="AO310" s="163">
        <f>IF(AO$3&gt;A19remlife,A19value-SUM($F310:AN310),IF(A19remlife="N/A","n/a",A19value/A19remlife))</f>
        <v>0</v>
      </c>
      <c r="AP310" s="163">
        <f>IF(AP$3&gt;A19remlife,A19value-SUM($F310:AO310),IF(A19remlife="N/A","n/a",A19value/A19remlife))</f>
        <v>0</v>
      </c>
      <c r="AQ310" s="163">
        <f>IF(AQ$3&gt;A19remlife,A19value-SUM($F310:AP310),IF(A19remlife="N/A","n/a",A19value/A19remlife))</f>
        <v>0</v>
      </c>
      <c r="AR310" s="163">
        <f>IF(AR$3&gt;A19remlife,A19value-SUM($F310:AQ310),IF(A19remlife="N/A","n/a",A19value/A19remlife))</f>
        <v>0</v>
      </c>
      <c r="AS310" s="163">
        <f>IF(AS$3&gt;A19remlife,A19value-SUM($F310:AR310),IF(A19remlife="N/A","n/a",A19value/A19remlife))</f>
        <v>0</v>
      </c>
      <c r="AT310" s="163">
        <f>IF(AT$3&gt;A19remlife,A19value-SUM($F310:AS310),IF(A19remlife="N/A","n/a",A19value/A19remlife))</f>
        <v>0</v>
      </c>
      <c r="AU310" s="163">
        <f>IF(AU$3&gt;A19remlife,A19value-SUM($F310:AT310),IF(A19remlife="N/A","n/a",A19value/A19remlife))</f>
        <v>0</v>
      </c>
      <c r="AV310" s="163">
        <f>IF(AV$3&gt;A19remlife,A19value-SUM($F310:AU310),IF(A19remlife="N/A","n/a",A19value/A19remlife))</f>
        <v>0</v>
      </c>
      <c r="AW310" s="163">
        <f>IF(AW$3&gt;A19remlife,A19value-SUM($F310:AV310),IF(A19remlife="N/A","n/a",A19value/A19remlife))</f>
        <v>0</v>
      </c>
      <c r="AX310" s="163">
        <f>IF(AX$3&gt;A19remlife,A19value-SUM($F310:AW310),IF(A19remlife="N/A","n/a",A19value/A19remlife))</f>
        <v>0</v>
      </c>
      <c r="AY310" s="163">
        <f>IF(AY$3&gt;A19remlife,A19value-SUM($F310:AX310),IF(A19remlife="N/A","n/a",A19value/A19remlife))</f>
        <v>0</v>
      </c>
      <c r="AZ310" s="163">
        <f>IF(AZ$3&gt;A19remlife,A19value-SUM($F310:AY310),IF(A19remlife="N/A","n/a",A19value/A19remlife))</f>
        <v>0</v>
      </c>
      <c r="BA310" s="163">
        <f>IF(BA$3&gt;A19remlife,A19value-SUM($F310:AZ310),IF(A19remlife="N/A","n/a",A19value/A19remlife))</f>
        <v>0</v>
      </c>
      <c r="BB310" s="163">
        <f>IF(BB$3&gt;A19remlife,A19value-SUM($F310:BA310),IF(A19remlife="N/A","n/a",A19value/A19remlife))</f>
        <v>0</v>
      </c>
      <c r="BC310" s="163">
        <f>IF(BC$3&gt;A19remlife,A19value-SUM($F310:BB310),IF(A19remlife="N/A","n/a",A19value/A19remlife))</f>
        <v>0</v>
      </c>
      <c r="BD310" s="163">
        <f>IF(BD$3&gt;A19remlife,A19value-SUM($F310:BC310),IF(A19remlife="N/A","n/a",A19value/A19remlife))</f>
        <v>0</v>
      </c>
      <c r="BE310" s="163">
        <f>IF(BE$3&gt;A19remlife,A19value-SUM($F310:BD310),IF(A19remlife="N/A","n/a",A19value/A19remlife))</f>
        <v>0</v>
      </c>
      <c r="BF310" s="163">
        <f>IF(BF$3&gt;A19remlife,A19value-SUM($F310:BE310),IF(A19remlife="N/A","n/a",A19value/A19remlife))</f>
        <v>0</v>
      </c>
      <c r="BG310" s="163">
        <f>IF(BG$3&gt;A19remlife,A19value-SUM($F310:BF310),IF(A19remlife="N/A","n/a",A19value/A19remlife))</f>
        <v>0</v>
      </c>
      <c r="BH310" s="163">
        <f>IF(BH$3&gt;A19remlife,A19value-SUM($F310:BG310),IF(A19remlife="N/A","n/a",A19value/A19remlife))</f>
        <v>0</v>
      </c>
      <c r="BI310" s="163">
        <f>IF(BI$3&gt;A19remlife,A19value-SUM($F310:BH310),IF(A19remlife="N/A","n/a",A19value/A19remlife))</f>
        <v>0</v>
      </c>
      <c r="BJ310" s="18"/>
      <c r="BK310" s="18"/>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s="5" customFormat="1" hidden="1" outlineLevel="2" x14ac:dyDescent="0.2">
      <c r="A311" s="18"/>
      <c r="B311" s="18"/>
      <c r="C311" s="36"/>
      <c r="D311" s="485" t="s">
        <v>71</v>
      </c>
      <c r="E311" s="283">
        <v>0</v>
      </c>
      <c r="F311" s="38"/>
      <c r="G311" s="160"/>
      <c r="H311" s="164"/>
      <c r="I311" s="164"/>
      <c r="J311" s="164"/>
      <c r="K311" s="164"/>
      <c r="L311" s="164"/>
      <c r="M311" s="164"/>
      <c r="N311" s="164"/>
      <c r="O311" s="164"/>
      <c r="P311" s="164"/>
      <c r="Q311" s="164"/>
      <c r="R311" s="164"/>
      <c r="S311" s="164"/>
      <c r="T311" s="164"/>
      <c r="U311" s="164"/>
      <c r="V311" s="164"/>
      <c r="W311" s="164"/>
      <c r="X311" s="164"/>
      <c r="Y311" s="164"/>
      <c r="Z311" s="164"/>
      <c r="AA311" s="164"/>
      <c r="AB311" s="164"/>
      <c r="AC311" s="164"/>
      <c r="AD311" s="164"/>
      <c r="AE311" s="164"/>
      <c r="AF311" s="164"/>
      <c r="AG311" s="164"/>
      <c r="AH311" s="164"/>
      <c r="AI311" s="164"/>
      <c r="AJ311" s="164"/>
      <c r="AK311" s="164"/>
      <c r="AL311" s="164"/>
      <c r="AM311" s="164"/>
      <c r="AN311" s="164"/>
      <c r="AO311" s="164"/>
      <c r="AP311" s="164"/>
      <c r="AQ311" s="164"/>
      <c r="AR311" s="164"/>
      <c r="AS311" s="164"/>
      <c r="AT311" s="164"/>
      <c r="AU311" s="164"/>
      <c r="AV311" s="164"/>
      <c r="AW311" s="164"/>
      <c r="AX311" s="164"/>
      <c r="AY311" s="164"/>
      <c r="AZ311" s="164"/>
      <c r="BA311" s="164"/>
      <c r="BB311" s="164"/>
      <c r="BC311" s="164"/>
      <c r="BD311" s="164"/>
      <c r="BE311" s="164"/>
      <c r="BF311" s="164"/>
      <c r="BG311" s="164"/>
      <c r="BH311" s="164"/>
      <c r="BI311" s="164"/>
      <c r="BJ311" s="18"/>
      <c r="BK311" s="18"/>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s="5" customFormat="1" hidden="1" outlineLevel="2" x14ac:dyDescent="0.2">
      <c r="A312" s="18"/>
      <c r="B312" s="18"/>
      <c r="C312" s="36"/>
      <c r="D312" s="485"/>
      <c r="E312" s="283">
        <v>1</v>
      </c>
      <c r="F312" s="38"/>
      <c r="G312" s="390"/>
      <c r="H312" s="164">
        <f>IF(A19stdlife="n/a","n/a",IF(H$3&gt;(A19stdlife+$E312),(Input!$G$161*(1+rvanilla)^0.5)-SUM($G312:G312),(Input!$G$161*(1+rvanilla)^0.5)/A19stdlife))</f>
        <v>8.4043280299213458E-2</v>
      </c>
      <c r="I312" s="164">
        <f>IF(A19stdlife="n/a","n/a",IF(I$3&gt;(A19stdlife+$E312),(Input!$G$161*(1+rvanilla)^0.5)-SUM($G312:H312),(Input!$G$161*(1+rvanilla)^0.5)/A19stdlife))</f>
        <v>8.4043280299213458E-2</v>
      </c>
      <c r="J312" s="164">
        <f>IF(A19stdlife="n/a","n/a",IF(J$3&gt;(A19stdlife+$E312),(Input!$G$161*(1+rvanilla)^0.5)-SUM($G312:I312),(Input!$G$161*(1+rvanilla)^0.5)/A19stdlife))</f>
        <v>8.4043280299213458E-2</v>
      </c>
      <c r="K312" s="164">
        <f>IF(A19stdlife="n/a","n/a",IF(K$3&gt;(A19stdlife+$E312),(Input!$G$161*(1+rvanilla)^0.5)-SUM($G312:J312),(Input!$G$161*(1+rvanilla)^0.5)/A19stdlife))</f>
        <v>8.4043280299213458E-2</v>
      </c>
      <c r="L312" s="164">
        <f>IF(A19stdlife="n/a","n/a",IF(L$3&gt;(A19stdlife+$E312),(Input!$G$161*(1+rvanilla)^0.5)-SUM($G312:K312),(Input!$G$161*(1+rvanilla)^0.5)/A19stdlife))</f>
        <v>8.4043280299213458E-2</v>
      </c>
      <c r="M312" s="164">
        <f>IF(A19stdlife="n/a","n/a",IF(M$3&gt;(A19stdlife+$E312),(Input!$G$161*(1+rvanilla)^0.5)-SUM($G312:L312),(Input!$G$161*(1+rvanilla)^0.5)/A19stdlife))</f>
        <v>8.4043280299213458E-2</v>
      </c>
      <c r="N312" s="164">
        <f>IF(A19stdlife="n/a","n/a",IF(N$3&gt;(A19stdlife+$E312),(Input!$G$161*(1+rvanilla)^0.5)-SUM($G312:M312),(Input!$G$161*(1+rvanilla)^0.5)/A19stdlife))</f>
        <v>8.4043280299213458E-2</v>
      </c>
      <c r="O312" s="164">
        <f>IF(A19stdlife="n/a","n/a",IF(O$3&gt;(A19stdlife+$E312),(Input!$G$161*(1+rvanilla)^0.5)-SUM($G312:N312),(Input!$G$161*(1+rvanilla)^0.5)/A19stdlife))</f>
        <v>8.4043280299213458E-2</v>
      </c>
      <c r="P312" s="164">
        <f>IF(A19stdlife="n/a","n/a",IF(P$3&gt;(A19stdlife+$E312),(Input!$G$161*(1+rvanilla)^0.5)-SUM($G312:O312),(Input!$G$161*(1+rvanilla)^0.5)/A19stdlife))</f>
        <v>8.4043280299213458E-2</v>
      </c>
      <c r="Q312" s="164">
        <f>IF(A19stdlife="n/a","n/a",IF(Q$3&gt;(A19stdlife+$E312),(Input!$G$161*(1+rvanilla)^0.5)-SUM($G312:P312),(Input!$G$161*(1+rvanilla)^0.5)/A19stdlife))</f>
        <v>8.4043280299213458E-2</v>
      </c>
      <c r="R312" s="164">
        <f>IF(A19stdlife="n/a","n/a",IF(R$3&gt;(A19stdlife+$E312),(Input!$G$161*(1+rvanilla)^0.5)-SUM($G312:Q312),(Input!$G$161*(1+rvanilla)^0.5)/A19stdlife))</f>
        <v>8.4043280299213458E-2</v>
      </c>
      <c r="S312" s="164">
        <f>IF(A19stdlife="n/a","n/a",IF(S$3&gt;(A19stdlife+$E312),(Input!$G$161*(1+rvanilla)^0.5)-SUM($G312:R312),(Input!$G$161*(1+rvanilla)^0.5)/A19stdlife))</f>
        <v>8.4043280299213458E-2</v>
      </c>
      <c r="T312" s="164">
        <f>IF(A19stdlife="n/a","n/a",IF(T$3&gt;(A19stdlife+$E312),(Input!$G$161*(1+rvanilla)^0.5)-SUM($G312:S312),(Input!$G$161*(1+rvanilla)^0.5)/A19stdlife))</f>
        <v>8.4043280299213458E-2</v>
      </c>
      <c r="U312" s="164">
        <f>IF(A19stdlife="n/a","n/a",IF(U$3&gt;(A19stdlife+$E312),(Input!$G$161*(1+rvanilla)^0.5)-SUM($G312:T312),(Input!$G$161*(1+rvanilla)^0.5)/A19stdlife))</f>
        <v>8.4043280299213458E-2</v>
      </c>
      <c r="V312" s="164">
        <f>IF(A19stdlife="n/a","n/a",IF(V$3&gt;(A19stdlife+$E312),(Input!$G$161*(1+rvanilla)^0.5)-SUM($G312:U312),(Input!$G$161*(1+rvanilla)^0.5)/A19stdlife))</f>
        <v>8.4043280299213458E-2</v>
      </c>
      <c r="W312" s="164">
        <f>IF(A19stdlife="n/a","n/a",IF(W$3&gt;(A19stdlife+$E312),(Input!$G$161*(1+rvanilla)^0.5)-SUM($G312:V312),(Input!$G$161*(1+rvanilla)^0.5)/A19stdlife))</f>
        <v>8.4043280299213458E-2</v>
      </c>
      <c r="X312" s="164">
        <f>IF(A19stdlife="n/a","n/a",IF(X$3&gt;(A19stdlife+$E312),(Input!$G$161*(1+rvanilla)^0.5)-SUM($G312:W312),(Input!$G$161*(1+rvanilla)^0.5)/A19stdlife))</f>
        <v>8.4043280299213458E-2</v>
      </c>
      <c r="Y312" s="164">
        <f>IF(A19stdlife="n/a","n/a",IF(Y$3&gt;(A19stdlife+$E312),(Input!$G$161*(1+rvanilla)^0.5)-SUM($G312:X312),(Input!$G$161*(1+rvanilla)^0.5)/A19stdlife))</f>
        <v>3.6913653631108101E-2</v>
      </c>
      <c r="Z312" s="164">
        <f>IF(A19stdlife="n/a","n/a",IF(Z$3&gt;(A19stdlife+$E312),(Input!$G$161*(1+rvanilla)^0.5)-SUM($G312:Y312),(Input!$G$161*(1+rvanilla)^0.5)/A19stdlife))</f>
        <v>0</v>
      </c>
      <c r="AA312" s="164">
        <f>IF(A19stdlife="n/a","n/a",IF(AA$3&gt;(A19stdlife+$E312),(Input!$G$161*(1+rvanilla)^0.5)-SUM($G312:Z312),(Input!$G$161*(1+rvanilla)^0.5)/A19stdlife))</f>
        <v>0</v>
      </c>
      <c r="AB312" s="164">
        <f>IF(A19stdlife="n/a","n/a",IF(AB$3&gt;(A19stdlife+$E312),(Input!$G$161*(1+rvanilla)^0.5)-SUM($G312:AA312),(Input!$G$161*(1+rvanilla)^0.5)/A19stdlife))</f>
        <v>0</v>
      </c>
      <c r="AC312" s="164">
        <f>IF(A19stdlife="n/a","n/a",IF(AC$3&gt;(A19stdlife+$E312),(Input!$G$161*(1+rvanilla)^0.5)-SUM($G312:AB312),(Input!$G$161*(1+rvanilla)^0.5)/A19stdlife))</f>
        <v>0</v>
      </c>
      <c r="AD312" s="164">
        <f>IF(A19stdlife="n/a","n/a",IF(AD$3&gt;(A19stdlife+$E312),(Input!$G$161*(1+rvanilla)^0.5)-SUM($G312:AC312),(Input!$G$161*(1+rvanilla)^0.5)/A19stdlife))</f>
        <v>0</v>
      </c>
      <c r="AE312" s="164">
        <f>IF(A19stdlife="n/a","n/a",IF(AE$3&gt;(A19stdlife+$E312),(Input!$G$161*(1+rvanilla)^0.5)-SUM($G312:AD312),(Input!$G$161*(1+rvanilla)^0.5)/A19stdlife))</f>
        <v>0</v>
      </c>
      <c r="AF312" s="164">
        <f>IF(A19stdlife="n/a","n/a",IF(AF$3&gt;(A19stdlife+$E312),(Input!$G$161*(1+rvanilla)^0.5)-SUM($G312:AE312),(Input!$G$161*(1+rvanilla)^0.5)/A19stdlife))</f>
        <v>0</v>
      </c>
      <c r="AG312" s="164">
        <f>IF(A19stdlife="n/a","n/a",IF(AG$3&gt;(A19stdlife+$E312),(Input!$G$161*(1+rvanilla)^0.5)-SUM($G312:AF312),(Input!$G$161*(1+rvanilla)^0.5)/A19stdlife))</f>
        <v>0</v>
      </c>
      <c r="AH312" s="164">
        <f>IF(A19stdlife="n/a","n/a",IF(AH$3&gt;(A19stdlife+$E312),(Input!$G$161*(1+rvanilla)^0.5)-SUM($G312:AG312),(Input!$G$161*(1+rvanilla)^0.5)/A19stdlife))</f>
        <v>0</v>
      </c>
      <c r="AI312" s="164">
        <f>IF(A19stdlife="n/a","n/a",IF(AI$3&gt;(A19stdlife+$E312),(Input!$G$161*(1+rvanilla)^0.5)-SUM($G312:AH312),(Input!$G$161*(1+rvanilla)^0.5)/A19stdlife))</f>
        <v>0</v>
      </c>
      <c r="AJ312" s="164">
        <f>IF(A19stdlife="n/a","n/a",IF(AJ$3&gt;(A19stdlife+$E312),(Input!$G$161*(1+rvanilla)^0.5)-SUM($G312:AI312),(Input!$G$161*(1+rvanilla)^0.5)/A19stdlife))</f>
        <v>0</v>
      </c>
      <c r="AK312" s="164">
        <f>IF(A19stdlife="n/a","n/a",IF(AK$3&gt;(A19stdlife+$E312),(Input!$G$161*(1+rvanilla)^0.5)-SUM($G312:AJ312),(Input!$G$161*(1+rvanilla)^0.5)/A19stdlife))</f>
        <v>0</v>
      </c>
      <c r="AL312" s="164">
        <f>IF(A19stdlife="n/a","n/a",IF(AL$3&gt;(A19stdlife+$E312),(Input!$G$161*(1+rvanilla)^0.5)-SUM($G312:AK312),(Input!$G$161*(1+rvanilla)^0.5)/A19stdlife))</f>
        <v>0</v>
      </c>
      <c r="AM312" s="164">
        <f>IF(A19stdlife="n/a","n/a",IF(AM$3&gt;(A19stdlife+$E312),(Input!$G$161*(1+rvanilla)^0.5)-SUM($G312:AL312),(Input!$G$161*(1+rvanilla)^0.5)/A19stdlife))</f>
        <v>0</v>
      </c>
      <c r="AN312" s="164">
        <f>IF(A19stdlife="n/a","n/a",IF(AN$3&gt;(A19stdlife+$E312),(Input!$G$161*(1+rvanilla)^0.5)-SUM($G312:AM312),(Input!$G$161*(1+rvanilla)^0.5)/A19stdlife))</f>
        <v>0</v>
      </c>
      <c r="AO312" s="164">
        <f>IF(A19stdlife="n/a","n/a",IF(AO$3&gt;(A19stdlife+$E312),(Input!$G$161*(1+rvanilla)^0.5)-SUM($G312:AN312),(Input!$G$161*(1+rvanilla)^0.5)/A19stdlife))</f>
        <v>0</v>
      </c>
      <c r="AP312" s="164">
        <f>IF(A19stdlife="n/a","n/a",IF(AP$3&gt;(A19stdlife+$E312),(Input!$G$161*(1+rvanilla)^0.5)-SUM($G312:AO312),(Input!$G$161*(1+rvanilla)^0.5)/A19stdlife))</f>
        <v>0</v>
      </c>
      <c r="AQ312" s="164">
        <f>IF(A19stdlife="n/a","n/a",IF(AQ$3&gt;(A19stdlife+$E312),(Input!$G$161*(1+rvanilla)^0.5)-SUM($G312:AP312),(Input!$G$161*(1+rvanilla)^0.5)/A19stdlife))</f>
        <v>0</v>
      </c>
      <c r="AR312" s="164">
        <f>IF(A19stdlife="n/a","n/a",IF(AR$3&gt;(A19stdlife+$E312),(Input!$G$161*(1+rvanilla)^0.5)-SUM($G312:AQ312),(Input!$G$161*(1+rvanilla)^0.5)/A19stdlife))</f>
        <v>0</v>
      </c>
      <c r="AS312" s="164">
        <f>IF(A19stdlife="n/a","n/a",IF(AS$3&gt;(A19stdlife+$E312),(Input!$G$161*(1+rvanilla)^0.5)-SUM($G312:AR312),(Input!$G$161*(1+rvanilla)^0.5)/A19stdlife))</f>
        <v>0</v>
      </c>
      <c r="AT312" s="164">
        <f>IF(A19stdlife="n/a","n/a",IF(AT$3&gt;(A19stdlife+$E312),(Input!$G$161*(1+rvanilla)^0.5)-SUM($G312:AS312),(Input!$G$161*(1+rvanilla)^0.5)/A19stdlife))</f>
        <v>0</v>
      </c>
      <c r="AU312" s="164">
        <f>IF(A19stdlife="n/a","n/a",IF(AU$3&gt;(A19stdlife+$E312),(Input!$G$161*(1+rvanilla)^0.5)-SUM($G312:AT312),(Input!$G$161*(1+rvanilla)^0.5)/A19stdlife))</f>
        <v>0</v>
      </c>
      <c r="AV312" s="164">
        <f>IF(A19stdlife="n/a","n/a",IF(AV$3&gt;(A19stdlife+$E312),(Input!$G$161*(1+rvanilla)^0.5)-SUM($G312:AU312),(Input!$G$161*(1+rvanilla)^0.5)/A19stdlife))</f>
        <v>0</v>
      </c>
      <c r="AW312" s="164">
        <f>IF(A19stdlife="n/a","n/a",IF(AW$3&gt;(A19stdlife+$E312),(Input!$G$161*(1+rvanilla)^0.5)-SUM($G312:AV312),(Input!$G$161*(1+rvanilla)^0.5)/A19stdlife))</f>
        <v>0</v>
      </c>
      <c r="AX312" s="164">
        <f>IF(A19stdlife="n/a","n/a",IF(AX$3&gt;(A19stdlife+$E312),(Input!$G$161*(1+rvanilla)^0.5)-SUM($G312:AW312),(Input!$G$161*(1+rvanilla)^0.5)/A19stdlife))</f>
        <v>0</v>
      </c>
      <c r="AY312" s="164">
        <f>IF(A19stdlife="n/a","n/a",IF(AY$3&gt;(A19stdlife+$E312),(Input!$G$161*(1+rvanilla)^0.5)-SUM($G312:AX312),(Input!$G$161*(1+rvanilla)^0.5)/A19stdlife))</f>
        <v>0</v>
      </c>
      <c r="AZ312" s="164">
        <f>IF(A19stdlife="n/a","n/a",IF(AZ$3&gt;(A19stdlife+$E312),(Input!$G$161*(1+rvanilla)^0.5)-SUM($G312:AY312),(Input!$G$161*(1+rvanilla)^0.5)/A19stdlife))</f>
        <v>0</v>
      </c>
      <c r="BA312" s="164">
        <f>IF(A19stdlife="n/a","n/a",IF(BA$3&gt;(A19stdlife+$E312),(Input!$G$161*(1+rvanilla)^0.5)-SUM($G312:AZ312),(Input!$G$161*(1+rvanilla)^0.5)/A19stdlife))</f>
        <v>0</v>
      </c>
      <c r="BB312" s="164">
        <f>IF(A19stdlife="n/a","n/a",IF(BB$3&gt;(A19stdlife+$E312),(Input!$G$161*(1+rvanilla)^0.5)-SUM($G312:BA312),(Input!$G$161*(1+rvanilla)^0.5)/A19stdlife))</f>
        <v>0</v>
      </c>
      <c r="BC312" s="164">
        <f>IF(A19stdlife="n/a","n/a",IF(BC$3&gt;(A19stdlife+$E312),(Input!$G$161*(1+rvanilla)^0.5)-SUM($G312:BB312),(Input!$G$161*(1+rvanilla)^0.5)/A19stdlife))</f>
        <v>0</v>
      </c>
      <c r="BD312" s="164">
        <f>IF(A19stdlife="n/a","n/a",IF(BD$3&gt;(A19stdlife+$E312),(Input!$G$161*(1+rvanilla)^0.5)-SUM($G312:BC312),(Input!$G$161*(1+rvanilla)^0.5)/A19stdlife))</f>
        <v>0</v>
      </c>
      <c r="BE312" s="164">
        <f>IF(A19stdlife="n/a","n/a",IF(BE$3&gt;(A19stdlife+$E312),(Input!$G$161*(1+rvanilla)^0.5)-SUM($G312:BD312),(Input!$G$161*(1+rvanilla)^0.5)/A19stdlife))</f>
        <v>0</v>
      </c>
      <c r="BF312" s="164">
        <f>IF(A19stdlife="n/a","n/a",IF(BF$3&gt;(A19stdlife+$E312),(Input!$G$161*(1+rvanilla)^0.5)-SUM($G312:BE312),(Input!$G$161*(1+rvanilla)^0.5)/A19stdlife))</f>
        <v>0</v>
      </c>
      <c r="BG312" s="164">
        <f>IF(A19stdlife="n/a","n/a",IF(BG$3&gt;(A19stdlife+$E312),(Input!$G$161*(1+rvanilla)^0.5)-SUM($G312:BF312),(Input!$G$161*(1+rvanilla)^0.5)/A19stdlife))</f>
        <v>0</v>
      </c>
      <c r="BH312" s="164">
        <f>IF(A19stdlife="n/a","n/a",IF(BH$3&gt;(A19stdlife+$E312),(Input!$G$161*(1+rvanilla)^0.5)-SUM($G312:BG312),(Input!$G$161*(1+rvanilla)^0.5)/A19stdlife))</f>
        <v>0</v>
      </c>
      <c r="BI312" s="164">
        <f>IF(A19stdlife="n/a","n/a",IF(BI$3&gt;(A19stdlife+$E312),(Input!$G$161*(1+rvanilla)^0.5)-SUM($G312:BH312),(Input!$G$161*(1+rvanilla)^0.5)/A19stdlife))</f>
        <v>0</v>
      </c>
      <c r="BJ312" s="18"/>
      <c r="BK312" s="18"/>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s="5" customFormat="1" hidden="1" outlineLevel="2" x14ac:dyDescent="0.2">
      <c r="A313" s="18"/>
      <c r="B313" s="18"/>
      <c r="C313" s="36"/>
      <c r="D313" s="485"/>
      <c r="E313" s="283">
        <v>2</v>
      </c>
      <c r="F313" s="38"/>
      <c r="G313" s="391"/>
      <c r="H313" s="307"/>
      <c r="I313" s="164">
        <f>IF(A19stdlife="n/a","n/a",IF(I$3&gt;(A19stdlife+$E313),(Input!$H$161*(1+rvanilla)^0.5)-SUM($H313:H313),(Input!$H$161*(1+rvanilla)^0.5)/A19stdlife))</f>
        <v>5.357827286708821E-2</v>
      </c>
      <c r="J313" s="164">
        <f>IF(A19stdlife="n/a","n/a",IF(J$3&gt;(A19stdlife+$E313),(Input!$H$161*(1+rvanilla)^0.5)-SUM($H313:I313),(Input!$H$161*(1+rvanilla)^0.5)/A19stdlife))</f>
        <v>5.357827286708821E-2</v>
      </c>
      <c r="K313" s="164">
        <f>IF(A19stdlife="n/a","n/a",IF(K$3&gt;(A19stdlife+$E313),(Input!$H$161*(1+rvanilla)^0.5)-SUM($H313:J313),(Input!$H$161*(1+rvanilla)^0.5)/A19stdlife))</f>
        <v>5.357827286708821E-2</v>
      </c>
      <c r="L313" s="164">
        <f>IF(A19stdlife="n/a","n/a",IF(L$3&gt;(A19stdlife+$E313),(Input!$H$161*(1+rvanilla)^0.5)-SUM($H313:K313),(Input!$H$161*(1+rvanilla)^0.5)/A19stdlife))</f>
        <v>5.357827286708821E-2</v>
      </c>
      <c r="M313" s="164">
        <f>IF(A19stdlife="n/a","n/a",IF(M$3&gt;(A19stdlife+$E313),(Input!$H$161*(1+rvanilla)^0.5)-SUM($H313:L313),(Input!$H$161*(1+rvanilla)^0.5)/A19stdlife))</f>
        <v>5.357827286708821E-2</v>
      </c>
      <c r="N313" s="164">
        <f>IF(A19stdlife="n/a","n/a",IF(N$3&gt;(A19stdlife+$E313),(Input!$H$161*(1+rvanilla)^0.5)-SUM($H313:M313),(Input!$H$161*(1+rvanilla)^0.5)/A19stdlife))</f>
        <v>5.357827286708821E-2</v>
      </c>
      <c r="O313" s="164">
        <f>IF(A19stdlife="n/a","n/a",IF(O$3&gt;(A19stdlife+$E313),(Input!$H$161*(1+rvanilla)^0.5)-SUM($H313:N313),(Input!$H$161*(1+rvanilla)^0.5)/A19stdlife))</f>
        <v>5.357827286708821E-2</v>
      </c>
      <c r="P313" s="164">
        <f>IF(A19stdlife="n/a","n/a",IF(P$3&gt;(A19stdlife+$E313),(Input!$H$161*(1+rvanilla)^0.5)-SUM($H313:O313),(Input!$H$161*(1+rvanilla)^0.5)/A19stdlife))</f>
        <v>5.357827286708821E-2</v>
      </c>
      <c r="Q313" s="164">
        <f>IF(A19stdlife="n/a","n/a",IF(Q$3&gt;(A19stdlife+$E313),(Input!$H$161*(1+rvanilla)^0.5)-SUM($H313:P313),(Input!$H$161*(1+rvanilla)^0.5)/A19stdlife))</f>
        <v>5.357827286708821E-2</v>
      </c>
      <c r="R313" s="164">
        <f>IF(A19stdlife="n/a","n/a",IF(R$3&gt;(A19stdlife+$E313),(Input!$H$161*(1+rvanilla)^0.5)-SUM($H313:Q313),(Input!$H$161*(1+rvanilla)^0.5)/A19stdlife))</f>
        <v>5.357827286708821E-2</v>
      </c>
      <c r="S313" s="164">
        <f>IF(A19stdlife="n/a","n/a",IF(S$3&gt;(A19stdlife+$E313),(Input!$H$161*(1+rvanilla)^0.5)-SUM($H313:R313),(Input!$H$161*(1+rvanilla)^0.5)/A19stdlife))</f>
        <v>5.357827286708821E-2</v>
      </c>
      <c r="T313" s="164">
        <f>IF(A19stdlife="n/a","n/a",IF(T$3&gt;(A19stdlife+$E313),(Input!$H$161*(1+rvanilla)^0.5)-SUM($H313:S313),(Input!$H$161*(1+rvanilla)^0.5)/A19stdlife))</f>
        <v>5.357827286708821E-2</v>
      </c>
      <c r="U313" s="164">
        <f>IF(A19stdlife="n/a","n/a",IF(U$3&gt;(A19stdlife+$E313),(Input!$H$161*(1+rvanilla)^0.5)-SUM($H313:T313),(Input!$H$161*(1+rvanilla)^0.5)/A19stdlife))</f>
        <v>5.357827286708821E-2</v>
      </c>
      <c r="V313" s="164">
        <f>IF(A19stdlife="n/a","n/a",IF(V$3&gt;(A19stdlife+$E313),(Input!$H$161*(1+rvanilla)^0.5)-SUM($H313:U313),(Input!$H$161*(1+rvanilla)^0.5)/A19stdlife))</f>
        <v>5.357827286708821E-2</v>
      </c>
      <c r="W313" s="164">
        <f>IF(A19stdlife="n/a","n/a",IF(W$3&gt;(A19stdlife+$E313),(Input!$H$161*(1+rvanilla)^0.5)-SUM($H313:V313),(Input!$H$161*(1+rvanilla)^0.5)/A19stdlife))</f>
        <v>5.357827286708821E-2</v>
      </c>
      <c r="X313" s="164">
        <f>IF(A19stdlife="n/a","n/a",IF(X$3&gt;(A19stdlife+$E313),(Input!$H$161*(1+rvanilla)^0.5)-SUM($H313:W313),(Input!$H$161*(1+rvanilla)^0.5)/A19stdlife))</f>
        <v>5.357827286708821E-2</v>
      </c>
      <c r="Y313" s="164">
        <f>IF(A19stdlife="n/a","n/a",IF(Y$3&gt;(A19stdlife+$E313),(Input!$H$161*(1+rvanilla)^0.5)-SUM($H313:X313),(Input!$H$161*(1+rvanilla)^0.5)/A19stdlife))</f>
        <v>5.357827286708821E-2</v>
      </c>
      <c r="Z313" s="164">
        <f>IF(A19stdlife="n/a","n/a",IF(Z$3&gt;(A19stdlife+$E313),(Input!$H$161*(1+rvanilla)^0.5)-SUM($H313:Y313),(Input!$H$161*(1+rvanilla)^0.5)/A19stdlife))</f>
        <v>2.3532753597044542E-2</v>
      </c>
      <c r="AA313" s="164">
        <f>IF(A19stdlife="n/a","n/a",IF(AA$3&gt;(A19stdlife+$E313),(Input!$H$161*(1+rvanilla)^0.5)-SUM($H313:Z313),(Input!$H$161*(1+rvanilla)^0.5)/A19stdlife))</f>
        <v>0</v>
      </c>
      <c r="AB313" s="164">
        <f>IF(A19stdlife="n/a","n/a",IF(AB$3&gt;(A19stdlife+$E313),(Input!$H$161*(1+rvanilla)^0.5)-SUM($H313:AA313),(Input!$H$161*(1+rvanilla)^0.5)/A19stdlife))</f>
        <v>0</v>
      </c>
      <c r="AC313" s="164">
        <f>IF(A19stdlife="n/a","n/a",IF(AC$3&gt;(A19stdlife+$E313),(Input!$H$161*(1+rvanilla)^0.5)-SUM($H313:AB313),(Input!$H$161*(1+rvanilla)^0.5)/A19stdlife))</f>
        <v>0</v>
      </c>
      <c r="AD313" s="164">
        <f>IF(A19stdlife="n/a","n/a",IF(AD$3&gt;(A19stdlife+$E313),(Input!$H$161*(1+rvanilla)^0.5)-SUM($H313:AC313),(Input!$H$161*(1+rvanilla)^0.5)/A19stdlife))</f>
        <v>0</v>
      </c>
      <c r="AE313" s="164">
        <f>IF(A19stdlife="n/a","n/a",IF(AE$3&gt;(A19stdlife+$E313),(Input!$H$161*(1+rvanilla)^0.5)-SUM($H313:AD313),(Input!$H$161*(1+rvanilla)^0.5)/A19stdlife))</f>
        <v>0</v>
      </c>
      <c r="AF313" s="164">
        <f>IF(A19stdlife="n/a","n/a",IF(AF$3&gt;(A19stdlife+$E313),(Input!$H$161*(1+rvanilla)^0.5)-SUM($H313:AE313),(Input!$H$161*(1+rvanilla)^0.5)/A19stdlife))</f>
        <v>0</v>
      </c>
      <c r="AG313" s="164">
        <f>IF(A19stdlife="n/a","n/a",IF(AG$3&gt;(A19stdlife+$E313),(Input!$H$161*(1+rvanilla)^0.5)-SUM($H313:AF313),(Input!$H$161*(1+rvanilla)^0.5)/A19stdlife))</f>
        <v>0</v>
      </c>
      <c r="AH313" s="164">
        <f>IF(A19stdlife="n/a","n/a",IF(AH$3&gt;(A19stdlife+$E313),(Input!$H$161*(1+rvanilla)^0.5)-SUM($H313:AG313),(Input!$H$161*(1+rvanilla)^0.5)/A19stdlife))</f>
        <v>0</v>
      </c>
      <c r="AI313" s="164">
        <f>IF(A19stdlife="n/a","n/a",IF(AI$3&gt;(A19stdlife+$E313),(Input!$H$161*(1+rvanilla)^0.5)-SUM($H313:AH313),(Input!$H$161*(1+rvanilla)^0.5)/A19stdlife))</f>
        <v>0</v>
      </c>
      <c r="AJ313" s="164">
        <f>IF(A19stdlife="n/a","n/a",IF(AJ$3&gt;(A19stdlife+$E313),(Input!$H$161*(1+rvanilla)^0.5)-SUM($H313:AI313),(Input!$H$161*(1+rvanilla)^0.5)/A19stdlife))</f>
        <v>0</v>
      </c>
      <c r="AK313" s="164">
        <f>IF(A19stdlife="n/a","n/a",IF(AK$3&gt;(A19stdlife+$E313),(Input!$H$161*(1+rvanilla)^0.5)-SUM($H313:AJ313),(Input!$H$161*(1+rvanilla)^0.5)/A19stdlife))</f>
        <v>0</v>
      </c>
      <c r="AL313" s="164">
        <f>IF(A19stdlife="n/a","n/a",IF(AL$3&gt;(A19stdlife+$E313),(Input!$H$161*(1+rvanilla)^0.5)-SUM($H313:AK313),(Input!$H$161*(1+rvanilla)^0.5)/A19stdlife))</f>
        <v>0</v>
      </c>
      <c r="AM313" s="164">
        <f>IF(A19stdlife="n/a","n/a",IF(AM$3&gt;(A19stdlife+$E313),(Input!$H$161*(1+rvanilla)^0.5)-SUM($H313:AL313),(Input!$H$161*(1+rvanilla)^0.5)/A19stdlife))</f>
        <v>0</v>
      </c>
      <c r="AN313" s="164">
        <f>IF(A19stdlife="n/a","n/a",IF(AN$3&gt;(A19stdlife+$E313),(Input!$H$161*(1+rvanilla)^0.5)-SUM($H313:AM313),(Input!$H$161*(1+rvanilla)^0.5)/A19stdlife))</f>
        <v>0</v>
      </c>
      <c r="AO313" s="164">
        <f>IF(A19stdlife="n/a","n/a",IF(AO$3&gt;(A19stdlife+$E313),(Input!$H$161*(1+rvanilla)^0.5)-SUM($H313:AN313),(Input!$H$161*(1+rvanilla)^0.5)/A19stdlife))</f>
        <v>0</v>
      </c>
      <c r="AP313" s="164">
        <f>IF(A19stdlife="n/a","n/a",IF(AP$3&gt;(A19stdlife+$E313),(Input!$H$161*(1+rvanilla)^0.5)-SUM($H313:AO313),(Input!$H$161*(1+rvanilla)^0.5)/A19stdlife))</f>
        <v>0</v>
      </c>
      <c r="AQ313" s="164">
        <f>IF(A19stdlife="n/a","n/a",IF(AQ$3&gt;(A19stdlife+$E313),(Input!$H$161*(1+rvanilla)^0.5)-SUM($H313:AP313),(Input!$H$161*(1+rvanilla)^0.5)/A19stdlife))</f>
        <v>0</v>
      </c>
      <c r="AR313" s="164">
        <f>IF(A19stdlife="n/a","n/a",IF(AR$3&gt;(A19stdlife+$E313),(Input!$H$161*(1+rvanilla)^0.5)-SUM($H313:AQ313),(Input!$H$161*(1+rvanilla)^0.5)/A19stdlife))</f>
        <v>0</v>
      </c>
      <c r="AS313" s="164">
        <f>IF(A19stdlife="n/a","n/a",IF(AS$3&gt;(A19stdlife+$E313),(Input!$H$161*(1+rvanilla)^0.5)-SUM($H313:AR313),(Input!$H$161*(1+rvanilla)^0.5)/A19stdlife))</f>
        <v>0</v>
      </c>
      <c r="AT313" s="164">
        <f>IF(A19stdlife="n/a","n/a",IF(AT$3&gt;(A19stdlife+$E313),(Input!$H$161*(1+rvanilla)^0.5)-SUM($H313:AS313),(Input!$H$161*(1+rvanilla)^0.5)/A19stdlife))</f>
        <v>0</v>
      </c>
      <c r="AU313" s="164">
        <f>IF(A19stdlife="n/a","n/a",IF(AU$3&gt;(A19stdlife+$E313),(Input!$H$161*(1+rvanilla)^0.5)-SUM($H313:AT313),(Input!$H$161*(1+rvanilla)^0.5)/A19stdlife))</f>
        <v>0</v>
      </c>
      <c r="AV313" s="164">
        <f>IF(A19stdlife="n/a","n/a",IF(AV$3&gt;(A19stdlife+$E313),(Input!$H$161*(1+rvanilla)^0.5)-SUM($H313:AU313),(Input!$H$161*(1+rvanilla)^0.5)/A19stdlife))</f>
        <v>0</v>
      </c>
      <c r="AW313" s="164">
        <f>IF(A19stdlife="n/a","n/a",IF(AW$3&gt;(A19stdlife+$E313),(Input!$H$161*(1+rvanilla)^0.5)-SUM($H313:AV313),(Input!$H$161*(1+rvanilla)^0.5)/A19stdlife))</f>
        <v>0</v>
      </c>
      <c r="AX313" s="164">
        <f>IF(A19stdlife="n/a","n/a",IF(AX$3&gt;(A19stdlife+$E313),(Input!$H$161*(1+rvanilla)^0.5)-SUM($H313:AW313),(Input!$H$161*(1+rvanilla)^0.5)/A19stdlife))</f>
        <v>0</v>
      </c>
      <c r="AY313" s="164">
        <f>IF(A19stdlife="n/a","n/a",IF(AY$3&gt;(A19stdlife+$E313),(Input!$H$161*(1+rvanilla)^0.5)-SUM($H313:AX313),(Input!$H$161*(1+rvanilla)^0.5)/A19stdlife))</f>
        <v>0</v>
      </c>
      <c r="AZ313" s="164">
        <f>IF(A19stdlife="n/a","n/a",IF(AZ$3&gt;(A19stdlife+$E313),(Input!$H$161*(1+rvanilla)^0.5)-SUM($H313:AY313),(Input!$H$161*(1+rvanilla)^0.5)/A19stdlife))</f>
        <v>0</v>
      </c>
      <c r="BA313" s="164">
        <f>IF(A19stdlife="n/a","n/a",IF(BA$3&gt;(A19stdlife+$E313),(Input!$H$161*(1+rvanilla)^0.5)-SUM($H313:AZ313),(Input!$H$161*(1+rvanilla)^0.5)/A19stdlife))</f>
        <v>0</v>
      </c>
      <c r="BB313" s="164">
        <f>IF(A19stdlife="n/a","n/a",IF(BB$3&gt;(A19stdlife+$E313),(Input!$H$161*(1+rvanilla)^0.5)-SUM($H313:BA313),(Input!$H$161*(1+rvanilla)^0.5)/A19stdlife))</f>
        <v>0</v>
      </c>
      <c r="BC313" s="164">
        <f>IF(A19stdlife="n/a","n/a",IF(BC$3&gt;(A19stdlife+$E313),(Input!$H$161*(1+rvanilla)^0.5)-SUM($H313:BB313),(Input!$H$161*(1+rvanilla)^0.5)/A19stdlife))</f>
        <v>0</v>
      </c>
      <c r="BD313" s="164">
        <f>IF(A19stdlife="n/a","n/a",IF(BD$3&gt;(A19stdlife+$E313),(Input!$H$161*(1+rvanilla)^0.5)-SUM($H313:BC313),(Input!$H$161*(1+rvanilla)^0.5)/A19stdlife))</f>
        <v>0</v>
      </c>
      <c r="BE313" s="164">
        <f>IF(A19stdlife="n/a","n/a",IF(BE$3&gt;(A19stdlife+$E313),(Input!$H$161*(1+rvanilla)^0.5)-SUM($H313:BD313),(Input!$H$161*(1+rvanilla)^0.5)/A19stdlife))</f>
        <v>0</v>
      </c>
      <c r="BF313" s="164">
        <f>IF(A19stdlife="n/a","n/a",IF(BF$3&gt;(A19stdlife+$E313),(Input!$H$161*(1+rvanilla)^0.5)-SUM($H313:BE313),(Input!$H$161*(1+rvanilla)^0.5)/A19stdlife))</f>
        <v>0</v>
      </c>
      <c r="BG313" s="164">
        <f>IF(A19stdlife="n/a","n/a",IF(BG$3&gt;(A19stdlife+$E313),(Input!$H$161*(1+rvanilla)^0.5)-SUM($H313:BF313),(Input!$H$161*(1+rvanilla)^0.5)/A19stdlife))</f>
        <v>0</v>
      </c>
      <c r="BH313" s="164">
        <f>IF(A19stdlife="n/a","n/a",IF(BH$3&gt;(A19stdlife+$E313),(Input!$H$161*(1+rvanilla)^0.5)-SUM($H313:BG313),(Input!$H$161*(1+rvanilla)^0.5)/A19stdlife))</f>
        <v>0</v>
      </c>
      <c r="BI313" s="164">
        <f>IF(A19stdlife="n/a","n/a",IF(BI$3&gt;(A19stdlife+$E313),(Input!$H$161*(1+rvanilla)^0.5)-SUM($H313:BH313),(Input!$H$161*(1+rvanilla)^0.5)/A19stdlife))</f>
        <v>0</v>
      </c>
      <c r="BJ313" s="18"/>
      <c r="BK313" s="18"/>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s="5" customFormat="1" hidden="1" outlineLevel="2" x14ac:dyDescent="0.2">
      <c r="A314" s="18"/>
      <c r="B314" s="18"/>
      <c r="C314" s="36"/>
      <c r="D314" s="485"/>
      <c r="E314" s="283">
        <v>3</v>
      </c>
      <c r="F314" s="38"/>
      <c r="G314" s="391"/>
      <c r="H314" s="308"/>
      <c r="I314" s="307"/>
      <c r="J314" s="164">
        <f>IF(A19stdlife="n/a","n/a",IF(J$3&gt;(A19stdlife+$E314),(Input!$I$161*(1+rvanilla)^0.5)-SUM($I314:I314),(Input!$I$161*(1+rvanilla)^0.5)/A19stdlife))</f>
        <v>6.8843335918712209E-2</v>
      </c>
      <c r="K314" s="164">
        <f>IF(A19stdlife="n/a","n/a",IF(K$3&gt;(A19stdlife+$E314),(Input!$I$161*(1+rvanilla)^0.5)-SUM($I314:J314),(Input!$I$161*(1+rvanilla)^0.5)/A19stdlife))</f>
        <v>6.8843335918712209E-2</v>
      </c>
      <c r="L314" s="164">
        <f>IF(A19stdlife="n/a","n/a",IF(L$3&gt;(A19stdlife+$E314),(Input!$I$161*(1+rvanilla)^0.5)-SUM($I314:K314),(Input!$I$161*(1+rvanilla)^0.5)/A19stdlife))</f>
        <v>6.8843335918712209E-2</v>
      </c>
      <c r="M314" s="164">
        <f>IF(A19stdlife="n/a","n/a",IF(M$3&gt;(A19stdlife+$E314),(Input!$I$161*(1+rvanilla)^0.5)-SUM($I314:L314),(Input!$I$161*(1+rvanilla)^0.5)/A19stdlife))</f>
        <v>6.8843335918712209E-2</v>
      </c>
      <c r="N314" s="164">
        <f>IF(A19stdlife="n/a","n/a",IF(N$3&gt;(A19stdlife+$E314),(Input!$I$161*(1+rvanilla)^0.5)-SUM($I314:M314),(Input!$I$161*(1+rvanilla)^0.5)/A19stdlife))</f>
        <v>6.8843335918712209E-2</v>
      </c>
      <c r="O314" s="164">
        <f>IF(A19stdlife="n/a","n/a",IF(O$3&gt;(A19stdlife+$E314),(Input!$I$161*(1+rvanilla)^0.5)-SUM($I314:N314),(Input!$I$161*(1+rvanilla)^0.5)/A19stdlife))</f>
        <v>6.8843335918712209E-2</v>
      </c>
      <c r="P314" s="164">
        <f>IF(A19stdlife="n/a","n/a",IF(P$3&gt;(A19stdlife+$E314),(Input!$I$161*(1+rvanilla)^0.5)-SUM($I314:O314),(Input!$I$161*(1+rvanilla)^0.5)/A19stdlife))</f>
        <v>6.8843335918712209E-2</v>
      </c>
      <c r="Q314" s="164">
        <f>IF(A19stdlife="n/a","n/a",IF(Q$3&gt;(A19stdlife+$E314),(Input!$I$161*(1+rvanilla)^0.5)-SUM($I314:P314),(Input!$I$161*(1+rvanilla)^0.5)/A19stdlife))</f>
        <v>6.8843335918712209E-2</v>
      </c>
      <c r="R314" s="164">
        <f>IF(A19stdlife="n/a","n/a",IF(R$3&gt;(A19stdlife+$E314),(Input!$I$161*(1+rvanilla)^0.5)-SUM($I314:Q314),(Input!$I$161*(1+rvanilla)^0.5)/A19stdlife))</f>
        <v>6.8843335918712209E-2</v>
      </c>
      <c r="S314" s="164">
        <f>IF(A19stdlife="n/a","n/a",IF(S$3&gt;(A19stdlife+$E314),(Input!$I$161*(1+rvanilla)^0.5)-SUM($I314:R314),(Input!$I$161*(1+rvanilla)^0.5)/A19stdlife))</f>
        <v>6.8843335918712209E-2</v>
      </c>
      <c r="T314" s="164">
        <f>IF(A19stdlife="n/a","n/a",IF(T$3&gt;(A19stdlife+$E314),(Input!$I$161*(1+rvanilla)^0.5)-SUM($I314:S314),(Input!$I$161*(1+rvanilla)^0.5)/A19stdlife))</f>
        <v>6.8843335918712209E-2</v>
      </c>
      <c r="U314" s="164">
        <f>IF(A19stdlife="n/a","n/a",IF(U$3&gt;(A19stdlife+$E314),(Input!$I$161*(1+rvanilla)^0.5)-SUM($I314:T314),(Input!$I$161*(1+rvanilla)^0.5)/A19stdlife))</f>
        <v>6.8843335918712209E-2</v>
      </c>
      <c r="V314" s="164">
        <f>IF(A19stdlife="n/a","n/a",IF(V$3&gt;(A19stdlife+$E314),(Input!$I$161*(1+rvanilla)^0.5)-SUM($I314:U314),(Input!$I$161*(1+rvanilla)^0.5)/A19stdlife))</f>
        <v>6.8843335918712209E-2</v>
      </c>
      <c r="W314" s="164">
        <f>IF(A19stdlife="n/a","n/a",IF(W$3&gt;(A19stdlife+$E314),(Input!$I$161*(1+rvanilla)^0.5)-SUM($I314:V314),(Input!$I$161*(1+rvanilla)^0.5)/A19stdlife))</f>
        <v>6.8843335918712209E-2</v>
      </c>
      <c r="X314" s="164">
        <f>IF(A19stdlife="n/a","n/a",IF(X$3&gt;(A19stdlife+$E314),(Input!$I$161*(1+rvanilla)^0.5)-SUM($I314:W314),(Input!$I$161*(1+rvanilla)^0.5)/A19stdlife))</f>
        <v>6.8843335918712209E-2</v>
      </c>
      <c r="Y314" s="164">
        <f>IF(A19stdlife="n/a","n/a",IF(Y$3&gt;(A19stdlife+$E314),(Input!$I$161*(1+rvanilla)^0.5)-SUM($I314:X314),(Input!$I$161*(1+rvanilla)^0.5)/A19stdlife))</f>
        <v>6.8843335918712209E-2</v>
      </c>
      <c r="Z314" s="164">
        <f>IF(A19stdlife="n/a","n/a",IF(Z$3&gt;(A19stdlife+$E314),(Input!$I$161*(1+rvanilla)^0.5)-SUM($I314:Y314),(Input!$I$161*(1+rvanilla)^0.5)/A19stdlife))</f>
        <v>6.8843335918712209E-2</v>
      </c>
      <c r="AA314" s="164">
        <f>IF(A19stdlife="n/a","n/a",IF(AA$3&gt;(A19stdlife+$E314),(Input!$I$161*(1+rvanilla)^0.5)-SUM($I314:Z314),(Input!$I$161*(1+rvanilla)^0.5)/A19stdlife))</f>
        <v>3.0237504388999747E-2</v>
      </c>
      <c r="AB314" s="164">
        <f>IF(A19stdlife="n/a","n/a",IF(AB$3&gt;(A19stdlife+$E314),(Input!$I$161*(1+rvanilla)^0.5)-SUM($I314:AA314),(Input!$I$161*(1+rvanilla)^0.5)/A19stdlife))</f>
        <v>0</v>
      </c>
      <c r="AC314" s="164">
        <f>IF(A19stdlife="n/a","n/a",IF(AC$3&gt;(A19stdlife+$E314),(Input!$I$161*(1+rvanilla)^0.5)-SUM($I314:AB314),(Input!$I$161*(1+rvanilla)^0.5)/A19stdlife))</f>
        <v>0</v>
      </c>
      <c r="AD314" s="164">
        <f>IF(A19stdlife="n/a","n/a",IF(AD$3&gt;(A19stdlife+$E314),(Input!$I$161*(1+rvanilla)^0.5)-SUM($I314:AC314),(Input!$I$161*(1+rvanilla)^0.5)/A19stdlife))</f>
        <v>0</v>
      </c>
      <c r="AE314" s="164">
        <f>IF(A19stdlife="n/a","n/a",IF(AE$3&gt;(A19stdlife+$E314),(Input!$I$161*(1+rvanilla)^0.5)-SUM($I314:AD314),(Input!$I$161*(1+rvanilla)^0.5)/A19stdlife))</f>
        <v>0</v>
      </c>
      <c r="AF314" s="164">
        <f>IF(A19stdlife="n/a","n/a",IF(AF$3&gt;(A19stdlife+$E314),(Input!$I$161*(1+rvanilla)^0.5)-SUM($I314:AE314),(Input!$I$161*(1+rvanilla)^0.5)/A19stdlife))</f>
        <v>0</v>
      </c>
      <c r="AG314" s="164">
        <f>IF(A19stdlife="n/a","n/a",IF(AG$3&gt;(A19stdlife+$E314),(Input!$I$161*(1+rvanilla)^0.5)-SUM($I314:AF314),(Input!$I$161*(1+rvanilla)^0.5)/A19stdlife))</f>
        <v>0</v>
      </c>
      <c r="AH314" s="164">
        <f>IF(A19stdlife="n/a","n/a",IF(AH$3&gt;(A19stdlife+$E314),(Input!$I$161*(1+rvanilla)^0.5)-SUM($I314:AG314),(Input!$I$161*(1+rvanilla)^0.5)/A19stdlife))</f>
        <v>0</v>
      </c>
      <c r="AI314" s="164">
        <f>IF(A19stdlife="n/a","n/a",IF(AI$3&gt;(A19stdlife+$E314),(Input!$I$161*(1+rvanilla)^0.5)-SUM($I314:AH314),(Input!$I$161*(1+rvanilla)^0.5)/A19stdlife))</f>
        <v>0</v>
      </c>
      <c r="AJ314" s="164">
        <f>IF(A19stdlife="n/a","n/a",IF(AJ$3&gt;(A19stdlife+$E314),(Input!$I$161*(1+rvanilla)^0.5)-SUM($I314:AI314),(Input!$I$161*(1+rvanilla)^0.5)/A19stdlife))</f>
        <v>0</v>
      </c>
      <c r="AK314" s="164">
        <f>IF(A19stdlife="n/a","n/a",IF(AK$3&gt;(A19stdlife+$E314),(Input!$I$161*(1+rvanilla)^0.5)-SUM($I314:AJ314),(Input!$I$161*(1+rvanilla)^0.5)/A19stdlife))</f>
        <v>0</v>
      </c>
      <c r="AL314" s="164">
        <f>IF(A19stdlife="n/a","n/a",IF(AL$3&gt;(A19stdlife+$E314),(Input!$I$161*(1+rvanilla)^0.5)-SUM($I314:AK314),(Input!$I$161*(1+rvanilla)^0.5)/A19stdlife))</f>
        <v>0</v>
      </c>
      <c r="AM314" s="164">
        <f>IF(A19stdlife="n/a","n/a",IF(AM$3&gt;(A19stdlife+$E314),(Input!$I$161*(1+rvanilla)^0.5)-SUM($I314:AL314),(Input!$I$161*(1+rvanilla)^0.5)/A19stdlife))</f>
        <v>0</v>
      </c>
      <c r="AN314" s="164">
        <f>IF(A19stdlife="n/a","n/a",IF(AN$3&gt;(A19stdlife+$E314),(Input!$I$161*(1+rvanilla)^0.5)-SUM($I314:AM314),(Input!$I$161*(1+rvanilla)^0.5)/A19stdlife))</f>
        <v>0</v>
      </c>
      <c r="AO314" s="164">
        <f>IF(A19stdlife="n/a","n/a",IF(AO$3&gt;(A19stdlife+$E314),(Input!$I$161*(1+rvanilla)^0.5)-SUM($I314:AN314),(Input!$I$161*(1+rvanilla)^0.5)/A19stdlife))</f>
        <v>0</v>
      </c>
      <c r="AP314" s="164">
        <f>IF(A19stdlife="n/a","n/a",IF(AP$3&gt;(A19stdlife+$E314),(Input!$I$161*(1+rvanilla)^0.5)-SUM($I314:AO314),(Input!$I$161*(1+rvanilla)^0.5)/A19stdlife))</f>
        <v>0</v>
      </c>
      <c r="AQ314" s="164">
        <f>IF(A19stdlife="n/a","n/a",IF(AQ$3&gt;(A19stdlife+$E314),(Input!$I$161*(1+rvanilla)^0.5)-SUM($I314:AP314),(Input!$I$161*(1+rvanilla)^0.5)/A19stdlife))</f>
        <v>0</v>
      </c>
      <c r="AR314" s="164">
        <f>IF(A19stdlife="n/a","n/a",IF(AR$3&gt;(A19stdlife+$E314),(Input!$I$161*(1+rvanilla)^0.5)-SUM($I314:AQ314),(Input!$I$161*(1+rvanilla)^0.5)/A19stdlife))</f>
        <v>0</v>
      </c>
      <c r="AS314" s="164">
        <f>IF(A19stdlife="n/a","n/a",IF(AS$3&gt;(A19stdlife+$E314),(Input!$I$161*(1+rvanilla)^0.5)-SUM($I314:AR314),(Input!$I$161*(1+rvanilla)^0.5)/A19stdlife))</f>
        <v>0</v>
      </c>
      <c r="AT314" s="164">
        <f>IF(A19stdlife="n/a","n/a",IF(AT$3&gt;(A19stdlife+$E314),(Input!$I$161*(1+rvanilla)^0.5)-SUM($I314:AS314),(Input!$I$161*(1+rvanilla)^0.5)/A19stdlife))</f>
        <v>0</v>
      </c>
      <c r="AU314" s="164">
        <f>IF(A19stdlife="n/a","n/a",IF(AU$3&gt;(A19stdlife+$E314),(Input!$I$161*(1+rvanilla)^0.5)-SUM($I314:AT314),(Input!$I$161*(1+rvanilla)^0.5)/A19stdlife))</f>
        <v>0</v>
      </c>
      <c r="AV314" s="164">
        <f>IF(A19stdlife="n/a","n/a",IF(AV$3&gt;(A19stdlife+$E314),(Input!$I$161*(1+rvanilla)^0.5)-SUM($I314:AU314),(Input!$I$161*(1+rvanilla)^0.5)/A19stdlife))</f>
        <v>0</v>
      </c>
      <c r="AW314" s="164">
        <f>IF(A19stdlife="n/a","n/a",IF(AW$3&gt;(A19stdlife+$E314),(Input!$I$161*(1+rvanilla)^0.5)-SUM($I314:AV314),(Input!$I$161*(1+rvanilla)^0.5)/A19stdlife))</f>
        <v>0</v>
      </c>
      <c r="AX314" s="164">
        <f>IF(A19stdlife="n/a","n/a",IF(AX$3&gt;(A19stdlife+$E314),(Input!$I$161*(1+rvanilla)^0.5)-SUM($I314:AW314),(Input!$I$161*(1+rvanilla)^0.5)/A19stdlife))</f>
        <v>0</v>
      </c>
      <c r="AY314" s="164">
        <f>IF(A19stdlife="n/a","n/a",IF(AY$3&gt;(A19stdlife+$E314),(Input!$I$161*(1+rvanilla)^0.5)-SUM($I314:AX314),(Input!$I$161*(1+rvanilla)^0.5)/A19stdlife))</f>
        <v>0</v>
      </c>
      <c r="AZ314" s="164">
        <f>IF(A19stdlife="n/a","n/a",IF(AZ$3&gt;(A19stdlife+$E314),(Input!$I$161*(1+rvanilla)^0.5)-SUM($I314:AY314),(Input!$I$161*(1+rvanilla)^0.5)/A19stdlife))</f>
        <v>0</v>
      </c>
      <c r="BA314" s="164">
        <f>IF(A19stdlife="n/a","n/a",IF(BA$3&gt;(A19stdlife+$E314),(Input!$I$161*(1+rvanilla)^0.5)-SUM($I314:AZ314),(Input!$I$161*(1+rvanilla)^0.5)/A19stdlife))</f>
        <v>0</v>
      </c>
      <c r="BB314" s="164">
        <f>IF(A19stdlife="n/a","n/a",IF(BB$3&gt;(A19stdlife+$E314),(Input!$I$161*(1+rvanilla)^0.5)-SUM($I314:BA314),(Input!$I$161*(1+rvanilla)^0.5)/A19stdlife))</f>
        <v>0</v>
      </c>
      <c r="BC314" s="164">
        <f>IF(A19stdlife="n/a","n/a",IF(BC$3&gt;(A19stdlife+$E314),(Input!$I$161*(1+rvanilla)^0.5)-SUM($I314:BB314),(Input!$I$161*(1+rvanilla)^0.5)/A19stdlife))</f>
        <v>0</v>
      </c>
      <c r="BD314" s="164">
        <f>IF(A19stdlife="n/a","n/a",IF(BD$3&gt;(A19stdlife+$E314),(Input!$I$161*(1+rvanilla)^0.5)-SUM($I314:BC314),(Input!$I$161*(1+rvanilla)^0.5)/A19stdlife))</f>
        <v>0</v>
      </c>
      <c r="BE314" s="164">
        <f>IF(A19stdlife="n/a","n/a",IF(BE$3&gt;(A19stdlife+$E314),(Input!$I$161*(1+rvanilla)^0.5)-SUM($I314:BD314),(Input!$I$161*(1+rvanilla)^0.5)/A19stdlife))</f>
        <v>0</v>
      </c>
      <c r="BF314" s="164">
        <f>IF(A19stdlife="n/a","n/a",IF(BF$3&gt;(A19stdlife+$E314),(Input!$I$161*(1+rvanilla)^0.5)-SUM($I314:BE314),(Input!$I$161*(1+rvanilla)^0.5)/A19stdlife))</f>
        <v>0</v>
      </c>
      <c r="BG314" s="164">
        <f>IF(A19stdlife="n/a","n/a",IF(BG$3&gt;(A19stdlife+$E314),(Input!$I$161*(1+rvanilla)^0.5)-SUM($I314:BF314),(Input!$I$161*(1+rvanilla)^0.5)/A19stdlife))</f>
        <v>0</v>
      </c>
      <c r="BH314" s="164">
        <f>IF(A19stdlife="n/a","n/a",IF(BH$3&gt;(A19stdlife+$E314),(Input!$I$161*(1+rvanilla)^0.5)-SUM($I314:BG314),(Input!$I$161*(1+rvanilla)^0.5)/A19stdlife))</f>
        <v>0</v>
      </c>
      <c r="BI314" s="164">
        <f>IF(A19stdlife="n/a","n/a",IF(BI$3&gt;(A19stdlife+$E314),(Input!$I$161*(1+rvanilla)^0.5)-SUM($I314:BH314),(Input!$I$161*(1+rvanilla)^0.5)/A19stdlife))</f>
        <v>0</v>
      </c>
      <c r="BJ314" s="18"/>
      <c r="BK314" s="18"/>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s="5" customFormat="1" hidden="1" outlineLevel="2" x14ac:dyDescent="0.2">
      <c r="A315" s="18"/>
      <c r="B315" s="18"/>
      <c r="C315" s="36"/>
      <c r="D315" s="485"/>
      <c r="E315" s="283">
        <v>4</v>
      </c>
      <c r="F315" s="38"/>
      <c r="G315" s="391"/>
      <c r="H315" s="308"/>
      <c r="I315" s="308"/>
      <c r="J315" s="307"/>
      <c r="K315" s="164">
        <f>IF(A19stdlife="n/a","n/a",IF(K$3&gt;(A19stdlife+$E315),(Input!$J$161*(1+rvanilla)^0.5)-SUM($J315:J315),(Input!$J$161*(1+rvanilla)^0.5)/A19stdlife))</f>
        <v>6.9513029227156617E-2</v>
      </c>
      <c r="L315" s="164">
        <f>IF(A19stdlife="n/a","n/a",IF(L$3&gt;(A19stdlife+$E315),(Input!$J$161*(1+rvanilla)^0.5)-SUM($J315:K315),(Input!$J$161*(1+rvanilla)^0.5)/A19stdlife))</f>
        <v>6.9513029227156617E-2</v>
      </c>
      <c r="M315" s="164">
        <f>IF(A19stdlife="n/a","n/a",IF(M$3&gt;(A19stdlife+$E315),(Input!$J$161*(1+rvanilla)^0.5)-SUM($J315:L315),(Input!$J$161*(1+rvanilla)^0.5)/A19stdlife))</f>
        <v>6.9513029227156617E-2</v>
      </c>
      <c r="N315" s="164">
        <f>IF(A19stdlife="n/a","n/a",IF(N$3&gt;(A19stdlife+$E315),(Input!$J$161*(1+rvanilla)^0.5)-SUM($J315:M315),(Input!$J$161*(1+rvanilla)^0.5)/A19stdlife))</f>
        <v>6.9513029227156617E-2</v>
      </c>
      <c r="O315" s="164">
        <f>IF(A19stdlife="n/a","n/a",IF(O$3&gt;(A19stdlife+$E315),(Input!$J$161*(1+rvanilla)^0.5)-SUM($J315:N315),(Input!$J$161*(1+rvanilla)^0.5)/A19stdlife))</f>
        <v>6.9513029227156617E-2</v>
      </c>
      <c r="P315" s="164">
        <f>IF(A19stdlife="n/a","n/a",IF(P$3&gt;(A19stdlife+$E315),(Input!$J$161*(1+rvanilla)^0.5)-SUM($J315:O315),(Input!$J$161*(1+rvanilla)^0.5)/A19stdlife))</f>
        <v>6.9513029227156617E-2</v>
      </c>
      <c r="Q315" s="164">
        <f>IF(A19stdlife="n/a","n/a",IF(Q$3&gt;(A19stdlife+$E315),(Input!$J$161*(1+rvanilla)^0.5)-SUM($J315:P315),(Input!$J$161*(1+rvanilla)^0.5)/A19stdlife))</f>
        <v>6.9513029227156617E-2</v>
      </c>
      <c r="R315" s="164">
        <f>IF(A19stdlife="n/a","n/a",IF(R$3&gt;(A19stdlife+$E315),(Input!$J$161*(1+rvanilla)^0.5)-SUM($J315:Q315),(Input!$J$161*(1+rvanilla)^0.5)/A19stdlife))</f>
        <v>6.9513029227156617E-2</v>
      </c>
      <c r="S315" s="164">
        <f>IF(A19stdlife="n/a","n/a",IF(S$3&gt;(A19stdlife+$E315),(Input!$J$161*(1+rvanilla)^0.5)-SUM($J315:R315),(Input!$J$161*(1+rvanilla)^0.5)/A19stdlife))</f>
        <v>6.9513029227156617E-2</v>
      </c>
      <c r="T315" s="164">
        <f>IF(A19stdlife="n/a","n/a",IF(T$3&gt;(A19stdlife+$E315),(Input!$J$161*(1+rvanilla)^0.5)-SUM($J315:S315),(Input!$J$161*(1+rvanilla)^0.5)/A19stdlife))</f>
        <v>6.9513029227156617E-2</v>
      </c>
      <c r="U315" s="164">
        <f>IF(A19stdlife="n/a","n/a",IF(U$3&gt;(A19stdlife+$E315),(Input!$J$161*(1+rvanilla)^0.5)-SUM($J315:T315),(Input!$J$161*(1+rvanilla)^0.5)/A19stdlife))</f>
        <v>6.9513029227156617E-2</v>
      </c>
      <c r="V315" s="164">
        <f>IF(A19stdlife="n/a","n/a",IF(V$3&gt;(A19stdlife+$E315),(Input!$J$161*(1+rvanilla)^0.5)-SUM($J315:U315),(Input!$J$161*(1+rvanilla)^0.5)/A19stdlife))</f>
        <v>6.9513029227156617E-2</v>
      </c>
      <c r="W315" s="164">
        <f>IF(A19stdlife="n/a","n/a",IF(W$3&gt;(A19stdlife+$E315),(Input!$J$161*(1+rvanilla)^0.5)-SUM($J315:V315),(Input!$J$161*(1+rvanilla)^0.5)/A19stdlife))</f>
        <v>6.9513029227156617E-2</v>
      </c>
      <c r="X315" s="164">
        <f>IF(A19stdlife="n/a","n/a",IF(X$3&gt;(A19stdlife+$E315),(Input!$J$161*(1+rvanilla)^0.5)-SUM($J315:W315),(Input!$J$161*(1+rvanilla)^0.5)/A19stdlife))</f>
        <v>6.9513029227156617E-2</v>
      </c>
      <c r="Y315" s="164">
        <f>IF(A19stdlife="n/a","n/a",IF(Y$3&gt;(A19stdlife+$E315),(Input!$J$161*(1+rvanilla)^0.5)-SUM($J315:X315),(Input!$J$161*(1+rvanilla)^0.5)/A19stdlife))</f>
        <v>6.9513029227156617E-2</v>
      </c>
      <c r="Z315" s="164">
        <f>IF(A19stdlife="n/a","n/a",IF(Z$3&gt;(A19stdlife+$E315),(Input!$J$161*(1+rvanilla)^0.5)-SUM($J315:Y315),(Input!$J$161*(1+rvanilla)^0.5)/A19stdlife))</f>
        <v>6.9513029227156617E-2</v>
      </c>
      <c r="AA315" s="164">
        <f>IF(A19stdlife="n/a","n/a",IF(AA$3&gt;(A19stdlife+$E315),(Input!$J$161*(1+rvanilla)^0.5)-SUM($J315:Z315),(Input!$J$161*(1+rvanilla)^0.5)/A19stdlife))</f>
        <v>6.9513029227156617E-2</v>
      </c>
      <c r="AB315" s="164">
        <f>IF(A19stdlife="n/a","n/a",IF(AB$3&gt;(A19stdlife+$E315),(Input!$J$161*(1+rvanilla)^0.5)-SUM($J315:AA315),(Input!$J$161*(1+rvanilla)^0.5)/A19stdlife))</f>
        <v>3.0531648391220578E-2</v>
      </c>
      <c r="AC315" s="164">
        <f>IF(A19stdlife="n/a","n/a",IF(AC$3&gt;(A19stdlife+$E315),(Input!$J$161*(1+rvanilla)^0.5)-SUM($J315:AB315),(Input!$J$161*(1+rvanilla)^0.5)/A19stdlife))</f>
        <v>0</v>
      </c>
      <c r="AD315" s="164">
        <f>IF(A19stdlife="n/a","n/a",IF(AD$3&gt;(A19stdlife+$E315),(Input!$J$161*(1+rvanilla)^0.5)-SUM($J315:AC315),(Input!$J$161*(1+rvanilla)^0.5)/A19stdlife))</f>
        <v>0</v>
      </c>
      <c r="AE315" s="164">
        <f>IF(A19stdlife="n/a","n/a",IF(AE$3&gt;(A19stdlife+$E315),(Input!$J$161*(1+rvanilla)^0.5)-SUM($J315:AD315),(Input!$J$161*(1+rvanilla)^0.5)/A19stdlife))</f>
        <v>0</v>
      </c>
      <c r="AF315" s="164">
        <f>IF(A19stdlife="n/a","n/a",IF(AF$3&gt;(A19stdlife+$E315),(Input!$J$161*(1+rvanilla)^0.5)-SUM($J315:AE315),(Input!$J$161*(1+rvanilla)^0.5)/A19stdlife))</f>
        <v>0</v>
      </c>
      <c r="AG315" s="164">
        <f>IF(A19stdlife="n/a","n/a",IF(AG$3&gt;(A19stdlife+$E315),(Input!$J$161*(1+rvanilla)^0.5)-SUM($J315:AF315),(Input!$J$161*(1+rvanilla)^0.5)/A19stdlife))</f>
        <v>0</v>
      </c>
      <c r="AH315" s="164">
        <f>IF(A19stdlife="n/a","n/a",IF(AH$3&gt;(A19stdlife+$E315),(Input!$J$161*(1+rvanilla)^0.5)-SUM($J315:AG315),(Input!$J$161*(1+rvanilla)^0.5)/A19stdlife))</f>
        <v>0</v>
      </c>
      <c r="AI315" s="164">
        <f>IF(A19stdlife="n/a","n/a",IF(AI$3&gt;(A19stdlife+$E315),(Input!$J$161*(1+rvanilla)^0.5)-SUM($J315:AH315),(Input!$J$161*(1+rvanilla)^0.5)/A19stdlife))</f>
        <v>0</v>
      </c>
      <c r="AJ315" s="164">
        <f>IF(A19stdlife="n/a","n/a",IF(AJ$3&gt;(A19stdlife+$E315),(Input!$J$161*(1+rvanilla)^0.5)-SUM($J315:AI315),(Input!$J$161*(1+rvanilla)^0.5)/A19stdlife))</f>
        <v>0</v>
      </c>
      <c r="AK315" s="164">
        <f>IF(A19stdlife="n/a","n/a",IF(AK$3&gt;(A19stdlife+$E315),(Input!$J$161*(1+rvanilla)^0.5)-SUM($J315:AJ315),(Input!$J$161*(1+rvanilla)^0.5)/A19stdlife))</f>
        <v>0</v>
      </c>
      <c r="AL315" s="164">
        <f>IF(A19stdlife="n/a","n/a",IF(AL$3&gt;(A19stdlife+$E315),(Input!$J$161*(1+rvanilla)^0.5)-SUM($J315:AK315),(Input!$J$161*(1+rvanilla)^0.5)/A19stdlife))</f>
        <v>0</v>
      </c>
      <c r="AM315" s="164">
        <f>IF(A19stdlife="n/a","n/a",IF(AM$3&gt;(A19stdlife+$E315),(Input!$J$161*(1+rvanilla)^0.5)-SUM($J315:AL315),(Input!$J$161*(1+rvanilla)^0.5)/A19stdlife))</f>
        <v>0</v>
      </c>
      <c r="AN315" s="164">
        <f>IF(A19stdlife="n/a","n/a",IF(AN$3&gt;(A19stdlife+$E315),(Input!$J$161*(1+rvanilla)^0.5)-SUM($J315:AM315),(Input!$J$161*(1+rvanilla)^0.5)/A19stdlife))</f>
        <v>0</v>
      </c>
      <c r="AO315" s="164">
        <f>IF(A19stdlife="n/a","n/a",IF(AO$3&gt;(A19stdlife+$E315),(Input!$J$161*(1+rvanilla)^0.5)-SUM($J315:AN315),(Input!$J$161*(1+rvanilla)^0.5)/A19stdlife))</f>
        <v>0</v>
      </c>
      <c r="AP315" s="164">
        <f>IF(A19stdlife="n/a","n/a",IF(AP$3&gt;(A19stdlife+$E315),(Input!$J$161*(1+rvanilla)^0.5)-SUM($J315:AO315),(Input!$J$161*(1+rvanilla)^0.5)/A19stdlife))</f>
        <v>0</v>
      </c>
      <c r="AQ315" s="164">
        <f>IF(A19stdlife="n/a","n/a",IF(AQ$3&gt;(A19stdlife+$E315),(Input!$J$161*(1+rvanilla)^0.5)-SUM($J315:AP315),(Input!$J$161*(1+rvanilla)^0.5)/A19stdlife))</f>
        <v>0</v>
      </c>
      <c r="AR315" s="164">
        <f>IF(A19stdlife="n/a","n/a",IF(AR$3&gt;(A19stdlife+$E315),(Input!$J$161*(1+rvanilla)^0.5)-SUM($J315:AQ315),(Input!$J$161*(1+rvanilla)^0.5)/A19stdlife))</f>
        <v>0</v>
      </c>
      <c r="AS315" s="164">
        <f>IF(A19stdlife="n/a","n/a",IF(AS$3&gt;(A19stdlife+$E315),(Input!$J$161*(1+rvanilla)^0.5)-SUM($J315:AR315),(Input!$J$161*(1+rvanilla)^0.5)/A19stdlife))</f>
        <v>0</v>
      </c>
      <c r="AT315" s="164">
        <f>IF(A19stdlife="n/a","n/a",IF(AT$3&gt;(A19stdlife+$E315),(Input!$J$161*(1+rvanilla)^0.5)-SUM($J315:AS315),(Input!$J$161*(1+rvanilla)^0.5)/A19stdlife))</f>
        <v>0</v>
      </c>
      <c r="AU315" s="164">
        <f>IF(A19stdlife="n/a","n/a",IF(AU$3&gt;(A19stdlife+$E315),(Input!$J$161*(1+rvanilla)^0.5)-SUM($J315:AT315),(Input!$J$161*(1+rvanilla)^0.5)/A19stdlife))</f>
        <v>0</v>
      </c>
      <c r="AV315" s="164">
        <f>IF(A19stdlife="n/a","n/a",IF(AV$3&gt;(A19stdlife+$E315),(Input!$J$161*(1+rvanilla)^0.5)-SUM($J315:AU315),(Input!$J$161*(1+rvanilla)^0.5)/A19stdlife))</f>
        <v>0</v>
      </c>
      <c r="AW315" s="164">
        <f>IF(A19stdlife="n/a","n/a",IF(AW$3&gt;(A19stdlife+$E315),(Input!$J$161*(1+rvanilla)^0.5)-SUM($J315:AV315),(Input!$J$161*(1+rvanilla)^0.5)/A19stdlife))</f>
        <v>0</v>
      </c>
      <c r="AX315" s="164">
        <f>IF(A19stdlife="n/a","n/a",IF(AX$3&gt;(A19stdlife+$E315),(Input!$J$161*(1+rvanilla)^0.5)-SUM($J315:AW315),(Input!$J$161*(1+rvanilla)^0.5)/A19stdlife))</f>
        <v>0</v>
      </c>
      <c r="AY315" s="164">
        <f>IF(A19stdlife="n/a","n/a",IF(AY$3&gt;(A19stdlife+$E315),(Input!$J$161*(1+rvanilla)^0.5)-SUM($J315:AX315),(Input!$J$161*(1+rvanilla)^0.5)/A19stdlife))</f>
        <v>0</v>
      </c>
      <c r="AZ315" s="164">
        <f>IF(A19stdlife="n/a","n/a",IF(AZ$3&gt;(A19stdlife+$E315),(Input!$J$161*(1+rvanilla)^0.5)-SUM($J315:AY315),(Input!$J$161*(1+rvanilla)^0.5)/A19stdlife))</f>
        <v>0</v>
      </c>
      <c r="BA315" s="164">
        <f>IF(A19stdlife="n/a","n/a",IF(BA$3&gt;(A19stdlife+$E315),(Input!$J$161*(1+rvanilla)^0.5)-SUM($J315:AZ315),(Input!$J$161*(1+rvanilla)^0.5)/A19stdlife))</f>
        <v>0</v>
      </c>
      <c r="BB315" s="164">
        <f>IF(A19stdlife="n/a","n/a",IF(BB$3&gt;(A19stdlife+$E315),(Input!$J$161*(1+rvanilla)^0.5)-SUM($J315:BA315),(Input!$J$161*(1+rvanilla)^0.5)/A19stdlife))</f>
        <v>0</v>
      </c>
      <c r="BC315" s="164">
        <f>IF(A19stdlife="n/a","n/a",IF(BC$3&gt;(A19stdlife+$E315),(Input!$J$161*(1+rvanilla)^0.5)-SUM($J315:BB315),(Input!$J$161*(1+rvanilla)^0.5)/A19stdlife))</f>
        <v>0</v>
      </c>
      <c r="BD315" s="164">
        <f>IF(A19stdlife="n/a","n/a",IF(BD$3&gt;(A19stdlife+$E315),(Input!$J$161*(1+rvanilla)^0.5)-SUM($J315:BC315),(Input!$J$161*(1+rvanilla)^0.5)/A19stdlife))</f>
        <v>0</v>
      </c>
      <c r="BE315" s="164">
        <f>IF(A19stdlife="n/a","n/a",IF(BE$3&gt;(A19stdlife+$E315),(Input!$J$161*(1+rvanilla)^0.5)-SUM($J315:BD315),(Input!$J$161*(1+rvanilla)^0.5)/A19stdlife))</f>
        <v>0</v>
      </c>
      <c r="BF315" s="164">
        <f>IF(A19stdlife="n/a","n/a",IF(BF$3&gt;(A19stdlife+$E315),(Input!$J$161*(1+rvanilla)^0.5)-SUM($J315:BE315),(Input!$J$161*(1+rvanilla)^0.5)/A19stdlife))</f>
        <v>0</v>
      </c>
      <c r="BG315" s="164">
        <f>IF(A19stdlife="n/a","n/a",IF(BG$3&gt;(A19stdlife+$E315),(Input!$J$161*(1+rvanilla)^0.5)-SUM($J315:BF315),(Input!$J$161*(1+rvanilla)^0.5)/A19stdlife))</f>
        <v>0</v>
      </c>
      <c r="BH315" s="164">
        <f>IF(A19stdlife="n/a","n/a",IF(BH$3&gt;(A19stdlife+$E315),(Input!$J$161*(1+rvanilla)^0.5)-SUM($J315:BG315),(Input!$J$161*(1+rvanilla)^0.5)/A19stdlife))</f>
        <v>0</v>
      </c>
      <c r="BI315" s="164">
        <f>IF(A19stdlife="n/a","n/a",IF(BI$3&gt;(A19stdlife+$E315),(Input!$J$161*(1+rvanilla)^0.5)-SUM($J315:BH315),(Input!$J$161*(1+rvanilla)^0.5)/A19stdlife))</f>
        <v>0</v>
      </c>
      <c r="BJ315" s="18"/>
      <c r="BK315" s="18"/>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s="5" customFormat="1" hidden="1" outlineLevel="2" x14ac:dyDescent="0.2">
      <c r="A316" s="18"/>
      <c r="B316" s="18"/>
      <c r="C316" s="36"/>
      <c r="D316" s="485"/>
      <c r="E316" s="283">
        <v>5</v>
      </c>
      <c r="F316" s="38"/>
      <c r="G316" s="391"/>
      <c r="H316" s="308"/>
      <c r="I316" s="308"/>
      <c r="J316" s="308"/>
      <c r="K316" s="307"/>
      <c r="L316" s="164">
        <f>IF(A19stdlife="n/a","n/a",IF(L$3&gt;(A19stdlife+$E316),(Input!$K$161*(1+rvanilla)^0.5)-SUM($K316:K316),(Input!$K$161*(1+rvanilla)^0.5)/A19stdlife))</f>
        <v>8.4547286941831612E-2</v>
      </c>
      <c r="M316" s="164">
        <f>IF(A19stdlife="n/a","n/a",IF(M$3&gt;(A19stdlife+$E316),(Input!$K$161*(1+rvanilla)^0.5)-SUM($K316:L316),(Input!$K$161*(1+rvanilla)^0.5)/A19stdlife))</f>
        <v>8.4547286941831612E-2</v>
      </c>
      <c r="N316" s="164">
        <f>IF(A19stdlife="n/a","n/a",IF(N$3&gt;(A19stdlife+$E316),(Input!$K$161*(1+rvanilla)^0.5)-SUM($K316:M316),(Input!$K$161*(1+rvanilla)^0.5)/A19stdlife))</f>
        <v>8.4547286941831612E-2</v>
      </c>
      <c r="O316" s="164">
        <f>IF(A19stdlife="n/a","n/a",IF(O$3&gt;(A19stdlife+$E316),(Input!$K$161*(1+rvanilla)^0.5)-SUM($K316:N316),(Input!$K$161*(1+rvanilla)^0.5)/A19stdlife))</f>
        <v>8.4547286941831612E-2</v>
      </c>
      <c r="P316" s="164">
        <f>IF(A19stdlife="n/a","n/a",IF(P$3&gt;(A19stdlife+$E316),(Input!$K$161*(1+rvanilla)^0.5)-SUM($K316:O316),(Input!$K$161*(1+rvanilla)^0.5)/A19stdlife))</f>
        <v>8.4547286941831612E-2</v>
      </c>
      <c r="Q316" s="164">
        <f>IF(A19stdlife="n/a","n/a",IF(Q$3&gt;(A19stdlife+$E316),(Input!$K$161*(1+rvanilla)^0.5)-SUM($K316:P316),(Input!$K$161*(1+rvanilla)^0.5)/A19stdlife))</f>
        <v>8.4547286941831612E-2</v>
      </c>
      <c r="R316" s="164">
        <f>IF(A19stdlife="n/a","n/a",IF(R$3&gt;(A19stdlife+$E316),(Input!$K$161*(1+rvanilla)^0.5)-SUM($K316:Q316),(Input!$K$161*(1+rvanilla)^0.5)/A19stdlife))</f>
        <v>8.4547286941831612E-2</v>
      </c>
      <c r="S316" s="164">
        <f>IF(A19stdlife="n/a","n/a",IF(S$3&gt;(A19stdlife+$E316),(Input!$K$161*(1+rvanilla)^0.5)-SUM($K316:R316),(Input!$K$161*(1+rvanilla)^0.5)/A19stdlife))</f>
        <v>8.4547286941831612E-2</v>
      </c>
      <c r="T316" s="164">
        <f>IF(A19stdlife="n/a","n/a",IF(T$3&gt;(A19stdlife+$E316),(Input!$K$161*(1+rvanilla)^0.5)-SUM($K316:S316),(Input!$K$161*(1+rvanilla)^0.5)/A19stdlife))</f>
        <v>8.4547286941831612E-2</v>
      </c>
      <c r="U316" s="164">
        <f>IF(A19stdlife="n/a","n/a",IF(U$3&gt;(A19stdlife+$E316),(Input!$K$161*(1+rvanilla)^0.5)-SUM($K316:T316),(Input!$K$161*(1+rvanilla)^0.5)/A19stdlife))</f>
        <v>8.4547286941831612E-2</v>
      </c>
      <c r="V316" s="164">
        <f>IF(A19stdlife="n/a","n/a",IF(V$3&gt;(A19stdlife+$E316),(Input!$K$161*(1+rvanilla)^0.5)-SUM($K316:U316),(Input!$K$161*(1+rvanilla)^0.5)/A19stdlife))</f>
        <v>8.4547286941831612E-2</v>
      </c>
      <c r="W316" s="164">
        <f>IF(A19stdlife="n/a","n/a",IF(W$3&gt;(A19stdlife+$E316),(Input!$K$161*(1+rvanilla)^0.5)-SUM($K316:V316),(Input!$K$161*(1+rvanilla)^0.5)/A19stdlife))</f>
        <v>8.4547286941831612E-2</v>
      </c>
      <c r="X316" s="164">
        <f>IF(A19stdlife="n/a","n/a",IF(X$3&gt;(A19stdlife+$E316),(Input!$K$161*(1+rvanilla)^0.5)-SUM($K316:W316),(Input!$K$161*(1+rvanilla)^0.5)/A19stdlife))</f>
        <v>8.4547286941831612E-2</v>
      </c>
      <c r="Y316" s="164">
        <f>IF(A19stdlife="n/a","n/a",IF(Y$3&gt;(A19stdlife+$E316),(Input!$K$161*(1+rvanilla)^0.5)-SUM($K316:X316),(Input!$K$161*(1+rvanilla)^0.5)/A19stdlife))</f>
        <v>8.4547286941831612E-2</v>
      </c>
      <c r="Z316" s="164">
        <f>IF(A19stdlife="n/a","n/a",IF(Z$3&gt;(A19stdlife+$E316),(Input!$K$161*(1+rvanilla)^0.5)-SUM($K316:Y316),(Input!$K$161*(1+rvanilla)^0.5)/A19stdlife))</f>
        <v>8.4547286941831612E-2</v>
      </c>
      <c r="AA316" s="164">
        <f>IF(A19stdlife="n/a","n/a",IF(AA$3&gt;(A19stdlife+$E316),(Input!$K$161*(1+rvanilla)^0.5)-SUM($K316:Z316),(Input!$K$161*(1+rvanilla)^0.5)/A19stdlife))</f>
        <v>8.4547286941831612E-2</v>
      </c>
      <c r="AB316" s="164">
        <f>IF(A19stdlife="n/a","n/a",IF(AB$3&gt;(A19stdlife+$E316),(Input!$K$161*(1+rvanilla)^0.5)-SUM($K316:AA316),(Input!$K$161*(1+rvanilla)^0.5)/A19stdlife))</f>
        <v>8.4547286941831612E-2</v>
      </c>
      <c r="AC316" s="164">
        <f>IF(A19stdlife="n/a","n/a",IF(AC$3&gt;(A19stdlife+$E316),(Input!$K$161*(1+rvanilla)^0.5)-SUM($K316:AB316),(Input!$K$161*(1+rvanilla)^0.5)/A19stdlife))</f>
        <v>3.7135024412534134E-2</v>
      </c>
      <c r="AD316" s="164">
        <f>IF(A19stdlife="n/a","n/a",IF(AD$3&gt;(A19stdlife+$E316),(Input!$K$161*(1+rvanilla)^0.5)-SUM($K316:AC316),(Input!$K$161*(1+rvanilla)^0.5)/A19stdlife))</f>
        <v>0</v>
      </c>
      <c r="AE316" s="164">
        <f>IF(A19stdlife="n/a","n/a",IF(AE$3&gt;(A19stdlife+$E316),(Input!$K$161*(1+rvanilla)^0.5)-SUM($K316:AD316),(Input!$K$161*(1+rvanilla)^0.5)/A19stdlife))</f>
        <v>0</v>
      </c>
      <c r="AF316" s="164">
        <f>IF(A19stdlife="n/a","n/a",IF(AF$3&gt;(A19stdlife+$E316),(Input!$K$161*(1+rvanilla)^0.5)-SUM($K316:AE316),(Input!$K$161*(1+rvanilla)^0.5)/A19stdlife))</f>
        <v>0</v>
      </c>
      <c r="AG316" s="164">
        <f>IF(A19stdlife="n/a","n/a",IF(AG$3&gt;(A19stdlife+$E316),(Input!$K$161*(1+rvanilla)^0.5)-SUM($K316:AF316),(Input!$K$161*(1+rvanilla)^0.5)/A19stdlife))</f>
        <v>0</v>
      </c>
      <c r="AH316" s="164">
        <f>IF(A19stdlife="n/a","n/a",IF(AH$3&gt;(A19stdlife+$E316),(Input!$K$161*(1+rvanilla)^0.5)-SUM($K316:AG316),(Input!$K$161*(1+rvanilla)^0.5)/A19stdlife))</f>
        <v>0</v>
      </c>
      <c r="AI316" s="164">
        <f>IF(A19stdlife="n/a","n/a",IF(AI$3&gt;(A19stdlife+$E316),(Input!$K$161*(1+rvanilla)^0.5)-SUM($K316:AH316),(Input!$K$161*(1+rvanilla)^0.5)/A19stdlife))</f>
        <v>0</v>
      </c>
      <c r="AJ316" s="164">
        <f>IF(A19stdlife="n/a","n/a",IF(AJ$3&gt;(A19stdlife+$E316),(Input!$K$161*(1+rvanilla)^0.5)-SUM($K316:AI316),(Input!$K$161*(1+rvanilla)^0.5)/A19stdlife))</f>
        <v>0</v>
      </c>
      <c r="AK316" s="164">
        <f>IF(A19stdlife="n/a","n/a",IF(AK$3&gt;(A19stdlife+$E316),(Input!$K$161*(1+rvanilla)^0.5)-SUM($K316:AJ316),(Input!$K$161*(1+rvanilla)^0.5)/A19stdlife))</f>
        <v>0</v>
      </c>
      <c r="AL316" s="164">
        <f>IF(A19stdlife="n/a","n/a",IF(AL$3&gt;(A19stdlife+$E316),(Input!$K$161*(1+rvanilla)^0.5)-SUM($K316:AK316),(Input!$K$161*(1+rvanilla)^0.5)/A19stdlife))</f>
        <v>0</v>
      </c>
      <c r="AM316" s="164">
        <f>IF(A19stdlife="n/a","n/a",IF(AM$3&gt;(A19stdlife+$E316),(Input!$K$161*(1+rvanilla)^0.5)-SUM($K316:AL316),(Input!$K$161*(1+rvanilla)^0.5)/A19stdlife))</f>
        <v>0</v>
      </c>
      <c r="AN316" s="164">
        <f>IF(A19stdlife="n/a","n/a",IF(AN$3&gt;(A19stdlife+$E316),(Input!$K$161*(1+rvanilla)^0.5)-SUM($K316:AM316),(Input!$K$161*(1+rvanilla)^0.5)/A19stdlife))</f>
        <v>0</v>
      </c>
      <c r="AO316" s="164">
        <f>IF(A19stdlife="n/a","n/a",IF(AO$3&gt;(A19stdlife+$E316),(Input!$K$161*(1+rvanilla)^0.5)-SUM($K316:AN316),(Input!$K$161*(1+rvanilla)^0.5)/A19stdlife))</f>
        <v>0</v>
      </c>
      <c r="AP316" s="164">
        <f>IF(A19stdlife="n/a","n/a",IF(AP$3&gt;(A19stdlife+$E316),(Input!$K$161*(1+rvanilla)^0.5)-SUM($K316:AO316),(Input!$K$161*(1+rvanilla)^0.5)/A19stdlife))</f>
        <v>0</v>
      </c>
      <c r="AQ316" s="164">
        <f>IF(A19stdlife="n/a","n/a",IF(AQ$3&gt;(A19stdlife+$E316),(Input!$K$161*(1+rvanilla)^0.5)-SUM($K316:AP316),(Input!$K$161*(1+rvanilla)^0.5)/A19stdlife))</f>
        <v>0</v>
      </c>
      <c r="AR316" s="164">
        <f>IF(A19stdlife="n/a","n/a",IF(AR$3&gt;(A19stdlife+$E316),(Input!$K$161*(1+rvanilla)^0.5)-SUM($K316:AQ316),(Input!$K$161*(1+rvanilla)^0.5)/A19stdlife))</f>
        <v>0</v>
      </c>
      <c r="AS316" s="164">
        <f>IF(A19stdlife="n/a","n/a",IF(AS$3&gt;(A19stdlife+$E316),(Input!$K$161*(1+rvanilla)^0.5)-SUM($K316:AR316),(Input!$K$161*(1+rvanilla)^0.5)/A19stdlife))</f>
        <v>0</v>
      </c>
      <c r="AT316" s="164">
        <f>IF(A19stdlife="n/a","n/a",IF(AT$3&gt;(A19stdlife+$E316),(Input!$K$161*(1+rvanilla)^0.5)-SUM($K316:AS316),(Input!$K$161*(1+rvanilla)^0.5)/A19stdlife))</f>
        <v>0</v>
      </c>
      <c r="AU316" s="164">
        <f>IF(A19stdlife="n/a","n/a",IF(AU$3&gt;(A19stdlife+$E316),(Input!$K$161*(1+rvanilla)^0.5)-SUM($K316:AT316),(Input!$K$161*(1+rvanilla)^0.5)/A19stdlife))</f>
        <v>0</v>
      </c>
      <c r="AV316" s="164">
        <f>IF(A19stdlife="n/a","n/a",IF(AV$3&gt;(A19stdlife+$E316),(Input!$K$161*(1+rvanilla)^0.5)-SUM($K316:AU316),(Input!$K$161*(1+rvanilla)^0.5)/A19stdlife))</f>
        <v>0</v>
      </c>
      <c r="AW316" s="164">
        <f>IF(A19stdlife="n/a","n/a",IF(AW$3&gt;(A19stdlife+$E316),(Input!$K$161*(1+rvanilla)^0.5)-SUM($K316:AV316),(Input!$K$161*(1+rvanilla)^0.5)/A19stdlife))</f>
        <v>0</v>
      </c>
      <c r="AX316" s="164">
        <f>IF(A19stdlife="n/a","n/a",IF(AX$3&gt;(A19stdlife+$E316),(Input!$K$161*(1+rvanilla)^0.5)-SUM($K316:AW316),(Input!$K$161*(1+rvanilla)^0.5)/A19stdlife))</f>
        <v>0</v>
      </c>
      <c r="AY316" s="164">
        <f>IF(A19stdlife="n/a","n/a",IF(AY$3&gt;(A19stdlife+$E316),(Input!$K$161*(1+rvanilla)^0.5)-SUM($K316:AX316),(Input!$K$161*(1+rvanilla)^0.5)/A19stdlife))</f>
        <v>0</v>
      </c>
      <c r="AZ316" s="164">
        <f>IF(A19stdlife="n/a","n/a",IF(AZ$3&gt;(A19stdlife+$E316),(Input!$K$161*(1+rvanilla)^0.5)-SUM($K316:AY316),(Input!$K$161*(1+rvanilla)^0.5)/A19stdlife))</f>
        <v>0</v>
      </c>
      <c r="BA316" s="164">
        <f>IF(A19stdlife="n/a","n/a",IF(BA$3&gt;(A19stdlife+$E316),(Input!$K$161*(1+rvanilla)^0.5)-SUM($K316:AZ316),(Input!$K$161*(1+rvanilla)^0.5)/A19stdlife))</f>
        <v>0</v>
      </c>
      <c r="BB316" s="164">
        <f>IF(A19stdlife="n/a","n/a",IF(BB$3&gt;(A19stdlife+$E316),(Input!$K$161*(1+rvanilla)^0.5)-SUM($K316:BA316),(Input!$K$161*(1+rvanilla)^0.5)/A19stdlife))</f>
        <v>0</v>
      </c>
      <c r="BC316" s="164">
        <f>IF(A19stdlife="n/a","n/a",IF(BC$3&gt;(A19stdlife+$E316),(Input!$K$161*(1+rvanilla)^0.5)-SUM($K316:BB316),(Input!$K$161*(1+rvanilla)^0.5)/A19stdlife))</f>
        <v>0</v>
      </c>
      <c r="BD316" s="164">
        <f>IF(A19stdlife="n/a","n/a",IF(BD$3&gt;(A19stdlife+$E316),(Input!$K$161*(1+rvanilla)^0.5)-SUM($K316:BC316),(Input!$K$161*(1+rvanilla)^0.5)/A19stdlife))</f>
        <v>0</v>
      </c>
      <c r="BE316" s="164">
        <f>IF(A19stdlife="n/a","n/a",IF(BE$3&gt;(A19stdlife+$E316),(Input!$K$161*(1+rvanilla)^0.5)-SUM($K316:BD316),(Input!$K$161*(1+rvanilla)^0.5)/A19stdlife))</f>
        <v>0</v>
      </c>
      <c r="BF316" s="164">
        <f>IF(A19stdlife="n/a","n/a",IF(BF$3&gt;(A19stdlife+$E316),(Input!$K$161*(1+rvanilla)^0.5)-SUM($K316:BE316),(Input!$K$161*(1+rvanilla)^0.5)/A19stdlife))</f>
        <v>0</v>
      </c>
      <c r="BG316" s="164">
        <f>IF(A19stdlife="n/a","n/a",IF(BG$3&gt;(A19stdlife+$E316),(Input!$K$161*(1+rvanilla)^0.5)-SUM($K316:BF316),(Input!$K$161*(1+rvanilla)^0.5)/A19stdlife))</f>
        <v>0</v>
      </c>
      <c r="BH316" s="164">
        <f>IF(A19stdlife="n/a","n/a",IF(BH$3&gt;(A19stdlife+$E316),(Input!$K$161*(1+rvanilla)^0.5)-SUM($K316:BG316),(Input!$K$161*(1+rvanilla)^0.5)/A19stdlife))</f>
        <v>0</v>
      </c>
      <c r="BI316" s="164">
        <f>IF(A19stdlife="n/a","n/a",IF(BI$3&gt;(A19stdlife+$E316),(Input!$K$161*(1+rvanilla)^0.5)-SUM($K316:BH316),(Input!$K$161*(1+rvanilla)^0.5)/A19stdlife))</f>
        <v>0</v>
      </c>
      <c r="BJ316" s="18"/>
      <c r="BK316" s="18"/>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s="5" customFormat="1" hidden="1" outlineLevel="2" x14ac:dyDescent="0.2">
      <c r="A317" s="18"/>
      <c r="B317" s="18"/>
      <c r="C317" s="36"/>
      <c r="D317" s="485"/>
      <c r="E317" s="283">
        <v>6</v>
      </c>
      <c r="F317" s="38"/>
      <c r="G317" s="391"/>
      <c r="H317" s="308"/>
      <c r="I317" s="308"/>
      <c r="J317" s="308"/>
      <c r="K317" s="308"/>
      <c r="L317" s="307"/>
      <c r="M317" s="164">
        <f>IF(A19stdlife="n/a","n/a",IF(M$3&gt;(A19stdlife+$E317),(Input!$L$161*(1+rvanilla)^0.5)-SUM($L317:L317),(Input!$L$161*(1+rvanilla)^0.5)/A19stdlife))</f>
        <v>0</v>
      </c>
      <c r="N317" s="164">
        <f>IF(A19stdlife="n/a","n/a",IF(N$3&gt;(A19stdlife+$E317),(Input!$L$161*(1+rvanilla)^0.5)-SUM($L317:M317),(Input!$L$161*(1+rvanilla)^0.5)/A19stdlife))</f>
        <v>0</v>
      </c>
      <c r="O317" s="164">
        <f>IF(A19stdlife="n/a","n/a",IF(O$3&gt;(A19stdlife+$E317),(Input!$L$161*(1+rvanilla)^0.5)-SUM($L317:N317),(Input!$L$161*(1+rvanilla)^0.5)/A19stdlife))</f>
        <v>0</v>
      </c>
      <c r="P317" s="164">
        <f>IF(A19stdlife="n/a","n/a",IF(P$3&gt;(A19stdlife+$E317),(Input!$L$161*(1+rvanilla)^0.5)-SUM($L317:O317),(Input!$L$161*(1+rvanilla)^0.5)/A19stdlife))</f>
        <v>0</v>
      </c>
      <c r="Q317" s="164">
        <f>IF(A19stdlife="n/a","n/a",IF(Q$3&gt;(A19stdlife+$E317),(Input!$L$161*(1+rvanilla)^0.5)-SUM($L317:P317),(Input!$L$161*(1+rvanilla)^0.5)/A19stdlife))</f>
        <v>0</v>
      </c>
      <c r="R317" s="164">
        <f>IF(A19stdlife="n/a","n/a",IF(R$3&gt;(A19stdlife+$E317),(Input!$L$161*(1+rvanilla)^0.5)-SUM($L317:Q317),(Input!$L$161*(1+rvanilla)^0.5)/A19stdlife))</f>
        <v>0</v>
      </c>
      <c r="S317" s="164">
        <f>IF(A19stdlife="n/a","n/a",IF(S$3&gt;(A19stdlife+$E317),(Input!$L$161*(1+rvanilla)^0.5)-SUM($L317:R317),(Input!$L$161*(1+rvanilla)^0.5)/A19stdlife))</f>
        <v>0</v>
      </c>
      <c r="T317" s="164">
        <f>IF(A19stdlife="n/a","n/a",IF(T$3&gt;(A19stdlife+$E317),(Input!$L$161*(1+rvanilla)^0.5)-SUM($L317:S317),(Input!$L$161*(1+rvanilla)^0.5)/A19stdlife))</f>
        <v>0</v>
      </c>
      <c r="U317" s="164">
        <f>IF(A19stdlife="n/a","n/a",IF(U$3&gt;(A19stdlife+$E317),(Input!$L$161*(1+rvanilla)^0.5)-SUM($L317:T317),(Input!$L$161*(1+rvanilla)^0.5)/A19stdlife))</f>
        <v>0</v>
      </c>
      <c r="V317" s="164">
        <f>IF(A19stdlife="n/a","n/a",IF(V$3&gt;(A19stdlife+$E317),(Input!$L$161*(1+rvanilla)^0.5)-SUM($L317:U317),(Input!$L$161*(1+rvanilla)^0.5)/A19stdlife))</f>
        <v>0</v>
      </c>
      <c r="W317" s="164">
        <f>IF(A19stdlife="n/a","n/a",IF(W$3&gt;(A19stdlife+$E317),(Input!$L$161*(1+rvanilla)^0.5)-SUM($L317:V317),(Input!$L$161*(1+rvanilla)^0.5)/A19stdlife))</f>
        <v>0</v>
      </c>
      <c r="X317" s="164">
        <f>IF(A19stdlife="n/a","n/a",IF(X$3&gt;(A19stdlife+$E317),(Input!$L$161*(1+rvanilla)^0.5)-SUM($L317:W317),(Input!$L$161*(1+rvanilla)^0.5)/A19stdlife))</f>
        <v>0</v>
      </c>
      <c r="Y317" s="164">
        <f>IF(A19stdlife="n/a","n/a",IF(Y$3&gt;(A19stdlife+$E317),(Input!$L$161*(1+rvanilla)^0.5)-SUM($L317:X317),(Input!$L$161*(1+rvanilla)^0.5)/A19stdlife))</f>
        <v>0</v>
      </c>
      <c r="Z317" s="164">
        <f>IF(A19stdlife="n/a","n/a",IF(Z$3&gt;(A19stdlife+$E317),(Input!$L$161*(1+rvanilla)^0.5)-SUM($L317:Y317),(Input!$L$161*(1+rvanilla)^0.5)/A19stdlife))</f>
        <v>0</v>
      </c>
      <c r="AA317" s="164">
        <f>IF(A19stdlife="n/a","n/a",IF(AA$3&gt;(A19stdlife+$E317),(Input!$L$161*(1+rvanilla)^0.5)-SUM($L317:Z317),(Input!$L$161*(1+rvanilla)^0.5)/A19stdlife))</f>
        <v>0</v>
      </c>
      <c r="AB317" s="164">
        <f>IF(A19stdlife="n/a","n/a",IF(AB$3&gt;(A19stdlife+$E317),(Input!$L$161*(1+rvanilla)^0.5)-SUM($L317:AA317),(Input!$L$161*(1+rvanilla)^0.5)/A19stdlife))</f>
        <v>0</v>
      </c>
      <c r="AC317" s="164">
        <f>IF(A19stdlife="n/a","n/a",IF(AC$3&gt;(A19stdlife+$E317),(Input!$L$161*(1+rvanilla)^0.5)-SUM($L317:AB317),(Input!$L$161*(1+rvanilla)^0.5)/A19stdlife))</f>
        <v>0</v>
      </c>
      <c r="AD317" s="164">
        <f>IF(A19stdlife="n/a","n/a",IF(AD$3&gt;(A19stdlife+$E317),(Input!$L$161*(1+rvanilla)^0.5)-SUM($L317:AC317),(Input!$L$161*(1+rvanilla)^0.5)/A19stdlife))</f>
        <v>0</v>
      </c>
      <c r="AE317" s="164">
        <f>IF(A19stdlife="n/a","n/a",IF(AE$3&gt;(A19stdlife+$E317),(Input!$L$161*(1+rvanilla)^0.5)-SUM($L317:AD317),(Input!$L$161*(1+rvanilla)^0.5)/A19stdlife))</f>
        <v>0</v>
      </c>
      <c r="AF317" s="164">
        <f>IF(A19stdlife="n/a","n/a",IF(AF$3&gt;(A19stdlife+$E317),(Input!$L$161*(1+rvanilla)^0.5)-SUM($L317:AE317),(Input!$L$161*(1+rvanilla)^0.5)/A19stdlife))</f>
        <v>0</v>
      </c>
      <c r="AG317" s="164">
        <f>IF(A19stdlife="n/a","n/a",IF(AG$3&gt;(A19stdlife+$E317),(Input!$L$161*(1+rvanilla)^0.5)-SUM($L317:AF317),(Input!$L$161*(1+rvanilla)^0.5)/A19stdlife))</f>
        <v>0</v>
      </c>
      <c r="AH317" s="164">
        <f>IF(A19stdlife="n/a","n/a",IF(AH$3&gt;(A19stdlife+$E317),(Input!$L$161*(1+rvanilla)^0.5)-SUM($L317:AG317),(Input!$L$161*(1+rvanilla)^0.5)/A19stdlife))</f>
        <v>0</v>
      </c>
      <c r="AI317" s="164">
        <f>IF(A19stdlife="n/a","n/a",IF(AI$3&gt;(A19stdlife+$E317),(Input!$L$161*(1+rvanilla)^0.5)-SUM($L317:AH317),(Input!$L$161*(1+rvanilla)^0.5)/A19stdlife))</f>
        <v>0</v>
      </c>
      <c r="AJ317" s="164">
        <f>IF(A19stdlife="n/a","n/a",IF(AJ$3&gt;(A19stdlife+$E317),(Input!$L$161*(1+rvanilla)^0.5)-SUM($L317:AI317),(Input!$L$161*(1+rvanilla)^0.5)/A19stdlife))</f>
        <v>0</v>
      </c>
      <c r="AK317" s="164">
        <f>IF(A19stdlife="n/a","n/a",IF(AK$3&gt;(A19stdlife+$E317),(Input!$L$161*(1+rvanilla)^0.5)-SUM($L317:AJ317),(Input!$L$161*(1+rvanilla)^0.5)/A19stdlife))</f>
        <v>0</v>
      </c>
      <c r="AL317" s="164">
        <f>IF(A19stdlife="n/a","n/a",IF(AL$3&gt;(A19stdlife+$E317),(Input!$L$161*(1+rvanilla)^0.5)-SUM($L317:AK317),(Input!$L$161*(1+rvanilla)^0.5)/A19stdlife))</f>
        <v>0</v>
      </c>
      <c r="AM317" s="164">
        <f>IF(A19stdlife="n/a","n/a",IF(AM$3&gt;(A19stdlife+$E317),(Input!$L$161*(1+rvanilla)^0.5)-SUM($L317:AL317),(Input!$L$161*(1+rvanilla)^0.5)/A19stdlife))</f>
        <v>0</v>
      </c>
      <c r="AN317" s="164">
        <f>IF(A19stdlife="n/a","n/a",IF(AN$3&gt;(A19stdlife+$E317),(Input!$L$161*(1+rvanilla)^0.5)-SUM($L317:AM317),(Input!$L$161*(1+rvanilla)^0.5)/A19stdlife))</f>
        <v>0</v>
      </c>
      <c r="AO317" s="164">
        <f>IF(A19stdlife="n/a","n/a",IF(AO$3&gt;(A19stdlife+$E317),(Input!$L$161*(1+rvanilla)^0.5)-SUM($L317:AN317),(Input!$L$161*(1+rvanilla)^0.5)/A19stdlife))</f>
        <v>0</v>
      </c>
      <c r="AP317" s="164">
        <f>IF(A19stdlife="n/a","n/a",IF(AP$3&gt;(A19stdlife+$E317),(Input!$L$161*(1+rvanilla)^0.5)-SUM($L317:AO317),(Input!$L$161*(1+rvanilla)^0.5)/A19stdlife))</f>
        <v>0</v>
      </c>
      <c r="AQ317" s="164">
        <f>IF(A19stdlife="n/a","n/a",IF(AQ$3&gt;(A19stdlife+$E317),(Input!$L$161*(1+rvanilla)^0.5)-SUM($L317:AP317),(Input!$L$161*(1+rvanilla)^0.5)/A19stdlife))</f>
        <v>0</v>
      </c>
      <c r="AR317" s="164">
        <f>IF(A19stdlife="n/a","n/a",IF(AR$3&gt;(A19stdlife+$E317),(Input!$L$161*(1+rvanilla)^0.5)-SUM($L317:AQ317),(Input!$L$161*(1+rvanilla)^0.5)/A19stdlife))</f>
        <v>0</v>
      </c>
      <c r="AS317" s="164">
        <f>IF(A19stdlife="n/a","n/a",IF(AS$3&gt;(A19stdlife+$E317),(Input!$L$161*(1+rvanilla)^0.5)-SUM($L317:AR317),(Input!$L$161*(1+rvanilla)^0.5)/A19stdlife))</f>
        <v>0</v>
      </c>
      <c r="AT317" s="164">
        <f>IF(A19stdlife="n/a","n/a",IF(AT$3&gt;(A19stdlife+$E317),(Input!$L$161*(1+rvanilla)^0.5)-SUM($L317:AS317),(Input!$L$161*(1+rvanilla)^0.5)/A19stdlife))</f>
        <v>0</v>
      </c>
      <c r="AU317" s="164">
        <f>IF(A19stdlife="n/a","n/a",IF(AU$3&gt;(A19stdlife+$E317),(Input!$L$161*(1+rvanilla)^0.5)-SUM($L317:AT317),(Input!$L$161*(1+rvanilla)^0.5)/A19stdlife))</f>
        <v>0</v>
      </c>
      <c r="AV317" s="164">
        <f>IF(A19stdlife="n/a","n/a",IF(AV$3&gt;(A19stdlife+$E317),(Input!$L$161*(1+rvanilla)^0.5)-SUM($L317:AU317),(Input!$L$161*(1+rvanilla)^0.5)/A19stdlife))</f>
        <v>0</v>
      </c>
      <c r="AW317" s="164">
        <f>IF(A19stdlife="n/a","n/a",IF(AW$3&gt;(A19stdlife+$E317),(Input!$L$161*(1+rvanilla)^0.5)-SUM($L317:AV317),(Input!$L$161*(1+rvanilla)^0.5)/A19stdlife))</f>
        <v>0</v>
      </c>
      <c r="AX317" s="164">
        <f>IF(A19stdlife="n/a","n/a",IF(AX$3&gt;(A19stdlife+$E317),(Input!$L$161*(1+rvanilla)^0.5)-SUM($L317:AW317),(Input!$L$161*(1+rvanilla)^0.5)/A19stdlife))</f>
        <v>0</v>
      </c>
      <c r="AY317" s="164">
        <f>IF(A19stdlife="n/a","n/a",IF(AY$3&gt;(A19stdlife+$E317),(Input!$L$161*(1+rvanilla)^0.5)-SUM($L317:AX317),(Input!$L$161*(1+rvanilla)^0.5)/A19stdlife))</f>
        <v>0</v>
      </c>
      <c r="AZ317" s="164">
        <f>IF(A19stdlife="n/a","n/a",IF(AZ$3&gt;(A19stdlife+$E317),(Input!$L$161*(1+rvanilla)^0.5)-SUM($L317:AY317),(Input!$L$161*(1+rvanilla)^0.5)/A19stdlife))</f>
        <v>0</v>
      </c>
      <c r="BA317" s="164">
        <f>IF(A19stdlife="n/a","n/a",IF(BA$3&gt;(A19stdlife+$E317),(Input!$L$161*(1+rvanilla)^0.5)-SUM($L317:AZ317),(Input!$L$161*(1+rvanilla)^0.5)/A19stdlife))</f>
        <v>0</v>
      </c>
      <c r="BB317" s="164">
        <f>IF(A19stdlife="n/a","n/a",IF(BB$3&gt;(A19stdlife+$E317),(Input!$L$161*(1+rvanilla)^0.5)-SUM($L317:BA317),(Input!$L$161*(1+rvanilla)^0.5)/A19stdlife))</f>
        <v>0</v>
      </c>
      <c r="BC317" s="164">
        <f>IF(A19stdlife="n/a","n/a",IF(BC$3&gt;(A19stdlife+$E317),(Input!$L$161*(1+rvanilla)^0.5)-SUM($L317:BB317),(Input!$L$161*(1+rvanilla)^0.5)/A19stdlife))</f>
        <v>0</v>
      </c>
      <c r="BD317" s="164">
        <f>IF(A19stdlife="n/a","n/a",IF(BD$3&gt;(A19stdlife+$E317),(Input!$L$161*(1+rvanilla)^0.5)-SUM($L317:BC317),(Input!$L$161*(1+rvanilla)^0.5)/A19stdlife))</f>
        <v>0</v>
      </c>
      <c r="BE317" s="164">
        <f>IF(A19stdlife="n/a","n/a",IF(BE$3&gt;(A19stdlife+$E317),(Input!$L$161*(1+rvanilla)^0.5)-SUM($L317:BD317),(Input!$L$161*(1+rvanilla)^0.5)/A19stdlife))</f>
        <v>0</v>
      </c>
      <c r="BF317" s="164">
        <f>IF(A19stdlife="n/a","n/a",IF(BF$3&gt;(A19stdlife+$E317),(Input!$L$161*(1+rvanilla)^0.5)-SUM($L317:BE317),(Input!$L$161*(1+rvanilla)^0.5)/A19stdlife))</f>
        <v>0</v>
      </c>
      <c r="BG317" s="164">
        <f>IF(A19stdlife="n/a","n/a",IF(BG$3&gt;(A19stdlife+$E317),(Input!$L$161*(1+rvanilla)^0.5)-SUM($L317:BF317),(Input!$L$161*(1+rvanilla)^0.5)/A19stdlife))</f>
        <v>0</v>
      </c>
      <c r="BH317" s="164">
        <f>IF(A19stdlife="n/a","n/a",IF(BH$3&gt;(A19stdlife+$E317),(Input!$L$161*(1+rvanilla)^0.5)-SUM($L317:BG317),(Input!$L$161*(1+rvanilla)^0.5)/A19stdlife))</f>
        <v>0</v>
      </c>
      <c r="BI317" s="164">
        <f>IF(A19stdlife="n/a","n/a",IF(BI$3&gt;(A19stdlife+$E317),(Input!$L$161*(1+rvanilla)^0.5)-SUM($L317:BH317),(Input!$L$161*(1+rvanilla)^0.5)/A19stdlife))</f>
        <v>0</v>
      </c>
      <c r="BJ317" s="18"/>
      <c r="BK317" s="18"/>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s="5" customFormat="1" hidden="1" outlineLevel="2" x14ac:dyDescent="0.2">
      <c r="A318" s="18"/>
      <c r="B318" s="18"/>
      <c r="C318" s="36"/>
      <c r="D318" s="485"/>
      <c r="E318" s="283">
        <v>7</v>
      </c>
      <c r="F318" s="38"/>
      <c r="G318" s="391"/>
      <c r="H318" s="308"/>
      <c r="I318" s="308"/>
      <c r="J318" s="308"/>
      <c r="K318" s="308"/>
      <c r="L318" s="308"/>
      <c r="M318" s="307"/>
      <c r="N318" s="164">
        <f>IF(A19stdlife="n/a","n/a",IF(N$3&gt;(A19stdlife+$E318),(Input!$M$161*(1+rvanilla)^0.5)-SUM($M318:M318),(Input!$M$161*(1+rvanilla)^0.5)/A19stdlife))</f>
        <v>0</v>
      </c>
      <c r="O318" s="164">
        <f>IF(A19stdlife="n/a","n/a",IF(O$3&gt;(A19stdlife+$E318),(Input!$M$161*(1+rvanilla)^0.5)-SUM($M318:N318),(Input!$M$161*(1+rvanilla)^0.5)/A19stdlife))</f>
        <v>0</v>
      </c>
      <c r="P318" s="164">
        <f>IF(A19stdlife="n/a","n/a",IF(P$3&gt;(A19stdlife+$E318),(Input!$M$161*(1+rvanilla)^0.5)-SUM($M318:O318),(Input!$M$161*(1+rvanilla)^0.5)/A19stdlife))</f>
        <v>0</v>
      </c>
      <c r="Q318" s="164">
        <f>IF(A19stdlife="n/a","n/a",IF(Q$3&gt;(A19stdlife+$E318),(Input!$M$161*(1+rvanilla)^0.5)-SUM($M318:P318),(Input!$M$161*(1+rvanilla)^0.5)/A19stdlife))</f>
        <v>0</v>
      </c>
      <c r="R318" s="164">
        <f>IF(A19stdlife="n/a","n/a",IF(R$3&gt;(A19stdlife+$E318),(Input!$M$161*(1+rvanilla)^0.5)-SUM($M318:Q318),(Input!$M$161*(1+rvanilla)^0.5)/A19stdlife))</f>
        <v>0</v>
      </c>
      <c r="S318" s="164">
        <f>IF(A19stdlife="n/a","n/a",IF(S$3&gt;(A19stdlife+$E318),(Input!$M$161*(1+rvanilla)^0.5)-SUM($M318:R318),(Input!$M$161*(1+rvanilla)^0.5)/A19stdlife))</f>
        <v>0</v>
      </c>
      <c r="T318" s="164">
        <f>IF(A19stdlife="n/a","n/a",IF(T$3&gt;(A19stdlife+$E318),(Input!$M$161*(1+rvanilla)^0.5)-SUM($M318:S318),(Input!$M$161*(1+rvanilla)^0.5)/A19stdlife))</f>
        <v>0</v>
      </c>
      <c r="U318" s="164">
        <f>IF(A19stdlife="n/a","n/a",IF(U$3&gt;(A19stdlife+$E318),(Input!$M$161*(1+rvanilla)^0.5)-SUM($M318:T318),(Input!$M$161*(1+rvanilla)^0.5)/A19stdlife))</f>
        <v>0</v>
      </c>
      <c r="V318" s="164">
        <f>IF(A19stdlife="n/a","n/a",IF(V$3&gt;(A19stdlife+$E318),(Input!$M$161*(1+rvanilla)^0.5)-SUM($M318:U318),(Input!$M$161*(1+rvanilla)^0.5)/A19stdlife))</f>
        <v>0</v>
      </c>
      <c r="W318" s="164">
        <f>IF(A19stdlife="n/a","n/a",IF(W$3&gt;(A19stdlife+$E318),(Input!$M$161*(1+rvanilla)^0.5)-SUM($M318:V318),(Input!$M$161*(1+rvanilla)^0.5)/A19stdlife))</f>
        <v>0</v>
      </c>
      <c r="X318" s="164">
        <f>IF(A19stdlife="n/a","n/a",IF(X$3&gt;(A19stdlife+$E318),(Input!$M$161*(1+rvanilla)^0.5)-SUM($M318:W318),(Input!$M$161*(1+rvanilla)^0.5)/A19stdlife))</f>
        <v>0</v>
      </c>
      <c r="Y318" s="164">
        <f>IF(A19stdlife="n/a","n/a",IF(Y$3&gt;(A19stdlife+$E318),(Input!$M$161*(1+rvanilla)^0.5)-SUM($M318:X318),(Input!$M$161*(1+rvanilla)^0.5)/A19stdlife))</f>
        <v>0</v>
      </c>
      <c r="Z318" s="164">
        <f>IF(A19stdlife="n/a","n/a",IF(Z$3&gt;(A19stdlife+$E318),(Input!$M$161*(1+rvanilla)^0.5)-SUM($M318:Y318),(Input!$M$161*(1+rvanilla)^0.5)/A19stdlife))</f>
        <v>0</v>
      </c>
      <c r="AA318" s="164">
        <f>IF(A19stdlife="n/a","n/a",IF(AA$3&gt;(A19stdlife+$E318),(Input!$M$161*(1+rvanilla)^0.5)-SUM($M318:Z318),(Input!$M$161*(1+rvanilla)^0.5)/A19stdlife))</f>
        <v>0</v>
      </c>
      <c r="AB318" s="164">
        <f>IF(A19stdlife="n/a","n/a",IF(AB$3&gt;(A19stdlife+$E318),(Input!$M$161*(1+rvanilla)^0.5)-SUM($M318:AA318),(Input!$M$161*(1+rvanilla)^0.5)/A19stdlife))</f>
        <v>0</v>
      </c>
      <c r="AC318" s="164">
        <f>IF(A19stdlife="n/a","n/a",IF(AC$3&gt;(A19stdlife+$E318),(Input!$M$161*(1+rvanilla)^0.5)-SUM($M318:AB318),(Input!$M$161*(1+rvanilla)^0.5)/A19stdlife))</f>
        <v>0</v>
      </c>
      <c r="AD318" s="164">
        <f>IF(A19stdlife="n/a","n/a",IF(AD$3&gt;(A19stdlife+$E318),(Input!$M$161*(1+rvanilla)^0.5)-SUM($M318:AC318),(Input!$M$161*(1+rvanilla)^0.5)/A19stdlife))</f>
        <v>0</v>
      </c>
      <c r="AE318" s="164">
        <f>IF(A19stdlife="n/a","n/a",IF(AE$3&gt;(A19stdlife+$E318),(Input!$M$161*(1+rvanilla)^0.5)-SUM($M318:AD318),(Input!$M$161*(1+rvanilla)^0.5)/A19stdlife))</f>
        <v>0</v>
      </c>
      <c r="AF318" s="164">
        <f>IF(A19stdlife="n/a","n/a",IF(AF$3&gt;(A19stdlife+$E318),(Input!$M$161*(1+rvanilla)^0.5)-SUM($M318:AE318),(Input!$M$161*(1+rvanilla)^0.5)/A19stdlife))</f>
        <v>0</v>
      </c>
      <c r="AG318" s="164">
        <f>IF(A19stdlife="n/a","n/a",IF(AG$3&gt;(A19stdlife+$E318),(Input!$M$161*(1+rvanilla)^0.5)-SUM($M318:AF318),(Input!$M$161*(1+rvanilla)^0.5)/A19stdlife))</f>
        <v>0</v>
      </c>
      <c r="AH318" s="164">
        <f>IF(A19stdlife="n/a","n/a",IF(AH$3&gt;(A19stdlife+$E318),(Input!$M$161*(1+rvanilla)^0.5)-SUM($M318:AG318),(Input!$M$161*(1+rvanilla)^0.5)/A19stdlife))</f>
        <v>0</v>
      </c>
      <c r="AI318" s="164">
        <f>IF(A19stdlife="n/a","n/a",IF(AI$3&gt;(A19stdlife+$E318),(Input!$M$161*(1+rvanilla)^0.5)-SUM($M318:AH318),(Input!$M$161*(1+rvanilla)^0.5)/A19stdlife))</f>
        <v>0</v>
      </c>
      <c r="AJ318" s="164">
        <f>IF(A19stdlife="n/a","n/a",IF(AJ$3&gt;(A19stdlife+$E318),(Input!$M$161*(1+rvanilla)^0.5)-SUM($M318:AI318),(Input!$M$161*(1+rvanilla)^0.5)/A19stdlife))</f>
        <v>0</v>
      </c>
      <c r="AK318" s="164">
        <f>IF(A19stdlife="n/a","n/a",IF(AK$3&gt;(A19stdlife+$E318),(Input!$M$161*(1+rvanilla)^0.5)-SUM($M318:AJ318),(Input!$M$161*(1+rvanilla)^0.5)/A19stdlife))</f>
        <v>0</v>
      </c>
      <c r="AL318" s="164">
        <f>IF(A19stdlife="n/a","n/a",IF(AL$3&gt;(A19stdlife+$E318),(Input!$M$161*(1+rvanilla)^0.5)-SUM($M318:AK318),(Input!$M$161*(1+rvanilla)^0.5)/A19stdlife))</f>
        <v>0</v>
      </c>
      <c r="AM318" s="164">
        <f>IF(A19stdlife="n/a","n/a",IF(AM$3&gt;(A19stdlife+$E318),(Input!$M$161*(1+rvanilla)^0.5)-SUM($M318:AL318),(Input!$M$161*(1+rvanilla)^0.5)/A19stdlife))</f>
        <v>0</v>
      </c>
      <c r="AN318" s="164">
        <f>IF(A19stdlife="n/a","n/a",IF(AN$3&gt;(A19stdlife+$E318),(Input!$M$161*(1+rvanilla)^0.5)-SUM($M318:AM318),(Input!$M$161*(1+rvanilla)^0.5)/A19stdlife))</f>
        <v>0</v>
      </c>
      <c r="AO318" s="164">
        <f>IF(A19stdlife="n/a","n/a",IF(AO$3&gt;(A19stdlife+$E318),(Input!$M$161*(1+rvanilla)^0.5)-SUM($M318:AN318),(Input!$M$161*(1+rvanilla)^0.5)/A19stdlife))</f>
        <v>0</v>
      </c>
      <c r="AP318" s="164">
        <f>IF(A19stdlife="n/a","n/a",IF(AP$3&gt;(A19stdlife+$E318),(Input!$M$161*(1+rvanilla)^0.5)-SUM($M318:AO318),(Input!$M$161*(1+rvanilla)^0.5)/A19stdlife))</f>
        <v>0</v>
      </c>
      <c r="AQ318" s="164">
        <f>IF(A19stdlife="n/a","n/a",IF(AQ$3&gt;(A19stdlife+$E318),(Input!$M$161*(1+rvanilla)^0.5)-SUM($M318:AP318),(Input!$M$161*(1+rvanilla)^0.5)/A19stdlife))</f>
        <v>0</v>
      </c>
      <c r="AR318" s="164">
        <f>IF(A19stdlife="n/a","n/a",IF(AR$3&gt;(A19stdlife+$E318),(Input!$M$161*(1+rvanilla)^0.5)-SUM($M318:AQ318),(Input!$M$161*(1+rvanilla)^0.5)/A19stdlife))</f>
        <v>0</v>
      </c>
      <c r="AS318" s="164">
        <f>IF(A19stdlife="n/a","n/a",IF(AS$3&gt;(A19stdlife+$E318),(Input!$M$161*(1+rvanilla)^0.5)-SUM($M318:AR318),(Input!$M$161*(1+rvanilla)^0.5)/A19stdlife))</f>
        <v>0</v>
      </c>
      <c r="AT318" s="164">
        <f>IF(A19stdlife="n/a","n/a",IF(AT$3&gt;(A19stdlife+$E318),(Input!$M$161*(1+rvanilla)^0.5)-SUM($M318:AS318),(Input!$M$161*(1+rvanilla)^0.5)/A19stdlife))</f>
        <v>0</v>
      </c>
      <c r="AU318" s="164">
        <f>IF(A19stdlife="n/a","n/a",IF(AU$3&gt;(A19stdlife+$E318),(Input!$M$161*(1+rvanilla)^0.5)-SUM($M318:AT318),(Input!$M$161*(1+rvanilla)^0.5)/A19stdlife))</f>
        <v>0</v>
      </c>
      <c r="AV318" s="164">
        <f>IF(A19stdlife="n/a","n/a",IF(AV$3&gt;(A19stdlife+$E318),(Input!$M$161*(1+rvanilla)^0.5)-SUM($M318:AU318),(Input!$M$161*(1+rvanilla)^0.5)/A19stdlife))</f>
        <v>0</v>
      </c>
      <c r="AW318" s="164">
        <f>IF(A19stdlife="n/a","n/a",IF(AW$3&gt;(A19stdlife+$E318),(Input!$M$161*(1+rvanilla)^0.5)-SUM($M318:AV318),(Input!$M$161*(1+rvanilla)^0.5)/A19stdlife))</f>
        <v>0</v>
      </c>
      <c r="AX318" s="164">
        <f>IF(A19stdlife="n/a","n/a",IF(AX$3&gt;(A19stdlife+$E318),(Input!$M$161*(1+rvanilla)^0.5)-SUM($M318:AW318),(Input!$M$161*(1+rvanilla)^0.5)/A19stdlife))</f>
        <v>0</v>
      </c>
      <c r="AY318" s="164">
        <f>IF(A19stdlife="n/a","n/a",IF(AY$3&gt;(A19stdlife+$E318),(Input!$M$161*(1+rvanilla)^0.5)-SUM($M318:AX318),(Input!$M$161*(1+rvanilla)^0.5)/A19stdlife))</f>
        <v>0</v>
      </c>
      <c r="AZ318" s="164">
        <f>IF(A19stdlife="n/a","n/a",IF(AZ$3&gt;(A19stdlife+$E318),(Input!$M$161*(1+rvanilla)^0.5)-SUM($M318:AY318),(Input!$M$161*(1+rvanilla)^0.5)/A19stdlife))</f>
        <v>0</v>
      </c>
      <c r="BA318" s="164">
        <f>IF(A19stdlife="n/a","n/a",IF(BA$3&gt;(A19stdlife+$E318),(Input!$M$161*(1+rvanilla)^0.5)-SUM($M318:AZ318),(Input!$M$161*(1+rvanilla)^0.5)/A19stdlife))</f>
        <v>0</v>
      </c>
      <c r="BB318" s="164">
        <f>IF(A19stdlife="n/a","n/a",IF(BB$3&gt;(A19stdlife+$E318),(Input!$M$161*(1+rvanilla)^0.5)-SUM($M318:BA318),(Input!$M$161*(1+rvanilla)^0.5)/A19stdlife))</f>
        <v>0</v>
      </c>
      <c r="BC318" s="164">
        <f>IF(A19stdlife="n/a","n/a",IF(BC$3&gt;(A19stdlife+$E318),(Input!$M$161*(1+rvanilla)^0.5)-SUM($M318:BB318),(Input!$M$161*(1+rvanilla)^0.5)/A19stdlife))</f>
        <v>0</v>
      </c>
      <c r="BD318" s="164">
        <f>IF(A19stdlife="n/a","n/a",IF(BD$3&gt;(A19stdlife+$E318),(Input!$M$161*(1+rvanilla)^0.5)-SUM($M318:BC318),(Input!$M$161*(1+rvanilla)^0.5)/A19stdlife))</f>
        <v>0</v>
      </c>
      <c r="BE318" s="164">
        <f>IF(A19stdlife="n/a","n/a",IF(BE$3&gt;(A19stdlife+$E318),(Input!$M$161*(1+rvanilla)^0.5)-SUM($M318:BD318),(Input!$M$161*(1+rvanilla)^0.5)/A19stdlife))</f>
        <v>0</v>
      </c>
      <c r="BF318" s="164">
        <f>IF(A19stdlife="n/a","n/a",IF(BF$3&gt;(A19stdlife+$E318),(Input!$M$161*(1+rvanilla)^0.5)-SUM($M318:BE318),(Input!$M$161*(1+rvanilla)^0.5)/A19stdlife))</f>
        <v>0</v>
      </c>
      <c r="BG318" s="164">
        <f>IF(A19stdlife="n/a","n/a",IF(BG$3&gt;(A19stdlife+$E318),(Input!$M$161*(1+rvanilla)^0.5)-SUM($M318:BF318),(Input!$M$161*(1+rvanilla)^0.5)/A19stdlife))</f>
        <v>0</v>
      </c>
      <c r="BH318" s="164">
        <f>IF(A19stdlife="n/a","n/a",IF(BH$3&gt;(A19stdlife+$E318),(Input!$M$161*(1+rvanilla)^0.5)-SUM($M318:BG318),(Input!$M$161*(1+rvanilla)^0.5)/A19stdlife))</f>
        <v>0</v>
      </c>
      <c r="BI318" s="164">
        <f>IF(A19stdlife="n/a","n/a",IF(BI$3&gt;(A19stdlife+$E318),(Input!$M$161*(1+rvanilla)^0.5)-SUM($M318:BH318),(Input!$M$161*(1+rvanilla)^0.5)/A19stdlife))</f>
        <v>0</v>
      </c>
      <c r="BJ318" s="18"/>
      <c r="BK318" s="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s="5" customFormat="1" hidden="1" outlineLevel="2" x14ac:dyDescent="0.2">
      <c r="A319" s="18"/>
      <c r="B319" s="18"/>
      <c r="C319" s="36"/>
      <c r="D319" s="485"/>
      <c r="E319" s="283">
        <v>8</v>
      </c>
      <c r="F319" s="38"/>
      <c r="G319" s="391"/>
      <c r="H319" s="308"/>
      <c r="I319" s="308"/>
      <c r="J319" s="308"/>
      <c r="K319" s="308"/>
      <c r="L319" s="308"/>
      <c r="M319" s="308"/>
      <c r="N319" s="307"/>
      <c r="O319" s="164">
        <f>IF(A19stdlife="n/a","n/a",IF(O$3&gt;(A19stdlife+$E319),(Input!$N$161*(1+rvanilla)^0.5)-SUM($N319:N319),(Input!$N$161*(1+rvanilla)^0.5)/A19stdlife))</f>
        <v>0</v>
      </c>
      <c r="P319" s="164">
        <f>IF(A19stdlife="n/a","n/a",IF(P$3&gt;(A19stdlife+$E319),(Input!$N$161*(1+rvanilla)^0.5)-SUM($N319:O319),(Input!$N$161*(1+rvanilla)^0.5)/A19stdlife))</f>
        <v>0</v>
      </c>
      <c r="Q319" s="164">
        <f>IF(A19stdlife="n/a","n/a",IF(Q$3&gt;(A19stdlife+$E319),(Input!$N$161*(1+rvanilla)^0.5)-SUM($N319:P319),(Input!$N$161*(1+rvanilla)^0.5)/A19stdlife))</f>
        <v>0</v>
      </c>
      <c r="R319" s="164">
        <f>IF(A19stdlife="n/a","n/a",IF(R$3&gt;(A19stdlife+$E319),(Input!$N$161*(1+rvanilla)^0.5)-SUM($N319:Q319),(Input!$N$161*(1+rvanilla)^0.5)/A19stdlife))</f>
        <v>0</v>
      </c>
      <c r="S319" s="164">
        <f>IF(A19stdlife="n/a","n/a",IF(S$3&gt;(A19stdlife+$E319),(Input!$N$161*(1+rvanilla)^0.5)-SUM($N319:R319),(Input!$N$161*(1+rvanilla)^0.5)/A19stdlife))</f>
        <v>0</v>
      </c>
      <c r="T319" s="164">
        <f>IF(A19stdlife="n/a","n/a",IF(T$3&gt;(A19stdlife+$E319),(Input!$N$161*(1+rvanilla)^0.5)-SUM($N319:S319),(Input!$N$161*(1+rvanilla)^0.5)/A19stdlife))</f>
        <v>0</v>
      </c>
      <c r="U319" s="164">
        <f>IF(A19stdlife="n/a","n/a",IF(U$3&gt;(A19stdlife+$E319),(Input!$N$161*(1+rvanilla)^0.5)-SUM($N319:T319),(Input!$N$161*(1+rvanilla)^0.5)/A19stdlife))</f>
        <v>0</v>
      </c>
      <c r="V319" s="164">
        <f>IF(A19stdlife="n/a","n/a",IF(V$3&gt;(A19stdlife+$E319),(Input!$N$161*(1+rvanilla)^0.5)-SUM($N319:U319),(Input!$N$161*(1+rvanilla)^0.5)/A19stdlife))</f>
        <v>0</v>
      </c>
      <c r="W319" s="164">
        <f>IF(A19stdlife="n/a","n/a",IF(W$3&gt;(A19stdlife+$E319),(Input!$N$161*(1+rvanilla)^0.5)-SUM($N319:V319),(Input!$N$161*(1+rvanilla)^0.5)/A19stdlife))</f>
        <v>0</v>
      </c>
      <c r="X319" s="164">
        <f>IF(A19stdlife="n/a","n/a",IF(X$3&gt;(A19stdlife+$E319),(Input!$N$161*(1+rvanilla)^0.5)-SUM($N319:W319),(Input!$N$161*(1+rvanilla)^0.5)/A19stdlife))</f>
        <v>0</v>
      </c>
      <c r="Y319" s="164">
        <f>IF(A19stdlife="n/a","n/a",IF(Y$3&gt;(A19stdlife+$E319),(Input!$N$161*(1+rvanilla)^0.5)-SUM($N319:X319),(Input!$N$161*(1+rvanilla)^0.5)/A19stdlife))</f>
        <v>0</v>
      </c>
      <c r="Z319" s="164">
        <f>IF(A19stdlife="n/a","n/a",IF(Z$3&gt;(A19stdlife+$E319),(Input!$N$161*(1+rvanilla)^0.5)-SUM($N319:Y319),(Input!$N$161*(1+rvanilla)^0.5)/A19stdlife))</f>
        <v>0</v>
      </c>
      <c r="AA319" s="164">
        <f>IF(A19stdlife="n/a","n/a",IF(AA$3&gt;(A19stdlife+$E319),(Input!$N$161*(1+rvanilla)^0.5)-SUM($N319:Z319),(Input!$N$161*(1+rvanilla)^0.5)/A19stdlife))</f>
        <v>0</v>
      </c>
      <c r="AB319" s="164">
        <f>IF(A19stdlife="n/a","n/a",IF(AB$3&gt;(A19stdlife+$E319),(Input!$N$161*(1+rvanilla)^0.5)-SUM($N319:AA319),(Input!$N$161*(1+rvanilla)^0.5)/A19stdlife))</f>
        <v>0</v>
      </c>
      <c r="AC319" s="164">
        <f>IF(A19stdlife="n/a","n/a",IF(AC$3&gt;(A19stdlife+$E319),(Input!$N$161*(1+rvanilla)^0.5)-SUM($N319:AB319),(Input!$N$161*(1+rvanilla)^0.5)/A19stdlife))</f>
        <v>0</v>
      </c>
      <c r="AD319" s="164">
        <f>IF(A19stdlife="n/a","n/a",IF(AD$3&gt;(A19stdlife+$E319),(Input!$N$161*(1+rvanilla)^0.5)-SUM($N319:AC319),(Input!$N$161*(1+rvanilla)^0.5)/A19stdlife))</f>
        <v>0</v>
      </c>
      <c r="AE319" s="164">
        <f>IF(A19stdlife="n/a","n/a",IF(AE$3&gt;(A19stdlife+$E319),(Input!$N$161*(1+rvanilla)^0.5)-SUM($N319:AD319),(Input!$N$161*(1+rvanilla)^0.5)/A19stdlife))</f>
        <v>0</v>
      </c>
      <c r="AF319" s="164">
        <f>IF(A19stdlife="n/a","n/a",IF(AF$3&gt;(A19stdlife+$E319),(Input!$N$161*(1+rvanilla)^0.5)-SUM($N319:AE319),(Input!$N$161*(1+rvanilla)^0.5)/A19stdlife))</f>
        <v>0</v>
      </c>
      <c r="AG319" s="164">
        <f>IF(A19stdlife="n/a","n/a",IF(AG$3&gt;(A19stdlife+$E319),(Input!$N$161*(1+rvanilla)^0.5)-SUM($N319:AF319),(Input!$N$161*(1+rvanilla)^0.5)/A19stdlife))</f>
        <v>0</v>
      </c>
      <c r="AH319" s="164">
        <f>IF(A19stdlife="n/a","n/a",IF(AH$3&gt;(A19stdlife+$E319),(Input!$N$161*(1+rvanilla)^0.5)-SUM($N319:AG319),(Input!$N$161*(1+rvanilla)^0.5)/A19stdlife))</f>
        <v>0</v>
      </c>
      <c r="AI319" s="164">
        <f>IF(A19stdlife="n/a","n/a",IF(AI$3&gt;(A19stdlife+$E319),(Input!$N$161*(1+rvanilla)^0.5)-SUM($N319:AH319),(Input!$N$161*(1+rvanilla)^0.5)/A19stdlife))</f>
        <v>0</v>
      </c>
      <c r="AJ319" s="164">
        <f>IF(A19stdlife="n/a","n/a",IF(AJ$3&gt;(A19stdlife+$E319),(Input!$N$161*(1+rvanilla)^0.5)-SUM($N319:AI319),(Input!$N$161*(1+rvanilla)^0.5)/A19stdlife))</f>
        <v>0</v>
      </c>
      <c r="AK319" s="164">
        <f>IF(A19stdlife="n/a","n/a",IF(AK$3&gt;(A19stdlife+$E319),(Input!$N$161*(1+rvanilla)^0.5)-SUM($N319:AJ319),(Input!$N$161*(1+rvanilla)^0.5)/A19stdlife))</f>
        <v>0</v>
      </c>
      <c r="AL319" s="164">
        <f>IF(A19stdlife="n/a","n/a",IF(AL$3&gt;(A19stdlife+$E319),(Input!$N$161*(1+rvanilla)^0.5)-SUM($N319:AK319),(Input!$N$161*(1+rvanilla)^0.5)/A19stdlife))</f>
        <v>0</v>
      </c>
      <c r="AM319" s="164">
        <f>IF(A19stdlife="n/a","n/a",IF(AM$3&gt;(A19stdlife+$E319),(Input!$N$161*(1+rvanilla)^0.5)-SUM($N319:AL319),(Input!$N$161*(1+rvanilla)^0.5)/A19stdlife))</f>
        <v>0</v>
      </c>
      <c r="AN319" s="164">
        <f>IF(A19stdlife="n/a","n/a",IF(AN$3&gt;(A19stdlife+$E319),(Input!$N$161*(1+rvanilla)^0.5)-SUM($N319:AM319),(Input!$N$161*(1+rvanilla)^0.5)/A19stdlife))</f>
        <v>0</v>
      </c>
      <c r="AO319" s="164">
        <f>IF(A19stdlife="n/a","n/a",IF(AO$3&gt;(A19stdlife+$E319),(Input!$N$161*(1+rvanilla)^0.5)-SUM($N319:AN319),(Input!$N$161*(1+rvanilla)^0.5)/A19stdlife))</f>
        <v>0</v>
      </c>
      <c r="AP319" s="164">
        <f>IF(A19stdlife="n/a","n/a",IF(AP$3&gt;(A19stdlife+$E319),(Input!$N$161*(1+rvanilla)^0.5)-SUM($N319:AO319),(Input!$N$161*(1+rvanilla)^0.5)/A19stdlife))</f>
        <v>0</v>
      </c>
      <c r="AQ319" s="164">
        <f>IF(A19stdlife="n/a","n/a",IF(AQ$3&gt;(A19stdlife+$E319),(Input!$N$161*(1+rvanilla)^0.5)-SUM($N319:AP319),(Input!$N$161*(1+rvanilla)^0.5)/A19stdlife))</f>
        <v>0</v>
      </c>
      <c r="AR319" s="164">
        <f>IF(A19stdlife="n/a","n/a",IF(AR$3&gt;(A19stdlife+$E319),(Input!$N$161*(1+rvanilla)^0.5)-SUM($N319:AQ319),(Input!$N$161*(1+rvanilla)^0.5)/A19stdlife))</f>
        <v>0</v>
      </c>
      <c r="AS319" s="164">
        <f>IF(A19stdlife="n/a","n/a",IF(AS$3&gt;(A19stdlife+$E319),(Input!$N$161*(1+rvanilla)^0.5)-SUM($N319:AR319),(Input!$N$161*(1+rvanilla)^0.5)/A19stdlife))</f>
        <v>0</v>
      </c>
      <c r="AT319" s="164">
        <f>IF(A19stdlife="n/a","n/a",IF(AT$3&gt;(A19stdlife+$E319),(Input!$N$161*(1+rvanilla)^0.5)-SUM($N319:AS319),(Input!$N$161*(1+rvanilla)^0.5)/A19stdlife))</f>
        <v>0</v>
      </c>
      <c r="AU319" s="164">
        <f>IF(A19stdlife="n/a","n/a",IF(AU$3&gt;(A19stdlife+$E319),(Input!$N$161*(1+rvanilla)^0.5)-SUM($N319:AT319),(Input!$N$161*(1+rvanilla)^0.5)/A19stdlife))</f>
        <v>0</v>
      </c>
      <c r="AV319" s="164">
        <f>IF(A19stdlife="n/a","n/a",IF(AV$3&gt;(A19stdlife+$E319),(Input!$N$161*(1+rvanilla)^0.5)-SUM($N319:AU319),(Input!$N$161*(1+rvanilla)^0.5)/A19stdlife))</f>
        <v>0</v>
      </c>
      <c r="AW319" s="164">
        <f>IF(A19stdlife="n/a","n/a",IF(AW$3&gt;(A19stdlife+$E319),(Input!$N$161*(1+rvanilla)^0.5)-SUM($N319:AV319),(Input!$N$161*(1+rvanilla)^0.5)/A19stdlife))</f>
        <v>0</v>
      </c>
      <c r="AX319" s="164">
        <f>IF(A19stdlife="n/a","n/a",IF(AX$3&gt;(A19stdlife+$E319),(Input!$N$161*(1+rvanilla)^0.5)-SUM($N319:AW319),(Input!$N$161*(1+rvanilla)^0.5)/A19stdlife))</f>
        <v>0</v>
      </c>
      <c r="AY319" s="164">
        <f>IF(A19stdlife="n/a","n/a",IF(AY$3&gt;(A19stdlife+$E319),(Input!$N$161*(1+rvanilla)^0.5)-SUM($N319:AX319),(Input!$N$161*(1+rvanilla)^0.5)/A19stdlife))</f>
        <v>0</v>
      </c>
      <c r="AZ319" s="164">
        <f>IF(A19stdlife="n/a","n/a",IF(AZ$3&gt;(A19stdlife+$E319),(Input!$N$161*(1+rvanilla)^0.5)-SUM($N319:AY319),(Input!$N$161*(1+rvanilla)^0.5)/A19stdlife))</f>
        <v>0</v>
      </c>
      <c r="BA319" s="164">
        <f>IF(A19stdlife="n/a","n/a",IF(BA$3&gt;(A19stdlife+$E319),(Input!$N$161*(1+rvanilla)^0.5)-SUM($N319:AZ319),(Input!$N$161*(1+rvanilla)^0.5)/A19stdlife))</f>
        <v>0</v>
      </c>
      <c r="BB319" s="164">
        <f>IF(A19stdlife="n/a","n/a",IF(BB$3&gt;(A19stdlife+$E319),(Input!$N$161*(1+rvanilla)^0.5)-SUM($N319:BA319),(Input!$N$161*(1+rvanilla)^0.5)/A19stdlife))</f>
        <v>0</v>
      </c>
      <c r="BC319" s="164">
        <f>IF(A19stdlife="n/a","n/a",IF(BC$3&gt;(A19stdlife+$E319),(Input!$N$161*(1+rvanilla)^0.5)-SUM($N319:BB319),(Input!$N$161*(1+rvanilla)^0.5)/A19stdlife))</f>
        <v>0</v>
      </c>
      <c r="BD319" s="164">
        <f>IF(A19stdlife="n/a","n/a",IF(BD$3&gt;(A19stdlife+$E319),(Input!$N$161*(1+rvanilla)^0.5)-SUM($N319:BC319),(Input!$N$161*(1+rvanilla)^0.5)/A19stdlife))</f>
        <v>0</v>
      </c>
      <c r="BE319" s="164">
        <f>IF(A19stdlife="n/a","n/a",IF(BE$3&gt;(A19stdlife+$E319),(Input!$N$161*(1+rvanilla)^0.5)-SUM($N319:BD319),(Input!$N$161*(1+rvanilla)^0.5)/A19stdlife))</f>
        <v>0</v>
      </c>
      <c r="BF319" s="164">
        <f>IF(A19stdlife="n/a","n/a",IF(BF$3&gt;(A19stdlife+$E319),(Input!$N$161*(1+rvanilla)^0.5)-SUM($N319:BE319),(Input!$N$161*(1+rvanilla)^0.5)/A19stdlife))</f>
        <v>0</v>
      </c>
      <c r="BG319" s="164">
        <f>IF(A19stdlife="n/a","n/a",IF(BG$3&gt;(A19stdlife+$E319),(Input!$N$161*(1+rvanilla)^0.5)-SUM($N319:BF319),(Input!$N$161*(1+rvanilla)^0.5)/A19stdlife))</f>
        <v>0</v>
      </c>
      <c r="BH319" s="164">
        <f>IF(A19stdlife="n/a","n/a",IF(BH$3&gt;(A19stdlife+$E319),(Input!$N$161*(1+rvanilla)^0.5)-SUM($N319:BG319),(Input!$N$161*(1+rvanilla)^0.5)/A19stdlife))</f>
        <v>0</v>
      </c>
      <c r="BI319" s="164">
        <f>IF(A19stdlife="n/a","n/a",IF(BI$3&gt;(A19stdlife+$E319),(Input!$N$161*(1+rvanilla)^0.5)-SUM($N319:BH319),(Input!$N$161*(1+rvanilla)^0.5)/A19stdlife))</f>
        <v>0</v>
      </c>
      <c r="BJ319" s="18"/>
      <c r="BK319" s="18"/>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s="5" customFormat="1" hidden="1" outlineLevel="2" x14ac:dyDescent="0.2">
      <c r="A320" s="18"/>
      <c r="B320" s="18"/>
      <c r="C320" s="36"/>
      <c r="D320" s="485"/>
      <c r="E320" s="283">
        <v>9</v>
      </c>
      <c r="F320" s="38"/>
      <c r="G320" s="391"/>
      <c r="H320" s="308"/>
      <c r="I320" s="308"/>
      <c r="J320" s="308"/>
      <c r="K320" s="308"/>
      <c r="L320" s="308"/>
      <c r="M320" s="308"/>
      <c r="N320" s="308"/>
      <c r="O320" s="307"/>
      <c r="P320" s="164">
        <f>IF(A19stdlife="n/a","n/a",IF(P$3&gt;(A19stdlife+$E320),(Input!$O$161*(1+rvanilla)^0.5)-SUM($O320:O320),(Input!$O$161*(1+rvanilla)^0.5)/A19stdlife))</f>
        <v>0</v>
      </c>
      <c r="Q320" s="164">
        <f>IF(A19stdlife="n/a","n/a",IF(Q$3&gt;(A19stdlife+$E320),(Input!$O$161*(1+rvanilla)^0.5)-SUM($O320:P320),(Input!$O$161*(1+rvanilla)^0.5)/A19stdlife))</f>
        <v>0</v>
      </c>
      <c r="R320" s="164">
        <f>IF(A19stdlife="n/a","n/a",IF(R$3&gt;(A19stdlife+$E320),(Input!$O$161*(1+rvanilla)^0.5)-SUM($O320:Q320),(Input!$O$161*(1+rvanilla)^0.5)/A19stdlife))</f>
        <v>0</v>
      </c>
      <c r="S320" s="164">
        <f>IF(A19stdlife="n/a","n/a",IF(S$3&gt;(A19stdlife+$E320),(Input!$O$161*(1+rvanilla)^0.5)-SUM($O320:R320),(Input!$O$161*(1+rvanilla)^0.5)/A19stdlife))</f>
        <v>0</v>
      </c>
      <c r="T320" s="164">
        <f>IF(A19stdlife="n/a","n/a",IF(T$3&gt;(A19stdlife+$E320),(Input!$O$161*(1+rvanilla)^0.5)-SUM($O320:S320),(Input!$O$161*(1+rvanilla)^0.5)/A19stdlife))</f>
        <v>0</v>
      </c>
      <c r="U320" s="164">
        <f>IF(A19stdlife="n/a","n/a",IF(U$3&gt;(A19stdlife+$E320),(Input!$O$161*(1+rvanilla)^0.5)-SUM($O320:T320),(Input!$O$161*(1+rvanilla)^0.5)/A19stdlife))</f>
        <v>0</v>
      </c>
      <c r="V320" s="164">
        <f>IF(A19stdlife="n/a","n/a",IF(V$3&gt;(A19stdlife+$E320),(Input!$O$161*(1+rvanilla)^0.5)-SUM($O320:U320),(Input!$O$161*(1+rvanilla)^0.5)/A19stdlife))</f>
        <v>0</v>
      </c>
      <c r="W320" s="164">
        <f>IF(A19stdlife="n/a","n/a",IF(W$3&gt;(A19stdlife+$E320),(Input!$O$161*(1+rvanilla)^0.5)-SUM($O320:V320),(Input!$O$161*(1+rvanilla)^0.5)/A19stdlife))</f>
        <v>0</v>
      </c>
      <c r="X320" s="164">
        <f>IF(A19stdlife="n/a","n/a",IF(X$3&gt;(A19stdlife+$E320),(Input!$O$161*(1+rvanilla)^0.5)-SUM($O320:W320),(Input!$O$161*(1+rvanilla)^0.5)/A19stdlife))</f>
        <v>0</v>
      </c>
      <c r="Y320" s="164">
        <f>IF(A19stdlife="n/a","n/a",IF(Y$3&gt;(A19stdlife+$E320),(Input!$O$161*(1+rvanilla)^0.5)-SUM($O320:X320),(Input!$O$161*(1+rvanilla)^0.5)/A19stdlife))</f>
        <v>0</v>
      </c>
      <c r="Z320" s="164">
        <f>IF(A19stdlife="n/a","n/a",IF(Z$3&gt;(A19stdlife+$E320),(Input!$O$161*(1+rvanilla)^0.5)-SUM($O320:Y320),(Input!$O$161*(1+rvanilla)^0.5)/A19stdlife))</f>
        <v>0</v>
      </c>
      <c r="AA320" s="164">
        <f>IF(A19stdlife="n/a","n/a",IF(AA$3&gt;(A19stdlife+$E320),(Input!$O$161*(1+rvanilla)^0.5)-SUM($O320:Z320),(Input!$O$161*(1+rvanilla)^0.5)/A19stdlife))</f>
        <v>0</v>
      </c>
      <c r="AB320" s="164">
        <f>IF(A19stdlife="n/a","n/a",IF(AB$3&gt;(A19stdlife+$E320),(Input!$O$161*(1+rvanilla)^0.5)-SUM($O320:AA320),(Input!$O$161*(1+rvanilla)^0.5)/A19stdlife))</f>
        <v>0</v>
      </c>
      <c r="AC320" s="164">
        <f>IF(A19stdlife="n/a","n/a",IF(AC$3&gt;(A19stdlife+$E320),(Input!$O$161*(1+rvanilla)^0.5)-SUM($O320:AB320),(Input!$O$161*(1+rvanilla)^0.5)/A19stdlife))</f>
        <v>0</v>
      </c>
      <c r="AD320" s="164">
        <f>IF(A19stdlife="n/a","n/a",IF(AD$3&gt;(A19stdlife+$E320),(Input!$O$161*(1+rvanilla)^0.5)-SUM($O320:AC320),(Input!$O$161*(1+rvanilla)^0.5)/A19stdlife))</f>
        <v>0</v>
      </c>
      <c r="AE320" s="164">
        <f>IF(A19stdlife="n/a","n/a",IF(AE$3&gt;(A19stdlife+$E320),(Input!$O$161*(1+rvanilla)^0.5)-SUM($O320:AD320),(Input!$O$161*(1+rvanilla)^0.5)/A19stdlife))</f>
        <v>0</v>
      </c>
      <c r="AF320" s="164">
        <f>IF(A19stdlife="n/a","n/a",IF(AF$3&gt;(A19stdlife+$E320),(Input!$O$161*(1+rvanilla)^0.5)-SUM($O320:AE320),(Input!$O$161*(1+rvanilla)^0.5)/A19stdlife))</f>
        <v>0</v>
      </c>
      <c r="AG320" s="164">
        <f>IF(A19stdlife="n/a","n/a",IF(AG$3&gt;(A19stdlife+$E320),(Input!$O$161*(1+rvanilla)^0.5)-SUM($O320:AF320),(Input!$O$161*(1+rvanilla)^0.5)/A19stdlife))</f>
        <v>0</v>
      </c>
      <c r="AH320" s="164">
        <f>IF(A19stdlife="n/a","n/a",IF(AH$3&gt;(A19stdlife+$E320),(Input!$O$161*(1+rvanilla)^0.5)-SUM($O320:AG320),(Input!$O$161*(1+rvanilla)^0.5)/A19stdlife))</f>
        <v>0</v>
      </c>
      <c r="AI320" s="164">
        <f>IF(A19stdlife="n/a","n/a",IF(AI$3&gt;(A19stdlife+$E320),(Input!$O$161*(1+rvanilla)^0.5)-SUM($O320:AH320),(Input!$O$161*(1+rvanilla)^0.5)/A19stdlife))</f>
        <v>0</v>
      </c>
      <c r="AJ320" s="164">
        <f>IF(A19stdlife="n/a","n/a",IF(AJ$3&gt;(A19stdlife+$E320),(Input!$O$161*(1+rvanilla)^0.5)-SUM($O320:AI320),(Input!$O$161*(1+rvanilla)^0.5)/A19stdlife))</f>
        <v>0</v>
      </c>
      <c r="AK320" s="164">
        <f>IF(A19stdlife="n/a","n/a",IF(AK$3&gt;(A19stdlife+$E320),(Input!$O$161*(1+rvanilla)^0.5)-SUM($O320:AJ320),(Input!$O$161*(1+rvanilla)^0.5)/A19stdlife))</f>
        <v>0</v>
      </c>
      <c r="AL320" s="164">
        <f>IF(A19stdlife="n/a","n/a",IF(AL$3&gt;(A19stdlife+$E320),(Input!$O$161*(1+rvanilla)^0.5)-SUM($O320:AK320),(Input!$O$161*(1+rvanilla)^0.5)/A19stdlife))</f>
        <v>0</v>
      </c>
      <c r="AM320" s="164">
        <f>IF(A19stdlife="n/a","n/a",IF(AM$3&gt;(A19stdlife+$E320),(Input!$O$161*(1+rvanilla)^0.5)-SUM($O320:AL320),(Input!$O$161*(1+rvanilla)^0.5)/A19stdlife))</f>
        <v>0</v>
      </c>
      <c r="AN320" s="164">
        <f>IF(A19stdlife="n/a","n/a",IF(AN$3&gt;(A19stdlife+$E320),(Input!$O$161*(1+rvanilla)^0.5)-SUM($O320:AM320),(Input!$O$161*(1+rvanilla)^0.5)/A19stdlife))</f>
        <v>0</v>
      </c>
      <c r="AO320" s="164">
        <f>IF(A19stdlife="n/a","n/a",IF(AO$3&gt;(A19stdlife+$E320),(Input!$O$161*(1+rvanilla)^0.5)-SUM($O320:AN320),(Input!$O$161*(1+rvanilla)^0.5)/A19stdlife))</f>
        <v>0</v>
      </c>
      <c r="AP320" s="164">
        <f>IF(A19stdlife="n/a","n/a",IF(AP$3&gt;(A19stdlife+$E320),(Input!$O$161*(1+rvanilla)^0.5)-SUM($O320:AO320),(Input!$O$161*(1+rvanilla)^0.5)/A19stdlife))</f>
        <v>0</v>
      </c>
      <c r="AQ320" s="164">
        <f>IF(A19stdlife="n/a","n/a",IF(AQ$3&gt;(A19stdlife+$E320),(Input!$O$161*(1+rvanilla)^0.5)-SUM($O320:AP320),(Input!$O$161*(1+rvanilla)^0.5)/A19stdlife))</f>
        <v>0</v>
      </c>
      <c r="AR320" s="164">
        <f>IF(A19stdlife="n/a","n/a",IF(AR$3&gt;(A19stdlife+$E320),(Input!$O$161*(1+rvanilla)^0.5)-SUM($O320:AQ320),(Input!$O$161*(1+rvanilla)^0.5)/A19stdlife))</f>
        <v>0</v>
      </c>
      <c r="AS320" s="164">
        <f>IF(A19stdlife="n/a","n/a",IF(AS$3&gt;(A19stdlife+$E320),(Input!$O$161*(1+rvanilla)^0.5)-SUM($O320:AR320),(Input!$O$161*(1+rvanilla)^0.5)/A19stdlife))</f>
        <v>0</v>
      </c>
      <c r="AT320" s="164">
        <f>IF(A19stdlife="n/a","n/a",IF(AT$3&gt;(A19stdlife+$E320),(Input!$O$161*(1+rvanilla)^0.5)-SUM($O320:AS320),(Input!$O$161*(1+rvanilla)^0.5)/A19stdlife))</f>
        <v>0</v>
      </c>
      <c r="AU320" s="164">
        <f>IF(A19stdlife="n/a","n/a",IF(AU$3&gt;(A19stdlife+$E320),(Input!$O$161*(1+rvanilla)^0.5)-SUM($O320:AT320),(Input!$O$161*(1+rvanilla)^0.5)/A19stdlife))</f>
        <v>0</v>
      </c>
      <c r="AV320" s="164">
        <f>IF(A19stdlife="n/a","n/a",IF(AV$3&gt;(A19stdlife+$E320),(Input!$O$161*(1+rvanilla)^0.5)-SUM($O320:AU320),(Input!$O$161*(1+rvanilla)^0.5)/A19stdlife))</f>
        <v>0</v>
      </c>
      <c r="AW320" s="164">
        <f>IF(A19stdlife="n/a","n/a",IF(AW$3&gt;(A19stdlife+$E320),(Input!$O$161*(1+rvanilla)^0.5)-SUM($O320:AV320),(Input!$O$161*(1+rvanilla)^0.5)/A19stdlife))</f>
        <v>0</v>
      </c>
      <c r="AX320" s="164">
        <f>IF(A19stdlife="n/a","n/a",IF(AX$3&gt;(A19stdlife+$E320),(Input!$O$161*(1+rvanilla)^0.5)-SUM($O320:AW320),(Input!$O$161*(1+rvanilla)^0.5)/A19stdlife))</f>
        <v>0</v>
      </c>
      <c r="AY320" s="164">
        <f>IF(A19stdlife="n/a","n/a",IF(AY$3&gt;(A19stdlife+$E320),(Input!$O$161*(1+rvanilla)^0.5)-SUM($O320:AX320),(Input!$O$161*(1+rvanilla)^0.5)/A19stdlife))</f>
        <v>0</v>
      </c>
      <c r="AZ320" s="164">
        <f>IF(A19stdlife="n/a","n/a",IF(AZ$3&gt;(A19stdlife+$E320),(Input!$O$161*(1+rvanilla)^0.5)-SUM($O320:AY320),(Input!$O$161*(1+rvanilla)^0.5)/A19stdlife))</f>
        <v>0</v>
      </c>
      <c r="BA320" s="164">
        <f>IF(A19stdlife="n/a","n/a",IF(BA$3&gt;(A19stdlife+$E320),(Input!$O$161*(1+rvanilla)^0.5)-SUM($O320:AZ320),(Input!$O$161*(1+rvanilla)^0.5)/A19stdlife))</f>
        <v>0</v>
      </c>
      <c r="BB320" s="164">
        <f>IF(A19stdlife="n/a","n/a",IF(BB$3&gt;(A19stdlife+$E320),(Input!$O$161*(1+rvanilla)^0.5)-SUM($O320:BA320),(Input!$O$161*(1+rvanilla)^0.5)/A19stdlife))</f>
        <v>0</v>
      </c>
      <c r="BC320" s="164">
        <f>IF(A19stdlife="n/a","n/a",IF(BC$3&gt;(A19stdlife+$E320),(Input!$O$161*(1+rvanilla)^0.5)-SUM($O320:BB320),(Input!$O$161*(1+rvanilla)^0.5)/A19stdlife))</f>
        <v>0</v>
      </c>
      <c r="BD320" s="164">
        <f>IF(A19stdlife="n/a","n/a",IF(BD$3&gt;(A19stdlife+$E320),(Input!$O$161*(1+rvanilla)^0.5)-SUM($O320:BC320),(Input!$O$161*(1+rvanilla)^0.5)/A19stdlife))</f>
        <v>0</v>
      </c>
      <c r="BE320" s="164">
        <f>IF(A19stdlife="n/a","n/a",IF(BE$3&gt;(A19stdlife+$E320),(Input!$O$161*(1+rvanilla)^0.5)-SUM($O320:BD320),(Input!$O$161*(1+rvanilla)^0.5)/A19stdlife))</f>
        <v>0</v>
      </c>
      <c r="BF320" s="164">
        <f>IF(A19stdlife="n/a","n/a",IF(BF$3&gt;(A19stdlife+$E320),(Input!$O$161*(1+rvanilla)^0.5)-SUM($O320:BE320),(Input!$O$161*(1+rvanilla)^0.5)/A19stdlife))</f>
        <v>0</v>
      </c>
      <c r="BG320" s="164">
        <f>IF(A19stdlife="n/a","n/a",IF(BG$3&gt;(A19stdlife+$E320),(Input!$O$161*(1+rvanilla)^0.5)-SUM($O320:BF320),(Input!$O$161*(1+rvanilla)^0.5)/A19stdlife))</f>
        <v>0</v>
      </c>
      <c r="BH320" s="164">
        <f>IF(A19stdlife="n/a","n/a",IF(BH$3&gt;(A19stdlife+$E320),(Input!$O$161*(1+rvanilla)^0.5)-SUM($O320:BG320),(Input!$O$161*(1+rvanilla)^0.5)/A19stdlife))</f>
        <v>0</v>
      </c>
      <c r="BI320" s="164">
        <f>IF(A19stdlife="n/a","n/a",IF(BI$3&gt;(A19stdlife+$E320),(Input!$O$161*(1+rvanilla)^0.5)-SUM($O320:BH320),(Input!$O$161*(1+rvanilla)^0.5)/A19stdlife))</f>
        <v>0</v>
      </c>
      <c r="BJ320" s="18"/>
      <c r="BK320" s="18"/>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s="5" customFormat="1" hidden="1" outlineLevel="2" x14ac:dyDescent="0.2">
      <c r="A321" s="18"/>
      <c r="B321" s="18"/>
      <c r="C321" s="36"/>
      <c r="D321" s="485"/>
      <c r="E321" s="284">
        <v>10</v>
      </c>
      <c r="F321" s="38"/>
      <c r="G321" s="391"/>
      <c r="H321" s="308"/>
      <c r="I321" s="308"/>
      <c r="J321" s="308"/>
      <c r="K321" s="308"/>
      <c r="L321" s="308"/>
      <c r="M321" s="308"/>
      <c r="N321" s="308"/>
      <c r="O321" s="308"/>
      <c r="P321" s="307"/>
      <c r="Q321" s="164">
        <f>IF(A19stdlife="n/a","n/a",IF(Q$3&gt;(A19stdlife+$E321),(Input!$P$161*(1+rvanilla)^0.5)-SUM($P321:P321),(Input!$P$161*(1+rvanilla)^0.5)/A19stdlife))</f>
        <v>0</v>
      </c>
      <c r="R321" s="164">
        <f>IF(A19stdlife="n/a","n/a",IF(R$3&gt;(A19stdlife+$E321),(Input!$P$161*(1+rvanilla)^0.5)-SUM($P321:Q321),(Input!$P$161*(1+rvanilla)^0.5)/A19stdlife))</f>
        <v>0</v>
      </c>
      <c r="S321" s="164">
        <f>IF(A19stdlife="n/a","n/a",IF(S$3&gt;(A19stdlife+$E321),(Input!$P$161*(1+rvanilla)^0.5)-SUM($P321:R321),(Input!$P$161*(1+rvanilla)^0.5)/A19stdlife))</f>
        <v>0</v>
      </c>
      <c r="T321" s="164">
        <f>IF(A19stdlife="n/a","n/a",IF(T$3&gt;(A19stdlife+$E321),(Input!$P$161*(1+rvanilla)^0.5)-SUM($P321:S321),(Input!$P$161*(1+rvanilla)^0.5)/A19stdlife))</f>
        <v>0</v>
      </c>
      <c r="U321" s="164">
        <f>IF(A19stdlife="n/a","n/a",IF(U$3&gt;(A19stdlife+$E321),(Input!$P$161*(1+rvanilla)^0.5)-SUM($P321:T321),(Input!$P$161*(1+rvanilla)^0.5)/A19stdlife))</f>
        <v>0</v>
      </c>
      <c r="V321" s="164">
        <f>IF(A19stdlife="n/a","n/a",IF(V$3&gt;(A19stdlife+$E321),(Input!$P$161*(1+rvanilla)^0.5)-SUM($P321:U321),(Input!$P$161*(1+rvanilla)^0.5)/A19stdlife))</f>
        <v>0</v>
      </c>
      <c r="W321" s="164">
        <f>IF(A19stdlife="n/a","n/a",IF(W$3&gt;(A19stdlife+$E321),(Input!$P$161*(1+rvanilla)^0.5)-SUM($P321:V321),(Input!$P$161*(1+rvanilla)^0.5)/A19stdlife))</f>
        <v>0</v>
      </c>
      <c r="X321" s="164">
        <f>IF(A19stdlife="n/a","n/a",IF(X$3&gt;(A19stdlife+$E321),(Input!$P$161*(1+rvanilla)^0.5)-SUM($P321:W321),(Input!$P$161*(1+rvanilla)^0.5)/A19stdlife))</f>
        <v>0</v>
      </c>
      <c r="Y321" s="164">
        <f>IF(A19stdlife="n/a","n/a",IF(Y$3&gt;(A19stdlife+$E321),(Input!$P$161*(1+rvanilla)^0.5)-SUM($P321:X321),(Input!$P$161*(1+rvanilla)^0.5)/A19stdlife))</f>
        <v>0</v>
      </c>
      <c r="Z321" s="164">
        <f>IF(A19stdlife="n/a","n/a",IF(Z$3&gt;(A19stdlife+$E321),(Input!$P$161*(1+rvanilla)^0.5)-SUM($P321:Y321),(Input!$P$161*(1+rvanilla)^0.5)/A19stdlife))</f>
        <v>0</v>
      </c>
      <c r="AA321" s="164">
        <f>IF(A19stdlife="n/a","n/a",IF(AA$3&gt;(A19stdlife+$E321),(Input!$P$161*(1+rvanilla)^0.5)-SUM($P321:Z321),(Input!$P$161*(1+rvanilla)^0.5)/A19stdlife))</f>
        <v>0</v>
      </c>
      <c r="AB321" s="164">
        <f>IF(A19stdlife="n/a","n/a",IF(AB$3&gt;(A19stdlife+$E321),(Input!$P$161*(1+rvanilla)^0.5)-SUM($P321:AA321),(Input!$P$161*(1+rvanilla)^0.5)/A19stdlife))</f>
        <v>0</v>
      </c>
      <c r="AC321" s="164">
        <f>IF(A19stdlife="n/a","n/a",IF(AC$3&gt;(A19stdlife+$E321),(Input!$P$161*(1+rvanilla)^0.5)-SUM($P321:AB321),(Input!$P$161*(1+rvanilla)^0.5)/A19stdlife))</f>
        <v>0</v>
      </c>
      <c r="AD321" s="164">
        <f>IF(A19stdlife="n/a","n/a",IF(AD$3&gt;(A19stdlife+$E321),(Input!$P$161*(1+rvanilla)^0.5)-SUM($P321:AC321),(Input!$P$161*(1+rvanilla)^0.5)/A19stdlife))</f>
        <v>0</v>
      </c>
      <c r="AE321" s="164">
        <f>IF(A19stdlife="n/a","n/a",IF(AE$3&gt;(A19stdlife+$E321),(Input!$P$161*(1+rvanilla)^0.5)-SUM($P321:AD321),(Input!$P$161*(1+rvanilla)^0.5)/A19stdlife))</f>
        <v>0</v>
      </c>
      <c r="AF321" s="164">
        <f>IF(A19stdlife="n/a","n/a",IF(AF$3&gt;(A19stdlife+$E321),(Input!$P$161*(1+rvanilla)^0.5)-SUM($P321:AE321),(Input!$P$161*(1+rvanilla)^0.5)/A19stdlife))</f>
        <v>0</v>
      </c>
      <c r="AG321" s="164">
        <f>IF(A19stdlife="n/a","n/a",IF(AG$3&gt;(A19stdlife+$E321),(Input!$P$161*(1+rvanilla)^0.5)-SUM($P321:AF321),(Input!$P$161*(1+rvanilla)^0.5)/A19stdlife))</f>
        <v>0</v>
      </c>
      <c r="AH321" s="164">
        <f>IF(A19stdlife="n/a","n/a",IF(AH$3&gt;(A19stdlife+$E321),(Input!$P$161*(1+rvanilla)^0.5)-SUM($P321:AG321),(Input!$P$161*(1+rvanilla)^0.5)/A19stdlife))</f>
        <v>0</v>
      </c>
      <c r="AI321" s="164">
        <f>IF(A19stdlife="n/a","n/a",IF(AI$3&gt;(A19stdlife+$E321),(Input!$P$161*(1+rvanilla)^0.5)-SUM($P321:AH321),(Input!$P$161*(1+rvanilla)^0.5)/A19stdlife))</f>
        <v>0</v>
      </c>
      <c r="AJ321" s="164">
        <f>IF(A19stdlife="n/a","n/a",IF(AJ$3&gt;(A19stdlife+$E321),(Input!$P$161*(1+rvanilla)^0.5)-SUM($P321:AI321),(Input!$P$161*(1+rvanilla)^0.5)/A19stdlife))</f>
        <v>0</v>
      </c>
      <c r="AK321" s="164">
        <f>IF(A19stdlife="n/a","n/a",IF(AK$3&gt;(A19stdlife+$E321),(Input!$P$161*(1+rvanilla)^0.5)-SUM($P321:AJ321),(Input!$P$161*(1+rvanilla)^0.5)/A19stdlife))</f>
        <v>0</v>
      </c>
      <c r="AL321" s="164">
        <f>IF(A19stdlife="n/a","n/a",IF(AL$3&gt;(A19stdlife+$E321),(Input!$P$161*(1+rvanilla)^0.5)-SUM($P321:AK321),(Input!$P$161*(1+rvanilla)^0.5)/A19stdlife))</f>
        <v>0</v>
      </c>
      <c r="AM321" s="164">
        <f>IF(A19stdlife="n/a","n/a",IF(AM$3&gt;(A19stdlife+$E321),(Input!$P$161*(1+rvanilla)^0.5)-SUM($P321:AL321),(Input!$P$161*(1+rvanilla)^0.5)/A19stdlife))</f>
        <v>0</v>
      </c>
      <c r="AN321" s="164">
        <f>IF(A19stdlife="n/a","n/a",IF(AN$3&gt;(A19stdlife+$E321),(Input!$P$161*(1+rvanilla)^0.5)-SUM($P321:AM321),(Input!$P$161*(1+rvanilla)^0.5)/A19stdlife))</f>
        <v>0</v>
      </c>
      <c r="AO321" s="164">
        <f>IF(A19stdlife="n/a","n/a",IF(AO$3&gt;(A19stdlife+$E321),(Input!$P$161*(1+rvanilla)^0.5)-SUM($P321:AN321),(Input!$P$161*(1+rvanilla)^0.5)/A19stdlife))</f>
        <v>0</v>
      </c>
      <c r="AP321" s="164">
        <f>IF(A19stdlife="n/a","n/a",IF(AP$3&gt;(A19stdlife+$E321),(Input!$P$161*(1+rvanilla)^0.5)-SUM($P321:AO321),(Input!$P$161*(1+rvanilla)^0.5)/A19stdlife))</f>
        <v>0</v>
      </c>
      <c r="AQ321" s="164">
        <f>IF(A19stdlife="n/a","n/a",IF(AQ$3&gt;(A19stdlife+$E321),(Input!$P$161*(1+rvanilla)^0.5)-SUM($P321:AP321),(Input!$P$161*(1+rvanilla)^0.5)/A19stdlife))</f>
        <v>0</v>
      </c>
      <c r="AR321" s="164">
        <f>IF(A19stdlife="n/a","n/a",IF(AR$3&gt;(A19stdlife+$E321),(Input!$P$161*(1+rvanilla)^0.5)-SUM($P321:AQ321),(Input!$P$161*(1+rvanilla)^0.5)/A19stdlife))</f>
        <v>0</v>
      </c>
      <c r="AS321" s="164">
        <f>IF(A19stdlife="n/a","n/a",IF(AS$3&gt;(A19stdlife+$E321),(Input!$P$161*(1+rvanilla)^0.5)-SUM($P321:AR321),(Input!$P$161*(1+rvanilla)^0.5)/A19stdlife))</f>
        <v>0</v>
      </c>
      <c r="AT321" s="164">
        <f>IF(A19stdlife="n/a","n/a",IF(AT$3&gt;(A19stdlife+$E321),(Input!$P$161*(1+rvanilla)^0.5)-SUM($P321:AS321),(Input!$P$161*(1+rvanilla)^0.5)/A19stdlife))</f>
        <v>0</v>
      </c>
      <c r="AU321" s="164">
        <f>IF(A19stdlife="n/a","n/a",IF(AU$3&gt;(A19stdlife+$E321),(Input!$P$161*(1+rvanilla)^0.5)-SUM($P321:AT321),(Input!$P$161*(1+rvanilla)^0.5)/A19stdlife))</f>
        <v>0</v>
      </c>
      <c r="AV321" s="164">
        <f>IF(A19stdlife="n/a","n/a",IF(AV$3&gt;(A19stdlife+$E321),(Input!$P$161*(1+rvanilla)^0.5)-SUM($P321:AU321),(Input!$P$161*(1+rvanilla)^0.5)/A19stdlife))</f>
        <v>0</v>
      </c>
      <c r="AW321" s="164">
        <f>IF(A19stdlife="n/a","n/a",IF(AW$3&gt;(A19stdlife+$E321),(Input!$P$161*(1+rvanilla)^0.5)-SUM($P321:AV321),(Input!$P$161*(1+rvanilla)^0.5)/A19stdlife))</f>
        <v>0</v>
      </c>
      <c r="AX321" s="164">
        <f>IF(A19stdlife="n/a","n/a",IF(AX$3&gt;(A19stdlife+$E321),(Input!$P$161*(1+rvanilla)^0.5)-SUM($P321:AW321),(Input!$P$161*(1+rvanilla)^0.5)/A19stdlife))</f>
        <v>0</v>
      </c>
      <c r="AY321" s="164">
        <f>IF(A19stdlife="n/a","n/a",IF(AY$3&gt;(A19stdlife+$E321),(Input!$P$161*(1+rvanilla)^0.5)-SUM($P321:AX321),(Input!$P$161*(1+rvanilla)^0.5)/A19stdlife))</f>
        <v>0</v>
      </c>
      <c r="AZ321" s="164">
        <f>IF(A19stdlife="n/a","n/a",IF(AZ$3&gt;(A19stdlife+$E321),(Input!$P$161*(1+rvanilla)^0.5)-SUM($P321:AY321),(Input!$P$161*(1+rvanilla)^0.5)/A19stdlife))</f>
        <v>0</v>
      </c>
      <c r="BA321" s="164">
        <f>IF(A19stdlife="n/a","n/a",IF(BA$3&gt;(A19stdlife+$E321),(Input!$P$161*(1+rvanilla)^0.5)-SUM($P321:AZ321),(Input!$P$161*(1+rvanilla)^0.5)/A19stdlife))</f>
        <v>0</v>
      </c>
      <c r="BB321" s="164">
        <f>IF(A19stdlife="n/a","n/a",IF(BB$3&gt;(A19stdlife+$E321),(Input!$P$161*(1+rvanilla)^0.5)-SUM($P321:BA321),(Input!$P$161*(1+rvanilla)^0.5)/A19stdlife))</f>
        <v>0</v>
      </c>
      <c r="BC321" s="164">
        <f>IF(A19stdlife="n/a","n/a",IF(BC$3&gt;(A19stdlife+$E321),(Input!$P$161*(1+rvanilla)^0.5)-SUM($P321:BB321),(Input!$P$161*(1+rvanilla)^0.5)/A19stdlife))</f>
        <v>0</v>
      </c>
      <c r="BD321" s="164">
        <f>IF(A19stdlife="n/a","n/a",IF(BD$3&gt;(A19stdlife+$E321),(Input!$P$161*(1+rvanilla)^0.5)-SUM($P321:BC321),(Input!$P$161*(1+rvanilla)^0.5)/A19stdlife))</f>
        <v>0</v>
      </c>
      <c r="BE321" s="164">
        <f>IF(A19stdlife="n/a","n/a",IF(BE$3&gt;(A19stdlife+$E321),(Input!$P$161*(1+rvanilla)^0.5)-SUM($P321:BD321),(Input!$P$161*(1+rvanilla)^0.5)/A19stdlife))</f>
        <v>0</v>
      </c>
      <c r="BF321" s="164">
        <f>IF(A19stdlife="n/a","n/a",IF(BF$3&gt;(A19stdlife+$E321),(Input!$P$161*(1+rvanilla)^0.5)-SUM($P321:BE321),(Input!$P$161*(1+rvanilla)^0.5)/A19stdlife))</f>
        <v>0</v>
      </c>
      <c r="BG321" s="164">
        <f>IF(A19stdlife="n/a","n/a",IF(BG$3&gt;(A19stdlife+$E321),(Input!$P$161*(1+rvanilla)^0.5)-SUM($P321:BF321),(Input!$P$161*(1+rvanilla)^0.5)/A19stdlife))</f>
        <v>0</v>
      </c>
      <c r="BH321" s="164">
        <f>IF(A19stdlife="n/a","n/a",IF(BH$3&gt;(A19stdlife+$E321),(Input!$P$161*(1+rvanilla)^0.5)-SUM($P321:BG321),(Input!$P$161*(1+rvanilla)^0.5)/A19stdlife))</f>
        <v>0</v>
      </c>
      <c r="BI321" s="164">
        <f>IF(A19stdlife="n/a","n/a",IF(BI$3&gt;(A19stdlife+$E321),(Input!$P$161*(1+rvanilla)^0.5)-SUM($P321:BH321),(Input!$P$161*(1+rvanilla)^0.5)/A19stdlife))</f>
        <v>0</v>
      </c>
      <c r="BJ321" s="18"/>
      <c r="BK321" s="18"/>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s="5" customFormat="1" hidden="1" outlineLevel="1" x14ac:dyDescent="0.2">
      <c r="A322" s="18"/>
      <c r="B322" s="18"/>
      <c r="C322" s="36" t="str">
        <f>Asset19</f>
        <v>Furniture, fittings, plant and equipment</v>
      </c>
      <c r="D322" s="18"/>
      <c r="E322" s="18"/>
      <c r="F322" s="33"/>
      <c r="G322" s="161">
        <f t="shared" ref="G322:AL322" si="73">SUM(G310:G321)</f>
        <v>0.48550892675308971</v>
      </c>
      <c r="H322" s="161">
        <f t="shared" si="73"/>
        <v>0.56955220705230314</v>
      </c>
      <c r="I322" s="161">
        <f t="shared" si="73"/>
        <v>0.6231304799193913</v>
      </c>
      <c r="J322" s="161">
        <f t="shared" si="73"/>
        <v>0.69197381583810347</v>
      </c>
      <c r="K322" s="161">
        <f t="shared" si="73"/>
        <v>0.7614868450652601</v>
      </c>
      <c r="L322" s="161">
        <f t="shared" si="73"/>
        <v>0.84603413200709165</v>
      </c>
      <c r="M322" s="161">
        <f t="shared" si="73"/>
        <v>0.84603413200709165</v>
      </c>
      <c r="N322" s="161">
        <f t="shared" si="73"/>
        <v>0.84603413200709165</v>
      </c>
      <c r="O322" s="161">
        <f t="shared" si="73"/>
        <v>0.84603413200709165</v>
      </c>
      <c r="P322" s="161">
        <f t="shared" si="73"/>
        <v>0.84603413200709165</v>
      </c>
      <c r="Q322" s="161">
        <f t="shared" si="73"/>
        <v>0.84603413200709165</v>
      </c>
      <c r="R322" s="161">
        <f t="shared" si="73"/>
        <v>0.84603413200709165</v>
      </c>
      <c r="S322" s="161">
        <f t="shared" si="73"/>
        <v>0.6174155802761776</v>
      </c>
      <c r="T322" s="161">
        <f t="shared" si="73"/>
        <v>0.36052520525400211</v>
      </c>
      <c r="U322" s="161">
        <f t="shared" si="73"/>
        <v>0.36052520525400211</v>
      </c>
      <c r="V322" s="161">
        <f t="shared" si="73"/>
        <v>0.36052520525400211</v>
      </c>
      <c r="W322" s="161">
        <f t="shared" si="73"/>
        <v>0.36052520525400211</v>
      </c>
      <c r="X322" s="161">
        <f t="shared" si="73"/>
        <v>0.36052520525400211</v>
      </c>
      <c r="Y322" s="161">
        <f t="shared" si="73"/>
        <v>0.31339557858589678</v>
      </c>
      <c r="Z322" s="161">
        <f t="shared" si="73"/>
        <v>0.24643640568474498</v>
      </c>
      <c r="AA322" s="161">
        <f t="shared" si="73"/>
        <v>0.18429782055798799</v>
      </c>
      <c r="AB322" s="161">
        <f t="shared" si="73"/>
        <v>0.11507893533305219</v>
      </c>
      <c r="AC322" s="161">
        <f t="shared" si="73"/>
        <v>3.7135024412534134E-2</v>
      </c>
      <c r="AD322" s="161">
        <f t="shared" si="73"/>
        <v>0</v>
      </c>
      <c r="AE322" s="161">
        <f t="shared" si="73"/>
        <v>0</v>
      </c>
      <c r="AF322" s="161">
        <f t="shared" si="73"/>
        <v>0</v>
      </c>
      <c r="AG322" s="161">
        <f t="shared" si="73"/>
        <v>0</v>
      </c>
      <c r="AH322" s="161">
        <f t="shared" si="73"/>
        <v>0</v>
      </c>
      <c r="AI322" s="161">
        <f t="shared" si="73"/>
        <v>0</v>
      </c>
      <c r="AJ322" s="161">
        <f t="shared" si="73"/>
        <v>0</v>
      </c>
      <c r="AK322" s="161">
        <f t="shared" si="73"/>
        <v>0</v>
      </c>
      <c r="AL322" s="161">
        <f t="shared" si="73"/>
        <v>0</v>
      </c>
      <c r="AM322" s="161">
        <f t="shared" ref="AM322:BI322" si="74">SUM(AM310:AM321)</f>
        <v>0</v>
      </c>
      <c r="AN322" s="161">
        <f t="shared" si="74"/>
        <v>0</v>
      </c>
      <c r="AO322" s="161">
        <f t="shared" si="74"/>
        <v>0</v>
      </c>
      <c r="AP322" s="161">
        <f t="shared" si="74"/>
        <v>0</v>
      </c>
      <c r="AQ322" s="161">
        <f t="shared" si="74"/>
        <v>0</v>
      </c>
      <c r="AR322" s="161">
        <f t="shared" si="74"/>
        <v>0</v>
      </c>
      <c r="AS322" s="161">
        <f t="shared" si="74"/>
        <v>0</v>
      </c>
      <c r="AT322" s="161">
        <f t="shared" si="74"/>
        <v>0</v>
      </c>
      <c r="AU322" s="161">
        <f t="shared" si="74"/>
        <v>0</v>
      </c>
      <c r="AV322" s="161">
        <f t="shared" si="74"/>
        <v>0</v>
      </c>
      <c r="AW322" s="161">
        <f t="shared" si="74"/>
        <v>0</v>
      </c>
      <c r="AX322" s="161">
        <f t="shared" si="74"/>
        <v>0</v>
      </c>
      <c r="AY322" s="161">
        <f t="shared" si="74"/>
        <v>0</v>
      </c>
      <c r="AZ322" s="161">
        <f t="shared" si="74"/>
        <v>0</v>
      </c>
      <c r="BA322" s="161">
        <f t="shared" si="74"/>
        <v>0</v>
      </c>
      <c r="BB322" s="161">
        <f t="shared" si="74"/>
        <v>0</v>
      </c>
      <c r="BC322" s="161">
        <f t="shared" si="74"/>
        <v>0</v>
      </c>
      <c r="BD322" s="161">
        <f t="shared" si="74"/>
        <v>0</v>
      </c>
      <c r="BE322" s="161">
        <f t="shared" si="74"/>
        <v>0</v>
      </c>
      <c r="BF322" s="161">
        <f t="shared" si="74"/>
        <v>0</v>
      </c>
      <c r="BG322" s="161">
        <f t="shared" si="74"/>
        <v>0</v>
      </c>
      <c r="BH322" s="161">
        <f t="shared" si="74"/>
        <v>0</v>
      </c>
      <c r="BI322" s="161">
        <f t="shared" si="74"/>
        <v>0</v>
      </c>
      <c r="BJ322" s="18"/>
      <c r="BK322" s="18"/>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s="5" customFormat="1" hidden="1" outlineLevel="2" x14ac:dyDescent="0.2">
      <c r="A323" s="18"/>
      <c r="B323" s="43" t="str">
        <f>C335</f>
        <v>Motor vehicles</v>
      </c>
      <c r="C323" s="44"/>
      <c r="D323" s="45" t="s">
        <v>72</v>
      </c>
      <c r="E323" s="44"/>
      <c r="F323" s="46"/>
      <c r="G323" s="389">
        <f>IF(G$3&gt;A20remlife,A20value-SUM($F323:F323),IF(A20remlife="N/A","n/a",A20value/A20remlife))</f>
        <v>2.4719927624262965</v>
      </c>
      <c r="H323" s="163">
        <f>IF(H$3&gt;A20remlife,A20value-SUM($F323:G323),IF(A20remlife="N/A","n/a",A20value/A20remlife))</f>
        <v>2.4719927624262965</v>
      </c>
      <c r="I323" s="163">
        <f>IF(I$3&gt;A20remlife,A20value-SUM($F323:H323),IF(A20remlife="N/A","n/a",A20value/A20remlife))</f>
        <v>2.4719927624262965</v>
      </c>
      <c r="J323" s="163">
        <f>IF(J$3&gt;A20remlife,A20value-SUM($F323:I323),IF(A20remlife="N/A","n/a",A20value/A20remlife))</f>
        <v>2.4719927624262965</v>
      </c>
      <c r="K323" s="163">
        <f>IF(K$3&gt;A20remlife,A20value-SUM($F323:J323),IF(A20remlife="N/A","n/a",A20value/A20remlife))</f>
        <v>2.4719927624262965</v>
      </c>
      <c r="L323" s="163">
        <f>IF(L$3&gt;A20remlife,A20value-SUM($F323:K323),IF(A20remlife="N/A","n/a",A20value/A20remlife))</f>
        <v>2.4719927624262965</v>
      </c>
      <c r="M323" s="163">
        <f>IF(M$3&gt;A20remlife,A20value-SUM($F323:L323),IF(A20remlife="N/A","n/a",A20value/A20remlife))</f>
        <v>0.79142922461878662</v>
      </c>
      <c r="N323" s="163">
        <f>IF(N$3&gt;A20remlife,A20value-SUM($F323:M323),IF(A20remlife="N/A","n/a",A20value/A20remlife))</f>
        <v>0</v>
      </c>
      <c r="O323" s="163">
        <f>IF(O$3&gt;A20remlife,A20value-SUM($F323:N323),IF(A20remlife="N/A","n/a",A20value/A20remlife))</f>
        <v>0</v>
      </c>
      <c r="P323" s="163">
        <f>IF(P$3&gt;A20remlife,A20value-SUM($F323:O323),IF(A20remlife="N/A","n/a",A20value/A20remlife))</f>
        <v>0</v>
      </c>
      <c r="Q323" s="163">
        <f>IF(Q$3&gt;A20remlife,A20value-SUM($F323:P323),IF(A20remlife="N/A","n/a",A20value/A20remlife))</f>
        <v>0</v>
      </c>
      <c r="R323" s="163">
        <f>IF(R$3&gt;A20remlife,A20value-SUM($F323:Q323),IF(A20remlife="N/A","n/a",A20value/A20remlife))</f>
        <v>0</v>
      </c>
      <c r="S323" s="163">
        <f>IF(S$3&gt;A20remlife,A20value-SUM($F323:R323),IF(A20remlife="N/A","n/a",A20value/A20remlife))</f>
        <v>0</v>
      </c>
      <c r="T323" s="163">
        <f>IF(T$3&gt;A20remlife,A20value-SUM($F323:S323),IF(A20remlife="N/A","n/a",A20value/A20remlife))</f>
        <v>0</v>
      </c>
      <c r="U323" s="163">
        <f>IF(U$3&gt;A20remlife,A20value-SUM($F323:T323),IF(A20remlife="N/A","n/a",A20value/A20remlife))</f>
        <v>0</v>
      </c>
      <c r="V323" s="163">
        <f>IF(V$3&gt;A20remlife,A20value-SUM($F323:U323),IF(A20remlife="N/A","n/a",A20value/A20remlife))</f>
        <v>0</v>
      </c>
      <c r="W323" s="163">
        <f>IF(W$3&gt;A20remlife,A20value-SUM($F323:V323),IF(A20remlife="N/A","n/a",A20value/A20remlife))</f>
        <v>0</v>
      </c>
      <c r="X323" s="163">
        <f>IF(X$3&gt;A20remlife,A20value-SUM($F323:W323),IF(A20remlife="N/A","n/a",A20value/A20remlife))</f>
        <v>0</v>
      </c>
      <c r="Y323" s="163">
        <f>IF(Y$3&gt;A20remlife,A20value-SUM($F323:X323),IF(A20remlife="N/A","n/a",A20value/A20remlife))</f>
        <v>0</v>
      </c>
      <c r="Z323" s="163">
        <f>IF(Z$3&gt;A20remlife,A20value-SUM($F323:Y323),IF(A20remlife="N/A","n/a",A20value/A20remlife))</f>
        <v>0</v>
      </c>
      <c r="AA323" s="163">
        <f>IF(AA$3&gt;A20remlife,A20value-SUM($F323:Z323),IF(A20remlife="N/A","n/a",A20value/A20remlife))</f>
        <v>0</v>
      </c>
      <c r="AB323" s="163">
        <f>IF(AB$3&gt;A20remlife,A20value-SUM($F323:AA323),IF(A20remlife="N/A","n/a",A20value/A20remlife))</f>
        <v>0</v>
      </c>
      <c r="AC323" s="163">
        <f>IF(AC$3&gt;A20remlife,A20value-SUM($F323:AB323),IF(A20remlife="N/A","n/a",A20value/A20remlife))</f>
        <v>0</v>
      </c>
      <c r="AD323" s="163">
        <f>IF(AD$3&gt;A20remlife,A20value-SUM($F323:AC323),IF(A20remlife="N/A","n/a",A20value/A20remlife))</f>
        <v>0</v>
      </c>
      <c r="AE323" s="163">
        <f>IF(AE$3&gt;A20remlife,A20value-SUM($F323:AD323),IF(A20remlife="N/A","n/a",A20value/A20remlife))</f>
        <v>0</v>
      </c>
      <c r="AF323" s="163">
        <f>IF(AF$3&gt;A20remlife,A20value-SUM($F323:AE323),IF(A20remlife="N/A","n/a",A20value/A20remlife))</f>
        <v>0</v>
      </c>
      <c r="AG323" s="163">
        <f>IF(AG$3&gt;A20remlife,A20value-SUM($F323:AF323),IF(A20remlife="N/A","n/a",A20value/A20remlife))</f>
        <v>0</v>
      </c>
      <c r="AH323" s="163">
        <f>IF(AH$3&gt;A20remlife,A20value-SUM($F323:AG323),IF(A20remlife="N/A","n/a",A20value/A20remlife))</f>
        <v>0</v>
      </c>
      <c r="AI323" s="163">
        <f>IF(AI$3&gt;A20remlife,A20value-SUM($F323:AH323),IF(A20remlife="N/A","n/a",A20value/A20remlife))</f>
        <v>0</v>
      </c>
      <c r="AJ323" s="163">
        <f>IF(AJ$3&gt;A20remlife,A20value-SUM($F323:AI323),IF(A20remlife="N/A","n/a",A20value/A20remlife))</f>
        <v>0</v>
      </c>
      <c r="AK323" s="163">
        <f>IF(AK$3&gt;A20remlife,A20value-SUM($F323:AJ323),IF(A20remlife="N/A","n/a",A20value/A20remlife))</f>
        <v>0</v>
      </c>
      <c r="AL323" s="163">
        <f>IF(AL$3&gt;A20remlife,A20value-SUM($F323:AK323),IF(A20remlife="N/A","n/a",A20value/A20remlife))</f>
        <v>0</v>
      </c>
      <c r="AM323" s="163">
        <f>IF(AM$3&gt;A20remlife,A20value-SUM($F323:AL323),IF(A20remlife="N/A","n/a",A20value/A20remlife))</f>
        <v>0</v>
      </c>
      <c r="AN323" s="163">
        <f>IF(AN$3&gt;A20remlife,A20value-SUM($F323:AM323),IF(A20remlife="N/A","n/a",A20value/A20remlife))</f>
        <v>0</v>
      </c>
      <c r="AO323" s="163">
        <f>IF(AO$3&gt;A20remlife,A20value-SUM($F323:AN323),IF(A20remlife="N/A","n/a",A20value/A20remlife))</f>
        <v>0</v>
      </c>
      <c r="AP323" s="163">
        <f>IF(AP$3&gt;A20remlife,A20value-SUM($F323:AO323),IF(A20remlife="N/A","n/a",A20value/A20remlife))</f>
        <v>0</v>
      </c>
      <c r="AQ323" s="163">
        <f>IF(AQ$3&gt;A20remlife,A20value-SUM($F323:AP323),IF(A20remlife="N/A","n/a",A20value/A20remlife))</f>
        <v>0</v>
      </c>
      <c r="AR323" s="163">
        <f>IF(AR$3&gt;A20remlife,A20value-SUM($F323:AQ323),IF(A20remlife="N/A","n/a",A20value/A20remlife))</f>
        <v>0</v>
      </c>
      <c r="AS323" s="163">
        <f>IF(AS$3&gt;A20remlife,A20value-SUM($F323:AR323),IF(A20remlife="N/A","n/a",A20value/A20remlife))</f>
        <v>0</v>
      </c>
      <c r="AT323" s="163">
        <f>IF(AT$3&gt;A20remlife,A20value-SUM($F323:AS323),IF(A20remlife="N/A","n/a",A20value/A20remlife))</f>
        <v>0</v>
      </c>
      <c r="AU323" s="163">
        <f>IF(AU$3&gt;A20remlife,A20value-SUM($F323:AT323),IF(A20remlife="N/A","n/a",A20value/A20remlife))</f>
        <v>0</v>
      </c>
      <c r="AV323" s="163">
        <f>IF(AV$3&gt;A20remlife,A20value-SUM($F323:AU323),IF(A20remlife="N/A","n/a",A20value/A20remlife))</f>
        <v>0</v>
      </c>
      <c r="AW323" s="163">
        <f>IF(AW$3&gt;A20remlife,A20value-SUM($F323:AV323),IF(A20remlife="N/A","n/a",A20value/A20remlife))</f>
        <v>0</v>
      </c>
      <c r="AX323" s="163">
        <f>IF(AX$3&gt;A20remlife,A20value-SUM($F323:AW323),IF(A20remlife="N/A","n/a",A20value/A20remlife))</f>
        <v>0</v>
      </c>
      <c r="AY323" s="163">
        <f>IF(AY$3&gt;A20remlife,A20value-SUM($F323:AX323),IF(A20remlife="N/A","n/a",A20value/A20remlife))</f>
        <v>0</v>
      </c>
      <c r="AZ323" s="163">
        <f>IF(AZ$3&gt;A20remlife,A20value-SUM($F323:AY323),IF(A20remlife="N/A","n/a",A20value/A20remlife))</f>
        <v>0</v>
      </c>
      <c r="BA323" s="163">
        <f>IF(BA$3&gt;A20remlife,A20value-SUM($F323:AZ323),IF(A20remlife="N/A","n/a",A20value/A20remlife))</f>
        <v>0</v>
      </c>
      <c r="BB323" s="163">
        <f>IF(BB$3&gt;A20remlife,A20value-SUM($F323:BA323),IF(A20remlife="N/A","n/a",A20value/A20remlife))</f>
        <v>0</v>
      </c>
      <c r="BC323" s="163">
        <f>IF(BC$3&gt;A20remlife,A20value-SUM($F323:BB323),IF(A20remlife="N/A","n/a",A20value/A20remlife))</f>
        <v>0</v>
      </c>
      <c r="BD323" s="163">
        <f>IF(BD$3&gt;A20remlife,A20value-SUM($F323:BC323),IF(A20remlife="N/A","n/a",A20value/A20remlife))</f>
        <v>0</v>
      </c>
      <c r="BE323" s="163">
        <f>IF(BE$3&gt;A20remlife,A20value-SUM($F323:BD323),IF(A20remlife="N/A","n/a",A20value/A20remlife))</f>
        <v>0</v>
      </c>
      <c r="BF323" s="163">
        <f>IF(BF$3&gt;A20remlife,A20value-SUM($F323:BE323),IF(A20remlife="N/A","n/a",A20value/A20remlife))</f>
        <v>0</v>
      </c>
      <c r="BG323" s="163">
        <f>IF(BG$3&gt;A20remlife,A20value-SUM($F323:BF323),IF(A20remlife="N/A","n/a",A20value/A20remlife))</f>
        <v>0</v>
      </c>
      <c r="BH323" s="163">
        <f>IF(BH$3&gt;A20remlife,A20value-SUM($F323:BG323),IF(A20remlife="N/A","n/a",A20value/A20remlife))</f>
        <v>0</v>
      </c>
      <c r="BI323" s="163">
        <f>IF(BI$3&gt;A20remlife,A20value-SUM($F323:BH323),IF(A20remlife="N/A","n/a",A20value/A20remlife))</f>
        <v>0</v>
      </c>
      <c r="BJ323" s="18"/>
      <c r="BK323" s="18"/>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s="5" customFormat="1" hidden="1" outlineLevel="2" x14ac:dyDescent="0.2">
      <c r="A324" s="18"/>
      <c r="B324" s="18"/>
      <c r="C324" s="36"/>
      <c r="D324" s="485" t="s">
        <v>71</v>
      </c>
      <c r="E324" s="283">
        <v>0</v>
      </c>
      <c r="F324" s="38"/>
      <c r="G324" s="160"/>
      <c r="H324" s="164"/>
      <c r="I324" s="164"/>
      <c r="J324" s="164"/>
      <c r="K324" s="164"/>
      <c r="L324" s="164"/>
      <c r="M324" s="164"/>
      <c r="N324" s="164"/>
      <c r="O324" s="164"/>
      <c r="P324" s="164"/>
      <c r="Q324" s="164"/>
      <c r="R324" s="164"/>
      <c r="S324" s="164"/>
      <c r="T324" s="164"/>
      <c r="U324" s="164"/>
      <c r="V324" s="164"/>
      <c r="W324" s="164"/>
      <c r="X324" s="164"/>
      <c r="Y324" s="164"/>
      <c r="Z324" s="164"/>
      <c r="AA324" s="164"/>
      <c r="AB324" s="164"/>
      <c r="AC324" s="164"/>
      <c r="AD324" s="164"/>
      <c r="AE324" s="164"/>
      <c r="AF324" s="164"/>
      <c r="AG324" s="164"/>
      <c r="AH324" s="164"/>
      <c r="AI324" s="164"/>
      <c r="AJ324" s="164"/>
      <c r="AK324" s="164"/>
      <c r="AL324" s="164"/>
      <c r="AM324" s="164"/>
      <c r="AN324" s="164"/>
      <c r="AO324" s="164"/>
      <c r="AP324" s="164"/>
      <c r="AQ324" s="164"/>
      <c r="AR324" s="164"/>
      <c r="AS324" s="164"/>
      <c r="AT324" s="164"/>
      <c r="AU324" s="164"/>
      <c r="AV324" s="164"/>
      <c r="AW324" s="164"/>
      <c r="AX324" s="164"/>
      <c r="AY324" s="164"/>
      <c r="AZ324" s="164"/>
      <c r="BA324" s="164"/>
      <c r="BB324" s="164"/>
      <c r="BC324" s="164"/>
      <c r="BD324" s="164"/>
      <c r="BE324" s="164"/>
      <c r="BF324" s="164"/>
      <c r="BG324" s="164"/>
      <c r="BH324" s="164"/>
      <c r="BI324" s="164"/>
      <c r="BJ324" s="18"/>
      <c r="BK324" s="18"/>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s="5" customFormat="1" hidden="1" outlineLevel="2" x14ac:dyDescent="0.2">
      <c r="A325" s="18"/>
      <c r="B325" s="18"/>
      <c r="C325" s="36"/>
      <c r="D325" s="485"/>
      <c r="E325" s="283">
        <v>1</v>
      </c>
      <c r="F325" s="38"/>
      <c r="G325" s="390"/>
      <c r="H325" s="164">
        <f>IF(A20stdlife="n/a","n/a",IF(H$3&gt;(A20stdlife+$E325),(Input!$G$162*(1+rvanilla)^0.5)-SUM($G325:G325),(Input!$G$162*(1+rvanilla)^0.5)/A20stdlife))</f>
        <v>0.12404993743199955</v>
      </c>
      <c r="I325" s="164">
        <f>IF(A20stdlife="n/a","n/a",IF(I$3&gt;(A20stdlife+$E325),(Input!$G$162*(1+rvanilla)^0.5)-SUM($G325:H325),(Input!$G$162*(1+rvanilla)^0.5)/A20stdlife))</f>
        <v>0.12404993743199955</v>
      </c>
      <c r="J325" s="164">
        <f>IF(A20stdlife="n/a","n/a",IF(J$3&gt;(A20stdlife+$E325),(Input!$G$162*(1+rvanilla)^0.5)-SUM($G325:I325),(Input!$G$162*(1+rvanilla)^0.5)/A20stdlife))</f>
        <v>0.12404993743199955</v>
      </c>
      <c r="K325" s="164">
        <f>IF(A20stdlife="n/a","n/a",IF(K$3&gt;(A20stdlife+$E325),(Input!$G$162*(1+rvanilla)^0.5)-SUM($G325:J325),(Input!$G$162*(1+rvanilla)^0.5)/A20stdlife))</f>
        <v>0.12404993743199955</v>
      </c>
      <c r="L325" s="164">
        <f>IF(A20stdlife="n/a","n/a",IF(L$3&gt;(A20stdlife+$E325),(Input!$G$162*(1+rvanilla)^0.5)-SUM($G325:K325),(Input!$G$162*(1+rvanilla)^0.5)/A20stdlife))</f>
        <v>0.12404993743199955</v>
      </c>
      <c r="M325" s="164">
        <f>IF(A20stdlife="n/a","n/a",IF(M$3&gt;(A20stdlife+$E325),(Input!$G$162*(1+rvanilla)^0.5)-SUM($G325:L325),(Input!$G$162*(1+rvanilla)^0.5)/A20stdlife))</f>
        <v>0.12404993743199955</v>
      </c>
      <c r="N325" s="164">
        <f>IF(A20stdlife="n/a","n/a",IF(N$3&gt;(A20stdlife+$E325),(Input!$G$162*(1+rvanilla)^0.5)-SUM($G325:M325),(Input!$G$162*(1+rvanilla)^0.5)/A20stdlife))</f>
        <v>0.12404993743199955</v>
      </c>
      <c r="O325" s="164">
        <f>IF(A20stdlife="n/a","n/a",IF(O$3&gt;(A20stdlife+$E325),(Input!$G$162*(1+rvanilla)^0.5)-SUM($G325:N325),(Input!$G$162*(1+rvanilla)^0.5)/A20stdlife))</f>
        <v>0.12404993743199955</v>
      </c>
      <c r="P325" s="164">
        <f>IF(A20stdlife="n/a","n/a",IF(P$3&gt;(A20stdlife+$E325),(Input!$G$162*(1+rvanilla)^0.5)-SUM($G325:O325),(Input!$G$162*(1+rvanilla)^0.5)/A20stdlife))</f>
        <v>0.12404993743199955</v>
      </c>
      <c r="Q325" s="164">
        <f>IF(A20stdlife="n/a","n/a",IF(Q$3&gt;(A20stdlife+$E325),(Input!$G$162*(1+rvanilla)^0.5)-SUM($G325:P325),(Input!$G$162*(1+rvanilla)^0.5)/A20stdlife))</f>
        <v>0.12404993743199955</v>
      </c>
      <c r="R325" s="164">
        <f>IF(A20stdlife="n/a","n/a",IF(R$3&gt;(A20stdlife+$E325),(Input!$G$162*(1+rvanilla)^0.5)-SUM($G325:Q325),(Input!$G$162*(1+rvanilla)^0.5)/A20stdlife))</f>
        <v>3.0291352549761896E-2</v>
      </c>
      <c r="S325" s="164">
        <f>IF(A20stdlife="n/a","n/a",IF(S$3&gt;(A20stdlife+$E325),(Input!$G$162*(1+rvanilla)^0.5)-SUM($G325:R325),(Input!$G$162*(1+rvanilla)^0.5)/A20stdlife))</f>
        <v>0</v>
      </c>
      <c r="T325" s="164">
        <f>IF(A20stdlife="n/a","n/a",IF(T$3&gt;(A20stdlife+$E325),(Input!$G$162*(1+rvanilla)^0.5)-SUM($G325:S325),(Input!$G$162*(1+rvanilla)^0.5)/A20stdlife))</f>
        <v>0</v>
      </c>
      <c r="U325" s="164">
        <f>IF(A20stdlife="n/a","n/a",IF(U$3&gt;(A20stdlife+$E325),(Input!$G$162*(1+rvanilla)^0.5)-SUM($G325:T325),(Input!$G$162*(1+rvanilla)^0.5)/A20stdlife))</f>
        <v>0</v>
      </c>
      <c r="V325" s="164">
        <f>IF(A20stdlife="n/a","n/a",IF(V$3&gt;(A20stdlife+$E325),(Input!$G$162*(1+rvanilla)^0.5)-SUM($G325:U325),(Input!$G$162*(1+rvanilla)^0.5)/A20stdlife))</f>
        <v>0</v>
      </c>
      <c r="W325" s="164">
        <f>IF(A20stdlife="n/a","n/a",IF(W$3&gt;(A20stdlife+$E325),(Input!$G$162*(1+rvanilla)^0.5)-SUM($G325:V325),(Input!$G$162*(1+rvanilla)^0.5)/A20stdlife))</f>
        <v>0</v>
      </c>
      <c r="X325" s="164">
        <f>IF(A20stdlife="n/a","n/a",IF(X$3&gt;(A20stdlife+$E325),(Input!$G$162*(1+rvanilla)^0.5)-SUM($G325:W325),(Input!$G$162*(1+rvanilla)^0.5)/A20stdlife))</f>
        <v>0</v>
      </c>
      <c r="Y325" s="164">
        <f>IF(A20stdlife="n/a","n/a",IF(Y$3&gt;(A20stdlife+$E325),(Input!$G$162*(1+rvanilla)^0.5)-SUM($G325:X325),(Input!$G$162*(1+rvanilla)^0.5)/A20stdlife))</f>
        <v>0</v>
      </c>
      <c r="Z325" s="164">
        <f>IF(A20stdlife="n/a","n/a",IF(Z$3&gt;(A20stdlife+$E325),(Input!$G$162*(1+rvanilla)^0.5)-SUM($G325:Y325),(Input!$G$162*(1+rvanilla)^0.5)/A20stdlife))</f>
        <v>0</v>
      </c>
      <c r="AA325" s="164">
        <f>IF(A20stdlife="n/a","n/a",IF(AA$3&gt;(A20stdlife+$E325),(Input!$G$162*(1+rvanilla)^0.5)-SUM($G325:Z325),(Input!$G$162*(1+rvanilla)^0.5)/A20stdlife))</f>
        <v>0</v>
      </c>
      <c r="AB325" s="164">
        <f>IF(A20stdlife="n/a","n/a",IF(AB$3&gt;(A20stdlife+$E325),(Input!$G$162*(1+rvanilla)^0.5)-SUM($G325:AA325),(Input!$G$162*(1+rvanilla)^0.5)/A20stdlife))</f>
        <v>0</v>
      </c>
      <c r="AC325" s="164">
        <f>IF(A20stdlife="n/a","n/a",IF(AC$3&gt;(A20stdlife+$E325),(Input!$G$162*(1+rvanilla)^0.5)-SUM($G325:AB325),(Input!$G$162*(1+rvanilla)^0.5)/A20stdlife))</f>
        <v>0</v>
      </c>
      <c r="AD325" s="164">
        <f>IF(A20stdlife="n/a","n/a",IF(AD$3&gt;(A20stdlife+$E325),(Input!$G$162*(1+rvanilla)^0.5)-SUM($G325:AC325),(Input!$G$162*(1+rvanilla)^0.5)/A20stdlife))</f>
        <v>0</v>
      </c>
      <c r="AE325" s="164">
        <f>IF(A20stdlife="n/a","n/a",IF(AE$3&gt;(A20stdlife+$E325),(Input!$G$162*(1+rvanilla)^0.5)-SUM($G325:AD325),(Input!$G$162*(1+rvanilla)^0.5)/A20stdlife))</f>
        <v>0</v>
      </c>
      <c r="AF325" s="164">
        <f>IF(A20stdlife="n/a","n/a",IF(AF$3&gt;(A20stdlife+$E325),(Input!$G$162*(1+rvanilla)^0.5)-SUM($G325:AE325),(Input!$G$162*(1+rvanilla)^0.5)/A20stdlife))</f>
        <v>0</v>
      </c>
      <c r="AG325" s="164">
        <f>IF(A20stdlife="n/a","n/a",IF(AG$3&gt;(A20stdlife+$E325),(Input!$G$162*(1+rvanilla)^0.5)-SUM($G325:AF325),(Input!$G$162*(1+rvanilla)^0.5)/A20stdlife))</f>
        <v>0</v>
      </c>
      <c r="AH325" s="164">
        <f>IF(A20stdlife="n/a","n/a",IF(AH$3&gt;(A20stdlife+$E325),(Input!$G$162*(1+rvanilla)^0.5)-SUM($G325:AG325),(Input!$G$162*(1+rvanilla)^0.5)/A20stdlife))</f>
        <v>0</v>
      </c>
      <c r="AI325" s="164">
        <f>IF(A20stdlife="n/a","n/a",IF(AI$3&gt;(A20stdlife+$E325),(Input!$G$162*(1+rvanilla)^0.5)-SUM($G325:AH325),(Input!$G$162*(1+rvanilla)^0.5)/A20stdlife))</f>
        <v>0</v>
      </c>
      <c r="AJ325" s="164">
        <f>IF(A20stdlife="n/a","n/a",IF(AJ$3&gt;(A20stdlife+$E325),(Input!$G$162*(1+rvanilla)^0.5)-SUM($G325:AI325),(Input!$G$162*(1+rvanilla)^0.5)/A20stdlife))</f>
        <v>0</v>
      </c>
      <c r="AK325" s="164">
        <f>IF(A20stdlife="n/a","n/a",IF(AK$3&gt;(A20stdlife+$E325),(Input!$G$162*(1+rvanilla)^0.5)-SUM($G325:AJ325),(Input!$G$162*(1+rvanilla)^0.5)/A20stdlife))</f>
        <v>0</v>
      </c>
      <c r="AL325" s="164">
        <f>IF(A20stdlife="n/a","n/a",IF(AL$3&gt;(A20stdlife+$E325),(Input!$G$162*(1+rvanilla)^0.5)-SUM($G325:AK325),(Input!$G$162*(1+rvanilla)^0.5)/A20stdlife))</f>
        <v>0</v>
      </c>
      <c r="AM325" s="164">
        <f>IF(A20stdlife="n/a","n/a",IF(AM$3&gt;(A20stdlife+$E325),(Input!$G$162*(1+rvanilla)^0.5)-SUM($G325:AL325),(Input!$G$162*(1+rvanilla)^0.5)/A20stdlife))</f>
        <v>0</v>
      </c>
      <c r="AN325" s="164">
        <f>IF(A20stdlife="n/a","n/a",IF(AN$3&gt;(A20stdlife+$E325),(Input!$G$162*(1+rvanilla)^0.5)-SUM($G325:AM325),(Input!$G$162*(1+rvanilla)^0.5)/A20stdlife))</f>
        <v>0</v>
      </c>
      <c r="AO325" s="164">
        <f>IF(A20stdlife="n/a","n/a",IF(AO$3&gt;(A20stdlife+$E325),(Input!$G$162*(1+rvanilla)^0.5)-SUM($G325:AN325),(Input!$G$162*(1+rvanilla)^0.5)/A20stdlife))</f>
        <v>0</v>
      </c>
      <c r="AP325" s="164">
        <f>IF(A20stdlife="n/a","n/a",IF(AP$3&gt;(A20stdlife+$E325),(Input!$G$162*(1+rvanilla)^0.5)-SUM($G325:AO325),(Input!$G$162*(1+rvanilla)^0.5)/A20stdlife))</f>
        <v>0</v>
      </c>
      <c r="AQ325" s="164">
        <f>IF(A20stdlife="n/a","n/a",IF(AQ$3&gt;(A20stdlife+$E325),(Input!$G$162*(1+rvanilla)^0.5)-SUM($G325:AP325),(Input!$G$162*(1+rvanilla)^0.5)/A20stdlife))</f>
        <v>0</v>
      </c>
      <c r="AR325" s="164">
        <f>IF(A20stdlife="n/a","n/a",IF(AR$3&gt;(A20stdlife+$E325),(Input!$G$162*(1+rvanilla)^0.5)-SUM($G325:AQ325),(Input!$G$162*(1+rvanilla)^0.5)/A20stdlife))</f>
        <v>0</v>
      </c>
      <c r="AS325" s="164">
        <f>IF(A20stdlife="n/a","n/a",IF(AS$3&gt;(A20stdlife+$E325),(Input!$G$162*(1+rvanilla)^0.5)-SUM($G325:AR325),(Input!$G$162*(1+rvanilla)^0.5)/A20stdlife))</f>
        <v>0</v>
      </c>
      <c r="AT325" s="164">
        <f>IF(A20stdlife="n/a","n/a",IF(AT$3&gt;(A20stdlife+$E325),(Input!$G$162*(1+rvanilla)^0.5)-SUM($G325:AS325),(Input!$G$162*(1+rvanilla)^0.5)/A20stdlife))</f>
        <v>0</v>
      </c>
      <c r="AU325" s="164">
        <f>IF(A20stdlife="n/a","n/a",IF(AU$3&gt;(A20stdlife+$E325),(Input!$G$162*(1+rvanilla)^0.5)-SUM($G325:AT325),(Input!$G$162*(1+rvanilla)^0.5)/A20stdlife))</f>
        <v>0</v>
      </c>
      <c r="AV325" s="164">
        <f>IF(A20stdlife="n/a","n/a",IF(AV$3&gt;(A20stdlife+$E325),(Input!$G$162*(1+rvanilla)^0.5)-SUM($G325:AU325),(Input!$G$162*(1+rvanilla)^0.5)/A20stdlife))</f>
        <v>0</v>
      </c>
      <c r="AW325" s="164">
        <f>IF(A20stdlife="n/a","n/a",IF(AW$3&gt;(A20stdlife+$E325),(Input!$G$162*(1+rvanilla)^0.5)-SUM($G325:AV325),(Input!$G$162*(1+rvanilla)^0.5)/A20stdlife))</f>
        <v>0</v>
      </c>
      <c r="AX325" s="164">
        <f>IF(A20stdlife="n/a","n/a",IF(AX$3&gt;(A20stdlife+$E325),(Input!$G$162*(1+rvanilla)^0.5)-SUM($G325:AW325),(Input!$G$162*(1+rvanilla)^0.5)/A20stdlife))</f>
        <v>0</v>
      </c>
      <c r="AY325" s="164">
        <f>IF(A20stdlife="n/a","n/a",IF(AY$3&gt;(A20stdlife+$E325),(Input!$G$162*(1+rvanilla)^0.5)-SUM($G325:AX325),(Input!$G$162*(1+rvanilla)^0.5)/A20stdlife))</f>
        <v>0</v>
      </c>
      <c r="AZ325" s="164">
        <f>IF(A20stdlife="n/a","n/a",IF(AZ$3&gt;(A20stdlife+$E325),(Input!$G$162*(1+rvanilla)^0.5)-SUM($G325:AY325),(Input!$G$162*(1+rvanilla)^0.5)/A20stdlife))</f>
        <v>0</v>
      </c>
      <c r="BA325" s="164">
        <f>IF(A20stdlife="n/a","n/a",IF(BA$3&gt;(A20stdlife+$E325),(Input!$G$162*(1+rvanilla)^0.5)-SUM($G325:AZ325),(Input!$G$162*(1+rvanilla)^0.5)/A20stdlife))</f>
        <v>0</v>
      </c>
      <c r="BB325" s="164">
        <f>IF(A20stdlife="n/a","n/a",IF(BB$3&gt;(A20stdlife+$E325),(Input!$G$162*(1+rvanilla)^0.5)-SUM($G325:BA325),(Input!$G$162*(1+rvanilla)^0.5)/A20stdlife))</f>
        <v>0</v>
      </c>
      <c r="BC325" s="164">
        <f>IF(A20stdlife="n/a","n/a",IF(BC$3&gt;(A20stdlife+$E325),(Input!$G$162*(1+rvanilla)^0.5)-SUM($G325:BB325),(Input!$G$162*(1+rvanilla)^0.5)/A20stdlife))</f>
        <v>0</v>
      </c>
      <c r="BD325" s="164">
        <f>IF(A20stdlife="n/a","n/a",IF(BD$3&gt;(A20stdlife+$E325),(Input!$G$162*(1+rvanilla)^0.5)-SUM($G325:BC325),(Input!$G$162*(1+rvanilla)^0.5)/A20stdlife))</f>
        <v>0</v>
      </c>
      <c r="BE325" s="164">
        <f>IF(A20stdlife="n/a","n/a",IF(BE$3&gt;(A20stdlife+$E325),(Input!$G$162*(1+rvanilla)^0.5)-SUM($G325:BD325),(Input!$G$162*(1+rvanilla)^0.5)/A20stdlife))</f>
        <v>0</v>
      </c>
      <c r="BF325" s="164">
        <f>IF(A20stdlife="n/a","n/a",IF(BF$3&gt;(A20stdlife+$E325),(Input!$G$162*(1+rvanilla)^0.5)-SUM($G325:BE325),(Input!$G$162*(1+rvanilla)^0.5)/A20stdlife))</f>
        <v>0</v>
      </c>
      <c r="BG325" s="164">
        <f>IF(A20stdlife="n/a","n/a",IF(BG$3&gt;(A20stdlife+$E325),(Input!$G$162*(1+rvanilla)^0.5)-SUM($G325:BF325),(Input!$G$162*(1+rvanilla)^0.5)/A20stdlife))</f>
        <v>0</v>
      </c>
      <c r="BH325" s="164">
        <f>IF(A20stdlife="n/a","n/a",IF(BH$3&gt;(A20stdlife+$E325),(Input!$G$162*(1+rvanilla)^0.5)-SUM($G325:BG325),(Input!$G$162*(1+rvanilla)^0.5)/A20stdlife))</f>
        <v>0</v>
      </c>
      <c r="BI325" s="164">
        <f>IF(A20stdlife="n/a","n/a",IF(BI$3&gt;(A20stdlife+$E325),(Input!$G$162*(1+rvanilla)^0.5)-SUM($G325:BH325),(Input!$G$162*(1+rvanilla)^0.5)/A20stdlife))</f>
        <v>0</v>
      </c>
      <c r="BJ325" s="18"/>
      <c r="BK325" s="18"/>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s="5" customFormat="1" hidden="1" outlineLevel="2" x14ac:dyDescent="0.2">
      <c r="A326" s="18"/>
      <c r="B326" s="18"/>
      <c r="C326" s="36"/>
      <c r="D326" s="485"/>
      <c r="E326" s="283">
        <v>2</v>
      </c>
      <c r="F326" s="38"/>
      <c r="G326" s="391"/>
      <c r="H326" s="307"/>
      <c r="I326" s="164">
        <f>IF(A20stdlife="n/a","n/a",IF(I$3&gt;(A20stdlife+$E326),(Input!$H$162*(1+rvanilla)^0.5)-SUM($H326:H326),(Input!$H$162*(1+rvanilla)^0.5)/A20stdlife))</f>
        <v>8.8508052372756024E-2</v>
      </c>
      <c r="J326" s="164">
        <f>IF(A20stdlife="n/a","n/a",IF(J$3&gt;(A20stdlife+$E326),(Input!$H$162*(1+rvanilla)^0.5)-SUM($H326:I326),(Input!$H$162*(1+rvanilla)^0.5)/A20stdlife))</f>
        <v>8.8508052372756024E-2</v>
      </c>
      <c r="K326" s="164">
        <f>IF(A20stdlife="n/a","n/a",IF(K$3&gt;(A20stdlife+$E326),(Input!$H$162*(1+rvanilla)^0.5)-SUM($H326:J326),(Input!$H$162*(1+rvanilla)^0.5)/A20stdlife))</f>
        <v>8.8508052372756024E-2</v>
      </c>
      <c r="L326" s="164">
        <f>IF(A20stdlife="n/a","n/a",IF(L$3&gt;(A20stdlife+$E326),(Input!$H$162*(1+rvanilla)^0.5)-SUM($H326:K326),(Input!$H$162*(1+rvanilla)^0.5)/A20stdlife))</f>
        <v>8.8508052372756024E-2</v>
      </c>
      <c r="M326" s="164">
        <f>IF(A20stdlife="n/a","n/a",IF(M$3&gt;(A20stdlife+$E326),(Input!$H$162*(1+rvanilla)^0.5)-SUM($H326:L326),(Input!$H$162*(1+rvanilla)^0.5)/A20stdlife))</f>
        <v>8.8508052372756024E-2</v>
      </c>
      <c r="N326" s="164">
        <f>IF(A20stdlife="n/a","n/a",IF(N$3&gt;(A20stdlife+$E326),(Input!$H$162*(1+rvanilla)^0.5)-SUM($H326:M326),(Input!$H$162*(1+rvanilla)^0.5)/A20stdlife))</f>
        <v>8.8508052372756024E-2</v>
      </c>
      <c r="O326" s="164">
        <f>IF(A20stdlife="n/a","n/a",IF(O$3&gt;(A20stdlife+$E326),(Input!$H$162*(1+rvanilla)^0.5)-SUM($H326:N326),(Input!$H$162*(1+rvanilla)^0.5)/A20stdlife))</f>
        <v>8.8508052372756024E-2</v>
      </c>
      <c r="P326" s="164">
        <f>IF(A20stdlife="n/a","n/a",IF(P$3&gt;(A20stdlife+$E326),(Input!$H$162*(1+rvanilla)^0.5)-SUM($H326:O326),(Input!$H$162*(1+rvanilla)^0.5)/A20stdlife))</f>
        <v>8.8508052372756024E-2</v>
      </c>
      <c r="Q326" s="164">
        <f>IF(A20stdlife="n/a","n/a",IF(Q$3&gt;(A20stdlife+$E326),(Input!$H$162*(1+rvanilla)^0.5)-SUM($H326:P326),(Input!$H$162*(1+rvanilla)^0.5)/A20stdlife))</f>
        <v>8.8508052372756024E-2</v>
      </c>
      <c r="R326" s="164">
        <f>IF(A20stdlife="n/a","n/a",IF(R$3&gt;(A20stdlife+$E326),(Input!$H$162*(1+rvanilla)^0.5)-SUM($H326:Q326),(Input!$H$162*(1+rvanilla)^0.5)/A20stdlife))</f>
        <v>8.8508052372756024E-2</v>
      </c>
      <c r="S326" s="164">
        <f>IF(A20stdlife="n/a","n/a",IF(S$3&gt;(A20stdlife+$E326),(Input!$H$162*(1+rvanilla)^0.5)-SUM($H326:R326),(Input!$H$162*(1+rvanilla)^0.5)/A20stdlife))</f>
        <v>2.1612494721213071E-2</v>
      </c>
      <c r="T326" s="164">
        <f>IF(A20stdlife="n/a","n/a",IF(T$3&gt;(A20stdlife+$E326),(Input!$H$162*(1+rvanilla)^0.5)-SUM($H326:S326),(Input!$H$162*(1+rvanilla)^0.5)/A20stdlife))</f>
        <v>0</v>
      </c>
      <c r="U326" s="164">
        <f>IF(A20stdlife="n/a","n/a",IF(U$3&gt;(A20stdlife+$E326),(Input!$H$162*(1+rvanilla)^0.5)-SUM($H326:T326),(Input!$H$162*(1+rvanilla)^0.5)/A20stdlife))</f>
        <v>0</v>
      </c>
      <c r="V326" s="164">
        <f>IF(A20stdlife="n/a","n/a",IF(V$3&gt;(A20stdlife+$E326),(Input!$H$162*(1+rvanilla)^0.5)-SUM($H326:U326),(Input!$H$162*(1+rvanilla)^0.5)/A20stdlife))</f>
        <v>0</v>
      </c>
      <c r="W326" s="164">
        <f>IF(A20stdlife="n/a","n/a",IF(W$3&gt;(A20stdlife+$E326),(Input!$H$162*(1+rvanilla)^0.5)-SUM($H326:V326),(Input!$H$162*(1+rvanilla)^0.5)/A20stdlife))</f>
        <v>0</v>
      </c>
      <c r="X326" s="164">
        <f>IF(A20stdlife="n/a","n/a",IF(X$3&gt;(A20stdlife+$E326),(Input!$H$162*(1+rvanilla)^0.5)-SUM($H326:W326),(Input!$H$162*(1+rvanilla)^0.5)/A20stdlife))</f>
        <v>0</v>
      </c>
      <c r="Y326" s="164">
        <f>IF(A20stdlife="n/a","n/a",IF(Y$3&gt;(A20stdlife+$E326),(Input!$H$162*(1+rvanilla)^0.5)-SUM($H326:X326),(Input!$H$162*(1+rvanilla)^0.5)/A20stdlife))</f>
        <v>0</v>
      </c>
      <c r="Z326" s="164">
        <f>IF(A20stdlife="n/a","n/a",IF(Z$3&gt;(A20stdlife+$E326),(Input!$H$162*(1+rvanilla)^0.5)-SUM($H326:Y326),(Input!$H$162*(1+rvanilla)^0.5)/A20stdlife))</f>
        <v>0</v>
      </c>
      <c r="AA326" s="164">
        <f>IF(A20stdlife="n/a","n/a",IF(AA$3&gt;(A20stdlife+$E326),(Input!$H$162*(1+rvanilla)^0.5)-SUM($H326:Z326),(Input!$H$162*(1+rvanilla)^0.5)/A20stdlife))</f>
        <v>0</v>
      </c>
      <c r="AB326" s="164">
        <f>IF(A20stdlife="n/a","n/a",IF(AB$3&gt;(A20stdlife+$E326),(Input!$H$162*(1+rvanilla)^0.5)-SUM($H326:AA326),(Input!$H$162*(1+rvanilla)^0.5)/A20stdlife))</f>
        <v>0</v>
      </c>
      <c r="AC326" s="164">
        <f>IF(A20stdlife="n/a","n/a",IF(AC$3&gt;(A20stdlife+$E326),(Input!$H$162*(1+rvanilla)^0.5)-SUM($H326:AB326),(Input!$H$162*(1+rvanilla)^0.5)/A20stdlife))</f>
        <v>0</v>
      </c>
      <c r="AD326" s="164">
        <f>IF(A20stdlife="n/a","n/a",IF(AD$3&gt;(A20stdlife+$E326),(Input!$H$162*(1+rvanilla)^0.5)-SUM($H326:AC326),(Input!$H$162*(1+rvanilla)^0.5)/A20stdlife))</f>
        <v>0</v>
      </c>
      <c r="AE326" s="164">
        <f>IF(A20stdlife="n/a","n/a",IF(AE$3&gt;(A20stdlife+$E326),(Input!$H$162*(1+rvanilla)^0.5)-SUM($H326:AD326),(Input!$H$162*(1+rvanilla)^0.5)/A20stdlife))</f>
        <v>0</v>
      </c>
      <c r="AF326" s="164">
        <f>IF(A20stdlife="n/a","n/a",IF(AF$3&gt;(A20stdlife+$E326),(Input!$H$162*(1+rvanilla)^0.5)-SUM($H326:AE326),(Input!$H$162*(1+rvanilla)^0.5)/A20stdlife))</f>
        <v>0</v>
      </c>
      <c r="AG326" s="164">
        <f>IF(A20stdlife="n/a","n/a",IF(AG$3&gt;(A20stdlife+$E326),(Input!$H$162*(1+rvanilla)^0.5)-SUM($H326:AF326),(Input!$H$162*(1+rvanilla)^0.5)/A20stdlife))</f>
        <v>0</v>
      </c>
      <c r="AH326" s="164">
        <f>IF(A20stdlife="n/a","n/a",IF(AH$3&gt;(A20stdlife+$E326),(Input!$H$162*(1+rvanilla)^0.5)-SUM($H326:AG326),(Input!$H$162*(1+rvanilla)^0.5)/A20stdlife))</f>
        <v>0</v>
      </c>
      <c r="AI326" s="164">
        <f>IF(A20stdlife="n/a","n/a",IF(AI$3&gt;(A20stdlife+$E326),(Input!$H$162*(1+rvanilla)^0.5)-SUM($H326:AH326),(Input!$H$162*(1+rvanilla)^0.5)/A20stdlife))</f>
        <v>0</v>
      </c>
      <c r="AJ326" s="164">
        <f>IF(A20stdlife="n/a","n/a",IF(AJ$3&gt;(A20stdlife+$E326),(Input!$H$162*(1+rvanilla)^0.5)-SUM($H326:AI326),(Input!$H$162*(1+rvanilla)^0.5)/A20stdlife))</f>
        <v>0</v>
      </c>
      <c r="AK326" s="164">
        <f>IF(A20stdlife="n/a","n/a",IF(AK$3&gt;(A20stdlife+$E326),(Input!$H$162*(1+rvanilla)^0.5)-SUM($H326:AJ326),(Input!$H$162*(1+rvanilla)^0.5)/A20stdlife))</f>
        <v>0</v>
      </c>
      <c r="AL326" s="164">
        <f>IF(A20stdlife="n/a","n/a",IF(AL$3&gt;(A20stdlife+$E326),(Input!$H$162*(1+rvanilla)^0.5)-SUM($H326:AK326),(Input!$H$162*(1+rvanilla)^0.5)/A20stdlife))</f>
        <v>0</v>
      </c>
      <c r="AM326" s="164">
        <f>IF(A20stdlife="n/a","n/a",IF(AM$3&gt;(A20stdlife+$E326),(Input!$H$162*(1+rvanilla)^0.5)-SUM($H326:AL326),(Input!$H$162*(1+rvanilla)^0.5)/A20stdlife))</f>
        <v>0</v>
      </c>
      <c r="AN326" s="164">
        <f>IF(A20stdlife="n/a","n/a",IF(AN$3&gt;(A20stdlife+$E326),(Input!$H$162*(1+rvanilla)^0.5)-SUM($H326:AM326),(Input!$H$162*(1+rvanilla)^0.5)/A20stdlife))</f>
        <v>0</v>
      </c>
      <c r="AO326" s="164">
        <f>IF(A20stdlife="n/a","n/a",IF(AO$3&gt;(A20stdlife+$E326),(Input!$H$162*(1+rvanilla)^0.5)-SUM($H326:AN326),(Input!$H$162*(1+rvanilla)^0.5)/A20stdlife))</f>
        <v>0</v>
      </c>
      <c r="AP326" s="164">
        <f>IF(A20stdlife="n/a","n/a",IF(AP$3&gt;(A20stdlife+$E326),(Input!$H$162*(1+rvanilla)^0.5)-SUM($H326:AO326),(Input!$H$162*(1+rvanilla)^0.5)/A20stdlife))</f>
        <v>0</v>
      </c>
      <c r="AQ326" s="164">
        <f>IF(A20stdlife="n/a","n/a",IF(AQ$3&gt;(A20stdlife+$E326),(Input!$H$162*(1+rvanilla)^0.5)-SUM($H326:AP326),(Input!$H$162*(1+rvanilla)^0.5)/A20stdlife))</f>
        <v>0</v>
      </c>
      <c r="AR326" s="164">
        <f>IF(A20stdlife="n/a","n/a",IF(AR$3&gt;(A20stdlife+$E326),(Input!$H$162*(1+rvanilla)^0.5)-SUM($H326:AQ326),(Input!$H$162*(1+rvanilla)^0.5)/A20stdlife))</f>
        <v>0</v>
      </c>
      <c r="AS326" s="164">
        <f>IF(A20stdlife="n/a","n/a",IF(AS$3&gt;(A20stdlife+$E326),(Input!$H$162*(1+rvanilla)^0.5)-SUM($H326:AR326),(Input!$H$162*(1+rvanilla)^0.5)/A20stdlife))</f>
        <v>0</v>
      </c>
      <c r="AT326" s="164">
        <f>IF(A20stdlife="n/a","n/a",IF(AT$3&gt;(A20stdlife+$E326),(Input!$H$162*(1+rvanilla)^0.5)-SUM($H326:AS326),(Input!$H$162*(1+rvanilla)^0.5)/A20stdlife))</f>
        <v>0</v>
      </c>
      <c r="AU326" s="164">
        <f>IF(A20stdlife="n/a","n/a",IF(AU$3&gt;(A20stdlife+$E326),(Input!$H$162*(1+rvanilla)^0.5)-SUM($H326:AT326),(Input!$H$162*(1+rvanilla)^0.5)/A20stdlife))</f>
        <v>0</v>
      </c>
      <c r="AV326" s="164">
        <f>IF(A20stdlife="n/a","n/a",IF(AV$3&gt;(A20stdlife+$E326),(Input!$H$162*(1+rvanilla)^0.5)-SUM($H326:AU326),(Input!$H$162*(1+rvanilla)^0.5)/A20stdlife))</f>
        <v>0</v>
      </c>
      <c r="AW326" s="164">
        <f>IF(A20stdlife="n/a","n/a",IF(AW$3&gt;(A20stdlife+$E326),(Input!$H$162*(1+rvanilla)^0.5)-SUM($H326:AV326),(Input!$H$162*(1+rvanilla)^0.5)/A20stdlife))</f>
        <v>0</v>
      </c>
      <c r="AX326" s="164">
        <f>IF(A20stdlife="n/a","n/a",IF(AX$3&gt;(A20stdlife+$E326),(Input!$H$162*(1+rvanilla)^0.5)-SUM($H326:AW326),(Input!$H$162*(1+rvanilla)^0.5)/A20stdlife))</f>
        <v>0</v>
      </c>
      <c r="AY326" s="164">
        <f>IF(A20stdlife="n/a","n/a",IF(AY$3&gt;(A20stdlife+$E326),(Input!$H$162*(1+rvanilla)^0.5)-SUM($H326:AX326),(Input!$H$162*(1+rvanilla)^0.5)/A20stdlife))</f>
        <v>0</v>
      </c>
      <c r="AZ326" s="164">
        <f>IF(A20stdlife="n/a","n/a",IF(AZ$3&gt;(A20stdlife+$E326),(Input!$H$162*(1+rvanilla)^0.5)-SUM($H326:AY326),(Input!$H$162*(1+rvanilla)^0.5)/A20stdlife))</f>
        <v>0</v>
      </c>
      <c r="BA326" s="164">
        <f>IF(A20stdlife="n/a","n/a",IF(BA$3&gt;(A20stdlife+$E326),(Input!$H$162*(1+rvanilla)^0.5)-SUM($H326:AZ326),(Input!$H$162*(1+rvanilla)^0.5)/A20stdlife))</f>
        <v>0</v>
      </c>
      <c r="BB326" s="164">
        <f>IF(A20stdlife="n/a","n/a",IF(BB$3&gt;(A20stdlife+$E326),(Input!$H$162*(1+rvanilla)^0.5)-SUM($H326:BA326),(Input!$H$162*(1+rvanilla)^0.5)/A20stdlife))</f>
        <v>0</v>
      </c>
      <c r="BC326" s="164">
        <f>IF(A20stdlife="n/a","n/a",IF(BC$3&gt;(A20stdlife+$E326),(Input!$H$162*(1+rvanilla)^0.5)-SUM($H326:BB326),(Input!$H$162*(1+rvanilla)^0.5)/A20stdlife))</f>
        <v>0</v>
      </c>
      <c r="BD326" s="164">
        <f>IF(A20stdlife="n/a","n/a",IF(BD$3&gt;(A20stdlife+$E326),(Input!$H$162*(1+rvanilla)^0.5)-SUM($H326:BC326),(Input!$H$162*(1+rvanilla)^0.5)/A20stdlife))</f>
        <v>0</v>
      </c>
      <c r="BE326" s="164">
        <f>IF(A20stdlife="n/a","n/a",IF(BE$3&gt;(A20stdlife+$E326),(Input!$H$162*(1+rvanilla)^0.5)-SUM($H326:BD326),(Input!$H$162*(1+rvanilla)^0.5)/A20stdlife))</f>
        <v>0</v>
      </c>
      <c r="BF326" s="164">
        <f>IF(A20stdlife="n/a","n/a",IF(BF$3&gt;(A20stdlife+$E326),(Input!$H$162*(1+rvanilla)^0.5)-SUM($H326:BE326),(Input!$H$162*(1+rvanilla)^0.5)/A20stdlife))</f>
        <v>0</v>
      </c>
      <c r="BG326" s="164">
        <f>IF(A20stdlife="n/a","n/a",IF(BG$3&gt;(A20stdlife+$E326),(Input!$H$162*(1+rvanilla)^0.5)-SUM($H326:BF326),(Input!$H$162*(1+rvanilla)^0.5)/A20stdlife))</f>
        <v>0</v>
      </c>
      <c r="BH326" s="164">
        <f>IF(A20stdlife="n/a","n/a",IF(BH$3&gt;(A20stdlife+$E326),(Input!$H$162*(1+rvanilla)^0.5)-SUM($H326:BG326),(Input!$H$162*(1+rvanilla)^0.5)/A20stdlife))</f>
        <v>0</v>
      </c>
      <c r="BI326" s="164">
        <f>IF(A20stdlife="n/a","n/a",IF(BI$3&gt;(A20stdlife+$E326),(Input!$H$162*(1+rvanilla)^0.5)-SUM($H326:BH326),(Input!$H$162*(1+rvanilla)^0.5)/A20stdlife))</f>
        <v>0</v>
      </c>
      <c r="BJ326" s="18"/>
      <c r="BK326" s="18"/>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s="5" customFormat="1" hidden="1" outlineLevel="2" x14ac:dyDescent="0.2">
      <c r="A327" s="18"/>
      <c r="B327" s="18"/>
      <c r="C327" s="36"/>
      <c r="D327" s="485"/>
      <c r="E327" s="283">
        <v>3</v>
      </c>
      <c r="F327" s="38"/>
      <c r="G327" s="391"/>
      <c r="H327" s="308"/>
      <c r="I327" s="307"/>
      <c r="J327" s="164">
        <f>IF(A20stdlife="n/a","n/a",IF(J$3&gt;(A20stdlife+$E327),(Input!$I$162*(1+rvanilla)^0.5)-SUM($I327:I327),(Input!$I$162*(1+rvanilla)^0.5)/A20stdlife))</f>
        <v>0.10083381353141448</v>
      </c>
      <c r="K327" s="164">
        <f>IF(A20stdlife="n/a","n/a",IF(K$3&gt;(A20stdlife+$E327),(Input!$I$162*(1+rvanilla)^0.5)-SUM($I327:J327),(Input!$I$162*(1+rvanilla)^0.5)/A20stdlife))</f>
        <v>0.10083381353141448</v>
      </c>
      <c r="L327" s="164">
        <f>IF(A20stdlife="n/a","n/a",IF(L$3&gt;(A20stdlife+$E327),(Input!$I$162*(1+rvanilla)^0.5)-SUM($I327:K327),(Input!$I$162*(1+rvanilla)^0.5)/A20stdlife))</f>
        <v>0.10083381353141448</v>
      </c>
      <c r="M327" s="164">
        <f>IF(A20stdlife="n/a","n/a",IF(M$3&gt;(A20stdlife+$E327),(Input!$I$162*(1+rvanilla)^0.5)-SUM($I327:L327),(Input!$I$162*(1+rvanilla)^0.5)/A20stdlife))</f>
        <v>0.10083381353141448</v>
      </c>
      <c r="N327" s="164">
        <f>IF(A20stdlife="n/a","n/a",IF(N$3&gt;(A20stdlife+$E327),(Input!$I$162*(1+rvanilla)^0.5)-SUM($I327:M327),(Input!$I$162*(1+rvanilla)^0.5)/A20stdlife))</f>
        <v>0.10083381353141448</v>
      </c>
      <c r="O327" s="164">
        <f>IF(A20stdlife="n/a","n/a",IF(O$3&gt;(A20stdlife+$E327),(Input!$I$162*(1+rvanilla)^0.5)-SUM($I327:N327),(Input!$I$162*(1+rvanilla)^0.5)/A20stdlife))</f>
        <v>0.10083381353141448</v>
      </c>
      <c r="P327" s="164">
        <f>IF(A20stdlife="n/a","n/a",IF(P$3&gt;(A20stdlife+$E327),(Input!$I$162*(1+rvanilla)^0.5)-SUM($I327:O327),(Input!$I$162*(1+rvanilla)^0.5)/A20stdlife))</f>
        <v>0.10083381353141448</v>
      </c>
      <c r="Q327" s="164">
        <f>IF(A20stdlife="n/a","n/a",IF(Q$3&gt;(A20stdlife+$E327),(Input!$I$162*(1+rvanilla)^0.5)-SUM($I327:P327),(Input!$I$162*(1+rvanilla)^0.5)/A20stdlife))</f>
        <v>0.10083381353141448</v>
      </c>
      <c r="R327" s="164">
        <f>IF(A20stdlife="n/a","n/a",IF(R$3&gt;(A20stdlife+$E327),(Input!$I$162*(1+rvanilla)^0.5)-SUM($I327:Q327),(Input!$I$162*(1+rvanilla)^0.5)/A20stdlife))</f>
        <v>0.10083381353141448</v>
      </c>
      <c r="S327" s="164">
        <f>IF(A20stdlife="n/a","n/a",IF(S$3&gt;(A20stdlife+$E327),(Input!$I$162*(1+rvanilla)^0.5)-SUM($I327:R327),(Input!$I$162*(1+rvanilla)^0.5)/A20stdlife))</f>
        <v>0.10083381353141448</v>
      </c>
      <c r="T327" s="164">
        <f>IF(A20stdlife="n/a","n/a",IF(T$3&gt;(A20stdlife+$E327),(Input!$I$162*(1+rvanilla)^0.5)-SUM($I327:S327),(Input!$I$162*(1+rvanilla)^0.5)/A20stdlife))</f>
        <v>2.4622282427923858E-2</v>
      </c>
      <c r="U327" s="164">
        <f>IF(A20stdlife="n/a","n/a",IF(U$3&gt;(A20stdlife+$E327),(Input!$I$162*(1+rvanilla)^0.5)-SUM($I327:T327),(Input!$I$162*(1+rvanilla)^0.5)/A20stdlife))</f>
        <v>0</v>
      </c>
      <c r="V327" s="164">
        <f>IF(A20stdlife="n/a","n/a",IF(V$3&gt;(A20stdlife+$E327),(Input!$I$162*(1+rvanilla)^0.5)-SUM($I327:U327),(Input!$I$162*(1+rvanilla)^0.5)/A20stdlife))</f>
        <v>0</v>
      </c>
      <c r="W327" s="164">
        <f>IF(A20stdlife="n/a","n/a",IF(W$3&gt;(A20stdlife+$E327),(Input!$I$162*(1+rvanilla)^0.5)-SUM($I327:V327),(Input!$I$162*(1+rvanilla)^0.5)/A20stdlife))</f>
        <v>0</v>
      </c>
      <c r="X327" s="164">
        <f>IF(A20stdlife="n/a","n/a",IF(X$3&gt;(A20stdlife+$E327),(Input!$I$162*(1+rvanilla)^0.5)-SUM($I327:W327),(Input!$I$162*(1+rvanilla)^0.5)/A20stdlife))</f>
        <v>0</v>
      </c>
      <c r="Y327" s="164">
        <f>IF(A20stdlife="n/a","n/a",IF(Y$3&gt;(A20stdlife+$E327),(Input!$I$162*(1+rvanilla)^0.5)-SUM($I327:X327),(Input!$I$162*(1+rvanilla)^0.5)/A20stdlife))</f>
        <v>0</v>
      </c>
      <c r="Z327" s="164">
        <f>IF(A20stdlife="n/a","n/a",IF(Z$3&gt;(A20stdlife+$E327),(Input!$I$162*(1+rvanilla)^0.5)-SUM($I327:Y327),(Input!$I$162*(1+rvanilla)^0.5)/A20stdlife))</f>
        <v>0</v>
      </c>
      <c r="AA327" s="164">
        <f>IF(A20stdlife="n/a","n/a",IF(AA$3&gt;(A20stdlife+$E327),(Input!$I$162*(1+rvanilla)^0.5)-SUM($I327:Z327),(Input!$I$162*(1+rvanilla)^0.5)/A20stdlife))</f>
        <v>0</v>
      </c>
      <c r="AB327" s="164">
        <f>IF(A20stdlife="n/a","n/a",IF(AB$3&gt;(A20stdlife+$E327),(Input!$I$162*(1+rvanilla)^0.5)-SUM($I327:AA327),(Input!$I$162*(1+rvanilla)^0.5)/A20stdlife))</f>
        <v>0</v>
      </c>
      <c r="AC327" s="164">
        <f>IF(A20stdlife="n/a","n/a",IF(AC$3&gt;(A20stdlife+$E327),(Input!$I$162*(1+rvanilla)^0.5)-SUM($I327:AB327),(Input!$I$162*(1+rvanilla)^0.5)/A20stdlife))</f>
        <v>0</v>
      </c>
      <c r="AD327" s="164">
        <f>IF(A20stdlife="n/a","n/a",IF(AD$3&gt;(A20stdlife+$E327),(Input!$I$162*(1+rvanilla)^0.5)-SUM($I327:AC327),(Input!$I$162*(1+rvanilla)^0.5)/A20stdlife))</f>
        <v>0</v>
      </c>
      <c r="AE327" s="164">
        <f>IF(A20stdlife="n/a","n/a",IF(AE$3&gt;(A20stdlife+$E327),(Input!$I$162*(1+rvanilla)^0.5)-SUM($I327:AD327),(Input!$I$162*(1+rvanilla)^0.5)/A20stdlife))</f>
        <v>0</v>
      </c>
      <c r="AF327" s="164">
        <f>IF(A20stdlife="n/a","n/a",IF(AF$3&gt;(A20stdlife+$E327),(Input!$I$162*(1+rvanilla)^0.5)-SUM($I327:AE327),(Input!$I$162*(1+rvanilla)^0.5)/A20stdlife))</f>
        <v>0</v>
      </c>
      <c r="AG327" s="164">
        <f>IF(A20stdlife="n/a","n/a",IF(AG$3&gt;(A20stdlife+$E327),(Input!$I$162*(1+rvanilla)^0.5)-SUM($I327:AF327),(Input!$I$162*(1+rvanilla)^0.5)/A20stdlife))</f>
        <v>0</v>
      </c>
      <c r="AH327" s="164">
        <f>IF(A20stdlife="n/a","n/a",IF(AH$3&gt;(A20stdlife+$E327),(Input!$I$162*(1+rvanilla)^0.5)-SUM($I327:AG327),(Input!$I$162*(1+rvanilla)^0.5)/A20stdlife))</f>
        <v>0</v>
      </c>
      <c r="AI327" s="164">
        <f>IF(A20stdlife="n/a","n/a",IF(AI$3&gt;(A20stdlife+$E327),(Input!$I$162*(1+rvanilla)^0.5)-SUM($I327:AH327),(Input!$I$162*(1+rvanilla)^0.5)/A20stdlife))</f>
        <v>0</v>
      </c>
      <c r="AJ327" s="164">
        <f>IF(A20stdlife="n/a","n/a",IF(AJ$3&gt;(A20stdlife+$E327),(Input!$I$162*(1+rvanilla)^0.5)-SUM($I327:AI327),(Input!$I$162*(1+rvanilla)^0.5)/A20stdlife))</f>
        <v>0</v>
      </c>
      <c r="AK327" s="164">
        <f>IF(A20stdlife="n/a","n/a",IF(AK$3&gt;(A20stdlife+$E327),(Input!$I$162*(1+rvanilla)^0.5)-SUM($I327:AJ327),(Input!$I$162*(1+rvanilla)^0.5)/A20stdlife))</f>
        <v>0</v>
      </c>
      <c r="AL327" s="164">
        <f>IF(A20stdlife="n/a","n/a",IF(AL$3&gt;(A20stdlife+$E327),(Input!$I$162*(1+rvanilla)^0.5)-SUM($I327:AK327),(Input!$I$162*(1+rvanilla)^0.5)/A20stdlife))</f>
        <v>0</v>
      </c>
      <c r="AM327" s="164">
        <f>IF(A20stdlife="n/a","n/a",IF(AM$3&gt;(A20stdlife+$E327),(Input!$I$162*(1+rvanilla)^0.5)-SUM($I327:AL327),(Input!$I$162*(1+rvanilla)^0.5)/A20stdlife))</f>
        <v>0</v>
      </c>
      <c r="AN327" s="164">
        <f>IF(A20stdlife="n/a","n/a",IF(AN$3&gt;(A20stdlife+$E327),(Input!$I$162*(1+rvanilla)^0.5)-SUM($I327:AM327),(Input!$I$162*(1+rvanilla)^0.5)/A20stdlife))</f>
        <v>0</v>
      </c>
      <c r="AO327" s="164">
        <f>IF(A20stdlife="n/a","n/a",IF(AO$3&gt;(A20stdlife+$E327),(Input!$I$162*(1+rvanilla)^0.5)-SUM($I327:AN327),(Input!$I$162*(1+rvanilla)^0.5)/A20stdlife))</f>
        <v>0</v>
      </c>
      <c r="AP327" s="164">
        <f>IF(A20stdlife="n/a","n/a",IF(AP$3&gt;(A20stdlife+$E327),(Input!$I$162*(1+rvanilla)^0.5)-SUM($I327:AO327),(Input!$I$162*(1+rvanilla)^0.5)/A20stdlife))</f>
        <v>0</v>
      </c>
      <c r="AQ327" s="164">
        <f>IF(A20stdlife="n/a","n/a",IF(AQ$3&gt;(A20stdlife+$E327),(Input!$I$162*(1+rvanilla)^0.5)-SUM($I327:AP327),(Input!$I$162*(1+rvanilla)^0.5)/A20stdlife))</f>
        <v>0</v>
      </c>
      <c r="AR327" s="164">
        <f>IF(A20stdlife="n/a","n/a",IF(AR$3&gt;(A20stdlife+$E327),(Input!$I$162*(1+rvanilla)^0.5)-SUM($I327:AQ327),(Input!$I$162*(1+rvanilla)^0.5)/A20stdlife))</f>
        <v>0</v>
      </c>
      <c r="AS327" s="164">
        <f>IF(A20stdlife="n/a","n/a",IF(AS$3&gt;(A20stdlife+$E327),(Input!$I$162*(1+rvanilla)^0.5)-SUM($I327:AR327),(Input!$I$162*(1+rvanilla)^0.5)/A20stdlife))</f>
        <v>0</v>
      </c>
      <c r="AT327" s="164">
        <f>IF(A20stdlife="n/a","n/a",IF(AT$3&gt;(A20stdlife+$E327),(Input!$I$162*(1+rvanilla)^0.5)-SUM($I327:AS327),(Input!$I$162*(1+rvanilla)^0.5)/A20stdlife))</f>
        <v>0</v>
      </c>
      <c r="AU327" s="164">
        <f>IF(A20stdlife="n/a","n/a",IF(AU$3&gt;(A20stdlife+$E327),(Input!$I$162*(1+rvanilla)^0.5)-SUM($I327:AT327),(Input!$I$162*(1+rvanilla)^0.5)/A20stdlife))</f>
        <v>0</v>
      </c>
      <c r="AV327" s="164">
        <f>IF(A20stdlife="n/a","n/a",IF(AV$3&gt;(A20stdlife+$E327),(Input!$I$162*(1+rvanilla)^0.5)-SUM($I327:AU327),(Input!$I$162*(1+rvanilla)^0.5)/A20stdlife))</f>
        <v>0</v>
      </c>
      <c r="AW327" s="164">
        <f>IF(A20stdlife="n/a","n/a",IF(AW$3&gt;(A20stdlife+$E327),(Input!$I$162*(1+rvanilla)^0.5)-SUM($I327:AV327),(Input!$I$162*(1+rvanilla)^0.5)/A20stdlife))</f>
        <v>0</v>
      </c>
      <c r="AX327" s="164">
        <f>IF(A20stdlife="n/a","n/a",IF(AX$3&gt;(A20stdlife+$E327),(Input!$I$162*(1+rvanilla)^0.5)-SUM($I327:AW327),(Input!$I$162*(1+rvanilla)^0.5)/A20stdlife))</f>
        <v>0</v>
      </c>
      <c r="AY327" s="164">
        <f>IF(A20stdlife="n/a","n/a",IF(AY$3&gt;(A20stdlife+$E327),(Input!$I$162*(1+rvanilla)^0.5)-SUM($I327:AX327),(Input!$I$162*(1+rvanilla)^0.5)/A20stdlife))</f>
        <v>0</v>
      </c>
      <c r="AZ327" s="164">
        <f>IF(A20stdlife="n/a","n/a",IF(AZ$3&gt;(A20stdlife+$E327),(Input!$I$162*(1+rvanilla)^0.5)-SUM($I327:AY327),(Input!$I$162*(1+rvanilla)^0.5)/A20stdlife))</f>
        <v>0</v>
      </c>
      <c r="BA327" s="164">
        <f>IF(A20stdlife="n/a","n/a",IF(BA$3&gt;(A20stdlife+$E327),(Input!$I$162*(1+rvanilla)^0.5)-SUM($I327:AZ327),(Input!$I$162*(1+rvanilla)^0.5)/A20stdlife))</f>
        <v>0</v>
      </c>
      <c r="BB327" s="164">
        <f>IF(A20stdlife="n/a","n/a",IF(BB$3&gt;(A20stdlife+$E327),(Input!$I$162*(1+rvanilla)^0.5)-SUM($I327:BA327),(Input!$I$162*(1+rvanilla)^0.5)/A20stdlife))</f>
        <v>0</v>
      </c>
      <c r="BC327" s="164">
        <f>IF(A20stdlife="n/a","n/a",IF(BC$3&gt;(A20stdlife+$E327),(Input!$I$162*(1+rvanilla)^0.5)-SUM($I327:BB327),(Input!$I$162*(1+rvanilla)^0.5)/A20stdlife))</f>
        <v>0</v>
      </c>
      <c r="BD327" s="164">
        <f>IF(A20stdlife="n/a","n/a",IF(BD$3&gt;(A20stdlife+$E327),(Input!$I$162*(1+rvanilla)^0.5)-SUM($I327:BC327),(Input!$I$162*(1+rvanilla)^0.5)/A20stdlife))</f>
        <v>0</v>
      </c>
      <c r="BE327" s="164">
        <f>IF(A20stdlife="n/a","n/a",IF(BE$3&gt;(A20stdlife+$E327),(Input!$I$162*(1+rvanilla)^0.5)-SUM($I327:BD327),(Input!$I$162*(1+rvanilla)^0.5)/A20stdlife))</f>
        <v>0</v>
      </c>
      <c r="BF327" s="164">
        <f>IF(A20stdlife="n/a","n/a",IF(BF$3&gt;(A20stdlife+$E327),(Input!$I$162*(1+rvanilla)^0.5)-SUM($I327:BE327),(Input!$I$162*(1+rvanilla)^0.5)/A20stdlife))</f>
        <v>0</v>
      </c>
      <c r="BG327" s="164">
        <f>IF(A20stdlife="n/a","n/a",IF(BG$3&gt;(A20stdlife+$E327),(Input!$I$162*(1+rvanilla)^0.5)-SUM($I327:BF327),(Input!$I$162*(1+rvanilla)^0.5)/A20stdlife))</f>
        <v>0</v>
      </c>
      <c r="BH327" s="164">
        <f>IF(A20stdlife="n/a","n/a",IF(BH$3&gt;(A20stdlife+$E327),(Input!$I$162*(1+rvanilla)^0.5)-SUM($I327:BG327),(Input!$I$162*(1+rvanilla)^0.5)/A20stdlife))</f>
        <v>0</v>
      </c>
      <c r="BI327" s="164">
        <f>IF(A20stdlife="n/a","n/a",IF(BI$3&gt;(A20stdlife+$E327),(Input!$I$162*(1+rvanilla)^0.5)-SUM($I327:BH327),(Input!$I$162*(1+rvanilla)^0.5)/A20stdlife))</f>
        <v>0</v>
      </c>
      <c r="BJ327" s="18"/>
      <c r="BK327" s="18"/>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s="5" customFormat="1" hidden="1" outlineLevel="2" x14ac:dyDescent="0.2">
      <c r="A328" s="18"/>
      <c r="B328" s="18"/>
      <c r="C328" s="36"/>
      <c r="D328" s="485"/>
      <c r="E328" s="283">
        <v>4</v>
      </c>
      <c r="F328" s="38"/>
      <c r="G328" s="391"/>
      <c r="H328" s="308"/>
      <c r="I328" s="308"/>
      <c r="J328" s="307"/>
      <c r="K328" s="164">
        <f>IF(A20stdlife="n/a","n/a",IF(K$3&gt;(A20stdlife+$E328),(Input!$J$162*(1+rvanilla)^0.5)-SUM($J328:J328),(Input!$J$162*(1+rvanilla)^0.5)/A20stdlife))</f>
        <v>0.12291416186317425</v>
      </c>
      <c r="L328" s="164">
        <f>IF(A20stdlife="n/a","n/a",IF(L$3&gt;(A20stdlife+$E328),(Input!$J$162*(1+rvanilla)^0.5)-SUM($J328:K328),(Input!$J$162*(1+rvanilla)^0.5)/A20stdlife))</f>
        <v>0.12291416186317425</v>
      </c>
      <c r="M328" s="164">
        <f>IF(A20stdlife="n/a","n/a",IF(M$3&gt;(A20stdlife+$E328),(Input!$J$162*(1+rvanilla)^0.5)-SUM($J328:L328),(Input!$J$162*(1+rvanilla)^0.5)/A20stdlife))</f>
        <v>0.12291416186317425</v>
      </c>
      <c r="N328" s="164">
        <f>IF(A20stdlife="n/a","n/a",IF(N$3&gt;(A20stdlife+$E328),(Input!$J$162*(1+rvanilla)^0.5)-SUM($J328:M328),(Input!$J$162*(1+rvanilla)^0.5)/A20stdlife))</f>
        <v>0.12291416186317425</v>
      </c>
      <c r="O328" s="164">
        <f>IF(A20stdlife="n/a","n/a",IF(O$3&gt;(A20stdlife+$E328),(Input!$J$162*(1+rvanilla)^0.5)-SUM($J328:N328),(Input!$J$162*(1+rvanilla)^0.5)/A20stdlife))</f>
        <v>0.12291416186317425</v>
      </c>
      <c r="P328" s="164">
        <f>IF(A20stdlife="n/a","n/a",IF(P$3&gt;(A20stdlife+$E328),(Input!$J$162*(1+rvanilla)^0.5)-SUM($J328:O328),(Input!$J$162*(1+rvanilla)^0.5)/A20stdlife))</f>
        <v>0.12291416186317425</v>
      </c>
      <c r="Q328" s="164">
        <f>IF(A20stdlife="n/a","n/a",IF(Q$3&gt;(A20stdlife+$E328),(Input!$J$162*(1+rvanilla)^0.5)-SUM($J328:P328),(Input!$J$162*(1+rvanilla)^0.5)/A20stdlife))</f>
        <v>0.12291416186317425</v>
      </c>
      <c r="R328" s="164">
        <f>IF(A20stdlife="n/a","n/a",IF(R$3&gt;(A20stdlife+$E328),(Input!$J$162*(1+rvanilla)^0.5)-SUM($J328:Q328),(Input!$J$162*(1+rvanilla)^0.5)/A20stdlife))</f>
        <v>0.12291416186317425</v>
      </c>
      <c r="S328" s="164">
        <f>IF(A20stdlife="n/a","n/a",IF(S$3&gt;(A20stdlife+$E328),(Input!$J$162*(1+rvanilla)^0.5)-SUM($J328:R328),(Input!$J$162*(1+rvanilla)^0.5)/A20stdlife))</f>
        <v>0.12291416186317425</v>
      </c>
      <c r="T328" s="164">
        <f>IF(A20stdlife="n/a","n/a",IF(T$3&gt;(A20stdlife+$E328),(Input!$J$162*(1+rvanilla)^0.5)-SUM($J328:S328),(Input!$J$162*(1+rvanilla)^0.5)/A20stdlife))</f>
        <v>0.12291416186317425</v>
      </c>
      <c r="U328" s="164">
        <f>IF(A20stdlife="n/a","n/a",IF(U$3&gt;(A20stdlife+$E328),(Input!$J$162*(1+rvanilla)^0.5)-SUM($J328:T328),(Input!$J$162*(1+rvanilla)^0.5)/A20stdlife))</f>
        <v>3.0014011191233703E-2</v>
      </c>
      <c r="V328" s="164">
        <f>IF(A20stdlife="n/a","n/a",IF(V$3&gt;(A20stdlife+$E328),(Input!$J$162*(1+rvanilla)^0.5)-SUM($J328:U328),(Input!$J$162*(1+rvanilla)^0.5)/A20stdlife))</f>
        <v>0</v>
      </c>
      <c r="W328" s="164">
        <f>IF(A20stdlife="n/a","n/a",IF(W$3&gt;(A20stdlife+$E328),(Input!$J$162*(1+rvanilla)^0.5)-SUM($J328:V328),(Input!$J$162*(1+rvanilla)^0.5)/A20stdlife))</f>
        <v>0</v>
      </c>
      <c r="X328" s="164">
        <f>IF(A20stdlife="n/a","n/a",IF(X$3&gt;(A20stdlife+$E328),(Input!$J$162*(1+rvanilla)^0.5)-SUM($J328:W328),(Input!$J$162*(1+rvanilla)^0.5)/A20stdlife))</f>
        <v>0</v>
      </c>
      <c r="Y328" s="164">
        <f>IF(A20stdlife="n/a","n/a",IF(Y$3&gt;(A20stdlife+$E328),(Input!$J$162*(1+rvanilla)^0.5)-SUM($J328:X328),(Input!$J$162*(1+rvanilla)^0.5)/A20stdlife))</f>
        <v>0</v>
      </c>
      <c r="Z328" s="164">
        <f>IF(A20stdlife="n/a","n/a",IF(Z$3&gt;(A20stdlife+$E328),(Input!$J$162*(1+rvanilla)^0.5)-SUM($J328:Y328),(Input!$J$162*(1+rvanilla)^0.5)/A20stdlife))</f>
        <v>0</v>
      </c>
      <c r="AA328" s="164">
        <f>IF(A20stdlife="n/a","n/a",IF(AA$3&gt;(A20stdlife+$E328),(Input!$J$162*(1+rvanilla)^0.5)-SUM($J328:Z328),(Input!$J$162*(1+rvanilla)^0.5)/A20stdlife))</f>
        <v>0</v>
      </c>
      <c r="AB328" s="164">
        <f>IF(A20stdlife="n/a","n/a",IF(AB$3&gt;(A20stdlife+$E328),(Input!$J$162*(1+rvanilla)^0.5)-SUM($J328:AA328),(Input!$J$162*(1+rvanilla)^0.5)/A20stdlife))</f>
        <v>0</v>
      </c>
      <c r="AC328" s="164">
        <f>IF(A20stdlife="n/a","n/a",IF(AC$3&gt;(A20stdlife+$E328),(Input!$J$162*(1+rvanilla)^0.5)-SUM($J328:AB328),(Input!$J$162*(1+rvanilla)^0.5)/A20stdlife))</f>
        <v>0</v>
      </c>
      <c r="AD328" s="164">
        <f>IF(A20stdlife="n/a","n/a",IF(AD$3&gt;(A20stdlife+$E328),(Input!$J$162*(1+rvanilla)^0.5)-SUM($J328:AC328),(Input!$J$162*(1+rvanilla)^0.5)/A20stdlife))</f>
        <v>0</v>
      </c>
      <c r="AE328" s="164">
        <f>IF(A20stdlife="n/a","n/a",IF(AE$3&gt;(A20stdlife+$E328),(Input!$J$162*(1+rvanilla)^0.5)-SUM($J328:AD328),(Input!$J$162*(1+rvanilla)^0.5)/A20stdlife))</f>
        <v>0</v>
      </c>
      <c r="AF328" s="164">
        <f>IF(A20stdlife="n/a","n/a",IF(AF$3&gt;(A20stdlife+$E328),(Input!$J$162*(1+rvanilla)^0.5)-SUM($J328:AE328),(Input!$J$162*(1+rvanilla)^0.5)/A20stdlife))</f>
        <v>0</v>
      </c>
      <c r="AG328" s="164">
        <f>IF(A20stdlife="n/a","n/a",IF(AG$3&gt;(A20stdlife+$E328),(Input!$J$162*(1+rvanilla)^0.5)-SUM($J328:AF328),(Input!$J$162*(1+rvanilla)^0.5)/A20stdlife))</f>
        <v>0</v>
      </c>
      <c r="AH328" s="164">
        <f>IF(A20stdlife="n/a","n/a",IF(AH$3&gt;(A20stdlife+$E328),(Input!$J$162*(1+rvanilla)^0.5)-SUM($J328:AG328),(Input!$J$162*(1+rvanilla)^0.5)/A20stdlife))</f>
        <v>0</v>
      </c>
      <c r="AI328" s="164">
        <f>IF(A20stdlife="n/a","n/a",IF(AI$3&gt;(A20stdlife+$E328),(Input!$J$162*(1+rvanilla)^0.5)-SUM($J328:AH328),(Input!$J$162*(1+rvanilla)^0.5)/A20stdlife))</f>
        <v>0</v>
      </c>
      <c r="AJ328" s="164">
        <f>IF(A20stdlife="n/a","n/a",IF(AJ$3&gt;(A20stdlife+$E328),(Input!$J$162*(1+rvanilla)^0.5)-SUM($J328:AI328),(Input!$J$162*(1+rvanilla)^0.5)/A20stdlife))</f>
        <v>0</v>
      </c>
      <c r="AK328" s="164">
        <f>IF(A20stdlife="n/a","n/a",IF(AK$3&gt;(A20stdlife+$E328),(Input!$J$162*(1+rvanilla)^0.5)-SUM($J328:AJ328),(Input!$J$162*(1+rvanilla)^0.5)/A20stdlife))</f>
        <v>0</v>
      </c>
      <c r="AL328" s="164">
        <f>IF(A20stdlife="n/a","n/a",IF(AL$3&gt;(A20stdlife+$E328),(Input!$J$162*(1+rvanilla)^0.5)-SUM($J328:AK328),(Input!$J$162*(1+rvanilla)^0.5)/A20stdlife))</f>
        <v>0</v>
      </c>
      <c r="AM328" s="164">
        <f>IF(A20stdlife="n/a","n/a",IF(AM$3&gt;(A20stdlife+$E328),(Input!$J$162*(1+rvanilla)^0.5)-SUM($J328:AL328),(Input!$J$162*(1+rvanilla)^0.5)/A20stdlife))</f>
        <v>0</v>
      </c>
      <c r="AN328" s="164">
        <f>IF(A20stdlife="n/a","n/a",IF(AN$3&gt;(A20stdlife+$E328),(Input!$J$162*(1+rvanilla)^0.5)-SUM($J328:AM328),(Input!$J$162*(1+rvanilla)^0.5)/A20stdlife))</f>
        <v>0</v>
      </c>
      <c r="AO328" s="164">
        <f>IF(A20stdlife="n/a","n/a",IF(AO$3&gt;(A20stdlife+$E328),(Input!$J$162*(1+rvanilla)^0.5)-SUM($J328:AN328),(Input!$J$162*(1+rvanilla)^0.5)/A20stdlife))</f>
        <v>0</v>
      </c>
      <c r="AP328" s="164">
        <f>IF(A20stdlife="n/a","n/a",IF(AP$3&gt;(A20stdlife+$E328),(Input!$J$162*(1+rvanilla)^0.5)-SUM($J328:AO328),(Input!$J$162*(1+rvanilla)^0.5)/A20stdlife))</f>
        <v>0</v>
      </c>
      <c r="AQ328" s="164">
        <f>IF(A20stdlife="n/a","n/a",IF(AQ$3&gt;(A20stdlife+$E328),(Input!$J$162*(1+rvanilla)^0.5)-SUM($J328:AP328),(Input!$J$162*(1+rvanilla)^0.5)/A20stdlife))</f>
        <v>0</v>
      </c>
      <c r="AR328" s="164">
        <f>IF(A20stdlife="n/a","n/a",IF(AR$3&gt;(A20stdlife+$E328),(Input!$J$162*(1+rvanilla)^0.5)-SUM($J328:AQ328),(Input!$J$162*(1+rvanilla)^0.5)/A20stdlife))</f>
        <v>0</v>
      </c>
      <c r="AS328" s="164">
        <f>IF(A20stdlife="n/a","n/a",IF(AS$3&gt;(A20stdlife+$E328),(Input!$J$162*(1+rvanilla)^0.5)-SUM($J328:AR328),(Input!$J$162*(1+rvanilla)^0.5)/A20stdlife))</f>
        <v>0</v>
      </c>
      <c r="AT328" s="164">
        <f>IF(A20stdlife="n/a","n/a",IF(AT$3&gt;(A20stdlife+$E328),(Input!$J$162*(1+rvanilla)^0.5)-SUM($J328:AS328),(Input!$J$162*(1+rvanilla)^0.5)/A20stdlife))</f>
        <v>0</v>
      </c>
      <c r="AU328" s="164">
        <f>IF(A20stdlife="n/a","n/a",IF(AU$3&gt;(A20stdlife+$E328),(Input!$J$162*(1+rvanilla)^0.5)-SUM($J328:AT328),(Input!$J$162*(1+rvanilla)^0.5)/A20stdlife))</f>
        <v>0</v>
      </c>
      <c r="AV328" s="164">
        <f>IF(A20stdlife="n/a","n/a",IF(AV$3&gt;(A20stdlife+$E328),(Input!$J$162*(1+rvanilla)^0.5)-SUM($J328:AU328),(Input!$J$162*(1+rvanilla)^0.5)/A20stdlife))</f>
        <v>0</v>
      </c>
      <c r="AW328" s="164">
        <f>IF(A20stdlife="n/a","n/a",IF(AW$3&gt;(A20stdlife+$E328),(Input!$J$162*(1+rvanilla)^0.5)-SUM($J328:AV328),(Input!$J$162*(1+rvanilla)^0.5)/A20stdlife))</f>
        <v>0</v>
      </c>
      <c r="AX328" s="164">
        <f>IF(A20stdlife="n/a","n/a",IF(AX$3&gt;(A20stdlife+$E328),(Input!$J$162*(1+rvanilla)^0.5)-SUM($J328:AW328),(Input!$J$162*(1+rvanilla)^0.5)/A20stdlife))</f>
        <v>0</v>
      </c>
      <c r="AY328" s="164">
        <f>IF(A20stdlife="n/a","n/a",IF(AY$3&gt;(A20stdlife+$E328),(Input!$J$162*(1+rvanilla)^0.5)-SUM($J328:AX328),(Input!$J$162*(1+rvanilla)^0.5)/A20stdlife))</f>
        <v>0</v>
      </c>
      <c r="AZ328" s="164">
        <f>IF(A20stdlife="n/a","n/a",IF(AZ$3&gt;(A20stdlife+$E328),(Input!$J$162*(1+rvanilla)^0.5)-SUM($J328:AY328),(Input!$J$162*(1+rvanilla)^0.5)/A20stdlife))</f>
        <v>0</v>
      </c>
      <c r="BA328" s="164">
        <f>IF(A20stdlife="n/a","n/a",IF(BA$3&gt;(A20stdlife+$E328),(Input!$J$162*(1+rvanilla)^0.5)-SUM($J328:AZ328),(Input!$J$162*(1+rvanilla)^0.5)/A20stdlife))</f>
        <v>0</v>
      </c>
      <c r="BB328" s="164">
        <f>IF(A20stdlife="n/a","n/a",IF(BB$3&gt;(A20stdlife+$E328),(Input!$J$162*(1+rvanilla)^0.5)-SUM($J328:BA328),(Input!$J$162*(1+rvanilla)^0.5)/A20stdlife))</f>
        <v>0</v>
      </c>
      <c r="BC328" s="164">
        <f>IF(A20stdlife="n/a","n/a",IF(BC$3&gt;(A20stdlife+$E328),(Input!$J$162*(1+rvanilla)^0.5)-SUM($J328:BB328),(Input!$J$162*(1+rvanilla)^0.5)/A20stdlife))</f>
        <v>0</v>
      </c>
      <c r="BD328" s="164">
        <f>IF(A20stdlife="n/a","n/a",IF(BD$3&gt;(A20stdlife+$E328),(Input!$J$162*(1+rvanilla)^0.5)-SUM($J328:BC328),(Input!$J$162*(1+rvanilla)^0.5)/A20stdlife))</f>
        <v>0</v>
      </c>
      <c r="BE328" s="164">
        <f>IF(A20stdlife="n/a","n/a",IF(BE$3&gt;(A20stdlife+$E328),(Input!$J$162*(1+rvanilla)^0.5)-SUM($J328:BD328),(Input!$J$162*(1+rvanilla)^0.5)/A20stdlife))</f>
        <v>0</v>
      </c>
      <c r="BF328" s="164">
        <f>IF(A20stdlife="n/a","n/a",IF(BF$3&gt;(A20stdlife+$E328),(Input!$J$162*(1+rvanilla)^0.5)-SUM($J328:BE328),(Input!$J$162*(1+rvanilla)^0.5)/A20stdlife))</f>
        <v>0</v>
      </c>
      <c r="BG328" s="164">
        <f>IF(A20stdlife="n/a","n/a",IF(BG$3&gt;(A20stdlife+$E328),(Input!$J$162*(1+rvanilla)^0.5)-SUM($J328:BF328),(Input!$J$162*(1+rvanilla)^0.5)/A20stdlife))</f>
        <v>0</v>
      </c>
      <c r="BH328" s="164">
        <f>IF(A20stdlife="n/a","n/a",IF(BH$3&gt;(A20stdlife+$E328),(Input!$J$162*(1+rvanilla)^0.5)-SUM($J328:BG328),(Input!$J$162*(1+rvanilla)^0.5)/A20stdlife))</f>
        <v>0</v>
      </c>
      <c r="BI328" s="164">
        <f>IF(A20stdlife="n/a","n/a",IF(BI$3&gt;(A20stdlife+$E328),(Input!$J$162*(1+rvanilla)^0.5)-SUM($J328:BH328),(Input!$J$162*(1+rvanilla)^0.5)/A20stdlife))</f>
        <v>0</v>
      </c>
      <c r="BJ328" s="18"/>
      <c r="BK328" s="1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s="5" customFormat="1" hidden="1" outlineLevel="2" x14ac:dyDescent="0.2">
      <c r="A329" s="18"/>
      <c r="B329" s="18"/>
      <c r="C329" s="36"/>
      <c r="D329" s="485"/>
      <c r="E329" s="283">
        <v>5</v>
      </c>
      <c r="F329" s="38"/>
      <c r="G329" s="391"/>
      <c r="H329" s="308"/>
      <c r="I329" s="308"/>
      <c r="J329" s="308"/>
      <c r="K329" s="307"/>
      <c r="L329" s="164">
        <f>IF(A20stdlife="n/a","n/a",IF(L$3&gt;(A20stdlife+$E329),(Input!$K$162*(1+rvanilla)^0.5)-SUM($K329:K329),(Input!$K$162*(1+rvanilla)^0.5)/A20stdlife))</f>
        <v>0.11440367368542392</v>
      </c>
      <c r="M329" s="164">
        <f>IF(A20stdlife="n/a","n/a",IF(M$3&gt;(A20stdlife+$E329),(Input!$K$162*(1+rvanilla)^0.5)-SUM($K329:L329),(Input!$K$162*(1+rvanilla)^0.5)/A20stdlife))</f>
        <v>0.11440367368542392</v>
      </c>
      <c r="N329" s="164">
        <f>IF(A20stdlife="n/a","n/a",IF(N$3&gt;(A20stdlife+$E329),(Input!$K$162*(1+rvanilla)^0.5)-SUM($K329:M329),(Input!$K$162*(1+rvanilla)^0.5)/A20stdlife))</f>
        <v>0.11440367368542392</v>
      </c>
      <c r="O329" s="164">
        <f>IF(A20stdlife="n/a","n/a",IF(O$3&gt;(A20stdlife+$E329),(Input!$K$162*(1+rvanilla)^0.5)-SUM($K329:N329),(Input!$K$162*(1+rvanilla)^0.5)/A20stdlife))</f>
        <v>0.11440367368542392</v>
      </c>
      <c r="P329" s="164">
        <f>IF(A20stdlife="n/a","n/a",IF(P$3&gt;(A20stdlife+$E329),(Input!$K$162*(1+rvanilla)^0.5)-SUM($K329:O329),(Input!$K$162*(1+rvanilla)^0.5)/A20stdlife))</f>
        <v>0.11440367368542392</v>
      </c>
      <c r="Q329" s="164">
        <f>IF(A20stdlife="n/a","n/a",IF(Q$3&gt;(A20stdlife+$E329),(Input!$K$162*(1+rvanilla)^0.5)-SUM($K329:P329),(Input!$K$162*(1+rvanilla)^0.5)/A20stdlife))</f>
        <v>0.11440367368542392</v>
      </c>
      <c r="R329" s="164">
        <f>IF(A20stdlife="n/a","n/a",IF(R$3&gt;(A20stdlife+$E329),(Input!$K$162*(1+rvanilla)^0.5)-SUM($K329:Q329),(Input!$K$162*(1+rvanilla)^0.5)/A20stdlife))</f>
        <v>0.11440367368542392</v>
      </c>
      <c r="S329" s="164">
        <f>IF(A20stdlife="n/a","n/a",IF(S$3&gt;(A20stdlife+$E329),(Input!$K$162*(1+rvanilla)^0.5)-SUM($K329:R329),(Input!$K$162*(1+rvanilla)^0.5)/A20stdlife))</f>
        <v>0.11440367368542392</v>
      </c>
      <c r="T329" s="164">
        <f>IF(A20stdlife="n/a","n/a",IF(T$3&gt;(A20stdlife+$E329),(Input!$K$162*(1+rvanilla)^0.5)-SUM($K329:S329),(Input!$K$162*(1+rvanilla)^0.5)/A20stdlife))</f>
        <v>0.11440367368542392</v>
      </c>
      <c r="U329" s="164">
        <f>IF(A20stdlife="n/a","n/a",IF(U$3&gt;(A20stdlife+$E329),(Input!$K$162*(1+rvanilla)^0.5)-SUM($K329:T329),(Input!$K$162*(1+rvanilla)^0.5)/A20stdlife))</f>
        <v>0.11440367368542392</v>
      </c>
      <c r="V329" s="164">
        <f>IF(A20stdlife="n/a","n/a",IF(V$3&gt;(A20stdlife+$E329),(Input!$K$162*(1+rvanilla)^0.5)-SUM($K329:U329),(Input!$K$162*(1+rvanilla)^0.5)/A20stdlife))</f>
        <v>2.7935862639936637E-2</v>
      </c>
      <c r="W329" s="164">
        <f>IF(A20stdlife="n/a","n/a",IF(W$3&gt;(A20stdlife+$E329),(Input!$K$162*(1+rvanilla)^0.5)-SUM($K329:V329),(Input!$K$162*(1+rvanilla)^0.5)/A20stdlife))</f>
        <v>0</v>
      </c>
      <c r="X329" s="164">
        <f>IF(A20stdlife="n/a","n/a",IF(X$3&gt;(A20stdlife+$E329),(Input!$K$162*(1+rvanilla)^0.5)-SUM($K329:W329),(Input!$K$162*(1+rvanilla)^0.5)/A20stdlife))</f>
        <v>0</v>
      </c>
      <c r="Y329" s="164">
        <f>IF(A20stdlife="n/a","n/a",IF(Y$3&gt;(A20stdlife+$E329),(Input!$K$162*(1+rvanilla)^0.5)-SUM($K329:X329),(Input!$K$162*(1+rvanilla)^0.5)/A20stdlife))</f>
        <v>0</v>
      </c>
      <c r="Z329" s="164">
        <f>IF(A20stdlife="n/a","n/a",IF(Z$3&gt;(A20stdlife+$E329),(Input!$K$162*(1+rvanilla)^0.5)-SUM($K329:Y329),(Input!$K$162*(1+rvanilla)^0.5)/A20stdlife))</f>
        <v>0</v>
      </c>
      <c r="AA329" s="164">
        <f>IF(A20stdlife="n/a","n/a",IF(AA$3&gt;(A20stdlife+$E329),(Input!$K$162*(1+rvanilla)^0.5)-SUM($K329:Z329),(Input!$K$162*(1+rvanilla)^0.5)/A20stdlife))</f>
        <v>0</v>
      </c>
      <c r="AB329" s="164">
        <f>IF(A20stdlife="n/a","n/a",IF(AB$3&gt;(A20stdlife+$E329),(Input!$K$162*(1+rvanilla)^0.5)-SUM($K329:AA329),(Input!$K$162*(1+rvanilla)^0.5)/A20stdlife))</f>
        <v>0</v>
      </c>
      <c r="AC329" s="164">
        <f>IF(A20stdlife="n/a","n/a",IF(AC$3&gt;(A20stdlife+$E329),(Input!$K$162*(1+rvanilla)^0.5)-SUM($K329:AB329),(Input!$K$162*(1+rvanilla)^0.5)/A20stdlife))</f>
        <v>0</v>
      </c>
      <c r="AD329" s="164">
        <f>IF(A20stdlife="n/a","n/a",IF(AD$3&gt;(A20stdlife+$E329),(Input!$K$162*(1+rvanilla)^0.5)-SUM($K329:AC329),(Input!$K$162*(1+rvanilla)^0.5)/A20stdlife))</f>
        <v>0</v>
      </c>
      <c r="AE329" s="164">
        <f>IF(A20stdlife="n/a","n/a",IF(AE$3&gt;(A20stdlife+$E329),(Input!$K$162*(1+rvanilla)^0.5)-SUM($K329:AD329),(Input!$K$162*(1+rvanilla)^0.5)/A20stdlife))</f>
        <v>0</v>
      </c>
      <c r="AF329" s="164">
        <f>IF(A20stdlife="n/a","n/a",IF(AF$3&gt;(A20stdlife+$E329),(Input!$K$162*(1+rvanilla)^0.5)-SUM($K329:AE329),(Input!$K$162*(1+rvanilla)^0.5)/A20stdlife))</f>
        <v>0</v>
      </c>
      <c r="AG329" s="164">
        <f>IF(A20stdlife="n/a","n/a",IF(AG$3&gt;(A20stdlife+$E329),(Input!$K$162*(1+rvanilla)^0.5)-SUM($K329:AF329),(Input!$K$162*(1+rvanilla)^0.5)/A20stdlife))</f>
        <v>0</v>
      </c>
      <c r="AH329" s="164">
        <f>IF(A20stdlife="n/a","n/a",IF(AH$3&gt;(A20stdlife+$E329),(Input!$K$162*(1+rvanilla)^0.5)-SUM($K329:AG329),(Input!$K$162*(1+rvanilla)^0.5)/A20stdlife))</f>
        <v>0</v>
      </c>
      <c r="AI329" s="164">
        <f>IF(A20stdlife="n/a","n/a",IF(AI$3&gt;(A20stdlife+$E329),(Input!$K$162*(1+rvanilla)^0.5)-SUM($K329:AH329),(Input!$K$162*(1+rvanilla)^0.5)/A20stdlife))</f>
        <v>0</v>
      </c>
      <c r="AJ329" s="164">
        <f>IF(A20stdlife="n/a","n/a",IF(AJ$3&gt;(A20stdlife+$E329),(Input!$K$162*(1+rvanilla)^0.5)-SUM($K329:AI329),(Input!$K$162*(1+rvanilla)^0.5)/A20stdlife))</f>
        <v>0</v>
      </c>
      <c r="AK329" s="164">
        <f>IF(A20stdlife="n/a","n/a",IF(AK$3&gt;(A20stdlife+$E329),(Input!$K$162*(1+rvanilla)^0.5)-SUM($K329:AJ329),(Input!$K$162*(1+rvanilla)^0.5)/A20stdlife))</f>
        <v>0</v>
      </c>
      <c r="AL329" s="164">
        <f>IF(A20stdlife="n/a","n/a",IF(AL$3&gt;(A20stdlife+$E329),(Input!$K$162*(1+rvanilla)^0.5)-SUM($K329:AK329),(Input!$K$162*(1+rvanilla)^0.5)/A20stdlife))</f>
        <v>0</v>
      </c>
      <c r="AM329" s="164">
        <f>IF(A20stdlife="n/a","n/a",IF(AM$3&gt;(A20stdlife+$E329),(Input!$K$162*(1+rvanilla)^0.5)-SUM($K329:AL329),(Input!$K$162*(1+rvanilla)^0.5)/A20stdlife))</f>
        <v>0</v>
      </c>
      <c r="AN329" s="164">
        <f>IF(A20stdlife="n/a","n/a",IF(AN$3&gt;(A20stdlife+$E329),(Input!$K$162*(1+rvanilla)^0.5)-SUM($K329:AM329),(Input!$K$162*(1+rvanilla)^0.5)/A20stdlife))</f>
        <v>0</v>
      </c>
      <c r="AO329" s="164">
        <f>IF(A20stdlife="n/a","n/a",IF(AO$3&gt;(A20stdlife+$E329),(Input!$K$162*(1+rvanilla)^0.5)-SUM($K329:AN329),(Input!$K$162*(1+rvanilla)^0.5)/A20stdlife))</f>
        <v>0</v>
      </c>
      <c r="AP329" s="164">
        <f>IF(A20stdlife="n/a","n/a",IF(AP$3&gt;(A20stdlife+$E329),(Input!$K$162*(1+rvanilla)^0.5)-SUM($K329:AO329),(Input!$K$162*(1+rvanilla)^0.5)/A20stdlife))</f>
        <v>0</v>
      </c>
      <c r="AQ329" s="164">
        <f>IF(A20stdlife="n/a","n/a",IF(AQ$3&gt;(A20stdlife+$E329),(Input!$K$162*(1+rvanilla)^0.5)-SUM($K329:AP329),(Input!$K$162*(1+rvanilla)^0.5)/A20stdlife))</f>
        <v>0</v>
      </c>
      <c r="AR329" s="164">
        <f>IF(A20stdlife="n/a","n/a",IF(AR$3&gt;(A20stdlife+$E329),(Input!$K$162*(1+rvanilla)^0.5)-SUM($K329:AQ329),(Input!$K$162*(1+rvanilla)^0.5)/A20stdlife))</f>
        <v>0</v>
      </c>
      <c r="AS329" s="164">
        <f>IF(A20stdlife="n/a","n/a",IF(AS$3&gt;(A20stdlife+$E329),(Input!$K$162*(1+rvanilla)^0.5)-SUM($K329:AR329),(Input!$K$162*(1+rvanilla)^0.5)/A20stdlife))</f>
        <v>0</v>
      </c>
      <c r="AT329" s="164">
        <f>IF(A20stdlife="n/a","n/a",IF(AT$3&gt;(A20stdlife+$E329),(Input!$K$162*(1+rvanilla)^0.5)-SUM($K329:AS329),(Input!$K$162*(1+rvanilla)^0.5)/A20stdlife))</f>
        <v>0</v>
      </c>
      <c r="AU329" s="164">
        <f>IF(A20stdlife="n/a","n/a",IF(AU$3&gt;(A20stdlife+$E329),(Input!$K$162*(1+rvanilla)^0.5)-SUM($K329:AT329),(Input!$K$162*(1+rvanilla)^0.5)/A20stdlife))</f>
        <v>0</v>
      </c>
      <c r="AV329" s="164">
        <f>IF(A20stdlife="n/a","n/a",IF(AV$3&gt;(A20stdlife+$E329),(Input!$K$162*(1+rvanilla)^0.5)-SUM($K329:AU329),(Input!$K$162*(1+rvanilla)^0.5)/A20stdlife))</f>
        <v>0</v>
      </c>
      <c r="AW329" s="164">
        <f>IF(A20stdlife="n/a","n/a",IF(AW$3&gt;(A20stdlife+$E329),(Input!$K$162*(1+rvanilla)^0.5)-SUM($K329:AV329),(Input!$K$162*(1+rvanilla)^0.5)/A20stdlife))</f>
        <v>0</v>
      </c>
      <c r="AX329" s="164">
        <f>IF(A20stdlife="n/a","n/a",IF(AX$3&gt;(A20stdlife+$E329),(Input!$K$162*(1+rvanilla)^0.5)-SUM($K329:AW329),(Input!$K$162*(1+rvanilla)^0.5)/A20stdlife))</f>
        <v>0</v>
      </c>
      <c r="AY329" s="164">
        <f>IF(A20stdlife="n/a","n/a",IF(AY$3&gt;(A20stdlife+$E329),(Input!$K$162*(1+rvanilla)^0.5)-SUM($K329:AX329),(Input!$K$162*(1+rvanilla)^0.5)/A20stdlife))</f>
        <v>0</v>
      </c>
      <c r="AZ329" s="164">
        <f>IF(A20stdlife="n/a","n/a",IF(AZ$3&gt;(A20stdlife+$E329),(Input!$K$162*(1+rvanilla)^0.5)-SUM($K329:AY329),(Input!$K$162*(1+rvanilla)^0.5)/A20stdlife))</f>
        <v>0</v>
      </c>
      <c r="BA329" s="164">
        <f>IF(A20stdlife="n/a","n/a",IF(BA$3&gt;(A20stdlife+$E329),(Input!$K$162*(1+rvanilla)^0.5)-SUM($K329:AZ329),(Input!$K$162*(1+rvanilla)^0.5)/A20stdlife))</f>
        <v>0</v>
      </c>
      <c r="BB329" s="164">
        <f>IF(A20stdlife="n/a","n/a",IF(BB$3&gt;(A20stdlife+$E329),(Input!$K$162*(1+rvanilla)^0.5)-SUM($K329:BA329),(Input!$K$162*(1+rvanilla)^0.5)/A20stdlife))</f>
        <v>0</v>
      </c>
      <c r="BC329" s="164">
        <f>IF(A20stdlife="n/a","n/a",IF(BC$3&gt;(A20stdlife+$E329),(Input!$K$162*(1+rvanilla)^0.5)-SUM($K329:BB329),(Input!$K$162*(1+rvanilla)^0.5)/A20stdlife))</f>
        <v>0</v>
      </c>
      <c r="BD329" s="164">
        <f>IF(A20stdlife="n/a","n/a",IF(BD$3&gt;(A20stdlife+$E329),(Input!$K$162*(1+rvanilla)^0.5)-SUM($K329:BC329),(Input!$K$162*(1+rvanilla)^0.5)/A20stdlife))</f>
        <v>0</v>
      </c>
      <c r="BE329" s="164">
        <f>IF(A20stdlife="n/a","n/a",IF(BE$3&gt;(A20stdlife+$E329),(Input!$K$162*(1+rvanilla)^0.5)-SUM($K329:BD329),(Input!$K$162*(1+rvanilla)^0.5)/A20stdlife))</f>
        <v>0</v>
      </c>
      <c r="BF329" s="164">
        <f>IF(A20stdlife="n/a","n/a",IF(BF$3&gt;(A20stdlife+$E329),(Input!$K$162*(1+rvanilla)^0.5)-SUM($K329:BE329),(Input!$K$162*(1+rvanilla)^0.5)/A20stdlife))</f>
        <v>0</v>
      </c>
      <c r="BG329" s="164">
        <f>IF(A20stdlife="n/a","n/a",IF(BG$3&gt;(A20stdlife+$E329),(Input!$K$162*(1+rvanilla)^0.5)-SUM($K329:BF329),(Input!$K$162*(1+rvanilla)^0.5)/A20stdlife))</f>
        <v>0</v>
      </c>
      <c r="BH329" s="164">
        <f>IF(A20stdlife="n/a","n/a",IF(BH$3&gt;(A20stdlife+$E329),(Input!$K$162*(1+rvanilla)^0.5)-SUM($K329:BG329),(Input!$K$162*(1+rvanilla)^0.5)/A20stdlife))</f>
        <v>0</v>
      </c>
      <c r="BI329" s="164">
        <f>IF(A20stdlife="n/a","n/a",IF(BI$3&gt;(A20stdlife+$E329),(Input!$K$162*(1+rvanilla)^0.5)-SUM($K329:BH329),(Input!$K$162*(1+rvanilla)^0.5)/A20stdlife))</f>
        <v>0</v>
      </c>
      <c r="BJ329" s="18"/>
      <c r="BK329" s="18"/>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s="5" customFormat="1" hidden="1" outlineLevel="2" x14ac:dyDescent="0.2">
      <c r="A330" s="18"/>
      <c r="B330" s="18"/>
      <c r="C330" s="36"/>
      <c r="D330" s="485"/>
      <c r="E330" s="283">
        <v>6</v>
      </c>
      <c r="F330" s="38"/>
      <c r="G330" s="391"/>
      <c r="H330" s="308"/>
      <c r="I330" s="308"/>
      <c r="J330" s="308"/>
      <c r="K330" s="308"/>
      <c r="L330" s="307"/>
      <c r="M330" s="164">
        <f>IF(A20stdlife="n/a","n/a",IF(M$3&gt;(A20stdlife+$E330),(Input!$L$162*(1+rvanilla)^0.5)-SUM($L330:L330),(Input!$L$162*(1+rvanilla)^0.5)/A20stdlife))</f>
        <v>0</v>
      </c>
      <c r="N330" s="164">
        <f>IF(A20stdlife="n/a","n/a",IF(N$3&gt;(A20stdlife+$E330),(Input!$L$162*(1+rvanilla)^0.5)-SUM($L330:M330),(Input!$L$162*(1+rvanilla)^0.5)/A20stdlife))</f>
        <v>0</v>
      </c>
      <c r="O330" s="164">
        <f>IF(A20stdlife="n/a","n/a",IF(O$3&gt;(A20stdlife+$E330),(Input!$L$162*(1+rvanilla)^0.5)-SUM($L330:N330),(Input!$L$162*(1+rvanilla)^0.5)/A20stdlife))</f>
        <v>0</v>
      </c>
      <c r="P330" s="164">
        <f>IF(A20stdlife="n/a","n/a",IF(P$3&gt;(A20stdlife+$E330),(Input!$L$162*(1+rvanilla)^0.5)-SUM($L330:O330),(Input!$L$162*(1+rvanilla)^0.5)/A20stdlife))</f>
        <v>0</v>
      </c>
      <c r="Q330" s="164">
        <f>IF(A20stdlife="n/a","n/a",IF(Q$3&gt;(A20stdlife+$E330),(Input!$L$162*(1+rvanilla)^0.5)-SUM($L330:P330),(Input!$L$162*(1+rvanilla)^0.5)/A20stdlife))</f>
        <v>0</v>
      </c>
      <c r="R330" s="164">
        <f>IF(A20stdlife="n/a","n/a",IF(R$3&gt;(A20stdlife+$E330),(Input!$L$162*(1+rvanilla)^0.5)-SUM($L330:Q330),(Input!$L$162*(1+rvanilla)^0.5)/A20stdlife))</f>
        <v>0</v>
      </c>
      <c r="S330" s="164">
        <f>IF(A20stdlife="n/a","n/a",IF(S$3&gt;(A20stdlife+$E330),(Input!$L$162*(1+rvanilla)^0.5)-SUM($L330:R330),(Input!$L$162*(1+rvanilla)^0.5)/A20stdlife))</f>
        <v>0</v>
      </c>
      <c r="T330" s="164">
        <f>IF(A20stdlife="n/a","n/a",IF(T$3&gt;(A20stdlife+$E330),(Input!$L$162*(1+rvanilla)^0.5)-SUM($L330:S330),(Input!$L$162*(1+rvanilla)^0.5)/A20stdlife))</f>
        <v>0</v>
      </c>
      <c r="U330" s="164">
        <f>IF(A20stdlife="n/a","n/a",IF(U$3&gt;(A20stdlife+$E330),(Input!$L$162*(1+rvanilla)^0.5)-SUM($L330:T330),(Input!$L$162*(1+rvanilla)^0.5)/A20stdlife))</f>
        <v>0</v>
      </c>
      <c r="V330" s="164">
        <f>IF(A20stdlife="n/a","n/a",IF(V$3&gt;(A20stdlife+$E330),(Input!$L$162*(1+rvanilla)^0.5)-SUM($L330:U330),(Input!$L$162*(1+rvanilla)^0.5)/A20stdlife))</f>
        <v>0</v>
      </c>
      <c r="W330" s="164">
        <f>IF(A20stdlife="n/a","n/a",IF(W$3&gt;(A20stdlife+$E330),(Input!$L$162*(1+rvanilla)^0.5)-SUM($L330:V330),(Input!$L$162*(1+rvanilla)^0.5)/A20stdlife))</f>
        <v>0</v>
      </c>
      <c r="X330" s="164">
        <f>IF(A20stdlife="n/a","n/a",IF(X$3&gt;(A20stdlife+$E330),(Input!$L$162*(1+rvanilla)^0.5)-SUM($L330:W330),(Input!$L$162*(1+rvanilla)^0.5)/A20stdlife))</f>
        <v>0</v>
      </c>
      <c r="Y330" s="164">
        <f>IF(A20stdlife="n/a","n/a",IF(Y$3&gt;(A20stdlife+$E330),(Input!$L$162*(1+rvanilla)^0.5)-SUM($L330:X330),(Input!$L$162*(1+rvanilla)^0.5)/A20stdlife))</f>
        <v>0</v>
      </c>
      <c r="Z330" s="164">
        <f>IF(A20stdlife="n/a","n/a",IF(Z$3&gt;(A20stdlife+$E330),(Input!$L$162*(1+rvanilla)^0.5)-SUM($L330:Y330),(Input!$L$162*(1+rvanilla)^0.5)/A20stdlife))</f>
        <v>0</v>
      </c>
      <c r="AA330" s="164">
        <f>IF(A20stdlife="n/a","n/a",IF(AA$3&gt;(A20stdlife+$E330),(Input!$L$162*(1+rvanilla)^0.5)-SUM($L330:Z330),(Input!$L$162*(1+rvanilla)^0.5)/A20stdlife))</f>
        <v>0</v>
      </c>
      <c r="AB330" s="164">
        <f>IF(A20stdlife="n/a","n/a",IF(AB$3&gt;(A20stdlife+$E330),(Input!$L$162*(1+rvanilla)^0.5)-SUM($L330:AA330),(Input!$L$162*(1+rvanilla)^0.5)/A20stdlife))</f>
        <v>0</v>
      </c>
      <c r="AC330" s="164">
        <f>IF(A20stdlife="n/a","n/a",IF(AC$3&gt;(A20stdlife+$E330),(Input!$L$162*(1+rvanilla)^0.5)-SUM($L330:AB330),(Input!$L$162*(1+rvanilla)^0.5)/A20stdlife))</f>
        <v>0</v>
      </c>
      <c r="AD330" s="164">
        <f>IF(A20stdlife="n/a","n/a",IF(AD$3&gt;(A20stdlife+$E330),(Input!$L$162*(1+rvanilla)^0.5)-SUM($L330:AC330),(Input!$L$162*(1+rvanilla)^0.5)/A20stdlife))</f>
        <v>0</v>
      </c>
      <c r="AE330" s="164">
        <f>IF(A20stdlife="n/a","n/a",IF(AE$3&gt;(A20stdlife+$E330),(Input!$L$162*(1+rvanilla)^0.5)-SUM($L330:AD330),(Input!$L$162*(1+rvanilla)^0.5)/A20stdlife))</f>
        <v>0</v>
      </c>
      <c r="AF330" s="164">
        <f>IF(A20stdlife="n/a","n/a",IF(AF$3&gt;(A20stdlife+$E330),(Input!$L$162*(1+rvanilla)^0.5)-SUM($L330:AE330),(Input!$L$162*(1+rvanilla)^0.5)/A20stdlife))</f>
        <v>0</v>
      </c>
      <c r="AG330" s="164">
        <f>IF(A20stdlife="n/a","n/a",IF(AG$3&gt;(A20stdlife+$E330),(Input!$L$162*(1+rvanilla)^0.5)-SUM($L330:AF330),(Input!$L$162*(1+rvanilla)^0.5)/A20stdlife))</f>
        <v>0</v>
      </c>
      <c r="AH330" s="164">
        <f>IF(A20stdlife="n/a","n/a",IF(AH$3&gt;(A20stdlife+$E330),(Input!$L$162*(1+rvanilla)^0.5)-SUM($L330:AG330),(Input!$L$162*(1+rvanilla)^0.5)/A20stdlife))</f>
        <v>0</v>
      </c>
      <c r="AI330" s="164">
        <f>IF(A20stdlife="n/a","n/a",IF(AI$3&gt;(A20stdlife+$E330),(Input!$L$162*(1+rvanilla)^0.5)-SUM($L330:AH330),(Input!$L$162*(1+rvanilla)^0.5)/A20stdlife))</f>
        <v>0</v>
      </c>
      <c r="AJ330" s="164">
        <f>IF(A20stdlife="n/a","n/a",IF(AJ$3&gt;(A20stdlife+$E330),(Input!$L$162*(1+rvanilla)^0.5)-SUM($L330:AI330),(Input!$L$162*(1+rvanilla)^0.5)/A20stdlife))</f>
        <v>0</v>
      </c>
      <c r="AK330" s="164">
        <f>IF(A20stdlife="n/a","n/a",IF(AK$3&gt;(A20stdlife+$E330),(Input!$L$162*(1+rvanilla)^0.5)-SUM($L330:AJ330),(Input!$L$162*(1+rvanilla)^0.5)/A20stdlife))</f>
        <v>0</v>
      </c>
      <c r="AL330" s="164">
        <f>IF(A20stdlife="n/a","n/a",IF(AL$3&gt;(A20stdlife+$E330),(Input!$L$162*(1+rvanilla)^0.5)-SUM($L330:AK330),(Input!$L$162*(1+rvanilla)^0.5)/A20stdlife))</f>
        <v>0</v>
      </c>
      <c r="AM330" s="164">
        <f>IF(A20stdlife="n/a","n/a",IF(AM$3&gt;(A20stdlife+$E330),(Input!$L$162*(1+rvanilla)^0.5)-SUM($L330:AL330),(Input!$L$162*(1+rvanilla)^0.5)/A20stdlife))</f>
        <v>0</v>
      </c>
      <c r="AN330" s="164">
        <f>IF(A20stdlife="n/a","n/a",IF(AN$3&gt;(A20stdlife+$E330),(Input!$L$162*(1+rvanilla)^0.5)-SUM($L330:AM330),(Input!$L$162*(1+rvanilla)^0.5)/A20stdlife))</f>
        <v>0</v>
      </c>
      <c r="AO330" s="164">
        <f>IF(A20stdlife="n/a","n/a",IF(AO$3&gt;(A20stdlife+$E330),(Input!$L$162*(1+rvanilla)^0.5)-SUM($L330:AN330),(Input!$L$162*(1+rvanilla)^0.5)/A20stdlife))</f>
        <v>0</v>
      </c>
      <c r="AP330" s="164">
        <f>IF(A20stdlife="n/a","n/a",IF(AP$3&gt;(A20stdlife+$E330),(Input!$L$162*(1+rvanilla)^0.5)-SUM($L330:AO330),(Input!$L$162*(1+rvanilla)^0.5)/A20stdlife))</f>
        <v>0</v>
      </c>
      <c r="AQ330" s="164">
        <f>IF(A20stdlife="n/a","n/a",IF(AQ$3&gt;(A20stdlife+$E330),(Input!$L$162*(1+rvanilla)^0.5)-SUM($L330:AP330),(Input!$L$162*(1+rvanilla)^0.5)/A20stdlife))</f>
        <v>0</v>
      </c>
      <c r="AR330" s="164">
        <f>IF(A20stdlife="n/a","n/a",IF(AR$3&gt;(A20stdlife+$E330),(Input!$L$162*(1+rvanilla)^0.5)-SUM($L330:AQ330),(Input!$L$162*(1+rvanilla)^0.5)/A20stdlife))</f>
        <v>0</v>
      </c>
      <c r="AS330" s="164">
        <f>IF(A20stdlife="n/a","n/a",IF(AS$3&gt;(A20stdlife+$E330),(Input!$L$162*(1+rvanilla)^0.5)-SUM($L330:AR330),(Input!$L$162*(1+rvanilla)^0.5)/A20stdlife))</f>
        <v>0</v>
      </c>
      <c r="AT330" s="164">
        <f>IF(A20stdlife="n/a","n/a",IF(AT$3&gt;(A20stdlife+$E330),(Input!$L$162*(1+rvanilla)^0.5)-SUM($L330:AS330),(Input!$L$162*(1+rvanilla)^0.5)/A20stdlife))</f>
        <v>0</v>
      </c>
      <c r="AU330" s="164">
        <f>IF(A20stdlife="n/a","n/a",IF(AU$3&gt;(A20stdlife+$E330),(Input!$L$162*(1+rvanilla)^0.5)-SUM($L330:AT330),(Input!$L$162*(1+rvanilla)^0.5)/A20stdlife))</f>
        <v>0</v>
      </c>
      <c r="AV330" s="164">
        <f>IF(A20stdlife="n/a","n/a",IF(AV$3&gt;(A20stdlife+$E330),(Input!$L$162*(1+rvanilla)^0.5)-SUM($L330:AU330),(Input!$L$162*(1+rvanilla)^0.5)/A20stdlife))</f>
        <v>0</v>
      </c>
      <c r="AW330" s="164">
        <f>IF(A20stdlife="n/a","n/a",IF(AW$3&gt;(A20stdlife+$E330),(Input!$L$162*(1+rvanilla)^0.5)-SUM($L330:AV330),(Input!$L$162*(1+rvanilla)^0.5)/A20stdlife))</f>
        <v>0</v>
      </c>
      <c r="AX330" s="164">
        <f>IF(A20stdlife="n/a","n/a",IF(AX$3&gt;(A20stdlife+$E330),(Input!$L$162*(1+rvanilla)^0.5)-SUM($L330:AW330),(Input!$L$162*(1+rvanilla)^0.5)/A20stdlife))</f>
        <v>0</v>
      </c>
      <c r="AY330" s="164">
        <f>IF(A20stdlife="n/a","n/a",IF(AY$3&gt;(A20stdlife+$E330),(Input!$L$162*(1+rvanilla)^0.5)-SUM($L330:AX330),(Input!$L$162*(1+rvanilla)^0.5)/A20stdlife))</f>
        <v>0</v>
      </c>
      <c r="AZ330" s="164">
        <f>IF(A20stdlife="n/a","n/a",IF(AZ$3&gt;(A20stdlife+$E330),(Input!$L$162*(1+rvanilla)^0.5)-SUM($L330:AY330),(Input!$L$162*(1+rvanilla)^0.5)/A20stdlife))</f>
        <v>0</v>
      </c>
      <c r="BA330" s="164">
        <f>IF(A20stdlife="n/a","n/a",IF(BA$3&gt;(A20stdlife+$E330),(Input!$L$162*(1+rvanilla)^0.5)-SUM($L330:AZ330),(Input!$L$162*(1+rvanilla)^0.5)/A20stdlife))</f>
        <v>0</v>
      </c>
      <c r="BB330" s="164">
        <f>IF(A20stdlife="n/a","n/a",IF(BB$3&gt;(A20stdlife+$E330),(Input!$L$162*(1+rvanilla)^0.5)-SUM($L330:BA330),(Input!$L$162*(1+rvanilla)^0.5)/A20stdlife))</f>
        <v>0</v>
      </c>
      <c r="BC330" s="164">
        <f>IF(A20stdlife="n/a","n/a",IF(BC$3&gt;(A20stdlife+$E330),(Input!$L$162*(1+rvanilla)^0.5)-SUM($L330:BB330),(Input!$L$162*(1+rvanilla)^0.5)/A20stdlife))</f>
        <v>0</v>
      </c>
      <c r="BD330" s="164">
        <f>IF(A20stdlife="n/a","n/a",IF(BD$3&gt;(A20stdlife+$E330),(Input!$L$162*(1+rvanilla)^0.5)-SUM($L330:BC330),(Input!$L$162*(1+rvanilla)^0.5)/A20stdlife))</f>
        <v>0</v>
      </c>
      <c r="BE330" s="164">
        <f>IF(A20stdlife="n/a","n/a",IF(BE$3&gt;(A20stdlife+$E330),(Input!$L$162*(1+rvanilla)^0.5)-SUM($L330:BD330),(Input!$L$162*(1+rvanilla)^0.5)/A20stdlife))</f>
        <v>0</v>
      </c>
      <c r="BF330" s="164">
        <f>IF(A20stdlife="n/a","n/a",IF(BF$3&gt;(A20stdlife+$E330),(Input!$L$162*(1+rvanilla)^0.5)-SUM($L330:BE330),(Input!$L$162*(1+rvanilla)^0.5)/A20stdlife))</f>
        <v>0</v>
      </c>
      <c r="BG330" s="164">
        <f>IF(A20stdlife="n/a","n/a",IF(BG$3&gt;(A20stdlife+$E330),(Input!$L$162*(1+rvanilla)^0.5)-SUM($L330:BF330),(Input!$L$162*(1+rvanilla)^0.5)/A20stdlife))</f>
        <v>0</v>
      </c>
      <c r="BH330" s="164">
        <f>IF(A20stdlife="n/a","n/a",IF(BH$3&gt;(A20stdlife+$E330),(Input!$L$162*(1+rvanilla)^0.5)-SUM($L330:BG330),(Input!$L$162*(1+rvanilla)^0.5)/A20stdlife))</f>
        <v>0</v>
      </c>
      <c r="BI330" s="164">
        <f>IF(A20stdlife="n/a","n/a",IF(BI$3&gt;(A20stdlife+$E330),(Input!$L$162*(1+rvanilla)^0.5)-SUM($L330:BH330),(Input!$L$162*(1+rvanilla)^0.5)/A20stdlife))</f>
        <v>0</v>
      </c>
      <c r="BJ330" s="18"/>
      <c r="BK330" s="18"/>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s="5" customFormat="1" hidden="1" outlineLevel="2" x14ac:dyDescent="0.2">
      <c r="A331" s="18"/>
      <c r="B331" s="18"/>
      <c r="C331" s="36"/>
      <c r="D331" s="485"/>
      <c r="E331" s="283">
        <v>7</v>
      </c>
      <c r="F331" s="38"/>
      <c r="G331" s="391"/>
      <c r="H331" s="308"/>
      <c r="I331" s="308"/>
      <c r="J331" s="308"/>
      <c r="K331" s="308"/>
      <c r="L331" s="308"/>
      <c r="M331" s="307"/>
      <c r="N331" s="164">
        <f>IF(A20stdlife="n/a","n/a",IF(N$3&gt;(A20stdlife+$E331),(Input!$M$162*(1+rvanilla)^0.5)-SUM($M331:M331),(Input!$M$162*(1+rvanilla)^0.5)/A20stdlife))</f>
        <v>0</v>
      </c>
      <c r="O331" s="164">
        <f>IF(A20stdlife="n/a","n/a",IF(O$3&gt;(A20stdlife+$E331),(Input!$M$162*(1+rvanilla)^0.5)-SUM($M331:N331),(Input!$M$162*(1+rvanilla)^0.5)/A20stdlife))</f>
        <v>0</v>
      </c>
      <c r="P331" s="164">
        <f>IF(A20stdlife="n/a","n/a",IF(P$3&gt;(A20stdlife+$E331),(Input!$M$162*(1+rvanilla)^0.5)-SUM($M331:O331),(Input!$M$162*(1+rvanilla)^0.5)/A20stdlife))</f>
        <v>0</v>
      </c>
      <c r="Q331" s="164">
        <f>IF(A20stdlife="n/a","n/a",IF(Q$3&gt;(A20stdlife+$E331),(Input!$M$162*(1+rvanilla)^0.5)-SUM($M331:P331),(Input!$M$162*(1+rvanilla)^0.5)/A20stdlife))</f>
        <v>0</v>
      </c>
      <c r="R331" s="164">
        <f>IF(A20stdlife="n/a","n/a",IF(R$3&gt;(A20stdlife+$E331),(Input!$M$162*(1+rvanilla)^0.5)-SUM($M331:Q331),(Input!$M$162*(1+rvanilla)^0.5)/A20stdlife))</f>
        <v>0</v>
      </c>
      <c r="S331" s="164">
        <f>IF(A20stdlife="n/a","n/a",IF(S$3&gt;(A20stdlife+$E331),(Input!$M$162*(1+rvanilla)^0.5)-SUM($M331:R331),(Input!$M$162*(1+rvanilla)^0.5)/A20stdlife))</f>
        <v>0</v>
      </c>
      <c r="T331" s="164">
        <f>IF(A20stdlife="n/a","n/a",IF(T$3&gt;(A20stdlife+$E331),(Input!$M$162*(1+rvanilla)^0.5)-SUM($M331:S331),(Input!$M$162*(1+rvanilla)^0.5)/A20stdlife))</f>
        <v>0</v>
      </c>
      <c r="U331" s="164">
        <f>IF(A20stdlife="n/a","n/a",IF(U$3&gt;(A20stdlife+$E331),(Input!$M$162*(1+rvanilla)^0.5)-SUM($M331:T331),(Input!$M$162*(1+rvanilla)^0.5)/A20stdlife))</f>
        <v>0</v>
      </c>
      <c r="V331" s="164">
        <f>IF(A20stdlife="n/a","n/a",IF(V$3&gt;(A20stdlife+$E331),(Input!$M$162*(1+rvanilla)^0.5)-SUM($M331:U331),(Input!$M$162*(1+rvanilla)^0.5)/A20stdlife))</f>
        <v>0</v>
      </c>
      <c r="W331" s="164">
        <f>IF(A20stdlife="n/a","n/a",IF(W$3&gt;(A20stdlife+$E331),(Input!$M$162*(1+rvanilla)^0.5)-SUM($M331:V331),(Input!$M$162*(1+rvanilla)^0.5)/A20stdlife))</f>
        <v>0</v>
      </c>
      <c r="X331" s="164">
        <f>IF(A20stdlife="n/a","n/a",IF(X$3&gt;(A20stdlife+$E331),(Input!$M$162*(1+rvanilla)^0.5)-SUM($M331:W331),(Input!$M$162*(1+rvanilla)^0.5)/A20stdlife))</f>
        <v>0</v>
      </c>
      <c r="Y331" s="164">
        <f>IF(A20stdlife="n/a","n/a",IF(Y$3&gt;(A20stdlife+$E331),(Input!$M$162*(1+rvanilla)^0.5)-SUM($M331:X331),(Input!$M$162*(1+rvanilla)^0.5)/A20stdlife))</f>
        <v>0</v>
      </c>
      <c r="Z331" s="164">
        <f>IF(A20stdlife="n/a","n/a",IF(Z$3&gt;(A20stdlife+$E331),(Input!$M$162*(1+rvanilla)^0.5)-SUM($M331:Y331),(Input!$M$162*(1+rvanilla)^0.5)/A20stdlife))</f>
        <v>0</v>
      </c>
      <c r="AA331" s="164">
        <f>IF(A20stdlife="n/a","n/a",IF(AA$3&gt;(A20stdlife+$E331),(Input!$M$162*(1+rvanilla)^0.5)-SUM($M331:Z331),(Input!$M$162*(1+rvanilla)^0.5)/A20stdlife))</f>
        <v>0</v>
      </c>
      <c r="AB331" s="164">
        <f>IF(A20stdlife="n/a","n/a",IF(AB$3&gt;(A20stdlife+$E331),(Input!$M$162*(1+rvanilla)^0.5)-SUM($M331:AA331),(Input!$M$162*(1+rvanilla)^0.5)/A20stdlife))</f>
        <v>0</v>
      </c>
      <c r="AC331" s="164">
        <f>IF(A20stdlife="n/a","n/a",IF(AC$3&gt;(A20stdlife+$E331),(Input!$M$162*(1+rvanilla)^0.5)-SUM($M331:AB331),(Input!$M$162*(1+rvanilla)^0.5)/A20stdlife))</f>
        <v>0</v>
      </c>
      <c r="AD331" s="164">
        <f>IF(A20stdlife="n/a","n/a",IF(AD$3&gt;(A20stdlife+$E331),(Input!$M$162*(1+rvanilla)^0.5)-SUM($M331:AC331),(Input!$M$162*(1+rvanilla)^0.5)/A20stdlife))</f>
        <v>0</v>
      </c>
      <c r="AE331" s="164">
        <f>IF(A20stdlife="n/a","n/a",IF(AE$3&gt;(A20stdlife+$E331),(Input!$M$162*(1+rvanilla)^0.5)-SUM($M331:AD331),(Input!$M$162*(1+rvanilla)^0.5)/A20stdlife))</f>
        <v>0</v>
      </c>
      <c r="AF331" s="164">
        <f>IF(A20stdlife="n/a","n/a",IF(AF$3&gt;(A20stdlife+$E331),(Input!$M$162*(1+rvanilla)^0.5)-SUM($M331:AE331),(Input!$M$162*(1+rvanilla)^0.5)/A20stdlife))</f>
        <v>0</v>
      </c>
      <c r="AG331" s="164">
        <f>IF(A20stdlife="n/a","n/a",IF(AG$3&gt;(A20stdlife+$E331),(Input!$M$162*(1+rvanilla)^0.5)-SUM($M331:AF331),(Input!$M$162*(1+rvanilla)^0.5)/A20stdlife))</f>
        <v>0</v>
      </c>
      <c r="AH331" s="164">
        <f>IF(A20stdlife="n/a","n/a",IF(AH$3&gt;(A20stdlife+$E331),(Input!$M$162*(1+rvanilla)^0.5)-SUM($M331:AG331),(Input!$M$162*(1+rvanilla)^0.5)/A20stdlife))</f>
        <v>0</v>
      </c>
      <c r="AI331" s="164">
        <f>IF(A20stdlife="n/a","n/a",IF(AI$3&gt;(A20stdlife+$E331),(Input!$M$162*(1+rvanilla)^0.5)-SUM($M331:AH331),(Input!$M$162*(1+rvanilla)^0.5)/A20stdlife))</f>
        <v>0</v>
      </c>
      <c r="AJ331" s="164">
        <f>IF(A20stdlife="n/a","n/a",IF(AJ$3&gt;(A20stdlife+$E331),(Input!$M$162*(1+rvanilla)^0.5)-SUM($M331:AI331),(Input!$M$162*(1+rvanilla)^0.5)/A20stdlife))</f>
        <v>0</v>
      </c>
      <c r="AK331" s="164">
        <f>IF(A20stdlife="n/a","n/a",IF(AK$3&gt;(A20stdlife+$E331),(Input!$M$162*(1+rvanilla)^0.5)-SUM($M331:AJ331),(Input!$M$162*(1+rvanilla)^0.5)/A20stdlife))</f>
        <v>0</v>
      </c>
      <c r="AL331" s="164">
        <f>IF(A20stdlife="n/a","n/a",IF(AL$3&gt;(A20stdlife+$E331),(Input!$M$162*(1+rvanilla)^0.5)-SUM($M331:AK331),(Input!$M$162*(1+rvanilla)^0.5)/A20stdlife))</f>
        <v>0</v>
      </c>
      <c r="AM331" s="164">
        <f>IF(A20stdlife="n/a","n/a",IF(AM$3&gt;(A20stdlife+$E331),(Input!$M$162*(1+rvanilla)^0.5)-SUM($M331:AL331),(Input!$M$162*(1+rvanilla)^0.5)/A20stdlife))</f>
        <v>0</v>
      </c>
      <c r="AN331" s="164">
        <f>IF(A20stdlife="n/a","n/a",IF(AN$3&gt;(A20stdlife+$E331),(Input!$M$162*(1+rvanilla)^0.5)-SUM($M331:AM331),(Input!$M$162*(1+rvanilla)^0.5)/A20stdlife))</f>
        <v>0</v>
      </c>
      <c r="AO331" s="164">
        <f>IF(A20stdlife="n/a","n/a",IF(AO$3&gt;(A20stdlife+$E331),(Input!$M$162*(1+rvanilla)^0.5)-SUM($M331:AN331),(Input!$M$162*(1+rvanilla)^0.5)/A20stdlife))</f>
        <v>0</v>
      </c>
      <c r="AP331" s="164">
        <f>IF(A20stdlife="n/a","n/a",IF(AP$3&gt;(A20stdlife+$E331),(Input!$M$162*(1+rvanilla)^0.5)-SUM($M331:AO331),(Input!$M$162*(1+rvanilla)^0.5)/A20stdlife))</f>
        <v>0</v>
      </c>
      <c r="AQ331" s="164">
        <f>IF(A20stdlife="n/a","n/a",IF(AQ$3&gt;(A20stdlife+$E331),(Input!$M$162*(1+rvanilla)^0.5)-SUM($M331:AP331),(Input!$M$162*(1+rvanilla)^0.5)/A20stdlife))</f>
        <v>0</v>
      </c>
      <c r="AR331" s="164">
        <f>IF(A20stdlife="n/a","n/a",IF(AR$3&gt;(A20stdlife+$E331),(Input!$M$162*(1+rvanilla)^0.5)-SUM($M331:AQ331),(Input!$M$162*(1+rvanilla)^0.5)/A20stdlife))</f>
        <v>0</v>
      </c>
      <c r="AS331" s="164">
        <f>IF(A20stdlife="n/a","n/a",IF(AS$3&gt;(A20stdlife+$E331),(Input!$M$162*(1+rvanilla)^0.5)-SUM($M331:AR331),(Input!$M$162*(1+rvanilla)^0.5)/A20stdlife))</f>
        <v>0</v>
      </c>
      <c r="AT331" s="164">
        <f>IF(A20stdlife="n/a","n/a",IF(AT$3&gt;(A20stdlife+$E331),(Input!$M$162*(1+rvanilla)^0.5)-SUM($M331:AS331),(Input!$M$162*(1+rvanilla)^0.5)/A20stdlife))</f>
        <v>0</v>
      </c>
      <c r="AU331" s="164">
        <f>IF(A20stdlife="n/a","n/a",IF(AU$3&gt;(A20stdlife+$E331),(Input!$M$162*(1+rvanilla)^0.5)-SUM($M331:AT331),(Input!$M$162*(1+rvanilla)^0.5)/A20stdlife))</f>
        <v>0</v>
      </c>
      <c r="AV331" s="164">
        <f>IF(A20stdlife="n/a","n/a",IF(AV$3&gt;(A20stdlife+$E331),(Input!$M$162*(1+rvanilla)^0.5)-SUM($M331:AU331),(Input!$M$162*(1+rvanilla)^0.5)/A20stdlife))</f>
        <v>0</v>
      </c>
      <c r="AW331" s="164">
        <f>IF(A20stdlife="n/a","n/a",IF(AW$3&gt;(A20stdlife+$E331),(Input!$M$162*(1+rvanilla)^0.5)-SUM($M331:AV331),(Input!$M$162*(1+rvanilla)^0.5)/A20stdlife))</f>
        <v>0</v>
      </c>
      <c r="AX331" s="164">
        <f>IF(A20stdlife="n/a","n/a",IF(AX$3&gt;(A20stdlife+$E331),(Input!$M$162*(1+rvanilla)^0.5)-SUM($M331:AW331),(Input!$M$162*(1+rvanilla)^0.5)/A20stdlife))</f>
        <v>0</v>
      </c>
      <c r="AY331" s="164">
        <f>IF(A20stdlife="n/a","n/a",IF(AY$3&gt;(A20stdlife+$E331),(Input!$M$162*(1+rvanilla)^0.5)-SUM($M331:AX331),(Input!$M$162*(1+rvanilla)^0.5)/A20stdlife))</f>
        <v>0</v>
      </c>
      <c r="AZ331" s="164">
        <f>IF(A20stdlife="n/a","n/a",IF(AZ$3&gt;(A20stdlife+$E331),(Input!$M$162*(1+rvanilla)^0.5)-SUM($M331:AY331),(Input!$M$162*(1+rvanilla)^0.5)/A20stdlife))</f>
        <v>0</v>
      </c>
      <c r="BA331" s="164">
        <f>IF(A20stdlife="n/a","n/a",IF(BA$3&gt;(A20stdlife+$E331),(Input!$M$162*(1+rvanilla)^0.5)-SUM($M331:AZ331),(Input!$M$162*(1+rvanilla)^0.5)/A20stdlife))</f>
        <v>0</v>
      </c>
      <c r="BB331" s="164">
        <f>IF(A20stdlife="n/a","n/a",IF(BB$3&gt;(A20stdlife+$E331),(Input!$M$162*(1+rvanilla)^0.5)-SUM($M331:BA331),(Input!$M$162*(1+rvanilla)^0.5)/A20stdlife))</f>
        <v>0</v>
      </c>
      <c r="BC331" s="164">
        <f>IF(A20stdlife="n/a","n/a",IF(BC$3&gt;(A20stdlife+$E331),(Input!$M$162*(1+rvanilla)^0.5)-SUM($M331:BB331),(Input!$M$162*(1+rvanilla)^0.5)/A20stdlife))</f>
        <v>0</v>
      </c>
      <c r="BD331" s="164">
        <f>IF(A20stdlife="n/a","n/a",IF(BD$3&gt;(A20stdlife+$E331),(Input!$M$162*(1+rvanilla)^0.5)-SUM($M331:BC331),(Input!$M$162*(1+rvanilla)^0.5)/A20stdlife))</f>
        <v>0</v>
      </c>
      <c r="BE331" s="164">
        <f>IF(A20stdlife="n/a","n/a",IF(BE$3&gt;(A20stdlife+$E331),(Input!$M$162*(1+rvanilla)^0.5)-SUM($M331:BD331),(Input!$M$162*(1+rvanilla)^0.5)/A20stdlife))</f>
        <v>0</v>
      </c>
      <c r="BF331" s="164">
        <f>IF(A20stdlife="n/a","n/a",IF(BF$3&gt;(A20stdlife+$E331),(Input!$M$162*(1+rvanilla)^0.5)-SUM($M331:BE331),(Input!$M$162*(1+rvanilla)^0.5)/A20stdlife))</f>
        <v>0</v>
      </c>
      <c r="BG331" s="164">
        <f>IF(A20stdlife="n/a","n/a",IF(BG$3&gt;(A20stdlife+$E331),(Input!$M$162*(1+rvanilla)^0.5)-SUM($M331:BF331),(Input!$M$162*(1+rvanilla)^0.5)/A20stdlife))</f>
        <v>0</v>
      </c>
      <c r="BH331" s="164">
        <f>IF(A20stdlife="n/a","n/a",IF(BH$3&gt;(A20stdlife+$E331),(Input!$M$162*(1+rvanilla)^0.5)-SUM($M331:BG331),(Input!$M$162*(1+rvanilla)^0.5)/A20stdlife))</f>
        <v>0</v>
      </c>
      <c r="BI331" s="164">
        <f>IF(A20stdlife="n/a","n/a",IF(BI$3&gt;(A20stdlife+$E331),(Input!$M$162*(1+rvanilla)^0.5)-SUM($M331:BH331),(Input!$M$162*(1+rvanilla)^0.5)/A20stdlife))</f>
        <v>0</v>
      </c>
      <c r="BJ331" s="18"/>
      <c r="BK331" s="18"/>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s="5" customFormat="1" hidden="1" outlineLevel="2" x14ac:dyDescent="0.2">
      <c r="A332" s="18"/>
      <c r="B332" s="18"/>
      <c r="C332" s="36"/>
      <c r="D332" s="485"/>
      <c r="E332" s="283">
        <v>8</v>
      </c>
      <c r="F332" s="38"/>
      <c r="G332" s="391"/>
      <c r="H332" s="308"/>
      <c r="I332" s="308"/>
      <c r="J332" s="308"/>
      <c r="K332" s="308"/>
      <c r="L332" s="308"/>
      <c r="M332" s="308"/>
      <c r="N332" s="307"/>
      <c r="O332" s="164">
        <f>IF(A20stdlife="n/a","n/a",IF(O$3&gt;(A20stdlife+$E332),(Input!$N$162*(1+rvanilla)^0.5)-SUM($N332:N332),(Input!$N$162*(1+rvanilla)^0.5)/A20stdlife))</f>
        <v>0</v>
      </c>
      <c r="P332" s="164">
        <f>IF(A20stdlife="n/a","n/a",IF(P$3&gt;(A20stdlife+$E332),(Input!$N$162*(1+rvanilla)^0.5)-SUM($N332:O332),(Input!$N$162*(1+rvanilla)^0.5)/A20stdlife))</f>
        <v>0</v>
      </c>
      <c r="Q332" s="164">
        <f>IF(A20stdlife="n/a","n/a",IF(Q$3&gt;(A20stdlife+$E332),(Input!$N$162*(1+rvanilla)^0.5)-SUM($N332:P332),(Input!$N$162*(1+rvanilla)^0.5)/A20stdlife))</f>
        <v>0</v>
      </c>
      <c r="R332" s="164">
        <f>IF(A20stdlife="n/a","n/a",IF(R$3&gt;(A20stdlife+$E332),(Input!$N$162*(1+rvanilla)^0.5)-SUM($N332:Q332),(Input!$N$162*(1+rvanilla)^0.5)/A20stdlife))</f>
        <v>0</v>
      </c>
      <c r="S332" s="164">
        <f>IF(A20stdlife="n/a","n/a",IF(S$3&gt;(A20stdlife+$E332),(Input!$N$162*(1+rvanilla)^0.5)-SUM($N332:R332),(Input!$N$162*(1+rvanilla)^0.5)/A20stdlife))</f>
        <v>0</v>
      </c>
      <c r="T332" s="164">
        <f>IF(A20stdlife="n/a","n/a",IF(T$3&gt;(A20stdlife+$E332),(Input!$N$162*(1+rvanilla)^0.5)-SUM($N332:S332),(Input!$N$162*(1+rvanilla)^0.5)/A20stdlife))</f>
        <v>0</v>
      </c>
      <c r="U332" s="164">
        <f>IF(A20stdlife="n/a","n/a",IF(U$3&gt;(A20stdlife+$E332),(Input!$N$162*(1+rvanilla)^0.5)-SUM($N332:T332),(Input!$N$162*(1+rvanilla)^0.5)/A20stdlife))</f>
        <v>0</v>
      </c>
      <c r="V332" s="164">
        <f>IF(A20stdlife="n/a","n/a",IF(V$3&gt;(A20stdlife+$E332),(Input!$N$162*(1+rvanilla)^0.5)-SUM($N332:U332),(Input!$N$162*(1+rvanilla)^0.5)/A20stdlife))</f>
        <v>0</v>
      </c>
      <c r="W332" s="164">
        <f>IF(A20stdlife="n/a","n/a",IF(W$3&gt;(A20stdlife+$E332),(Input!$N$162*(1+rvanilla)^0.5)-SUM($N332:V332),(Input!$N$162*(1+rvanilla)^0.5)/A20stdlife))</f>
        <v>0</v>
      </c>
      <c r="X332" s="164">
        <f>IF(A20stdlife="n/a","n/a",IF(X$3&gt;(A20stdlife+$E332),(Input!$N$162*(1+rvanilla)^0.5)-SUM($N332:W332),(Input!$N$162*(1+rvanilla)^0.5)/A20stdlife))</f>
        <v>0</v>
      </c>
      <c r="Y332" s="164">
        <f>IF(A20stdlife="n/a","n/a",IF(Y$3&gt;(A20stdlife+$E332),(Input!$N$162*(1+rvanilla)^0.5)-SUM($N332:X332),(Input!$N$162*(1+rvanilla)^0.5)/A20stdlife))</f>
        <v>0</v>
      </c>
      <c r="Z332" s="164">
        <f>IF(A20stdlife="n/a","n/a",IF(Z$3&gt;(A20stdlife+$E332),(Input!$N$162*(1+rvanilla)^0.5)-SUM($N332:Y332),(Input!$N$162*(1+rvanilla)^0.5)/A20stdlife))</f>
        <v>0</v>
      </c>
      <c r="AA332" s="164">
        <f>IF(A20stdlife="n/a","n/a",IF(AA$3&gt;(A20stdlife+$E332),(Input!$N$162*(1+rvanilla)^0.5)-SUM($N332:Z332),(Input!$N$162*(1+rvanilla)^0.5)/A20stdlife))</f>
        <v>0</v>
      </c>
      <c r="AB332" s="164">
        <f>IF(A20stdlife="n/a","n/a",IF(AB$3&gt;(A20stdlife+$E332),(Input!$N$162*(1+rvanilla)^0.5)-SUM($N332:AA332),(Input!$N$162*(1+rvanilla)^0.5)/A20stdlife))</f>
        <v>0</v>
      </c>
      <c r="AC332" s="164">
        <f>IF(A20stdlife="n/a","n/a",IF(AC$3&gt;(A20stdlife+$E332),(Input!$N$162*(1+rvanilla)^0.5)-SUM($N332:AB332),(Input!$N$162*(1+rvanilla)^0.5)/A20stdlife))</f>
        <v>0</v>
      </c>
      <c r="AD332" s="164">
        <f>IF(A20stdlife="n/a","n/a",IF(AD$3&gt;(A20stdlife+$E332),(Input!$N$162*(1+rvanilla)^0.5)-SUM($N332:AC332),(Input!$N$162*(1+rvanilla)^0.5)/A20stdlife))</f>
        <v>0</v>
      </c>
      <c r="AE332" s="164">
        <f>IF(A20stdlife="n/a","n/a",IF(AE$3&gt;(A20stdlife+$E332),(Input!$N$162*(1+rvanilla)^0.5)-SUM($N332:AD332),(Input!$N$162*(1+rvanilla)^0.5)/A20stdlife))</f>
        <v>0</v>
      </c>
      <c r="AF332" s="164">
        <f>IF(A20stdlife="n/a","n/a",IF(AF$3&gt;(A20stdlife+$E332),(Input!$N$162*(1+rvanilla)^0.5)-SUM($N332:AE332),(Input!$N$162*(1+rvanilla)^0.5)/A20stdlife))</f>
        <v>0</v>
      </c>
      <c r="AG332" s="164">
        <f>IF(A20stdlife="n/a","n/a",IF(AG$3&gt;(A20stdlife+$E332),(Input!$N$162*(1+rvanilla)^0.5)-SUM($N332:AF332),(Input!$N$162*(1+rvanilla)^0.5)/A20stdlife))</f>
        <v>0</v>
      </c>
      <c r="AH332" s="164">
        <f>IF(A20stdlife="n/a","n/a",IF(AH$3&gt;(A20stdlife+$E332),(Input!$N$162*(1+rvanilla)^0.5)-SUM($N332:AG332),(Input!$N$162*(1+rvanilla)^0.5)/A20stdlife))</f>
        <v>0</v>
      </c>
      <c r="AI332" s="164">
        <f>IF(A20stdlife="n/a","n/a",IF(AI$3&gt;(A20stdlife+$E332),(Input!$N$162*(1+rvanilla)^0.5)-SUM($N332:AH332),(Input!$N$162*(1+rvanilla)^0.5)/A20stdlife))</f>
        <v>0</v>
      </c>
      <c r="AJ332" s="164">
        <f>IF(A20stdlife="n/a","n/a",IF(AJ$3&gt;(A20stdlife+$E332),(Input!$N$162*(1+rvanilla)^0.5)-SUM($N332:AI332),(Input!$N$162*(1+rvanilla)^0.5)/A20stdlife))</f>
        <v>0</v>
      </c>
      <c r="AK332" s="164">
        <f>IF(A20stdlife="n/a","n/a",IF(AK$3&gt;(A20stdlife+$E332),(Input!$N$162*(1+rvanilla)^0.5)-SUM($N332:AJ332),(Input!$N$162*(1+rvanilla)^0.5)/A20stdlife))</f>
        <v>0</v>
      </c>
      <c r="AL332" s="164">
        <f>IF(A20stdlife="n/a","n/a",IF(AL$3&gt;(A20stdlife+$E332),(Input!$N$162*(1+rvanilla)^0.5)-SUM($N332:AK332),(Input!$N$162*(1+rvanilla)^0.5)/A20stdlife))</f>
        <v>0</v>
      </c>
      <c r="AM332" s="164">
        <f>IF(A20stdlife="n/a","n/a",IF(AM$3&gt;(A20stdlife+$E332),(Input!$N$162*(1+rvanilla)^0.5)-SUM($N332:AL332),(Input!$N$162*(1+rvanilla)^0.5)/A20stdlife))</f>
        <v>0</v>
      </c>
      <c r="AN332" s="164">
        <f>IF(A20stdlife="n/a","n/a",IF(AN$3&gt;(A20stdlife+$E332),(Input!$N$162*(1+rvanilla)^0.5)-SUM($N332:AM332),(Input!$N$162*(1+rvanilla)^0.5)/A20stdlife))</f>
        <v>0</v>
      </c>
      <c r="AO332" s="164">
        <f>IF(A20stdlife="n/a","n/a",IF(AO$3&gt;(A20stdlife+$E332),(Input!$N$162*(1+rvanilla)^0.5)-SUM($N332:AN332),(Input!$N$162*(1+rvanilla)^0.5)/A20stdlife))</f>
        <v>0</v>
      </c>
      <c r="AP332" s="164">
        <f>IF(A20stdlife="n/a","n/a",IF(AP$3&gt;(A20stdlife+$E332),(Input!$N$162*(1+rvanilla)^0.5)-SUM($N332:AO332),(Input!$N$162*(1+rvanilla)^0.5)/A20stdlife))</f>
        <v>0</v>
      </c>
      <c r="AQ332" s="164">
        <f>IF(A20stdlife="n/a","n/a",IF(AQ$3&gt;(A20stdlife+$E332),(Input!$N$162*(1+rvanilla)^0.5)-SUM($N332:AP332),(Input!$N$162*(1+rvanilla)^0.5)/A20stdlife))</f>
        <v>0</v>
      </c>
      <c r="AR332" s="164">
        <f>IF(A20stdlife="n/a","n/a",IF(AR$3&gt;(A20stdlife+$E332),(Input!$N$162*(1+rvanilla)^0.5)-SUM($N332:AQ332),(Input!$N$162*(1+rvanilla)^0.5)/A20stdlife))</f>
        <v>0</v>
      </c>
      <c r="AS332" s="164">
        <f>IF(A20stdlife="n/a","n/a",IF(AS$3&gt;(A20stdlife+$E332),(Input!$N$162*(1+rvanilla)^0.5)-SUM($N332:AR332),(Input!$N$162*(1+rvanilla)^0.5)/A20stdlife))</f>
        <v>0</v>
      </c>
      <c r="AT332" s="164">
        <f>IF(A20stdlife="n/a","n/a",IF(AT$3&gt;(A20stdlife+$E332),(Input!$N$162*(1+rvanilla)^0.5)-SUM($N332:AS332),(Input!$N$162*(1+rvanilla)^0.5)/A20stdlife))</f>
        <v>0</v>
      </c>
      <c r="AU332" s="164">
        <f>IF(A20stdlife="n/a","n/a",IF(AU$3&gt;(A20stdlife+$E332),(Input!$N$162*(1+rvanilla)^0.5)-SUM($N332:AT332),(Input!$N$162*(1+rvanilla)^0.5)/A20stdlife))</f>
        <v>0</v>
      </c>
      <c r="AV332" s="164">
        <f>IF(A20stdlife="n/a","n/a",IF(AV$3&gt;(A20stdlife+$E332),(Input!$N$162*(1+rvanilla)^0.5)-SUM($N332:AU332),(Input!$N$162*(1+rvanilla)^0.5)/A20stdlife))</f>
        <v>0</v>
      </c>
      <c r="AW332" s="164">
        <f>IF(A20stdlife="n/a","n/a",IF(AW$3&gt;(A20stdlife+$E332),(Input!$N$162*(1+rvanilla)^0.5)-SUM($N332:AV332),(Input!$N$162*(1+rvanilla)^0.5)/A20stdlife))</f>
        <v>0</v>
      </c>
      <c r="AX332" s="164">
        <f>IF(A20stdlife="n/a","n/a",IF(AX$3&gt;(A20stdlife+$E332),(Input!$N$162*(1+rvanilla)^0.5)-SUM($N332:AW332),(Input!$N$162*(1+rvanilla)^0.5)/A20stdlife))</f>
        <v>0</v>
      </c>
      <c r="AY332" s="164">
        <f>IF(A20stdlife="n/a","n/a",IF(AY$3&gt;(A20stdlife+$E332),(Input!$N$162*(1+rvanilla)^0.5)-SUM($N332:AX332),(Input!$N$162*(1+rvanilla)^0.5)/A20stdlife))</f>
        <v>0</v>
      </c>
      <c r="AZ332" s="164">
        <f>IF(A20stdlife="n/a","n/a",IF(AZ$3&gt;(A20stdlife+$E332),(Input!$N$162*(1+rvanilla)^0.5)-SUM($N332:AY332),(Input!$N$162*(1+rvanilla)^0.5)/A20stdlife))</f>
        <v>0</v>
      </c>
      <c r="BA332" s="164">
        <f>IF(A20stdlife="n/a","n/a",IF(BA$3&gt;(A20stdlife+$E332),(Input!$N$162*(1+rvanilla)^0.5)-SUM($N332:AZ332),(Input!$N$162*(1+rvanilla)^0.5)/A20stdlife))</f>
        <v>0</v>
      </c>
      <c r="BB332" s="164">
        <f>IF(A20stdlife="n/a","n/a",IF(BB$3&gt;(A20stdlife+$E332),(Input!$N$162*(1+rvanilla)^0.5)-SUM($N332:BA332),(Input!$N$162*(1+rvanilla)^0.5)/A20stdlife))</f>
        <v>0</v>
      </c>
      <c r="BC332" s="164">
        <f>IF(A20stdlife="n/a","n/a",IF(BC$3&gt;(A20stdlife+$E332),(Input!$N$162*(1+rvanilla)^0.5)-SUM($N332:BB332),(Input!$N$162*(1+rvanilla)^0.5)/A20stdlife))</f>
        <v>0</v>
      </c>
      <c r="BD332" s="164">
        <f>IF(A20stdlife="n/a","n/a",IF(BD$3&gt;(A20stdlife+$E332),(Input!$N$162*(1+rvanilla)^0.5)-SUM($N332:BC332),(Input!$N$162*(1+rvanilla)^0.5)/A20stdlife))</f>
        <v>0</v>
      </c>
      <c r="BE332" s="164">
        <f>IF(A20stdlife="n/a","n/a",IF(BE$3&gt;(A20stdlife+$E332),(Input!$N$162*(1+rvanilla)^0.5)-SUM($N332:BD332),(Input!$N$162*(1+rvanilla)^0.5)/A20stdlife))</f>
        <v>0</v>
      </c>
      <c r="BF332" s="164">
        <f>IF(A20stdlife="n/a","n/a",IF(BF$3&gt;(A20stdlife+$E332),(Input!$N$162*(1+rvanilla)^0.5)-SUM($N332:BE332),(Input!$N$162*(1+rvanilla)^0.5)/A20stdlife))</f>
        <v>0</v>
      </c>
      <c r="BG332" s="164">
        <f>IF(A20stdlife="n/a","n/a",IF(BG$3&gt;(A20stdlife+$E332),(Input!$N$162*(1+rvanilla)^0.5)-SUM($N332:BF332),(Input!$N$162*(1+rvanilla)^0.5)/A20stdlife))</f>
        <v>0</v>
      </c>
      <c r="BH332" s="164">
        <f>IF(A20stdlife="n/a","n/a",IF(BH$3&gt;(A20stdlife+$E332),(Input!$N$162*(1+rvanilla)^0.5)-SUM($N332:BG332),(Input!$N$162*(1+rvanilla)^0.5)/A20stdlife))</f>
        <v>0</v>
      </c>
      <c r="BI332" s="164">
        <f>IF(A20stdlife="n/a","n/a",IF(BI$3&gt;(A20stdlife+$E332),(Input!$N$162*(1+rvanilla)^0.5)-SUM($N332:BH332),(Input!$N$162*(1+rvanilla)^0.5)/A20stdlife))</f>
        <v>0</v>
      </c>
      <c r="BJ332" s="18"/>
      <c r="BK332" s="18"/>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s="5" customFormat="1" hidden="1" outlineLevel="2" x14ac:dyDescent="0.2">
      <c r="A333" s="18"/>
      <c r="B333" s="18"/>
      <c r="C333" s="36"/>
      <c r="D333" s="485"/>
      <c r="E333" s="283">
        <v>9</v>
      </c>
      <c r="F333" s="38"/>
      <c r="G333" s="391"/>
      <c r="H333" s="308"/>
      <c r="I333" s="308"/>
      <c r="J333" s="308"/>
      <c r="K333" s="308"/>
      <c r="L333" s="308"/>
      <c r="M333" s="308"/>
      <c r="N333" s="308"/>
      <c r="O333" s="307"/>
      <c r="P333" s="164">
        <f>IF(A20stdlife="n/a","n/a",IF(P$3&gt;(A20stdlife+$E333),(Input!$O$162*(1+rvanilla)^0.5)-SUM($O333:O333),(Input!$O$162*(1+rvanilla)^0.5)/A20stdlife))</f>
        <v>0</v>
      </c>
      <c r="Q333" s="164">
        <f>IF(A20stdlife="n/a","n/a",IF(Q$3&gt;(A20stdlife+$E333),(Input!$O$162*(1+rvanilla)^0.5)-SUM($O333:P333),(Input!$O$162*(1+rvanilla)^0.5)/A20stdlife))</f>
        <v>0</v>
      </c>
      <c r="R333" s="164">
        <f>IF(A20stdlife="n/a","n/a",IF(R$3&gt;(A20stdlife+$E333),(Input!$O$162*(1+rvanilla)^0.5)-SUM($O333:Q333),(Input!$O$162*(1+rvanilla)^0.5)/A20stdlife))</f>
        <v>0</v>
      </c>
      <c r="S333" s="164">
        <f>IF(A20stdlife="n/a","n/a",IF(S$3&gt;(A20stdlife+$E333),(Input!$O$162*(1+rvanilla)^0.5)-SUM($O333:R333),(Input!$O$162*(1+rvanilla)^0.5)/A20stdlife))</f>
        <v>0</v>
      </c>
      <c r="T333" s="164">
        <f>IF(A20stdlife="n/a","n/a",IF(T$3&gt;(A20stdlife+$E333),(Input!$O$162*(1+rvanilla)^0.5)-SUM($O333:S333),(Input!$O$162*(1+rvanilla)^0.5)/A20stdlife))</f>
        <v>0</v>
      </c>
      <c r="U333" s="164">
        <f>IF(A20stdlife="n/a","n/a",IF(U$3&gt;(A20stdlife+$E333),(Input!$O$162*(1+rvanilla)^0.5)-SUM($O333:T333),(Input!$O$162*(1+rvanilla)^0.5)/A20stdlife))</f>
        <v>0</v>
      </c>
      <c r="V333" s="164">
        <f>IF(A20stdlife="n/a","n/a",IF(V$3&gt;(A20stdlife+$E333),(Input!$O$162*(1+rvanilla)^0.5)-SUM($O333:U333),(Input!$O$162*(1+rvanilla)^0.5)/A20stdlife))</f>
        <v>0</v>
      </c>
      <c r="W333" s="164">
        <f>IF(A20stdlife="n/a","n/a",IF(W$3&gt;(A20stdlife+$E333),(Input!$O$162*(1+rvanilla)^0.5)-SUM($O333:V333),(Input!$O$162*(1+rvanilla)^0.5)/A20stdlife))</f>
        <v>0</v>
      </c>
      <c r="X333" s="164">
        <f>IF(A20stdlife="n/a","n/a",IF(X$3&gt;(A20stdlife+$E333),(Input!$O$162*(1+rvanilla)^0.5)-SUM($O333:W333),(Input!$O$162*(1+rvanilla)^0.5)/A20stdlife))</f>
        <v>0</v>
      </c>
      <c r="Y333" s="164">
        <f>IF(A20stdlife="n/a","n/a",IF(Y$3&gt;(A20stdlife+$E333),(Input!$O$162*(1+rvanilla)^0.5)-SUM($O333:X333),(Input!$O$162*(1+rvanilla)^0.5)/A20stdlife))</f>
        <v>0</v>
      </c>
      <c r="Z333" s="164">
        <f>IF(A20stdlife="n/a","n/a",IF(Z$3&gt;(A20stdlife+$E333),(Input!$O$162*(1+rvanilla)^0.5)-SUM($O333:Y333),(Input!$O$162*(1+rvanilla)^0.5)/A20stdlife))</f>
        <v>0</v>
      </c>
      <c r="AA333" s="164">
        <f>IF(A20stdlife="n/a","n/a",IF(AA$3&gt;(A20stdlife+$E333),(Input!$O$162*(1+rvanilla)^0.5)-SUM($O333:Z333),(Input!$O$162*(1+rvanilla)^0.5)/A20stdlife))</f>
        <v>0</v>
      </c>
      <c r="AB333" s="164">
        <f>IF(A20stdlife="n/a","n/a",IF(AB$3&gt;(A20stdlife+$E333),(Input!$O$162*(1+rvanilla)^0.5)-SUM($O333:AA333),(Input!$O$162*(1+rvanilla)^0.5)/A20stdlife))</f>
        <v>0</v>
      </c>
      <c r="AC333" s="164">
        <f>IF(A20stdlife="n/a","n/a",IF(AC$3&gt;(A20stdlife+$E333),(Input!$O$162*(1+rvanilla)^0.5)-SUM($O333:AB333),(Input!$O$162*(1+rvanilla)^0.5)/A20stdlife))</f>
        <v>0</v>
      </c>
      <c r="AD333" s="164">
        <f>IF(A20stdlife="n/a","n/a",IF(AD$3&gt;(A20stdlife+$E333),(Input!$O$162*(1+rvanilla)^0.5)-SUM($O333:AC333),(Input!$O$162*(1+rvanilla)^0.5)/A20stdlife))</f>
        <v>0</v>
      </c>
      <c r="AE333" s="164">
        <f>IF(A20stdlife="n/a","n/a",IF(AE$3&gt;(A20stdlife+$E333),(Input!$O$162*(1+rvanilla)^0.5)-SUM($O333:AD333),(Input!$O$162*(1+rvanilla)^0.5)/A20stdlife))</f>
        <v>0</v>
      </c>
      <c r="AF333" s="164">
        <f>IF(A20stdlife="n/a","n/a",IF(AF$3&gt;(A20stdlife+$E333),(Input!$O$162*(1+rvanilla)^0.5)-SUM($O333:AE333),(Input!$O$162*(1+rvanilla)^0.5)/A20stdlife))</f>
        <v>0</v>
      </c>
      <c r="AG333" s="164">
        <f>IF(A20stdlife="n/a","n/a",IF(AG$3&gt;(A20stdlife+$E333),(Input!$O$162*(1+rvanilla)^0.5)-SUM($O333:AF333),(Input!$O$162*(1+rvanilla)^0.5)/A20stdlife))</f>
        <v>0</v>
      </c>
      <c r="AH333" s="164">
        <f>IF(A20stdlife="n/a","n/a",IF(AH$3&gt;(A20stdlife+$E333),(Input!$O$162*(1+rvanilla)^0.5)-SUM($O333:AG333),(Input!$O$162*(1+rvanilla)^0.5)/A20stdlife))</f>
        <v>0</v>
      </c>
      <c r="AI333" s="164">
        <f>IF(A20stdlife="n/a","n/a",IF(AI$3&gt;(A20stdlife+$E333),(Input!$O$162*(1+rvanilla)^0.5)-SUM($O333:AH333),(Input!$O$162*(1+rvanilla)^0.5)/A20stdlife))</f>
        <v>0</v>
      </c>
      <c r="AJ333" s="164">
        <f>IF(A20stdlife="n/a","n/a",IF(AJ$3&gt;(A20stdlife+$E333),(Input!$O$162*(1+rvanilla)^0.5)-SUM($O333:AI333),(Input!$O$162*(1+rvanilla)^0.5)/A20stdlife))</f>
        <v>0</v>
      </c>
      <c r="AK333" s="164">
        <f>IF(A20stdlife="n/a","n/a",IF(AK$3&gt;(A20stdlife+$E333),(Input!$O$162*(1+rvanilla)^0.5)-SUM($O333:AJ333),(Input!$O$162*(1+rvanilla)^0.5)/A20stdlife))</f>
        <v>0</v>
      </c>
      <c r="AL333" s="164">
        <f>IF(A20stdlife="n/a","n/a",IF(AL$3&gt;(A20stdlife+$E333),(Input!$O$162*(1+rvanilla)^0.5)-SUM($O333:AK333),(Input!$O$162*(1+rvanilla)^0.5)/A20stdlife))</f>
        <v>0</v>
      </c>
      <c r="AM333" s="164">
        <f>IF(A20stdlife="n/a","n/a",IF(AM$3&gt;(A20stdlife+$E333),(Input!$O$162*(1+rvanilla)^0.5)-SUM($O333:AL333),(Input!$O$162*(1+rvanilla)^0.5)/A20stdlife))</f>
        <v>0</v>
      </c>
      <c r="AN333" s="164">
        <f>IF(A20stdlife="n/a","n/a",IF(AN$3&gt;(A20stdlife+$E333),(Input!$O$162*(1+rvanilla)^0.5)-SUM($O333:AM333),(Input!$O$162*(1+rvanilla)^0.5)/A20stdlife))</f>
        <v>0</v>
      </c>
      <c r="AO333" s="164">
        <f>IF(A20stdlife="n/a","n/a",IF(AO$3&gt;(A20stdlife+$E333),(Input!$O$162*(1+rvanilla)^0.5)-SUM($O333:AN333),(Input!$O$162*(1+rvanilla)^0.5)/A20stdlife))</f>
        <v>0</v>
      </c>
      <c r="AP333" s="164">
        <f>IF(A20stdlife="n/a","n/a",IF(AP$3&gt;(A20stdlife+$E333),(Input!$O$162*(1+rvanilla)^0.5)-SUM($O333:AO333),(Input!$O$162*(1+rvanilla)^0.5)/A20stdlife))</f>
        <v>0</v>
      </c>
      <c r="AQ333" s="164">
        <f>IF(A20stdlife="n/a","n/a",IF(AQ$3&gt;(A20stdlife+$E333),(Input!$O$162*(1+rvanilla)^0.5)-SUM($O333:AP333),(Input!$O$162*(1+rvanilla)^0.5)/A20stdlife))</f>
        <v>0</v>
      </c>
      <c r="AR333" s="164">
        <f>IF(A20stdlife="n/a","n/a",IF(AR$3&gt;(A20stdlife+$E333),(Input!$O$162*(1+rvanilla)^0.5)-SUM($O333:AQ333),(Input!$O$162*(1+rvanilla)^0.5)/A20stdlife))</f>
        <v>0</v>
      </c>
      <c r="AS333" s="164">
        <f>IF(A20stdlife="n/a","n/a",IF(AS$3&gt;(A20stdlife+$E333),(Input!$O$162*(1+rvanilla)^0.5)-SUM($O333:AR333),(Input!$O$162*(1+rvanilla)^0.5)/A20stdlife))</f>
        <v>0</v>
      </c>
      <c r="AT333" s="164">
        <f>IF(A20stdlife="n/a","n/a",IF(AT$3&gt;(A20stdlife+$E333),(Input!$O$162*(1+rvanilla)^0.5)-SUM($O333:AS333),(Input!$O$162*(1+rvanilla)^0.5)/A20stdlife))</f>
        <v>0</v>
      </c>
      <c r="AU333" s="164">
        <f>IF(A20stdlife="n/a","n/a",IF(AU$3&gt;(A20stdlife+$E333),(Input!$O$162*(1+rvanilla)^0.5)-SUM($O333:AT333),(Input!$O$162*(1+rvanilla)^0.5)/A20stdlife))</f>
        <v>0</v>
      </c>
      <c r="AV333" s="164">
        <f>IF(A20stdlife="n/a","n/a",IF(AV$3&gt;(A20stdlife+$E333),(Input!$O$162*(1+rvanilla)^0.5)-SUM($O333:AU333),(Input!$O$162*(1+rvanilla)^0.5)/A20stdlife))</f>
        <v>0</v>
      </c>
      <c r="AW333" s="164">
        <f>IF(A20stdlife="n/a","n/a",IF(AW$3&gt;(A20stdlife+$E333),(Input!$O$162*(1+rvanilla)^0.5)-SUM($O333:AV333),(Input!$O$162*(1+rvanilla)^0.5)/A20stdlife))</f>
        <v>0</v>
      </c>
      <c r="AX333" s="164">
        <f>IF(A20stdlife="n/a","n/a",IF(AX$3&gt;(A20stdlife+$E333),(Input!$O$162*(1+rvanilla)^0.5)-SUM($O333:AW333),(Input!$O$162*(1+rvanilla)^0.5)/A20stdlife))</f>
        <v>0</v>
      </c>
      <c r="AY333" s="164">
        <f>IF(A20stdlife="n/a","n/a",IF(AY$3&gt;(A20stdlife+$E333),(Input!$O$162*(1+rvanilla)^0.5)-SUM($O333:AX333),(Input!$O$162*(1+rvanilla)^0.5)/A20stdlife))</f>
        <v>0</v>
      </c>
      <c r="AZ333" s="164">
        <f>IF(A20stdlife="n/a","n/a",IF(AZ$3&gt;(A20stdlife+$E333),(Input!$O$162*(1+rvanilla)^0.5)-SUM($O333:AY333),(Input!$O$162*(1+rvanilla)^0.5)/A20stdlife))</f>
        <v>0</v>
      </c>
      <c r="BA333" s="164">
        <f>IF(A20stdlife="n/a","n/a",IF(BA$3&gt;(A20stdlife+$E333),(Input!$O$162*(1+rvanilla)^0.5)-SUM($O333:AZ333),(Input!$O$162*(1+rvanilla)^0.5)/A20stdlife))</f>
        <v>0</v>
      </c>
      <c r="BB333" s="164">
        <f>IF(A20stdlife="n/a","n/a",IF(BB$3&gt;(A20stdlife+$E333),(Input!$O$162*(1+rvanilla)^0.5)-SUM($O333:BA333),(Input!$O$162*(1+rvanilla)^0.5)/A20stdlife))</f>
        <v>0</v>
      </c>
      <c r="BC333" s="164">
        <f>IF(A20stdlife="n/a","n/a",IF(BC$3&gt;(A20stdlife+$E333),(Input!$O$162*(1+rvanilla)^0.5)-SUM($O333:BB333),(Input!$O$162*(1+rvanilla)^0.5)/A20stdlife))</f>
        <v>0</v>
      </c>
      <c r="BD333" s="164">
        <f>IF(A20stdlife="n/a","n/a",IF(BD$3&gt;(A20stdlife+$E333),(Input!$O$162*(1+rvanilla)^0.5)-SUM($O333:BC333),(Input!$O$162*(1+rvanilla)^0.5)/A20stdlife))</f>
        <v>0</v>
      </c>
      <c r="BE333" s="164">
        <f>IF(A20stdlife="n/a","n/a",IF(BE$3&gt;(A20stdlife+$E333),(Input!$O$162*(1+rvanilla)^0.5)-SUM($O333:BD333),(Input!$O$162*(1+rvanilla)^0.5)/A20stdlife))</f>
        <v>0</v>
      </c>
      <c r="BF333" s="164">
        <f>IF(A20stdlife="n/a","n/a",IF(BF$3&gt;(A20stdlife+$E333),(Input!$O$162*(1+rvanilla)^0.5)-SUM($O333:BE333),(Input!$O$162*(1+rvanilla)^0.5)/A20stdlife))</f>
        <v>0</v>
      </c>
      <c r="BG333" s="164">
        <f>IF(A20stdlife="n/a","n/a",IF(BG$3&gt;(A20stdlife+$E333),(Input!$O$162*(1+rvanilla)^0.5)-SUM($O333:BF333),(Input!$O$162*(1+rvanilla)^0.5)/A20stdlife))</f>
        <v>0</v>
      </c>
      <c r="BH333" s="164">
        <f>IF(A20stdlife="n/a","n/a",IF(BH$3&gt;(A20stdlife+$E333),(Input!$O$162*(1+rvanilla)^0.5)-SUM($O333:BG333),(Input!$O$162*(1+rvanilla)^0.5)/A20stdlife))</f>
        <v>0</v>
      </c>
      <c r="BI333" s="164">
        <f>IF(A20stdlife="n/a","n/a",IF(BI$3&gt;(A20stdlife+$E333),(Input!$O$162*(1+rvanilla)^0.5)-SUM($O333:BH333),(Input!$O$162*(1+rvanilla)^0.5)/A20stdlife))</f>
        <v>0</v>
      </c>
      <c r="BJ333" s="18"/>
      <c r="BK333" s="18"/>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s="5" customFormat="1" hidden="1" outlineLevel="2" x14ac:dyDescent="0.2">
      <c r="A334" s="18"/>
      <c r="B334" s="18"/>
      <c r="C334" s="36"/>
      <c r="D334" s="485"/>
      <c r="E334" s="284">
        <v>10</v>
      </c>
      <c r="F334" s="38"/>
      <c r="G334" s="391"/>
      <c r="H334" s="308"/>
      <c r="I334" s="308"/>
      <c r="J334" s="308"/>
      <c r="K334" s="308"/>
      <c r="L334" s="308"/>
      <c r="M334" s="308"/>
      <c r="N334" s="308"/>
      <c r="O334" s="308"/>
      <c r="P334" s="307"/>
      <c r="Q334" s="164">
        <f>IF(A20stdlife="n/a","n/a",IF(Q$3&gt;(A20stdlife+$E334),(Input!$P$162*(1+rvanilla)^0.5)-SUM($P334:P334),(Input!$P$162*(1+rvanilla)^0.5)/A20stdlife))</f>
        <v>0</v>
      </c>
      <c r="R334" s="164">
        <f>IF(A20stdlife="n/a","n/a",IF(R$3&gt;(A20stdlife+$E334),(Input!$P$162*(1+rvanilla)^0.5)-SUM($P334:Q334),(Input!$P$162*(1+rvanilla)^0.5)/A20stdlife))</f>
        <v>0</v>
      </c>
      <c r="S334" s="164">
        <f>IF(A20stdlife="n/a","n/a",IF(S$3&gt;(A20stdlife+$E334),(Input!$P$162*(1+rvanilla)^0.5)-SUM($P334:R334),(Input!$P$162*(1+rvanilla)^0.5)/A20stdlife))</f>
        <v>0</v>
      </c>
      <c r="T334" s="164">
        <f>IF(A20stdlife="n/a","n/a",IF(T$3&gt;(A20stdlife+$E334),(Input!$P$162*(1+rvanilla)^0.5)-SUM($P334:S334),(Input!$P$162*(1+rvanilla)^0.5)/A20stdlife))</f>
        <v>0</v>
      </c>
      <c r="U334" s="164">
        <f>IF(A20stdlife="n/a","n/a",IF(U$3&gt;(A20stdlife+$E334),(Input!$P$162*(1+rvanilla)^0.5)-SUM($P334:T334),(Input!$P$162*(1+rvanilla)^0.5)/A20stdlife))</f>
        <v>0</v>
      </c>
      <c r="V334" s="164">
        <f>IF(A20stdlife="n/a","n/a",IF(V$3&gt;(A20stdlife+$E334),(Input!$P$162*(1+rvanilla)^0.5)-SUM($P334:U334),(Input!$P$162*(1+rvanilla)^0.5)/A20stdlife))</f>
        <v>0</v>
      </c>
      <c r="W334" s="164">
        <f>IF(A20stdlife="n/a","n/a",IF(W$3&gt;(A20stdlife+$E334),(Input!$P$162*(1+rvanilla)^0.5)-SUM($P334:V334),(Input!$P$162*(1+rvanilla)^0.5)/A20stdlife))</f>
        <v>0</v>
      </c>
      <c r="X334" s="164">
        <f>IF(A20stdlife="n/a","n/a",IF(X$3&gt;(A20stdlife+$E334),(Input!$P$162*(1+rvanilla)^0.5)-SUM($P334:W334),(Input!$P$162*(1+rvanilla)^0.5)/A20stdlife))</f>
        <v>0</v>
      </c>
      <c r="Y334" s="164">
        <f>IF(A20stdlife="n/a","n/a",IF(Y$3&gt;(A20stdlife+$E334),(Input!$P$162*(1+rvanilla)^0.5)-SUM($P334:X334),(Input!$P$162*(1+rvanilla)^0.5)/A20stdlife))</f>
        <v>0</v>
      </c>
      <c r="Z334" s="164">
        <f>IF(A20stdlife="n/a","n/a",IF(Z$3&gt;(A20stdlife+$E334),(Input!$P$162*(1+rvanilla)^0.5)-SUM($P334:Y334),(Input!$P$162*(1+rvanilla)^0.5)/A20stdlife))</f>
        <v>0</v>
      </c>
      <c r="AA334" s="164">
        <f>IF(A20stdlife="n/a","n/a",IF(AA$3&gt;(A20stdlife+$E334),(Input!$P$162*(1+rvanilla)^0.5)-SUM($P334:Z334),(Input!$P$162*(1+rvanilla)^0.5)/A20stdlife))</f>
        <v>0</v>
      </c>
      <c r="AB334" s="164">
        <f>IF(A20stdlife="n/a","n/a",IF(AB$3&gt;(A20stdlife+$E334),(Input!$P$162*(1+rvanilla)^0.5)-SUM($P334:AA334),(Input!$P$162*(1+rvanilla)^0.5)/A20stdlife))</f>
        <v>0</v>
      </c>
      <c r="AC334" s="164">
        <f>IF(A20stdlife="n/a","n/a",IF(AC$3&gt;(A20stdlife+$E334),(Input!$P$162*(1+rvanilla)^0.5)-SUM($P334:AB334),(Input!$P$162*(1+rvanilla)^0.5)/A20stdlife))</f>
        <v>0</v>
      </c>
      <c r="AD334" s="164">
        <f>IF(A20stdlife="n/a","n/a",IF(AD$3&gt;(A20stdlife+$E334),(Input!$P$162*(1+rvanilla)^0.5)-SUM($P334:AC334),(Input!$P$162*(1+rvanilla)^0.5)/A20stdlife))</f>
        <v>0</v>
      </c>
      <c r="AE334" s="164">
        <f>IF(A20stdlife="n/a","n/a",IF(AE$3&gt;(A20stdlife+$E334),(Input!$P$162*(1+rvanilla)^0.5)-SUM($P334:AD334),(Input!$P$162*(1+rvanilla)^0.5)/A20stdlife))</f>
        <v>0</v>
      </c>
      <c r="AF334" s="164">
        <f>IF(A20stdlife="n/a","n/a",IF(AF$3&gt;(A20stdlife+$E334),(Input!$P$162*(1+rvanilla)^0.5)-SUM($P334:AE334),(Input!$P$162*(1+rvanilla)^0.5)/A20stdlife))</f>
        <v>0</v>
      </c>
      <c r="AG334" s="164">
        <f>IF(A20stdlife="n/a","n/a",IF(AG$3&gt;(A20stdlife+$E334),(Input!$P$162*(1+rvanilla)^0.5)-SUM($P334:AF334),(Input!$P$162*(1+rvanilla)^0.5)/A20stdlife))</f>
        <v>0</v>
      </c>
      <c r="AH334" s="164">
        <f>IF(A20stdlife="n/a","n/a",IF(AH$3&gt;(A20stdlife+$E334),(Input!$P$162*(1+rvanilla)^0.5)-SUM($P334:AG334),(Input!$P$162*(1+rvanilla)^0.5)/A20stdlife))</f>
        <v>0</v>
      </c>
      <c r="AI334" s="164">
        <f>IF(A20stdlife="n/a","n/a",IF(AI$3&gt;(A20stdlife+$E334),(Input!$P$162*(1+rvanilla)^0.5)-SUM($P334:AH334),(Input!$P$162*(1+rvanilla)^0.5)/A20stdlife))</f>
        <v>0</v>
      </c>
      <c r="AJ334" s="164">
        <f>IF(A20stdlife="n/a","n/a",IF(AJ$3&gt;(A20stdlife+$E334),(Input!$P$162*(1+rvanilla)^0.5)-SUM($P334:AI334),(Input!$P$162*(1+rvanilla)^0.5)/A20stdlife))</f>
        <v>0</v>
      </c>
      <c r="AK334" s="164">
        <f>IF(A20stdlife="n/a","n/a",IF(AK$3&gt;(A20stdlife+$E334),(Input!$P$162*(1+rvanilla)^0.5)-SUM($P334:AJ334),(Input!$P$162*(1+rvanilla)^0.5)/A20stdlife))</f>
        <v>0</v>
      </c>
      <c r="AL334" s="164">
        <f>IF(A20stdlife="n/a","n/a",IF(AL$3&gt;(A20stdlife+$E334),(Input!$P$162*(1+rvanilla)^0.5)-SUM($P334:AK334),(Input!$P$162*(1+rvanilla)^0.5)/A20stdlife))</f>
        <v>0</v>
      </c>
      <c r="AM334" s="164">
        <f>IF(A20stdlife="n/a","n/a",IF(AM$3&gt;(A20stdlife+$E334),(Input!$P$162*(1+rvanilla)^0.5)-SUM($P334:AL334),(Input!$P$162*(1+rvanilla)^0.5)/A20stdlife))</f>
        <v>0</v>
      </c>
      <c r="AN334" s="164">
        <f>IF(A20stdlife="n/a","n/a",IF(AN$3&gt;(A20stdlife+$E334),(Input!$P$162*(1+rvanilla)^0.5)-SUM($P334:AM334),(Input!$P$162*(1+rvanilla)^0.5)/A20stdlife))</f>
        <v>0</v>
      </c>
      <c r="AO334" s="164">
        <f>IF(A20stdlife="n/a","n/a",IF(AO$3&gt;(A20stdlife+$E334),(Input!$P$162*(1+rvanilla)^0.5)-SUM($P334:AN334),(Input!$P$162*(1+rvanilla)^0.5)/A20stdlife))</f>
        <v>0</v>
      </c>
      <c r="AP334" s="164">
        <f>IF(A20stdlife="n/a","n/a",IF(AP$3&gt;(A20stdlife+$E334),(Input!$P$162*(1+rvanilla)^0.5)-SUM($P334:AO334),(Input!$P$162*(1+rvanilla)^0.5)/A20stdlife))</f>
        <v>0</v>
      </c>
      <c r="AQ334" s="164">
        <f>IF(A20stdlife="n/a","n/a",IF(AQ$3&gt;(A20stdlife+$E334),(Input!$P$162*(1+rvanilla)^0.5)-SUM($P334:AP334),(Input!$P$162*(1+rvanilla)^0.5)/A20stdlife))</f>
        <v>0</v>
      </c>
      <c r="AR334" s="164">
        <f>IF(A20stdlife="n/a","n/a",IF(AR$3&gt;(A20stdlife+$E334),(Input!$P$162*(1+rvanilla)^0.5)-SUM($P334:AQ334),(Input!$P$162*(1+rvanilla)^0.5)/A20stdlife))</f>
        <v>0</v>
      </c>
      <c r="AS334" s="164">
        <f>IF(A20stdlife="n/a","n/a",IF(AS$3&gt;(A20stdlife+$E334),(Input!$P$162*(1+rvanilla)^0.5)-SUM($P334:AR334),(Input!$P$162*(1+rvanilla)^0.5)/A20stdlife))</f>
        <v>0</v>
      </c>
      <c r="AT334" s="164">
        <f>IF(A20stdlife="n/a","n/a",IF(AT$3&gt;(A20stdlife+$E334),(Input!$P$162*(1+rvanilla)^0.5)-SUM($P334:AS334),(Input!$P$162*(1+rvanilla)^0.5)/A20stdlife))</f>
        <v>0</v>
      </c>
      <c r="AU334" s="164">
        <f>IF(A20stdlife="n/a","n/a",IF(AU$3&gt;(A20stdlife+$E334),(Input!$P$162*(1+rvanilla)^0.5)-SUM($P334:AT334),(Input!$P$162*(1+rvanilla)^0.5)/A20stdlife))</f>
        <v>0</v>
      </c>
      <c r="AV334" s="164">
        <f>IF(A20stdlife="n/a","n/a",IF(AV$3&gt;(A20stdlife+$E334),(Input!$P$162*(1+rvanilla)^0.5)-SUM($P334:AU334),(Input!$P$162*(1+rvanilla)^0.5)/A20stdlife))</f>
        <v>0</v>
      </c>
      <c r="AW334" s="164">
        <f>IF(A20stdlife="n/a","n/a",IF(AW$3&gt;(A20stdlife+$E334),(Input!$P$162*(1+rvanilla)^0.5)-SUM($P334:AV334),(Input!$P$162*(1+rvanilla)^0.5)/A20stdlife))</f>
        <v>0</v>
      </c>
      <c r="AX334" s="164">
        <f>IF(A20stdlife="n/a","n/a",IF(AX$3&gt;(A20stdlife+$E334),(Input!$P$162*(1+rvanilla)^0.5)-SUM($P334:AW334),(Input!$P$162*(1+rvanilla)^0.5)/A20stdlife))</f>
        <v>0</v>
      </c>
      <c r="AY334" s="164">
        <f>IF(A20stdlife="n/a","n/a",IF(AY$3&gt;(A20stdlife+$E334),(Input!$P$162*(1+rvanilla)^0.5)-SUM($P334:AX334),(Input!$P$162*(1+rvanilla)^0.5)/A20stdlife))</f>
        <v>0</v>
      </c>
      <c r="AZ334" s="164">
        <f>IF(A20stdlife="n/a","n/a",IF(AZ$3&gt;(A20stdlife+$E334),(Input!$P$162*(1+rvanilla)^0.5)-SUM($P334:AY334),(Input!$P$162*(1+rvanilla)^0.5)/A20stdlife))</f>
        <v>0</v>
      </c>
      <c r="BA334" s="164">
        <f>IF(A20stdlife="n/a","n/a",IF(BA$3&gt;(A20stdlife+$E334),(Input!$P$162*(1+rvanilla)^0.5)-SUM($P334:AZ334),(Input!$P$162*(1+rvanilla)^0.5)/A20stdlife))</f>
        <v>0</v>
      </c>
      <c r="BB334" s="164">
        <f>IF(A20stdlife="n/a","n/a",IF(BB$3&gt;(A20stdlife+$E334),(Input!$P$162*(1+rvanilla)^0.5)-SUM($P334:BA334),(Input!$P$162*(1+rvanilla)^0.5)/A20stdlife))</f>
        <v>0</v>
      </c>
      <c r="BC334" s="164">
        <f>IF(A20stdlife="n/a","n/a",IF(BC$3&gt;(A20stdlife+$E334),(Input!$P$162*(1+rvanilla)^0.5)-SUM($P334:BB334),(Input!$P$162*(1+rvanilla)^0.5)/A20stdlife))</f>
        <v>0</v>
      </c>
      <c r="BD334" s="164">
        <f>IF(A20stdlife="n/a","n/a",IF(BD$3&gt;(A20stdlife+$E334),(Input!$P$162*(1+rvanilla)^0.5)-SUM($P334:BC334),(Input!$P$162*(1+rvanilla)^0.5)/A20stdlife))</f>
        <v>0</v>
      </c>
      <c r="BE334" s="164">
        <f>IF(A20stdlife="n/a","n/a",IF(BE$3&gt;(A20stdlife+$E334),(Input!$P$162*(1+rvanilla)^0.5)-SUM($P334:BD334),(Input!$P$162*(1+rvanilla)^0.5)/A20stdlife))</f>
        <v>0</v>
      </c>
      <c r="BF334" s="164">
        <f>IF(A20stdlife="n/a","n/a",IF(BF$3&gt;(A20stdlife+$E334),(Input!$P$162*(1+rvanilla)^0.5)-SUM($P334:BE334),(Input!$P$162*(1+rvanilla)^0.5)/A20stdlife))</f>
        <v>0</v>
      </c>
      <c r="BG334" s="164">
        <f>IF(A20stdlife="n/a","n/a",IF(BG$3&gt;(A20stdlife+$E334),(Input!$P$162*(1+rvanilla)^0.5)-SUM($P334:BF334),(Input!$P$162*(1+rvanilla)^0.5)/A20stdlife))</f>
        <v>0</v>
      </c>
      <c r="BH334" s="164">
        <f>IF(A20stdlife="n/a","n/a",IF(BH$3&gt;(A20stdlife+$E334),(Input!$P$162*(1+rvanilla)^0.5)-SUM($P334:BG334),(Input!$P$162*(1+rvanilla)^0.5)/A20stdlife))</f>
        <v>0</v>
      </c>
      <c r="BI334" s="164">
        <f>IF(A20stdlife="n/a","n/a",IF(BI$3&gt;(A20stdlife+$E334),(Input!$P$162*(1+rvanilla)^0.5)-SUM($P334:BH334),(Input!$P$162*(1+rvanilla)^0.5)/A20stdlife))</f>
        <v>0</v>
      </c>
      <c r="BJ334" s="18"/>
      <c r="BK334" s="18"/>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s="5" customFormat="1" hidden="1" outlineLevel="1" x14ac:dyDescent="0.2">
      <c r="A335" s="18"/>
      <c r="B335" s="18"/>
      <c r="C335" s="36" t="str">
        <f>Asset20</f>
        <v>Motor vehicles</v>
      </c>
      <c r="D335" s="18"/>
      <c r="E335" s="18"/>
      <c r="F335" s="33"/>
      <c r="G335" s="161">
        <f t="shared" ref="G335:AL335" si="75">SUM(G323:G334)</f>
        <v>2.4719927624262965</v>
      </c>
      <c r="H335" s="161">
        <f t="shared" si="75"/>
        <v>2.5960426998582959</v>
      </c>
      <c r="I335" s="161">
        <f t="shared" si="75"/>
        <v>2.6845507522310519</v>
      </c>
      <c r="J335" s="161">
        <f t="shared" si="75"/>
        <v>2.7853845657624663</v>
      </c>
      <c r="K335" s="161">
        <f t="shared" si="75"/>
        <v>2.9082987276256405</v>
      </c>
      <c r="L335" s="161">
        <f t="shared" si="75"/>
        <v>3.0227024013110642</v>
      </c>
      <c r="M335" s="161">
        <f t="shared" si="75"/>
        <v>1.3421388635035547</v>
      </c>
      <c r="N335" s="161">
        <f t="shared" si="75"/>
        <v>0.5507096388847682</v>
      </c>
      <c r="O335" s="161">
        <f t="shared" si="75"/>
        <v>0.5507096388847682</v>
      </c>
      <c r="P335" s="161">
        <f t="shared" si="75"/>
        <v>0.5507096388847682</v>
      </c>
      <c r="Q335" s="161">
        <f t="shared" si="75"/>
        <v>0.5507096388847682</v>
      </c>
      <c r="R335" s="161">
        <f t="shared" si="75"/>
        <v>0.45695105400253055</v>
      </c>
      <c r="S335" s="161">
        <f t="shared" si="75"/>
        <v>0.35976414380122573</v>
      </c>
      <c r="T335" s="161">
        <f t="shared" si="75"/>
        <v>0.26194011797652206</v>
      </c>
      <c r="U335" s="161">
        <f t="shared" si="75"/>
        <v>0.14441768487665763</v>
      </c>
      <c r="V335" s="161">
        <f t="shared" si="75"/>
        <v>2.7935862639936637E-2</v>
      </c>
      <c r="W335" s="161">
        <f t="shared" si="75"/>
        <v>0</v>
      </c>
      <c r="X335" s="161">
        <f t="shared" si="75"/>
        <v>0</v>
      </c>
      <c r="Y335" s="161">
        <f t="shared" si="75"/>
        <v>0</v>
      </c>
      <c r="Z335" s="161">
        <f t="shared" si="75"/>
        <v>0</v>
      </c>
      <c r="AA335" s="161">
        <f t="shared" si="75"/>
        <v>0</v>
      </c>
      <c r="AB335" s="161">
        <f t="shared" si="75"/>
        <v>0</v>
      </c>
      <c r="AC335" s="161">
        <f t="shared" si="75"/>
        <v>0</v>
      </c>
      <c r="AD335" s="161">
        <f t="shared" si="75"/>
        <v>0</v>
      </c>
      <c r="AE335" s="161">
        <f t="shared" si="75"/>
        <v>0</v>
      </c>
      <c r="AF335" s="161">
        <f t="shared" si="75"/>
        <v>0</v>
      </c>
      <c r="AG335" s="161">
        <f t="shared" si="75"/>
        <v>0</v>
      </c>
      <c r="AH335" s="161">
        <f t="shared" si="75"/>
        <v>0</v>
      </c>
      <c r="AI335" s="161">
        <f t="shared" si="75"/>
        <v>0</v>
      </c>
      <c r="AJ335" s="161">
        <f t="shared" si="75"/>
        <v>0</v>
      </c>
      <c r="AK335" s="161">
        <f t="shared" si="75"/>
        <v>0</v>
      </c>
      <c r="AL335" s="161">
        <f t="shared" si="75"/>
        <v>0</v>
      </c>
      <c r="AM335" s="161">
        <f t="shared" ref="AM335:BI335" si="76">SUM(AM323:AM334)</f>
        <v>0</v>
      </c>
      <c r="AN335" s="161">
        <f t="shared" si="76"/>
        <v>0</v>
      </c>
      <c r="AO335" s="161">
        <f t="shared" si="76"/>
        <v>0</v>
      </c>
      <c r="AP335" s="161">
        <f t="shared" si="76"/>
        <v>0</v>
      </c>
      <c r="AQ335" s="161">
        <f t="shared" si="76"/>
        <v>0</v>
      </c>
      <c r="AR335" s="161">
        <f t="shared" si="76"/>
        <v>0</v>
      </c>
      <c r="AS335" s="161">
        <f t="shared" si="76"/>
        <v>0</v>
      </c>
      <c r="AT335" s="161">
        <f t="shared" si="76"/>
        <v>0</v>
      </c>
      <c r="AU335" s="161">
        <f t="shared" si="76"/>
        <v>0</v>
      </c>
      <c r="AV335" s="161">
        <f t="shared" si="76"/>
        <v>0</v>
      </c>
      <c r="AW335" s="161">
        <f t="shared" si="76"/>
        <v>0</v>
      </c>
      <c r="AX335" s="161">
        <f t="shared" si="76"/>
        <v>0</v>
      </c>
      <c r="AY335" s="161">
        <f t="shared" si="76"/>
        <v>0</v>
      </c>
      <c r="AZ335" s="161">
        <f t="shared" si="76"/>
        <v>0</v>
      </c>
      <c r="BA335" s="161">
        <f t="shared" si="76"/>
        <v>0</v>
      </c>
      <c r="BB335" s="161">
        <f t="shared" si="76"/>
        <v>0</v>
      </c>
      <c r="BC335" s="161">
        <f t="shared" si="76"/>
        <v>0</v>
      </c>
      <c r="BD335" s="161">
        <f t="shared" si="76"/>
        <v>0</v>
      </c>
      <c r="BE335" s="161">
        <f t="shared" si="76"/>
        <v>0</v>
      </c>
      <c r="BF335" s="161">
        <f t="shared" si="76"/>
        <v>0</v>
      </c>
      <c r="BG335" s="161">
        <f t="shared" si="76"/>
        <v>0</v>
      </c>
      <c r="BH335" s="161">
        <f t="shared" si="76"/>
        <v>0</v>
      </c>
      <c r="BI335" s="161">
        <f t="shared" si="76"/>
        <v>0</v>
      </c>
      <c r="BJ335" s="18"/>
      <c r="BK335" s="18"/>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s="5" customFormat="1" hidden="1" outlineLevel="2" x14ac:dyDescent="0.2">
      <c r="A336" s="18"/>
      <c r="B336" s="43" t="str">
        <f>C348</f>
        <v>Buildings</v>
      </c>
      <c r="C336" s="44"/>
      <c r="D336" s="45" t="s">
        <v>72</v>
      </c>
      <c r="E336" s="44"/>
      <c r="F336" s="46"/>
      <c r="G336" s="389">
        <f>IF(G$3&gt;A21remlife,A21value-SUM($F336:F336),IF(A21remlife="N/A","n/a",A21value/A21remlife))</f>
        <v>1.2571462762073975</v>
      </c>
      <c r="H336" s="163">
        <f>IF(H$3&gt;A21remlife,A21value-SUM($F336:G336),IF(A21remlife="N/A","n/a",A21value/A21remlife))</f>
        <v>1.2571462762073975</v>
      </c>
      <c r="I336" s="163">
        <f>IF(I$3&gt;A21remlife,A21value-SUM($F336:H336),IF(A21remlife="N/A","n/a",A21value/A21remlife))</f>
        <v>1.2571462762073975</v>
      </c>
      <c r="J336" s="163">
        <f>IF(J$3&gt;A21remlife,A21value-SUM($F336:I336),IF(A21remlife="N/A","n/a",A21value/A21remlife))</f>
        <v>1.2571462762073975</v>
      </c>
      <c r="K336" s="163">
        <f>IF(K$3&gt;A21remlife,A21value-SUM($F336:J336),IF(A21remlife="N/A","n/a",A21value/A21remlife))</f>
        <v>1.2571462762073975</v>
      </c>
      <c r="L336" s="163">
        <f>IF(L$3&gt;A21remlife,A21value-SUM($F336:K336),IF(A21remlife="N/A","n/a",A21value/A21remlife))</f>
        <v>1.2571462762073975</v>
      </c>
      <c r="M336" s="163">
        <f>IF(M$3&gt;A21remlife,A21value-SUM($F336:L336),IF(A21remlife="N/A","n/a",A21value/A21remlife))</f>
        <v>1.2571462762073975</v>
      </c>
      <c r="N336" s="163">
        <f>IF(N$3&gt;A21remlife,A21value-SUM($F336:M336),IF(A21remlife="N/A","n/a",A21value/A21remlife))</f>
        <v>1.2571462762073975</v>
      </c>
      <c r="O336" s="163">
        <f>IF(O$3&gt;A21remlife,A21value-SUM($F336:N336),IF(A21remlife="N/A","n/a",A21value/A21remlife))</f>
        <v>1.2571462762073975</v>
      </c>
      <c r="P336" s="163">
        <f>IF(P$3&gt;A21remlife,A21value-SUM($F336:O336),IF(A21remlife="N/A","n/a",A21value/A21remlife))</f>
        <v>1.2571462762073975</v>
      </c>
      <c r="Q336" s="163">
        <f>IF(Q$3&gt;A21remlife,A21value-SUM($F336:P336),IF(A21remlife="N/A","n/a",A21value/A21remlife))</f>
        <v>1.2571462762073975</v>
      </c>
      <c r="R336" s="163">
        <f>IF(R$3&gt;A21remlife,A21value-SUM($F336:Q336),IF(A21remlife="N/A","n/a",A21value/A21remlife))</f>
        <v>1.2571462762073975</v>
      </c>
      <c r="S336" s="163">
        <f>IF(S$3&gt;A21remlife,A21value-SUM($F336:R336),IF(A21remlife="N/A","n/a",A21value/A21remlife))</f>
        <v>1.2571462762073975</v>
      </c>
      <c r="T336" s="163">
        <f>IF(T$3&gt;A21remlife,A21value-SUM($F336:S336),IF(A21remlife="N/A","n/a",A21value/A21remlife))</f>
        <v>1.2571462762073975</v>
      </c>
      <c r="U336" s="163">
        <f>IF(U$3&gt;A21remlife,A21value-SUM($F336:T336),IF(A21remlife="N/A","n/a",A21value/A21remlife))</f>
        <v>1.2571462762073975</v>
      </c>
      <c r="V336" s="163">
        <f>IF(V$3&gt;A21remlife,A21value-SUM($F336:U336),IF(A21remlife="N/A","n/a",A21value/A21remlife))</f>
        <v>1.2571462762073975</v>
      </c>
      <c r="W336" s="163">
        <f>IF(W$3&gt;A21remlife,A21value-SUM($F336:V336),IF(A21remlife="N/A","n/a",A21value/A21remlife))</f>
        <v>1.2571462762073975</v>
      </c>
      <c r="X336" s="163">
        <f>IF(X$3&gt;A21remlife,A21value-SUM($F336:W336),IF(A21remlife="N/A","n/a",A21value/A21remlife))</f>
        <v>1.2571462762073975</v>
      </c>
      <c r="Y336" s="163">
        <f>IF(Y$3&gt;A21remlife,A21value-SUM($F336:X336),IF(A21remlife="N/A","n/a",A21value/A21remlife))</f>
        <v>1.2571462762073975</v>
      </c>
      <c r="Z336" s="163">
        <f>IF(Z$3&gt;A21remlife,A21value-SUM($F336:Y336),IF(A21remlife="N/A","n/a",A21value/A21remlife))</f>
        <v>1.2571462762073975</v>
      </c>
      <c r="AA336" s="163">
        <f>IF(AA$3&gt;A21remlife,A21value-SUM($F336:Z336),IF(A21remlife="N/A","n/a",A21value/A21remlife))</f>
        <v>1.2571462762073975</v>
      </c>
      <c r="AB336" s="163">
        <f>IF(AB$3&gt;A21remlife,A21value-SUM($F336:AA336),IF(A21remlife="N/A","n/a",A21value/A21remlife))</f>
        <v>1.2571462762073975</v>
      </c>
      <c r="AC336" s="163">
        <f>IF(AC$3&gt;A21remlife,A21value-SUM($F336:AB336),IF(A21remlife="N/A","n/a",A21value/A21remlife))</f>
        <v>1.2571462762073975</v>
      </c>
      <c r="AD336" s="163">
        <f>IF(AD$3&gt;A21remlife,A21value-SUM($F336:AC336),IF(A21remlife="N/A","n/a",A21value/A21remlife))</f>
        <v>1.2571462762073975</v>
      </c>
      <c r="AE336" s="163">
        <f>IF(AE$3&gt;A21remlife,A21value-SUM($F336:AD336),IF(A21remlife="N/A","n/a",A21value/A21remlife))</f>
        <v>1.2571462762073975</v>
      </c>
      <c r="AF336" s="163">
        <f>IF(AF$3&gt;A21remlife,A21value-SUM($F336:AE336),IF(A21remlife="N/A","n/a",A21value/A21remlife))</f>
        <v>1.2571462762073975</v>
      </c>
      <c r="AG336" s="163">
        <f>IF(AG$3&gt;A21remlife,A21value-SUM($F336:AF336),IF(A21remlife="N/A","n/a",A21value/A21remlife))</f>
        <v>1.2571462762073975</v>
      </c>
      <c r="AH336" s="163">
        <f>IF(AH$3&gt;A21remlife,A21value-SUM($F336:AG336),IF(A21remlife="N/A","n/a",A21value/A21remlife))</f>
        <v>1.2571462762073975</v>
      </c>
      <c r="AI336" s="163">
        <f>IF(AI$3&gt;A21remlife,A21value-SUM($F336:AH336),IF(A21remlife="N/A","n/a",A21value/A21remlife))</f>
        <v>1.2571462762073975</v>
      </c>
      <c r="AJ336" s="163">
        <f>IF(AJ$3&gt;A21remlife,A21value-SUM($F336:AI336),IF(A21remlife="N/A","n/a",A21value/A21remlife))</f>
        <v>1.226682659235415</v>
      </c>
      <c r="AK336" s="163">
        <f>IF(AK$3&gt;A21remlife,A21value-SUM($F336:AJ336),IF(A21remlife="N/A","n/a",A21value/A21remlife))</f>
        <v>0</v>
      </c>
      <c r="AL336" s="163">
        <f>IF(AL$3&gt;A21remlife,A21value-SUM($F336:AK336),IF(A21remlife="N/A","n/a",A21value/A21remlife))</f>
        <v>0</v>
      </c>
      <c r="AM336" s="163">
        <f>IF(AM$3&gt;A21remlife,A21value-SUM($F336:AL336),IF(A21remlife="N/A","n/a",A21value/A21remlife))</f>
        <v>0</v>
      </c>
      <c r="AN336" s="163">
        <f>IF(AN$3&gt;A21remlife,A21value-SUM($F336:AM336),IF(A21remlife="N/A","n/a",A21value/A21remlife))</f>
        <v>0</v>
      </c>
      <c r="AO336" s="163">
        <f>IF(AO$3&gt;A21remlife,A21value-SUM($F336:AN336),IF(A21remlife="N/A","n/a",A21value/A21remlife))</f>
        <v>0</v>
      </c>
      <c r="AP336" s="163">
        <f>IF(AP$3&gt;A21remlife,A21value-SUM($F336:AO336),IF(A21remlife="N/A","n/a",A21value/A21remlife))</f>
        <v>0</v>
      </c>
      <c r="AQ336" s="163">
        <f>IF(AQ$3&gt;A21remlife,A21value-SUM($F336:AP336),IF(A21remlife="N/A","n/a",A21value/A21remlife))</f>
        <v>0</v>
      </c>
      <c r="AR336" s="163">
        <f>IF(AR$3&gt;A21remlife,A21value-SUM($F336:AQ336),IF(A21remlife="N/A","n/a",A21value/A21remlife))</f>
        <v>0</v>
      </c>
      <c r="AS336" s="163">
        <f>IF(AS$3&gt;A21remlife,A21value-SUM($F336:AR336),IF(A21remlife="N/A","n/a",A21value/A21remlife))</f>
        <v>0</v>
      </c>
      <c r="AT336" s="163">
        <f>IF(AT$3&gt;A21remlife,A21value-SUM($F336:AS336),IF(A21remlife="N/A","n/a",A21value/A21remlife))</f>
        <v>0</v>
      </c>
      <c r="AU336" s="163">
        <f>IF(AU$3&gt;A21remlife,A21value-SUM($F336:AT336),IF(A21remlife="N/A","n/a",A21value/A21remlife))</f>
        <v>0</v>
      </c>
      <c r="AV336" s="163">
        <f>IF(AV$3&gt;A21remlife,A21value-SUM($F336:AU336),IF(A21remlife="N/A","n/a",A21value/A21remlife))</f>
        <v>0</v>
      </c>
      <c r="AW336" s="163">
        <f>IF(AW$3&gt;A21remlife,A21value-SUM($F336:AV336),IF(A21remlife="N/A","n/a",A21value/A21remlife))</f>
        <v>0</v>
      </c>
      <c r="AX336" s="163">
        <f>IF(AX$3&gt;A21remlife,A21value-SUM($F336:AW336),IF(A21remlife="N/A","n/a",A21value/A21remlife))</f>
        <v>0</v>
      </c>
      <c r="AY336" s="163">
        <f>IF(AY$3&gt;A21remlife,A21value-SUM($F336:AX336),IF(A21remlife="N/A","n/a",A21value/A21remlife))</f>
        <v>0</v>
      </c>
      <c r="AZ336" s="163">
        <f>IF(AZ$3&gt;A21remlife,A21value-SUM($F336:AY336),IF(A21remlife="N/A","n/a",A21value/A21remlife))</f>
        <v>0</v>
      </c>
      <c r="BA336" s="163">
        <f>IF(BA$3&gt;A21remlife,A21value-SUM($F336:AZ336),IF(A21remlife="N/A","n/a",A21value/A21remlife))</f>
        <v>0</v>
      </c>
      <c r="BB336" s="163">
        <f>IF(BB$3&gt;A21remlife,A21value-SUM($F336:BA336),IF(A21remlife="N/A","n/a",A21value/A21remlife))</f>
        <v>0</v>
      </c>
      <c r="BC336" s="163">
        <f>IF(BC$3&gt;A21remlife,A21value-SUM($F336:BB336),IF(A21remlife="N/A","n/a",A21value/A21remlife))</f>
        <v>0</v>
      </c>
      <c r="BD336" s="163">
        <f>IF(BD$3&gt;A21remlife,A21value-SUM($F336:BC336),IF(A21remlife="N/A","n/a",A21value/A21remlife))</f>
        <v>0</v>
      </c>
      <c r="BE336" s="163">
        <f>IF(BE$3&gt;A21remlife,A21value-SUM($F336:BD336),IF(A21remlife="N/A","n/a",A21value/A21remlife))</f>
        <v>0</v>
      </c>
      <c r="BF336" s="163">
        <f>IF(BF$3&gt;A21remlife,A21value-SUM($F336:BE336),IF(A21remlife="N/A","n/a",A21value/A21remlife))</f>
        <v>0</v>
      </c>
      <c r="BG336" s="163">
        <f>IF(BG$3&gt;A21remlife,A21value-SUM($F336:BF336),IF(A21remlife="N/A","n/a",A21value/A21remlife))</f>
        <v>0</v>
      </c>
      <c r="BH336" s="163">
        <f>IF(BH$3&gt;A21remlife,A21value-SUM($F336:BG336),IF(A21remlife="N/A","n/a",A21value/A21remlife))</f>
        <v>0</v>
      </c>
      <c r="BI336" s="163">
        <f>IF(BI$3&gt;A21remlife,A21value-SUM($F336:BH336),IF(A21remlife="N/A","n/a",A21value/A21remlife))</f>
        <v>0</v>
      </c>
      <c r="BJ336" s="18"/>
      <c r="BK336" s="18"/>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s="5" customFormat="1" hidden="1" outlineLevel="2" x14ac:dyDescent="0.2">
      <c r="A337" s="18"/>
      <c r="B337" s="18"/>
      <c r="C337" s="36"/>
      <c r="D337" s="485" t="s">
        <v>71</v>
      </c>
      <c r="E337" s="283">
        <v>0</v>
      </c>
      <c r="F337" s="38"/>
      <c r="G337" s="160"/>
      <c r="H337" s="164"/>
      <c r="I337" s="164"/>
      <c r="J337" s="164"/>
      <c r="K337" s="164"/>
      <c r="L337" s="164"/>
      <c r="M337" s="164"/>
      <c r="N337" s="164"/>
      <c r="O337" s="164"/>
      <c r="P337" s="164"/>
      <c r="Q337" s="164"/>
      <c r="R337" s="164"/>
      <c r="S337" s="164"/>
      <c r="T337" s="164"/>
      <c r="U337" s="164"/>
      <c r="V337" s="164"/>
      <c r="W337" s="164"/>
      <c r="X337" s="164"/>
      <c r="Y337" s="164"/>
      <c r="Z337" s="164"/>
      <c r="AA337" s="164"/>
      <c r="AB337" s="164"/>
      <c r="AC337" s="164"/>
      <c r="AD337" s="164"/>
      <c r="AE337" s="164"/>
      <c r="AF337" s="164"/>
      <c r="AG337" s="164"/>
      <c r="AH337" s="164"/>
      <c r="AI337" s="164"/>
      <c r="AJ337" s="164"/>
      <c r="AK337" s="164"/>
      <c r="AL337" s="164"/>
      <c r="AM337" s="164"/>
      <c r="AN337" s="164"/>
      <c r="AO337" s="164"/>
      <c r="AP337" s="164"/>
      <c r="AQ337" s="164"/>
      <c r="AR337" s="164"/>
      <c r="AS337" s="164"/>
      <c r="AT337" s="164"/>
      <c r="AU337" s="164"/>
      <c r="AV337" s="164"/>
      <c r="AW337" s="164"/>
      <c r="AX337" s="164"/>
      <c r="AY337" s="164"/>
      <c r="AZ337" s="164"/>
      <c r="BA337" s="164"/>
      <c r="BB337" s="164"/>
      <c r="BC337" s="164"/>
      <c r="BD337" s="164"/>
      <c r="BE337" s="164"/>
      <c r="BF337" s="164"/>
      <c r="BG337" s="164"/>
      <c r="BH337" s="164"/>
      <c r="BI337" s="164"/>
      <c r="BJ337" s="18"/>
      <c r="BK337" s="18"/>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s="5" customFormat="1" hidden="1" outlineLevel="2" x14ac:dyDescent="0.2">
      <c r="A338" s="18"/>
      <c r="B338" s="18"/>
      <c r="C338" s="36"/>
      <c r="D338" s="485"/>
      <c r="E338" s="283">
        <v>1</v>
      </c>
      <c r="F338" s="38"/>
      <c r="G338" s="390"/>
      <c r="H338" s="164">
        <f>IF(A21stdlife="n/a","n/a",IF(H$3&gt;(A21stdlife+$E338),(Input!$G$163*(1+rvanilla)^0.5)-SUM($G338:G338),(Input!$G$163*(1+rvanilla)^0.5)/A21stdlife))</f>
        <v>0.13999140139888977</v>
      </c>
      <c r="I338" s="164">
        <f>IF(A21stdlife="n/a","n/a",IF(I$3&gt;(A21stdlife+$E338),(Input!$G$163*(1+rvanilla)^0.5)-SUM($G338:H338),(Input!$G$163*(1+rvanilla)^0.5)/A21stdlife))</f>
        <v>0.13999140139888977</v>
      </c>
      <c r="J338" s="164">
        <f>IF(A21stdlife="n/a","n/a",IF(J$3&gt;(A21stdlife+$E338),(Input!$G$163*(1+rvanilla)^0.5)-SUM($G338:I338),(Input!$G$163*(1+rvanilla)^0.5)/A21stdlife))</f>
        <v>0.13999140139888977</v>
      </c>
      <c r="K338" s="164">
        <f>IF(A21stdlife="n/a","n/a",IF(K$3&gt;(A21stdlife+$E338),(Input!$G$163*(1+rvanilla)^0.5)-SUM($G338:J338),(Input!$G$163*(1+rvanilla)^0.5)/A21stdlife))</f>
        <v>0.13999140139888977</v>
      </c>
      <c r="L338" s="164">
        <f>IF(A21stdlife="n/a","n/a",IF(L$3&gt;(A21stdlife+$E338),(Input!$G$163*(1+rvanilla)^0.5)-SUM($G338:K338),(Input!$G$163*(1+rvanilla)^0.5)/A21stdlife))</f>
        <v>0.13999140139888977</v>
      </c>
      <c r="M338" s="164">
        <f>IF(A21stdlife="n/a","n/a",IF(M$3&gt;(A21stdlife+$E338),(Input!$G$163*(1+rvanilla)^0.5)-SUM($G338:L338),(Input!$G$163*(1+rvanilla)^0.5)/A21stdlife))</f>
        <v>0.13999140139888977</v>
      </c>
      <c r="N338" s="164">
        <f>IF(A21stdlife="n/a","n/a",IF(N$3&gt;(A21stdlife+$E338),(Input!$G$163*(1+rvanilla)^0.5)-SUM($G338:M338),(Input!$G$163*(1+rvanilla)^0.5)/A21stdlife))</f>
        <v>0.13999140139888977</v>
      </c>
      <c r="O338" s="164">
        <f>IF(A21stdlife="n/a","n/a",IF(O$3&gt;(A21stdlife+$E338),(Input!$G$163*(1+rvanilla)^0.5)-SUM($G338:N338),(Input!$G$163*(1+rvanilla)^0.5)/A21stdlife))</f>
        <v>0.13999140139888977</v>
      </c>
      <c r="P338" s="164">
        <f>IF(A21stdlife="n/a","n/a",IF(P$3&gt;(A21stdlife+$E338),(Input!$G$163*(1+rvanilla)^0.5)-SUM($G338:O338),(Input!$G$163*(1+rvanilla)^0.5)/A21stdlife))</f>
        <v>0.13999140139888977</v>
      </c>
      <c r="Q338" s="164">
        <f>IF(A21stdlife="n/a","n/a",IF(Q$3&gt;(A21stdlife+$E338),(Input!$G$163*(1+rvanilla)^0.5)-SUM($G338:P338),(Input!$G$163*(1+rvanilla)^0.5)/A21stdlife))</f>
        <v>0.13999140139888977</v>
      </c>
      <c r="R338" s="164">
        <f>IF(A21stdlife="n/a","n/a",IF(R$3&gt;(A21stdlife+$E338),(Input!$G$163*(1+rvanilla)^0.5)-SUM($G338:Q338),(Input!$G$163*(1+rvanilla)^0.5)/A21stdlife))</f>
        <v>0.13999140139888977</v>
      </c>
      <c r="S338" s="164">
        <f>IF(A21stdlife="n/a","n/a",IF(S$3&gt;(A21stdlife+$E338),(Input!$G$163*(1+rvanilla)^0.5)-SUM($G338:R338),(Input!$G$163*(1+rvanilla)^0.5)/A21stdlife))</f>
        <v>0.13999140139888977</v>
      </c>
      <c r="T338" s="164">
        <f>IF(A21stdlife="n/a","n/a",IF(T$3&gt;(A21stdlife+$E338),(Input!$G$163*(1+rvanilla)^0.5)-SUM($G338:S338),(Input!$G$163*(1+rvanilla)^0.5)/A21stdlife))</f>
        <v>0.13999140139888977</v>
      </c>
      <c r="U338" s="164">
        <f>IF(A21stdlife="n/a","n/a",IF(U$3&gt;(A21stdlife+$E338),(Input!$G$163*(1+rvanilla)^0.5)-SUM($G338:T338),(Input!$G$163*(1+rvanilla)^0.5)/A21stdlife))</f>
        <v>0.13999140139888977</v>
      </c>
      <c r="V338" s="164">
        <f>IF(A21stdlife="n/a","n/a",IF(V$3&gt;(A21stdlife+$E338),(Input!$G$163*(1+rvanilla)^0.5)-SUM($G338:U338),(Input!$G$163*(1+rvanilla)^0.5)/A21stdlife))</f>
        <v>0.13999140139888977</v>
      </c>
      <c r="W338" s="164">
        <f>IF(A21stdlife="n/a","n/a",IF(W$3&gt;(A21stdlife+$E338),(Input!$G$163*(1+rvanilla)^0.5)-SUM($G338:V338),(Input!$G$163*(1+rvanilla)^0.5)/A21stdlife))</f>
        <v>0.13999140139888977</v>
      </c>
      <c r="X338" s="164">
        <f>IF(A21stdlife="n/a","n/a",IF(X$3&gt;(A21stdlife+$E338),(Input!$G$163*(1+rvanilla)^0.5)-SUM($G338:W338),(Input!$G$163*(1+rvanilla)^0.5)/A21stdlife))</f>
        <v>0.13999140139888977</v>
      </c>
      <c r="Y338" s="164">
        <f>IF(A21stdlife="n/a","n/a",IF(Y$3&gt;(A21stdlife+$E338),(Input!$G$163*(1+rvanilla)^0.5)-SUM($G338:X338),(Input!$G$163*(1+rvanilla)^0.5)/A21stdlife))</f>
        <v>0.13999140139888977</v>
      </c>
      <c r="Z338" s="164">
        <f>IF(A21stdlife="n/a","n/a",IF(Z$3&gt;(A21stdlife+$E338),(Input!$G$163*(1+rvanilla)^0.5)-SUM($G338:Y338),(Input!$G$163*(1+rvanilla)^0.5)/A21stdlife))</f>
        <v>0.13999140139888977</v>
      </c>
      <c r="AA338" s="164">
        <f>IF(A21stdlife="n/a","n/a",IF(AA$3&gt;(A21stdlife+$E338),(Input!$G$163*(1+rvanilla)^0.5)-SUM($G338:Z338),(Input!$G$163*(1+rvanilla)^0.5)/A21stdlife))</f>
        <v>0.13999140139888977</v>
      </c>
      <c r="AB338" s="164">
        <f>IF(A21stdlife="n/a","n/a",IF(AB$3&gt;(A21stdlife+$E338),(Input!$G$163*(1+rvanilla)^0.5)-SUM($G338:AA338),(Input!$G$163*(1+rvanilla)^0.5)/A21stdlife))</f>
        <v>0.13999140139888977</v>
      </c>
      <c r="AC338" s="164">
        <f>IF(A21stdlife="n/a","n/a",IF(AC$3&gt;(A21stdlife+$E338),(Input!$G$163*(1+rvanilla)^0.5)-SUM($G338:AB338),(Input!$G$163*(1+rvanilla)^0.5)/A21stdlife))</f>
        <v>0.13999140139888977</v>
      </c>
      <c r="AD338" s="164">
        <f>IF(A21stdlife="n/a","n/a",IF(AD$3&gt;(A21stdlife+$E338),(Input!$G$163*(1+rvanilla)^0.5)-SUM($G338:AC338),(Input!$G$163*(1+rvanilla)^0.5)/A21stdlife))</f>
        <v>0.13999140139888977</v>
      </c>
      <c r="AE338" s="164">
        <f>IF(A21stdlife="n/a","n/a",IF(AE$3&gt;(A21stdlife+$E338),(Input!$G$163*(1+rvanilla)^0.5)-SUM($G338:AD338),(Input!$G$163*(1+rvanilla)^0.5)/A21stdlife))</f>
        <v>0.13999140139888977</v>
      </c>
      <c r="AF338" s="164">
        <f>IF(A21stdlife="n/a","n/a",IF(AF$3&gt;(A21stdlife+$E338),(Input!$G$163*(1+rvanilla)^0.5)-SUM($G338:AE338),(Input!$G$163*(1+rvanilla)^0.5)/A21stdlife))</f>
        <v>0.13999140139888977</v>
      </c>
      <c r="AG338" s="164">
        <f>IF(A21stdlife="n/a","n/a",IF(AG$3&gt;(A21stdlife+$E338),(Input!$G$163*(1+rvanilla)^0.5)-SUM($G338:AF338),(Input!$G$163*(1+rvanilla)^0.5)/A21stdlife))</f>
        <v>0.13999140139888977</v>
      </c>
      <c r="AH338" s="164">
        <f>IF(A21stdlife="n/a","n/a",IF(AH$3&gt;(A21stdlife+$E338),(Input!$G$163*(1+rvanilla)^0.5)-SUM($G338:AG338),(Input!$G$163*(1+rvanilla)^0.5)/A21stdlife))</f>
        <v>0.13999140139888977</v>
      </c>
      <c r="AI338" s="164">
        <f>IF(A21stdlife="n/a","n/a",IF(AI$3&gt;(A21stdlife+$E338),(Input!$G$163*(1+rvanilla)^0.5)-SUM($G338:AH338),(Input!$G$163*(1+rvanilla)^0.5)/A21stdlife))</f>
        <v>0.13999140139888977</v>
      </c>
      <c r="AJ338" s="164">
        <f>IF(A21stdlife="n/a","n/a",IF(AJ$3&gt;(A21stdlife+$E338),(Input!$G$163*(1+rvanilla)^0.5)-SUM($G338:AI338),(Input!$G$163*(1+rvanilla)^0.5)/A21stdlife))</f>
        <v>0.13999140139888977</v>
      </c>
      <c r="AK338" s="164">
        <f>IF(A21stdlife="n/a","n/a",IF(AK$3&gt;(A21stdlife+$E338),(Input!$G$163*(1+rvanilla)^0.5)-SUM($G338:AJ338),(Input!$G$163*(1+rvanilla)^0.5)/A21stdlife))</f>
        <v>0.13999140139888977</v>
      </c>
      <c r="AL338" s="164">
        <f>IF(A21stdlife="n/a","n/a",IF(AL$3&gt;(A21stdlife+$E338),(Input!$G$163*(1+rvanilla)^0.5)-SUM($G338:AK338),(Input!$G$163*(1+rvanilla)^0.5)/A21stdlife))</f>
        <v>0.13999140139888977</v>
      </c>
      <c r="AM338" s="164">
        <f>IF(A21stdlife="n/a","n/a",IF(AM$3&gt;(A21stdlife+$E338),(Input!$G$163*(1+rvanilla)^0.5)-SUM($G338:AL338),(Input!$G$163*(1+rvanilla)^0.5)/A21stdlife))</f>
        <v>0.13999140139888977</v>
      </c>
      <c r="AN338" s="164">
        <f>IF(A21stdlife="n/a","n/a",IF(AN$3&gt;(A21stdlife+$E338),(Input!$G$163*(1+rvanilla)^0.5)-SUM($G338:AM338),(Input!$G$163*(1+rvanilla)^0.5)/A21stdlife))</f>
        <v>0.13999140139888977</v>
      </c>
      <c r="AO338" s="164">
        <f>IF(A21stdlife="n/a","n/a",IF(AO$3&gt;(A21stdlife+$E338),(Input!$G$163*(1+rvanilla)^0.5)-SUM($G338:AN338),(Input!$G$163*(1+rvanilla)^0.5)/A21stdlife))</f>
        <v>0.13999140139888977</v>
      </c>
      <c r="AP338" s="164">
        <f>IF(A21stdlife="n/a","n/a",IF(AP$3&gt;(A21stdlife+$E338),(Input!$G$163*(1+rvanilla)^0.5)-SUM($G338:AO338),(Input!$G$163*(1+rvanilla)^0.5)/A21stdlife))</f>
        <v>0.13999140139888977</v>
      </c>
      <c r="AQ338" s="164">
        <f>IF(A21stdlife="n/a","n/a",IF(AQ$3&gt;(A21stdlife+$E338),(Input!$G$163*(1+rvanilla)^0.5)-SUM($G338:AP338),(Input!$G$163*(1+rvanilla)^0.5)/A21stdlife))</f>
        <v>0.12835756037832358</v>
      </c>
      <c r="AR338" s="164">
        <f>IF(A21stdlife="n/a","n/a",IF(AR$3&gt;(A21stdlife+$E338),(Input!$G$163*(1+rvanilla)^0.5)-SUM($G338:AQ338),(Input!$G$163*(1+rvanilla)^0.5)/A21stdlife))</f>
        <v>0</v>
      </c>
      <c r="AS338" s="164">
        <f>IF(A21stdlife="n/a","n/a",IF(AS$3&gt;(A21stdlife+$E338),(Input!$G$163*(1+rvanilla)^0.5)-SUM($G338:AR338),(Input!$G$163*(1+rvanilla)^0.5)/A21stdlife))</f>
        <v>0</v>
      </c>
      <c r="AT338" s="164">
        <f>IF(A21stdlife="n/a","n/a",IF(AT$3&gt;(A21stdlife+$E338),(Input!$G$163*(1+rvanilla)^0.5)-SUM($G338:AS338),(Input!$G$163*(1+rvanilla)^0.5)/A21stdlife))</f>
        <v>0</v>
      </c>
      <c r="AU338" s="164">
        <f>IF(A21stdlife="n/a","n/a",IF(AU$3&gt;(A21stdlife+$E338),(Input!$G$163*(1+rvanilla)^0.5)-SUM($G338:AT338),(Input!$G$163*(1+rvanilla)^0.5)/A21stdlife))</f>
        <v>0</v>
      </c>
      <c r="AV338" s="164">
        <f>IF(A21stdlife="n/a","n/a",IF(AV$3&gt;(A21stdlife+$E338),(Input!$G$163*(1+rvanilla)^0.5)-SUM($G338:AU338),(Input!$G$163*(1+rvanilla)^0.5)/A21stdlife))</f>
        <v>0</v>
      </c>
      <c r="AW338" s="164">
        <f>IF(A21stdlife="n/a","n/a",IF(AW$3&gt;(A21stdlife+$E338),(Input!$G$163*(1+rvanilla)^0.5)-SUM($G338:AV338),(Input!$G$163*(1+rvanilla)^0.5)/A21stdlife))</f>
        <v>0</v>
      </c>
      <c r="AX338" s="164">
        <f>IF(A21stdlife="n/a","n/a",IF(AX$3&gt;(A21stdlife+$E338),(Input!$G$163*(1+rvanilla)^0.5)-SUM($G338:AW338),(Input!$G$163*(1+rvanilla)^0.5)/A21stdlife))</f>
        <v>0</v>
      </c>
      <c r="AY338" s="164">
        <f>IF(A21stdlife="n/a","n/a",IF(AY$3&gt;(A21stdlife+$E338),(Input!$G$163*(1+rvanilla)^0.5)-SUM($G338:AX338),(Input!$G$163*(1+rvanilla)^0.5)/A21stdlife))</f>
        <v>0</v>
      </c>
      <c r="AZ338" s="164">
        <f>IF(A21stdlife="n/a","n/a",IF(AZ$3&gt;(A21stdlife+$E338),(Input!$G$163*(1+rvanilla)^0.5)-SUM($G338:AY338),(Input!$G$163*(1+rvanilla)^0.5)/A21stdlife))</f>
        <v>0</v>
      </c>
      <c r="BA338" s="164">
        <f>IF(A21stdlife="n/a","n/a",IF(BA$3&gt;(A21stdlife+$E338),(Input!$G$163*(1+rvanilla)^0.5)-SUM($G338:AZ338),(Input!$G$163*(1+rvanilla)^0.5)/A21stdlife))</f>
        <v>0</v>
      </c>
      <c r="BB338" s="164">
        <f>IF(A21stdlife="n/a","n/a",IF(BB$3&gt;(A21stdlife+$E338),(Input!$G$163*(1+rvanilla)^0.5)-SUM($G338:BA338),(Input!$G$163*(1+rvanilla)^0.5)/A21stdlife))</f>
        <v>0</v>
      </c>
      <c r="BC338" s="164">
        <f>IF(A21stdlife="n/a","n/a",IF(BC$3&gt;(A21stdlife+$E338),(Input!$G$163*(1+rvanilla)^0.5)-SUM($G338:BB338),(Input!$G$163*(1+rvanilla)^0.5)/A21stdlife))</f>
        <v>0</v>
      </c>
      <c r="BD338" s="164">
        <f>IF(A21stdlife="n/a","n/a",IF(BD$3&gt;(A21stdlife+$E338),(Input!$G$163*(1+rvanilla)^0.5)-SUM($G338:BC338),(Input!$G$163*(1+rvanilla)^0.5)/A21stdlife))</f>
        <v>0</v>
      </c>
      <c r="BE338" s="164">
        <f>IF(A21stdlife="n/a","n/a",IF(BE$3&gt;(A21stdlife+$E338),(Input!$G$163*(1+rvanilla)^0.5)-SUM($G338:BD338),(Input!$G$163*(1+rvanilla)^0.5)/A21stdlife))</f>
        <v>0</v>
      </c>
      <c r="BF338" s="164">
        <f>IF(A21stdlife="n/a","n/a",IF(BF$3&gt;(A21stdlife+$E338),(Input!$G$163*(1+rvanilla)^0.5)-SUM($G338:BE338),(Input!$G$163*(1+rvanilla)^0.5)/A21stdlife))</f>
        <v>0</v>
      </c>
      <c r="BG338" s="164">
        <f>IF(A21stdlife="n/a","n/a",IF(BG$3&gt;(A21stdlife+$E338),(Input!$G$163*(1+rvanilla)^0.5)-SUM($G338:BF338),(Input!$G$163*(1+rvanilla)^0.5)/A21stdlife))</f>
        <v>0</v>
      </c>
      <c r="BH338" s="164">
        <f>IF(A21stdlife="n/a","n/a",IF(BH$3&gt;(A21stdlife+$E338),(Input!$G$163*(1+rvanilla)^0.5)-SUM($G338:BG338),(Input!$G$163*(1+rvanilla)^0.5)/A21stdlife))</f>
        <v>0</v>
      </c>
      <c r="BI338" s="164">
        <f>IF(A21stdlife="n/a","n/a",IF(BI$3&gt;(A21stdlife+$E338),(Input!$G$163*(1+rvanilla)^0.5)-SUM($G338:BH338),(Input!$G$163*(1+rvanilla)^0.5)/A21stdlife))</f>
        <v>0</v>
      </c>
      <c r="BJ338" s="18"/>
      <c r="BK338" s="1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s="5" customFormat="1" hidden="1" outlineLevel="2" x14ac:dyDescent="0.2">
      <c r="A339" s="18"/>
      <c r="B339" s="18"/>
      <c r="C339" s="36"/>
      <c r="D339" s="485"/>
      <c r="E339" s="283">
        <v>2</v>
      </c>
      <c r="F339" s="38"/>
      <c r="G339" s="391"/>
      <c r="H339" s="307"/>
      <c r="I339" s="164">
        <f>IF(A21stdlife="n/a","n/a",IF(I$3&gt;(A21stdlife+$E339),(Input!$H$163*(1+rvanilla)^0.5)-SUM($H339:H339),(Input!$H$163*(1+rvanilla)^0.5)/A21stdlife))</f>
        <v>0.25119642793810665</v>
      </c>
      <c r="J339" s="164">
        <f>IF(A21stdlife="n/a","n/a",IF(J$3&gt;(A21stdlife+$E339),(Input!$H$163*(1+rvanilla)^0.5)-SUM($H339:I339),(Input!$H$163*(1+rvanilla)^0.5)/A21stdlife))</f>
        <v>0.25119642793810665</v>
      </c>
      <c r="K339" s="164">
        <f>IF(A21stdlife="n/a","n/a",IF(K$3&gt;(A21stdlife+$E339),(Input!$H$163*(1+rvanilla)^0.5)-SUM($H339:J339),(Input!$H$163*(1+rvanilla)^0.5)/A21stdlife))</f>
        <v>0.25119642793810665</v>
      </c>
      <c r="L339" s="164">
        <f>IF(A21stdlife="n/a","n/a",IF(L$3&gt;(A21stdlife+$E339),(Input!$H$163*(1+rvanilla)^0.5)-SUM($H339:K339),(Input!$H$163*(1+rvanilla)^0.5)/A21stdlife))</f>
        <v>0.25119642793810665</v>
      </c>
      <c r="M339" s="164">
        <f>IF(A21stdlife="n/a","n/a",IF(M$3&gt;(A21stdlife+$E339),(Input!$H$163*(1+rvanilla)^0.5)-SUM($H339:L339),(Input!$H$163*(1+rvanilla)^0.5)/A21stdlife))</f>
        <v>0.25119642793810665</v>
      </c>
      <c r="N339" s="164">
        <f>IF(A21stdlife="n/a","n/a",IF(N$3&gt;(A21stdlife+$E339),(Input!$H$163*(1+rvanilla)^0.5)-SUM($H339:M339),(Input!$H$163*(1+rvanilla)^0.5)/A21stdlife))</f>
        <v>0.25119642793810665</v>
      </c>
      <c r="O339" s="164">
        <f>IF(A21stdlife="n/a","n/a",IF(O$3&gt;(A21stdlife+$E339),(Input!$H$163*(1+rvanilla)^0.5)-SUM($H339:N339),(Input!$H$163*(1+rvanilla)^0.5)/A21stdlife))</f>
        <v>0.25119642793810665</v>
      </c>
      <c r="P339" s="164">
        <f>IF(A21stdlife="n/a","n/a",IF(P$3&gt;(A21stdlife+$E339),(Input!$H$163*(1+rvanilla)^0.5)-SUM($H339:O339),(Input!$H$163*(1+rvanilla)^0.5)/A21stdlife))</f>
        <v>0.25119642793810665</v>
      </c>
      <c r="Q339" s="164">
        <f>IF(A21stdlife="n/a","n/a",IF(Q$3&gt;(A21stdlife+$E339),(Input!$H$163*(1+rvanilla)^0.5)-SUM($H339:P339),(Input!$H$163*(1+rvanilla)^0.5)/A21stdlife))</f>
        <v>0.25119642793810665</v>
      </c>
      <c r="R339" s="164">
        <f>IF(A21stdlife="n/a","n/a",IF(R$3&gt;(A21stdlife+$E339),(Input!$H$163*(1+rvanilla)^0.5)-SUM($H339:Q339),(Input!$H$163*(1+rvanilla)^0.5)/A21stdlife))</f>
        <v>0.25119642793810665</v>
      </c>
      <c r="S339" s="164">
        <f>IF(A21stdlife="n/a","n/a",IF(S$3&gt;(A21stdlife+$E339),(Input!$H$163*(1+rvanilla)^0.5)-SUM($H339:R339),(Input!$H$163*(1+rvanilla)^0.5)/A21stdlife))</f>
        <v>0.25119642793810665</v>
      </c>
      <c r="T339" s="164">
        <f>IF(A21stdlife="n/a","n/a",IF(T$3&gt;(A21stdlife+$E339),(Input!$H$163*(1+rvanilla)^0.5)-SUM($H339:S339),(Input!$H$163*(1+rvanilla)^0.5)/A21stdlife))</f>
        <v>0.25119642793810665</v>
      </c>
      <c r="U339" s="164">
        <f>IF(A21stdlife="n/a","n/a",IF(U$3&gt;(A21stdlife+$E339),(Input!$H$163*(1+rvanilla)^0.5)-SUM($H339:T339),(Input!$H$163*(1+rvanilla)^0.5)/A21stdlife))</f>
        <v>0.25119642793810665</v>
      </c>
      <c r="V339" s="164">
        <f>IF(A21stdlife="n/a","n/a",IF(V$3&gt;(A21stdlife+$E339),(Input!$H$163*(1+rvanilla)^0.5)-SUM($H339:U339),(Input!$H$163*(1+rvanilla)^0.5)/A21stdlife))</f>
        <v>0.25119642793810665</v>
      </c>
      <c r="W339" s="164">
        <f>IF(A21stdlife="n/a","n/a",IF(W$3&gt;(A21stdlife+$E339),(Input!$H$163*(1+rvanilla)^0.5)-SUM($H339:V339),(Input!$H$163*(1+rvanilla)^0.5)/A21stdlife))</f>
        <v>0.25119642793810665</v>
      </c>
      <c r="X339" s="164">
        <f>IF(A21stdlife="n/a","n/a",IF(X$3&gt;(A21stdlife+$E339),(Input!$H$163*(1+rvanilla)^0.5)-SUM($H339:W339),(Input!$H$163*(1+rvanilla)^0.5)/A21stdlife))</f>
        <v>0.25119642793810665</v>
      </c>
      <c r="Y339" s="164">
        <f>IF(A21stdlife="n/a","n/a",IF(Y$3&gt;(A21stdlife+$E339),(Input!$H$163*(1+rvanilla)^0.5)-SUM($H339:X339),(Input!$H$163*(1+rvanilla)^0.5)/A21stdlife))</f>
        <v>0.25119642793810665</v>
      </c>
      <c r="Z339" s="164">
        <f>IF(A21stdlife="n/a","n/a",IF(Z$3&gt;(A21stdlife+$E339),(Input!$H$163*(1+rvanilla)^0.5)-SUM($H339:Y339),(Input!$H$163*(1+rvanilla)^0.5)/A21stdlife))</f>
        <v>0.25119642793810665</v>
      </c>
      <c r="AA339" s="164">
        <f>IF(A21stdlife="n/a","n/a",IF(AA$3&gt;(A21stdlife+$E339),(Input!$H$163*(1+rvanilla)^0.5)-SUM($H339:Z339),(Input!$H$163*(1+rvanilla)^0.5)/A21stdlife))</f>
        <v>0.25119642793810665</v>
      </c>
      <c r="AB339" s="164">
        <f>IF(A21stdlife="n/a","n/a",IF(AB$3&gt;(A21stdlife+$E339),(Input!$H$163*(1+rvanilla)^0.5)-SUM($H339:AA339),(Input!$H$163*(1+rvanilla)^0.5)/A21stdlife))</f>
        <v>0.25119642793810665</v>
      </c>
      <c r="AC339" s="164">
        <f>IF(A21stdlife="n/a","n/a",IF(AC$3&gt;(A21stdlife+$E339),(Input!$H$163*(1+rvanilla)^0.5)-SUM($H339:AB339),(Input!$H$163*(1+rvanilla)^0.5)/A21stdlife))</f>
        <v>0.25119642793810665</v>
      </c>
      <c r="AD339" s="164">
        <f>IF(A21stdlife="n/a","n/a",IF(AD$3&gt;(A21stdlife+$E339),(Input!$H$163*(1+rvanilla)^0.5)-SUM($H339:AC339),(Input!$H$163*(1+rvanilla)^0.5)/A21stdlife))</f>
        <v>0.25119642793810665</v>
      </c>
      <c r="AE339" s="164">
        <f>IF(A21stdlife="n/a","n/a",IF(AE$3&gt;(A21stdlife+$E339),(Input!$H$163*(1+rvanilla)^0.5)-SUM($H339:AD339),(Input!$H$163*(1+rvanilla)^0.5)/A21stdlife))</f>
        <v>0.25119642793810665</v>
      </c>
      <c r="AF339" s="164">
        <f>IF(A21stdlife="n/a","n/a",IF(AF$3&gt;(A21stdlife+$E339),(Input!$H$163*(1+rvanilla)^0.5)-SUM($H339:AE339),(Input!$H$163*(1+rvanilla)^0.5)/A21stdlife))</f>
        <v>0.25119642793810665</v>
      </c>
      <c r="AG339" s="164">
        <f>IF(A21stdlife="n/a","n/a",IF(AG$3&gt;(A21stdlife+$E339),(Input!$H$163*(1+rvanilla)^0.5)-SUM($H339:AF339),(Input!$H$163*(1+rvanilla)^0.5)/A21stdlife))</f>
        <v>0.25119642793810665</v>
      </c>
      <c r="AH339" s="164">
        <f>IF(A21stdlife="n/a","n/a",IF(AH$3&gt;(A21stdlife+$E339),(Input!$H$163*(1+rvanilla)^0.5)-SUM($H339:AG339),(Input!$H$163*(1+rvanilla)^0.5)/A21stdlife))</f>
        <v>0.25119642793810665</v>
      </c>
      <c r="AI339" s="164">
        <f>IF(A21stdlife="n/a","n/a",IF(AI$3&gt;(A21stdlife+$E339),(Input!$H$163*(1+rvanilla)^0.5)-SUM($H339:AH339),(Input!$H$163*(1+rvanilla)^0.5)/A21stdlife))</f>
        <v>0.25119642793810665</v>
      </c>
      <c r="AJ339" s="164">
        <f>IF(A21stdlife="n/a","n/a",IF(AJ$3&gt;(A21stdlife+$E339),(Input!$H$163*(1+rvanilla)^0.5)-SUM($H339:AI339),(Input!$H$163*(1+rvanilla)^0.5)/A21stdlife))</f>
        <v>0.25119642793810665</v>
      </c>
      <c r="AK339" s="164">
        <f>IF(A21stdlife="n/a","n/a",IF(AK$3&gt;(A21stdlife+$E339),(Input!$H$163*(1+rvanilla)^0.5)-SUM($H339:AJ339),(Input!$H$163*(1+rvanilla)^0.5)/A21stdlife))</f>
        <v>0.25119642793810665</v>
      </c>
      <c r="AL339" s="164">
        <f>IF(A21stdlife="n/a","n/a",IF(AL$3&gt;(A21stdlife+$E339),(Input!$H$163*(1+rvanilla)^0.5)-SUM($H339:AK339),(Input!$H$163*(1+rvanilla)^0.5)/A21stdlife))</f>
        <v>0.25119642793810665</v>
      </c>
      <c r="AM339" s="164">
        <f>IF(A21stdlife="n/a","n/a",IF(AM$3&gt;(A21stdlife+$E339),(Input!$H$163*(1+rvanilla)^0.5)-SUM($H339:AL339),(Input!$H$163*(1+rvanilla)^0.5)/A21stdlife))</f>
        <v>0.25119642793810665</v>
      </c>
      <c r="AN339" s="164">
        <f>IF(A21stdlife="n/a","n/a",IF(AN$3&gt;(A21stdlife+$E339),(Input!$H$163*(1+rvanilla)^0.5)-SUM($H339:AM339),(Input!$H$163*(1+rvanilla)^0.5)/A21stdlife))</f>
        <v>0.25119642793810665</v>
      </c>
      <c r="AO339" s="164">
        <f>IF(A21stdlife="n/a","n/a",IF(AO$3&gt;(A21stdlife+$E339),(Input!$H$163*(1+rvanilla)^0.5)-SUM($H339:AN339),(Input!$H$163*(1+rvanilla)^0.5)/A21stdlife))</f>
        <v>0.25119642793810665</v>
      </c>
      <c r="AP339" s="164">
        <f>IF(A21stdlife="n/a","n/a",IF(AP$3&gt;(A21stdlife+$E339),(Input!$H$163*(1+rvanilla)^0.5)-SUM($H339:AO339),(Input!$H$163*(1+rvanilla)^0.5)/A21stdlife))</f>
        <v>0.25119642793810665</v>
      </c>
      <c r="AQ339" s="164">
        <f>IF(A21stdlife="n/a","n/a",IF(AQ$3&gt;(A21stdlife+$E339),(Input!$H$163*(1+rvanilla)^0.5)-SUM($H339:AP339),(Input!$H$163*(1+rvanilla)^0.5)/A21stdlife))</f>
        <v>0.25119642793810665</v>
      </c>
      <c r="AR339" s="164">
        <f>IF(A21stdlife="n/a","n/a",IF(AR$3&gt;(A21stdlife+$E339),(Input!$H$163*(1+rvanilla)^0.5)-SUM($H339:AQ339),(Input!$H$163*(1+rvanilla)^0.5)/A21stdlife))</f>
        <v>0.23032100788828203</v>
      </c>
      <c r="AS339" s="164">
        <f>IF(A21stdlife="n/a","n/a",IF(AS$3&gt;(A21stdlife+$E339),(Input!$H$163*(1+rvanilla)^0.5)-SUM($H339:AR339),(Input!$H$163*(1+rvanilla)^0.5)/A21stdlife))</f>
        <v>0</v>
      </c>
      <c r="AT339" s="164">
        <f>IF(A21stdlife="n/a","n/a",IF(AT$3&gt;(A21stdlife+$E339),(Input!$H$163*(1+rvanilla)^0.5)-SUM($H339:AS339),(Input!$H$163*(1+rvanilla)^0.5)/A21stdlife))</f>
        <v>0</v>
      </c>
      <c r="AU339" s="164">
        <f>IF(A21stdlife="n/a","n/a",IF(AU$3&gt;(A21stdlife+$E339),(Input!$H$163*(1+rvanilla)^0.5)-SUM($H339:AT339),(Input!$H$163*(1+rvanilla)^0.5)/A21stdlife))</f>
        <v>0</v>
      </c>
      <c r="AV339" s="164">
        <f>IF(A21stdlife="n/a","n/a",IF(AV$3&gt;(A21stdlife+$E339),(Input!$H$163*(1+rvanilla)^0.5)-SUM($H339:AU339),(Input!$H$163*(1+rvanilla)^0.5)/A21stdlife))</f>
        <v>0</v>
      </c>
      <c r="AW339" s="164">
        <f>IF(A21stdlife="n/a","n/a",IF(AW$3&gt;(A21stdlife+$E339),(Input!$H$163*(1+rvanilla)^0.5)-SUM($H339:AV339),(Input!$H$163*(1+rvanilla)^0.5)/A21stdlife))</f>
        <v>0</v>
      </c>
      <c r="AX339" s="164">
        <f>IF(A21stdlife="n/a","n/a",IF(AX$3&gt;(A21stdlife+$E339),(Input!$H$163*(1+rvanilla)^0.5)-SUM($H339:AW339),(Input!$H$163*(1+rvanilla)^0.5)/A21stdlife))</f>
        <v>0</v>
      </c>
      <c r="AY339" s="164">
        <f>IF(A21stdlife="n/a","n/a",IF(AY$3&gt;(A21stdlife+$E339),(Input!$H$163*(1+rvanilla)^0.5)-SUM($H339:AX339),(Input!$H$163*(1+rvanilla)^0.5)/A21stdlife))</f>
        <v>0</v>
      </c>
      <c r="AZ339" s="164">
        <f>IF(A21stdlife="n/a","n/a",IF(AZ$3&gt;(A21stdlife+$E339),(Input!$H$163*(1+rvanilla)^0.5)-SUM($H339:AY339),(Input!$H$163*(1+rvanilla)^0.5)/A21stdlife))</f>
        <v>0</v>
      </c>
      <c r="BA339" s="164">
        <f>IF(A21stdlife="n/a","n/a",IF(BA$3&gt;(A21stdlife+$E339),(Input!$H$163*(1+rvanilla)^0.5)-SUM($H339:AZ339),(Input!$H$163*(1+rvanilla)^0.5)/A21stdlife))</f>
        <v>0</v>
      </c>
      <c r="BB339" s="164">
        <f>IF(A21stdlife="n/a","n/a",IF(BB$3&gt;(A21stdlife+$E339),(Input!$H$163*(1+rvanilla)^0.5)-SUM($H339:BA339),(Input!$H$163*(1+rvanilla)^0.5)/A21stdlife))</f>
        <v>0</v>
      </c>
      <c r="BC339" s="164">
        <f>IF(A21stdlife="n/a","n/a",IF(BC$3&gt;(A21stdlife+$E339),(Input!$H$163*(1+rvanilla)^0.5)-SUM($H339:BB339),(Input!$H$163*(1+rvanilla)^0.5)/A21stdlife))</f>
        <v>0</v>
      </c>
      <c r="BD339" s="164">
        <f>IF(A21stdlife="n/a","n/a",IF(BD$3&gt;(A21stdlife+$E339),(Input!$H$163*(1+rvanilla)^0.5)-SUM($H339:BC339),(Input!$H$163*(1+rvanilla)^0.5)/A21stdlife))</f>
        <v>0</v>
      </c>
      <c r="BE339" s="164">
        <f>IF(A21stdlife="n/a","n/a",IF(BE$3&gt;(A21stdlife+$E339),(Input!$H$163*(1+rvanilla)^0.5)-SUM($H339:BD339),(Input!$H$163*(1+rvanilla)^0.5)/A21stdlife))</f>
        <v>0</v>
      </c>
      <c r="BF339" s="164">
        <f>IF(A21stdlife="n/a","n/a",IF(BF$3&gt;(A21stdlife+$E339),(Input!$H$163*(1+rvanilla)^0.5)-SUM($H339:BE339),(Input!$H$163*(1+rvanilla)^0.5)/A21stdlife))</f>
        <v>0</v>
      </c>
      <c r="BG339" s="164">
        <f>IF(A21stdlife="n/a","n/a",IF(BG$3&gt;(A21stdlife+$E339),(Input!$H$163*(1+rvanilla)^0.5)-SUM($H339:BF339),(Input!$H$163*(1+rvanilla)^0.5)/A21stdlife))</f>
        <v>0</v>
      </c>
      <c r="BH339" s="164">
        <f>IF(A21stdlife="n/a","n/a",IF(BH$3&gt;(A21stdlife+$E339),(Input!$H$163*(1+rvanilla)^0.5)-SUM($H339:BG339),(Input!$H$163*(1+rvanilla)^0.5)/A21stdlife))</f>
        <v>0</v>
      </c>
      <c r="BI339" s="164">
        <f>IF(A21stdlife="n/a","n/a",IF(BI$3&gt;(A21stdlife+$E339),(Input!$H$163*(1+rvanilla)^0.5)-SUM($H339:BH339),(Input!$H$163*(1+rvanilla)^0.5)/A21stdlife))</f>
        <v>0</v>
      </c>
      <c r="BJ339" s="18"/>
      <c r="BK339" s="18"/>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s="5" customFormat="1" hidden="1" outlineLevel="2" x14ac:dyDescent="0.2">
      <c r="A340" s="18"/>
      <c r="B340" s="18"/>
      <c r="C340" s="36"/>
      <c r="D340" s="485"/>
      <c r="E340" s="283">
        <v>3</v>
      </c>
      <c r="F340" s="38"/>
      <c r="G340" s="391"/>
      <c r="H340" s="308"/>
      <c r="I340" s="307"/>
      <c r="J340" s="164">
        <f>IF(A21stdlife="n/a","n/a",IF(J$3&gt;(A21stdlife+$E340),(Input!$I$163*(1+rvanilla)^0.5)-SUM($I340:I340),(Input!$I$163*(1+rvanilla)^0.5)/A21stdlife))</f>
        <v>0.18479479955813524</v>
      </c>
      <c r="K340" s="164">
        <f>IF(A21stdlife="n/a","n/a",IF(K$3&gt;(A21stdlife+$E340),(Input!$I$163*(1+rvanilla)^0.5)-SUM($I340:J340),(Input!$I$163*(1+rvanilla)^0.5)/A21stdlife))</f>
        <v>0.18479479955813524</v>
      </c>
      <c r="L340" s="164">
        <f>IF(A21stdlife="n/a","n/a",IF(L$3&gt;(A21stdlife+$E340),(Input!$I$163*(1+rvanilla)^0.5)-SUM($I340:K340),(Input!$I$163*(1+rvanilla)^0.5)/A21stdlife))</f>
        <v>0.18479479955813524</v>
      </c>
      <c r="M340" s="164">
        <f>IF(A21stdlife="n/a","n/a",IF(M$3&gt;(A21stdlife+$E340),(Input!$I$163*(1+rvanilla)^0.5)-SUM($I340:L340),(Input!$I$163*(1+rvanilla)^0.5)/A21stdlife))</f>
        <v>0.18479479955813524</v>
      </c>
      <c r="N340" s="164">
        <f>IF(A21stdlife="n/a","n/a",IF(N$3&gt;(A21stdlife+$E340),(Input!$I$163*(1+rvanilla)^0.5)-SUM($I340:M340),(Input!$I$163*(1+rvanilla)^0.5)/A21stdlife))</f>
        <v>0.18479479955813524</v>
      </c>
      <c r="O340" s="164">
        <f>IF(A21stdlife="n/a","n/a",IF(O$3&gt;(A21stdlife+$E340),(Input!$I$163*(1+rvanilla)^0.5)-SUM($I340:N340),(Input!$I$163*(1+rvanilla)^0.5)/A21stdlife))</f>
        <v>0.18479479955813524</v>
      </c>
      <c r="P340" s="164">
        <f>IF(A21stdlife="n/a","n/a",IF(P$3&gt;(A21stdlife+$E340),(Input!$I$163*(1+rvanilla)^0.5)-SUM($I340:O340),(Input!$I$163*(1+rvanilla)^0.5)/A21stdlife))</f>
        <v>0.18479479955813524</v>
      </c>
      <c r="Q340" s="164">
        <f>IF(A21stdlife="n/a","n/a",IF(Q$3&gt;(A21stdlife+$E340),(Input!$I$163*(1+rvanilla)^0.5)-SUM($I340:P340),(Input!$I$163*(1+rvanilla)^0.5)/A21stdlife))</f>
        <v>0.18479479955813524</v>
      </c>
      <c r="R340" s="164">
        <f>IF(A21stdlife="n/a","n/a",IF(R$3&gt;(A21stdlife+$E340),(Input!$I$163*(1+rvanilla)^0.5)-SUM($I340:Q340),(Input!$I$163*(1+rvanilla)^0.5)/A21stdlife))</f>
        <v>0.18479479955813524</v>
      </c>
      <c r="S340" s="164">
        <f>IF(A21stdlife="n/a","n/a",IF(S$3&gt;(A21stdlife+$E340),(Input!$I$163*(1+rvanilla)^0.5)-SUM($I340:R340),(Input!$I$163*(1+rvanilla)^0.5)/A21stdlife))</f>
        <v>0.18479479955813524</v>
      </c>
      <c r="T340" s="164">
        <f>IF(A21stdlife="n/a","n/a",IF(T$3&gt;(A21stdlife+$E340),(Input!$I$163*(1+rvanilla)^0.5)-SUM($I340:S340),(Input!$I$163*(1+rvanilla)^0.5)/A21stdlife))</f>
        <v>0.18479479955813524</v>
      </c>
      <c r="U340" s="164">
        <f>IF(A21stdlife="n/a","n/a",IF(U$3&gt;(A21stdlife+$E340),(Input!$I$163*(1+rvanilla)^0.5)-SUM($I340:T340),(Input!$I$163*(1+rvanilla)^0.5)/A21stdlife))</f>
        <v>0.18479479955813524</v>
      </c>
      <c r="V340" s="164">
        <f>IF(A21stdlife="n/a","n/a",IF(V$3&gt;(A21stdlife+$E340),(Input!$I$163*(1+rvanilla)^0.5)-SUM($I340:U340),(Input!$I$163*(1+rvanilla)^0.5)/A21stdlife))</f>
        <v>0.18479479955813524</v>
      </c>
      <c r="W340" s="164">
        <f>IF(A21stdlife="n/a","n/a",IF(W$3&gt;(A21stdlife+$E340),(Input!$I$163*(1+rvanilla)^0.5)-SUM($I340:V340),(Input!$I$163*(1+rvanilla)^0.5)/A21stdlife))</f>
        <v>0.18479479955813524</v>
      </c>
      <c r="X340" s="164">
        <f>IF(A21stdlife="n/a","n/a",IF(X$3&gt;(A21stdlife+$E340),(Input!$I$163*(1+rvanilla)^0.5)-SUM($I340:W340),(Input!$I$163*(1+rvanilla)^0.5)/A21stdlife))</f>
        <v>0.18479479955813524</v>
      </c>
      <c r="Y340" s="164">
        <f>IF(A21stdlife="n/a","n/a",IF(Y$3&gt;(A21stdlife+$E340),(Input!$I$163*(1+rvanilla)^0.5)-SUM($I340:X340),(Input!$I$163*(1+rvanilla)^0.5)/A21stdlife))</f>
        <v>0.18479479955813524</v>
      </c>
      <c r="Z340" s="164">
        <f>IF(A21stdlife="n/a","n/a",IF(Z$3&gt;(A21stdlife+$E340),(Input!$I$163*(1+rvanilla)^0.5)-SUM($I340:Y340),(Input!$I$163*(1+rvanilla)^0.5)/A21stdlife))</f>
        <v>0.18479479955813524</v>
      </c>
      <c r="AA340" s="164">
        <f>IF(A21stdlife="n/a","n/a",IF(AA$3&gt;(A21stdlife+$E340),(Input!$I$163*(1+rvanilla)^0.5)-SUM($I340:Z340),(Input!$I$163*(1+rvanilla)^0.5)/A21stdlife))</f>
        <v>0.18479479955813524</v>
      </c>
      <c r="AB340" s="164">
        <f>IF(A21stdlife="n/a","n/a",IF(AB$3&gt;(A21stdlife+$E340),(Input!$I$163*(1+rvanilla)^0.5)-SUM($I340:AA340),(Input!$I$163*(1+rvanilla)^0.5)/A21stdlife))</f>
        <v>0.18479479955813524</v>
      </c>
      <c r="AC340" s="164">
        <f>IF(A21stdlife="n/a","n/a",IF(AC$3&gt;(A21stdlife+$E340),(Input!$I$163*(1+rvanilla)^0.5)-SUM($I340:AB340),(Input!$I$163*(1+rvanilla)^0.5)/A21stdlife))</f>
        <v>0.18479479955813524</v>
      </c>
      <c r="AD340" s="164">
        <f>IF(A21stdlife="n/a","n/a",IF(AD$3&gt;(A21stdlife+$E340),(Input!$I$163*(1+rvanilla)^0.5)-SUM($I340:AC340),(Input!$I$163*(1+rvanilla)^0.5)/A21stdlife))</f>
        <v>0.18479479955813524</v>
      </c>
      <c r="AE340" s="164">
        <f>IF(A21stdlife="n/a","n/a",IF(AE$3&gt;(A21stdlife+$E340),(Input!$I$163*(1+rvanilla)^0.5)-SUM($I340:AD340),(Input!$I$163*(1+rvanilla)^0.5)/A21stdlife))</f>
        <v>0.18479479955813524</v>
      </c>
      <c r="AF340" s="164">
        <f>IF(A21stdlife="n/a","n/a",IF(AF$3&gt;(A21stdlife+$E340),(Input!$I$163*(1+rvanilla)^0.5)-SUM($I340:AE340),(Input!$I$163*(1+rvanilla)^0.5)/A21stdlife))</f>
        <v>0.18479479955813524</v>
      </c>
      <c r="AG340" s="164">
        <f>IF(A21stdlife="n/a","n/a",IF(AG$3&gt;(A21stdlife+$E340),(Input!$I$163*(1+rvanilla)^0.5)-SUM($I340:AF340),(Input!$I$163*(1+rvanilla)^0.5)/A21stdlife))</f>
        <v>0.18479479955813524</v>
      </c>
      <c r="AH340" s="164">
        <f>IF(A21stdlife="n/a","n/a",IF(AH$3&gt;(A21stdlife+$E340),(Input!$I$163*(1+rvanilla)^0.5)-SUM($I340:AG340),(Input!$I$163*(1+rvanilla)^0.5)/A21stdlife))</f>
        <v>0.18479479955813524</v>
      </c>
      <c r="AI340" s="164">
        <f>IF(A21stdlife="n/a","n/a",IF(AI$3&gt;(A21stdlife+$E340),(Input!$I$163*(1+rvanilla)^0.5)-SUM($I340:AH340),(Input!$I$163*(1+rvanilla)^0.5)/A21stdlife))</f>
        <v>0.18479479955813524</v>
      </c>
      <c r="AJ340" s="164">
        <f>IF(A21stdlife="n/a","n/a",IF(AJ$3&gt;(A21stdlife+$E340),(Input!$I$163*(1+rvanilla)^0.5)-SUM($I340:AI340),(Input!$I$163*(1+rvanilla)^0.5)/A21stdlife))</f>
        <v>0.18479479955813524</v>
      </c>
      <c r="AK340" s="164">
        <f>IF(A21stdlife="n/a","n/a",IF(AK$3&gt;(A21stdlife+$E340),(Input!$I$163*(1+rvanilla)^0.5)-SUM($I340:AJ340),(Input!$I$163*(1+rvanilla)^0.5)/A21stdlife))</f>
        <v>0.18479479955813524</v>
      </c>
      <c r="AL340" s="164">
        <f>IF(A21stdlife="n/a","n/a",IF(AL$3&gt;(A21stdlife+$E340),(Input!$I$163*(1+rvanilla)^0.5)-SUM($I340:AK340),(Input!$I$163*(1+rvanilla)^0.5)/A21stdlife))</f>
        <v>0.18479479955813524</v>
      </c>
      <c r="AM340" s="164">
        <f>IF(A21stdlife="n/a","n/a",IF(AM$3&gt;(A21stdlife+$E340),(Input!$I$163*(1+rvanilla)^0.5)-SUM($I340:AL340),(Input!$I$163*(1+rvanilla)^0.5)/A21stdlife))</f>
        <v>0.18479479955813524</v>
      </c>
      <c r="AN340" s="164">
        <f>IF(A21stdlife="n/a","n/a",IF(AN$3&gt;(A21stdlife+$E340),(Input!$I$163*(1+rvanilla)^0.5)-SUM($I340:AM340),(Input!$I$163*(1+rvanilla)^0.5)/A21stdlife))</f>
        <v>0.18479479955813524</v>
      </c>
      <c r="AO340" s="164">
        <f>IF(A21stdlife="n/a","n/a",IF(AO$3&gt;(A21stdlife+$E340),(Input!$I$163*(1+rvanilla)^0.5)-SUM($I340:AN340),(Input!$I$163*(1+rvanilla)^0.5)/A21stdlife))</f>
        <v>0.18479479955813524</v>
      </c>
      <c r="AP340" s="164">
        <f>IF(A21stdlife="n/a","n/a",IF(AP$3&gt;(A21stdlife+$E340),(Input!$I$163*(1+rvanilla)^0.5)-SUM($I340:AO340),(Input!$I$163*(1+rvanilla)^0.5)/A21stdlife))</f>
        <v>0.18479479955813524</v>
      </c>
      <c r="AQ340" s="164">
        <f>IF(A21stdlife="n/a","n/a",IF(AQ$3&gt;(A21stdlife+$E340),(Input!$I$163*(1+rvanilla)^0.5)-SUM($I340:AP340),(Input!$I$163*(1+rvanilla)^0.5)/A21stdlife))</f>
        <v>0.18479479955813524</v>
      </c>
      <c r="AR340" s="164">
        <f>IF(A21stdlife="n/a","n/a",IF(AR$3&gt;(A21stdlife+$E340),(Input!$I$163*(1+rvanilla)^0.5)-SUM($I340:AQ340),(Input!$I$163*(1+rvanilla)^0.5)/A21stdlife))</f>
        <v>0.18479479955813524</v>
      </c>
      <c r="AS340" s="164">
        <f>IF(A21stdlife="n/a","n/a",IF(AS$3&gt;(A21stdlife+$E340),(Input!$I$163*(1+rvanilla)^0.5)-SUM($I340:AR340),(Input!$I$163*(1+rvanilla)^0.5)/A21stdlife))</f>
        <v>0.16943761834554572</v>
      </c>
      <c r="AT340" s="164">
        <f>IF(A21stdlife="n/a","n/a",IF(AT$3&gt;(A21stdlife+$E340),(Input!$I$163*(1+rvanilla)^0.5)-SUM($I340:AS340),(Input!$I$163*(1+rvanilla)^0.5)/A21stdlife))</f>
        <v>0</v>
      </c>
      <c r="AU340" s="164">
        <f>IF(A21stdlife="n/a","n/a",IF(AU$3&gt;(A21stdlife+$E340),(Input!$I$163*(1+rvanilla)^0.5)-SUM($I340:AT340),(Input!$I$163*(1+rvanilla)^0.5)/A21stdlife))</f>
        <v>0</v>
      </c>
      <c r="AV340" s="164">
        <f>IF(A21stdlife="n/a","n/a",IF(AV$3&gt;(A21stdlife+$E340),(Input!$I$163*(1+rvanilla)^0.5)-SUM($I340:AU340),(Input!$I$163*(1+rvanilla)^0.5)/A21stdlife))</f>
        <v>0</v>
      </c>
      <c r="AW340" s="164">
        <f>IF(A21stdlife="n/a","n/a",IF(AW$3&gt;(A21stdlife+$E340),(Input!$I$163*(1+rvanilla)^0.5)-SUM($I340:AV340),(Input!$I$163*(1+rvanilla)^0.5)/A21stdlife))</f>
        <v>0</v>
      </c>
      <c r="AX340" s="164">
        <f>IF(A21stdlife="n/a","n/a",IF(AX$3&gt;(A21stdlife+$E340),(Input!$I$163*(1+rvanilla)^0.5)-SUM($I340:AW340),(Input!$I$163*(1+rvanilla)^0.5)/A21stdlife))</f>
        <v>0</v>
      </c>
      <c r="AY340" s="164">
        <f>IF(A21stdlife="n/a","n/a",IF(AY$3&gt;(A21stdlife+$E340),(Input!$I$163*(1+rvanilla)^0.5)-SUM($I340:AX340),(Input!$I$163*(1+rvanilla)^0.5)/A21stdlife))</f>
        <v>0</v>
      </c>
      <c r="AZ340" s="164">
        <f>IF(A21stdlife="n/a","n/a",IF(AZ$3&gt;(A21stdlife+$E340),(Input!$I$163*(1+rvanilla)^0.5)-SUM($I340:AY340),(Input!$I$163*(1+rvanilla)^0.5)/A21stdlife))</f>
        <v>0</v>
      </c>
      <c r="BA340" s="164">
        <f>IF(A21stdlife="n/a","n/a",IF(BA$3&gt;(A21stdlife+$E340),(Input!$I$163*(1+rvanilla)^0.5)-SUM($I340:AZ340),(Input!$I$163*(1+rvanilla)^0.5)/A21stdlife))</f>
        <v>0</v>
      </c>
      <c r="BB340" s="164">
        <f>IF(A21stdlife="n/a","n/a",IF(BB$3&gt;(A21stdlife+$E340),(Input!$I$163*(1+rvanilla)^0.5)-SUM($I340:BA340),(Input!$I$163*(1+rvanilla)^0.5)/A21stdlife))</f>
        <v>0</v>
      </c>
      <c r="BC340" s="164">
        <f>IF(A21stdlife="n/a","n/a",IF(BC$3&gt;(A21stdlife+$E340),(Input!$I$163*(1+rvanilla)^0.5)-SUM($I340:BB340),(Input!$I$163*(1+rvanilla)^0.5)/A21stdlife))</f>
        <v>0</v>
      </c>
      <c r="BD340" s="164">
        <f>IF(A21stdlife="n/a","n/a",IF(BD$3&gt;(A21stdlife+$E340),(Input!$I$163*(1+rvanilla)^0.5)-SUM($I340:BC340),(Input!$I$163*(1+rvanilla)^0.5)/A21stdlife))</f>
        <v>0</v>
      </c>
      <c r="BE340" s="164">
        <f>IF(A21stdlife="n/a","n/a",IF(BE$3&gt;(A21stdlife+$E340),(Input!$I$163*(1+rvanilla)^0.5)-SUM($I340:BD340),(Input!$I$163*(1+rvanilla)^0.5)/A21stdlife))</f>
        <v>0</v>
      </c>
      <c r="BF340" s="164">
        <f>IF(A21stdlife="n/a","n/a",IF(BF$3&gt;(A21stdlife+$E340),(Input!$I$163*(1+rvanilla)^0.5)-SUM($I340:BE340),(Input!$I$163*(1+rvanilla)^0.5)/A21stdlife))</f>
        <v>0</v>
      </c>
      <c r="BG340" s="164">
        <f>IF(A21stdlife="n/a","n/a",IF(BG$3&gt;(A21stdlife+$E340),(Input!$I$163*(1+rvanilla)^0.5)-SUM($I340:BF340),(Input!$I$163*(1+rvanilla)^0.5)/A21stdlife))</f>
        <v>0</v>
      </c>
      <c r="BH340" s="164">
        <f>IF(A21stdlife="n/a","n/a",IF(BH$3&gt;(A21stdlife+$E340),(Input!$I$163*(1+rvanilla)^0.5)-SUM($I340:BG340),(Input!$I$163*(1+rvanilla)^0.5)/A21stdlife))</f>
        <v>0</v>
      </c>
      <c r="BI340" s="164">
        <f>IF(A21stdlife="n/a","n/a",IF(BI$3&gt;(A21stdlife+$E340),(Input!$I$163*(1+rvanilla)^0.5)-SUM($I340:BH340),(Input!$I$163*(1+rvanilla)^0.5)/A21stdlife))</f>
        <v>0</v>
      </c>
      <c r="BJ340" s="18"/>
      <c r="BK340" s="18"/>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s="5" customFormat="1" hidden="1" outlineLevel="2" x14ac:dyDescent="0.2">
      <c r="A341" s="18"/>
      <c r="B341" s="18"/>
      <c r="C341" s="36"/>
      <c r="D341" s="485"/>
      <c r="E341" s="283">
        <v>4</v>
      </c>
      <c r="F341" s="38"/>
      <c r="G341" s="391"/>
      <c r="H341" s="308"/>
      <c r="I341" s="308"/>
      <c r="J341" s="307"/>
      <c r="K341" s="164">
        <f>IF(A21stdlife="n/a","n/a",IF(K$3&gt;(A21stdlife+$E341),(Input!$J$163*(1+rvanilla)^0.5)-SUM($J341:J341),(Input!$J$163*(1+rvanilla)^0.5)/A21stdlife))</f>
        <v>9.9751069050714625E-2</v>
      </c>
      <c r="L341" s="164">
        <f>IF(A21stdlife="n/a","n/a",IF(L$3&gt;(A21stdlife+$E341),(Input!$J$163*(1+rvanilla)^0.5)-SUM($J341:K341),(Input!$J$163*(1+rvanilla)^0.5)/A21stdlife))</f>
        <v>9.9751069050714625E-2</v>
      </c>
      <c r="M341" s="164">
        <f>IF(A21stdlife="n/a","n/a",IF(M$3&gt;(A21stdlife+$E341),(Input!$J$163*(1+rvanilla)^0.5)-SUM($J341:L341),(Input!$J$163*(1+rvanilla)^0.5)/A21stdlife))</f>
        <v>9.9751069050714625E-2</v>
      </c>
      <c r="N341" s="164">
        <f>IF(A21stdlife="n/a","n/a",IF(N$3&gt;(A21stdlife+$E341),(Input!$J$163*(1+rvanilla)^0.5)-SUM($J341:M341),(Input!$J$163*(1+rvanilla)^0.5)/A21stdlife))</f>
        <v>9.9751069050714625E-2</v>
      </c>
      <c r="O341" s="164">
        <f>IF(A21stdlife="n/a","n/a",IF(O$3&gt;(A21stdlife+$E341),(Input!$J$163*(1+rvanilla)^0.5)-SUM($J341:N341),(Input!$J$163*(1+rvanilla)^0.5)/A21stdlife))</f>
        <v>9.9751069050714625E-2</v>
      </c>
      <c r="P341" s="164">
        <f>IF(A21stdlife="n/a","n/a",IF(P$3&gt;(A21stdlife+$E341),(Input!$J$163*(1+rvanilla)^0.5)-SUM($J341:O341),(Input!$J$163*(1+rvanilla)^0.5)/A21stdlife))</f>
        <v>9.9751069050714625E-2</v>
      </c>
      <c r="Q341" s="164">
        <f>IF(A21stdlife="n/a","n/a",IF(Q$3&gt;(A21stdlife+$E341),(Input!$J$163*(1+rvanilla)^0.5)-SUM($J341:P341),(Input!$J$163*(1+rvanilla)^0.5)/A21stdlife))</f>
        <v>9.9751069050714625E-2</v>
      </c>
      <c r="R341" s="164">
        <f>IF(A21stdlife="n/a","n/a",IF(R$3&gt;(A21stdlife+$E341),(Input!$J$163*(1+rvanilla)^0.5)-SUM($J341:Q341),(Input!$J$163*(1+rvanilla)^0.5)/A21stdlife))</f>
        <v>9.9751069050714625E-2</v>
      </c>
      <c r="S341" s="164">
        <f>IF(A21stdlife="n/a","n/a",IF(S$3&gt;(A21stdlife+$E341),(Input!$J$163*(1+rvanilla)^0.5)-SUM($J341:R341),(Input!$J$163*(1+rvanilla)^0.5)/A21stdlife))</f>
        <v>9.9751069050714625E-2</v>
      </c>
      <c r="T341" s="164">
        <f>IF(A21stdlife="n/a","n/a",IF(T$3&gt;(A21stdlife+$E341),(Input!$J$163*(1+rvanilla)^0.5)-SUM($J341:S341),(Input!$J$163*(1+rvanilla)^0.5)/A21stdlife))</f>
        <v>9.9751069050714625E-2</v>
      </c>
      <c r="U341" s="164">
        <f>IF(A21stdlife="n/a","n/a",IF(U$3&gt;(A21stdlife+$E341),(Input!$J$163*(1+rvanilla)^0.5)-SUM($J341:T341),(Input!$J$163*(1+rvanilla)^0.5)/A21stdlife))</f>
        <v>9.9751069050714625E-2</v>
      </c>
      <c r="V341" s="164">
        <f>IF(A21stdlife="n/a","n/a",IF(V$3&gt;(A21stdlife+$E341),(Input!$J$163*(1+rvanilla)^0.5)-SUM($J341:U341),(Input!$J$163*(1+rvanilla)^0.5)/A21stdlife))</f>
        <v>9.9751069050714625E-2</v>
      </c>
      <c r="W341" s="164">
        <f>IF(A21stdlife="n/a","n/a",IF(W$3&gt;(A21stdlife+$E341),(Input!$J$163*(1+rvanilla)^0.5)-SUM($J341:V341),(Input!$J$163*(1+rvanilla)^0.5)/A21stdlife))</f>
        <v>9.9751069050714625E-2</v>
      </c>
      <c r="X341" s="164">
        <f>IF(A21stdlife="n/a","n/a",IF(X$3&gt;(A21stdlife+$E341),(Input!$J$163*(1+rvanilla)^0.5)-SUM($J341:W341),(Input!$J$163*(1+rvanilla)^0.5)/A21stdlife))</f>
        <v>9.9751069050714625E-2</v>
      </c>
      <c r="Y341" s="164">
        <f>IF(A21stdlife="n/a","n/a",IF(Y$3&gt;(A21stdlife+$E341),(Input!$J$163*(1+rvanilla)^0.5)-SUM($J341:X341),(Input!$J$163*(1+rvanilla)^0.5)/A21stdlife))</f>
        <v>9.9751069050714625E-2</v>
      </c>
      <c r="Z341" s="164">
        <f>IF(A21stdlife="n/a","n/a",IF(Z$3&gt;(A21stdlife+$E341),(Input!$J$163*(1+rvanilla)^0.5)-SUM($J341:Y341),(Input!$J$163*(1+rvanilla)^0.5)/A21stdlife))</f>
        <v>9.9751069050714625E-2</v>
      </c>
      <c r="AA341" s="164">
        <f>IF(A21stdlife="n/a","n/a",IF(AA$3&gt;(A21stdlife+$E341),(Input!$J$163*(1+rvanilla)^0.5)-SUM($J341:Z341),(Input!$J$163*(1+rvanilla)^0.5)/A21stdlife))</f>
        <v>9.9751069050714625E-2</v>
      </c>
      <c r="AB341" s="164">
        <f>IF(A21stdlife="n/a","n/a",IF(AB$3&gt;(A21stdlife+$E341),(Input!$J$163*(1+rvanilla)^0.5)-SUM($J341:AA341),(Input!$J$163*(1+rvanilla)^0.5)/A21stdlife))</f>
        <v>9.9751069050714625E-2</v>
      </c>
      <c r="AC341" s="164">
        <f>IF(A21stdlife="n/a","n/a",IF(AC$3&gt;(A21stdlife+$E341),(Input!$J$163*(1+rvanilla)^0.5)-SUM($J341:AB341),(Input!$J$163*(1+rvanilla)^0.5)/A21stdlife))</f>
        <v>9.9751069050714625E-2</v>
      </c>
      <c r="AD341" s="164">
        <f>IF(A21stdlife="n/a","n/a",IF(AD$3&gt;(A21stdlife+$E341),(Input!$J$163*(1+rvanilla)^0.5)-SUM($J341:AC341),(Input!$J$163*(1+rvanilla)^0.5)/A21stdlife))</f>
        <v>9.9751069050714625E-2</v>
      </c>
      <c r="AE341" s="164">
        <f>IF(A21stdlife="n/a","n/a",IF(AE$3&gt;(A21stdlife+$E341),(Input!$J$163*(1+rvanilla)^0.5)-SUM($J341:AD341),(Input!$J$163*(1+rvanilla)^0.5)/A21stdlife))</f>
        <v>9.9751069050714625E-2</v>
      </c>
      <c r="AF341" s="164">
        <f>IF(A21stdlife="n/a","n/a",IF(AF$3&gt;(A21stdlife+$E341),(Input!$J$163*(1+rvanilla)^0.5)-SUM($J341:AE341),(Input!$J$163*(1+rvanilla)^0.5)/A21stdlife))</f>
        <v>9.9751069050714625E-2</v>
      </c>
      <c r="AG341" s="164">
        <f>IF(A21stdlife="n/a","n/a",IF(AG$3&gt;(A21stdlife+$E341),(Input!$J$163*(1+rvanilla)^0.5)-SUM($J341:AF341),(Input!$J$163*(1+rvanilla)^0.5)/A21stdlife))</f>
        <v>9.9751069050714625E-2</v>
      </c>
      <c r="AH341" s="164">
        <f>IF(A21stdlife="n/a","n/a",IF(AH$3&gt;(A21stdlife+$E341),(Input!$J$163*(1+rvanilla)^0.5)-SUM($J341:AG341),(Input!$J$163*(1+rvanilla)^0.5)/A21stdlife))</f>
        <v>9.9751069050714625E-2</v>
      </c>
      <c r="AI341" s="164">
        <f>IF(A21stdlife="n/a","n/a",IF(AI$3&gt;(A21stdlife+$E341),(Input!$J$163*(1+rvanilla)^0.5)-SUM($J341:AH341),(Input!$J$163*(1+rvanilla)^0.5)/A21stdlife))</f>
        <v>9.9751069050714625E-2</v>
      </c>
      <c r="AJ341" s="164">
        <f>IF(A21stdlife="n/a","n/a",IF(AJ$3&gt;(A21stdlife+$E341),(Input!$J$163*(1+rvanilla)^0.5)-SUM($J341:AI341),(Input!$J$163*(1+rvanilla)^0.5)/A21stdlife))</f>
        <v>9.9751069050714625E-2</v>
      </c>
      <c r="AK341" s="164">
        <f>IF(A21stdlife="n/a","n/a",IF(AK$3&gt;(A21stdlife+$E341),(Input!$J$163*(1+rvanilla)^0.5)-SUM($J341:AJ341),(Input!$J$163*(1+rvanilla)^0.5)/A21stdlife))</f>
        <v>9.9751069050714625E-2</v>
      </c>
      <c r="AL341" s="164">
        <f>IF(A21stdlife="n/a","n/a",IF(AL$3&gt;(A21stdlife+$E341),(Input!$J$163*(1+rvanilla)^0.5)-SUM($J341:AK341),(Input!$J$163*(1+rvanilla)^0.5)/A21stdlife))</f>
        <v>9.9751069050714625E-2</v>
      </c>
      <c r="AM341" s="164">
        <f>IF(A21stdlife="n/a","n/a",IF(AM$3&gt;(A21stdlife+$E341),(Input!$J$163*(1+rvanilla)^0.5)-SUM($J341:AL341),(Input!$J$163*(1+rvanilla)^0.5)/A21stdlife))</f>
        <v>9.9751069050714625E-2</v>
      </c>
      <c r="AN341" s="164">
        <f>IF(A21stdlife="n/a","n/a",IF(AN$3&gt;(A21stdlife+$E341),(Input!$J$163*(1+rvanilla)^0.5)-SUM($J341:AM341),(Input!$J$163*(1+rvanilla)^0.5)/A21stdlife))</f>
        <v>9.9751069050714625E-2</v>
      </c>
      <c r="AO341" s="164">
        <f>IF(A21stdlife="n/a","n/a",IF(AO$3&gt;(A21stdlife+$E341),(Input!$J$163*(1+rvanilla)^0.5)-SUM($J341:AN341),(Input!$J$163*(1+rvanilla)^0.5)/A21stdlife))</f>
        <v>9.9751069050714625E-2</v>
      </c>
      <c r="AP341" s="164">
        <f>IF(A21stdlife="n/a","n/a",IF(AP$3&gt;(A21stdlife+$E341),(Input!$J$163*(1+rvanilla)^0.5)-SUM($J341:AO341),(Input!$J$163*(1+rvanilla)^0.5)/A21stdlife))</f>
        <v>9.9751069050714625E-2</v>
      </c>
      <c r="AQ341" s="164">
        <f>IF(A21stdlife="n/a","n/a",IF(AQ$3&gt;(A21stdlife+$E341),(Input!$J$163*(1+rvanilla)^0.5)-SUM($J341:AP341),(Input!$J$163*(1+rvanilla)^0.5)/A21stdlife))</f>
        <v>9.9751069050714625E-2</v>
      </c>
      <c r="AR341" s="164">
        <f>IF(A21stdlife="n/a","n/a",IF(AR$3&gt;(A21stdlife+$E341),(Input!$J$163*(1+rvanilla)^0.5)-SUM($J341:AQ341),(Input!$J$163*(1+rvanilla)^0.5)/A21stdlife))</f>
        <v>9.9751069050714625E-2</v>
      </c>
      <c r="AS341" s="164">
        <f>IF(A21stdlife="n/a","n/a",IF(AS$3&gt;(A21stdlife+$E341),(Input!$J$163*(1+rvanilla)^0.5)-SUM($J341:AR341),(Input!$J$163*(1+rvanilla)^0.5)/A21stdlife))</f>
        <v>9.9751069050714625E-2</v>
      </c>
      <c r="AT341" s="164">
        <f>IF(A21stdlife="n/a","n/a",IF(AT$3&gt;(A21stdlife+$E341),(Input!$J$163*(1+rvanilla)^0.5)-SUM($J341:AS341),(Input!$J$163*(1+rvanilla)^0.5)/A21stdlife))</f>
        <v>9.1461359344464199E-2</v>
      </c>
      <c r="AU341" s="164">
        <f>IF(A21stdlife="n/a","n/a",IF(AU$3&gt;(A21stdlife+$E341),(Input!$J$163*(1+rvanilla)^0.5)-SUM($J341:AT341),(Input!$J$163*(1+rvanilla)^0.5)/A21stdlife))</f>
        <v>0</v>
      </c>
      <c r="AV341" s="164">
        <f>IF(A21stdlife="n/a","n/a",IF(AV$3&gt;(A21stdlife+$E341),(Input!$J$163*(1+rvanilla)^0.5)-SUM($J341:AU341),(Input!$J$163*(1+rvanilla)^0.5)/A21stdlife))</f>
        <v>0</v>
      </c>
      <c r="AW341" s="164">
        <f>IF(A21stdlife="n/a","n/a",IF(AW$3&gt;(A21stdlife+$E341),(Input!$J$163*(1+rvanilla)^0.5)-SUM($J341:AV341),(Input!$J$163*(1+rvanilla)^0.5)/A21stdlife))</f>
        <v>0</v>
      </c>
      <c r="AX341" s="164">
        <f>IF(A21stdlife="n/a","n/a",IF(AX$3&gt;(A21stdlife+$E341),(Input!$J$163*(1+rvanilla)^0.5)-SUM($J341:AW341),(Input!$J$163*(1+rvanilla)^0.5)/A21stdlife))</f>
        <v>0</v>
      </c>
      <c r="AY341" s="164">
        <f>IF(A21stdlife="n/a","n/a",IF(AY$3&gt;(A21stdlife+$E341),(Input!$J$163*(1+rvanilla)^0.5)-SUM($J341:AX341),(Input!$J$163*(1+rvanilla)^0.5)/A21stdlife))</f>
        <v>0</v>
      </c>
      <c r="AZ341" s="164">
        <f>IF(A21stdlife="n/a","n/a",IF(AZ$3&gt;(A21stdlife+$E341),(Input!$J$163*(1+rvanilla)^0.5)-SUM($J341:AY341),(Input!$J$163*(1+rvanilla)^0.5)/A21stdlife))</f>
        <v>0</v>
      </c>
      <c r="BA341" s="164">
        <f>IF(A21stdlife="n/a","n/a",IF(BA$3&gt;(A21stdlife+$E341),(Input!$J$163*(1+rvanilla)^0.5)-SUM($J341:AZ341),(Input!$J$163*(1+rvanilla)^0.5)/A21stdlife))</f>
        <v>0</v>
      </c>
      <c r="BB341" s="164">
        <f>IF(A21stdlife="n/a","n/a",IF(BB$3&gt;(A21stdlife+$E341),(Input!$J$163*(1+rvanilla)^0.5)-SUM($J341:BA341),(Input!$J$163*(1+rvanilla)^0.5)/A21stdlife))</f>
        <v>0</v>
      </c>
      <c r="BC341" s="164">
        <f>IF(A21stdlife="n/a","n/a",IF(BC$3&gt;(A21stdlife+$E341),(Input!$J$163*(1+rvanilla)^0.5)-SUM($J341:BB341),(Input!$J$163*(1+rvanilla)^0.5)/A21stdlife))</f>
        <v>0</v>
      </c>
      <c r="BD341" s="164">
        <f>IF(A21stdlife="n/a","n/a",IF(BD$3&gt;(A21stdlife+$E341),(Input!$J$163*(1+rvanilla)^0.5)-SUM($J341:BC341),(Input!$J$163*(1+rvanilla)^0.5)/A21stdlife))</f>
        <v>0</v>
      </c>
      <c r="BE341" s="164">
        <f>IF(A21stdlife="n/a","n/a",IF(BE$3&gt;(A21stdlife+$E341),(Input!$J$163*(1+rvanilla)^0.5)-SUM($J341:BD341),(Input!$J$163*(1+rvanilla)^0.5)/A21stdlife))</f>
        <v>0</v>
      </c>
      <c r="BF341" s="164">
        <f>IF(A21stdlife="n/a","n/a",IF(BF$3&gt;(A21stdlife+$E341),(Input!$J$163*(1+rvanilla)^0.5)-SUM($J341:BE341),(Input!$J$163*(1+rvanilla)^0.5)/A21stdlife))</f>
        <v>0</v>
      </c>
      <c r="BG341" s="164">
        <f>IF(A21stdlife="n/a","n/a",IF(BG$3&gt;(A21stdlife+$E341),(Input!$J$163*(1+rvanilla)^0.5)-SUM($J341:BF341),(Input!$J$163*(1+rvanilla)^0.5)/A21stdlife))</f>
        <v>0</v>
      </c>
      <c r="BH341" s="164">
        <f>IF(A21stdlife="n/a","n/a",IF(BH$3&gt;(A21stdlife+$E341),(Input!$J$163*(1+rvanilla)^0.5)-SUM($J341:BG341),(Input!$J$163*(1+rvanilla)^0.5)/A21stdlife))</f>
        <v>0</v>
      </c>
      <c r="BI341" s="164">
        <f>IF(A21stdlife="n/a","n/a",IF(BI$3&gt;(A21stdlife+$E341),(Input!$J$163*(1+rvanilla)^0.5)-SUM($J341:BH341),(Input!$J$163*(1+rvanilla)^0.5)/A21stdlife))</f>
        <v>0</v>
      </c>
      <c r="BJ341" s="18"/>
      <c r="BK341" s="18"/>
      <c r="BL34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s="5" customFormat="1" hidden="1" outlineLevel="2" x14ac:dyDescent="0.2">
      <c r="A342" s="18"/>
      <c r="B342" s="18"/>
      <c r="C342" s="36"/>
      <c r="D342" s="485"/>
      <c r="E342" s="283">
        <v>5</v>
      </c>
      <c r="F342" s="38"/>
      <c r="G342" s="391"/>
      <c r="H342" s="308"/>
      <c r="I342" s="308"/>
      <c r="J342" s="308"/>
      <c r="K342" s="307"/>
      <c r="L342" s="164">
        <f>IF(A21stdlife="n/a","n/a",IF(L$3&gt;(A21stdlife+$E342),(Input!$K$163*(1+rvanilla)^0.5)-SUM($K342:K342),(Input!$K$163*(1+rvanilla)^0.5)/A21stdlife))</f>
        <v>8.2318290604636718E-3</v>
      </c>
      <c r="M342" s="164">
        <f>IF(A21stdlife="n/a","n/a",IF(M$3&gt;(A21stdlife+$E342),(Input!$K$163*(1+rvanilla)^0.5)-SUM($K342:L342),(Input!$K$163*(1+rvanilla)^0.5)/A21stdlife))</f>
        <v>8.2318290604636718E-3</v>
      </c>
      <c r="N342" s="164">
        <f>IF(A21stdlife="n/a","n/a",IF(N$3&gt;(A21stdlife+$E342),(Input!$K$163*(1+rvanilla)^0.5)-SUM($K342:M342),(Input!$K$163*(1+rvanilla)^0.5)/A21stdlife))</f>
        <v>8.2318290604636718E-3</v>
      </c>
      <c r="O342" s="164">
        <f>IF(A21stdlife="n/a","n/a",IF(O$3&gt;(A21stdlife+$E342),(Input!$K$163*(1+rvanilla)^0.5)-SUM($K342:N342),(Input!$K$163*(1+rvanilla)^0.5)/A21stdlife))</f>
        <v>8.2318290604636718E-3</v>
      </c>
      <c r="P342" s="164">
        <f>IF(A21stdlife="n/a","n/a",IF(P$3&gt;(A21stdlife+$E342),(Input!$K$163*(1+rvanilla)^0.5)-SUM($K342:O342),(Input!$K$163*(1+rvanilla)^0.5)/A21stdlife))</f>
        <v>8.2318290604636718E-3</v>
      </c>
      <c r="Q342" s="164">
        <f>IF(A21stdlife="n/a","n/a",IF(Q$3&gt;(A21stdlife+$E342),(Input!$K$163*(1+rvanilla)^0.5)-SUM($K342:P342),(Input!$K$163*(1+rvanilla)^0.5)/A21stdlife))</f>
        <v>8.2318290604636718E-3</v>
      </c>
      <c r="R342" s="164">
        <f>IF(A21stdlife="n/a","n/a",IF(R$3&gt;(A21stdlife+$E342),(Input!$K$163*(1+rvanilla)^0.5)-SUM($K342:Q342),(Input!$K$163*(1+rvanilla)^0.5)/A21stdlife))</f>
        <v>8.2318290604636718E-3</v>
      </c>
      <c r="S342" s="164">
        <f>IF(A21stdlife="n/a","n/a",IF(S$3&gt;(A21stdlife+$E342),(Input!$K$163*(1+rvanilla)^0.5)-SUM($K342:R342),(Input!$K$163*(1+rvanilla)^0.5)/A21stdlife))</f>
        <v>8.2318290604636718E-3</v>
      </c>
      <c r="T342" s="164">
        <f>IF(A21stdlife="n/a","n/a",IF(T$3&gt;(A21stdlife+$E342),(Input!$K$163*(1+rvanilla)^0.5)-SUM($K342:S342),(Input!$K$163*(1+rvanilla)^0.5)/A21stdlife))</f>
        <v>8.2318290604636718E-3</v>
      </c>
      <c r="U342" s="164">
        <f>IF(A21stdlife="n/a","n/a",IF(U$3&gt;(A21stdlife+$E342),(Input!$K$163*(1+rvanilla)^0.5)-SUM($K342:T342),(Input!$K$163*(1+rvanilla)^0.5)/A21stdlife))</f>
        <v>8.2318290604636718E-3</v>
      </c>
      <c r="V342" s="164">
        <f>IF(A21stdlife="n/a","n/a",IF(V$3&gt;(A21stdlife+$E342),(Input!$K$163*(1+rvanilla)^0.5)-SUM($K342:U342),(Input!$K$163*(1+rvanilla)^0.5)/A21stdlife))</f>
        <v>8.2318290604636718E-3</v>
      </c>
      <c r="W342" s="164">
        <f>IF(A21stdlife="n/a","n/a",IF(W$3&gt;(A21stdlife+$E342),(Input!$K$163*(1+rvanilla)^0.5)-SUM($K342:V342),(Input!$K$163*(1+rvanilla)^0.5)/A21stdlife))</f>
        <v>8.2318290604636718E-3</v>
      </c>
      <c r="X342" s="164">
        <f>IF(A21stdlife="n/a","n/a",IF(X$3&gt;(A21stdlife+$E342),(Input!$K$163*(1+rvanilla)^0.5)-SUM($K342:W342),(Input!$K$163*(1+rvanilla)^0.5)/A21stdlife))</f>
        <v>8.2318290604636718E-3</v>
      </c>
      <c r="Y342" s="164">
        <f>IF(A21stdlife="n/a","n/a",IF(Y$3&gt;(A21stdlife+$E342),(Input!$K$163*(1+rvanilla)^0.5)-SUM($K342:X342),(Input!$K$163*(1+rvanilla)^0.5)/A21stdlife))</f>
        <v>8.2318290604636718E-3</v>
      </c>
      <c r="Z342" s="164">
        <f>IF(A21stdlife="n/a","n/a",IF(Z$3&gt;(A21stdlife+$E342),(Input!$K$163*(1+rvanilla)^0.5)-SUM($K342:Y342),(Input!$K$163*(1+rvanilla)^0.5)/A21stdlife))</f>
        <v>8.2318290604636718E-3</v>
      </c>
      <c r="AA342" s="164">
        <f>IF(A21stdlife="n/a","n/a",IF(AA$3&gt;(A21stdlife+$E342),(Input!$K$163*(1+rvanilla)^0.5)-SUM($K342:Z342),(Input!$K$163*(1+rvanilla)^0.5)/A21stdlife))</f>
        <v>8.2318290604636718E-3</v>
      </c>
      <c r="AB342" s="164">
        <f>IF(A21stdlife="n/a","n/a",IF(AB$3&gt;(A21stdlife+$E342),(Input!$K$163*(1+rvanilla)^0.5)-SUM($K342:AA342),(Input!$K$163*(1+rvanilla)^0.5)/A21stdlife))</f>
        <v>8.2318290604636718E-3</v>
      </c>
      <c r="AC342" s="164">
        <f>IF(A21stdlife="n/a","n/a",IF(AC$3&gt;(A21stdlife+$E342),(Input!$K$163*(1+rvanilla)^0.5)-SUM($K342:AB342),(Input!$K$163*(1+rvanilla)^0.5)/A21stdlife))</f>
        <v>8.2318290604636718E-3</v>
      </c>
      <c r="AD342" s="164">
        <f>IF(A21stdlife="n/a","n/a",IF(AD$3&gt;(A21stdlife+$E342),(Input!$K$163*(1+rvanilla)^0.5)-SUM($K342:AC342),(Input!$K$163*(1+rvanilla)^0.5)/A21stdlife))</f>
        <v>8.2318290604636718E-3</v>
      </c>
      <c r="AE342" s="164">
        <f>IF(A21stdlife="n/a","n/a",IF(AE$3&gt;(A21stdlife+$E342),(Input!$K$163*(1+rvanilla)^0.5)-SUM($K342:AD342),(Input!$K$163*(1+rvanilla)^0.5)/A21stdlife))</f>
        <v>8.2318290604636718E-3</v>
      </c>
      <c r="AF342" s="164">
        <f>IF(A21stdlife="n/a","n/a",IF(AF$3&gt;(A21stdlife+$E342),(Input!$K$163*(1+rvanilla)^0.5)-SUM($K342:AE342),(Input!$K$163*(1+rvanilla)^0.5)/A21stdlife))</f>
        <v>8.2318290604636718E-3</v>
      </c>
      <c r="AG342" s="164">
        <f>IF(A21stdlife="n/a","n/a",IF(AG$3&gt;(A21stdlife+$E342),(Input!$K$163*(1+rvanilla)^0.5)-SUM($K342:AF342),(Input!$K$163*(1+rvanilla)^0.5)/A21stdlife))</f>
        <v>8.2318290604636718E-3</v>
      </c>
      <c r="AH342" s="164">
        <f>IF(A21stdlife="n/a","n/a",IF(AH$3&gt;(A21stdlife+$E342),(Input!$K$163*(1+rvanilla)^0.5)-SUM($K342:AG342),(Input!$K$163*(1+rvanilla)^0.5)/A21stdlife))</f>
        <v>8.2318290604636718E-3</v>
      </c>
      <c r="AI342" s="164">
        <f>IF(A21stdlife="n/a","n/a",IF(AI$3&gt;(A21stdlife+$E342),(Input!$K$163*(1+rvanilla)^0.5)-SUM($K342:AH342),(Input!$K$163*(1+rvanilla)^0.5)/A21stdlife))</f>
        <v>8.2318290604636718E-3</v>
      </c>
      <c r="AJ342" s="164">
        <f>IF(A21stdlife="n/a","n/a",IF(AJ$3&gt;(A21stdlife+$E342),(Input!$K$163*(1+rvanilla)^0.5)-SUM($K342:AI342),(Input!$K$163*(1+rvanilla)^0.5)/A21stdlife))</f>
        <v>8.2318290604636718E-3</v>
      </c>
      <c r="AK342" s="164">
        <f>IF(A21stdlife="n/a","n/a",IF(AK$3&gt;(A21stdlife+$E342),(Input!$K$163*(1+rvanilla)^0.5)-SUM($K342:AJ342),(Input!$K$163*(1+rvanilla)^0.5)/A21stdlife))</f>
        <v>8.2318290604636718E-3</v>
      </c>
      <c r="AL342" s="164">
        <f>IF(A21stdlife="n/a","n/a",IF(AL$3&gt;(A21stdlife+$E342),(Input!$K$163*(1+rvanilla)^0.5)-SUM($K342:AK342),(Input!$K$163*(1+rvanilla)^0.5)/A21stdlife))</f>
        <v>8.2318290604636718E-3</v>
      </c>
      <c r="AM342" s="164">
        <f>IF(A21stdlife="n/a","n/a",IF(AM$3&gt;(A21stdlife+$E342),(Input!$K$163*(1+rvanilla)^0.5)-SUM($K342:AL342),(Input!$K$163*(1+rvanilla)^0.5)/A21stdlife))</f>
        <v>8.2318290604636718E-3</v>
      </c>
      <c r="AN342" s="164">
        <f>IF(A21stdlife="n/a","n/a",IF(AN$3&gt;(A21stdlife+$E342),(Input!$K$163*(1+rvanilla)^0.5)-SUM($K342:AM342),(Input!$K$163*(1+rvanilla)^0.5)/A21stdlife))</f>
        <v>8.2318290604636718E-3</v>
      </c>
      <c r="AO342" s="164">
        <f>IF(A21stdlife="n/a","n/a",IF(AO$3&gt;(A21stdlife+$E342),(Input!$K$163*(1+rvanilla)^0.5)-SUM($K342:AN342),(Input!$K$163*(1+rvanilla)^0.5)/A21stdlife))</f>
        <v>8.2318290604636718E-3</v>
      </c>
      <c r="AP342" s="164">
        <f>IF(A21stdlife="n/a","n/a",IF(AP$3&gt;(A21stdlife+$E342),(Input!$K$163*(1+rvanilla)^0.5)-SUM($K342:AO342),(Input!$K$163*(1+rvanilla)^0.5)/A21stdlife))</f>
        <v>8.2318290604636718E-3</v>
      </c>
      <c r="AQ342" s="164">
        <f>IF(A21stdlife="n/a","n/a",IF(AQ$3&gt;(A21stdlife+$E342),(Input!$K$163*(1+rvanilla)^0.5)-SUM($K342:AP342),(Input!$K$163*(1+rvanilla)^0.5)/A21stdlife))</f>
        <v>8.2318290604636718E-3</v>
      </c>
      <c r="AR342" s="164">
        <f>IF(A21stdlife="n/a","n/a",IF(AR$3&gt;(A21stdlife+$E342),(Input!$K$163*(1+rvanilla)^0.5)-SUM($K342:AQ342),(Input!$K$163*(1+rvanilla)^0.5)/A21stdlife))</f>
        <v>8.2318290604636718E-3</v>
      </c>
      <c r="AS342" s="164">
        <f>IF(A21stdlife="n/a","n/a",IF(AS$3&gt;(A21stdlife+$E342),(Input!$K$163*(1+rvanilla)^0.5)-SUM($K342:AR342),(Input!$K$163*(1+rvanilla)^0.5)/A21stdlife))</f>
        <v>8.2318290604636718E-3</v>
      </c>
      <c r="AT342" s="164">
        <f>IF(A21stdlife="n/a","n/a",IF(AT$3&gt;(A21stdlife+$E342),(Input!$K$163*(1+rvanilla)^0.5)-SUM($K342:AS342),(Input!$K$163*(1+rvanilla)^0.5)/A21stdlife))</f>
        <v>8.2318290604636718E-3</v>
      </c>
      <c r="AU342" s="164">
        <f>IF(A21stdlife="n/a","n/a",IF(AU$3&gt;(A21stdlife+$E342),(Input!$K$163*(1+rvanilla)^0.5)-SUM($K342:AT342),(Input!$K$163*(1+rvanilla)^0.5)/A21stdlife))</f>
        <v>7.5477313970294113E-3</v>
      </c>
      <c r="AV342" s="164">
        <f>IF(A21stdlife="n/a","n/a",IF(AV$3&gt;(A21stdlife+$E342),(Input!$K$163*(1+rvanilla)^0.5)-SUM($K342:AU342),(Input!$K$163*(1+rvanilla)^0.5)/A21stdlife))</f>
        <v>0</v>
      </c>
      <c r="AW342" s="164">
        <f>IF(A21stdlife="n/a","n/a",IF(AW$3&gt;(A21stdlife+$E342),(Input!$K$163*(1+rvanilla)^0.5)-SUM($K342:AV342),(Input!$K$163*(1+rvanilla)^0.5)/A21stdlife))</f>
        <v>0</v>
      </c>
      <c r="AX342" s="164">
        <f>IF(A21stdlife="n/a","n/a",IF(AX$3&gt;(A21stdlife+$E342),(Input!$K$163*(1+rvanilla)^0.5)-SUM($K342:AW342),(Input!$K$163*(1+rvanilla)^0.5)/A21stdlife))</f>
        <v>0</v>
      </c>
      <c r="AY342" s="164">
        <f>IF(A21stdlife="n/a","n/a",IF(AY$3&gt;(A21stdlife+$E342),(Input!$K$163*(1+rvanilla)^0.5)-SUM($K342:AX342),(Input!$K$163*(1+rvanilla)^0.5)/A21stdlife))</f>
        <v>0</v>
      </c>
      <c r="AZ342" s="164">
        <f>IF(A21stdlife="n/a","n/a",IF(AZ$3&gt;(A21stdlife+$E342),(Input!$K$163*(1+rvanilla)^0.5)-SUM($K342:AY342),(Input!$K$163*(1+rvanilla)^0.5)/A21stdlife))</f>
        <v>0</v>
      </c>
      <c r="BA342" s="164">
        <f>IF(A21stdlife="n/a","n/a",IF(BA$3&gt;(A21stdlife+$E342),(Input!$K$163*(1+rvanilla)^0.5)-SUM($K342:AZ342),(Input!$K$163*(1+rvanilla)^0.5)/A21stdlife))</f>
        <v>0</v>
      </c>
      <c r="BB342" s="164">
        <f>IF(A21stdlife="n/a","n/a",IF(BB$3&gt;(A21stdlife+$E342),(Input!$K$163*(1+rvanilla)^0.5)-SUM($K342:BA342),(Input!$K$163*(1+rvanilla)^0.5)/A21stdlife))</f>
        <v>0</v>
      </c>
      <c r="BC342" s="164">
        <f>IF(A21stdlife="n/a","n/a",IF(BC$3&gt;(A21stdlife+$E342),(Input!$K$163*(1+rvanilla)^0.5)-SUM($K342:BB342),(Input!$K$163*(1+rvanilla)^0.5)/A21stdlife))</f>
        <v>0</v>
      </c>
      <c r="BD342" s="164">
        <f>IF(A21stdlife="n/a","n/a",IF(BD$3&gt;(A21stdlife+$E342),(Input!$K$163*(1+rvanilla)^0.5)-SUM($K342:BC342),(Input!$K$163*(1+rvanilla)^0.5)/A21stdlife))</f>
        <v>0</v>
      </c>
      <c r="BE342" s="164">
        <f>IF(A21stdlife="n/a","n/a",IF(BE$3&gt;(A21stdlife+$E342),(Input!$K$163*(1+rvanilla)^0.5)-SUM($K342:BD342),(Input!$K$163*(1+rvanilla)^0.5)/A21stdlife))</f>
        <v>0</v>
      </c>
      <c r="BF342" s="164">
        <f>IF(A21stdlife="n/a","n/a",IF(BF$3&gt;(A21stdlife+$E342),(Input!$K$163*(1+rvanilla)^0.5)-SUM($K342:BE342),(Input!$K$163*(1+rvanilla)^0.5)/A21stdlife))</f>
        <v>0</v>
      </c>
      <c r="BG342" s="164">
        <f>IF(A21stdlife="n/a","n/a",IF(BG$3&gt;(A21stdlife+$E342),(Input!$K$163*(1+rvanilla)^0.5)-SUM($K342:BF342),(Input!$K$163*(1+rvanilla)^0.5)/A21stdlife))</f>
        <v>0</v>
      </c>
      <c r="BH342" s="164">
        <f>IF(A21stdlife="n/a","n/a",IF(BH$3&gt;(A21stdlife+$E342),(Input!$K$163*(1+rvanilla)^0.5)-SUM($K342:BG342),(Input!$K$163*(1+rvanilla)^0.5)/A21stdlife))</f>
        <v>0</v>
      </c>
      <c r="BI342" s="164">
        <f>IF(A21stdlife="n/a","n/a",IF(BI$3&gt;(A21stdlife+$E342),(Input!$K$163*(1+rvanilla)^0.5)-SUM($K342:BH342),(Input!$K$163*(1+rvanilla)^0.5)/A21stdlife))</f>
        <v>0</v>
      </c>
      <c r="BJ342" s="18"/>
      <c r="BK342" s="18"/>
      <c r="BL34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s="5" customFormat="1" hidden="1" outlineLevel="2" x14ac:dyDescent="0.2">
      <c r="A343" s="18"/>
      <c r="B343" s="18"/>
      <c r="C343" s="36"/>
      <c r="D343" s="485"/>
      <c r="E343" s="283">
        <v>6</v>
      </c>
      <c r="F343" s="38"/>
      <c r="G343" s="391"/>
      <c r="H343" s="308"/>
      <c r="I343" s="308"/>
      <c r="J343" s="308"/>
      <c r="K343" s="308"/>
      <c r="L343" s="307"/>
      <c r="M343" s="164">
        <f>IF(A21stdlife="n/a","n/a",IF(M$3&gt;(A21stdlife+$E343),(Input!$L$163*(1+rvanilla)^0.5)-SUM($L343:L343),(Input!$L$163*(1+rvanilla)^0.5)/A21stdlife))</f>
        <v>0</v>
      </c>
      <c r="N343" s="164">
        <f>IF(A21stdlife="n/a","n/a",IF(N$3&gt;(A21stdlife+$E343),(Input!$L$163*(1+rvanilla)^0.5)-SUM($L343:M343),(Input!$L$163*(1+rvanilla)^0.5)/A21stdlife))</f>
        <v>0</v>
      </c>
      <c r="O343" s="164">
        <f>IF(A21stdlife="n/a","n/a",IF(O$3&gt;(A21stdlife+$E343),(Input!$L$163*(1+rvanilla)^0.5)-SUM($L343:N343),(Input!$L$163*(1+rvanilla)^0.5)/A21stdlife))</f>
        <v>0</v>
      </c>
      <c r="P343" s="164">
        <f>IF(A21stdlife="n/a","n/a",IF(P$3&gt;(A21stdlife+$E343),(Input!$L$163*(1+rvanilla)^0.5)-SUM($L343:O343),(Input!$L$163*(1+rvanilla)^0.5)/A21stdlife))</f>
        <v>0</v>
      </c>
      <c r="Q343" s="164">
        <f>IF(A21stdlife="n/a","n/a",IF(Q$3&gt;(A21stdlife+$E343),(Input!$L$163*(1+rvanilla)^0.5)-SUM($L343:P343),(Input!$L$163*(1+rvanilla)^0.5)/A21stdlife))</f>
        <v>0</v>
      </c>
      <c r="R343" s="164">
        <f>IF(A21stdlife="n/a","n/a",IF(R$3&gt;(A21stdlife+$E343),(Input!$L$163*(1+rvanilla)^0.5)-SUM($L343:Q343),(Input!$L$163*(1+rvanilla)^0.5)/A21stdlife))</f>
        <v>0</v>
      </c>
      <c r="S343" s="164">
        <f>IF(A21stdlife="n/a","n/a",IF(S$3&gt;(A21stdlife+$E343),(Input!$L$163*(1+rvanilla)^0.5)-SUM($L343:R343),(Input!$L$163*(1+rvanilla)^0.5)/A21stdlife))</f>
        <v>0</v>
      </c>
      <c r="T343" s="164">
        <f>IF(A21stdlife="n/a","n/a",IF(T$3&gt;(A21stdlife+$E343),(Input!$L$163*(1+rvanilla)^0.5)-SUM($L343:S343),(Input!$L$163*(1+rvanilla)^0.5)/A21stdlife))</f>
        <v>0</v>
      </c>
      <c r="U343" s="164">
        <f>IF(A21stdlife="n/a","n/a",IF(U$3&gt;(A21stdlife+$E343),(Input!$L$163*(1+rvanilla)^0.5)-SUM($L343:T343),(Input!$L$163*(1+rvanilla)^0.5)/A21stdlife))</f>
        <v>0</v>
      </c>
      <c r="V343" s="164">
        <f>IF(A21stdlife="n/a","n/a",IF(V$3&gt;(A21stdlife+$E343),(Input!$L$163*(1+rvanilla)^0.5)-SUM($L343:U343),(Input!$L$163*(1+rvanilla)^0.5)/A21stdlife))</f>
        <v>0</v>
      </c>
      <c r="W343" s="164">
        <f>IF(A21stdlife="n/a","n/a",IF(W$3&gt;(A21stdlife+$E343),(Input!$L$163*(1+rvanilla)^0.5)-SUM($L343:V343),(Input!$L$163*(1+rvanilla)^0.5)/A21stdlife))</f>
        <v>0</v>
      </c>
      <c r="X343" s="164">
        <f>IF(A21stdlife="n/a","n/a",IF(X$3&gt;(A21stdlife+$E343),(Input!$L$163*(1+rvanilla)^0.5)-SUM($L343:W343),(Input!$L$163*(1+rvanilla)^0.5)/A21stdlife))</f>
        <v>0</v>
      </c>
      <c r="Y343" s="164">
        <f>IF(A21stdlife="n/a","n/a",IF(Y$3&gt;(A21stdlife+$E343),(Input!$L$163*(1+rvanilla)^0.5)-SUM($L343:X343),(Input!$L$163*(1+rvanilla)^0.5)/A21stdlife))</f>
        <v>0</v>
      </c>
      <c r="Z343" s="164">
        <f>IF(A21stdlife="n/a","n/a",IF(Z$3&gt;(A21stdlife+$E343),(Input!$L$163*(1+rvanilla)^0.5)-SUM($L343:Y343),(Input!$L$163*(1+rvanilla)^0.5)/A21stdlife))</f>
        <v>0</v>
      </c>
      <c r="AA343" s="164">
        <f>IF(A21stdlife="n/a","n/a",IF(AA$3&gt;(A21stdlife+$E343),(Input!$L$163*(1+rvanilla)^0.5)-SUM($L343:Z343),(Input!$L$163*(1+rvanilla)^0.5)/A21stdlife))</f>
        <v>0</v>
      </c>
      <c r="AB343" s="164">
        <f>IF(A21stdlife="n/a","n/a",IF(AB$3&gt;(A21stdlife+$E343),(Input!$L$163*(1+rvanilla)^0.5)-SUM($L343:AA343),(Input!$L$163*(1+rvanilla)^0.5)/A21stdlife))</f>
        <v>0</v>
      </c>
      <c r="AC343" s="164">
        <f>IF(A21stdlife="n/a","n/a",IF(AC$3&gt;(A21stdlife+$E343),(Input!$L$163*(1+rvanilla)^0.5)-SUM($L343:AB343),(Input!$L$163*(1+rvanilla)^0.5)/A21stdlife))</f>
        <v>0</v>
      </c>
      <c r="AD343" s="164">
        <f>IF(A21stdlife="n/a","n/a",IF(AD$3&gt;(A21stdlife+$E343),(Input!$L$163*(1+rvanilla)^0.5)-SUM($L343:AC343),(Input!$L$163*(1+rvanilla)^0.5)/A21stdlife))</f>
        <v>0</v>
      </c>
      <c r="AE343" s="164">
        <f>IF(A21stdlife="n/a","n/a",IF(AE$3&gt;(A21stdlife+$E343),(Input!$L$163*(1+rvanilla)^0.5)-SUM($L343:AD343),(Input!$L$163*(1+rvanilla)^0.5)/A21stdlife))</f>
        <v>0</v>
      </c>
      <c r="AF343" s="164">
        <f>IF(A21stdlife="n/a","n/a",IF(AF$3&gt;(A21stdlife+$E343),(Input!$L$163*(1+rvanilla)^0.5)-SUM($L343:AE343),(Input!$L$163*(1+rvanilla)^0.5)/A21stdlife))</f>
        <v>0</v>
      </c>
      <c r="AG343" s="164">
        <f>IF(A21stdlife="n/a","n/a",IF(AG$3&gt;(A21stdlife+$E343),(Input!$L$163*(1+rvanilla)^0.5)-SUM($L343:AF343),(Input!$L$163*(1+rvanilla)^0.5)/A21stdlife))</f>
        <v>0</v>
      </c>
      <c r="AH343" s="164">
        <f>IF(A21stdlife="n/a","n/a",IF(AH$3&gt;(A21stdlife+$E343),(Input!$L$163*(1+rvanilla)^0.5)-SUM($L343:AG343),(Input!$L$163*(1+rvanilla)^0.5)/A21stdlife))</f>
        <v>0</v>
      </c>
      <c r="AI343" s="164">
        <f>IF(A21stdlife="n/a","n/a",IF(AI$3&gt;(A21stdlife+$E343),(Input!$L$163*(1+rvanilla)^0.5)-SUM($L343:AH343),(Input!$L$163*(1+rvanilla)^0.5)/A21stdlife))</f>
        <v>0</v>
      </c>
      <c r="AJ343" s="164">
        <f>IF(A21stdlife="n/a","n/a",IF(AJ$3&gt;(A21stdlife+$E343),(Input!$L$163*(1+rvanilla)^0.5)-SUM($L343:AI343),(Input!$L$163*(1+rvanilla)^0.5)/A21stdlife))</f>
        <v>0</v>
      </c>
      <c r="AK343" s="164">
        <f>IF(A21stdlife="n/a","n/a",IF(AK$3&gt;(A21stdlife+$E343),(Input!$L$163*(1+rvanilla)^0.5)-SUM($L343:AJ343),(Input!$L$163*(1+rvanilla)^0.5)/A21stdlife))</f>
        <v>0</v>
      </c>
      <c r="AL343" s="164">
        <f>IF(A21stdlife="n/a","n/a",IF(AL$3&gt;(A21stdlife+$E343),(Input!$L$163*(1+rvanilla)^0.5)-SUM($L343:AK343),(Input!$L$163*(1+rvanilla)^0.5)/A21stdlife))</f>
        <v>0</v>
      </c>
      <c r="AM343" s="164">
        <f>IF(A21stdlife="n/a","n/a",IF(AM$3&gt;(A21stdlife+$E343),(Input!$L$163*(1+rvanilla)^0.5)-SUM($L343:AL343),(Input!$L$163*(1+rvanilla)^0.5)/A21stdlife))</f>
        <v>0</v>
      </c>
      <c r="AN343" s="164">
        <f>IF(A21stdlife="n/a","n/a",IF(AN$3&gt;(A21stdlife+$E343),(Input!$L$163*(1+rvanilla)^0.5)-SUM($L343:AM343),(Input!$L$163*(1+rvanilla)^0.5)/A21stdlife))</f>
        <v>0</v>
      </c>
      <c r="AO343" s="164">
        <f>IF(A21stdlife="n/a","n/a",IF(AO$3&gt;(A21stdlife+$E343),(Input!$L$163*(1+rvanilla)^0.5)-SUM($L343:AN343),(Input!$L$163*(1+rvanilla)^0.5)/A21stdlife))</f>
        <v>0</v>
      </c>
      <c r="AP343" s="164">
        <f>IF(A21stdlife="n/a","n/a",IF(AP$3&gt;(A21stdlife+$E343),(Input!$L$163*(1+rvanilla)^0.5)-SUM($L343:AO343),(Input!$L$163*(1+rvanilla)^0.5)/A21stdlife))</f>
        <v>0</v>
      </c>
      <c r="AQ343" s="164">
        <f>IF(A21stdlife="n/a","n/a",IF(AQ$3&gt;(A21stdlife+$E343),(Input!$L$163*(1+rvanilla)^0.5)-SUM($L343:AP343),(Input!$L$163*(1+rvanilla)^0.5)/A21stdlife))</f>
        <v>0</v>
      </c>
      <c r="AR343" s="164">
        <f>IF(A21stdlife="n/a","n/a",IF(AR$3&gt;(A21stdlife+$E343),(Input!$L$163*(1+rvanilla)^0.5)-SUM($L343:AQ343),(Input!$L$163*(1+rvanilla)^0.5)/A21stdlife))</f>
        <v>0</v>
      </c>
      <c r="AS343" s="164">
        <f>IF(A21stdlife="n/a","n/a",IF(AS$3&gt;(A21stdlife+$E343),(Input!$L$163*(1+rvanilla)^0.5)-SUM($L343:AR343),(Input!$L$163*(1+rvanilla)^0.5)/A21stdlife))</f>
        <v>0</v>
      </c>
      <c r="AT343" s="164">
        <f>IF(A21stdlife="n/a","n/a",IF(AT$3&gt;(A21stdlife+$E343),(Input!$L$163*(1+rvanilla)^0.5)-SUM($L343:AS343),(Input!$L$163*(1+rvanilla)^0.5)/A21stdlife))</f>
        <v>0</v>
      </c>
      <c r="AU343" s="164">
        <f>IF(A21stdlife="n/a","n/a",IF(AU$3&gt;(A21stdlife+$E343),(Input!$L$163*(1+rvanilla)^0.5)-SUM($L343:AT343),(Input!$L$163*(1+rvanilla)^0.5)/A21stdlife))</f>
        <v>0</v>
      </c>
      <c r="AV343" s="164">
        <f>IF(A21stdlife="n/a","n/a",IF(AV$3&gt;(A21stdlife+$E343),(Input!$L$163*(1+rvanilla)^0.5)-SUM($L343:AU343),(Input!$L$163*(1+rvanilla)^0.5)/A21stdlife))</f>
        <v>0</v>
      </c>
      <c r="AW343" s="164">
        <f>IF(A21stdlife="n/a","n/a",IF(AW$3&gt;(A21stdlife+$E343),(Input!$L$163*(1+rvanilla)^0.5)-SUM($L343:AV343),(Input!$L$163*(1+rvanilla)^0.5)/A21stdlife))</f>
        <v>0</v>
      </c>
      <c r="AX343" s="164">
        <f>IF(A21stdlife="n/a","n/a",IF(AX$3&gt;(A21stdlife+$E343),(Input!$L$163*(1+rvanilla)^0.5)-SUM($L343:AW343),(Input!$L$163*(1+rvanilla)^0.5)/A21stdlife))</f>
        <v>0</v>
      </c>
      <c r="AY343" s="164">
        <f>IF(A21stdlife="n/a","n/a",IF(AY$3&gt;(A21stdlife+$E343),(Input!$L$163*(1+rvanilla)^0.5)-SUM($L343:AX343),(Input!$L$163*(1+rvanilla)^0.5)/A21stdlife))</f>
        <v>0</v>
      </c>
      <c r="AZ343" s="164">
        <f>IF(A21stdlife="n/a","n/a",IF(AZ$3&gt;(A21stdlife+$E343),(Input!$L$163*(1+rvanilla)^0.5)-SUM($L343:AY343),(Input!$L$163*(1+rvanilla)^0.5)/A21stdlife))</f>
        <v>0</v>
      </c>
      <c r="BA343" s="164">
        <f>IF(A21stdlife="n/a","n/a",IF(BA$3&gt;(A21stdlife+$E343),(Input!$L$163*(1+rvanilla)^0.5)-SUM($L343:AZ343),(Input!$L$163*(1+rvanilla)^0.5)/A21stdlife))</f>
        <v>0</v>
      </c>
      <c r="BB343" s="164">
        <f>IF(A21stdlife="n/a","n/a",IF(BB$3&gt;(A21stdlife+$E343),(Input!$L$163*(1+rvanilla)^0.5)-SUM($L343:BA343),(Input!$L$163*(1+rvanilla)^0.5)/A21stdlife))</f>
        <v>0</v>
      </c>
      <c r="BC343" s="164">
        <f>IF(A21stdlife="n/a","n/a",IF(BC$3&gt;(A21stdlife+$E343),(Input!$L$163*(1+rvanilla)^0.5)-SUM($L343:BB343),(Input!$L$163*(1+rvanilla)^0.5)/A21stdlife))</f>
        <v>0</v>
      </c>
      <c r="BD343" s="164">
        <f>IF(A21stdlife="n/a","n/a",IF(BD$3&gt;(A21stdlife+$E343),(Input!$L$163*(1+rvanilla)^0.5)-SUM($L343:BC343),(Input!$L$163*(1+rvanilla)^0.5)/A21stdlife))</f>
        <v>0</v>
      </c>
      <c r="BE343" s="164">
        <f>IF(A21stdlife="n/a","n/a",IF(BE$3&gt;(A21stdlife+$E343),(Input!$L$163*(1+rvanilla)^0.5)-SUM($L343:BD343),(Input!$L$163*(1+rvanilla)^0.5)/A21stdlife))</f>
        <v>0</v>
      </c>
      <c r="BF343" s="164">
        <f>IF(A21stdlife="n/a","n/a",IF(BF$3&gt;(A21stdlife+$E343),(Input!$L$163*(1+rvanilla)^0.5)-SUM($L343:BE343),(Input!$L$163*(1+rvanilla)^0.5)/A21stdlife))</f>
        <v>0</v>
      </c>
      <c r="BG343" s="164">
        <f>IF(A21stdlife="n/a","n/a",IF(BG$3&gt;(A21stdlife+$E343),(Input!$L$163*(1+rvanilla)^0.5)-SUM($L343:BF343),(Input!$L$163*(1+rvanilla)^0.5)/A21stdlife))</f>
        <v>0</v>
      </c>
      <c r="BH343" s="164">
        <f>IF(A21stdlife="n/a","n/a",IF(BH$3&gt;(A21stdlife+$E343),(Input!$L$163*(1+rvanilla)^0.5)-SUM($L343:BG343),(Input!$L$163*(1+rvanilla)^0.5)/A21stdlife))</f>
        <v>0</v>
      </c>
      <c r="BI343" s="164">
        <f>IF(A21stdlife="n/a","n/a",IF(BI$3&gt;(A21stdlife+$E343),(Input!$L$163*(1+rvanilla)^0.5)-SUM($L343:BH343),(Input!$L$163*(1+rvanilla)^0.5)/A21stdlife))</f>
        <v>0</v>
      </c>
      <c r="BJ343" s="18"/>
      <c r="BK343" s="18"/>
      <c r="BL343"/>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s="5" customFormat="1" hidden="1" outlineLevel="2" x14ac:dyDescent="0.2">
      <c r="A344" s="18"/>
      <c r="B344" s="18"/>
      <c r="C344" s="36"/>
      <c r="D344" s="485"/>
      <c r="E344" s="283">
        <v>7</v>
      </c>
      <c r="F344" s="38"/>
      <c r="G344" s="391"/>
      <c r="H344" s="308"/>
      <c r="I344" s="308"/>
      <c r="J344" s="308"/>
      <c r="K344" s="308"/>
      <c r="L344" s="308"/>
      <c r="M344" s="307"/>
      <c r="N344" s="164">
        <f>IF(A21stdlife="n/a","n/a",IF(N$3&gt;(A21stdlife+$E344),(Input!$M$163*(1+rvanilla)^0.5)-SUM($M344:M344),(Input!$M$163*(1+rvanilla)^0.5)/A21stdlife))</f>
        <v>0</v>
      </c>
      <c r="O344" s="164">
        <f>IF(A21stdlife="n/a","n/a",IF(O$3&gt;(A21stdlife+$E344),(Input!$M$163*(1+rvanilla)^0.5)-SUM($M344:N344),(Input!$M$163*(1+rvanilla)^0.5)/A21stdlife))</f>
        <v>0</v>
      </c>
      <c r="P344" s="164">
        <f>IF(A21stdlife="n/a","n/a",IF(P$3&gt;(A21stdlife+$E344),(Input!$M$163*(1+rvanilla)^0.5)-SUM($M344:O344),(Input!$M$163*(1+rvanilla)^0.5)/A21stdlife))</f>
        <v>0</v>
      </c>
      <c r="Q344" s="164">
        <f>IF(A21stdlife="n/a","n/a",IF(Q$3&gt;(A21stdlife+$E344),(Input!$M$163*(1+rvanilla)^0.5)-SUM($M344:P344),(Input!$M$163*(1+rvanilla)^0.5)/A21stdlife))</f>
        <v>0</v>
      </c>
      <c r="R344" s="164">
        <f>IF(A21stdlife="n/a","n/a",IF(R$3&gt;(A21stdlife+$E344),(Input!$M$163*(1+rvanilla)^0.5)-SUM($M344:Q344),(Input!$M$163*(1+rvanilla)^0.5)/A21stdlife))</f>
        <v>0</v>
      </c>
      <c r="S344" s="164">
        <f>IF(A21stdlife="n/a","n/a",IF(S$3&gt;(A21stdlife+$E344),(Input!$M$163*(1+rvanilla)^0.5)-SUM($M344:R344),(Input!$M$163*(1+rvanilla)^0.5)/A21stdlife))</f>
        <v>0</v>
      </c>
      <c r="T344" s="164">
        <f>IF(A21stdlife="n/a","n/a",IF(T$3&gt;(A21stdlife+$E344),(Input!$M$163*(1+rvanilla)^0.5)-SUM($M344:S344),(Input!$M$163*(1+rvanilla)^0.5)/A21stdlife))</f>
        <v>0</v>
      </c>
      <c r="U344" s="164">
        <f>IF(A21stdlife="n/a","n/a",IF(U$3&gt;(A21stdlife+$E344),(Input!$M$163*(1+rvanilla)^0.5)-SUM($M344:T344),(Input!$M$163*(1+rvanilla)^0.5)/A21stdlife))</f>
        <v>0</v>
      </c>
      <c r="V344" s="164">
        <f>IF(A21stdlife="n/a","n/a",IF(V$3&gt;(A21stdlife+$E344),(Input!$M$163*(1+rvanilla)^0.5)-SUM($M344:U344),(Input!$M$163*(1+rvanilla)^0.5)/A21stdlife))</f>
        <v>0</v>
      </c>
      <c r="W344" s="164">
        <f>IF(A21stdlife="n/a","n/a",IF(W$3&gt;(A21stdlife+$E344),(Input!$M$163*(1+rvanilla)^0.5)-SUM($M344:V344),(Input!$M$163*(1+rvanilla)^0.5)/A21stdlife))</f>
        <v>0</v>
      </c>
      <c r="X344" s="164">
        <f>IF(A21stdlife="n/a","n/a",IF(X$3&gt;(A21stdlife+$E344),(Input!$M$163*(1+rvanilla)^0.5)-SUM($M344:W344),(Input!$M$163*(1+rvanilla)^0.5)/A21stdlife))</f>
        <v>0</v>
      </c>
      <c r="Y344" s="164">
        <f>IF(A21stdlife="n/a","n/a",IF(Y$3&gt;(A21stdlife+$E344),(Input!$M$163*(1+rvanilla)^0.5)-SUM($M344:X344),(Input!$M$163*(1+rvanilla)^0.5)/A21stdlife))</f>
        <v>0</v>
      </c>
      <c r="Z344" s="164">
        <f>IF(A21stdlife="n/a","n/a",IF(Z$3&gt;(A21stdlife+$E344),(Input!$M$163*(1+rvanilla)^0.5)-SUM($M344:Y344),(Input!$M$163*(1+rvanilla)^0.5)/A21stdlife))</f>
        <v>0</v>
      </c>
      <c r="AA344" s="164">
        <f>IF(A21stdlife="n/a","n/a",IF(AA$3&gt;(A21stdlife+$E344),(Input!$M$163*(1+rvanilla)^0.5)-SUM($M344:Z344),(Input!$M$163*(1+rvanilla)^0.5)/A21stdlife))</f>
        <v>0</v>
      </c>
      <c r="AB344" s="164">
        <f>IF(A21stdlife="n/a","n/a",IF(AB$3&gt;(A21stdlife+$E344),(Input!$M$163*(1+rvanilla)^0.5)-SUM($M344:AA344),(Input!$M$163*(1+rvanilla)^0.5)/A21stdlife))</f>
        <v>0</v>
      </c>
      <c r="AC344" s="164">
        <f>IF(A21stdlife="n/a","n/a",IF(AC$3&gt;(A21stdlife+$E344),(Input!$M$163*(1+rvanilla)^0.5)-SUM($M344:AB344),(Input!$M$163*(1+rvanilla)^0.5)/A21stdlife))</f>
        <v>0</v>
      </c>
      <c r="AD344" s="164">
        <f>IF(A21stdlife="n/a","n/a",IF(AD$3&gt;(A21stdlife+$E344),(Input!$M$163*(1+rvanilla)^0.5)-SUM($M344:AC344),(Input!$M$163*(1+rvanilla)^0.5)/A21stdlife))</f>
        <v>0</v>
      </c>
      <c r="AE344" s="164">
        <f>IF(A21stdlife="n/a","n/a",IF(AE$3&gt;(A21stdlife+$E344),(Input!$M$163*(1+rvanilla)^0.5)-SUM($M344:AD344),(Input!$M$163*(1+rvanilla)^0.5)/A21stdlife))</f>
        <v>0</v>
      </c>
      <c r="AF344" s="164">
        <f>IF(A21stdlife="n/a","n/a",IF(AF$3&gt;(A21stdlife+$E344),(Input!$M$163*(1+rvanilla)^0.5)-SUM($M344:AE344),(Input!$M$163*(1+rvanilla)^0.5)/A21stdlife))</f>
        <v>0</v>
      </c>
      <c r="AG344" s="164">
        <f>IF(A21stdlife="n/a","n/a",IF(AG$3&gt;(A21stdlife+$E344),(Input!$M$163*(1+rvanilla)^0.5)-SUM($M344:AF344),(Input!$M$163*(1+rvanilla)^0.5)/A21stdlife))</f>
        <v>0</v>
      </c>
      <c r="AH344" s="164">
        <f>IF(A21stdlife="n/a","n/a",IF(AH$3&gt;(A21stdlife+$E344),(Input!$M$163*(1+rvanilla)^0.5)-SUM($M344:AG344),(Input!$M$163*(1+rvanilla)^0.5)/A21stdlife))</f>
        <v>0</v>
      </c>
      <c r="AI344" s="164">
        <f>IF(A21stdlife="n/a","n/a",IF(AI$3&gt;(A21stdlife+$E344),(Input!$M$163*(1+rvanilla)^0.5)-SUM($M344:AH344),(Input!$M$163*(1+rvanilla)^0.5)/A21stdlife))</f>
        <v>0</v>
      </c>
      <c r="AJ344" s="164">
        <f>IF(A21stdlife="n/a","n/a",IF(AJ$3&gt;(A21stdlife+$E344),(Input!$M$163*(1+rvanilla)^0.5)-SUM($M344:AI344),(Input!$M$163*(1+rvanilla)^0.5)/A21stdlife))</f>
        <v>0</v>
      </c>
      <c r="AK344" s="164">
        <f>IF(A21stdlife="n/a","n/a",IF(AK$3&gt;(A21stdlife+$E344),(Input!$M$163*(1+rvanilla)^0.5)-SUM($M344:AJ344),(Input!$M$163*(1+rvanilla)^0.5)/A21stdlife))</f>
        <v>0</v>
      </c>
      <c r="AL344" s="164">
        <f>IF(A21stdlife="n/a","n/a",IF(AL$3&gt;(A21stdlife+$E344),(Input!$M$163*(1+rvanilla)^0.5)-SUM($M344:AK344),(Input!$M$163*(1+rvanilla)^0.5)/A21stdlife))</f>
        <v>0</v>
      </c>
      <c r="AM344" s="164">
        <f>IF(A21stdlife="n/a","n/a",IF(AM$3&gt;(A21stdlife+$E344),(Input!$M$163*(1+rvanilla)^0.5)-SUM($M344:AL344),(Input!$M$163*(1+rvanilla)^0.5)/A21stdlife))</f>
        <v>0</v>
      </c>
      <c r="AN344" s="164">
        <f>IF(A21stdlife="n/a","n/a",IF(AN$3&gt;(A21stdlife+$E344),(Input!$M$163*(1+rvanilla)^0.5)-SUM($M344:AM344),(Input!$M$163*(1+rvanilla)^0.5)/A21stdlife))</f>
        <v>0</v>
      </c>
      <c r="AO344" s="164">
        <f>IF(A21stdlife="n/a","n/a",IF(AO$3&gt;(A21stdlife+$E344),(Input!$M$163*(1+rvanilla)^0.5)-SUM($M344:AN344),(Input!$M$163*(1+rvanilla)^0.5)/A21stdlife))</f>
        <v>0</v>
      </c>
      <c r="AP344" s="164">
        <f>IF(A21stdlife="n/a","n/a",IF(AP$3&gt;(A21stdlife+$E344),(Input!$M$163*(1+rvanilla)^0.5)-SUM($M344:AO344),(Input!$M$163*(1+rvanilla)^0.5)/A21stdlife))</f>
        <v>0</v>
      </c>
      <c r="AQ344" s="164">
        <f>IF(A21stdlife="n/a","n/a",IF(AQ$3&gt;(A21stdlife+$E344),(Input!$M$163*(1+rvanilla)^0.5)-SUM($M344:AP344),(Input!$M$163*(1+rvanilla)^0.5)/A21stdlife))</f>
        <v>0</v>
      </c>
      <c r="AR344" s="164">
        <f>IF(A21stdlife="n/a","n/a",IF(AR$3&gt;(A21stdlife+$E344),(Input!$M$163*(1+rvanilla)^0.5)-SUM($M344:AQ344),(Input!$M$163*(1+rvanilla)^0.5)/A21stdlife))</f>
        <v>0</v>
      </c>
      <c r="AS344" s="164">
        <f>IF(A21stdlife="n/a","n/a",IF(AS$3&gt;(A21stdlife+$E344),(Input!$M$163*(1+rvanilla)^0.5)-SUM($M344:AR344),(Input!$M$163*(1+rvanilla)^0.5)/A21stdlife))</f>
        <v>0</v>
      </c>
      <c r="AT344" s="164">
        <f>IF(A21stdlife="n/a","n/a",IF(AT$3&gt;(A21stdlife+$E344),(Input!$M$163*(1+rvanilla)^0.5)-SUM($M344:AS344),(Input!$M$163*(1+rvanilla)^0.5)/A21stdlife))</f>
        <v>0</v>
      </c>
      <c r="AU344" s="164">
        <f>IF(A21stdlife="n/a","n/a",IF(AU$3&gt;(A21stdlife+$E344),(Input!$M$163*(1+rvanilla)^0.5)-SUM($M344:AT344),(Input!$M$163*(1+rvanilla)^0.5)/A21stdlife))</f>
        <v>0</v>
      </c>
      <c r="AV344" s="164">
        <f>IF(A21stdlife="n/a","n/a",IF(AV$3&gt;(A21stdlife+$E344),(Input!$M$163*(1+rvanilla)^0.5)-SUM($M344:AU344),(Input!$M$163*(1+rvanilla)^0.5)/A21stdlife))</f>
        <v>0</v>
      </c>
      <c r="AW344" s="164">
        <f>IF(A21stdlife="n/a","n/a",IF(AW$3&gt;(A21stdlife+$E344),(Input!$M$163*(1+rvanilla)^0.5)-SUM($M344:AV344),(Input!$M$163*(1+rvanilla)^0.5)/A21stdlife))</f>
        <v>0</v>
      </c>
      <c r="AX344" s="164">
        <f>IF(A21stdlife="n/a","n/a",IF(AX$3&gt;(A21stdlife+$E344),(Input!$M$163*(1+rvanilla)^0.5)-SUM($M344:AW344),(Input!$M$163*(1+rvanilla)^0.5)/A21stdlife))</f>
        <v>0</v>
      </c>
      <c r="AY344" s="164">
        <f>IF(A21stdlife="n/a","n/a",IF(AY$3&gt;(A21stdlife+$E344),(Input!$M$163*(1+rvanilla)^0.5)-SUM($M344:AX344),(Input!$M$163*(1+rvanilla)^0.5)/A21stdlife))</f>
        <v>0</v>
      </c>
      <c r="AZ344" s="164">
        <f>IF(A21stdlife="n/a","n/a",IF(AZ$3&gt;(A21stdlife+$E344),(Input!$M$163*(1+rvanilla)^0.5)-SUM($M344:AY344),(Input!$M$163*(1+rvanilla)^0.5)/A21stdlife))</f>
        <v>0</v>
      </c>
      <c r="BA344" s="164">
        <f>IF(A21stdlife="n/a","n/a",IF(BA$3&gt;(A21stdlife+$E344),(Input!$M$163*(1+rvanilla)^0.5)-SUM($M344:AZ344),(Input!$M$163*(1+rvanilla)^0.5)/A21stdlife))</f>
        <v>0</v>
      </c>
      <c r="BB344" s="164">
        <f>IF(A21stdlife="n/a","n/a",IF(BB$3&gt;(A21stdlife+$E344),(Input!$M$163*(1+rvanilla)^0.5)-SUM($M344:BA344),(Input!$M$163*(1+rvanilla)^0.5)/A21stdlife))</f>
        <v>0</v>
      </c>
      <c r="BC344" s="164">
        <f>IF(A21stdlife="n/a","n/a",IF(BC$3&gt;(A21stdlife+$E344),(Input!$M$163*(1+rvanilla)^0.5)-SUM($M344:BB344),(Input!$M$163*(1+rvanilla)^0.5)/A21stdlife))</f>
        <v>0</v>
      </c>
      <c r="BD344" s="164">
        <f>IF(A21stdlife="n/a","n/a",IF(BD$3&gt;(A21stdlife+$E344),(Input!$M$163*(1+rvanilla)^0.5)-SUM($M344:BC344),(Input!$M$163*(1+rvanilla)^0.5)/A21stdlife))</f>
        <v>0</v>
      </c>
      <c r="BE344" s="164">
        <f>IF(A21stdlife="n/a","n/a",IF(BE$3&gt;(A21stdlife+$E344),(Input!$M$163*(1+rvanilla)^0.5)-SUM($M344:BD344),(Input!$M$163*(1+rvanilla)^0.5)/A21stdlife))</f>
        <v>0</v>
      </c>
      <c r="BF344" s="164">
        <f>IF(A21stdlife="n/a","n/a",IF(BF$3&gt;(A21stdlife+$E344),(Input!$M$163*(1+rvanilla)^0.5)-SUM($M344:BE344),(Input!$M$163*(1+rvanilla)^0.5)/A21stdlife))</f>
        <v>0</v>
      </c>
      <c r="BG344" s="164">
        <f>IF(A21stdlife="n/a","n/a",IF(BG$3&gt;(A21stdlife+$E344),(Input!$M$163*(1+rvanilla)^0.5)-SUM($M344:BF344),(Input!$M$163*(1+rvanilla)^0.5)/A21stdlife))</f>
        <v>0</v>
      </c>
      <c r="BH344" s="164">
        <f>IF(A21stdlife="n/a","n/a",IF(BH$3&gt;(A21stdlife+$E344),(Input!$M$163*(1+rvanilla)^0.5)-SUM($M344:BG344),(Input!$M$163*(1+rvanilla)^0.5)/A21stdlife))</f>
        <v>0</v>
      </c>
      <c r="BI344" s="164">
        <f>IF(A21stdlife="n/a","n/a",IF(BI$3&gt;(A21stdlife+$E344),(Input!$M$163*(1+rvanilla)^0.5)-SUM($M344:BH344),(Input!$M$163*(1+rvanilla)^0.5)/A21stdlife))</f>
        <v>0</v>
      </c>
      <c r="BJ344" s="18"/>
      <c r="BK344" s="18"/>
      <c r="BL344"/>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s="5" customFormat="1" hidden="1" outlineLevel="2" x14ac:dyDescent="0.2">
      <c r="A345" s="18"/>
      <c r="B345" s="18"/>
      <c r="C345" s="36"/>
      <c r="D345" s="485"/>
      <c r="E345" s="283">
        <v>8</v>
      </c>
      <c r="F345" s="38"/>
      <c r="G345" s="391"/>
      <c r="H345" s="308"/>
      <c r="I345" s="308"/>
      <c r="J345" s="308"/>
      <c r="K345" s="308"/>
      <c r="L345" s="308"/>
      <c r="M345" s="308"/>
      <c r="N345" s="307"/>
      <c r="O345" s="164">
        <f>IF(A21stdlife="n/a","n/a",IF(O$3&gt;(A21stdlife+$E345),(Input!$N$163*(1+rvanilla)^0.5)-SUM($N345:N345),(Input!$N$163*(1+rvanilla)^0.5)/A21stdlife))</f>
        <v>0</v>
      </c>
      <c r="P345" s="164">
        <f>IF(A21stdlife="n/a","n/a",IF(P$3&gt;(A21stdlife+$E345),(Input!$N$163*(1+rvanilla)^0.5)-SUM($N345:O345),(Input!$N$163*(1+rvanilla)^0.5)/A21stdlife))</f>
        <v>0</v>
      </c>
      <c r="Q345" s="164">
        <f>IF(A21stdlife="n/a","n/a",IF(Q$3&gt;(A21stdlife+$E345),(Input!$N$163*(1+rvanilla)^0.5)-SUM($N345:P345),(Input!$N$163*(1+rvanilla)^0.5)/A21stdlife))</f>
        <v>0</v>
      </c>
      <c r="R345" s="164">
        <f>IF(A21stdlife="n/a","n/a",IF(R$3&gt;(A21stdlife+$E345),(Input!$N$163*(1+rvanilla)^0.5)-SUM($N345:Q345),(Input!$N$163*(1+rvanilla)^0.5)/A21stdlife))</f>
        <v>0</v>
      </c>
      <c r="S345" s="164">
        <f>IF(A21stdlife="n/a","n/a",IF(S$3&gt;(A21stdlife+$E345),(Input!$N$163*(1+rvanilla)^0.5)-SUM($N345:R345),(Input!$N$163*(1+rvanilla)^0.5)/A21stdlife))</f>
        <v>0</v>
      </c>
      <c r="T345" s="164">
        <f>IF(A21stdlife="n/a","n/a",IF(T$3&gt;(A21stdlife+$E345),(Input!$N$163*(1+rvanilla)^0.5)-SUM($N345:S345),(Input!$N$163*(1+rvanilla)^0.5)/A21stdlife))</f>
        <v>0</v>
      </c>
      <c r="U345" s="164">
        <f>IF(A21stdlife="n/a","n/a",IF(U$3&gt;(A21stdlife+$E345),(Input!$N$163*(1+rvanilla)^0.5)-SUM($N345:T345),(Input!$N$163*(1+rvanilla)^0.5)/A21stdlife))</f>
        <v>0</v>
      </c>
      <c r="V345" s="164">
        <f>IF(A21stdlife="n/a","n/a",IF(V$3&gt;(A21stdlife+$E345),(Input!$N$163*(1+rvanilla)^0.5)-SUM($N345:U345),(Input!$N$163*(1+rvanilla)^0.5)/A21stdlife))</f>
        <v>0</v>
      </c>
      <c r="W345" s="164">
        <f>IF(A21stdlife="n/a","n/a",IF(W$3&gt;(A21stdlife+$E345),(Input!$N$163*(1+rvanilla)^0.5)-SUM($N345:V345),(Input!$N$163*(1+rvanilla)^0.5)/A21stdlife))</f>
        <v>0</v>
      </c>
      <c r="X345" s="164">
        <f>IF(A21stdlife="n/a","n/a",IF(X$3&gt;(A21stdlife+$E345),(Input!$N$163*(1+rvanilla)^0.5)-SUM($N345:W345),(Input!$N$163*(1+rvanilla)^0.5)/A21stdlife))</f>
        <v>0</v>
      </c>
      <c r="Y345" s="164">
        <f>IF(A21stdlife="n/a","n/a",IF(Y$3&gt;(A21stdlife+$E345),(Input!$N$163*(1+rvanilla)^0.5)-SUM($N345:X345),(Input!$N$163*(1+rvanilla)^0.5)/A21stdlife))</f>
        <v>0</v>
      </c>
      <c r="Z345" s="164">
        <f>IF(A21stdlife="n/a","n/a",IF(Z$3&gt;(A21stdlife+$E345),(Input!$N$163*(1+rvanilla)^0.5)-SUM($N345:Y345),(Input!$N$163*(1+rvanilla)^0.5)/A21stdlife))</f>
        <v>0</v>
      </c>
      <c r="AA345" s="164">
        <f>IF(A21stdlife="n/a","n/a",IF(AA$3&gt;(A21stdlife+$E345),(Input!$N$163*(1+rvanilla)^0.5)-SUM($N345:Z345),(Input!$N$163*(1+rvanilla)^0.5)/A21stdlife))</f>
        <v>0</v>
      </c>
      <c r="AB345" s="164">
        <f>IF(A21stdlife="n/a","n/a",IF(AB$3&gt;(A21stdlife+$E345),(Input!$N$163*(1+rvanilla)^0.5)-SUM($N345:AA345),(Input!$N$163*(1+rvanilla)^0.5)/A21stdlife))</f>
        <v>0</v>
      </c>
      <c r="AC345" s="164">
        <f>IF(A21stdlife="n/a","n/a",IF(AC$3&gt;(A21stdlife+$E345),(Input!$N$163*(1+rvanilla)^0.5)-SUM($N345:AB345),(Input!$N$163*(1+rvanilla)^0.5)/A21stdlife))</f>
        <v>0</v>
      </c>
      <c r="AD345" s="164">
        <f>IF(A21stdlife="n/a","n/a",IF(AD$3&gt;(A21stdlife+$E345),(Input!$N$163*(1+rvanilla)^0.5)-SUM($N345:AC345),(Input!$N$163*(1+rvanilla)^0.5)/A21stdlife))</f>
        <v>0</v>
      </c>
      <c r="AE345" s="164">
        <f>IF(A21stdlife="n/a","n/a",IF(AE$3&gt;(A21stdlife+$E345),(Input!$N$163*(1+rvanilla)^0.5)-SUM($N345:AD345),(Input!$N$163*(1+rvanilla)^0.5)/A21stdlife))</f>
        <v>0</v>
      </c>
      <c r="AF345" s="164">
        <f>IF(A21stdlife="n/a","n/a",IF(AF$3&gt;(A21stdlife+$E345),(Input!$N$163*(1+rvanilla)^0.5)-SUM($N345:AE345),(Input!$N$163*(1+rvanilla)^0.5)/A21stdlife))</f>
        <v>0</v>
      </c>
      <c r="AG345" s="164">
        <f>IF(A21stdlife="n/a","n/a",IF(AG$3&gt;(A21stdlife+$E345),(Input!$N$163*(1+rvanilla)^0.5)-SUM($N345:AF345),(Input!$N$163*(1+rvanilla)^0.5)/A21stdlife))</f>
        <v>0</v>
      </c>
      <c r="AH345" s="164">
        <f>IF(A21stdlife="n/a","n/a",IF(AH$3&gt;(A21stdlife+$E345),(Input!$N$163*(1+rvanilla)^0.5)-SUM($N345:AG345),(Input!$N$163*(1+rvanilla)^0.5)/A21stdlife))</f>
        <v>0</v>
      </c>
      <c r="AI345" s="164">
        <f>IF(A21stdlife="n/a","n/a",IF(AI$3&gt;(A21stdlife+$E345),(Input!$N$163*(1+rvanilla)^0.5)-SUM($N345:AH345),(Input!$N$163*(1+rvanilla)^0.5)/A21stdlife))</f>
        <v>0</v>
      </c>
      <c r="AJ345" s="164">
        <f>IF(A21stdlife="n/a","n/a",IF(AJ$3&gt;(A21stdlife+$E345),(Input!$N$163*(1+rvanilla)^0.5)-SUM($N345:AI345),(Input!$N$163*(1+rvanilla)^0.5)/A21stdlife))</f>
        <v>0</v>
      </c>
      <c r="AK345" s="164">
        <f>IF(A21stdlife="n/a","n/a",IF(AK$3&gt;(A21stdlife+$E345),(Input!$N$163*(1+rvanilla)^0.5)-SUM($N345:AJ345),(Input!$N$163*(1+rvanilla)^0.5)/A21stdlife))</f>
        <v>0</v>
      </c>
      <c r="AL345" s="164">
        <f>IF(A21stdlife="n/a","n/a",IF(AL$3&gt;(A21stdlife+$E345),(Input!$N$163*(1+rvanilla)^0.5)-SUM($N345:AK345),(Input!$N$163*(1+rvanilla)^0.5)/A21stdlife))</f>
        <v>0</v>
      </c>
      <c r="AM345" s="164">
        <f>IF(A21stdlife="n/a","n/a",IF(AM$3&gt;(A21stdlife+$E345),(Input!$N$163*(1+rvanilla)^0.5)-SUM($N345:AL345),(Input!$N$163*(1+rvanilla)^0.5)/A21stdlife))</f>
        <v>0</v>
      </c>
      <c r="AN345" s="164">
        <f>IF(A21stdlife="n/a","n/a",IF(AN$3&gt;(A21stdlife+$E345),(Input!$N$163*(1+rvanilla)^0.5)-SUM($N345:AM345),(Input!$N$163*(1+rvanilla)^0.5)/A21stdlife))</f>
        <v>0</v>
      </c>
      <c r="AO345" s="164">
        <f>IF(A21stdlife="n/a","n/a",IF(AO$3&gt;(A21stdlife+$E345),(Input!$N$163*(1+rvanilla)^0.5)-SUM($N345:AN345),(Input!$N$163*(1+rvanilla)^0.5)/A21stdlife))</f>
        <v>0</v>
      </c>
      <c r="AP345" s="164">
        <f>IF(A21stdlife="n/a","n/a",IF(AP$3&gt;(A21stdlife+$E345),(Input!$N$163*(1+rvanilla)^0.5)-SUM($N345:AO345),(Input!$N$163*(1+rvanilla)^0.5)/A21stdlife))</f>
        <v>0</v>
      </c>
      <c r="AQ345" s="164">
        <f>IF(A21stdlife="n/a","n/a",IF(AQ$3&gt;(A21stdlife+$E345),(Input!$N$163*(1+rvanilla)^0.5)-SUM($N345:AP345),(Input!$N$163*(1+rvanilla)^0.5)/A21stdlife))</f>
        <v>0</v>
      </c>
      <c r="AR345" s="164">
        <f>IF(A21stdlife="n/a","n/a",IF(AR$3&gt;(A21stdlife+$E345),(Input!$N$163*(1+rvanilla)^0.5)-SUM($N345:AQ345),(Input!$N$163*(1+rvanilla)^0.5)/A21stdlife))</f>
        <v>0</v>
      </c>
      <c r="AS345" s="164">
        <f>IF(A21stdlife="n/a","n/a",IF(AS$3&gt;(A21stdlife+$E345),(Input!$N$163*(1+rvanilla)^0.5)-SUM($N345:AR345),(Input!$N$163*(1+rvanilla)^0.5)/A21stdlife))</f>
        <v>0</v>
      </c>
      <c r="AT345" s="164">
        <f>IF(A21stdlife="n/a","n/a",IF(AT$3&gt;(A21stdlife+$E345),(Input!$N$163*(1+rvanilla)^0.5)-SUM($N345:AS345),(Input!$N$163*(1+rvanilla)^0.5)/A21stdlife))</f>
        <v>0</v>
      </c>
      <c r="AU345" s="164">
        <f>IF(A21stdlife="n/a","n/a",IF(AU$3&gt;(A21stdlife+$E345),(Input!$N$163*(1+rvanilla)^0.5)-SUM($N345:AT345),(Input!$N$163*(1+rvanilla)^0.5)/A21stdlife))</f>
        <v>0</v>
      </c>
      <c r="AV345" s="164">
        <f>IF(A21stdlife="n/a","n/a",IF(AV$3&gt;(A21stdlife+$E345),(Input!$N$163*(1+rvanilla)^0.5)-SUM($N345:AU345),(Input!$N$163*(1+rvanilla)^0.5)/A21stdlife))</f>
        <v>0</v>
      </c>
      <c r="AW345" s="164">
        <f>IF(A21stdlife="n/a","n/a",IF(AW$3&gt;(A21stdlife+$E345),(Input!$N$163*(1+rvanilla)^0.5)-SUM($N345:AV345),(Input!$N$163*(1+rvanilla)^0.5)/A21stdlife))</f>
        <v>0</v>
      </c>
      <c r="AX345" s="164">
        <f>IF(A21stdlife="n/a","n/a",IF(AX$3&gt;(A21stdlife+$E345),(Input!$N$163*(1+rvanilla)^0.5)-SUM($N345:AW345),(Input!$N$163*(1+rvanilla)^0.5)/A21stdlife))</f>
        <v>0</v>
      </c>
      <c r="AY345" s="164">
        <f>IF(A21stdlife="n/a","n/a",IF(AY$3&gt;(A21stdlife+$E345),(Input!$N$163*(1+rvanilla)^0.5)-SUM($N345:AX345),(Input!$N$163*(1+rvanilla)^0.5)/A21stdlife))</f>
        <v>0</v>
      </c>
      <c r="AZ345" s="164">
        <f>IF(A21stdlife="n/a","n/a",IF(AZ$3&gt;(A21stdlife+$E345),(Input!$N$163*(1+rvanilla)^0.5)-SUM($N345:AY345),(Input!$N$163*(1+rvanilla)^0.5)/A21stdlife))</f>
        <v>0</v>
      </c>
      <c r="BA345" s="164">
        <f>IF(A21stdlife="n/a","n/a",IF(BA$3&gt;(A21stdlife+$E345),(Input!$N$163*(1+rvanilla)^0.5)-SUM($N345:AZ345),(Input!$N$163*(1+rvanilla)^0.5)/A21stdlife))</f>
        <v>0</v>
      </c>
      <c r="BB345" s="164">
        <f>IF(A21stdlife="n/a","n/a",IF(BB$3&gt;(A21stdlife+$E345),(Input!$N$163*(1+rvanilla)^0.5)-SUM($N345:BA345),(Input!$N$163*(1+rvanilla)^0.5)/A21stdlife))</f>
        <v>0</v>
      </c>
      <c r="BC345" s="164">
        <f>IF(A21stdlife="n/a","n/a",IF(BC$3&gt;(A21stdlife+$E345),(Input!$N$163*(1+rvanilla)^0.5)-SUM($N345:BB345),(Input!$N$163*(1+rvanilla)^0.5)/A21stdlife))</f>
        <v>0</v>
      </c>
      <c r="BD345" s="164">
        <f>IF(A21stdlife="n/a","n/a",IF(BD$3&gt;(A21stdlife+$E345),(Input!$N$163*(1+rvanilla)^0.5)-SUM($N345:BC345),(Input!$N$163*(1+rvanilla)^0.5)/A21stdlife))</f>
        <v>0</v>
      </c>
      <c r="BE345" s="164">
        <f>IF(A21stdlife="n/a","n/a",IF(BE$3&gt;(A21stdlife+$E345),(Input!$N$163*(1+rvanilla)^0.5)-SUM($N345:BD345),(Input!$N$163*(1+rvanilla)^0.5)/A21stdlife))</f>
        <v>0</v>
      </c>
      <c r="BF345" s="164">
        <f>IF(A21stdlife="n/a","n/a",IF(BF$3&gt;(A21stdlife+$E345),(Input!$N$163*(1+rvanilla)^0.5)-SUM($N345:BE345),(Input!$N$163*(1+rvanilla)^0.5)/A21stdlife))</f>
        <v>0</v>
      </c>
      <c r="BG345" s="164">
        <f>IF(A21stdlife="n/a","n/a",IF(BG$3&gt;(A21stdlife+$E345),(Input!$N$163*(1+rvanilla)^0.5)-SUM($N345:BF345),(Input!$N$163*(1+rvanilla)^0.5)/A21stdlife))</f>
        <v>0</v>
      </c>
      <c r="BH345" s="164">
        <f>IF(A21stdlife="n/a","n/a",IF(BH$3&gt;(A21stdlife+$E345),(Input!$N$163*(1+rvanilla)^0.5)-SUM($N345:BG345),(Input!$N$163*(1+rvanilla)^0.5)/A21stdlife))</f>
        <v>0</v>
      </c>
      <c r="BI345" s="164">
        <f>IF(A21stdlife="n/a","n/a",IF(BI$3&gt;(A21stdlife+$E345),(Input!$N$163*(1+rvanilla)^0.5)-SUM($N345:BH345),(Input!$N$163*(1+rvanilla)^0.5)/A21stdlife))</f>
        <v>0</v>
      </c>
      <c r="BJ345" s="18"/>
      <c r="BK345" s="18"/>
      <c r="BL345"/>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s="5" customFormat="1" hidden="1" outlineLevel="2" x14ac:dyDescent="0.2">
      <c r="A346" s="18"/>
      <c r="B346" s="18"/>
      <c r="C346" s="36"/>
      <c r="D346" s="485"/>
      <c r="E346" s="283">
        <v>9</v>
      </c>
      <c r="F346" s="38"/>
      <c r="G346" s="391"/>
      <c r="H346" s="308"/>
      <c r="I346" s="308"/>
      <c r="J346" s="308"/>
      <c r="K346" s="308"/>
      <c r="L346" s="308"/>
      <c r="M346" s="308"/>
      <c r="N346" s="308"/>
      <c r="O346" s="307"/>
      <c r="P346" s="164">
        <f>IF(A21stdlife="n/a","n/a",IF(P$3&gt;(A21stdlife+$E346),(Input!$O$163*(1+rvanilla)^0.5)-SUM($O346:O346),(Input!$O$163*(1+rvanilla)^0.5)/A21stdlife))</f>
        <v>0</v>
      </c>
      <c r="Q346" s="164">
        <f>IF(A21stdlife="n/a","n/a",IF(Q$3&gt;(A21stdlife+$E346),(Input!$O$163*(1+rvanilla)^0.5)-SUM($O346:P346),(Input!$O$163*(1+rvanilla)^0.5)/A21stdlife))</f>
        <v>0</v>
      </c>
      <c r="R346" s="164">
        <f>IF(A21stdlife="n/a","n/a",IF(R$3&gt;(A21stdlife+$E346),(Input!$O$163*(1+rvanilla)^0.5)-SUM($O346:Q346),(Input!$O$163*(1+rvanilla)^0.5)/A21stdlife))</f>
        <v>0</v>
      </c>
      <c r="S346" s="164">
        <f>IF(A21stdlife="n/a","n/a",IF(S$3&gt;(A21stdlife+$E346),(Input!$O$163*(1+rvanilla)^0.5)-SUM($O346:R346),(Input!$O$163*(1+rvanilla)^0.5)/A21stdlife))</f>
        <v>0</v>
      </c>
      <c r="T346" s="164">
        <f>IF(A21stdlife="n/a","n/a",IF(T$3&gt;(A21stdlife+$E346),(Input!$O$163*(1+rvanilla)^0.5)-SUM($O346:S346),(Input!$O$163*(1+rvanilla)^0.5)/A21stdlife))</f>
        <v>0</v>
      </c>
      <c r="U346" s="164">
        <f>IF(A21stdlife="n/a","n/a",IF(U$3&gt;(A21stdlife+$E346),(Input!$O$163*(1+rvanilla)^0.5)-SUM($O346:T346),(Input!$O$163*(1+rvanilla)^0.5)/A21stdlife))</f>
        <v>0</v>
      </c>
      <c r="V346" s="164">
        <f>IF(A21stdlife="n/a","n/a",IF(V$3&gt;(A21stdlife+$E346),(Input!$O$163*(1+rvanilla)^0.5)-SUM($O346:U346),(Input!$O$163*(1+rvanilla)^0.5)/A21stdlife))</f>
        <v>0</v>
      </c>
      <c r="W346" s="164">
        <f>IF(A21stdlife="n/a","n/a",IF(W$3&gt;(A21stdlife+$E346),(Input!$O$163*(1+rvanilla)^0.5)-SUM($O346:V346),(Input!$O$163*(1+rvanilla)^0.5)/A21stdlife))</f>
        <v>0</v>
      </c>
      <c r="X346" s="164">
        <f>IF(A21stdlife="n/a","n/a",IF(X$3&gt;(A21stdlife+$E346),(Input!$O$163*(1+rvanilla)^0.5)-SUM($O346:W346),(Input!$O$163*(1+rvanilla)^0.5)/A21stdlife))</f>
        <v>0</v>
      </c>
      <c r="Y346" s="164">
        <f>IF(A21stdlife="n/a","n/a",IF(Y$3&gt;(A21stdlife+$E346),(Input!$O$163*(1+rvanilla)^0.5)-SUM($O346:X346),(Input!$O$163*(1+rvanilla)^0.5)/A21stdlife))</f>
        <v>0</v>
      </c>
      <c r="Z346" s="164">
        <f>IF(A21stdlife="n/a","n/a",IF(Z$3&gt;(A21stdlife+$E346),(Input!$O$163*(1+rvanilla)^0.5)-SUM($O346:Y346),(Input!$O$163*(1+rvanilla)^0.5)/A21stdlife))</f>
        <v>0</v>
      </c>
      <c r="AA346" s="164">
        <f>IF(A21stdlife="n/a","n/a",IF(AA$3&gt;(A21stdlife+$E346),(Input!$O$163*(1+rvanilla)^0.5)-SUM($O346:Z346),(Input!$O$163*(1+rvanilla)^0.5)/A21stdlife))</f>
        <v>0</v>
      </c>
      <c r="AB346" s="164">
        <f>IF(A21stdlife="n/a","n/a",IF(AB$3&gt;(A21stdlife+$E346),(Input!$O$163*(1+rvanilla)^0.5)-SUM($O346:AA346),(Input!$O$163*(1+rvanilla)^0.5)/A21stdlife))</f>
        <v>0</v>
      </c>
      <c r="AC346" s="164">
        <f>IF(A21stdlife="n/a","n/a",IF(AC$3&gt;(A21stdlife+$E346),(Input!$O$163*(1+rvanilla)^0.5)-SUM($O346:AB346),(Input!$O$163*(1+rvanilla)^0.5)/A21stdlife))</f>
        <v>0</v>
      </c>
      <c r="AD346" s="164">
        <f>IF(A21stdlife="n/a","n/a",IF(AD$3&gt;(A21stdlife+$E346),(Input!$O$163*(1+rvanilla)^0.5)-SUM($O346:AC346),(Input!$O$163*(1+rvanilla)^0.5)/A21stdlife))</f>
        <v>0</v>
      </c>
      <c r="AE346" s="164">
        <f>IF(A21stdlife="n/a","n/a",IF(AE$3&gt;(A21stdlife+$E346),(Input!$O$163*(1+rvanilla)^0.5)-SUM($O346:AD346),(Input!$O$163*(1+rvanilla)^0.5)/A21stdlife))</f>
        <v>0</v>
      </c>
      <c r="AF346" s="164">
        <f>IF(A21stdlife="n/a","n/a",IF(AF$3&gt;(A21stdlife+$E346),(Input!$O$163*(1+rvanilla)^0.5)-SUM($O346:AE346),(Input!$O$163*(1+rvanilla)^0.5)/A21stdlife))</f>
        <v>0</v>
      </c>
      <c r="AG346" s="164">
        <f>IF(A21stdlife="n/a","n/a",IF(AG$3&gt;(A21stdlife+$E346),(Input!$O$163*(1+rvanilla)^0.5)-SUM($O346:AF346),(Input!$O$163*(1+rvanilla)^0.5)/A21stdlife))</f>
        <v>0</v>
      </c>
      <c r="AH346" s="164">
        <f>IF(A21stdlife="n/a","n/a",IF(AH$3&gt;(A21stdlife+$E346),(Input!$O$163*(1+rvanilla)^0.5)-SUM($O346:AG346),(Input!$O$163*(1+rvanilla)^0.5)/A21stdlife))</f>
        <v>0</v>
      </c>
      <c r="AI346" s="164">
        <f>IF(A21stdlife="n/a","n/a",IF(AI$3&gt;(A21stdlife+$E346),(Input!$O$163*(1+rvanilla)^0.5)-SUM($O346:AH346),(Input!$O$163*(1+rvanilla)^0.5)/A21stdlife))</f>
        <v>0</v>
      </c>
      <c r="AJ346" s="164">
        <f>IF(A21stdlife="n/a","n/a",IF(AJ$3&gt;(A21stdlife+$E346),(Input!$O$163*(1+rvanilla)^0.5)-SUM($O346:AI346),(Input!$O$163*(1+rvanilla)^0.5)/A21stdlife))</f>
        <v>0</v>
      </c>
      <c r="AK346" s="164">
        <f>IF(A21stdlife="n/a","n/a",IF(AK$3&gt;(A21stdlife+$E346),(Input!$O$163*(1+rvanilla)^0.5)-SUM($O346:AJ346),(Input!$O$163*(1+rvanilla)^0.5)/A21stdlife))</f>
        <v>0</v>
      </c>
      <c r="AL346" s="164">
        <f>IF(A21stdlife="n/a","n/a",IF(AL$3&gt;(A21stdlife+$E346),(Input!$O$163*(1+rvanilla)^0.5)-SUM($O346:AK346),(Input!$O$163*(1+rvanilla)^0.5)/A21stdlife))</f>
        <v>0</v>
      </c>
      <c r="AM346" s="164">
        <f>IF(A21stdlife="n/a","n/a",IF(AM$3&gt;(A21stdlife+$E346),(Input!$O$163*(1+rvanilla)^0.5)-SUM($O346:AL346),(Input!$O$163*(1+rvanilla)^0.5)/A21stdlife))</f>
        <v>0</v>
      </c>
      <c r="AN346" s="164">
        <f>IF(A21stdlife="n/a","n/a",IF(AN$3&gt;(A21stdlife+$E346),(Input!$O$163*(1+rvanilla)^0.5)-SUM($O346:AM346),(Input!$O$163*(1+rvanilla)^0.5)/A21stdlife))</f>
        <v>0</v>
      </c>
      <c r="AO346" s="164">
        <f>IF(A21stdlife="n/a","n/a",IF(AO$3&gt;(A21stdlife+$E346),(Input!$O$163*(1+rvanilla)^0.5)-SUM($O346:AN346),(Input!$O$163*(1+rvanilla)^0.5)/A21stdlife))</f>
        <v>0</v>
      </c>
      <c r="AP346" s="164">
        <f>IF(A21stdlife="n/a","n/a",IF(AP$3&gt;(A21stdlife+$E346),(Input!$O$163*(1+rvanilla)^0.5)-SUM($O346:AO346),(Input!$O$163*(1+rvanilla)^0.5)/A21stdlife))</f>
        <v>0</v>
      </c>
      <c r="AQ346" s="164">
        <f>IF(A21stdlife="n/a","n/a",IF(AQ$3&gt;(A21stdlife+$E346),(Input!$O$163*(1+rvanilla)^0.5)-SUM($O346:AP346),(Input!$O$163*(1+rvanilla)^0.5)/A21stdlife))</f>
        <v>0</v>
      </c>
      <c r="AR346" s="164">
        <f>IF(A21stdlife="n/a","n/a",IF(AR$3&gt;(A21stdlife+$E346),(Input!$O$163*(1+rvanilla)^0.5)-SUM($O346:AQ346),(Input!$O$163*(1+rvanilla)^0.5)/A21stdlife))</f>
        <v>0</v>
      </c>
      <c r="AS346" s="164">
        <f>IF(A21stdlife="n/a","n/a",IF(AS$3&gt;(A21stdlife+$E346),(Input!$O$163*(1+rvanilla)^0.5)-SUM($O346:AR346),(Input!$O$163*(1+rvanilla)^0.5)/A21stdlife))</f>
        <v>0</v>
      </c>
      <c r="AT346" s="164">
        <f>IF(A21stdlife="n/a","n/a",IF(AT$3&gt;(A21stdlife+$E346),(Input!$O$163*(1+rvanilla)^0.5)-SUM($O346:AS346),(Input!$O$163*(1+rvanilla)^0.5)/A21stdlife))</f>
        <v>0</v>
      </c>
      <c r="AU346" s="164">
        <f>IF(A21stdlife="n/a","n/a",IF(AU$3&gt;(A21stdlife+$E346),(Input!$O$163*(1+rvanilla)^0.5)-SUM($O346:AT346),(Input!$O$163*(1+rvanilla)^0.5)/A21stdlife))</f>
        <v>0</v>
      </c>
      <c r="AV346" s="164">
        <f>IF(A21stdlife="n/a","n/a",IF(AV$3&gt;(A21stdlife+$E346),(Input!$O$163*(1+rvanilla)^0.5)-SUM($O346:AU346),(Input!$O$163*(1+rvanilla)^0.5)/A21stdlife))</f>
        <v>0</v>
      </c>
      <c r="AW346" s="164">
        <f>IF(A21stdlife="n/a","n/a",IF(AW$3&gt;(A21stdlife+$E346),(Input!$O$163*(1+rvanilla)^0.5)-SUM($O346:AV346),(Input!$O$163*(1+rvanilla)^0.5)/A21stdlife))</f>
        <v>0</v>
      </c>
      <c r="AX346" s="164">
        <f>IF(A21stdlife="n/a","n/a",IF(AX$3&gt;(A21stdlife+$E346),(Input!$O$163*(1+rvanilla)^0.5)-SUM($O346:AW346),(Input!$O$163*(1+rvanilla)^0.5)/A21stdlife))</f>
        <v>0</v>
      </c>
      <c r="AY346" s="164">
        <f>IF(A21stdlife="n/a","n/a",IF(AY$3&gt;(A21stdlife+$E346),(Input!$O$163*(1+rvanilla)^0.5)-SUM($O346:AX346),(Input!$O$163*(1+rvanilla)^0.5)/A21stdlife))</f>
        <v>0</v>
      </c>
      <c r="AZ346" s="164">
        <f>IF(A21stdlife="n/a","n/a",IF(AZ$3&gt;(A21stdlife+$E346),(Input!$O$163*(1+rvanilla)^0.5)-SUM($O346:AY346),(Input!$O$163*(1+rvanilla)^0.5)/A21stdlife))</f>
        <v>0</v>
      </c>
      <c r="BA346" s="164">
        <f>IF(A21stdlife="n/a","n/a",IF(BA$3&gt;(A21stdlife+$E346),(Input!$O$163*(1+rvanilla)^0.5)-SUM($O346:AZ346),(Input!$O$163*(1+rvanilla)^0.5)/A21stdlife))</f>
        <v>0</v>
      </c>
      <c r="BB346" s="164">
        <f>IF(A21stdlife="n/a","n/a",IF(BB$3&gt;(A21stdlife+$E346),(Input!$O$163*(1+rvanilla)^0.5)-SUM($O346:BA346),(Input!$O$163*(1+rvanilla)^0.5)/A21stdlife))</f>
        <v>0</v>
      </c>
      <c r="BC346" s="164">
        <f>IF(A21stdlife="n/a","n/a",IF(BC$3&gt;(A21stdlife+$E346),(Input!$O$163*(1+rvanilla)^0.5)-SUM($O346:BB346),(Input!$O$163*(1+rvanilla)^0.5)/A21stdlife))</f>
        <v>0</v>
      </c>
      <c r="BD346" s="164">
        <f>IF(A21stdlife="n/a","n/a",IF(BD$3&gt;(A21stdlife+$E346),(Input!$O$163*(1+rvanilla)^0.5)-SUM($O346:BC346),(Input!$O$163*(1+rvanilla)^0.5)/A21stdlife))</f>
        <v>0</v>
      </c>
      <c r="BE346" s="164">
        <f>IF(A21stdlife="n/a","n/a",IF(BE$3&gt;(A21stdlife+$E346),(Input!$O$163*(1+rvanilla)^0.5)-SUM($O346:BD346),(Input!$O$163*(1+rvanilla)^0.5)/A21stdlife))</f>
        <v>0</v>
      </c>
      <c r="BF346" s="164">
        <f>IF(A21stdlife="n/a","n/a",IF(BF$3&gt;(A21stdlife+$E346),(Input!$O$163*(1+rvanilla)^0.5)-SUM($O346:BE346),(Input!$O$163*(1+rvanilla)^0.5)/A21stdlife))</f>
        <v>0</v>
      </c>
      <c r="BG346" s="164">
        <f>IF(A21stdlife="n/a","n/a",IF(BG$3&gt;(A21stdlife+$E346),(Input!$O$163*(1+rvanilla)^0.5)-SUM($O346:BF346),(Input!$O$163*(1+rvanilla)^0.5)/A21stdlife))</f>
        <v>0</v>
      </c>
      <c r="BH346" s="164">
        <f>IF(A21stdlife="n/a","n/a",IF(BH$3&gt;(A21stdlife+$E346),(Input!$O$163*(1+rvanilla)^0.5)-SUM($O346:BG346),(Input!$O$163*(1+rvanilla)^0.5)/A21stdlife))</f>
        <v>0</v>
      </c>
      <c r="BI346" s="164">
        <f>IF(A21stdlife="n/a","n/a",IF(BI$3&gt;(A21stdlife+$E346),(Input!$O$163*(1+rvanilla)^0.5)-SUM($O346:BH346),(Input!$O$163*(1+rvanilla)^0.5)/A21stdlife))</f>
        <v>0</v>
      </c>
      <c r="BJ346" s="18"/>
      <c r="BK346" s="18"/>
      <c r="BL346"/>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s="5" customFormat="1" hidden="1" outlineLevel="2" x14ac:dyDescent="0.2">
      <c r="A347" s="18"/>
      <c r="B347" s="18"/>
      <c r="C347" s="36"/>
      <c r="D347" s="485"/>
      <c r="E347" s="284">
        <v>10</v>
      </c>
      <c r="F347" s="38"/>
      <c r="G347" s="391"/>
      <c r="H347" s="308"/>
      <c r="I347" s="308"/>
      <c r="J347" s="308"/>
      <c r="K347" s="308"/>
      <c r="L347" s="308"/>
      <c r="M347" s="308"/>
      <c r="N347" s="308"/>
      <c r="O347" s="308"/>
      <c r="P347" s="307"/>
      <c r="Q347" s="164">
        <f>IF(A21stdlife="n/a","n/a",IF(Q$3&gt;(A21stdlife+$E347),(Input!$P$163*(1+rvanilla)^0.5)-SUM($P347:P347),(Input!$P$163*(1+rvanilla)^0.5)/A21stdlife))</f>
        <v>0</v>
      </c>
      <c r="R347" s="164">
        <f>IF(A21stdlife="n/a","n/a",IF(R$3&gt;(A21stdlife+$E347),(Input!$P$163*(1+rvanilla)^0.5)-SUM($P347:Q347),(Input!$P$163*(1+rvanilla)^0.5)/A21stdlife))</f>
        <v>0</v>
      </c>
      <c r="S347" s="164">
        <f>IF(A21stdlife="n/a","n/a",IF(S$3&gt;(A21stdlife+$E347),(Input!$P$163*(1+rvanilla)^0.5)-SUM($P347:R347),(Input!$P$163*(1+rvanilla)^0.5)/A21stdlife))</f>
        <v>0</v>
      </c>
      <c r="T347" s="164">
        <f>IF(A21stdlife="n/a","n/a",IF(T$3&gt;(A21stdlife+$E347),(Input!$P$163*(1+rvanilla)^0.5)-SUM($P347:S347),(Input!$P$163*(1+rvanilla)^0.5)/A21stdlife))</f>
        <v>0</v>
      </c>
      <c r="U347" s="164">
        <f>IF(A21stdlife="n/a","n/a",IF(U$3&gt;(A21stdlife+$E347),(Input!$P$163*(1+rvanilla)^0.5)-SUM($P347:T347),(Input!$P$163*(1+rvanilla)^0.5)/A21stdlife))</f>
        <v>0</v>
      </c>
      <c r="V347" s="164">
        <f>IF(A21stdlife="n/a","n/a",IF(V$3&gt;(A21stdlife+$E347),(Input!$P$163*(1+rvanilla)^0.5)-SUM($P347:U347),(Input!$P$163*(1+rvanilla)^0.5)/A21stdlife))</f>
        <v>0</v>
      </c>
      <c r="W347" s="164">
        <f>IF(A21stdlife="n/a","n/a",IF(W$3&gt;(A21stdlife+$E347),(Input!$P$163*(1+rvanilla)^0.5)-SUM($P347:V347),(Input!$P$163*(1+rvanilla)^0.5)/A21stdlife))</f>
        <v>0</v>
      </c>
      <c r="X347" s="164">
        <f>IF(A21stdlife="n/a","n/a",IF(X$3&gt;(A21stdlife+$E347),(Input!$P$163*(1+rvanilla)^0.5)-SUM($P347:W347),(Input!$P$163*(1+rvanilla)^0.5)/A21stdlife))</f>
        <v>0</v>
      </c>
      <c r="Y347" s="164">
        <f>IF(A21stdlife="n/a","n/a",IF(Y$3&gt;(A21stdlife+$E347),(Input!$P$163*(1+rvanilla)^0.5)-SUM($P347:X347),(Input!$P$163*(1+rvanilla)^0.5)/A21stdlife))</f>
        <v>0</v>
      </c>
      <c r="Z347" s="164">
        <f>IF(A21stdlife="n/a","n/a",IF(Z$3&gt;(A21stdlife+$E347),(Input!$P$163*(1+rvanilla)^0.5)-SUM($P347:Y347),(Input!$P$163*(1+rvanilla)^0.5)/A21stdlife))</f>
        <v>0</v>
      </c>
      <c r="AA347" s="164">
        <f>IF(A21stdlife="n/a","n/a",IF(AA$3&gt;(A21stdlife+$E347),(Input!$P$163*(1+rvanilla)^0.5)-SUM($P347:Z347),(Input!$P$163*(1+rvanilla)^0.5)/A21stdlife))</f>
        <v>0</v>
      </c>
      <c r="AB347" s="164">
        <f>IF(A21stdlife="n/a","n/a",IF(AB$3&gt;(A21stdlife+$E347),(Input!$P$163*(1+rvanilla)^0.5)-SUM($P347:AA347),(Input!$P$163*(1+rvanilla)^0.5)/A21stdlife))</f>
        <v>0</v>
      </c>
      <c r="AC347" s="164">
        <f>IF(A21stdlife="n/a","n/a",IF(AC$3&gt;(A21stdlife+$E347),(Input!$P$163*(1+rvanilla)^0.5)-SUM($P347:AB347),(Input!$P$163*(1+rvanilla)^0.5)/A21stdlife))</f>
        <v>0</v>
      </c>
      <c r="AD347" s="164">
        <f>IF(A21stdlife="n/a","n/a",IF(AD$3&gt;(A21stdlife+$E347),(Input!$P$163*(1+rvanilla)^0.5)-SUM($P347:AC347),(Input!$P$163*(1+rvanilla)^0.5)/A21stdlife))</f>
        <v>0</v>
      </c>
      <c r="AE347" s="164">
        <f>IF(A21stdlife="n/a","n/a",IF(AE$3&gt;(A21stdlife+$E347),(Input!$P$163*(1+rvanilla)^0.5)-SUM($P347:AD347),(Input!$P$163*(1+rvanilla)^0.5)/A21stdlife))</f>
        <v>0</v>
      </c>
      <c r="AF347" s="164">
        <f>IF(A21stdlife="n/a","n/a",IF(AF$3&gt;(A21stdlife+$E347),(Input!$P$163*(1+rvanilla)^0.5)-SUM($P347:AE347),(Input!$P$163*(1+rvanilla)^0.5)/A21stdlife))</f>
        <v>0</v>
      </c>
      <c r="AG347" s="164">
        <f>IF(A21stdlife="n/a","n/a",IF(AG$3&gt;(A21stdlife+$E347),(Input!$P$163*(1+rvanilla)^0.5)-SUM($P347:AF347),(Input!$P$163*(1+rvanilla)^0.5)/A21stdlife))</f>
        <v>0</v>
      </c>
      <c r="AH347" s="164">
        <f>IF(A21stdlife="n/a","n/a",IF(AH$3&gt;(A21stdlife+$E347),(Input!$P$163*(1+rvanilla)^0.5)-SUM($P347:AG347),(Input!$P$163*(1+rvanilla)^0.5)/A21stdlife))</f>
        <v>0</v>
      </c>
      <c r="AI347" s="164">
        <f>IF(A21stdlife="n/a","n/a",IF(AI$3&gt;(A21stdlife+$E347),(Input!$P$163*(1+rvanilla)^0.5)-SUM($P347:AH347),(Input!$P$163*(1+rvanilla)^0.5)/A21stdlife))</f>
        <v>0</v>
      </c>
      <c r="AJ347" s="164">
        <f>IF(A21stdlife="n/a","n/a",IF(AJ$3&gt;(A21stdlife+$E347),(Input!$P$163*(1+rvanilla)^0.5)-SUM($P347:AI347),(Input!$P$163*(1+rvanilla)^0.5)/A21stdlife))</f>
        <v>0</v>
      </c>
      <c r="AK347" s="164">
        <f>IF(A21stdlife="n/a","n/a",IF(AK$3&gt;(A21stdlife+$E347),(Input!$P$163*(1+rvanilla)^0.5)-SUM($P347:AJ347),(Input!$P$163*(1+rvanilla)^0.5)/A21stdlife))</f>
        <v>0</v>
      </c>
      <c r="AL347" s="164">
        <f>IF(A21stdlife="n/a","n/a",IF(AL$3&gt;(A21stdlife+$E347),(Input!$P$163*(1+rvanilla)^0.5)-SUM($P347:AK347),(Input!$P$163*(1+rvanilla)^0.5)/A21stdlife))</f>
        <v>0</v>
      </c>
      <c r="AM347" s="164">
        <f>IF(A21stdlife="n/a","n/a",IF(AM$3&gt;(A21stdlife+$E347),(Input!$P$163*(1+rvanilla)^0.5)-SUM($P347:AL347),(Input!$P$163*(1+rvanilla)^0.5)/A21stdlife))</f>
        <v>0</v>
      </c>
      <c r="AN347" s="164">
        <f>IF(A21stdlife="n/a","n/a",IF(AN$3&gt;(A21stdlife+$E347),(Input!$P$163*(1+rvanilla)^0.5)-SUM($P347:AM347),(Input!$P$163*(1+rvanilla)^0.5)/A21stdlife))</f>
        <v>0</v>
      </c>
      <c r="AO347" s="164">
        <f>IF(A21stdlife="n/a","n/a",IF(AO$3&gt;(A21stdlife+$E347),(Input!$P$163*(1+rvanilla)^0.5)-SUM($P347:AN347),(Input!$P$163*(1+rvanilla)^0.5)/A21stdlife))</f>
        <v>0</v>
      </c>
      <c r="AP347" s="164">
        <f>IF(A21stdlife="n/a","n/a",IF(AP$3&gt;(A21stdlife+$E347),(Input!$P$163*(1+rvanilla)^0.5)-SUM($P347:AO347),(Input!$P$163*(1+rvanilla)^0.5)/A21stdlife))</f>
        <v>0</v>
      </c>
      <c r="AQ347" s="164">
        <f>IF(A21stdlife="n/a","n/a",IF(AQ$3&gt;(A21stdlife+$E347),(Input!$P$163*(1+rvanilla)^0.5)-SUM($P347:AP347),(Input!$P$163*(1+rvanilla)^0.5)/A21stdlife))</f>
        <v>0</v>
      </c>
      <c r="AR347" s="164">
        <f>IF(A21stdlife="n/a","n/a",IF(AR$3&gt;(A21stdlife+$E347),(Input!$P$163*(1+rvanilla)^0.5)-SUM($P347:AQ347),(Input!$P$163*(1+rvanilla)^0.5)/A21stdlife))</f>
        <v>0</v>
      </c>
      <c r="AS347" s="164">
        <f>IF(A21stdlife="n/a","n/a",IF(AS$3&gt;(A21stdlife+$E347),(Input!$P$163*(1+rvanilla)^0.5)-SUM($P347:AR347),(Input!$P$163*(1+rvanilla)^0.5)/A21stdlife))</f>
        <v>0</v>
      </c>
      <c r="AT347" s="164">
        <f>IF(A21stdlife="n/a","n/a",IF(AT$3&gt;(A21stdlife+$E347),(Input!$P$163*(1+rvanilla)^0.5)-SUM($P347:AS347),(Input!$P$163*(1+rvanilla)^0.5)/A21stdlife))</f>
        <v>0</v>
      </c>
      <c r="AU347" s="164">
        <f>IF(A21stdlife="n/a","n/a",IF(AU$3&gt;(A21stdlife+$E347),(Input!$P$163*(1+rvanilla)^0.5)-SUM($P347:AT347),(Input!$P$163*(1+rvanilla)^0.5)/A21stdlife))</f>
        <v>0</v>
      </c>
      <c r="AV347" s="164">
        <f>IF(A21stdlife="n/a","n/a",IF(AV$3&gt;(A21stdlife+$E347),(Input!$P$163*(1+rvanilla)^0.5)-SUM($P347:AU347),(Input!$P$163*(1+rvanilla)^0.5)/A21stdlife))</f>
        <v>0</v>
      </c>
      <c r="AW347" s="164">
        <f>IF(A21stdlife="n/a","n/a",IF(AW$3&gt;(A21stdlife+$E347),(Input!$P$163*(1+rvanilla)^0.5)-SUM($P347:AV347),(Input!$P$163*(1+rvanilla)^0.5)/A21stdlife))</f>
        <v>0</v>
      </c>
      <c r="AX347" s="164">
        <f>IF(A21stdlife="n/a","n/a",IF(AX$3&gt;(A21stdlife+$E347),(Input!$P$163*(1+rvanilla)^0.5)-SUM($P347:AW347),(Input!$P$163*(1+rvanilla)^0.5)/A21stdlife))</f>
        <v>0</v>
      </c>
      <c r="AY347" s="164">
        <f>IF(A21stdlife="n/a","n/a",IF(AY$3&gt;(A21stdlife+$E347),(Input!$P$163*(1+rvanilla)^0.5)-SUM($P347:AX347),(Input!$P$163*(1+rvanilla)^0.5)/A21stdlife))</f>
        <v>0</v>
      </c>
      <c r="AZ347" s="164">
        <f>IF(A21stdlife="n/a","n/a",IF(AZ$3&gt;(A21stdlife+$E347),(Input!$P$163*(1+rvanilla)^0.5)-SUM($P347:AY347),(Input!$P$163*(1+rvanilla)^0.5)/A21stdlife))</f>
        <v>0</v>
      </c>
      <c r="BA347" s="164">
        <f>IF(A21stdlife="n/a","n/a",IF(BA$3&gt;(A21stdlife+$E347),(Input!$P$163*(1+rvanilla)^0.5)-SUM($P347:AZ347),(Input!$P$163*(1+rvanilla)^0.5)/A21stdlife))</f>
        <v>0</v>
      </c>
      <c r="BB347" s="164">
        <f>IF(A21stdlife="n/a","n/a",IF(BB$3&gt;(A21stdlife+$E347),(Input!$P$163*(1+rvanilla)^0.5)-SUM($P347:BA347),(Input!$P$163*(1+rvanilla)^0.5)/A21stdlife))</f>
        <v>0</v>
      </c>
      <c r="BC347" s="164">
        <f>IF(A21stdlife="n/a","n/a",IF(BC$3&gt;(A21stdlife+$E347),(Input!$P$163*(1+rvanilla)^0.5)-SUM($P347:BB347),(Input!$P$163*(1+rvanilla)^0.5)/A21stdlife))</f>
        <v>0</v>
      </c>
      <c r="BD347" s="164">
        <f>IF(A21stdlife="n/a","n/a",IF(BD$3&gt;(A21stdlife+$E347),(Input!$P$163*(1+rvanilla)^0.5)-SUM($P347:BC347),(Input!$P$163*(1+rvanilla)^0.5)/A21stdlife))</f>
        <v>0</v>
      </c>
      <c r="BE347" s="164">
        <f>IF(A21stdlife="n/a","n/a",IF(BE$3&gt;(A21stdlife+$E347),(Input!$P$163*(1+rvanilla)^0.5)-SUM($P347:BD347),(Input!$P$163*(1+rvanilla)^0.5)/A21stdlife))</f>
        <v>0</v>
      </c>
      <c r="BF347" s="164">
        <f>IF(A21stdlife="n/a","n/a",IF(BF$3&gt;(A21stdlife+$E347),(Input!$P$163*(1+rvanilla)^0.5)-SUM($P347:BE347),(Input!$P$163*(1+rvanilla)^0.5)/A21stdlife))</f>
        <v>0</v>
      </c>
      <c r="BG347" s="164">
        <f>IF(A21stdlife="n/a","n/a",IF(BG$3&gt;(A21stdlife+$E347),(Input!$P$163*(1+rvanilla)^0.5)-SUM($P347:BF347),(Input!$P$163*(1+rvanilla)^0.5)/A21stdlife))</f>
        <v>0</v>
      </c>
      <c r="BH347" s="164">
        <f>IF(A21stdlife="n/a","n/a",IF(BH$3&gt;(A21stdlife+$E347),(Input!$P$163*(1+rvanilla)^0.5)-SUM($P347:BG347),(Input!$P$163*(1+rvanilla)^0.5)/A21stdlife))</f>
        <v>0</v>
      </c>
      <c r="BI347" s="164">
        <f>IF(A21stdlife="n/a","n/a",IF(BI$3&gt;(A21stdlife+$E347),(Input!$P$163*(1+rvanilla)^0.5)-SUM($P347:BH347),(Input!$P$163*(1+rvanilla)^0.5)/A21stdlife))</f>
        <v>0</v>
      </c>
      <c r="BJ347" s="18"/>
      <c r="BK347" s="18"/>
      <c r="BL347"/>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s="5" customFormat="1" hidden="1" outlineLevel="1" x14ac:dyDescent="0.2">
      <c r="A348" s="18"/>
      <c r="B348" s="18"/>
      <c r="C348" s="36" t="str">
        <f>Asset21</f>
        <v>Buildings</v>
      </c>
      <c r="D348" s="18"/>
      <c r="E348" s="18"/>
      <c r="F348" s="33"/>
      <c r="G348" s="161">
        <f t="shared" ref="G348:AL348" si="77">SUM(G336:G347)</f>
        <v>1.2571462762073975</v>
      </c>
      <c r="H348" s="161">
        <f t="shared" si="77"/>
        <v>1.3971376776062874</v>
      </c>
      <c r="I348" s="161">
        <f t="shared" si="77"/>
        <v>1.6483341055443941</v>
      </c>
      <c r="J348" s="161">
        <f t="shared" si="77"/>
        <v>1.8331289051025292</v>
      </c>
      <c r="K348" s="161">
        <f t="shared" si="77"/>
        <v>1.9328799741532439</v>
      </c>
      <c r="L348" s="161">
        <f t="shared" si="77"/>
        <v>1.9411118032137076</v>
      </c>
      <c r="M348" s="161">
        <f t="shared" si="77"/>
        <v>1.9411118032137076</v>
      </c>
      <c r="N348" s="161">
        <f t="shared" si="77"/>
        <v>1.9411118032137076</v>
      </c>
      <c r="O348" s="161">
        <f t="shared" si="77"/>
        <v>1.9411118032137076</v>
      </c>
      <c r="P348" s="161">
        <f t="shared" si="77"/>
        <v>1.9411118032137076</v>
      </c>
      <c r="Q348" s="161">
        <f t="shared" si="77"/>
        <v>1.9411118032137076</v>
      </c>
      <c r="R348" s="161">
        <f t="shared" si="77"/>
        <v>1.9411118032137076</v>
      </c>
      <c r="S348" s="161">
        <f t="shared" si="77"/>
        <v>1.9411118032137076</v>
      </c>
      <c r="T348" s="161">
        <f t="shared" si="77"/>
        <v>1.9411118032137076</v>
      </c>
      <c r="U348" s="161">
        <f t="shared" si="77"/>
        <v>1.9411118032137076</v>
      </c>
      <c r="V348" s="161">
        <f t="shared" si="77"/>
        <v>1.9411118032137076</v>
      </c>
      <c r="W348" s="161">
        <f t="shared" si="77"/>
        <v>1.9411118032137076</v>
      </c>
      <c r="X348" s="161">
        <f t="shared" si="77"/>
        <v>1.9411118032137076</v>
      </c>
      <c r="Y348" s="161">
        <f t="shared" si="77"/>
        <v>1.9411118032137076</v>
      </c>
      <c r="Z348" s="161">
        <f t="shared" si="77"/>
        <v>1.9411118032137076</v>
      </c>
      <c r="AA348" s="161">
        <f t="shared" si="77"/>
        <v>1.9411118032137076</v>
      </c>
      <c r="AB348" s="161">
        <f t="shared" si="77"/>
        <v>1.9411118032137076</v>
      </c>
      <c r="AC348" s="161">
        <f t="shared" si="77"/>
        <v>1.9411118032137076</v>
      </c>
      <c r="AD348" s="161">
        <f t="shared" si="77"/>
        <v>1.9411118032137076</v>
      </c>
      <c r="AE348" s="161">
        <f t="shared" si="77"/>
        <v>1.9411118032137076</v>
      </c>
      <c r="AF348" s="161">
        <f t="shared" si="77"/>
        <v>1.9411118032137076</v>
      </c>
      <c r="AG348" s="161">
        <f t="shared" si="77"/>
        <v>1.9411118032137076</v>
      </c>
      <c r="AH348" s="161">
        <f t="shared" si="77"/>
        <v>1.9411118032137076</v>
      </c>
      <c r="AI348" s="161">
        <f t="shared" si="77"/>
        <v>1.9411118032137076</v>
      </c>
      <c r="AJ348" s="161">
        <f t="shared" si="77"/>
        <v>1.9106481862417251</v>
      </c>
      <c r="AK348" s="161">
        <f t="shared" si="77"/>
        <v>0.68396552700630997</v>
      </c>
      <c r="AL348" s="161">
        <f t="shared" si="77"/>
        <v>0.68396552700630997</v>
      </c>
      <c r="AM348" s="161">
        <f t="shared" ref="AM348:BI348" si="78">SUM(AM336:AM347)</f>
        <v>0.68396552700630997</v>
      </c>
      <c r="AN348" s="161">
        <f t="shared" si="78"/>
        <v>0.68396552700630997</v>
      </c>
      <c r="AO348" s="161">
        <f t="shared" si="78"/>
        <v>0.68396552700630997</v>
      </c>
      <c r="AP348" s="161">
        <f t="shared" si="78"/>
        <v>0.68396552700630997</v>
      </c>
      <c r="AQ348" s="161">
        <f t="shared" si="78"/>
        <v>0.67233168598574378</v>
      </c>
      <c r="AR348" s="161">
        <f t="shared" si="78"/>
        <v>0.52309870555759563</v>
      </c>
      <c r="AS348" s="161">
        <f t="shared" si="78"/>
        <v>0.277420516456724</v>
      </c>
      <c r="AT348" s="161">
        <f t="shared" si="78"/>
        <v>9.9693188404927871E-2</v>
      </c>
      <c r="AU348" s="161">
        <f t="shared" si="78"/>
        <v>7.5477313970294113E-3</v>
      </c>
      <c r="AV348" s="161">
        <f t="shared" si="78"/>
        <v>0</v>
      </c>
      <c r="AW348" s="161">
        <f t="shared" si="78"/>
        <v>0</v>
      </c>
      <c r="AX348" s="161">
        <f t="shared" si="78"/>
        <v>0</v>
      </c>
      <c r="AY348" s="161">
        <f t="shared" si="78"/>
        <v>0</v>
      </c>
      <c r="AZ348" s="161">
        <f t="shared" si="78"/>
        <v>0</v>
      </c>
      <c r="BA348" s="161">
        <f t="shared" si="78"/>
        <v>0</v>
      </c>
      <c r="BB348" s="161">
        <f t="shared" si="78"/>
        <v>0</v>
      </c>
      <c r="BC348" s="161">
        <f t="shared" si="78"/>
        <v>0</v>
      </c>
      <c r="BD348" s="161">
        <f t="shared" si="78"/>
        <v>0</v>
      </c>
      <c r="BE348" s="161">
        <f t="shared" si="78"/>
        <v>0</v>
      </c>
      <c r="BF348" s="161">
        <f t="shared" si="78"/>
        <v>0</v>
      </c>
      <c r="BG348" s="161">
        <f t="shared" si="78"/>
        <v>0</v>
      </c>
      <c r="BH348" s="161">
        <f t="shared" si="78"/>
        <v>0</v>
      </c>
      <c r="BI348" s="161">
        <f t="shared" si="78"/>
        <v>0</v>
      </c>
      <c r="BJ348" s="18"/>
      <c r="BK348" s="18"/>
      <c r="BL348"/>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s="5" customFormat="1" hidden="1" outlineLevel="2" x14ac:dyDescent="0.2">
      <c r="A349" s="18"/>
      <c r="B349" s="43" t="str">
        <f>C361</f>
        <v>Land (non-system)</v>
      </c>
      <c r="C349" s="44"/>
      <c r="D349" s="45" t="s">
        <v>72</v>
      </c>
      <c r="E349" s="44"/>
      <c r="F349" s="46"/>
      <c r="G349" s="389" t="str">
        <f>IF(G$3&gt;A22remlife,A22value-SUM($F349:F349),IF(A22remlife="N/A","n/a",A22value/A22remlife))</f>
        <v>n/a</v>
      </c>
      <c r="H349" s="163" t="str">
        <f>IF(H$3&gt;A22remlife,A22value-SUM($F349:G349),IF(A22remlife="N/A","n/a",A22value/A22remlife))</f>
        <v>n/a</v>
      </c>
      <c r="I349" s="163" t="str">
        <f>IF(I$3&gt;A22remlife,A22value-SUM($F349:H349),IF(A22remlife="N/A","n/a",A22value/A22remlife))</f>
        <v>n/a</v>
      </c>
      <c r="J349" s="163" t="str">
        <f>IF(J$3&gt;A22remlife,A22value-SUM($F349:I349),IF(A22remlife="N/A","n/a",A22value/A22remlife))</f>
        <v>n/a</v>
      </c>
      <c r="K349" s="163" t="str">
        <f>IF(K$3&gt;A22remlife,A22value-SUM($F349:J349),IF(A22remlife="N/A","n/a",A22value/A22remlife))</f>
        <v>n/a</v>
      </c>
      <c r="L349" s="163" t="str">
        <f>IF(L$3&gt;A22remlife,A22value-SUM($F349:K349),IF(A22remlife="N/A","n/a",A22value/A22remlife))</f>
        <v>n/a</v>
      </c>
      <c r="M349" s="163" t="str">
        <f>IF(M$3&gt;A22remlife,A22value-SUM($F349:L349),IF(A22remlife="N/A","n/a",A22value/A22remlife))</f>
        <v>n/a</v>
      </c>
      <c r="N349" s="163" t="str">
        <f>IF(N$3&gt;A22remlife,A22value-SUM($F349:M349),IF(A22remlife="N/A","n/a",A22value/A22remlife))</f>
        <v>n/a</v>
      </c>
      <c r="O349" s="163" t="str">
        <f>IF(O$3&gt;A22remlife,A22value-SUM($F349:N349),IF(A22remlife="N/A","n/a",A22value/A22remlife))</f>
        <v>n/a</v>
      </c>
      <c r="P349" s="163" t="str">
        <f>IF(P$3&gt;A22remlife,A22value-SUM($F349:O349),IF(A22remlife="N/A","n/a",A22value/A22remlife))</f>
        <v>n/a</v>
      </c>
      <c r="Q349" s="163" t="str">
        <f>IF(Q$3&gt;A22remlife,A22value-SUM($F349:P349),IF(A22remlife="N/A","n/a",A22value/A22remlife))</f>
        <v>n/a</v>
      </c>
      <c r="R349" s="163" t="str">
        <f>IF(R$3&gt;A22remlife,A22value-SUM($F349:Q349),IF(A22remlife="N/A","n/a",A22value/A22remlife))</f>
        <v>n/a</v>
      </c>
      <c r="S349" s="163" t="str">
        <f>IF(S$3&gt;A22remlife,A22value-SUM($F349:R349),IF(A22remlife="N/A","n/a",A22value/A22remlife))</f>
        <v>n/a</v>
      </c>
      <c r="T349" s="163" t="str">
        <f>IF(T$3&gt;A22remlife,A22value-SUM($F349:S349),IF(A22remlife="N/A","n/a",A22value/A22remlife))</f>
        <v>n/a</v>
      </c>
      <c r="U349" s="163" t="str">
        <f>IF(U$3&gt;A22remlife,A22value-SUM($F349:T349),IF(A22remlife="N/A","n/a",A22value/A22remlife))</f>
        <v>n/a</v>
      </c>
      <c r="V349" s="163" t="str">
        <f>IF(V$3&gt;A22remlife,A22value-SUM($F349:U349),IF(A22remlife="N/A","n/a",A22value/A22remlife))</f>
        <v>n/a</v>
      </c>
      <c r="W349" s="163" t="str">
        <f>IF(W$3&gt;A22remlife,A22value-SUM($F349:V349),IF(A22remlife="N/A","n/a",A22value/A22remlife))</f>
        <v>n/a</v>
      </c>
      <c r="X349" s="163" t="str">
        <f>IF(X$3&gt;A22remlife,A22value-SUM($F349:W349),IF(A22remlife="N/A","n/a",A22value/A22remlife))</f>
        <v>n/a</v>
      </c>
      <c r="Y349" s="163" t="str">
        <f>IF(Y$3&gt;A22remlife,A22value-SUM($F349:X349),IF(A22remlife="N/A","n/a",A22value/A22remlife))</f>
        <v>n/a</v>
      </c>
      <c r="Z349" s="163" t="str">
        <f>IF(Z$3&gt;A22remlife,A22value-SUM($F349:Y349),IF(A22remlife="N/A","n/a",A22value/A22remlife))</f>
        <v>n/a</v>
      </c>
      <c r="AA349" s="163" t="str">
        <f>IF(AA$3&gt;A22remlife,A22value-SUM($F349:Z349),IF(A22remlife="N/A","n/a",A22value/A22remlife))</f>
        <v>n/a</v>
      </c>
      <c r="AB349" s="163" t="str">
        <f>IF(AB$3&gt;A22remlife,A22value-SUM($F349:AA349),IF(A22remlife="N/A","n/a",A22value/A22remlife))</f>
        <v>n/a</v>
      </c>
      <c r="AC349" s="163" t="str">
        <f>IF(AC$3&gt;A22remlife,A22value-SUM($F349:AB349),IF(A22remlife="N/A","n/a",A22value/A22remlife))</f>
        <v>n/a</v>
      </c>
      <c r="AD349" s="163" t="str">
        <f>IF(AD$3&gt;A22remlife,A22value-SUM($F349:AC349),IF(A22remlife="N/A","n/a",A22value/A22remlife))</f>
        <v>n/a</v>
      </c>
      <c r="AE349" s="163" t="str">
        <f>IF(AE$3&gt;A22remlife,A22value-SUM($F349:AD349),IF(A22remlife="N/A","n/a",A22value/A22remlife))</f>
        <v>n/a</v>
      </c>
      <c r="AF349" s="163" t="str">
        <f>IF(AF$3&gt;A22remlife,A22value-SUM($F349:AE349),IF(A22remlife="N/A","n/a",A22value/A22remlife))</f>
        <v>n/a</v>
      </c>
      <c r="AG349" s="163" t="str">
        <f>IF(AG$3&gt;A22remlife,A22value-SUM($F349:AF349),IF(A22remlife="N/A","n/a",A22value/A22remlife))</f>
        <v>n/a</v>
      </c>
      <c r="AH349" s="163" t="str">
        <f>IF(AH$3&gt;A22remlife,A22value-SUM($F349:AG349),IF(A22remlife="N/A","n/a",A22value/A22remlife))</f>
        <v>n/a</v>
      </c>
      <c r="AI349" s="163" t="str">
        <f>IF(AI$3&gt;A22remlife,A22value-SUM($F349:AH349),IF(A22remlife="N/A","n/a",A22value/A22remlife))</f>
        <v>n/a</v>
      </c>
      <c r="AJ349" s="163" t="str">
        <f>IF(AJ$3&gt;A22remlife,A22value-SUM($F349:AI349),IF(A22remlife="N/A","n/a",A22value/A22remlife))</f>
        <v>n/a</v>
      </c>
      <c r="AK349" s="163" t="str">
        <f>IF(AK$3&gt;A22remlife,A22value-SUM($F349:AJ349),IF(A22remlife="N/A","n/a",A22value/A22remlife))</f>
        <v>n/a</v>
      </c>
      <c r="AL349" s="163" t="str">
        <f>IF(AL$3&gt;A22remlife,A22value-SUM($F349:AK349),IF(A22remlife="N/A","n/a",A22value/A22remlife))</f>
        <v>n/a</v>
      </c>
      <c r="AM349" s="163" t="str">
        <f>IF(AM$3&gt;A22remlife,A22value-SUM($F349:AL349),IF(A22remlife="N/A","n/a",A22value/A22remlife))</f>
        <v>n/a</v>
      </c>
      <c r="AN349" s="163" t="str">
        <f>IF(AN$3&gt;A22remlife,A22value-SUM($F349:AM349),IF(A22remlife="N/A","n/a",A22value/A22remlife))</f>
        <v>n/a</v>
      </c>
      <c r="AO349" s="163" t="str">
        <f>IF(AO$3&gt;A22remlife,A22value-SUM($F349:AN349),IF(A22remlife="N/A","n/a",A22value/A22remlife))</f>
        <v>n/a</v>
      </c>
      <c r="AP349" s="163" t="str">
        <f>IF(AP$3&gt;A22remlife,A22value-SUM($F349:AO349),IF(A22remlife="N/A","n/a",A22value/A22remlife))</f>
        <v>n/a</v>
      </c>
      <c r="AQ349" s="163" t="str">
        <f>IF(AQ$3&gt;A22remlife,A22value-SUM($F349:AP349),IF(A22remlife="N/A","n/a",A22value/A22remlife))</f>
        <v>n/a</v>
      </c>
      <c r="AR349" s="163" t="str">
        <f>IF(AR$3&gt;A22remlife,A22value-SUM($F349:AQ349),IF(A22remlife="N/A","n/a",A22value/A22remlife))</f>
        <v>n/a</v>
      </c>
      <c r="AS349" s="163" t="str">
        <f>IF(AS$3&gt;A22remlife,A22value-SUM($F349:AR349),IF(A22remlife="N/A","n/a",A22value/A22remlife))</f>
        <v>n/a</v>
      </c>
      <c r="AT349" s="163" t="str">
        <f>IF(AT$3&gt;A22remlife,A22value-SUM($F349:AS349),IF(A22remlife="N/A","n/a",A22value/A22remlife))</f>
        <v>n/a</v>
      </c>
      <c r="AU349" s="163" t="str">
        <f>IF(AU$3&gt;A22remlife,A22value-SUM($F349:AT349),IF(A22remlife="N/A","n/a",A22value/A22remlife))</f>
        <v>n/a</v>
      </c>
      <c r="AV349" s="163" t="str">
        <f>IF(AV$3&gt;A22remlife,A22value-SUM($F349:AU349),IF(A22remlife="N/A","n/a",A22value/A22remlife))</f>
        <v>n/a</v>
      </c>
      <c r="AW349" s="163" t="str">
        <f>IF(AW$3&gt;A22remlife,A22value-SUM($F349:AV349),IF(A22remlife="N/A","n/a",A22value/A22remlife))</f>
        <v>n/a</v>
      </c>
      <c r="AX349" s="163" t="str">
        <f>IF(AX$3&gt;A22remlife,A22value-SUM($F349:AW349),IF(A22remlife="N/A","n/a",A22value/A22remlife))</f>
        <v>n/a</v>
      </c>
      <c r="AY349" s="163" t="str">
        <f>IF(AY$3&gt;A22remlife,A22value-SUM($F349:AX349),IF(A22remlife="N/A","n/a",A22value/A22remlife))</f>
        <v>n/a</v>
      </c>
      <c r="AZ349" s="163" t="str">
        <f>IF(AZ$3&gt;A22remlife,A22value-SUM($F349:AY349),IF(A22remlife="N/A","n/a",A22value/A22remlife))</f>
        <v>n/a</v>
      </c>
      <c r="BA349" s="163" t="str">
        <f>IF(BA$3&gt;A22remlife,A22value-SUM($F349:AZ349),IF(A22remlife="N/A","n/a",A22value/A22remlife))</f>
        <v>n/a</v>
      </c>
      <c r="BB349" s="163" t="str">
        <f>IF(BB$3&gt;A22remlife,A22value-SUM($F349:BA349),IF(A22remlife="N/A","n/a",A22value/A22remlife))</f>
        <v>n/a</v>
      </c>
      <c r="BC349" s="163" t="str">
        <f>IF(BC$3&gt;A22remlife,A22value-SUM($F349:BB349),IF(A22remlife="N/A","n/a",A22value/A22remlife))</f>
        <v>n/a</v>
      </c>
      <c r="BD349" s="163" t="str">
        <f>IF(BD$3&gt;A22remlife,A22value-SUM($F349:BC349),IF(A22remlife="N/A","n/a",A22value/A22remlife))</f>
        <v>n/a</v>
      </c>
      <c r="BE349" s="163" t="str">
        <f>IF(BE$3&gt;A22remlife,A22value-SUM($F349:BD349),IF(A22remlife="N/A","n/a",A22value/A22remlife))</f>
        <v>n/a</v>
      </c>
      <c r="BF349" s="163" t="str">
        <f>IF(BF$3&gt;A22remlife,A22value-SUM($F349:BE349),IF(A22remlife="N/A","n/a",A22value/A22remlife))</f>
        <v>n/a</v>
      </c>
      <c r="BG349" s="163" t="str">
        <f>IF(BG$3&gt;A22remlife,A22value-SUM($F349:BF349),IF(A22remlife="N/A","n/a",A22value/A22remlife))</f>
        <v>n/a</v>
      </c>
      <c r="BH349" s="163" t="str">
        <f>IF(BH$3&gt;A22remlife,A22value-SUM($F349:BG349),IF(A22remlife="N/A","n/a",A22value/A22remlife))</f>
        <v>n/a</v>
      </c>
      <c r="BI349" s="163" t="str">
        <f>IF(BI$3&gt;A22remlife,A22value-SUM($F349:BH349),IF(A22remlife="N/A","n/a",A22value/A22remlife))</f>
        <v>n/a</v>
      </c>
      <c r="BJ349" s="18"/>
      <c r="BK349" s="18"/>
      <c r="BL349"/>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s="5" customFormat="1" hidden="1" outlineLevel="2" x14ac:dyDescent="0.2">
      <c r="A350" s="18"/>
      <c r="B350" s="18"/>
      <c r="C350" s="36"/>
      <c r="D350" s="485" t="s">
        <v>71</v>
      </c>
      <c r="E350" s="283">
        <v>0</v>
      </c>
      <c r="F350" s="38"/>
      <c r="G350" s="160"/>
      <c r="H350" s="164"/>
      <c r="I350" s="164"/>
      <c r="J350" s="164"/>
      <c r="K350" s="164"/>
      <c r="L350" s="164"/>
      <c r="M350" s="164"/>
      <c r="N350" s="164"/>
      <c r="O350" s="164"/>
      <c r="P350" s="164"/>
      <c r="Q350" s="164"/>
      <c r="R350" s="164"/>
      <c r="S350" s="164"/>
      <c r="T350" s="164"/>
      <c r="U350" s="164"/>
      <c r="V350" s="164"/>
      <c r="W350" s="164"/>
      <c r="X350" s="164"/>
      <c r="Y350" s="164"/>
      <c r="Z350" s="164"/>
      <c r="AA350" s="164"/>
      <c r="AB350" s="164"/>
      <c r="AC350" s="164"/>
      <c r="AD350" s="164"/>
      <c r="AE350" s="164"/>
      <c r="AF350" s="164"/>
      <c r="AG350" s="164"/>
      <c r="AH350" s="164"/>
      <c r="AI350" s="164"/>
      <c r="AJ350" s="164"/>
      <c r="AK350" s="164"/>
      <c r="AL350" s="164"/>
      <c r="AM350" s="164"/>
      <c r="AN350" s="164"/>
      <c r="AO350" s="164"/>
      <c r="AP350" s="164"/>
      <c r="AQ350" s="164"/>
      <c r="AR350" s="164"/>
      <c r="AS350" s="164"/>
      <c r="AT350" s="164"/>
      <c r="AU350" s="164"/>
      <c r="AV350" s="164"/>
      <c r="AW350" s="164"/>
      <c r="AX350" s="164"/>
      <c r="AY350" s="164"/>
      <c r="AZ350" s="164"/>
      <c r="BA350" s="164"/>
      <c r="BB350" s="164"/>
      <c r="BC350" s="164"/>
      <c r="BD350" s="164"/>
      <c r="BE350" s="164"/>
      <c r="BF350" s="164"/>
      <c r="BG350" s="164"/>
      <c r="BH350" s="164"/>
      <c r="BI350" s="164"/>
      <c r="BJ350" s="18"/>
      <c r="BK350" s="18"/>
      <c r="BL350"/>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s="5" customFormat="1" hidden="1" outlineLevel="2" x14ac:dyDescent="0.2">
      <c r="A351" s="18"/>
      <c r="B351" s="18"/>
      <c r="C351" s="36"/>
      <c r="D351" s="485"/>
      <c r="E351" s="283">
        <v>1</v>
      </c>
      <c r="F351" s="38"/>
      <c r="G351" s="390"/>
      <c r="H351" s="164" t="str">
        <f>IF(A22stdlife="n/a","n/a",IF(H$3&gt;(A22stdlife+$E351),(Input!$G$164*(1+rvanilla)^0.5)-SUM($G351:G351),(Input!$G$164*(1+rvanilla)^0.5)/A22stdlife))</f>
        <v>n/a</v>
      </c>
      <c r="I351" s="164" t="str">
        <f>IF(A22stdlife="n/a","n/a",IF(I$3&gt;(A22stdlife+$E351),(Input!$G$164*(1+rvanilla)^0.5)-SUM($G351:H351),(Input!$G$164*(1+rvanilla)^0.5)/A22stdlife))</f>
        <v>n/a</v>
      </c>
      <c r="J351" s="164" t="str">
        <f>IF(A22stdlife="n/a","n/a",IF(J$3&gt;(A22stdlife+$E351),(Input!$G$164*(1+rvanilla)^0.5)-SUM($G351:I351),(Input!$G$164*(1+rvanilla)^0.5)/A22stdlife))</f>
        <v>n/a</v>
      </c>
      <c r="K351" s="164" t="str">
        <f>IF(A22stdlife="n/a","n/a",IF(K$3&gt;(A22stdlife+$E351),(Input!$G$164*(1+rvanilla)^0.5)-SUM($G351:J351),(Input!$G$164*(1+rvanilla)^0.5)/A22stdlife))</f>
        <v>n/a</v>
      </c>
      <c r="L351" s="164" t="str">
        <f>IF(A22stdlife="n/a","n/a",IF(L$3&gt;(A22stdlife+$E351),(Input!$G$164*(1+rvanilla)^0.5)-SUM($G351:K351),(Input!$G$164*(1+rvanilla)^0.5)/A22stdlife))</f>
        <v>n/a</v>
      </c>
      <c r="M351" s="164" t="str">
        <f>IF(A22stdlife="n/a","n/a",IF(M$3&gt;(A22stdlife+$E351),(Input!$G$164*(1+rvanilla)^0.5)-SUM($G351:L351),(Input!$G$164*(1+rvanilla)^0.5)/A22stdlife))</f>
        <v>n/a</v>
      </c>
      <c r="N351" s="164" t="str">
        <f>IF(A22stdlife="n/a","n/a",IF(N$3&gt;(A22stdlife+$E351),(Input!$G$164*(1+rvanilla)^0.5)-SUM($G351:M351),(Input!$G$164*(1+rvanilla)^0.5)/A22stdlife))</f>
        <v>n/a</v>
      </c>
      <c r="O351" s="164" t="str">
        <f>IF(A22stdlife="n/a","n/a",IF(O$3&gt;(A22stdlife+$E351),(Input!$G$164*(1+rvanilla)^0.5)-SUM($G351:N351),(Input!$G$164*(1+rvanilla)^0.5)/A22stdlife))</f>
        <v>n/a</v>
      </c>
      <c r="P351" s="164" t="str">
        <f>IF(A22stdlife="n/a","n/a",IF(P$3&gt;(A22stdlife+$E351),(Input!$G$164*(1+rvanilla)^0.5)-SUM($G351:O351),(Input!$G$164*(1+rvanilla)^0.5)/A22stdlife))</f>
        <v>n/a</v>
      </c>
      <c r="Q351" s="164" t="str">
        <f>IF(A22stdlife="n/a","n/a",IF(Q$3&gt;(A22stdlife+$E351),(Input!$G$164*(1+rvanilla)^0.5)-SUM($G351:P351),(Input!$G$164*(1+rvanilla)^0.5)/A22stdlife))</f>
        <v>n/a</v>
      </c>
      <c r="R351" s="164" t="str">
        <f>IF(A22stdlife="n/a","n/a",IF(R$3&gt;(A22stdlife+$E351),(Input!$G$164*(1+rvanilla)^0.5)-SUM($G351:Q351),(Input!$G$164*(1+rvanilla)^0.5)/A22stdlife))</f>
        <v>n/a</v>
      </c>
      <c r="S351" s="164" t="str">
        <f>IF(A22stdlife="n/a","n/a",IF(S$3&gt;(A22stdlife+$E351),(Input!$G$164*(1+rvanilla)^0.5)-SUM($G351:R351),(Input!$G$164*(1+rvanilla)^0.5)/A22stdlife))</f>
        <v>n/a</v>
      </c>
      <c r="T351" s="164" t="str">
        <f>IF(A22stdlife="n/a","n/a",IF(T$3&gt;(A22stdlife+$E351),(Input!$G$164*(1+rvanilla)^0.5)-SUM($G351:S351),(Input!$G$164*(1+rvanilla)^0.5)/A22stdlife))</f>
        <v>n/a</v>
      </c>
      <c r="U351" s="164" t="str">
        <f>IF(A22stdlife="n/a","n/a",IF(U$3&gt;(A22stdlife+$E351),(Input!$G$164*(1+rvanilla)^0.5)-SUM($G351:T351),(Input!$G$164*(1+rvanilla)^0.5)/A22stdlife))</f>
        <v>n/a</v>
      </c>
      <c r="V351" s="164" t="str">
        <f>IF(A22stdlife="n/a","n/a",IF(V$3&gt;(A22stdlife+$E351),(Input!$G$164*(1+rvanilla)^0.5)-SUM($G351:U351),(Input!$G$164*(1+rvanilla)^0.5)/A22stdlife))</f>
        <v>n/a</v>
      </c>
      <c r="W351" s="164" t="str">
        <f>IF(A22stdlife="n/a","n/a",IF(W$3&gt;(A22stdlife+$E351),(Input!$G$164*(1+rvanilla)^0.5)-SUM($G351:V351),(Input!$G$164*(1+rvanilla)^0.5)/A22stdlife))</f>
        <v>n/a</v>
      </c>
      <c r="X351" s="164" t="str">
        <f>IF(A22stdlife="n/a","n/a",IF(X$3&gt;(A22stdlife+$E351),(Input!$G$164*(1+rvanilla)^0.5)-SUM($G351:W351),(Input!$G$164*(1+rvanilla)^0.5)/A22stdlife))</f>
        <v>n/a</v>
      </c>
      <c r="Y351" s="164" t="str">
        <f>IF(A22stdlife="n/a","n/a",IF(Y$3&gt;(A22stdlife+$E351),(Input!$G$164*(1+rvanilla)^0.5)-SUM($G351:X351),(Input!$G$164*(1+rvanilla)^0.5)/A22stdlife))</f>
        <v>n/a</v>
      </c>
      <c r="Z351" s="164" t="str">
        <f>IF(A22stdlife="n/a","n/a",IF(Z$3&gt;(A22stdlife+$E351),(Input!$G$164*(1+rvanilla)^0.5)-SUM($G351:Y351),(Input!$G$164*(1+rvanilla)^0.5)/A22stdlife))</f>
        <v>n/a</v>
      </c>
      <c r="AA351" s="164" t="str">
        <f>IF(A22stdlife="n/a","n/a",IF(AA$3&gt;(A22stdlife+$E351),(Input!$G$164*(1+rvanilla)^0.5)-SUM($G351:Z351),(Input!$G$164*(1+rvanilla)^0.5)/A22stdlife))</f>
        <v>n/a</v>
      </c>
      <c r="AB351" s="164" t="str">
        <f>IF(A22stdlife="n/a","n/a",IF(AB$3&gt;(A22stdlife+$E351),(Input!$G$164*(1+rvanilla)^0.5)-SUM($G351:AA351),(Input!$G$164*(1+rvanilla)^0.5)/A22stdlife))</f>
        <v>n/a</v>
      </c>
      <c r="AC351" s="164" t="str">
        <f>IF(A22stdlife="n/a","n/a",IF(AC$3&gt;(A22stdlife+$E351),(Input!$G$164*(1+rvanilla)^0.5)-SUM($G351:AB351),(Input!$G$164*(1+rvanilla)^0.5)/A22stdlife))</f>
        <v>n/a</v>
      </c>
      <c r="AD351" s="164" t="str">
        <f>IF(A22stdlife="n/a","n/a",IF(AD$3&gt;(A22stdlife+$E351),(Input!$G$164*(1+rvanilla)^0.5)-SUM($G351:AC351),(Input!$G$164*(1+rvanilla)^0.5)/A22stdlife))</f>
        <v>n/a</v>
      </c>
      <c r="AE351" s="164" t="str">
        <f>IF(A22stdlife="n/a","n/a",IF(AE$3&gt;(A22stdlife+$E351),(Input!$G$164*(1+rvanilla)^0.5)-SUM($G351:AD351),(Input!$G$164*(1+rvanilla)^0.5)/A22stdlife))</f>
        <v>n/a</v>
      </c>
      <c r="AF351" s="164" t="str">
        <f>IF(A22stdlife="n/a","n/a",IF(AF$3&gt;(A22stdlife+$E351),(Input!$G$164*(1+rvanilla)^0.5)-SUM($G351:AE351),(Input!$G$164*(1+rvanilla)^0.5)/A22stdlife))</f>
        <v>n/a</v>
      </c>
      <c r="AG351" s="164" t="str">
        <f>IF(A22stdlife="n/a","n/a",IF(AG$3&gt;(A22stdlife+$E351),(Input!$G$164*(1+rvanilla)^0.5)-SUM($G351:AF351),(Input!$G$164*(1+rvanilla)^0.5)/A22stdlife))</f>
        <v>n/a</v>
      </c>
      <c r="AH351" s="164" t="str">
        <f>IF(A22stdlife="n/a","n/a",IF(AH$3&gt;(A22stdlife+$E351),(Input!$G$164*(1+rvanilla)^0.5)-SUM($G351:AG351),(Input!$G$164*(1+rvanilla)^0.5)/A22stdlife))</f>
        <v>n/a</v>
      </c>
      <c r="AI351" s="164" t="str">
        <f>IF(A22stdlife="n/a","n/a",IF(AI$3&gt;(A22stdlife+$E351),(Input!$G$164*(1+rvanilla)^0.5)-SUM($G351:AH351),(Input!$G$164*(1+rvanilla)^0.5)/A22stdlife))</f>
        <v>n/a</v>
      </c>
      <c r="AJ351" s="164" t="str">
        <f>IF(A22stdlife="n/a","n/a",IF(AJ$3&gt;(A22stdlife+$E351),(Input!$G$164*(1+rvanilla)^0.5)-SUM($G351:AI351),(Input!$G$164*(1+rvanilla)^0.5)/A22stdlife))</f>
        <v>n/a</v>
      </c>
      <c r="AK351" s="164" t="str">
        <f>IF(A22stdlife="n/a","n/a",IF(AK$3&gt;(A22stdlife+$E351),(Input!$G$164*(1+rvanilla)^0.5)-SUM($G351:AJ351),(Input!$G$164*(1+rvanilla)^0.5)/A22stdlife))</f>
        <v>n/a</v>
      </c>
      <c r="AL351" s="164" t="str">
        <f>IF(A22stdlife="n/a","n/a",IF(AL$3&gt;(A22stdlife+$E351),(Input!$G$164*(1+rvanilla)^0.5)-SUM($G351:AK351),(Input!$G$164*(1+rvanilla)^0.5)/A22stdlife))</f>
        <v>n/a</v>
      </c>
      <c r="AM351" s="164" t="str">
        <f>IF(A22stdlife="n/a","n/a",IF(AM$3&gt;(A22stdlife+$E351),(Input!$G$164*(1+rvanilla)^0.5)-SUM($G351:AL351),(Input!$G$164*(1+rvanilla)^0.5)/A22stdlife))</f>
        <v>n/a</v>
      </c>
      <c r="AN351" s="164" t="str">
        <f>IF(A22stdlife="n/a","n/a",IF(AN$3&gt;(A22stdlife+$E351),(Input!$G$164*(1+rvanilla)^0.5)-SUM($G351:AM351),(Input!$G$164*(1+rvanilla)^0.5)/A22stdlife))</f>
        <v>n/a</v>
      </c>
      <c r="AO351" s="164" t="str">
        <f>IF(A22stdlife="n/a","n/a",IF(AO$3&gt;(A22stdlife+$E351),(Input!$G$164*(1+rvanilla)^0.5)-SUM($G351:AN351),(Input!$G$164*(1+rvanilla)^0.5)/A22stdlife))</f>
        <v>n/a</v>
      </c>
      <c r="AP351" s="164" t="str">
        <f>IF(A22stdlife="n/a","n/a",IF(AP$3&gt;(A22stdlife+$E351),(Input!$G$164*(1+rvanilla)^0.5)-SUM($G351:AO351),(Input!$G$164*(1+rvanilla)^0.5)/A22stdlife))</f>
        <v>n/a</v>
      </c>
      <c r="AQ351" s="164" t="str">
        <f>IF(A22stdlife="n/a","n/a",IF(AQ$3&gt;(A22stdlife+$E351),(Input!$G$164*(1+rvanilla)^0.5)-SUM($G351:AP351),(Input!$G$164*(1+rvanilla)^0.5)/A22stdlife))</f>
        <v>n/a</v>
      </c>
      <c r="AR351" s="164" t="str">
        <f>IF(A22stdlife="n/a","n/a",IF(AR$3&gt;(A22stdlife+$E351),(Input!$G$164*(1+rvanilla)^0.5)-SUM($G351:AQ351),(Input!$G$164*(1+rvanilla)^0.5)/A22stdlife))</f>
        <v>n/a</v>
      </c>
      <c r="AS351" s="164" t="str">
        <f>IF(A22stdlife="n/a","n/a",IF(AS$3&gt;(A22stdlife+$E351),(Input!$G$164*(1+rvanilla)^0.5)-SUM($G351:AR351),(Input!$G$164*(1+rvanilla)^0.5)/A22stdlife))</f>
        <v>n/a</v>
      </c>
      <c r="AT351" s="164" t="str">
        <f>IF(A22stdlife="n/a","n/a",IF(AT$3&gt;(A22stdlife+$E351),(Input!$G$164*(1+rvanilla)^0.5)-SUM($G351:AS351),(Input!$G$164*(1+rvanilla)^0.5)/A22stdlife))</f>
        <v>n/a</v>
      </c>
      <c r="AU351" s="164" t="str">
        <f>IF(A22stdlife="n/a","n/a",IF(AU$3&gt;(A22stdlife+$E351),(Input!$G$164*(1+rvanilla)^0.5)-SUM($G351:AT351),(Input!$G$164*(1+rvanilla)^0.5)/A22stdlife))</f>
        <v>n/a</v>
      </c>
      <c r="AV351" s="164" t="str">
        <f>IF(A22stdlife="n/a","n/a",IF(AV$3&gt;(A22stdlife+$E351),(Input!$G$164*(1+rvanilla)^0.5)-SUM($G351:AU351),(Input!$G$164*(1+rvanilla)^0.5)/A22stdlife))</f>
        <v>n/a</v>
      </c>
      <c r="AW351" s="164" t="str">
        <f>IF(A22stdlife="n/a","n/a",IF(AW$3&gt;(A22stdlife+$E351),(Input!$G$164*(1+rvanilla)^0.5)-SUM($G351:AV351),(Input!$G$164*(1+rvanilla)^0.5)/A22stdlife))</f>
        <v>n/a</v>
      </c>
      <c r="AX351" s="164" t="str">
        <f>IF(A22stdlife="n/a","n/a",IF(AX$3&gt;(A22stdlife+$E351),(Input!$G$164*(1+rvanilla)^0.5)-SUM($G351:AW351),(Input!$G$164*(1+rvanilla)^0.5)/A22stdlife))</f>
        <v>n/a</v>
      </c>
      <c r="AY351" s="164" t="str">
        <f>IF(A22stdlife="n/a","n/a",IF(AY$3&gt;(A22stdlife+$E351),(Input!$G$164*(1+rvanilla)^0.5)-SUM($G351:AX351),(Input!$G$164*(1+rvanilla)^0.5)/A22stdlife))</f>
        <v>n/a</v>
      </c>
      <c r="AZ351" s="164" t="str">
        <f>IF(A22stdlife="n/a","n/a",IF(AZ$3&gt;(A22stdlife+$E351),(Input!$G$164*(1+rvanilla)^0.5)-SUM($G351:AY351),(Input!$G$164*(1+rvanilla)^0.5)/A22stdlife))</f>
        <v>n/a</v>
      </c>
      <c r="BA351" s="164" t="str">
        <f>IF(A22stdlife="n/a","n/a",IF(BA$3&gt;(A22stdlife+$E351),(Input!$G$164*(1+rvanilla)^0.5)-SUM($G351:AZ351),(Input!$G$164*(1+rvanilla)^0.5)/A22stdlife))</f>
        <v>n/a</v>
      </c>
      <c r="BB351" s="164" t="str">
        <f>IF(A22stdlife="n/a","n/a",IF(BB$3&gt;(A22stdlife+$E351),(Input!$G$164*(1+rvanilla)^0.5)-SUM($G351:BA351),(Input!$G$164*(1+rvanilla)^0.5)/A22stdlife))</f>
        <v>n/a</v>
      </c>
      <c r="BC351" s="164" t="str">
        <f>IF(A22stdlife="n/a","n/a",IF(BC$3&gt;(A22stdlife+$E351),(Input!$G$164*(1+rvanilla)^0.5)-SUM($G351:BB351),(Input!$G$164*(1+rvanilla)^0.5)/A22stdlife))</f>
        <v>n/a</v>
      </c>
      <c r="BD351" s="164" t="str">
        <f>IF(A22stdlife="n/a","n/a",IF(BD$3&gt;(A22stdlife+$E351),(Input!$G$164*(1+rvanilla)^0.5)-SUM($G351:BC351),(Input!$G$164*(1+rvanilla)^0.5)/A22stdlife))</f>
        <v>n/a</v>
      </c>
      <c r="BE351" s="164" t="str">
        <f>IF(A22stdlife="n/a","n/a",IF(BE$3&gt;(A22stdlife+$E351),(Input!$G$164*(1+rvanilla)^0.5)-SUM($G351:BD351),(Input!$G$164*(1+rvanilla)^0.5)/A22stdlife))</f>
        <v>n/a</v>
      </c>
      <c r="BF351" s="164" t="str">
        <f>IF(A22stdlife="n/a","n/a",IF(BF$3&gt;(A22stdlife+$E351),(Input!$G$164*(1+rvanilla)^0.5)-SUM($G351:BE351),(Input!$G$164*(1+rvanilla)^0.5)/A22stdlife))</f>
        <v>n/a</v>
      </c>
      <c r="BG351" s="164" t="str">
        <f>IF(A22stdlife="n/a","n/a",IF(BG$3&gt;(A22stdlife+$E351),(Input!$G$164*(1+rvanilla)^0.5)-SUM($G351:BF351),(Input!$G$164*(1+rvanilla)^0.5)/A22stdlife))</f>
        <v>n/a</v>
      </c>
      <c r="BH351" s="164" t="str">
        <f>IF(A22stdlife="n/a","n/a",IF(BH$3&gt;(A22stdlife+$E351),(Input!$G$164*(1+rvanilla)^0.5)-SUM($G351:BG351),(Input!$G$164*(1+rvanilla)^0.5)/A22stdlife))</f>
        <v>n/a</v>
      </c>
      <c r="BI351" s="164" t="str">
        <f>IF(A22stdlife="n/a","n/a",IF(BI$3&gt;(A22stdlife+$E351),(Input!$G$164*(1+rvanilla)^0.5)-SUM($G351:BH351),(Input!$G$164*(1+rvanilla)^0.5)/A22stdlife))</f>
        <v>n/a</v>
      </c>
      <c r="BJ351" s="18"/>
      <c r="BK351" s="18"/>
      <c r="BL35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s="5" customFormat="1" hidden="1" outlineLevel="2" x14ac:dyDescent="0.2">
      <c r="A352" s="18"/>
      <c r="B352" s="18"/>
      <c r="C352" s="36"/>
      <c r="D352" s="485"/>
      <c r="E352" s="283">
        <v>2</v>
      </c>
      <c r="F352" s="38"/>
      <c r="G352" s="391"/>
      <c r="H352" s="307"/>
      <c r="I352" s="164" t="str">
        <f>IF(A22stdlife="n/a","n/a",IF(I$3&gt;(A22stdlife+$E352),(Input!$H$164*(1+rvanilla)^0.5)-SUM($H352:H352),(Input!$H$164*(1+rvanilla)^0.5)/A22stdlife))</f>
        <v>n/a</v>
      </c>
      <c r="J352" s="164" t="str">
        <f>IF(A22stdlife="n/a","n/a",IF(J$3&gt;(A22stdlife+$E352),(Input!$H$164*(1+rvanilla)^0.5)-SUM($H352:I352),(Input!$H$164*(1+rvanilla)^0.5)/A22stdlife))</f>
        <v>n/a</v>
      </c>
      <c r="K352" s="164" t="str">
        <f>IF(A22stdlife="n/a","n/a",IF(K$3&gt;(A22stdlife+$E352),(Input!$H$164*(1+rvanilla)^0.5)-SUM($H352:J352),(Input!$H$164*(1+rvanilla)^0.5)/A22stdlife))</f>
        <v>n/a</v>
      </c>
      <c r="L352" s="164" t="str">
        <f>IF(A22stdlife="n/a","n/a",IF(L$3&gt;(A22stdlife+$E352),(Input!$H$164*(1+rvanilla)^0.5)-SUM($H352:K352),(Input!$H$164*(1+rvanilla)^0.5)/A22stdlife))</f>
        <v>n/a</v>
      </c>
      <c r="M352" s="164" t="str">
        <f>IF(A22stdlife="n/a","n/a",IF(M$3&gt;(A22stdlife+$E352),(Input!$H$164*(1+rvanilla)^0.5)-SUM($H352:L352),(Input!$H$164*(1+rvanilla)^0.5)/A22stdlife))</f>
        <v>n/a</v>
      </c>
      <c r="N352" s="164" t="str">
        <f>IF(A22stdlife="n/a","n/a",IF(N$3&gt;(A22stdlife+$E352),(Input!$H$164*(1+rvanilla)^0.5)-SUM($H352:M352),(Input!$H$164*(1+rvanilla)^0.5)/A22stdlife))</f>
        <v>n/a</v>
      </c>
      <c r="O352" s="164" t="str">
        <f>IF(A22stdlife="n/a","n/a",IF(O$3&gt;(A22stdlife+$E352),(Input!$H$164*(1+rvanilla)^0.5)-SUM($H352:N352),(Input!$H$164*(1+rvanilla)^0.5)/A22stdlife))</f>
        <v>n/a</v>
      </c>
      <c r="P352" s="164" t="str">
        <f>IF(A22stdlife="n/a","n/a",IF(P$3&gt;(A22stdlife+$E352),(Input!$H$164*(1+rvanilla)^0.5)-SUM($H352:O352),(Input!$H$164*(1+rvanilla)^0.5)/A22stdlife))</f>
        <v>n/a</v>
      </c>
      <c r="Q352" s="164" t="str">
        <f>IF(A22stdlife="n/a","n/a",IF(Q$3&gt;(A22stdlife+$E352),(Input!$H$164*(1+rvanilla)^0.5)-SUM($H352:P352),(Input!$H$164*(1+rvanilla)^0.5)/A22stdlife))</f>
        <v>n/a</v>
      </c>
      <c r="R352" s="164" t="str">
        <f>IF(A22stdlife="n/a","n/a",IF(R$3&gt;(A22stdlife+$E352),(Input!$H$164*(1+rvanilla)^0.5)-SUM($H352:Q352),(Input!$H$164*(1+rvanilla)^0.5)/A22stdlife))</f>
        <v>n/a</v>
      </c>
      <c r="S352" s="164" t="str">
        <f>IF(A22stdlife="n/a","n/a",IF(S$3&gt;(A22stdlife+$E352),(Input!$H$164*(1+rvanilla)^0.5)-SUM($H352:R352),(Input!$H$164*(1+rvanilla)^0.5)/A22stdlife))</f>
        <v>n/a</v>
      </c>
      <c r="T352" s="164" t="str">
        <f>IF(A22stdlife="n/a","n/a",IF(T$3&gt;(A22stdlife+$E352),(Input!$H$164*(1+rvanilla)^0.5)-SUM($H352:S352),(Input!$H$164*(1+rvanilla)^0.5)/A22stdlife))</f>
        <v>n/a</v>
      </c>
      <c r="U352" s="164" t="str">
        <f>IF(A22stdlife="n/a","n/a",IF(U$3&gt;(A22stdlife+$E352),(Input!$H$164*(1+rvanilla)^0.5)-SUM($H352:T352),(Input!$H$164*(1+rvanilla)^0.5)/A22stdlife))</f>
        <v>n/a</v>
      </c>
      <c r="V352" s="164" t="str">
        <f>IF(A22stdlife="n/a","n/a",IF(V$3&gt;(A22stdlife+$E352),(Input!$H$164*(1+rvanilla)^0.5)-SUM($H352:U352),(Input!$H$164*(1+rvanilla)^0.5)/A22stdlife))</f>
        <v>n/a</v>
      </c>
      <c r="W352" s="164" t="str">
        <f>IF(A22stdlife="n/a","n/a",IF(W$3&gt;(A22stdlife+$E352),(Input!$H$164*(1+rvanilla)^0.5)-SUM($H352:V352),(Input!$H$164*(1+rvanilla)^0.5)/A22stdlife))</f>
        <v>n/a</v>
      </c>
      <c r="X352" s="164" t="str">
        <f>IF(A22stdlife="n/a","n/a",IF(X$3&gt;(A22stdlife+$E352),(Input!$H$164*(1+rvanilla)^0.5)-SUM($H352:W352),(Input!$H$164*(1+rvanilla)^0.5)/A22stdlife))</f>
        <v>n/a</v>
      </c>
      <c r="Y352" s="164" t="str">
        <f>IF(A22stdlife="n/a","n/a",IF(Y$3&gt;(A22stdlife+$E352),(Input!$H$164*(1+rvanilla)^0.5)-SUM($H352:X352),(Input!$H$164*(1+rvanilla)^0.5)/A22stdlife))</f>
        <v>n/a</v>
      </c>
      <c r="Z352" s="164" t="str">
        <f>IF(A22stdlife="n/a","n/a",IF(Z$3&gt;(A22stdlife+$E352),(Input!$H$164*(1+rvanilla)^0.5)-SUM($H352:Y352),(Input!$H$164*(1+rvanilla)^0.5)/A22stdlife))</f>
        <v>n/a</v>
      </c>
      <c r="AA352" s="164" t="str">
        <f>IF(A22stdlife="n/a","n/a",IF(AA$3&gt;(A22stdlife+$E352),(Input!$H$164*(1+rvanilla)^0.5)-SUM($H352:Z352),(Input!$H$164*(1+rvanilla)^0.5)/A22stdlife))</f>
        <v>n/a</v>
      </c>
      <c r="AB352" s="164" t="str">
        <f>IF(A22stdlife="n/a","n/a",IF(AB$3&gt;(A22stdlife+$E352),(Input!$H$164*(1+rvanilla)^0.5)-SUM($H352:AA352),(Input!$H$164*(1+rvanilla)^0.5)/A22stdlife))</f>
        <v>n/a</v>
      </c>
      <c r="AC352" s="164" t="str">
        <f>IF(A22stdlife="n/a","n/a",IF(AC$3&gt;(A22stdlife+$E352),(Input!$H$164*(1+rvanilla)^0.5)-SUM($H352:AB352),(Input!$H$164*(1+rvanilla)^0.5)/A22stdlife))</f>
        <v>n/a</v>
      </c>
      <c r="AD352" s="164" t="str">
        <f>IF(A22stdlife="n/a","n/a",IF(AD$3&gt;(A22stdlife+$E352),(Input!$H$164*(1+rvanilla)^0.5)-SUM($H352:AC352),(Input!$H$164*(1+rvanilla)^0.5)/A22stdlife))</f>
        <v>n/a</v>
      </c>
      <c r="AE352" s="164" t="str">
        <f>IF(A22stdlife="n/a","n/a",IF(AE$3&gt;(A22stdlife+$E352),(Input!$H$164*(1+rvanilla)^0.5)-SUM($H352:AD352),(Input!$H$164*(1+rvanilla)^0.5)/A22stdlife))</f>
        <v>n/a</v>
      </c>
      <c r="AF352" s="164" t="str">
        <f>IF(A22stdlife="n/a","n/a",IF(AF$3&gt;(A22stdlife+$E352),(Input!$H$164*(1+rvanilla)^0.5)-SUM($H352:AE352),(Input!$H$164*(1+rvanilla)^0.5)/A22stdlife))</f>
        <v>n/a</v>
      </c>
      <c r="AG352" s="164" t="str">
        <f>IF(A22stdlife="n/a","n/a",IF(AG$3&gt;(A22stdlife+$E352),(Input!$H$164*(1+rvanilla)^0.5)-SUM($H352:AF352),(Input!$H$164*(1+rvanilla)^0.5)/A22stdlife))</f>
        <v>n/a</v>
      </c>
      <c r="AH352" s="164" t="str">
        <f>IF(A22stdlife="n/a","n/a",IF(AH$3&gt;(A22stdlife+$E352),(Input!$H$164*(1+rvanilla)^0.5)-SUM($H352:AG352),(Input!$H$164*(1+rvanilla)^0.5)/A22stdlife))</f>
        <v>n/a</v>
      </c>
      <c r="AI352" s="164" t="str">
        <f>IF(A22stdlife="n/a","n/a",IF(AI$3&gt;(A22stdlife+$E352),(Input!$H$164*(1+rvanilla)^0.5)-SUM($H352:AH352),(Input!$H$164*(1+rvanilla)^0.5)/A22stdlife))</f>
        <v>n/a</v>
      </c>
      <c r="AJ352" s="164" t="str">
        <f>IF(A22stdlife="n/a","n/a",IF(AJ$3&gt;(A22stdlife+$E352),(Input!$H$164*(1+rvanilla)^0.5)-SUM($H352:AI352),(Input!$H$164*(1+rvanilla)^0.5)/A22stdlife))</f>
        <v>n/a</v>
      </c>
      <c r="AK352" s="164" t="str">
        <f>IF(A22stdlife="n/a","n/a",IF(AK$3&gt;(A22stdlife+$E352),(Input!$H$164*(1+rvanilla)^0.5)-SUM($H352:AJ352),(Input!$H$164*(1+rvanilla)^0.5)/A22stdlife))</f>
        <v>n/a</v>
      </c>
      <c r="AL352" s="164" t="str">
        <f>IF(A22stdlife="n/a","n/a",IF(AL$3&gt;(A22stdlife+$E352),(Input!$H$164*(1+rvanilla)^0.5)-SUM($H352:AK352),(Input!$H$164*(1+rvanilla)^0.5)/A22stdlife))</f>
        <v>n/a</v>
      </c>
      <c r="AM352" s="164" t="str">
        <f>IF(A22stdlife="n/a","n/a",IF(AM$3&gt;(A22stdlife+$E352),(Input!$H$164*(1+rvanilla)^0.5)-SUM($H352:AL352),(Input!$H$164*(1+rvanilla)^0.5)/A22stdlife))</f>
        <v>n/a</v>
      </c>
      <c r="AN352" s="164" t="str">
        <f>IF(A22stdlife="n/a","n/a",IF(AN$3&gt;(A22stdlife+$E352),(Input!$H$164*(1+rvanilla)^0.5)-SUM($H352:AM352),(Input!$H$164*(1+rvanilla)^0.5)/A22stdlife))</f>
        <v>n/a</v>
      </c>
      <c r="AO352" s="164" t="str">
        <f>IF(A22stdlife="n/a","n/a",IF(AO$3&gt;(A22stdlife+$E352),(Input!$H$164*(1+rvanilla)^0.5)-SUM($H352:AN352),(Input!$H$164*(1+rvanilla)^0.5)/A22stdlife))</f>
        <v>n/a</v>
      </c>
      <c r="AP352" s="164" t="str">
        <f>IF(A22stdlife="n/a","n/a",IF(AP$3&gt;(A22stdlife+$E352),(Input!$H$164*(1+rvanilla)^0.5)-SUM($H352:AO352),(Input!$H$164*(1+rvanilla)^0.5)/A22stdlife))</f>
        <v>n/a</v>
      </c>
      <c r="AQ352" s="164" t="str">
        <f>IF(A22stdlife="n/a","n/a",IF(AQ$3&gt;(A22stdlife+$E352),(Input!$H$164*(1+rvanilla)^0.5)-SUM($H352:AP352),(Input!$H$164*(1+rvanilla)^0.5)/A22stdlife))</f>
        <v>n/a</v>
      </c>
      <c r="AR352" s="164" t="str">
        <f>IF(A22stdlife="n/a","n/a",IF(AR$3&gt;(A22stdlife+$E352),(Input!$H$164*(1+rvanilla)^0.5)-SUM($H352:AQ352),(Input!$H$164*(1+rvanilla)^0.5)/A22stdlife))</f>
        <v>n/a</v>
      </c>
      <c r="AS352" s="164" t="str">
        <f>IF(A22stdlife="n/a","n/a",IF(AS$3&gt;(A22stdlife+$E352),(Input!$H$164*(1+rvanilla)^0.5)-SUM($H352:AR352),(Input!$H$164*(1+rvanilla)^0.5)/A22stdlife))</f>
        <v>n/a</v>
      </c>
      <c r="AT352" s="164" t="str">
        <f>IF(A22stdlife="n/a","n/a",IF(AT$3&gt;(A22stdlife+$E352),(Input!$H$164*(1+rvanilla)^0.5)-SUM($H352:AS352),(Input!$H$164*(1+rvanilla)^0.5)/A22stdlife))</f>
        <v>n/a</v>
      </c>
      <c r="AU352" s="164" t="str">
        <f>IF(A22stdlife="n/a","n/a",IF(AU$3&gt;(A22stdlife+$E352),(Input!$H$164*(1+rvanilla)^0.5)-SUM($H352:AT352),(Input!$H$164*(1+rvanilla)^0.5)/A22stdlife))</f>
        <v>n/a</v>
      </c>
      <c r="AV352" s="164" t="str">
        <f>IF(A22stdlife="n/a","n/a",IF(AV$3&gt;(A22stdlife+$E352),(Input!$H$164*(1+rvanilla)^0.5)-SUM($H352:AU352),(Input!$H$164*(1+rvanilla)^0.5)/A22stdlife))</f>
        <v>n/a</v>
      </c>
      <c r="AW352" s="164" t="str">
        <f>IF(A22stdlife="n/a","n/a",IF(AW$3&gt;(A22stdlife+$E352),(Input!$H$164*(1+rvanilla)^0.5)-SUM($H352:AV352),(Input!$H$164*(1+rvanilla)^0.5)/A22stdlife))</f>
        <v>n/a</v>
      </c>
      <c r="AX352" s="164" t="str">
        <f>IF(A22stdlife="n/a","n/a",IF(AX$3&gt;(A22stdlife+$E352),(Input!$H$164*(1+rvanilla)^0.5)-SUM($H352:AW352),(Input!$H$164*(1+rvanilla)^0.5)/A22stdlife))</f>
        <v>n/a</v>
      </c>
      <c r="AY352" s="164" t="str">
        <f>IF(A22stdlife="n/a","n/a",IF(AY$3&gt;(A22stdlife+$E352),(Input!$H$164*(1+rvanilla)^0.5)-SUM($H352:AX352),(Input!$H$164*(1+rvanilla)^0.5)/A22stdlife))</f>
        <v>n/a</v>
      </c>
      <c r="AZ352" s="164" t="str">
        <f>IF(A22stdlife="n/a","n/a",IF(AZ$3&gt;(A22stdlife+$E352),(Input!$H$164*(1+rvanilla)^0.5)-SUM($H352:AY352),(Input!$H$164*(1+rvanilla)^0.5)/A22stdlife))</f>
        <v>n/a</v>
      </c>
      <c r="BA352" s="164" t="str">
        <f>IF(A22stdlife="n/a","n/a",IF(BA$3&gt;(A22stdlife+$E352),(Input!$H$164*(1+rvanilla)^0.5)-SUM($H352:AZ352),(Input!$H$164*(1+rvanilla)^0.5)/A22stdlife))</f>
        <v>n/a</v>
      </c>
      <c r="BB352" s="164" t="str">
        <f>IF(A22stdlife="n/a","n/a",IF(BB$3&gt;(A22stdlife+$E352),(Input!$H$164*(1+rvanilla)^0.5)-SUM($H352:BA352),(Input!$H$164*(1+rvanilla)^0.5)/A22stdlife))</f>
        <v>n/a</v>
      </c>
      <c r="BC352" s="164" t="str">
        <f>IF(A22stdlife="n/a","n/a",IF(BC$3&gt;(A22stdlife+$E352),(Input!$H$164*(1+rvanilla)^0.5)-SUM($H352:BB352),(Input!$H$164*(1+rvanilla)^0.5)/A22stdlife))</f>
        <v>n/a</v>
      </c>
      <c r="BD352" s="164" t="str">
        <f>IF(A22stdlife="n/a","n/a",IF(BD$3&gt;(A22stdlife+$E352),(Input!$H$164*(1+rvanilla)^0.5)-SUM($H352:BC352),(Input!$H$164*(1+rvanilla)^0.5)/A22stdlife))</f>
        <v>n/a</v>
      </c>
      <c r="BE352" s="164" t="str">
        <f>IF(A22stdlife="n/a","n/a",IF(BE$3&gt;(A22stdlife+$E352),(Input!$H$164*(1+rvanilla)^0.5)-SUM($H352:BD352),(Input!$H$164*(1+rvanilla)^0.5)/A22stdlife))</f>
        <v>n/a</v>
      </c>
      <c r="BF352" s="164" t="str">
        <f>IF(A22stdlife="n/a","n/a",IF(BF$3&gt;(A22stdlife+$E352),(Input!$H$164*(1+rvanilla)^0.5)-SUM($H352:BE352),(Input!$H$164*(1+rvanilla)^0.5)/A22stdlife))</f>
        <v>n/a</v>
      </c>
      <c r="BG352" s="164" t="str">
        <f>IF(A22stdlife="n/a","n/a",IF(BG$3&gt;(A22stdlife+$E352),(Input!$H$164*(1+rvanilla)^0.5)-SUM($H352:BF352),(Input!$H$164*(1+rvanilla)^0.5)/A22stdlife))</f>
        <v>n/a</v>
      </c>
      <c r="BH352" s="164" t="str">
        <f>IF(A22stdlife="n/a","n/a",IF(BH$3&gt;(A22stdlife+$E352),(Input!$H$164*(1+rvanilla)^0.5)-SUM($H352:BG352),(Input!$H$164*(1+rvanilla)^0.5)/A22stdlife))</f>
        <v>n/a</v>
      </c>
      <c r="BI352" s="164" t="str">
        <f>IF(A22stdlife="n/a","n/a",IF(BI$3&gt;(A22stdlife+$E352),(Input!$H$164*(1+rvanilla)^0.5)-SUM($H352:BH352),(Input!$H$164*(1+rvanilla)^0.5)/A22stdlife))</f>
        <v>n/a</v>
      </c>
      <c r="BJ352" s="18"/>
      <c r="BK352" s="18"/>
      <c r="BL35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s="5" customFormat="1" hidden="1" outlineLevel="2" x14ac:dyDescent="0.2">
      <c r="A353" s="18"/>
      <c r="B353" s="18"/>
      <c r="C353" s="36"/>
      <c r="D353" s="485"/>
      <c r="E353" s="283">
        <v>3</v>
      </c>
      <c r="F353" s="38"/>
      <c r="G353" s="391"/>
      <c r="H353" s="308"/>
      <c r="I353" s="307"/>
      <c r="J353" s="164" t="str">
        <f>IF(A22stdlife="n/a","n/a",IF(J$3&gt;(A22stdlife+$E353),(Input!$I$164*(1+rvanilla)^0.5)-SUM($I353:I353),(Input!$I$164*(1+rvanilla)^0.5)/A22stdlife))</f>
        <v>n/a</v>
      </c>
      <c r="K353" s="164" t="str">
        <f>IF(A22stdlife="n/a","n/a",IF(K$3&gt;(A22stdlife+$E353),(Input!$I$164*(1+rvanilla)^0.5)-SUM($I353:J353),(Input!$I$164*(1+rvanilla)^0.5)/A22stdlife))</f>
        <v>n/a</v>
      </c>
      <c r="L353" s="164" t="str">
        <f>IF(A22stdlife="n/a","n/a",IF(L$3&gt;(A22stdlife+$E353),(Input!$I$164*(1+rvanilla)^0.5)-SUM($I353:K353),(Input!$I$164*(1+rvanilla)^0.5)/A22stdlife))</f>
        <v>n/a</v>
      </c>
      <c r="M353" s="164" t="str">
        <f>IF(A22stdlife="n/a","n/a",IF(M$3&gt;(A22stdlife+$E353),(Input!$I$164*(1+rvanilla)^0.5)-SUM($I353:L353),(Input!$I$164*(1+rvanilla)^0.5)/A22stdlife))</f>
        <v>n/a</v>
      </c>
      <c r="N353" s="164" t="str">
        <f>IF(A22stdlife="n/a","n/a",IF(N$3&gt;(A22stdlife+$E353),(Input!$I$164*(1+rvanilla)^0.5)-SUM($I353:M353),(Input!$I$164*(1+rvanilla)^0.5)/A22stdlife))</f>
        <v>n/a</v>
      </c>
      <c r="O353" s="164" t="str">
        <f>IF(A22stdlife="n/a","n/a",IF(O$3&gt;(A22stdlife+$E353),(Input!$I$164*(1+rvanilla)^0.5)-SUM($I353:N353),(Input!$I$164*(1+rvanilla)^0.5)/A22stdlife))</f>
        <v>n/a</v>
      </c>
      <c r="P353" s="164" t="str">
        <f>IF(A22stdlife="n/a","n/a",IF(P$3&gt;(A22stdlife+$E353),(Input!$I$164*(1+rvanilla)^0.5)-SUM($I353:O353),(Input!$I$164*(1+rvanilla)^0.5)/A22stdlife))</f>
        <v>n/a</v>
      </c>
      <c r="Q353" s="164" t="str">
        <f>IF(A22stdlife="n/a","n/a",IF(Q$3&gt;(A22stdlife+$E353),(Input!$I$164*(1+rvanilla)^0.5)-SUM($I353:P353),(Input!$I$164*(1+rvanilla)^0.5)/A22stdlife))</f>
        <v>n/a</v>
      </c>
      <c r="R353" s="164" t="str">
        <f>IF(A22stdlife="n/a","n/a",IF(R$3&gt;(A22stdlife+$E353),(Input!$I$164*(1+rvanilla)^0.5)-SUM($I353:Q353),(Input!$I$164*(1+rvanilla)^0.5)/A22stdlife))</f>
        <v>n/a</v>
      </c>
      <c r="S353" s="164" t="str">
        <f>IF(A22stdlife="n/a","n/a",IF(S$3&gt;(A22stdlife+$E353),(Input!$I$164*(1+rvanilla)^0.5)-SUM($I353:R353),(Input!$I$164*(1+rvanilla)^0.5)/A22stdlife))</f>
        <v>n/a</v>
      </c>
      <c r="T353" s="164" t="str">
        <f>IF(A22stdlife="n/a","n/a",IF(T$3&gt;(A22stdlife+$E353),(Input!$I$164*(1+rvanilla)^0.5)-SUM($I353:S353),(Input!$I$164*(1+rvanilla)^0.5)/A22stdlife))</f>
        <v>n/a</v>
      </c>
      <c r="U353" s="164" t="str">
        <f>IF(A22stdlife="n/a","n/a",IF(U$3&gt;(A22stdlife+$E353),(Input!$I$164*(1+rvanilla)^0.5)-SUM($I353:T353),(Input!$I$164*(1+rvanilla)^0.5)/A22stdlife))</f>
        <v>n/a</v>
      </c>
      <c r="V353" s="164" t="str">
        <f>IF(A22stdlife="n/a","n/a",IF(V$3&gt;(A22stdlife+$E353),(Input!$I$164*(1+rvanilla)^0.5)-SUM($I353:U353),(Input!$I$164*(1+rvanilla)^0.5)/A22stdlife))</f>
        <v>n/a</v>
      </c>
      <c r="W353" s="164" t="str">
        <f>IF(A22stdlife="n/a","n/a",IF(W$3&gt;(A22stdlife+$E353),(Input!$I$164*(1+rvanilla)^0.5)-SUM($I353:V353),(Input!$I$164*(1+rvanilla)^0.5)/A22stdlife))</f>
        <v>n/a</v>
      </c>
      <c r="X353" s="164" t="str">
        <f>IF(A22stdlife="n/a","n/a",IF(X$3&gt;(A22stdlife+$E353),(Input!$I$164*(1+rvanilla)^0.5)-SUM($I353:W353),(Input!$I$164*(1+rvanilla)^0.5)/A22stdlife))</f>
        <v>n/a</v>
      </c>
      <c r="Y353" s="164" t="str">
        <f>IF(A22stdlife="n/a","n/a",IF(Y$3&gt;(A22stdlife+$E353),(Input!$I$164*(1+rvanilla)^0.5)-SUM($I353:X353),(Input!$I$164*(1+rvanilla)^0.5)/A22stdlife))</f>
        <v>n/a</v>
      </c>
      <c r="Z353" s="164" t="str">
        <f>IF(A22stdlife="n/a","n/a",IF(Z$3&gt;(A22stdlife+$E353),(Input!$I$164*(1+rvanilla)^0.5)-SUM($I353:Y353),(Input!$I$164*(1+rvanilla)^0.5)/A22stdlife))</f>
        <v>n/a</v>
      </c>
      <c r="AA353" s="164" t="str">
        <f>IF(A22stdlife="n/a","n/a",IF(AA$3&gt;(A22stdlife+$E353),(Input!$I$164*(1+rvanilla)^0.5)-SUM($I353:Z353),(Input!$I$164*(1+rvanilla)^0.5)/A22stdlife))</f>
        <v>n/a</v>
      </c>
      <c r="AB353" s="164" t="str">
        <f>IF(A22stdlife="n/a","n/a",IF(AB$3&gt;(A22stdlife+$E353),(Input!$I$164*(1+rvanilla)^0.5)-SUM($I353:AA353),(Input!$I$164*(1+rvanilla)^0.5)/A22stdlife))</f>
        <v>n/a</v>
      </c>
      <c r="AC353" s="164" t="str">
        <f>IF(A22stdlife="n/a","n/a",IF(AC$3&gt;(A22stdlife+$E353),(Input!$I$164*(1+rvanilla)^0.5)-SUM($I353:AB353),(Input!$I$164*(1+rvanilla)^0.5)/A22stdlife))</f>
        <v>n/a</v>
      </c>
      <c r="AD353" s="164" t="str">
        <f>IF(A22stdlife="n/a","n/a",IF(AD$3&gt;(A22stdlife+$E353),(Input!$I$164*(1+rvanilla)^0.5)-SUM($I353:AC353),(Input!$I$164*(1+rvanilla)^0.5)/A22stdlife))</f>
        <v>n/a</v>
      </c>
      <c r="AE353" s="164" t="str">
        <f>IF(A22stdlife="n/a","n/a",IF(AE$3&gt;(A22stdlife+$E353),(Input!$I$164*(1+rvanilla)^0.5)-SUM($I353:AD353),(Input!$I$164*(1+rvanilla)^0.5)/A22stdlife))</f>
        <v>n/a</v>
      </c>
      <c r="AF353" s="164" t="str">
        <f>IF(A22stdlife="n/a","n/a",IF(AF$3&gt;(A22stdlife+$E353),(Input!$I$164*(1+rvanilla)^0.5)-SUM($I353:AE353),(Input!$I$164*(1+rvanilla)^0.5)/A22stdlife))</f>
        <v>n/a</v>
      </c>
      <c r="AG353" s="164" t="str">
        <f>IF(A22stdlife="n/a","n/a",IF(AG$3&gt;(A22stdlife+$E353),(Input!$I$164*(1+rvanilla)^0.5)-SUM($I353:AF353),(Input!$I$164*(1+rvanilla)^0.5)/A22stdlife))</f>
        <v>n/a</v>
      </c>
      <c r="AH353" s="164" t="str">
        <f>IF(A22stdlife="n/a","n/a",IF(AH$3&gt;(A22stdlife+$E353),(Input!$I$164*(1+rvanilla)^0.5)-SUM($I353:AG353),(Input!$I$164*(1+rvanilla)^0.5)/A22stdlife))</f>
        <v>n/a</v>
      </c>
      <c r="AI353" s="164" t="str">
        <f>IF(A22stdlife="n/a","n/a",IF(AI$3&gt;(A22stdlife+$E353),(Input!$I$164*(1+rvanilla)^0.5)-SUM($I353:AH353),(Input!$I$164*(1+rvanilla)^0.5)/A22stdlife))</f>
        <v>n/a</v>
      </c>
      <c r="AJ353" s="164" t="str">
        <f>IF(A22stdlife="n/a","n/a",IF(AJ$3&gt;(A22stdlife+$E353),(Input!$I$164*(1+rvanilla)^0.5)-SUM($I353:AI353),(Input!$I$164*(1+rvanilla)^0.5)/A22stdlife))</f>
        <v>n/a</v>
      </c>
      <c r="AK353" s="164" t="str">
        <f>IF(A22stdlife="n/a","n/a",IF(AK$3&gt;(A22stdlife+$E353),(Input!$I$164*(1+rvanilla)^0.5)-SUM($I353:AJ353),(Input!$I$164*(1+rvanilla)^0.5)/A22stdlife))</f>
        <v>n/a</v>
      </c>
      <c r="AL353" s="164" t="str">
        <f>IF(A22stdlife="n/a","n/a",IF(AL$3&gt;(A22stdlife+$E353),(Input!$I$164*(1+rvanilla)^0.5)-SUM($I353:AK353),(Input!$I$164*(1+rvanilla)^0.5)/A22stdlife))</f>
        <v>n/a</v>
      </c>
      <c r="AM353" s="164" t="str">
        <f>IF(A22stdlife="n/a","n/a",IF(AM$3&gt;(A22stdlife+$E353),(Input!$I$164*(1+rvanilla)^0.5)-SUM($I353:AL353),(Input!$I$164*(1+rvanilla)^0.5)/A22stdlife))</f>
        <v>n/a</v>
      </c>
      <c r="AN353" s="164" t="str">
        <f>IF(A22stdlife="n/a","n/a",IF(AN$3&gt;(A22stdlife+$E353),(Input!$I$164*(1+rvanilla)^0.5)-SUM($I353:AM353),(Input!$I$164*(1+rvanilla)^0.5)/A22stdlife))</f>
        <v>n/a</v>
      </c>
      <c r="AO353" s="164" t="str">
        <f>IF(A22stdlife="n/a","n/a",IF(AO$3&gt;(A22stdlife+$E353),(Input!$I$164*(1+rvanilla)^0.5)-SUM($I353:AN353),(Input!$I$164*(1+rvanilla)^0.5)/A22stdlife))</f>
        <v>n/a</v>
      </c>
      <c r="AP353" s="164" t="str">
        <f>IF(A22stdlife="n/a","n/a",IF(AP$3&gt;(A22stdlife+$E353),(Input!$I$164*(1+rvanilla)^0.5)-SUM($I353:AO353),(Input!$I$164*(1+rvanilla)^0.5)/A22stdlife))</f>
        <v>n/a</v>
      </c>
      <c r="AQ353" s="164" t="str">
        <f>IF(A22stdlife="n/a","n/a",IF(AQ$3&gt;(A22stdlife+$E353),(Input!$I$164*(1+rvanilla)^0.5)-SUM($I353:AP353),(Input!$I$164*(1+rvanilla)^0.5)/A22stdlife))</f>
        <v>n/a</v>
      </c>
      <c r="AR353" s="164" t="str">
        <f>IF(A22stdlife="n/a","n/a",IF(AR$3&gt;(A22stdlife+$E353),(Input!$I$164*(1+rvanilla)^0.5)-SUM($I353:AQ353),(Input!$I$164*(1+rvanilla)^0.5)/A22stdlife))</f>
        <v>n/a</v>
      </c>
      <c r="AS353" s="164" t="str">
        <f>IF(A22stdlife="n/a","n/a",IF(AS$3&gt;(A22stdlife+$E353),(Input!$I$164*(1+rvanilla)^0.5)-SUM($I353:AR353),(Input!$I$164*(1+rvanilla)^0.5)/A22stdlife))</f>
        <v>n/a</v>
      </c>
      <c r="AT353" s="164" t="str">
        <f>IF(A22stdlife="n/a","n/a",IF(AT$3&gt;(A22stdlife+$E353),(Input!$I$164*(1+rvanilla)^0.5)-SUM($I353:AS353),(Input!$I$164*(1+rvanilla)^0.5)/A22stdlife))</f>
        <v>n/a</v>
      </c>
      <c r="AU353" s="164" t="str">
        <f>IF(A22stdlife="n/a","n/a",IF(AU$3&gt;(A22stdlife+$E353),(Input!$I$164*(1+rvanilla)^0.5)-SUM($I353:AT353),(Input!$I$164*(1+rvanilla)^0.5)/A22stdlife))</f>
        <v>n/a</v>
      </c>
      <c r="AV353" s="164" t="str">
        <f>IF(A22stdlife="n/a","n/a",IF(AV$3&gt;(A22stdlife+$E353),(Input!$I$164*(1+rvanilla)^0.5)-SUM($I353:AU353),(Input!$I$164*(1+rvanilla)^0.5)/A22stdlife))</f>
        <v>n/a</v>
      </c>
      <c r="AW353" s="164" t="str">
        <f>IF(A22stdlife="n/a","n/a",IF(AW$3&gt;(A22stdlife+$E353),(Input!$I$164*(1+rvanilla)^0.5)-SUM($I353:AV353),(Input!$I$164*(1+rvanilla)^0.5)/A22stdlife))</f>
        <v>n/a</v>
      </c>
      <c r="AX353" s="164" t="str">
        <f>IF(A22stdlife="n/a","n/a",IF(AX$3&gt;(A22stdlife+$E353),(Input!$I$164*(1+rvanilla)^0.5)-SUM($I353:AW353),(Input!$I$164*(1+rvanilla)^0.5)/A22stdlife))</f>
        <v>n/a</v>
      </c>
      <c r="AY353" s="164" t="str">
        <f>IF(A22stdlife="n/a","n/a",IF(AY$3&gt;(A22stdlife+$E353),(Input!$I$164*(1+rvanilla)^0.5)-SUM($I353:AX353),(Input!$I$164*(1+rvanilla)^0.5)/A22stdlife))</f>
        <v>n/a</v>
      </c>
      <c r="AZ353" s="164" t="str">
        <f>IF(A22stdlife="n/a","n/a",IF(AZ$3&gt;(A22stdlife+$E353),(Input!$I$164*(1+rvanilla)^0.5)-SUM($I353:AY353),(Input!$I$164*(1+rvanilla)^0.5)/A22stdlife))</f>
        <v>n/a</v>
      </c>
      <c r="BA353" s="164" t="str">
        <f>IF(A22stdlife="n/a","n/a",IF(BA$3&gt;(A22stdlife+$E353),(Input!$I$164*(1+rvanilla)^0.5)-SUM($I353:AZ353),(Input!$I$164*(1+rvanilla)^0.5)/A22stdlife))</f>
        <v>n/a</v>
      </c>
      <c r="BB353" s="164" t="str">
        <f>IF(A22stdlife="n/a","n/a",IF(BB$3&gt;(A22stdlife+$E353),(Input!$I$164*(1+rvanilla)^0.5)-SUM($I353:BA353),(Input!$I$164*(1+rvanilla)^0.5)/A22stdlife))</f>
        <v>n/a</v>
      </c>
      <c r="BC353" s="164" t="str">
        <f>IF(A22stdlife="n/a","n/a",IF(BC$3&gt;(A22stdlife+$E353),(Input!$I$164*(1+rvanilla)^0.5)-SUM($I353:BB353),(Input!$I$164*(1+rvanilla)^0.5)/A22stdlife))</f>
        <v>n/a</v>
      </c>
      <c r="BD353" s="164" t="str">
        <f>IF(A22stdlife="n/a","n/a",IF(BD$3&gt;(A22stdlife+$E353),(Input!$I$164*(1+rvanilla)^0.5)-SUM($I353:BC353),(Input!$I$164*(1+rvanilla)^0.5)/A22stdlife))</f>
        <v>n/a</v>
      </c>
      <c r="BE353" s="164" t="str">
        <f>IF(A22stdlife="n/a","n/a",IF(BE$3&gt;(A22stdlife+$E353),(Input!$I$164*(1+rvanilla)^0.5)-SUM($I353:BD353),(Input!$I$164*(1+rvanilla)^0.5)/A22stdlife))</f>
        <v>n/a</v>
      </c>
      <c r="BF353" s="164" t="str">
        <f>IF(A22stdlife="n/a","n/a",IF(BF$3&gt;(A22stdlife+$E353),(Input!$I$164*(1+rvanilla)^0.5)-SUM($I353:BE353),(Input!$I$164*(1+rvanilla)^0.5)/A22stdlife))</f>
        <v>n/a</v>
      </c>
      <c r="BG353" s="164" t="str">
        <f>IF(A22stdlife="n/a","n/a",IF(BG$3&gt;(A22stdlife+$E353),(Input!$I$164*(1+rvanilla)^0.5)-SUM($I353:BF353),(Input!$I$164*(1+rvanilla)^0.5)/A22stdlife))</f>
        <v>n/a</v>
      </c>
      <c r="BH353" s="164" t="str">
        <f>IF(A22stdlife="n/a","n/a",IF(BH$3&gt;(A22stdlife+$E353),(Input!$I$164*(1+rvanilla)^0.5)-SUM($I353:BG353),(Input!$I$164*(1+rvanilla)^0.5)/A22stdlife))</f>
        <v>n/a</v>
      </c>
      <c r="BI353" s="164" t="str">
        <f>IF(A22stdlife="n/a","n/a",IF(BI$3&gt;(A22stdlife+$E353),(Input!$I$164*(1+rvanilla)^0.5)-SUM($I353:BH353),(Input!$I$164*(1+rvanilla)^0.5)/A22stdlife))</f>
        <v>n/a</v>
      </c>
      <c r="BJ353" s="18"/>
      <c r="BK353" s="18"/>
      <c r="BL353"/>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s="5" customFormat="1" hidden="1" outlineLevel="2" x14ac:dyDescent="0.2">
      <c r="A354" s="18"/>
      <c r="B354" s="18"/>
      <c r="C354" s="36"/>
      <c r="D354" s="485"/>
      <c r="E354" s="283">
        <v>4</v>
      </c>
      <c r="F354" s="38"/>
      <c r="G354" s="391"/>
      <c r="H354" s="308"/>
      <c r="I354" s="308"/>
      <c r="J354" s="307"/>
      <c r="K354" s="164" t="str">
        <f>IF(A22stdlife="n/a","n/a",IF(K$3&gt;(A22stdlife+$E354),(Input!$J$164*(1+rvanilla)^0.5)-SUM($J354:J354),(Input!$J$164*(1+rvanilla)^0.5)/A22stdlife))</f>
        <v>n/a</v>
      </c>
      <c r="L354" s="164" t="str">
        <f>IF(A22stdlife="n/a","n/a",IF(L$3&gt;(A22stdlife+$E354),(Input!$J$164*(1+rvanilla)^0.5)-SUM($J354:K354),(Input!$J$164*(1+rvanilla)^0.5)/A22stdlife))</f>
        <v>n/a</v>
      </c>
      <c r="M354" s="164" t="str">
        <f>IF(A22stdlife="n/a","n/a",IF(M$3&gt;(A22stdlife+$E354),(Input!$J$164*(1+rvanilla)^0.5)-SUM($J354:L354),(Input!$J$164*(1+rvanilla)^0.5)/A22stdlife))</f>
        <v>n/a</v>
      </c>
      <c r="N354" s="164" t="str">
        <f>IF(A22stdlife="n/a","n/a",IF(N$3&gt;(A22stdlife+$E354),(Input!$J$164*(1+rvanilla)^0.5)-SUM($J354:M354),(Input!$J$164*(1+rvanilla)^0.5)/A22stdlife))</f>
        <v>n/a</v>
      </c>
      <c r="O354" s="164" t="str">
        <f>IF(A22stdlife="n/a","n/a",IF(O$3&gt;(A22stdlife+$E354),(Input!$J$164*(1+rvanilla)^0.5)-SUM($J354:N354),(Input!$J$164*(1+rvanilla)^0.5)/A22stdlife))</f>
        <v>n/a</v>
      </c>
      <c r="P354" s="164" t="str">
        <f>IF(A22stdlife="n/a","n/a",IF(P$3&gt;(A22stdlife+$E354),(Input!$J$164*(1+rvanilla)^0.5)-SUM($J354:O354),(Input!$J$164*(1+rvanilla)^0.5)/A22stdlife))</f>
        <v>n/a</v>
      </c>
      <c r="Q354" s="164" t="str">
        <f>IF(A22stdlife="n/a","n/a",IF(Q$3&gt;(A22stdlife+$E354),(Input!$J$164*(1+rvanilla)^0.5)-SUM($J354:P354),(Input!$J$164*(1+rvanilla)^0.5)/A22stdlife))</f>
        <v>n/a</v>
      </c>
      <c r="R354" s="164" t="str">
        <f>IF(A22stdlife="n/a","n/a",IF(R$3&gt;(A22stdlife+$E354),(Input!$J$164*(1+rvanilla)^0.5)-SUM($J354:Q354),(Input!$J$164*(1+rvanilla)^0.5)/A22stdlife))</f>
        <v>n/a</v>
      </c>
      <c r="S354" s="164" t="str">
        <f>IF(A22stdlife="n/a","n/a",IF(S$3&gt;(A22stdlife+$E354),(Input!$J$164*(1+rvanilla)^0.5)-SUM($J354:R354),(Input!$J$164*(1+rvanilla)^0.5)/A22stdlife))</f>
        <v>n/a</v>
      </c>
      <c r="T354" s="164" t="str">
        <f>IF(A22stdlife="n/a","n/a",IF(T$3&gt;(A22stdlife+$E354),(Input!$J$164*(1+rvanilla)^0.5)-SUM($J354:S354),(Input!$J$164*(1+rvanilla)^0.5)/A22stdlife))</f>
        <v>n/a</v>
      </c>
      <c r="U354" s="164" t="str">
        <f>IF(A22stdlife="n/a","n/a",IF(U$3&gt;(A22stdlife+$E354),(Input!$J$164*(1+rvanilla)^0.5)-SUM($J354:T354),(Input!$J$164*(1+rvanilla)^0.5)/A22stdlife))</f>
        <v>n/a</v>
      </c>
      <c r="V354" s="164" t="str">
        <f>IF(A22stdlife="n/a","n/a",IF(V$3&gt;(A22stdlife+$E354),(Input!$J$164*(1+rvanilla)^0.5)-SUM($J354:U354),(Input!$J$164*(1+rvanilla)^0.5)/A22stdlife))</f>
        <v>n/a</v>
      </c>
      <c r="W354" s="164" t="str">
        <f>IF(A22stdlife="n/a","n/a",IF(W$3&gt;(A22stdlife+$E354),(Input!$J$164*(1+rvanilla)^0.5)-SUM($J354:V354),(Input!$J$164*(1+rvanilla)^0.5)/A22stdlife))</f>
        <v>n/a</v>
      </c>
      <c r="X354" s="164" t="str">
        <f>IF(A22stdlife="n/a","n/a",IF(X$3&gt;(A22stdlife+$E354),(Input!$J$164*(1+rvanilla)^0.5)-SUM($J354:W354),(Input!$J$164*(1+rvanilla)^0.5)/A22stdlife))</f>
        <v>n/a</v>
      </c>
      <c r="Y354" s="164" t="str">
        <f>IF(A22stdlife="n/a","n/a",IF(Y$3&gt;(A22stdlife+$E354),(Input!$J$164*(1+rvanilla)^0.5)-SUM($J354:X354),(Input!$J$164*(1+rvanilla)^0.5)/A22stdlife))</f>
        <v>n/a</v>
      </c>
      <c r="Z354" s="164" t="str">
        <f>IF(A22stdlife="n/a","n/a",IF(Z$3&gt;(A22stdlife+$E354),(Input!$J$164*(1+rvanilla)^0.5)-SUM($J354:Y354),(Input!$J$164*(1+rvanilla)^0.5)/A22stdlife))</f>
        <v>n/a</v>
      </c>
      <c r="AA354" s="164" t="str">
        <f>IF(A22stdlife="n/a","n/a",IF(AA$3&gt;(A22stdlife+$E354),(Input!$J$164*(1+rvanilla)^0.5)-SUM($J354:Z354),(Input!$J$164*(1+rvanilla)^0.5)/A22stdlife))</f>
        <v>n/a</v>
      </c>
      <c r="AB354" s="164" t="str">
        <f>IF(A22stdlife="n/a","n/a",IF(AB$3&gt;(A22stdlife+$E354),(Input!$J$164*(1+rvanilla)^0.5)-SUM($J354:AA354),(Input!$J$164*(1+rvanilla)^0.5)/A22stdlife))</f>
        <v>n/a</v>
      </c>
      <c r="AC354" s="164" t="str">
        <f>IF(A22stdlife="n/a","n/a",IF(AC$3&gt;(A22stdlife+$E354),(Input!$J$164*(1+rvanilla)^0.5)-SUM($J354:AB354),(Input!$J$164*(1+rvanilla)^0.5)/A22stdlife))</f>
        <v>n/a</v>
      </c>
      <c r="AD354" s="164" t="str">
        <f>IF(A22stdlife="n/a","n/a",IF(AD$3&gt;(A22stdlife+$E354),(Input!$J$164*(1+rvanilla)^0.5)-SUM($J354:AC354),(Input!$J$164*(1+rvanilla)^0.5)/A22stdlife))</f>
        <v>n/a</v>
      </c>
      <c r="AE354" s="164" t="str">
        <f>IF(A22stdlife="n/a","n/a",IF(AE$3&gt;(A22stdlife+$E354),(Input!$J$164*(1+rvanilla)^0.5)-SUM($J354:AD354),(Input!$J$164*(1+rvanilla)^0.5)/A22stdlife))</f>
        <v>n/a</v>
      </c>
      <c r="AF354" s="164" t="str">
        <f>IF(A22stdlife="n/a","n/a",IF(AF$3&gt;(A22stdlife+$E354),(Input!$J$164*(1+rvanilla)^0.5)-SUM($J354:AE354),(Input!$J$164*(1+rvanilla)^0.5)/A22stdlife))</f>
        <v>n/a</v>
      </c>
      <c r="AG354" s="164" t="str">
        <f>IF(A22stdlife="n/a","n/a",IF(AG$3&gt;(A22stdlife+$E354),(Input!$J$164*(1+rvanilla)^0.5)-SUM($J354:AF354),(Input!$J$164*(1+rvanilla)^0.5)/A22stdlife))</f>
        <v>n/a</v>
      </c>
      <c r="AH354" s="164" t="str">
        <f>IF(A22stdlife="n/a","n/a",IF(AH$3&gt;(A22stdlife+$E354),(Input!$J$164*(1+rvanilla)^0.5)-SUM($J354:AG354),(Input!$J$164*(1+rvanilla)^0.5)/A22stdlife))</f>
        <v>n/a</v>
      </c>
      <c r="AI354" s="164" t="str">
        <f>IF(A22stdlife="n/a","n/a",IF(AI$3&gt;(A22stdlife+$E354),(Input!$J$164*(1+rvanilla)^0.5)-SUM($J354:AH354),(Input!$J$164*(1+rvanilla)^0.5)/A22stdlife))</f>
        <v>n/a</v>
      </c>
      <c r="AJ354" s="164" t="str">
        <f>IF(A22stdlife="n/a","n/a",IF(AJ$3&gt;(A22stdlife+$E354),(Input!$J$164*(1+rvanilla)^0.5)-SUM($J354:AI354),(Input!$J$164*(1+rvanilla)^0.5)/A22stdlife))</f>
        <v>n/a</v>
      </c>
      <c r="AK354" s="164" t="str">
        <f>IF(A22stdlife="n/a","n/a",IF(AK$3&gt;(A22stdlife+$E354),(Input!$J$164*(1+rvanilla)^0.5)-SUM($J354:AJ354),(Input!$J$164*(1+rvanilla)^0.5)/A22stdlife))</f>
        <v>n/a</v>
      </c>
      <c r="AL354" s="164" t="str">
        <f>IF(A22stdlife="n/a","n/a",IF(AL$3&gt;(A22stdlife+$E354),(Input!$J$164*(1+rvanilla)^0.5)-SUM($J354:AK354),(Input!$J$164*(1+rvanilla)^0.5)/A22stdlife))</f>
        <v>n/a</v>
      </c>
      <c r="AM354" s="164" t="str">
        <f>IF(A22stdlife="n/a","n/a",IF(AM$3&gt;(A22stdlife+$E354),(Input!$J$164*(1+rvanilla)^0.5)-SUM($J354:AL354),(Input!$J$164*(1+rvanilla)^0.5)/A22stdlife))</f>
        <v>n/a</v>
      </c>
      <c r="AN354" s="164" t="str">
        <f>IF(A22stdlife="n/a","n/a",IF(AN$3&gt;(A22stdlife+$E354),(Input!$J$164*(1+rvanilla)^0.5)-SUM($J354:AM354),(Input!$J$164*(1+rvanilla)^0.5)/A22stdlife))</f>
        <v>n/a</v>
      </c>
      <c r="AO354" s="164" t="str">
        <f>IF(A22stdlife="n/a","n/a",IF(AO$3&gt;(A22stdlife+$E354),(Input!$J$164*(1+rvanilla)^0.5)-SUM($J354:AN354),(Input!$J$164*(1+rvanilla)^0.5)/A22stdlife))</f>
        <v>n/a</v>
      </c>
      <c r="AP354" s="164" t="str">
        <f>IF(A22stdlife="n/a","n/a",IF(AP$3&gt;(A22stdlife+$E354),(Input!$J$164*(1+rvanilla)^0.5)-SUM($J354:AO354),(Input!$J$164*(1+rvanilla)^0.5)/A22stdlife))</f>
        <v>n/a</v>
      </c>
      <c r="AQ354" s="164" t="str">
        <f>IF(A22stdlife="n/a","n/a",IF(AQ$3&gt;(A22stdlife+$E354),(Input!$J$164*(1+rvanilla)^0.5)-SUM($J354:AP354),(Input!$J$164*(1+rvanilla)^0.5)/A22stdlife))</f>
        <v>n/a</v>
      </c>
      <c r="AR354" s="164" t="str">
        <f>IF(A22stdlife="n/a","n/a",IF(AR$3&gt;(A22stdlife+$E354),(Input!$J$164*(1+rvanilla)^0.5)-SUM($J354:AQ354),(Input!$J$164*(1+rvanilla)^0.5)/A22stdlife))</f>
        <v>n/a</v>
      </c>
      <c r="AS354" s="164" t="str">
        <f>IF(A22stdlife="n/a","n/a",IF(AS$3&gt;(A22stdlife+$E354),(Input!$J$164*(1+rvanilla)^0.5)-SUM($J354:AR354),(Input!$J$164*(1+rvanilla)^0.5)/A22stdlife))</f>
        <v>n/a</v>
      </c>
      <c r="AT354" s="164" t="str">
        <f>IF(A22stdlife="n/a","n/a",IF(AT$3&gt;(A22stdlife+$E354),(Input!$J$164*(1+rvanilla)^0.5)-SUM($J354:AS354),(Input!$J$164*(1+rvanilla)^0.5)/A22stdlife))</f>
        <v>n/a</v>
      </c>
      <c r="AU354" s="164" t="str">
        <f>IF(A22stdlife="n/a","n/a",IF(AU$3&gt;(A22stdlife+$E354),(Input!$J$164*(1+rvanilla)^0.5)-SUM($J354:AT354),(Input!$J$164*(1+rvanilla)^0.5)/A22stdlife))</f>
        <v>n/a</v>
      </c>
      <c r="AV354" s="164" t="str">
        <f>IF(A22stdlife="n/a","n/a",IF(AV$3&gt;(A22stdlife+$E354),(Input!$J$164*(1+rvanilla)^0.5)-SUM($J354:AU354),(Input!$J$164*(1+rvanilla)^0.5)/A22stdlife))</f>
        <v>n/a</v>
      </c>
      <c r="AW354" s="164" t="str">
        <f>IF(A22stdlife="n/a","n/a",IF(AW$3&gt;(A22stdlife+$E354),(Input!$J$164*(1+rvanilla)^0.5)-SUM($J354:AV354),(Input!$J$164*(1+rvanilla)^0.5)/A22stdlife))</f>
        <v>n/a</v>
      </c>
      <c r="AX354" s="164" t="str">
        <f>IF(A22stdlife="n/a","n/a",IF(AX$3&gt;(A22stdlife+$E354),(Input!$J$164*(1+rvanilla)^0.5)-SUM($J354:AW354),(Input!$J$164*(1+rvanilla)^0.5)/A22stdlife))</f>
        <v>n/a</v>
      </c>
      <c r="AY354" s="164" t="str">
        <f>IF(A22stdlife="n/a","n/a",IF(AY$3&gt;(A22stdlife+$E354),(Input!$J$164*(1+rvanilla)^0.5)-SUM($J354:AX354),(Input!$J$164*(1+rvanilla)^0.5)/A22stdlife))</f>
        <v>n/a</v>
      </c>
      <c r="AZ354" s="164" t="str">
        <f>IF(A22stdlife="n/a","n/a",IF(AZ$3&gt;(A22stdlife+$E354),(Input!$J$164*(1+rvanilla)^0.5)-SUM($J354:AY354),(Input!$J$164*(1+rvanilla)^0.5)/A22stdlife))</f>
        <v>n/a</v>
      </c>
      <c r="BA354" s="164" t="str">
        <f>IF(A22stdlife="n/a","n/a",IF(BA$3&gt;(A22stdlife+$E354),(Input!$J$164*(1+rvanilla)^0.5)-SUM($J354:AZ354),(Input!$J$164*(1+rvanilla)^0.5)/A22stdlife))</f>
        <v>n/a</v>
      </c>
      <c r="BB354" s="164" t="str">
        <f>IF(A22stdlife="n/a","n/a",IF(BB$3&gt;(A22stdlife+$E354),(Input!$J$164*(1+rvanilla)^0.5)-SUM($J354:BA354),(Input!$J$164*(1+rvanilla)^0.5)/A22stdlife))</f>
        <v>n/a</v>
      </c>
      <c r="BC354" s="164" t="str">
        <f>IF(A22stdlife="n/a","n/a",IF(BC$3&gt;(A22stdlife+$E354),(Input!$J$164*(1+rvanilla)^0.5)-SUM($J354:BB354),(Input!$J$164*(1+rvanilla)^0.5)/A22stdlife))</f>
        <v>n/a</v>
      </c>
      <c r="BD354" s="164" t="str">
        <f>IF(A22stdlife="n/a","n/a",IF(BD$3&gt;(A22stdlife+$E354),(Input!$J$164*(1+rvanilla)^0.5)-SUM($J354:BC354),(Input!$J$164*(1+rvanilla)^0.5)/A22stdlife))</f>
        <v>n/a</v>
      </c>
      <c r="BE354" s="164" t="str">
        <f>IF(A22stdlife="n/a","n/a",IF(BE$3&gt;(A22stdlife+$E354),(Input!$J$164*(1+rvanilla)^0.5)-SUM($J354:BD354),(Input!$J$164*(1+rvanilla)^0.5)/A22stdlife))</f>
        <v>n/a</v>
      </c>
      <c r="BF354" s="164" t="str">
        <f>IF(A22stdlife="n/a","n/a",IF(BF$3&gt;(A22stdlife+$E354),(Input!$J$164*(1+rvanilla)^0.5)-SUM($J354:BE354),(Input!$J$164*(1+rvanilla)^0.5)/A22stdlife))</f>
        <v>n/a</v>
      </c>
      <c r="BG354" s="164" t="str">
        <f>IF(A22stdlife="n/a","n/a",IF(BG$3&gt;(A22stdlife+$E354),(Input!$J$164*(1+rvanilla)^0.5)-SUM($J354:BF354),(Input!$J$164*(1+rvanilla)^0.5)/A22stdlife))</f>
        <v>n/a</v>
      </c>
      <c r="BH354" s="164" t="str">
        <f>IF(A22stdlife="n/a","n/a",IF(BH$3&gt;(A22stdlife+$E354),(Input!$J$164*(1+rvanilla)^0.5)-SUM($J354:BG354),(Input!$J$164*(1+rvanilla)^0.5)/A22stdlife))</f>
        <v>n/a</v>
      </c>
      <c r="BI354" s="164" t="str">
        <f>IF(A22stdlife="n/a","n/a",IF(BI$3&gt;(A22stdlife+$E354),(Input!$J$164*(1+rvanilla)^0.5)-SUM($J354:BH354),(Input!$J$164*(1+rvanilla)^0.5)/A22stdlife))</f>
        <v>n/a</v>
      </c>
      <c r="BJ354" s="18"/>
      <c r="BK354" s="18"/>
      <c r="BL354"/>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s="5" customFormat="1" hidden="1" outlineLevel="2" x14ac:dyDescent="0.2">
      <c r="A355" s="18"/>
      <c r="B355" s="18"/>
      <c r="C355" s="36"/>
      <c r="D355" s="485"/>
      <c r="E355" s="283">
        <v>5</v>
      </c>
      <c r="F355" s="38"/>
      <c r="G355" s="391"/>
      <c r="H355" s="308"/>
      <c r="I355" s="308"/>
      <c r="J355" s="308"/>
      <c r="K355" s="307"/>
      <c r="L355" s="164" t="str">
        <f>IF(A22stdlife="n/a","n/a",IF(L$3&gt;(A22stdlife+$E355),(Input!$K$164*(1+rvanilla)^0.5)-SUM($K355:K355),(Input!$K$164*(1+rvanilla)^0.5)/A22stdlife))</f>
        <v>n/a</v>
      </c>
      <c r="M355" s="164" t="str">
        <f>IF(A22stdlife="n/a","n/a",IF(M$3&gt;(A22stdlife+$E355),(Input!$K$164*(1+rvanilla)^0.5)-SUM($K355:L355),(Input!$K$164*(1+rvanilla)^0.5)/A22stdlife))</f>
        <v>n/a</v>
      </c>
      <c r="N355" s="164" t="str">
        <f>IF(A22stdlife="n/a","n/a",IF(N$3&gt;(A22stdlife+$E355),(Input!$K$164*(1+rvanilla)^0.5)-SUM($K355:M355),(Input!$K$164*(1+rvanilla)^0.5)/A22stdlife))</f>
        <v>n/a</v>
      </c>
      <c r="O355" s="164" t="str">
        <f>IF(A22stdlife="n/a","n/a",IF(O$3&gt;(A22stdlife+$E355),(Input!$K$164*(1+rvanilla)^0.5)-SUM($K355:N355),(Input!$K$164*(1+rvanilla)^0.5)/A22stdlife))</f>
        <v>n/a</v>
      </c>
      <c r="P355" s="164" t="str">
        <f>IF(A22stdlife="n/a","n/a",IF(P$3&gt;(A22stdlife+$E355),(Input!$K$164*(1+rvanilla)^0.5)-SUM($K355:O355),(Input!$K$164*(1+rvanilla)^0.5)/A22stdlife))</f>
        <v>n/a</v>
      </c>
      <c r="Q355" s="164" t="str">
        <f>IF(A22stdlife="n/a","n/a",IF(Q$3&gt;(A22stdlife+$E355),(Input!$K$164*(1+rvanilla)^0.5)-SUM($K355:P355),(Input!$K$164*(1+rvanilla)^0.5)/A22stdlife))</f>
        <v>n/a</v>
      </c>
      <c r="R355" s="164" t="str">
        <f>IF(A22stdlife="n/a","n/a",IF(R$3&gt;(A22stdlife+$E355),(Input!$K$164*(1+rvanilla)^0.5)-SUM($K355:Q355),(Input!$K$164*(1+rvanilla)^0.5)/A22stdlife))</f>
        <v>n/a</v>
      </c>
      <c r="S355" s="164" t="str">
        <f>IF(A22stdlife="n/a","n/a",IF(S$3&gt;(A22stdlife+$E355),(Input!$K$164*(1+rvanilla)^0.5)-SUM($K355:R355),(Input!$K$164*(1+rvanilla)^0.5)/A22stdlife))</f>
        <v>n/a</v>
      </c>
      <c r="T355" s="164" t="str">
        <f>IF(A22stdlife="n/a","n/a",IF(T$3&gt;(A22stdlife+$E355),(Input!$K$164*(1+rvanilla)^0.5)-SUM($K355:S355),(Input!$K$164*(1+rvanilla)^0.5)/A22stdlife))</f>
        <v>n/a</v>
      </c>
      <c r="U355" s="164" t="str">
        <f>IF(A22stdlife="n/a","n/a",IF(U$3&gt;(A22stdlife+$E355),(Input!$K$164*(1+rvanilla)^0.5)-SUM($K355:T355),(Input!$K$164*(1+rvanilla)^0.5)/A22stdlife))</f>
        <v>n/a</v>
      </c>
      <c r="V355" s="164" t="str">
        <f>IF(A22stdlife="n/a","n/a",IF(V$3&gt;(A22stdlife+$E355),(Input!$K$164*(1+rvanilla)^0.5)-SUM($K355:U355),(Input!$K$164*(1+rvanilla)^0.5)/A22stdlife))</f>
        <v>n/a</v>
      </c>
      <c r="W355" s="164" t="str">
        <f>IF(A22stdlife="n/a","n/a",IF(W$3&gt;(A22stdlife+$E355),(Input!$K$164*(1+rvanilla)^0.5)-SUM($K355:V355),(Input!$K$164*(1+rvanilla)^0.5)/A22stdlife))</f>
        <v>n/a</v>
      </c>
      <c r="X355" s="164" t="str">
        <f>IF(A22stdlife="n/a","n/a",IF(X$3&gt;(A22stdlife+$E355),(Input!$K$164*(1+rvanilla)^0.5)-SUM($K355:W355),(Input!$K$164*(1+rvanilla)^0.5)/A22stdlife))</f>
        <v>n/a</v>
      </c>
      <c r="Y355" s="164" t="str">
        <f>IF(A22stdlife="n/a","n/a",IF(Y$3&gt;(A22stdlife+$E355),(Input!$K$164*(1+rvanilla)^0.5)-SUM($K355:X355),(Input!$K$164*(1+rvanilla)^0.5)/A22stdlife))</f>
        <v>n/a</v>
      </c>
      <c r="Z355" s="164" t="str">
        <f>IF(A22stdlife="n/a","n/a",IF(Z$3&gt;(A22stdlife+$E355),(Input!$K$164*(1+rvanilla)^0.5)-SUM($K355:Y355),(Input!$K$164*(1+rvanilla)^0.5)/A22stdlife))</f>
        <v>n/a</v>
      </c>
      <c r="AA355" s="164" t="str">
        <f>IF(A22stdlife="n/a","n/a",IF(AA$3&gt;(A22stdlife+$E355),(Input!$K$164*(1+rvanilla)^0.5)-SUM($K355:Z355),(Input!$K$164*(1+rvanilla)^0.5)/A22stdlife))</f>
        <v>n/a</v>
      </c>
      <c r="AB355" s="164" t="str">
        <f>IF(A22stdlife="n/a","n/a",IF(AB$3&gt;(A22stdlife+$E355),(Input!$K$164*(1+rvanilla)^0.5)-SUM($K355:AA355),(Input!$K$164*(1+rvanilla)^0.5)/A22stdlife))</f>
        <v>n/a</v>
      </c>
      <c r="AC355" s="164" t="str">
        <f>IF(A22stdlife="n/a","n/a",IF(AC$3&gt;(A22stdlife+$E355),(Input!$K$164*(1+rvanilla)^0.5)-SUM($K355:AB355),(Input!$K$164*(1+rvanilla)^0.5)/A22stdlife))</f>
        <v>n/a</v>
      </c>
      <c r="AD355" s="164" t="str">
        <f>IF(A22stdlife="n/a","n/a",IF(AD$3&gt;(A22stdlife+$E355),(Input!$K$164*(1+rvanilla)^0.5)-SUM($K355:AC355),(Input!$K$164*(1+rvanilla)^0.5)/A22stdlife))</f>
        <v>n/a</v>
      </c>
      <c r="AE355" s="164" t="str">
        <f>IF(A22stdlife="n/a","n/a",IF(AE$3&gt;(A22stdlife+$E355),(Input!$K$164*(1+rvanilla)^0.5)-SUM($K355:AD355),(Input!$K$164*(1+rvanilla)^0.5)/A22stdlife))</f>
        <v>n/a</v>
      </c>
      <c r="AF355" s="164" t="str">
        <f>IF(A22stdlife="n/a","n/a",IF(AF$3&gt;(A22stdlife+$E355),(Input!$K$164*(1+rvanilla)^0.5)-SUM($K355:AE355),(Input!$K$164*(1+rvanilla)^0.5)/A22stdlife))</f>
        <v>n/a</v>
      </c>
      <c r="AG355" s="164" t="str">
        <f>IF(A22stdlife="n/a","n/a",IF(AG$3&gt;(A22stdlife+$E355),(Input!$K$164*(1+rvanilla)^0.5)-SUM($K355:AF355),(Input!$K$164*(1+rvanilla)^0.5)/A22stdlife))</f>
        <v>n/a</v>
      </c>
      <c r="AH355" s="164" t="str">
        <f>IF(A22stdlife="n/a","n/a",IF(AH$3&gt;(A22stdlife+$E355),(Input!$K$164*(1+rvanilla)^0.5)-SUM($K355:AG355),(Input!$K$164*(1+rvanilla)^0.5)/A22stdlife))</f>
        <v>n/a</v>
      </c>
      <c r="AI355" s="164" t="str">
        <f>IF(A22stdlife="n/a","n/a",IF(AI$3&gt;(A22stdlife+$E355),(Input!$K$164*(1+rvanilla)^0.5)-SUM($K355:AH355),(Input!$K$164*(1+rvanilla)^0.5)/A22stdlife))</f>
        <v>n/a</v>
      </c>
      <c r="AJ355" s="164" t="str">
        <f>IF(A22stdlife="n/a","n/a",IF(AJ$3&gt;(A22stdlife+$E355),(Input!$K$164*(1+rvanilla)^0.5)-SUM($K355:AI355),(Input!$K$164*(1+rvanilla)^0.5)/A22stdlife))</f>
        <v>n/a</v>
      </c>
      <c r="AK355" s="164" t="str">
        <f>IF(A22stdlife="n/a","n/a",IF(AK$3&gt;(A22stdlife+$E355),(Input!$K$164*(1+rvanilla)^0.5)-SUM($K355:AJ355),(Input!$K$164*(1+rvanilla)^0.5)/A22stdlife))</f>
        <v>n/a</v>
      </c>
      <c r="AL355" s="164" t="str">
        <f>IF(A22stdlife="n/a","n/a",IF(AL$3&gt;(A22stdlife+$E355),(Input!$K$164*(1+rvanilla)^0.5)-SUM($K355:AK355),(Input!$K$164*(1+rvanilla)^0.5)/A22stdlife))</f>
        <v>n/a</v>
      </c>
      <c r="AM355" s="164" t="str">
        <f>IF(A22stdlife="n/a","n/a",IF(AM$3&gt;(A22stdlife+$E355),(Input!$K$164*(1+rvanilla)^0.5)-SUM($K355:AL355),(Input!$K$164*(1+rvanilla)^0.5)/A22stdlife))</f>
        <v>n/a</v>
      </c>
      <c r="AN355" s="164" t="str">
        <f>IF(A22stdlife="n/a","n/a",IF(AN$3&gt;(A22stdlife+$E355),(Input!$K$164*(1+rvanilla)^0.5)-SUM($K355:AM355),(Input!$K$164*(1+rvanilla)^0.5)/A22stdlife))</f>
        <v>n/a</v>
      </c>
      <c r="AO355" s="164" t="str">
        <f>IF(A22stdlife="n/a","n/a",IF(AO$3&gt;(A22stdlife+$E355),(Input!$K$164*(1+rvanilla)^0.5)-SUM($K355:AN355),(Input!$K$164*(1+rvanilla)^0.5)/A22stdlife))</f>
        <v>n/a</v>
      </c>
      <c r="AP355" s="164" t="str">
        <f>IF(A22stdlife="n/a","n/a",IF(AP$3&gt;(A22stdlife+$E355),(Input!$K$164*(1+rvanilla)^0.5)-SUM($K355:AO355),(Input!$K$164*(1+rvanilla)^0.5)/A22stdlife))</f>
        <v>n/a</v>
      </c>
      <c r="AQ355" s="164" t="str">
        <f>IF(A22stdlife="n/a","n/a",IF(AQ$3&gt;(A22stdlife+$E355),(Input!$K$164*(1+rvanilla)^0.5)-SUM($K355:AP355),(Input!$K$164*(1+rvanilla)^0.5)/A22stdlife))</f>
        <v>n/a</v>
      </c>
      <c r="AR355" s="164" t="str">
        <f>IF(A22stdlife="n/a","n/a",IF(AR$3&gt;(A22stdlife+$E355),(Input!$K$164*(1+rvanilla)^0.5)-SUM($K355:AQ355),(Input!$K$164*(1+rvanilla)^0.5)/A22stdlife))</f>
        <v>n/a</v>
      </c>
      <c r="AS355" s="164" t="str">
        <f>IF(A22stdlife="n/a","n/a",IF(AS$3&gt;(A22stdlife+$E355),(Input!$K$164*(1+rvanilla)^0.5)-SUM($K355:AR355),(Input!$K$164*(1+rvanilla)^0.5)/A22stdlife))</f>
        <v>n/a</v>
      </c>
      <c r="AT355" s="164" t="str">
        <f>IF(A22stdlife="n/a","n/a",IF(AT$3&gt;(A22stdlife+$E355),(Input!$K$164*(1+rvanilla)^0.5)-SUM($K355:AS355),(Input!$K$164*(1+rvanilla)^0.5)/A22stdlife))</f>
        <v>n/a</v>
      </c>
      <c r="AU355" s="164" t="str">
        <f>IF(A22stdlife="n/a","n/a",IF(AU$3&gt;(A22stdlife+$E355),(Input!$K$164*(1+rvanilla)^0.5)-SUM($K355:AT355),(Input!$K$164*(1+rvanilla)^0.5)/A22stdlife))</f>
        <v>n/a</v>
      </c>
      <c r="AV355" s="164" t="str">
        <f>IF(A22stdlife="n/a","n/a",IF(AV$3&gt;(A22stdlife+$E355),(Input!$K$164*(1+rvanilla)^0.5)-SUM($K355:AU355),(Input!$K$164*(1+rvanilla)^0.5)/A22stdlife))</f>
        <v>n/a</v>
      </c>
      <c r="AW355" s="164" t="str">
        <f>IF(A22stdlife="n/a","n/a",IF(AW$3&gt;(A22stdlife+$E355),(Input!$K$164*(1+rvanilla)^0.5)-SUM($K355:AV355),(Input!$K$164*(1+rvanilla)^0.5)/A22stdlife))</f>
        <v>n/a</v>
      </c>
      <c r="AX355" s="164" t="str">
        <f>IF(A22stdlife="n/a","n/a",IF(AX$3&gt;(A22stdlife+$E355),(Input!$K$164*(1+rvanilla)^0.5)-SUM($K355:AW355),(Input!$K$164*(1+rvanilla)^0.5)/A22stdlife))</f>
        <v>n/a</v>
      </c>
      <c r="AY355" s="164" t="str">
        <f>IF(A22stdlife="n/a","n/a",IF(AY$3&gt;(A22stdlife+$E355),(Input!$K$164*(1+rvanilla)^0.5)-SUM($K355:AX355),(Input!$K$164*(1+rvanilla)^0.5)/A22stdlife))</f>
        <v>n/a</v>
      </c>
      <c r="AZ355" s="164" t="str">
        <f>IF(A22stdlife="n/a","n/a",IF(AZ$3&gt;(A22stdlife+$E355),(Input!$K$164*(1+rvanilla)^0.5)-SUM($K355:AY355),(Input!$K$164*(1+rvanilla)^0.5)/A22stdlife))</f>
        <v>n/a</v>
      </c>
      <c r="BA355" s="164" t="str">
        <f>IF(A22stdlife="n/a","n/a",IF(BA$3&gt;(A22stdlife+$E355),(Input!$K$164*(1+rvanilla)^0.5)-SUM($K355:AZ355),(Input!$K$164*(1+rvanilla)^0.5)/A22stdlife))</f>
        <v>n/a</v>
      </c>
      <c r="BB355" s="164" t="str">
        <f>IF(A22stdlife="n/a","n/a",IF(BB$3&gt;(A22stdlife+$E355),(Input!$K$164*(1+rvanilla)^0.5)-SUM($K355:BA355),(Input!$K$164*(1+rvanilla)^0.5)/A22stdlife))</f>
        <v>n/a</v>
      </c>
      <c r="BC355" s="164" t="str">
        <f>IF(A22stdlife="n/a","n/a",IF(BC$3&gt;(A22stdlife+$E355),(Input!$K$164*(1+rvanilla)^0.5)-SUM($K355:BB355),(Input!$K$164*(1+rvanilla)^0.5)/A22stdlife))</f>
        <v>n/a</v>
      </c>
      <c r="BD355" s="164" t="str">
        <f>IF(A22stdlife="n/a","n/a",IF(BD$3&gt;(A22stdlife+$E355),(Input!$K$164*(1+rvanilla)^0.5)-SUM($K355:BC355),(Input!$K$164*(1+rvanilla)^0.5)/A22stdlife))</f>
        <v>n/a</v>
      </c>
      <c r="BE355" s="164" t="str">
        <f>IF(A22stdlife="n/a","n/a",IF(BE$3&gt;(A22stdlife+$E355),(Input!$K$164*(1+rvanilla)^0.5)-SUM($K355:BD355),(Input!$K$164*(1+rvanilla)^0.5)/A22stdlife))</f>
        <v>n/a</v>
      </c>
      <c r="BF355" s="164" t="str">
        <f>IF(A22stdlife="n/a","n/a",IF(BF$3&gt;(A22stdlife+$E355),(Input!$K$164*(1+rvanilla)^0.5)-SUM($K355:BE355),(Input!$K$164*(1+rvanilla)^0.5)/A22stdlife))</f>
        <v>n/a</v>
      </c>
      <c r="BG355" s="164" t="str">
        <f>IF(A22stdlife="n/a","n/a",IF(BG$3&gt;(A22stdlife+$E355),(Input!$K$164*(1+rvanilla)^0.5)-SUM($K355:BF355),(Input!$K$164*(1+rvanilla)^0.5)/A22stdlife))</f>
        <v>n/a</v>
      </c>
      <c r="BH355" s="164" t="str">
        <f>IF(A22stdlife="n/a","n/a",IF(BH$3&gt;(A22stdlife+$E355),(Input!$K$164*(1+rvanilla)^0.5)-SUM($K355:BG355),(Input!$K$164*(1+rvanilla)^0.5)/A22stdlife))</f>
        <v>n/a</v>
      </c>
      <c r="BI355" s="164" t="str">
        <f>IF(A22stdlife="n/a","n/a",IF(BI$3&gt;(A22stdlife+$E355),(Input!$K$164*(1+rvanilla)^0.5)-SUM($K355:BH355),(Input!$K$164*(1+rvanilla)^0.5)/A22stdlife))</f>
        <v>n/a</v>
      </c>
      <c r="BJ355" s="18"/>
      <c r="BK355" s="18"/>
      <c r="BL355"/>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s="5" customFormat="1" hidden="1" outlineLevel="2" x14ac:dyDescent="0.2">
      <c r="A356" s="18"/>
      <c r="B356" s="18"/>
      <c r="C356" s="36"/>
      <c r="D356" s="485"/>
      <c r="E356" s="283">
        <v>6</v>
      </c>
      <c r="F356" s="38"/>
      <c r="G356" s="391"/>
      <c r="H356" s="308"/>
      <c r="I356" s="308"/>
      <c r="J356" s="308"/>
      <c r="K356" s="308"/>
      <c r="L356" s="307"/>
      <c r="M356" s="164" t="str">
        <f>IF(A22stdlife="n/a","n/a",IF(M$3&gt;(A22stdlife+$E356),(Input!$L$164*(1+rvanilla)^0.5)-SUM($L356:L356),(Input!$L$164*(1+rvanilla)^0.5)/A22stdlife))</f>
        <v>n/a</v>
      </c>
      <c r="N356" s="164" t="str">
        <f>IF(A22stdlife="n/a","n/a",IF(N$3&gt;(A22stdlife+$E356),(Input!$L$164*(1+rvanilla)^0.5)-SUM($L356:M356),(Input!$L$164*(1+rvanilla)^0.5)/A22stdlife))</f>
        <v>n/a</v>
      </c>
      <c r="O356" s="164" t="str">
        <f>IF(A22stdlife="n/a","n/a",IF(O$3&gt;(A22stdlife+$E356),(Input!$L$164*(1+rvanilla)^0.5)-SUM($L356:N356),(Input!$L$164*(1+rvanilla)^0.5)/A22stdlife))</f>
        <v>n/a</v>
      </c>
      <c r="P356" s="164" t="str">
        <f>IF(A22stdlife="n/a","n/a",IF(P$3&gt;(A22stdlife+$E356),(Input!$L$164*(1+rvanilla)^0.5)-SUM($L356:O356),(Input!$L$164*(1+rvanilla)^0.5)/A22stdlife))</f>
        <v>n/a</v>
      </c>
      <c r="Q356" s="164" t="str">
        <f>IF(A22stdlife="n/a","n/a",IF(Q$3&gt;(A22stdlife+$E356),(Input!$L$164*(1+rvanilla)^0.5)-SUM($L356:P356),(Input!$L$164*(1+rvanilla)^0.5)/A22stdlife))</f>
        <v>n/a</v>
      </c>
      <c r="R356" s="164" t="str">
        <f>IF(A22stdlife="n/a","n/a",IF(R$3&gt;(A22stdlife+$E356),(Input!$L$164*(1+rvanilla)^0.5)-SUM($L356:Q356),(Input!$L$164*(1+rvanilla)^0.5)/A22stdlife))</f>
        <v>n/a</v>
      </c>
      <c r="S356" s="164" t="str">
        <f>IF(A22stdlife="n/a","n/a",IF(S$3&gt;(A22stdlife+$E356),(Input!$L$164*(1+rvanilla)^0.5)-SUM($L356:R356),(Input!$L$164*(1+rvanilla)^0.5)/A22stdlife))</f>
        <v>n/a</v>
      </c>
      <c r="T356" s="164" t="str">
        <f>IF(A22stdlife="n/a","n/a",IF(T$3&gt;(A22stdlife+$E356),(Input!$L$164*(1+rvanilla)^0.5)-SUM($L356:S356),(Input!$L$164*(1+rvanilla)^0.5)/A22stdlife))</f>
        <v>n/a</v>
      </c>
      <c r="U356" s="164" t="str">
        <f>IF(A22stdlife="n/a","n/a",IF(U$3&gt;(A22stdlife+$E356),(Input!$L$164*(1+rvanilla)^0.5)-SUM($L356:T356),(Input!$L$164*(1+rvanilla)^0.5)/A22stdlife))</f>
        <v>n/a</v>
      </c>
      <c r="V356" s="164" t="str">
        <f>IF(A22stdlife="n/a","n/a",IF(V$3&gt;(A22stdlife+$E356),(Input!$L$164*(1+rvanilla)^0.5)-SUM($L356:U356),(Input!$L$164*(1+rvanilla)^0.5)/A22stdlife))</f>
        <v>n/a</v>
      </c>
      <c r="W356" s="164" t="str">
        <f>IF(A22stdlife="n/a","n/a",IF(W$3&gt;(A22stdlife+$E356),(Input!$L$164*(1+rvanilla)^0.5)-SUM($L356:V356),(Input!$L$164*(1+rvanilla)^0.5)/A22stdlife))</f>
        <v>n/a</v>
      </c>
      <c r="X356" s="164" t="str">
        <f>IF(A22stdlife="n/a","n/a",IF(X$3&gt;(A22stdlife+$E356),(Input!$L$164*(1+rvanilla)^0.5)-SUM($L356:W356),(Input!$L$164*(1+rvanilla)^0.5)/A22stdlife))</f>
        <v>n/a</v>
      </c>
      <c r="Y356" s="164" t="str">
        <f>IF(A22stdlife="n/a","n/a",IF(Y$3&gt;(A22stdlife+$E356),(Input!$L$164*(1+rvanilla)^0.5)-SUM($L356:X356),(Input!$L$164*(1+rvanilla)^0.5)/A22stdlife))</f>
        <v>n/a</v>
      </c>
      <c r="Z356" s="164" t="str">
        <f>IF(A22stdlife="n/a","n/a",IF(Z$3&gt;(A22stdlife+$E356),(Input!$L$164*(1+rvanilla)^0.5)-SUM($L356:Y356),(Input!$L$164*(1+rvanilla)^0.5)/A22stdlife))</f>
        <v>n/a</v>
      </c>
      <c r="AA356" s="164" t="str">
        <f>IF(A22stdlife="n/a","n/a",IF(AA$3&gt;(A22stdlife+$E356),(Input!$L$164*(1+rvanilla)^0.5)-SUM($L356:Z356),(Input!$L$164*(1+rvanilla)^0.5)/A22stdlife))</f>
        <v>n/a</v>
      </c>
      <c r="AB356" s="164" t="str">
        <f>IF(A22stdlife="n/a","n/a",IF(AB$3&gt;(A22stdlife+$E356),(Input!$L$164*(1+rvanilla)^0.5)-SUM($L356:AA356),(Input!$L$164*(1+rvanilla)^0.5)/A22stdlife))</f>
        <v>n/a</v>
      </c>
      <c r="AC356" s="164" t="str">
        <f>IF(A22stdlife="n/a","n/a",IF(AC$3&gt;(A22stdlife+$E356),(Input!$L$164*(1+rvanilla)^0.5)-SUM($L356:AB356),(Input!$L$164*(1+rvanilla)^0.5)/A22stdlife))</f>
        <v>n/a</v>
      </c>
      <c r="AD356" s="164" t="str">
        <f>IF(A22stdlife="n/a","n/a",IF(AD$3&gt;(A22stdlife+$E356),(Input!$L$164*(1+rvanilla)^0.5)-SUM($L356:AC356),(Input!$L$164*(1+rvanilla)^0.5)/A22stdlife))</f>
        <v>n/a</v>
      </c>
      <c r="AE356" s="164" t="str">
        <f>IF(A22stdlife="n/a","n/a",IF(AE$3&gt;(A22stdlife+$E356),(Input!$L$164*(1+rvanilla)^0.5)-SUM($L356:AD356),(Input!$L$164*(1+rvanilla)^0.5)/A22stdlife))</f>
        <v>n/a</v>
      </c>
      <c r="AF356" s="164" t="str">
        <f>IF(A22stdlife="n/a","n/a",IF(AF$3&gt;(A22stdlife+$E356),(Input!$L$164*(1+rvanilla)^0.5)-SUM($L356:AE356),(Input!$L$164*(1+rvanilla)^0.5)/A22stdlife))</f>
        <v>n/a</v>
      </c>
      <c r="AG356" s="164" t="str">
        <f>IF(A22stdlife="n/a","n/a",IF(AG$3&gt;(A22stdlife+$E356),(Input!$L$164*(1+rvanilla)^0.5)-SUM($L356:AF356),(Input!$L$164*(1+rvanilla)^0.5)/A22stdlife))</f>
        <v>n/a</v>
      </c>
      <c r="AH356" s="164" t="str">
        <f>IF(A22stdlife="n/a","n/a",IF(AH$3&gt;(A22stdlife+$E356),(Input!$L$164*(1+rvanilla)^0.5)-SUM($L356:AG356),(Input!$L$164*(1+rvanilla)^0.5)/A22stdlife))</f>
        <v>n/a</v>
      </c>
      <c r="AI356" s="164" t="str">
        <f>IF(A22stdlife="n/a","n/a",IF(AI$3&gt;(A22stdlife+$E356),(Input!$L$164*(1+rvanilla)^0.5)-SUM($L356:AH356),(Input!$L$164*(1+rvanilla)^0.5)/A22stdlife))</f>
        <v>n/a</v>
      </c>
      <c r="AJ356" s="164" t="str">
        <f>IF(A22stdlife="n/a","n/a",IF(AJ$3&gt;(A22stdlife+$E356),(Input!$L$164*(1+rvanilla)^0.5)-SUM($L356:AI356),(Input!$L$164*(1+rvanilla)^0.5)/A22stdlife))</f>
        <v>n/a</v>
      </c>
      <c r="AK356" s="164" t="str">
        <f>IF(A22stdlife="n/a","n/a",IF(AK$3&gt;(A22stdlife+$E356),(Input!$L$164*(1+rvanilla)^0.5)-SUM($L356:AJ356),(Input!$L$164*(1+rvanilla)^0.5)/A22stdlife))</f>
        <v>n/a</v>
      </c>
      <c r="AL356" s="164" t="str">
        <f>IF(A22stdlife="n/a","n/a",IF(AL$3&gt;(A22stdlife+$E356),(Input!$L$164*(1+rvanilla)^0.5)-SUM($L356:AK356),(Input!$L$164*(1+rvanilla)^0.5)/A22stdlife))</f>
        <v>n/a</v>
      </c>
      <c r="AM356" s="164" t="str">
        <f>IF(A22stdlife="n/a","n/a",IF(AM$3&gt;(A22stdlife+$E356),(Input!$L$164*(1+rvanilla)^0.5)-SUM($L356:AL356),(Input!$L$164*(1+rvanilla)^0.5)/A22stdlife))</f>
        <v>n/a</v>
      </c>
      <c r="AN356" s="164" t="str">
        <f>IF(A22stdlife="n/a","n/a",IF(AN$3&gt;(A22stdlife+$E356),(Input!$L$164*(1+rvanilla)^0.5)-SUM($L356:AM356),(Input!$L$164*(1+rvanilla)^0.5)/A22stdlife))</f>
        <v>n/a</v>
      </c>
      <c r="AO356" s="164" t="str">
        <f>IF(A22stdlife="n/a","n/a",IF(AO$3&gt;(A22stdlife+$E356),(Input!$L$164*(1+rvanilla)^0.5)-SUM($L356:AN356),(Input!$L$164*(1+rvanilla)^0.5)/A22stdlife))</f>
        <v>n/a</v>
      </c>
      <c r="AP356" s="164" t="str">
        <f>IF(A22stdlife="n/a","n/a",IF(AP$3&gt;(A22stdlife+$E356),(Input!$L$164*(1+rvanilla)^0.5)-SUM($L356:AO356),(Input!$L$164*(1+rvanilla)^0.5)/A22stdlife))</f>
        <v>n/a</v>
      </c>
      <c r="AQ356" s="164" t="str">
        <f>IF(A22stdlife="n/a","n/a",IF(AQ$3&gt;(A22stdlife+$E356),(Input!$L$164*(1+rvanilla)^0.5)-SUM($L356:AP356),(Input!$L$164*(1+rvanilla)^0.5)/A22stdlife))</f>
        <v>n/a</v>
      </c>
      <c r="AR356" s="164" t="str">
        <f>IF(A22stdlife="n/a","n/a",IF(AR$3&gt;(A22stdlife+$E356),(Input!$L$164*(1+rvanilla)^0.5)-SUM($L356:AQ356),(Input!$L$164*(1+rvanilla)^0.5)/A22stdlife))</f>
        <v>n/a</v>
      </c>
      <c r="AS356" s="164" t="str">
        <f>IF(A22stdlife="n/a","n/a",IF(AS$3&gt;(A22stdlife+$E356),(Input!$L$164*(1+rvanilla)^0.5)-SUM($L356:AR356),(Input!$L$164*(1+rvanilla)^0.5)/A22stdlife))</f>
        <v>n/a</v>
      </c>
      <c r="AT356" s="164" t="str">
        <f>IF(A22stdlife="n/a","n/a",IF(AT$3&gt;(A22stdlife+$E356),(Input!$L$164*(1+rvanilla)^0.5)-SUM($L356:AS356),(Input!$L$164*(1+rvanilla)^0.5)/A22stdlife))</f>
        <v>n/a</v>
      </c>
      <c r="AU356" s="164" t="str">
        <f>IF(A22stdlife="n/a","n/a",IF(AU$3&gt;(A22stdlife+$E356),(Input!$L$164*(1+rvanilla)^0.5)-SUM($L356:AT356),(Input!$L$164*(1+rvanilla)^0.5)/A22stdlife))</f>
        <v>n/a</v>
      </c>
      <c r="AV356" s="164" t="str">
        <f>IF(A22stdlife="n/a","n/a",IF(AV$3&gt;(A22stdlife+$E356),(Input!$L$164*(1+rvanilla)^0.5)-SUM($L356:AU356),(Input!$L$164*(1+rvanilla)^0.5)/A22stdlife))</f>
        <v>n/a</v>
      </c>
      <c r="AW356" s="164" t="str">
        <f>IF(A22stdlife="n/a","n/a",IF(AW$3&gt;(A22stdlife+$E356),(Input!$L$164*(1+rvanilla)^0.5)-SUM($L356:AV356),(Input!$L$164*(1+rvanilla)^0.5)/A22stdlife))</f>
        <v>n/a</v>
      </c>
      <c r="AX356" s="164" t="str">
        <f>IF(A22stdlife="n/a","n/a",IF(AX$3&gt;(A22stdlife+$E356),(Input!$L$164*(1+rvanilla)^0.5)-SUM($L356:AW356),(Input!$L$164*(1+rvanilla)^0.5)/A22stdlife))</f>
        <v>n/a</v>
      </c>
      <c r="AY356" s="164" t="str">
        <f>IF(A22stdlife="n/a","n/a",IF(AY$3&gt;(A22stdlife+$E356),(Input!$L$164*(1+rvanilla)^0.5)-SUM($L356:AX356),(Input!$L$164*(1+rvanilla)^0.5)/A22stdlife))</f>
        <v>n/a</v>
      </c>
      <c r="AZ356" s="164" t="str">
        <f>IF(A22stdlife="n/a","n/a",IF(AZ$3&gt;(A22stdlife+$E356),(Input!$L$164*(1+rvanilla)^0.5)-SUM($L356:AY356),(Input!$L$164*(1+rvanilla)^0.5)/A22stdlife))</f>
        <v>n/a</v>
      </c>
      <c r="BA356" s="164" t="str">
        <f>IF(A22stdlife="n/a","n/a",IF(BA$3&gt;(A22stdlife+$E356),(Input!$L$164*(1+rvanilla)^0.5)-SUM($L356:AZ356),(Input!$L$164*(1+rvanilla)^0.5)/A22stdlife))</f>
        <v>n/a</v>
      </c>
      <c r="BB356" s="164" t="str">
        <f>IF(A22stdlife="n/a","n/a",IF(BB$3&gt;(A22stdlife+$E356),(Input!$L$164*(1+rvanilla)^0.5)-SUM($L356:BA356),(Input!$L$164*(1+rvanilla)^0.5)/A22stdlife))</f>
        <v>n/a</v>
      </c>
      <c r="BC356" s="164" t="str">
        <f>IF(A22stdlife="n/a","n/a",IF(BC$3&gt;(A22stdlife+$E356),(Input!$L$164*(1+rvanilla)^0.5)-SUM($L356:BB356),(Input!$L$164*(1+rvanilla)^0.5)/A22stdlife))</f>
        <v>n/a</v>
      </c>
      <c r="BD356" s="164" t="str">
        <f>IF(A22stdlife="n/a","n/a",IF(BD$3&gt;(A22stdlife+$E356),(Input!$L$164*(1+rvanilla)^0.5)-SUM($L356:BC356),(Input!$L$164*(1+rvanilla)^0.5)/A22stdlife))</f>
        <v>n/a</v>
      </c>
      <c r="BE356" s="164" t="str">
        <f>IF(A22stdlife="n/a","n/a",IF(BE$3&gt;(A22stdlife+$E356),(Input!$L$164*(1+rvanilla)^0.5)-SUM($L356:BD356),(Input!$L$164*(1+rvanilla)^0.5)/A22stdlife))</f>
        <v>n/a</v>
      </c>
      <c r="BF356" s="164" t="str">
        <f>IF(A22stdlife="n/a","n/a",IF(BF$3&gt;(A22stdlife+$E356),(Input!$L$164*(1+rvanilla)^0.5)-SUM($L356:BE356),(Input!$L$164*(1+rvanilla)^0.5)/A22stdlife))</f>
        <v>n/a</v>
      </c>
      <c r="BG356" s="164" t="str">
        <f>IF(A22stdlife="n/a","n/a",IF(BG$3&gt;(A22stdlife+$E356),(Input!$L$164*(1+rvanilla)^0.5)-SUM($L356:BF356),(Input!$L$164*(1+rvanilla)^0.5)/A22stdlife))</f>
        <v>n/a</v>
      </c>
      <c r="BH356" s="164" t="str">
        <f>IF(A22stdlife="n/a","n/a",IF(BH$3&gt;(A22stdlife+$E356),(Input!$L$164*(1+rvanilla)^0.5)-SUM($L356:BG356),(Input!$L$164*(1+rvanilla)^0.5)/A22stdlife))</f>
        <v>n/a</v>
      </c>
      <c r="BI356" s="164" t="str">
        <f>IF(A22stdlife="n/a","n/a",IF(BI$3&gt;(A22stdlife+$E356),(Input!$L$164*(1+rvanilla)^0.5)-SUM($L356:BH356),(Input!$L$164*(1+rvanilla)^0.5)/A22stdlife))</f>
        <v>n/a</v>
      </c>
      <c r="BJ356" s="18"/>
      <c r="BK356" s="18"/>
      <c r="BL356"/>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s="5" customFormat="1" hidden="1" outlineLevel="2" x14ac:dyDescent="0.2">
      <c r="A357" s="18"/>
      <c r="B357" s="18"/>
      <c r="C357" s="36"/>
      <c r="D357" s="485"/>
      <c r="E357" s="283">
        <v>7</v>
      </c>
      <c r="F357" s="38"/>
      <c r="G357" s="391"/>
      <c r="H357" s="308"/>
      <c r="I357" s="308"/>
      <c r="J357" s="308"/>
      <c r="K357" s="308"/>
      <c r="L357" s="308"/>
      <c r="M357" s="307"/>
      <c r="N357" s="164" t="str">
        <f>IF(A22stdlife="n/a","n/a",IF(N$3&gt;(A22stdlife+$E357),(Input!$M$164*(1+rvanilla)^0.5)-SUM($M357:M357),(Input!$M$164*(1+rvanilla)^0.5)/A22stdlife))</f>
        <v>n/a</v>
      </c>
      <c r="O357" s="164" t="str">
        <f>IF(A22stdlife="n/a","n/a",IF(O$3&gt;(A22stdlife+$E357),(Input!$M$164*(1+rvanilla)^0.5)-SUM($M357:N357),(Input!$M$164*(1+rvanilla)^0.5)/A22stdlife))</f>
        <v>n/a</v>
      </c>
      <c r="P357" s="164" t="str">
        <f>IF(A22stdlife="n/a","n/a",IF(P$3&gt;(A22stdlife+$E357),(Input!$M$164*(1+rvanilla)^0.5)-SUM($M357:O357),(Input!$M$164*(1+rvanilla)^0.5)/A22stdlife))</f>
        <v>n/a</v>
      </c>
      <c r="Q357" s="164" t="str">
        <f>IF(A22stdlife="n/a","n/a",IF(Q$3&gt;(A22stdlife+$E357),(Input!$M$164*(1+rvanilla)^0.5)-SUM($M357:P357),(Input!$M$164*(1+rvanilla)^0.5)/A22stdlife))</f>
        <v>n/a</v>
      </c>
      <c r="R357" s="164" t="str">
        <f>IF(A22stdlife="n/a","n/a",IF(R$3&gt;(A22stdlife+$E357),(Input!$M$164*(1+rvanilla)^0.5)-SUM($M357:Q357),(Input!$M$164*(1+rvanilla)^0.5)/A22stdlife))</f>
        <v>n/a</v>
      </c>
      <c r="S357" s="164" t="str">
        <f>IF(A22stdlife="n/a","n/a",IF(S$3&gt;(A22stdlife+$E357),(Input!$M$164*(1+rvanilla)^0.5)-SUM($M357:R357),(Input!$M$164*(1+rvanilla)^0.5)/A22stdlife))</f>
        <v>n/a</v>
      </c>
      <c r="T357" s="164" t="str">
        <f>IF(A22stdlife="n/a","n/a",IF(T$3&gt;(A22stdlife+$E357),(Input!$M$164*(1+rvanilla)^0.5)-SUM($M357:S357),(Input!$M$164*(1+rvanilla)^0.5)/A22stdlife))</f>
        <v>n/a</v>
      </c>
      <c r="U357" s="164" t="str">
        <f>IF(A22stdlife="n/a","n/a",IF(U$3&gt;(A22stdlife+$E357),(Input!$M$164*(1+rvanilla)^0.5)-SUM($M357:T357),(Input!$M$164*(1+rvanilla)^0.5)/A22stdlife))</f>
        <v>n/a</v>
      </c>
      <c r="V357" s="164" t="str">
        <f>IF(A22stdlife="n/a","n/a",IF(V$3&gt;(A22stdlife+$E357),(Input!$M$164*(1+rvanilla)^0.5)-SUM($M357:U357),(Input!$M$164*(1+rvanilla)^0.5)/A22stdlife))</f>
        <v>n/a</v>
      </c>
      <c r="W357" s="164" t="str">
        <f>IF(A22stdlife="n/a","n/a",IF(W$3&gt;(A22stdlife+$E357),(Input!$M$164*(1+rvanilla)^0.5)-SUM($M357:V357),(Input!$M$164*(1+rvanilla)^0.5)/A22stdlife))</f>
        <v>n/a</v>
      </c>
      <c r="X357" s="164" t="str">
        <f>IF(A22stdlife="n/a","n/a",IF(X$3&gt;(A22stdlife+$E357),(Input!$M$164*(1+rvanilla)^0.5)-SUM($M357:W357),(Input!$M$164*(1+rvanilla)^0.5)/A22stdlife))</f>
        <v>n/a</v>
      </c>
      <c r="Y357" s="164" t="str">
        <f>IF(A22stdlife="n/a","n/a",IF(Y$3&gt;(A22stdlife+$E357),(Input!$M$164*(1+rvanilla)^0.5)-SUM($M357:X357),(Input!$M$164*(1+rvanilla)^0.5)/A22stdlife))</f>
        <v>n/a</v>
      </c>
      <c r="Z357" s="164" t="str">
        <f>IF(A22stdlife="n/a","n/a",IF(Z$3&gt;(A22stdlife+$E357),(Input!$M$164*(1+rvanilla)^0.5)-SUM($M357:Y357),(Input!$M$164*(1+rvanilla)^0.5)/A22stdlife))</f>
        <v>n/a</v>
      </c>
      <c r="AA357" s="164" t="str">
        <f>IF(A22stdlife="n/a","n/a",IF(AA$3&gt;(A22stdlife+$E357),(Input!$M$164*(1+rvanilla)^0.5)-SUM($M357:Z357),(Input!$M$164*(1+rvanilla)^0.5)/A22stdlife))</f>
        <v>n/a</v>
      </c>
      <c r="AB357" s="164" t="str">
        <f>IF(A22stdlife="n/a","n/a",IF(AB$3&gt;(A22stdlife+$E357),(Input!$M$164*(1+rvanilla)^0.5)-SUM($M357:AA357),(Input!$M$164*(1+rvanilla)^0.5)/A22stdlife))</f>
        <v>n/a</v>
      </c>
      <c r="AC357" s="164" t="str">
        <f>IF(A22stdlife="n/a","n/a",IF(AC$3&gt;(A22stdlife+$E357),(Input!$M$164*(1+rvanilla)^0.5)-SUM($M357:AB357),(Input!$M$164*(1+rvanilla)^0.5)/A22stdlife))</f>
        <v>n/a</v>
      </c>
      <c r="AD357" s="164" t="str">
        <f>IF(A22stdlife="n/a","n/a",IF(AD$3&gt;(A22stdlife+$E357),(Input!$M$164*(1+rvanilla)^0.5)-SUM($M357:AC357),(Input!$M$164*(1+rvanilla)^0.5)/A22stdlife))</f>
        <v>n/a</v>
      </c>
      <c r="AE357" s="164" t="str">
        <f>IF(A22stdlife="n/a","n/a",IF(AE$3&gt;(A22stdlife+$E357),(Input!$M$164*(1+rvanilla)^0.5)-SUM($M357:AD357),(Input!$M$164*(1+rvanilla)^0.5)/A22stdlife))</f>
        <v>n/a</v>
      </c>
      <c r="AF357" s="164" t="str">
        <f>IF(A22stdlife="n/a","n/a",IF(AF$3&gt;(A22stdlife+$E357),(Input!$M$164*(1+rvanilla)^0.5)-SUM($M357:AE357),(Input!$M$164*(1+rvanilla)^0.5)/A22stdlife))</f>
        <v>n/a</v>
      </c>
      <c r="AG357" s="164" t="str">
        <f>IF(A22stdlife="n/a","n/a",IF(AG$3&gt;(A22stdlife+$E357),(Input!$M$164*(1+rvanilla)^0.5)-SUM($M357:AF357),(Input!$M$164*(1+rvanilla)^0.5)/A22stdlife))</f>
        <v>n/a</v>
      </c>
      <c r="AH357" s="164" t="str">
        <f>IF(A22stdlife="n/a","n/a",IF(AH$3&gt;(A22stdlife+$E357),(Input!$M$164*(1+rvanilla)^0.5)-SUM($M357:AG357),(Input!$M$164*(1+rvanilla)^0.5)/A22stdlife))</f>
        <v>n/a</v>
      </c>
      <c r="AI357" s="164" t="str">
        <f>IF(A22stdlife="n/a","n/a",IF(AI$3&gt;(A22stdlife+$E357),(Input!$M$164*(1+rvanilla)^0.5)-SUM($M357:AH357),(Input!$M$164*(1+rvanilla)^0.5)/A22stdlife))</f>
        <v>n/a</v>
      </c>
      <c r="AJ357" s="164" t="str">
        <f>IF(A22stdlife="n/a","n/a",IF(AJ$3&gt;(A22stdlife+$E357),(Input!$M$164*(1+rvanilla)^0.5)-SUM($M357:AI357),(Input!$M$164*(1+rvanilla)^0.5)/A22stdlife))</f>
        <v>n/a</v>
      </c>
      <c r="AK357" s="164" t="str">
        <f>IF(A22stdlife="n/a","n/a",IF(AK$3&gt;(A22stdlife+$E357),(Input!$M$164*(1+rvanilla)^0.5)-SUM($M357:AJ357),(Input!$M$164*(1+rvanilla)^0.5)/A22stdlife))</f>
        <v>n/a</v>
      </c>
      <c r="AL357" s="164" t="str">
        <f>IF(A22stdlife="n/a","n/a",IF(AL$3&gt;(A22stdlife+$E357),(Input!$M$164*(1+rvanilla)^0.5)-SUM($M357:AK357),(Input!$M$164*(1+rvanilla)^0.5)/A22stdlife))</f>
        <v>n/a</v>
      </c>
      <c r="AM357" s="164" t="str">
        <f>IF(A22stdlife="n/a","n/a",IF(AM$3&gt;(A22stdlife+$E357),(Input!$M$164*(1+rvanilla)^0.5)-SUM($M357:AL357),(Input!$M$164*(1+rvanilla)^0.5)/A22stdlife))</f>
        <v>n/a</v>
      </c>
      <c r="AN357" s="164" t="str">
        <f>IF(A22stdlife="n/a","n/a",IF(AN$3&gt;(A22stdlife+$E357),(Input!$M$164*(1+rvanilla)^0.5)-SUM($M357:AM357),(Input!$M$164*(1+rvanilla)^0.5)/A22stdlife))</f>
        <v>n/a</v>
      </c>
      <c r="AO357" s="164" t="str">
        <f>IF(A22stdlife="n/a","n/a",IF(AO$3&gt;(A22stdlife+$E357),(Input!$M$164*(1+rvanilla)^0.5)-SUM($M357:AN357),(Input!$M$164*(1+rvanilla)^0.5)/A22stdlife))</f>
        <v>n/a</v>
      </c>
      <c r="AP357" s="164" t="str">
        <f>IF(A22stdlife="n/a","n/a",IF(AP$3&gt;(A22stdlife+$E357),(Input!$M$164*(1+rvanilla)^0.5)-SUM($M357:AO357),(Input!$M$164*(1+rvanilla)^0.5)/A22stdlife))</f>
        <v>n/a</v>
      </c>
      <c r="AQ357" s="164" t="str">
        <f>IF(A22stdlife="n/a","n/a",IF(AQ$3&gt;(A22stdlife+$E357),(Input!$M$164*(1+rvanilla)^0.5)-SUM($M357:AP357),(Input!$M$164*(1+rvanilla)^0.5)/A22stdlife))</f>
        <v>n/a</v>
      </c>
      <c r="AR357" s="164" t="str">
        <f>IF(A22stdlife="n/a","n/a",IF(AR$3&gt;(A22stdlife+$E357),(Input!$M$164*(1+rvanilla)^0.5)-SUM($M357:AQ357),(Input!$M$164*(1+rvanilla)^0.5)/A22stdlife))</f>
        <v>n/a</v>
      </c>
      <c r="AS357" s="164" t="str">
        <f>IF(A22stdlife="n/a","n/a",IF(AS$3&gt;(A22stdlife+$E357),(Input!$M$164*(1+rvanilla)^0.5)-SUM($M357:AR357),(Input!$M$164*(1+rvanilla)^0.5)/A22stdlife))</f>
        <v>n/a</v>
      </c>
      <c r="AT357" s="164" t="str">
        <f>IF(A22stdlife="n/a","n/a",IF(AT$3&gt;(A22stdlife+$E357),(Input!$M$164*(1+rvanilla)^0.5)-SUM($M357:AS357),(Input!$M$164*(1+rvanilla)^0.5)/A22stdlife))</f>
        <v>n/a</v>
      </c>
      <c r="AU357" s="164" t="str">
        <f>IF(A22stdlife="n/a","n/a",IF(AU$3&gt;(A22stdlife+$E357),(Input!$M$164*(1+rvanilla)^0.5)-SUM($M357:AT357),(Input!$M$164*(1+rvanilla)^0.5)/A22stdlife))</f>
        <v>n/a</v>
      </c>
      <c r="AV357" s="164" t="str">
        <f>IF(A22stdlife="n/a","n/a",IF(AV$3&gt;(A22stdlife+$E357),(Input!$M$164*(1+rvanilla)^0.5)-SUM($M357:AU357),(Input!$M$164*(1+rvanilla)^0.5)/A22stdlife))</f>
        <v>n/a</v>
      </c>
      <c r="AW357" s="164" t="str">
        <f>IF(A22stdlife="n/a","n/a",IF(AW$3&gt;(A22stdlife+$E357),(Input!$M$164*(1+rvanilla)^0.5)-SUM($M357:AV357),(Input!$M$164*(1+rvanilla)^0.5)/A22stdlife))</f>
        <v>n/a</v>
      </c>
      <c r="AX357" s="164" t="str">
        <f>IF(A22stdlife="n/a","n/a",IF(AX$3&gt;(A22stdlife+$E357),(Input!$M$164*(1+rvanilla)^0.5)-SUM($M357:AW357),(Input!$M$164*(1+rvanilla)^0.5)/A22stdlife))</f>
        <v>n/a</v>
      </c>
      <c r="AY357" s="164" t="str">
        <f>IF(A22stdlife="n/a","n/a",IF(AY$3&gt;(A22stdlife+$E357),(Input!$M$164*(1+rvanilla)^0.5)-SUM($M357:AX357),(Input!$M$164*(1+rvanilla)^0.5)/A22stdlife))</f>
        <v>n/a</v>
      </c>
      <c r="AZ357" s="164" t="str">
        <f>IF(A22stdlife="n/a","n/a",IF(AZ$3&gt;(A22stdlife+$E357),(Input!$M$164*(1+rvanilla)^0.5)-SUM($M357:AY357),(Input!$M$164*(1+rvanilla)^0.5)/A22stdlife))</f>
        <v>n/a</v>
      </c>
      <c r="BA357" s="164" t="str">
        <f>IF(A22stdlife="n/a","n/a",IF(BA$3&gt;(A22stdlife+$E357),(Input!$M$164*(1+rvanilla)^0.5)-SUM($M357:AZ357),(Input!$M$164*(1+rvanilla)^0.5)/A22stdlife))</f>
        <v>n/a</v>
      </c>
      <c r="BB357" s="164" t="str">
        <f>IF(A22stdlife="n/a","n/a",IF(BB$3&gt;(A22stdlife+$E357),(Input!$M$164*(1+rvanilla)^0.5)-SUM($M357:BA357),(Input!$M$164*(1+rvanilla)^0.5)/A22stdlife))</f>
        <v>n/a</v>
      </c>
      <c r="BC357" s="164" t="str">
        <f>IF(A22stdlife="n/a","n/a",IF(BC$3&gt;(A22stdlife+$E357),(Input!$M$164*(1+rvanilla)^0.5)-SUM($M357:BB357),(Input!$M$164*(1+rvanilla)^0.5)/A22stdlife))</f>
        <v>n/a</v>
      </c>
      <c r="BD357" s="164" t="str">
        <f>IF(A22stdlife="n/a","n/a",IF(BD$3&gt;(A22stdlife+$E357),(Input!$M$164*(1+rvanilla)^0.5)-SUM($M357:BC357),(Input!$M$164*(1+rvanilla)^0.5)/A22stdlife))</f>
        <v>n/a</v>
      </c>
      <c r="BE357" s="164" t="str">
        <f>IF(A22stdlife="n/a","n/a",IF(BE$3&gt;(A22stdlife+$E357),(Input!$M$164*(1+rvanilla)^0.5)-SUM($M357:BD357),(Input!$M$164*(1+rvanilla)^0.5)/A22stdlife))</f>
        <v>n/a</v>
      </c>
      <c r="BF357" s="164" t="str">
        <f>IF(A22stdlife="n/a","n/a",IF(BF$3&gt;(A22stdlife+$E357),(Input!$M$164*(1+rvanilla)^0.5)-SUM($M357:BE357),(Input!$M$164*(1+rvanilla)^0.5)/A22stdlife))</f>
        <v>n/a</v>
      </c>
      <c r="BG357" s="164" t="str">
        <f>IF(A22stdlife="n/a","n/a",IF(BG$3&gt;(A22stdlife+$E357),(Input!$M$164*(1+rvanilla)^0.5)-SUM($M357:BF357),(Input!$M$164*(1+rvanilla)^0.5)/A22stdlife))</f>
        <v>n/a</v>
      </c>
      <c r="BH357" s="164" t="str">
        <f>IF(A22stdlife="n/a","n/a",IF(BH$3&gt;(A22stdlife+$E357),(Input!$M$164*(1+rvanilla)^0.5)-SUM($M357:BG357),(Input!$M$164*(1+rvanilla)^0.5)/A22stdlife))</f>
        <v>n/a</v>
      </c>
      <c r="BI357" s="164" t="str">
        <f>IF(A22stdlife="n/a","n/a",IF(BI$3&gt;(A22stdlife+$E357),(Input!$M$164*(1+rvanilla)^0.5)-SUM($M357:BH357),(Input!$M$164*(1+rvanilla)^0.5)/A22stdlife))</f>
        <v>n/a</v>
      </c>
      <c r="BJ357" s="18"/>
      <c r="BK357" s="18"/>
      <c r="BL357"/>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s="5" customFormat="1" hidden="1" outlineLevel="2" x14ac:dyDescent="0.2">
      <c r="A358" s="18"/>
      <c r="B358" s="18"/>
      <c r="C358" s="36"/>
      <c r="D358" s="485"/>
      <c r="E358" s="283">
        <v>8</v>
      </c>
      <c r="F358" s="38"/>
      <c r="G358" s="391"/>
      <c r="H358" s="308"/>
      <c r="I358" s="308"/>
      <c r="J358" s="308"/>
      <c r="K358" s="308"/>
      <c r="L358" s="308"/>
      <c r="M358" s="308"/>
      <c r="N358" s="307"/>
      <c r="O358" s="164" t="str">
        <f>IF(A22stdlife="n/a","n/a",IF(O$3&gt;(A22stdlife+$E358),(Input!$N$164*(1+rvanilla)^0.5)-SUM($N358:N358),(Input!$N$164*(1+rvanilla)^0.5)/A22stdlife))</f>
        <v>n/a</v>
      </c>
      <c r="P358" s="164" t="str">
        <f>IF(A22stdlife="n/a","n/a",IF(P$3&gt;(A22stdlife+$E358),(Input!$N$164*(1+rvanilla)^0.5)-SUM($N358:O358),(Input!$N$164*(1+rvanilla)^0.5)/A22stdlife))</f>
        <v>n/a</v>
      </c>
      <c r="Q358" s="164" t="str">
        <f>IF(A22stdlife="n/a","n/a",IF(Q$3&gt;(A22stdlife+$E358),(Input!$N$164*(1+rvanilla)^0.5)-SUM($N358:P358),(Input!$N$164*(1+rvanilla)^0.5)/A22stdlife))</f>
        <v>n/a</v>
      </c>
      <c r="R358" s="164" t="str">
        <f>IF(A22stdlife="n/a","n/a",IF(R$3&gt;(A22stdlife+$E358),(Input!$N$164*(1+rvanilla)^0.5)-SUM($N358:Q358),(Input!$N$164*(1+rvanilla)^0.5)/A22stdlife))</f>
        <v>n/a</v>
      </c>
      <c r="S358" s="164" t="str">
        <f>IF(A22stdlife="n/a","n/a",IF(S$3&gt;(A22stdlife+$E358),(Input!$N$164*(1+rvanilla)^0.5)-SUM($N358:R358),(Input!$N$164*(1+rvanilla)^0.5)/A22stdlife))</f>
        <v>n/a</v>
      </c>
      <c r="T358" s="164" t="str">
        <f>IF(A22stdlife="n/a","n/a",IF(T$3&gt;(A22stdlife+$E358),(Input!$N$164*(1+rvanilla)^0.5)-SUM($N358:S358),(Input!$N$164*(1+rvanilla)^0.5)/A22stdlife))</f>
        <v>n/a</v>
      </c>
      <c r="U358" s="164" t="str">
        <f>IF(A22stdlife="n/a","n/a",IF(U$3&gt;(A22stdlife+$E358),(Input!$N$164*(1+rvanilla)^0.5)-SUM($N358:T358),(Input!$N$164*(1+rvanilla)^0.5)/A22stdlife))</f>
        <v>n/a</v>
      </c>
      <c r="V358" s="164" t="str">
        <f>IF(A22stdlife="n/a","n/a",IF(V$3&gt;(A22stdlife+$E358),(Input!$N$164*(1+rvanilla)^0.5)-SUM($N358:U358),(Input!$N$164*(1+rvanilla)^0.5)/A22stdlife))</f>
        <v>n/a</v>
      </c>
      <c r="W358" s="164" t="str">
        <f>IF(A22stdlife="n/a","n/a",IF(W$3&gt;(A22stdlife+$E358),(Input!$N$164*(1+rvanilla)^0.5)-SUM($N358:V358),(Input!$N$164*(1+rvanilla)^0.5)/A22stdlife))</f>
        <v>n/a</v>
      </c>
      <c r="X358" s="164" t="str">
        <f>IF(A22stdlife="n/a","n/a",IF(X$3&gt;(A22stdlife+$E358),(Input!$N$164*(1+rvanilla)^0.5)-SUM($N358:W358),(Input!$N$164*(1+rvanilla)^0.5)/A22stdlife))</f>
        <v>n/a</v>
      </c>
      <c r="Y358" s="164" t="str">
        <f>IF(A22stdlife="n/a","n/a",IF(Y$3&gt;(A22stdlife+$E358),(Input!$N$164*(1+rvanilla)^0.5)-SUM($N358:X358),(Input!$N$164*(1+rvanilla)^0.5)/A22stdlife))</f>
        <v>n/a</v>
      </c>
      <c r="Z358" s="164" t="str">
        <f>IF(A22stdlife="n/a","n/a",IF(Z$3&gt;(A22stdlife+$E358),(Input!$N$164*(1+rvanilla)^0.5)-SUM($N358:Y358),(Input!$N$164*(1+rvanilla)^0.5)/A22stdlife))</f>
        <v>n/a</v>
      </c>
      <c r="AA358" s="164" t="str">
        <f>IF(A22stdlife="n/a","n/a",IF(AA$3&gt;(A22stdlife+$E358),(Input!$N$164*(1+rvanilla)^0.5)-SUM($N358:Z358),(Input!$N$164*(1+rvanilla)^0.5)/A22stdlife))</f>
        <v>n/a</v>
      </c>
      <c r="AB358" s="164" t="str">
        <f>IF(A22stdlife="n/a","n/a",IF(AB$3&gt;(A22stdlife+$E358),(Input!$N$164*(1+rvanilla)^0.5)-SUM($N358:AA358),(Input!$N$164*(1+rvanilla)^0.5)/A22stdlife))</f>
        <v>n/a</v>
      </c>
      <c r="AC358" s="164" t="str">
        <f>IF(A22stdlife="n/a","n/a",IF(AC$3&gt;(A22stdlife+$E358),(Input!$N$164*(1+rvanilla)^0.5)-SUM($N358:AB358),(Input!$N$164*(1+rvanilla)^0.5)/A22stdlife))</f>
        <v>n/a</v>
      </c>
      <c r="AD358" s="164" t="str">
        <f>IF(A22stdlife="n/a","n/a",IF(AD$3&gt;(A22stdlife+$E358),(Input!$N$164*(1+rvanilla)^0.5)-SUM($N358:AC358),(Input!$N$164*(1+rvanilla)^0.5)/A22stdlife))</f>
        <v>n/a</v>
      </c>
      <c r="AE358" s="164" t="str">
        <f>IF(A22stdlife="n/a","n/a",IF(AE$3&gt;(A22stdlife+$E358),(Input!$N$164*(1+rvanilla)^0.5)-SUM($N358:AD358),(Input!$N$164*(1+rvanilla)^0.5)/A22stdlife))</f>
        <v>n/a</v>
      </c>
      <c r="AF358" s="164" t="str">
        <f>IF(A22stdlife="n/a","n/a",IF(AF$3&gt;(A22stdlife+$E358),(Input!$N$164*(1+rvanilla)^0.5)-SUM($N358:AE358),(Input!$N$164*(1+rvanilla)^0.5)/A22stdlife))</f>
        <v>n/a</v>
      </c>
      <c r="AG358" s="164" t="str">
        <f>IF(A22stdlife="n/a","n/a",IF(AG$3&gt;(A22stdlife+$E358),(Input!$N$164*(1+rvanilla)^0.5)-SUM($N358:AF358),(Input!$N$164*(1+rvanilla)^0.5)/A22stdlife))</f>
        <v>n/a</v>
      </c>
      <c r="AH358" s="164" t="str">
        <f>IF(A22stdlife="n/a","n/a",IF(AH$3&gt;(A22stdlife+$E358),(Input!$N$164*(1+rvanilla)^0.5)-SUM($N358:AG358),(Input!$N$164*(1+rvanilla)^0.5)/A22stdlife))</f>
        <v>n/a</v>
      </c>
      <c r="AI358" s="164" t="str">
        <f>IF(A22stdlife="n/a","n/a",IF(AI$3&gt;(A22stdlife+$E358),(Input!$N$164*(1+rvanilla)^0.5)-SUM($N358:AH358),(Input!$N$164*(1+rvanilla)^0.5)/A22stdlife))</f>
        <v>n/a</v>
      </c>
      <c r="AJ358" s="164" t="str">
        <f>IF(A22stdlife="n/a","n/a",IF(AJ$3&gt;(A22stdlife+$E358),(Input!$N$164*(1+rvanilla)^0.5)-SUM($N358:AI358),(Input!$N$164*(1+rvanilla)^0.5)/A22stdlife))</f>
        <v>n/a</v>
      </c>
      <c r="AK358" s="164" t="str">
        <f>IF(A22stdlife="n/a","n/a",IF(AK$3&gt;(A22stdlife+$E358),(Input!$N$164*(1+rvanilla)^0.5)-SUM($N358:AJ358),(Input!$N$164*(1+rvanilla)^0.5)/A22stdlife))</f>
        <v>n/a</v>
      </c>
      <c r="AL358" s="164" t="str">
        <f>IF(A22stdlife="n/a","n/a",IF(AL$3&gt;(A22stdlife+$E358),(Input!$N$164*(1+rvanilla)^0.5)-SUM($N358:AK358),(Input!$N$164*(1+rvanilla)^0.5)/A22stdlife))</f>
        <v>n/a</v>
      </c>
      <c r="AM358" s="164" t="str">
        <f>IF(A22stdlife="n/a","n/a",IF(AM$3&gt;(A22stdlife+$E358),(Input!$N$164*(1+rvanilla)^0.5)-SUM($N358:AL358),(Input!$N$164*(1+rvanilla)^0.5)/A22stdlife))</f>
        <v>n/a</v>
      </c>
      <c r="AN358" s="164" t="str">
        <f>IF(A22stdlife="n/a","n/a",IF(AN$3&gt;(A22stdlife+$E358),(Input!$N$164*(1+rvanilla)^0.5)-SUM($N358:AM358),(Input!$N$164*(1+rvanilla)^0.5)/A22stdlife))</f>
        <v>n/a</v>
      </c>
      <c r="AO358" s="164" t="str">
        <f>IF(A22stdlife="n/a","n/a",IF(AO$3&gt;(A22stdlife+$E358),(Input!$N$164*(1+rvanilla)^0.5)-SUM($N358:AN358),(Input!$N$164*(1+rvanilla)^0.5)/A22stdlife))</f>
        <v>n/a</v>
      </c>
      <c r="AP358" s="164" t="str">
        <f>IF(A22stdlife="n/a","n/a",IF(AP$3&gt;(A22stdlife+$E358),(Input!$N$164*(1+rvanilla)^0.5)-SUM($N358:AO358),(Input!$N$164*(1+rvanilla)^0.5)/A22stdlife))</f>
        <v>n/a</v>
      </c>
      <c r="AQ358" s="164" t="str">
        <f>IF(A22stdlife="n/a","n/a",IF(AQ$3&gt;(A22stdlife+$E358),(Input!$N$164*(1+rvanilla)^0.5)-SUM($N358:AP358),(Input!$N$164*(1+rvanilla)^0.5)/A22stdlife))</f>
        <v>n/a</v>
      </c>
      <c r="AR358" s="164" t="str">
        <f>IF(A22stdlife="n/a","n/a",IF(AR$3&gt;(A22stdlife+$E358),(Input!$N$164*(1+rvanilla)^0.5)-SUM($N358:AQ358),(Input!$N$164*(1+rvanilla)^0.5)/A22stdlife))</f>
        <v>n/a</v>
      </c>
      <c r="AS358" s="164" t="str">
        <f>IF(A22stdlife="n/a","n/a",IF(AS$3&gt;(A22stdlife+$E358),(Input!$N$164*(1+rvanilla)^0.5)-SUM($N358:AR358),(Input!$N$164*(1+rvanilla)^0.5)/A22stdlife))</f>
        <v>n/a</v>
      </c>
      <c r="AT358" s="164" t="str">
        <f>IF(A22stdlife="n/a","n/a",IF(AT$3&gt;(A22stdlife+$E358),(Input!$N$164*(1+rvanilla)^0.5)-SUM($N358:AS358),(Input!$N$164*(1+rvanilla)^0.5)/A22stdlife))</f>
        <v>n/a</v>
      </c>
      <c r="AU358" s="164" t="str">
        <f>IF(A22stdlife="n/a","n/a",IF(AU$3&gt;(A22stdlife+$E358),(Input!$N$164*(1+rvanilla)^0.5)-SUM($N358:AT358),(Input!$N$164*(1+rvanilla)^0.5)/A22stdlife))</f>
        <v>n/a</v>
      </c>
      <c r="AV358" s="164" t="str">
        <f>IF(A22stdlife="n/a","n/a",IF(AV$3&gt;(A22stdlife+$E358),(Input!$N$164*(1+rvanilla)^0.5)-SUM($N358:AU358),(Input!$N$164*(1+rvanilla)^0.5)/A22stdlife))</f>
        <v>n/a</v>
      </c>
      <c r="AW358" s="164" t="str">
        <f>IF(A22stdlife="n/a","n/a",IF(AW$3&gt;(A22stdlife+$E358),(Input!$N$164*(1+rvanilla)^0.5)-SUM($N358:AV358),(Input!$N$164*(1+rvanilla)^0.5)/A22stdlife))</f>
        <v>n/a</v>
      </c>
      <c r="AX358" s="164" t="str">
        <f>IF(A22stdlife="n/a","n/a",IF(AX$3&gt;(A22stdlife+$E358),(Input!$N$164*(1+rvanilla)^0.5)-SUM($N358:AW358),(Input!$N$164*(1+rvanilla)^0.5)/A22stdlife))</f>
        <v>n/a</v>
      </c>
      <c r="AY358" s="164" t="str">
        <f>IF(A22stdlife="n/a","n/a",IF(AY$3&gt;(A22stdlife+$E358),(Input!$N$164*(1+rvanilla)^0.5)-SUM($N358:AX358),(Input!$N$164*(1+rvanilla)^0.5)/A22stdlife))</f>
        <v>n/a</v>
      </c>
      <c r="AZ358" s="164" t="str">
        <f>IF(A22stdlife="n/a","n/a",IF(AZ$3&gt;(A22stdlife+$E358),(Input!$N$164*(1+rvanilla)^0.5)-SUM($N358:AY358),(Input!$N$164*(1+rvanilla)^0.5)/A22stdlife))</f>
        <v>n/a</v>
      </c>
      <c r="BA358" s="164" t="str">
        <f>IF(A22stdlife="n/a","n/a",IF(BA$3&gt;(A22stdlife+$E358),(Input!$N$164*(1+rvanilla)^0.5)-SUM($N358:AZ358),(Input!$N$164*(1+rvanilla)^0.5)/A22stdlife))</f>
        <v>n/a</v>
      </c>
      <c r="BB358" s="164" t="str">
        <f>IF(A22stdlife="n/a","n/a",IF(BB$3&gt;(A22stdlife+$E358),(Input!$N$164*(1+rvanilla)^0.5)-SUM($N358:BA358),(Input!$N$164*(1+rvanilla)^0.5)/A22stdlife))</f>
        <v>n/a</v>
      </c>
      <c r="BC358" s="164" t="str">
        <f>IF(A22stdlife="n/a","n/a",IF(BC$3&gt;(A22stdlife+$E358),(Input!$N$164*(1+rvanilla)^0.5)-SUM($N358:BB358),(Input!$N$164*(1+rvanilla)^0.5)/A22stdlife))</f>
        <v>n/a</v>
      </c>
      <c r="BD358" s="164" t="str">
        <f>IF(A22stdlife="n/a","n/a",IF(BD$3&gt;(A22stdlife+$E358),(Input!$N$164*(1+rvanilla)^0.5)-SUM($N358:BC358),(Input!$N$164*(1+rvanilla)^0.5)/A22stdlife))</f>
        <v>n/a</v>
      </c>
      <c r="BE358" s="164" t="str">
        <f>IF(A22stdlife="n/a","n/a",IF(BE$3&gt;(A22stdlife+$E358),(Input!$N$164*(1+rvanilla)^0.5)-SUM($N358:BD358),(Input!$N$164*(1+rvanilla)^0.5)/A22stdlife))</f>
        <v>n/a</v>
      </c>
      <c r="BF358" s="164" t="str">
        <f>IF(A22stdlife="n/a","n/a",IF(BF$3&gt;(A22stdlife+$E358),(Input!$N$164*(1+rvanilla)^0.5)-SUM($N358:BE358),(Input!$N$164*(1+rvanilla)^0.5)/A22stdlife))</f>
        <v>n/a</v>
      </c>
      <c r="BG358" s="164" t="str">
        <f>IF(A22stdlife="n/a","n/a",IF(BG$3&gt;(A22stdlife+$E358),(Input!$N$164*(1+rvanilla)^0.5)-SUM($N358:BF358),(Input!$N$164*(1+rvanilla)^0.5)/A22stdlife))</f>
        <v>n/a</v>
      </c>
      <c r="BH358" s="164" t="str">
        <f>IF(A22stdlife="n/a","n/a",IF(BH$3&gt;(A22stdlife+$E358),(Input!$N$164*(1+rvanilla)^0.5)-SUM($N358:BG358),(Input!$N$164*(1+rvanilla)^0.5)/A22stdlife))</f>
        <v>n/a</v>
      </c>
      <c r="BI358" s="164" t="str">
        <f>IF(A22stdlife="n/a","n/a",IF(BI$3&gt;(A22stdlife+$E358),(Input!$N$164*(1+rvanilla)^0.5)-SUM($N358:BH358),(Input!$N$164*(1+rvanilla)^0.5)/A22stdlife))</f>
        <v>n/a</v>
      </c>
      <c r="BJ358" s="18"/>
      <c r="BK358" s="18"/>
      <c r="BL358"/>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s="5" customFormat="1" hidden="1" outlineLevel="2" x14ac:dyDescent="0.2">
      <c r="A359" s="18"/>
      <c r="B359" s="18"/>
      <c r="C359" s="36"/>
      <c r="D359" s="485"/>
      <c r="E359" s="283">
        <v>9</v>
      </c>
      <c r="F359" s="38"/>
      <c r="G359" s="391"/>
      <c r="H359" s="308"/>
      <c r="I359" s="308"/>
      <c r="J359" s="308"/>
      <c r="K359" s="308"/>
      <c r="L359" s="308"/>
      <c r="M359" s="308"/>
      <c r="N359" s="308"/>
      <c r="O359" s="307"/>
      <c r="P359" s="164" t="str">
        <f>IF(A22stdlife="n/a","n/a",IF(P$3&gt;(A22stdlife+$E359),(Input!$O$164*(1+rvanilla)^0.5)-SUM($O359:O359),(Input!$O$164*(1+rvanilla)^0.5)/A22stdlife))</f>
        <v>n/a</v>
      </c>
      <c r="Q359" s="164" t="str">
        <f>IF(A22stdlife="n/a","n/a",IF(Q$3&gt;(A22stdlife+$E359),(Input!$O$164*(1+rvanilla)^0.5)-SUM($O359:P359),(Input!$O$164*(1+rvanilla)^0.5)/A22stdlife))</f>
        <v>n/a</v>
      </c>
      <c r="R359" s="164" t="str">
        <f>IF(A22stdlife="n/a","n/a",IF(R$3&gt;(A22stdlife+$E359),(Input!$O$164*(1+rvanilla)^0.5)-SUM($O359:Q359),(Input!$O$164*(1+rvanilla)^0.5)/A22stdlife))</f>
        <v>n/a</v>
      </c>
      <c r="S359" s="164" t="str">
        <f>IF(A22stdlife="n/a","n/a",IF(S$3&gt;(A22stdlife+$E359),(Input!$O$164*(1+rvanilla)^0.5)-SUM($O359:R359),(Input!$O$164*(1+rvanilla)^0.5)/A22stdlife))</f>
        <v>n/a</v>
      </c>
      <c r="T359" s="164" t="str">
        <f>IF(A22stdlife="n/a","n/a",IF(T$3&gt;(A22stdlife+$E359),(Input!$O$164*(1+rvanilla)^0.5)-SUM($O359:S359),(Input!$O$164*(1+rvanilla)^0.5)/A22stdlife))</f>
        <v>n/a</v>
      </c>
      <c r="U359" s="164" t="str">
        <f>IF(A22stdlife="n/a","n/a",IF(U$3&gt;(A22stdlife+$E359),(Input!$O$164*(1+rvanilla)^0.5)-SUM($O359:T359),(Input!$O$164*(1+rvanilla)^0.5)/A22stdlife))</f>
        <v>n/a</v>
      </c>
      <c r="V359" s="164" t="str">
        <f>IF(A22stdlife="n/a","n/a",IF(V$3&gt;(A22stdlife+$E359),(Input!$O$164*(1+rvanilla)^0.5)-SUM($O359:U359),(Input!$O$164*(1+rvanilla)^0.5)/A22stdlife))</f>
        <v>n/a</v>
      </c>
      <c r="W359" s="164" t="str">
        <f>IF(A22stdlife="n/a","n/a",IF(W$3&gt;(A22stdlife+$E359),(Input!$O$164*(1+rvanilla)^0.5)-SUM($O359:V359),(Input!$O$164*(1+rvanilla)^0.5)/A22stdlife))</f>
        <v>n/a</v>
      </c>
      <c r="X359" s="164" t="str">
        <f>IF(A22stdlife="n/a","n/a",IF(X$3&gt;(A22stdlife+$E359),(Input!$O$164*(1+rvanilla)^0.5)-SUM($O359:W359),(Input!$O$164*(1+rvanilla)^0.5)/A22stdlife))</f>
        <v>n/a</v>
      </c>
      <c r="Y359" s="164" t="str">
        <f>IF(A22stdlife="n/a","n/a",IF(Y$3&gt;(A22stdlife+$E359),(Input!$O$164*(1+rvanilla)^0.5)-SUM($O359:X359),(Input!$O$164*(1+rvanilla)^0.5)/A22stdlife))</f>
        <v>n/a</v>
      </c>
      <c r="Z359" s="164" t="str">
        <f>IF(A22stdlife="n/a","n/a",IF(Z$3&gt;(A22stdlife+$E359),(Input!$O$164*(1+rvanilla)^0.5)-SUM($O359:Y359),(Input!$O$164*(1+rvanilla)^0.5)/A22stdlife))</f>
        <v>n/a</v>
      </c>
      <c r="AA359" s="164" t="str">
        <f>IF(A22stdlife="n/a","n/a",IF(AA$3&gt;(A22stdlife+$E359),(Input!$O$164*(1+rvanilla)^0.5)-SUM($O359:Z359),(Input!$O$164*(1+rvanilla)^0.5)/A22stdlife))</f>
        <v>n/a</v>
      </c>
      <c r="AB359" s="164" t="str">
        <f>IF(A22stdlife="n/a","n/a",IF(AB$3&gt;(A22stdlife+$E359),(Input!$O$164*(1+rvanilla)^0.5)-SUM($O359:AA359),(Input!$O$164*(1+rvanilla)^0.5)/A22stdlife))</f>
        <v>n/a</v>
      </c>
      <c r="AC359" s="164" t="str">
        <f>IF(A22stdlife="n/a","n/a",IF(AC$3&gt;(A22stdlife+$E359),(Input!$O$164*(1+rvanilla)^0.5)-SUM($O359:AB359),(Input!$O$164*(1+rvanilla)^0.5)/A22stdlife))</f>
        <v>n/a</v>
      </c>
      <c r="AD359" s="164" t="str">
        <f>IF(A22stdlife="n/a","n/a",IF(AD$3&gt;(A22stdlife+$E359),(Input!$O$164*(1+rvanilla)^0.5)-SUM($O359:AC359),(Input!$O$164*(1+rvanilla)^0.5)/A22stdlife))</f>
        <v>n/a</v>
      </c>
      <c r="AE359" s="164" t="str">
        <f>IF(A22stdlife="n/a","n/a",IF(AE$3&gt;(A22stdlife+$E359),(Input!$O$164*(1+rvanilla)^0.5)-SUM($O359:AD359),(Input!$O$164*(1+rvanilla)^0.5)/A22stdlife))</f>
        <v>n/a</v>
      </c>
      <c r="AF359" s="164" t="str">
        <f>IF(A22stdlife="n/a","n/a",IF(AF$3&gt;(A22stdlife+$E359),(Input!$O$164*(1+rvanilla)^0.5)-SUM($O359:AE359),(Input!$O$164*(1+rvanilla)^0.5)/A22stdlife))</f>
        <v>n/a</v>
      </c>
      <c r="AG359" s="164" t="str">
        <f>IF(A22stdlife="n/a","n/a",IF(AG$3&gt;(A22stdlife+$E359),(Input!$O$164*(1+rvanilla)^0.5)-SUM($O359:AF359),(Input!$O$164*(1+rvanilla)^0.5)/A22stdlife))</f>
        <v>n/a</v>
      </c>
      <c r="AH359" s="164" t="str">
        <f>IF(A22stdlife="n/a","n/a",IF(AH$3&gt;(A22stdlife+$E359),(Input!$O$164*(1+rvanilla)^0.5)-SUM($O359:AG359),(Input!$O$164*(1+rvanilla)^0.5)/A22stdlife))</f>
        <v>n/a</v>
      </c>
      <c r="AI359" s="164" t="str">
        <f>IF(A22stdlife="n/a","n/a",IF(AI$3&gt;(A22stdlife+$E359),(Input!$O$164*(1+rvanilla)^0.5)-SUM($O359:AH359),(Input!$O$164*(1+rvanilla)^0.5)/A22stdlife))</f>
        <v>n/a</v>
      </c>
      <c r="AJ359" s="164" t="str">
        <f>IF(A22stdlife="n/a","n/a",IF(AJ$3&gt;(A22stdlife+$E359),(Input!$O$164*(1+rvanilla)^0.5)-SUM($O359:AI359),(Input!$O$164*(1+rvanilla)^0.5)/A22stdlife))</f>
        <v>n/a</v>
      </c>
      <c r="AK359" s="164" t="str">
        <f>IF(A22stdlife="n/a","n/a",IF(AK$3&gt;(A22stdlife+$E359),(Input!$O$164*(1+rvanilla)^0.5)-SUM($O359:AJ359),(Input!$O$164*(1+rvanilla)^0.5)/A22stdlife))</f>
        <v>n/a</v>
      </c>
      <c r="AL359" s="164" t="str">
        <f>IF(A22stdlife="n/a","n/a",IF(AL$3&gt;(A22stdlife+$E359),(Input!$O$164*(1+rvanilla)^0.5)-SUM($O359:AK359),(Input!$O$164*(1+rvanilla)^0.5)/A22stdlife))</f>
        <v>n/a</v>
      </c>
      <c r="AM359" s="164" t="str">
        <f>IF(A22stdlife="n/a","n/a",IF(AM$3&gt;(A22stdlife+$E359),(Input!$O$164*(1+rvanilla)^0.5)-SUM($O359:AL359),(Input!$O$164*(1+rvanilla)^0.5)/A22stdlife))</f>
        <v>n/a</v>
      </c>
      <c r="AN359" s="164" t="str">
        <f>IF(A22stdlife="n/a","n/a",IF(AN$3&gt;(A22stdlife+$E359),(Input!$O$164*(1+rvanilla)^0.5)-SUM($O359:AM359),(Input!$O$164*(1+rvanilla)^0.5)/A22stdlife))</f>
        <v>n/a</v>
      </c>
      <c r="AO359" s="164" t="str">
        <f>IF(A22stdlife="n/a","n/a",IF(AO$3&gt;(A22stdlife+$E359),(Input!$O$164*(1+rvanilla)^0.5)-SUM($O359:AN359),(Input!$O$164*(1+rvanilla)^0.5)/A22stdlife))</f>
        <v>n/a</v>
      </c>
      <c r="AP359" s="164" t="str">
        <f>IF(A22stdlife="n/a","n/a",IF(AP$3&gt;(A22stdlife+$E359),(Input!$O$164*(1+rvanilla)^0.5)-SUM($O359:AO359),(Input!$O$164*(1+rvanilla)^0.5)/A22stdlife))</f>
        <v>n/a</v>
      </c>
      <c r="AQ359" s="164" t="str">
        <f>IF(A22stdlife="n/a","n/a",IF(AQ$3&gt;(A22stdlife+$E359),(Input!$O$164*(1+rvanilla)^0.5)-SUM($O359:AP359),(Input!$O$164*(1+rvanilla)^0.5)/A22stdlife))</f>
        <v>n/a</v>
      </c>
      <c r="AR359" s="164" t="str">
        <f>IF(A22stdlife="n/a","n/a",IF(AR$3&gt;(A22stdlife+$E359),(Input!$O$164*(1+rvanilla)^0.5)-SUM($O359:AQ359),(Input!$O$164*(1+rvanilla)^0.5)/A22stdlife))</f>
        <v>n/a</v>
      </c>
      <c r="AS359" s="164" t="str">
        <f>IF(A22stdlife="n/a","n/a",IF(AS$3&gt;(A22stdlife+$E359),(Input!$O$164*(1+rvanilla)^0.5)-SUM($O359:AR359),(Input!$O$164*(1+rvanilla)^0.5)/A22stdlife))</f>
        <v>n/a</v>
      </c>
      <c r="AT359" s="164" t="str">
        <f>IF(A22stdlife="n/a","n/a",IF(AT$3&gt;(A22stdlife+$E359),(Input!$O$164*(1+rvanilla)^0.5)-SUM($O359:AS359),(Input!$O$164*(1+rvanilla)^0.5)/A22stdlife))</f>
        <v>n/a</v>
      </c>
      <c r="AU359" s="164" t="str">
        <f>IF(A22stdlife="n/a","n/a",IF(AU$3&gt;(A22stdlife+$E359),(Input!$O$164*(1+rvanilla)^0.5)-SUM($O359:AT359),(Input!$O$164*(1+rvanilla)^0.5)/A22stdlife))</f>
        <v>n/a</v>
      </c>
      <c r="AV359" s="164" t="str">
        <f>IF(A22stdlife="n/a","n/a",IF(AV$3&gt;(A22stdlife+$E359),(Input!$O$164*(1+rvanilla)^0.5)-SUM($O359:AU359),(Input!$O$164*(1+rvanilla)^0.5)/A22stdlife))</f>
        <v>n/a</v>
      </c>
      <c r="AW359" s="164" t="str">
        <f>IF(A22stdlife="n/a","n/a",IF(AW$3&gt;(A22stdlife+$E359),(Input!$O$164*(1+rvanilla)^0.5)-SUM($O359:AV359),(Input!$O$164*(1+rvanilla)^0.5)/A22stdlife))</f>
        <v>n/a</v>
      </c>
      <c r="AX359" s="164" t="str">
        <f>IF(A22stdlife="n/a","n/a",IF(AX$3&gt;(A22stdlife+$E359),(Input!$O$164*(1+rvanilla)^0.5)-SUM($O359:AW359),(Input!$O$164*(1+rvanilla)^0.5)/A22stdlife))</f>
        <v>n/a</v>
      </c>
      <c r="AY359" s="164" t="str">
        <f>IF(A22stdlife="n/a","n/a",IF(AY$3&gt;(A22stdlife+$E359),(Input!$O$164*(1+rvanilla)^0.5)-SUM($O359:AX359),(Input!$O$164*(1+rvanilla)^0.5)/A22stdlife))</f>
        <v>n/a</v>
      </c>
      <c r="AZ359" s="164" t="str">
        <f>IF(A22stdlife="n/a","n/a",IF(AZ$3&gt;(A22stdlife+$E359),(Input!$O$164*(1+rvanilla)^0.5)-SUM($O359:AY359),(Input!$O$164*(1+rvanilla)^0.5)/A22stdlife))</f>
        <v>n/a</v>
      </c>
      <c r="BA359" s="164" t="str">
        <f>IF(A22stdlife="n/a","n/a",IF(BA$3&gt;(A22stdlife+$E359),(Input!$O$164*(1+rvanilla)^0.5)-SUM($O359:AZ359),(Input!$O$164*(1+rvanilla)^0.5)/A22stdlife))</f>
        <v>n/a</v>
      </c>
      <c r="BB359" s="164" t="str">
        <f>IF(A22stdlife="n/a","n/a",IF(BB$3&gt;(A22stdlife+$E359),(Input!$O$164*(1+rvanilla)^0.5)-SUM($O359:BA359),(Input!$O$164*(1+rvanilla)^0.5)/A22stdlife))</f>
        <v>n/a</v>
      </c>
      <c r="BC359" s="164" t="str">
        <f>IF(A22stdlife="n/a","n/a",IF(BC$3&gt;(A22stdlife+$E359),(Input!$O$164*(1+rvanilla)^0.5)-SUM($O359:BB359),(Input!$O$164*(1+rvanilla)^0.5)/A22stdlife))</f>
        <v>n/a</v>
      </c>
      <c r="BD359" s="164" t="str">
        <f>IF(A22stdlife="n/a","n/a",IF(BD$3&gt;(A22stdlife+$E359),(Input!$O$164*(1+rvanilla)^0.5)-SUM($O359:BC359),(Input!$O$164*(1+rvanilla)^0.5)/A22stdlife))</f>
        <v>n/a</v>
      </c>
      <c r="BE359" s="164" t="str">
        <f>IF(A22stdlife="n/a","n/a",IF(BE$3&gt;(A22stdlife+$E359),(Input!$O$164*(1+rvanilla)^0.5)-SUM($O359:BD359),(Input!$O$164*(1+rvanilla)^0.5)/A22stdlife))</f>
        <v>n/a</v>
      </c>
      <c r="BF359" s="164" t="str">
        <f>IF(A22stdlife="n/a","n/a",IF(BF$3&gt;(A22stdlife+$E359),(Input!$O$164*(1+rvanilla)^0.5)-SUM($O359:BE359),(Input!$O$164*(1+rvanilla)^0.5)/A22stdlife))</f>
        <v>n/a</v>
      </c>
      <c r="BG359" s="164" t="str">
        <f>IF(A22stdlife="n/a","n/a",IF(BG$3&gt;(A22stdlife+$E359),(Input!$O$164*(1+rvanilla)^0.5)-SUM($O359:BF359),(Input!$O$164*(1+rvanilla)^0.5)/A22stdlife))</f>
        <v>n/a</v>
      </c>
      <c r="BH359" s="164" t="str">
        <f>IF(A22stdlife="n/a","n/a",IF(BH$3&gt;(A22stdlife+$E359),(Input!$O$164*(1+rvanilla)^0.5)-SUM($O359:BG359),(Input!$O$164*(1+rvanilla)^0.5)/A22stdlife))</f>
        <v>n/a</v>
      </c>
      <c r="BI359" s="164" t="str">
        <f>IF(A22stdlife="n/a","n/a",IF(BI$3&gt;(A22stdlife+$E359),(Input!$O$164*(1+rvanilla)^0.5)-SUM($O359:BH359),(Input!$O$164*(1+rvanilla)^0.5)/A22stdlife))</f>
        <v>n/a</v>
      </c>
      <c r="BJ359" s="18"/>
      <c r="BK359" s="18"/>
      <c r="BL359"/>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s="5" customFormat="1" hidden="1" outlineLevel="2" x14ac:dyDescent="0.2">
      <c r="A360" s="18"/>
      <c r="B360" s="18"/>
      <c r="C360" s="36"/>
      <c r="D360" s="485"/>
      <c r="E360" s="284">
        <v>10</v>
      </c>
      <c r="F360" s="38"/>
      <c r="G360" s="391"/>
      <c r="H360" s="308"/>
      <c r="I360" s="308"/>
      <c r="J360" s="308"/>
      <c r="K360" s="308"/>
      <c r="L360" s="308"/>
      <c r="M360" s="308"/>
      <c r="N360" s="308"/>
      <c r="O360" s="308"/>
      <c r="P360" s="307"/>
      <c r="Q360" s="164" t="str">
        <f>IF(A22stdlife="n/a","n/a",IF(Q$3&gt;(A22stdlife+$E360),(Input!$P$164*(1+rvanilla)^0.5)-SUM($P360:P360),(Input!$P$164*(1+rvanilla)^0.5)/A22stdlife))</f>
        <v>n/a</v>
      </c>
      <c r="R360" s="164" t="str">
        <f>IF(A22stdlife="n/a","n/a",IF(R$3&gt;(A22stdlife+$E360),(Input!$P$164*(1+rvanilla)^0.5)-SUM($P360:Q360),(Input!$P$164*(1+rvanilla)^0.5)/A22stdlife))</f>
        <v>n/a</v>
      </c>
      <c r="S360" s="164" t="str">
        <f>IF(A22stdlife="n/a","n/a",IF(S$3&gt;(A22stdlife+$E360),(Input!$P$164*(1+rvanilla)^0.5)-SUM($P360:R360),(Input!$P$164*(1+rvanilla)^0.5)/A22stdlife))</f>
        <v>n/a</v>
      </c>
      <c r="T360" s="164" t="str">
        <f>IF(A22stdlife="n/a","n/a",IF(T$3&gt;(A22stdlife+$E360),(Input!$P$164*(1+rvanilla)^0.5)-SUM($P360:S360),(Input!$P$164*(1+rvanilla)^0.5)/A22stdlife))</f>
        <v>n/a</v>
      </c>
      <c r="U360" s="164" t="str">
        <f>IF(A22stdlife="n/a","n/a",IF(U$3&gt;(A22stdlife+$E360),(Input!$P$164*(1+rvanilla)^0.5)-SUM($P360:T360),(Input!$P$164*(1+rvanilla)^0.5)/A22stdlife))</f>
        <v>n/a</v>
      </c>
      <c r="V360" s="164" t="str">
        <f>IF(A22stdlife="n/a","n/a",IF(V$3&gt;(A22stdlife+$E360),(Input!$P$164*(1+rvanilla)^0.5)-SUM($P360:U360),(Input!$P$164*(1+rvanilla)^0.5)/A22stdlife))</f>
        <v>n/a</v>
      </c>
      <c r="W360" s="164" t="str">
        <f>IF(A22stdlife="n/a","n/a",IF(W$3&gt;(A22stdlife+$E360),(Input!$P$164*(1+rvanilla)^0.5)-SUM($P360:V360),(Input!$P$164*(1+rvanilla)^0.5)/A22stdlife))</f>
        <v>n/a</v>
      </c>
      <c r="X360" s="164" t="str">
        <f>IF(A22stdlife="n/a","n/a",IF(X$3&gt;(A22stdlife+$E360),(Input!$P$164*(1+rvanilla)^0.5)-SUM($P360:W360),(Input!$P$164*(1+rvanilla)^0.5)/A22stdlife))</f>
        <v>n/a</v>
      </c>
      <c r="Y360" s="164" t="str">
        <f>IF(A22stdlife="n/a","n/a",IF(Y$3&gt;(A22stdlife+$E360),(Input!$P$164*(1+rvanilla)^0.5)-SUM($P360:X360),(Input!$P$164*(1+rvanilla)^0.5)/A22stdlife))</f>
        <v>n/a</v>
      </c>
      <c r="Z360" s="164" t="str">
        <f>IF(A22stdlife="n/a","n/a",IF(Z$3&gt;(A22stdlife+$E360),(Input!$P$164*(1+rvanilla)^0.5)-SUM($P360:Y360),(Input!$P$164*(1+rvanilla)^0.5)/A22stdlife))</f>
        <v>n/a</v>
      </c>
      <c r="AA360" s="164" t="str">
        <f>IF(A22stdlife="n/a","n/a",IF(AA$3&gt;(A22stdlife+$E360),(Input!$P$164*(1+rvanilla)^0.5)-SUM($P360:Z360),(Input!$P$164*(1+rvanilla)^0.5)/A22stdlife))</f>
        <v>n/a</v>
      </c>
      <c r="AB360" s="164" t="str">
        <f>IF(A22stdlife="n/a","n/a",IF(AB$3&gt;(A22stdlife+$E360),(Input!$P$164*(1+rvanilla)^0.5)-SUM($P360:AA360),(Input!$P$164*(1+rvanilla)^0.5)/A22stdlife))</f>
        <v>n/a</v>
      </c>
      <c r="AC360" s="164" t="str">
        <f>IF(A22stdlife="n/a","n/a",IF(AC$3&gt;(A22stdlife+$E360),(Input!$P$164*(1+rvanilla)^0.5)-SUM($P360:AB360),(Input!$P$164*(1+rvanilla)^0.5)/A22stdlife))</f>
        <v>n/a</v>
      </c>
      <c r="AD360" s="164" t="str">
        <f>IF(A22stdlife="n/a","n/a",IF(AD$3&gt;(A22stdlife+$E360),(Input!$P$164*(1+rvanilla)^0.5)-SUM($P360:AC360),(Input!$P$164*(1+rvanilla)^0.5)/A22stdlife))</f>
        <v>n/a</v>
      </c>
      <c r="AE360" s="164" t="str">
        <f>IF(A22stdlife="n/a","n/a",IF(AE$3&gt;(A22stdlife+$E360),(Input!$P$164*(1+rvanilla)^0.5)-SUM($P360:AD360),(Input!$P$164*(1+rvanilla)^0.5)/A22stdlife))</f>
        <v>n/a</v>
      </c>
      <c r="AF360" s="164" t="str">
        <f>IF(A22stdlife="n/a","n/a",IF(AF$3&gt;(A22stdlife+$E360),(Input!$P$164*(1+rvanilla)^0.5)-SUM($P360:AE360),(Input!$P$164*(1+rvanilla)^0.5)/A22stdlife))</f>
        <v>n/a</v>
      </c>
      <c r="AG360" s="164" t="str">
        <f>IF(A22stdlife="n/a","n/a",IF(AG$3&gt;(A22stdlife+$E360),(Input!$P$164*(1+rvanilla)^0.5)-SUM($P360:AF360),(Input!$P$164*(1+rvanilla)^0.5)/A22stdlife))</f>
        <v>n/a</v>
      </c>
      <c r="AH360" s="164" t="str">
        <f>IF(A22stdlife="n/a","n/a",IF(AH$3&gt;(A22stdlife+$E360),(Input!$P$164*(1+rvanilla)^0.5)-SUM($P360:AG360),(Input!$P$164*(1+rvanilla)^0.5)/A22stdlife))</f>
        <v>n/a</v>
      </c>
      <c r="AI360" s="164" t="str">
        <f>IF(A22stdlife="n/a","n/a",IF(AI$3&gt;(A22stdlife+$E360),(Input!$P$164*(1+rvanilla)^0.5)-SUM($P360:AH360),(Input!$P$164*(1+rvanilla)^0.5)/A22stdlife))</f>
        <v>n/a</v>
      </c>
      <c r="AJ360" s="164" t="str">
        <f>IF(A22stdlife="n/a","n/a",IF(AJ$3&gt;(A22stdlife+$E360),(Input!$P$164*(1+rvanilla)^0.5)-SUM($P360:AI360),(Input!$P$164*(1+rvanilla)^0.5)/A22stdlife))</f>
        <v>n/a</v>
      </c>
      <c r="AK360" s="164" t="str">
        <f>IF(A22stdlife="n/a","n/a",IF(AK$3&gt;(A22stdlife+$E360),(Input!$P$164*(1+rvanilla)^0.5)-SUM($P360:AJ360),(Input!$P$164*(1+rvanilla)^0.5)/A22stdlife))</f>
        <v>n/a</v>
      </c>
      <c r="AL360" s="164" t="str">
        <f>IF(A22stdlife="n/a","n/a",IF(AL$3&gt;(A22stdlife+$E360),(Input!$P$164*(1+rvanilla)^0.5)-SUM($P360:AK360),(Input!$P$164*(1+rvanilla)^0.5)/A22stdlife))</f>
        <v>n/a</v>
      </c>
      <c r="AM360" s="164" t="str">
        <f>IF(A22stdlife="n/a","n/a",IF(AM$3&gt;(A22stdlife+$E360),(Input!$P$164*(1+rvanilla)^0.5)-SUM($P360:AL360),(Input!$P$164*(1+rvanilla)^0.5)/A22stdlife))</f>
        <v>n/a</v>
      </c>
      <c r="AN360" s="164" t="str">
        <f>IF(A22stdlife="n/a","n/a",IF(AN$3&gt;(A22stdlife+$E360),(Input!$P$164*(1+rvanilla)^0.5)-SUM($P360:AM360),(Input!$P$164*(1+rvanilla)^0.5)/A22stdlife))</f>
        <v>n/a</v>
      </c>
      <c r="AO360" s="164" t="str">
        <f>IF(A22stdlife="n/a","n/a",IF(AO$3&gt;(A22stdlife+$E360),(Input!$P$164*(1+rvanilla)^0.5)-SUM($P360:AN360),(Input!$P$164*(1+rvanilla)^0.5)/A22stdlife))</f>
        <v>n/a</v>
      </c>
      <c r="AP360" s="164" t="str">
        <f>IF(A22stdlife="n/a","n/a",IF(AP$3&gt;(A22stdlife+$E360),(Input!$P$164*(1+rvanilla)^0.5)-SUM($P360:AO360),(Input!$P$164*(1+rvanilla)^0.5)/A22stdlife))</f>
        <v>n/a</v>
      </c>
      <c r="AQ360" s="164" t="str">
        <f>IF(A22stdlife="n/a","n/a",IF(AQ$3&gt;(A22stdlife+$E360),(Input!$P$164*(1+rvanilla)^0.5)-SUM($P360:AP360),(Input!$P$164*(1+rvanilla)^0.5)/A22stdlife))</f>
        <v>n/a</v>
      </c>
      <c r="AR360" s="164" t="str">
        <f>IF(A22stdlife="n/a","n/a",IF(AR$3&gt;(A22stdlife+$E360),(Input!$P$164*(1+rvanilla)^0.5)-SUM($P360:AQ360),(Input!$P$164*(1+rvanilla)^0.5)/A22stdlife))</f>
        <v>n/a</v>
      </c>
      <c r="AS360" s="164" t="str">
        <f>IF(A22stdlife="n/a","n/a",IF(AS$3&gt;(A22stdlife+$E360),(Input!$P$164*(1+rvanilla)^0.5)-SUM($P360:AR360),(Input!$P$164*(1+rvanilla)^0.5)/A22stdlife))</f>
        <v>n/a</v>
      </c>
      <c r="AT360" s="164" t="str">
        <f>IF(A22stdlife="n/a","n/a",IF(AT$3&gt;(A22stdlife+$E360),(Input!$P$164*(1+rvanilla)^0.5)-SUM($P360:AS360),(Input!$P$164*(1+rvanilla)^0.5)/A22stdlife))</f>
        <v>n/a</v>
      </c>
      <c r="AU360" s="164" t="str">
        <f>IF(A22stdlife="n/a","n/a",IF(AU$3&gt;(A22stdlife+$E360),(Input!$P$164*(1+rvanilla)^0.5)-SUM($P360:AT360),(Input!$P$164*(1+rvanilla)^0.5)/A22stdlife))</f>
        <v>n/a</v>
      </c>
      <c r="AV360" s="164" t="str">
        <f>IF(A22stdlife="n/a","n/a",IF(AV$3&gt;(A22stdlife+$E360),(Input!$P$164*(1+rvanilla)^0.5)-SUM($P360:AU360),(Input!$P$164*(1+rvanilla)^0.5)/A22stdlife))</f>
        <v>n/a</v>
      </c>
      <c r="AW360" s="164" t="str">
        <f>IF(A22stdlife="n/a","n/a",IF(AW$3&gt;(A22stdlife+$E360),(Input!$P$164*(1+rvanilla)^0.5)-SUM($P360:AV360),(Input!$P$164*(1+rvanilla)^0.5)/A22stdlife))</f>
        <v>n/a</v>
      </c>
      <c r="AX360" s="164" t="str">
        <f>IF(A22stdlife="n/a","n/a",IF(AX$3&gt;(A22stdlife+$E360),(Input!$P$164*(1+rvanilla)^0.5)-SUM($P360:AW360),(Input!$P$164*(1+rvanilla)^0.5)/A22stdlife))</f>
        <v>n/a</v>
      </c>
      <c r="AY360" s="164" t="str">
        <f>IF(A22stdlife="n/a","n/a",IF(AY$3&gt;(A22stdlife+$E360),(Input!$P$164*(1+rvanilla)^0.5)-SUM($P360:AX360),(Input!$P$164*(1+rvanilla)^0.5)/A22stdlife))</f>
        <v>n/a</v>
      </c>
      <c r="AZ360" s="164" t="str">
        <f>IF(A22stdlife="n/a","n/a",IF(AZ$3&gt;(A22stdlife+$E360),(Input!$P$164*(1+rvanilla)^0.5)-SUM($P360:AY360),(Input!$P$164*(1+rvanilla)^0.5)/A22stdlife))</f>
        <v>n/a</v>
      </c>
      <c r="BA360" s="164" t="str">
        <f>IF(A22stdlife="n/a","n/a",IF(BA$3&gt;(A22stdlife+$E360),(Input!$P$164*(1+rvanilla)^0.5)-SUM($P360:AZ360),(Input!$P$164*(1+rvanilla)^0.5)/A22stdlife))</f>
        <v>n/a</v>
      </c>
      <c r="BB360" s="164" t="str">
        <f>IF(A22stdlife="n/a","n/a",IF(BB$3&gt;(A22stdlife+$E360),(Input!$P$164*(1+rvanilla)^0.5)-SUM($P360:BA360),(Input!$P$164*(1+rvanilla)^0.5)/A22stdlife))</f>
        <v>n/a</v>
      </c>
      <c r="BC360" s="164" t="str">
        <f>IF(A22stdlife="n/a","n/a",IF(BC$3&gt;(A22stdlife+$E360),(Input!$P$164*(1+rvanilla)^0.5)-SUM($P360:BB360),(Input!$P$164*(1+rvanilla)^0.5)/A22stdlife))</f>
        <v>n/a</v>
      </c>
      <c r="BD360" s="164" t="str">
        <f>IF(A22stdlife="n/a","n/a",IF(BD$3&gt;(A22stdlife+$E360),(Input!$P$164*(1+rvanilla)^0.5)-SUM($P360:BC360),(Input!$P$164*(1+rvanilla)^0.5)/A22stdlife))</f>
        <v>n/a</v>
      </c>
      <c r="BE360" s="164" t="str">
        <f>IF(A22stdlife="n/a","n/a",IF(BE$3&gt;(A22stdlife+$E360),(Input!$P$164*(1+rvanilla)^0.5)-SUM($P360:BD360),(Input!$P$164*(1+rvanilla)^0.5)/A22stdlife))</f>
        <v>n/a</v>
      </c>
      <c r="BF360" s="164" t="str">
        <f>IF(A22stdlife="n/a","n/a",IF(BF$3&gt;(A22stdlife+$E360),(Input!$P$164*(1+rvanilla)^0.5)-SUM($P360:BE360),(Input!$P$164*(1+rvanilla)^0.5)/A22stdlife))</f>
        <v>n/a</v>
      </c>
      <c r="BG360" s="164" t="str">
        <f>IF(A22stdlife="n/a","n/a",IF(BG$3&gt;(A22stdlife+$E360),(Input!$P$164*(1+rvanilla)^0.5)-SUM($P360:BF360),(Input!$P$164*(1+rvanilla)^0.5)/A22stdlife))</f>
        <v>n/a</v>
      </c>
      <c r="BH360" s="164" t="str">
        <f>IF(A22stdlife="n/a","n/a",IF(BH$3&gt;(A22stdlife+$E360),(Input!$P$164*(1+rvanilla)^0.5)-SUM($P360:BG360),(Input!$P$164*(1+rvanilla)^0.5)/A22stdlife))</f>
        <v>n/a</v>
      </c>
      <c r="BI360" s="164" t="str">
        <f>IF(A22stdlife="n/a","n/a",IF(BI$3&gt;(A22stdlife+$E360),(Input!$P$164*(1+rvanilla)^0.5)-SUM($P360:BH360),(Input!$P$164*(1+rvanilla)^0.5)/A22stdlife))</f>
        <v>n/a</v>
      </c>
      <c r="BJ360" s="18"/>
      <c r="BK360" s="18"/>
      <c r="BL360"/>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s="5" customFormat="1" hidden="1" outlineLevel="1" x14ac:dyDescent="0.2">
      <c r="A361" s="18"/>
      <c r="B361" s="18"/>
      <c r="C361" s="36" t="str">
        <f>Asset22</f>
        <v>Land (non-system)</v>
      </c>
      <c r="D361" s="18"/>
      <c r="E361" s="18"/>
      <c r="F361" s="33"/>
      <c r="G361" s="161">
        <f t="shared" ref="G361:AL361" si="79">SUM(G349:G360)</f>
        <v>0</v>
      </c>
      <c r="H361" s="161">
        <f t="shared" si="79"/>
        <v>0</v>
      </c>
      <c r="I361" s="161">
        <f t="shared" si="79"/>
        <v>0</v>
      </c>
      <c r="J361" s="161">
        <f t="shared" si="79"/>
        <v>0</v>
      </c>
      <c r="K361" s="161">
        <f t="shared" si="79"/>
        <v>0</v>
      </c>
      <c r="L361" s="161">
        <f t="shared" si="79"/>
        <v>0</v>
      </c>
      <c r="M361" s="161">
        <f t="shared" si="79"/>
        <v>0</v>
      </c>
      <c r="N361" s="161">
        <f t="shared" si="79"/>
        <v>0</v>
      </c>
      <c r="O361" s="161">
        <f t="shared" si="79"/>
        <v>0</v>
      </c>
      <c r="P361" s="161">
        <f t="shared" si="79"/>
        <v>0</v>
      </c>
      <c r="Q361" s="161">
        <f t="shared" si="79"/>
        <v>0</v>
      </c>
      <c r="R361" s="161">
        <f t="shared" si="79"/>
        <v>0</v>
      </c>
      <c r="S361" s="161">
        <f t="shared" si="79"/>
        <v>0</v>
      </c>
      <c r="T361" s="161">
        <f t="shared" si="79"/>
        <v>0</v>
      </c>
      <c r="U361" s="161">
        <f t="shared" si="79"/>
        <v>0</v>
      </c>
      <c r="V361" s="161">
        <f t="shared" si="79"/>
        <v>0</v>
      </c>
      <c r="W361" s="161">
        <f t="shared" si="79"/>
        <v>0</v>
      </c>
      <c r="X361" s="161">
        <f t="shared" si="79"/>
        <v>0</v>
      </c>
      <c r="Y361" s="161">
        <f t="shared" si="79"/>
        <v>0</v>
      </c>
      <c r="Z361" s="161">
        <f t="shared" si="79"/>
        <v>0</v>
      </c>
      <c r="AA361" s="161">
        <f t="shared" si="79"/>
        <v>0</v>
      </c>
      <c r="AB361" s="161">
        <f t="shared" si="79"/>
        <v>0</v>
      </c>
      <c r="AC361" s="161">
        <f t="shared" si="79"/>
        <v>0</v>
      </c>
      <c r="AD361" s="161">
        <f t="shared" si="79"/>
        <v>0</v>
      </c>
      <c r="AE361" s="161">
        <f t="shared" si="79"/>
        <v>0</v>
      </c>
      <c r="AF361" s="161">
        <f t="shared" si="79"/>
        <v>0</v>
      </c>
      <c r="AG361" s="161">
        <f t="shared" si="79"/>
        <v>0</v>
      </c>
      <c r="AH361" s="161">
        <f t="shared" si="79"/>
        <v>0</v>
      </c>
      <c r="AI361" s="161">
        <f t="shared" si="79"/>
        <v>0</v>
      </c>
      <c r="AJ361" s="161">
        <f t="shared" si="79"/>
        <v>0</v>
      </c>
      <c r="AK361" s="161">
        <f t="shared" si="79"/>
        <v>0</v>
      </c>
      <c r="AL361" s="161">
        <f t="shared" si="79"/>
        <v>0</v>
      </c>
      <c r="AM361" s="161">
        <f t="shared" ref="AM361:BI361" si="80">SUM(AM349:AM360)</f>
        <v>0</v>
      </c>
      <c r="AN361" s="161">
        <f t="shared" si="80"/>
        <v>0</v>
      </c>
      <c r="AO361" s="161">
        <f t="shared" si="80"/>
        <v>0</v>
      </c>
      <c r="AP361" s="161">
        <f t="shared" si="80"/>
        <v>0</v>
      </c>
      <c r="AQ361" s="161">
        <f t="shared" si="80"/>
        <v>0</v>
      </c>
      <c r="AR361" s="161">
        <f t="shared" si="80"/>
        <v>0</v>
      </c>
      <c r="AS361" s="161">
        <f t="shared" si="80"/>
        <v>0</v>
      </c>
      <c r="AT361" s="161">
        <f t="shared" si="80"/>
        <v>0</v>
      </c>
      <c r="AU361" s="161">
        <f t="shared" si="80"/>
        <v>0</v>
      </c>
      <c r="AV361" s="161">
        <f t="shared" si="80"/>
        <v>0</v>
      </c>
      <c r="AW361" s="161">
        <f t="shared" si="80"/>
        <v>0</v>
      </c>
      <c r="AX361" s="161">
        <f t="shared" si="80"/>
        <v>0</v>
      </c>
      <c r="AY361" s="161">
        <f t="shared" si="80"/>
        <v>0</v>
      </c>
      <c r="AZ361" s="161">
        <f t="shared" si="80"/>
        <v>0</v>
      </c>
      <c r="BA361" s="161">
        <f t="shared" si="80"/>
        <v>0</v>
      </c>
      <c r="BB361" s="161">
        <f t="shared" si="80"/>
        <v>0</v>
      </c>
      <c r="BC361" s="161">
        <f t="shared" si="80"/>
        <v>0</v>
      </c>
      <c r="BD361" s="161">
        <f t="shared" si="80"/>
        <v>0</v>
      </c>
      <c r="BE361" s="161">
        <f t="shared" si="80"/>
        <v>0</v>
      </c>
      <c r="BF361" s="161">
        <f t="shared" si="80"/>
        <v>0</v>
      </c>
      <c r="BG361" s="161">
        <f t="shared" si="80"/>
        <v>0</v>
      </c>
      <c r="BH361" s="161">
        <f t="shared" si="80"/>
        <v>0</v>
      </c>
      <c r="BI361" s="161">
        <f t="shared" si="80"/>
        <v>0</v>
      </c>
      <c r="BJ361" s="18"/>
      <c r="BK361" s="18"/>
      <c r="BL36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s="5" customFormat="1" hidden="1" outlineLevel="2" x14ac:dyDescent="0.2">
      <c r="A362" s="18"/>
      <c r="B362" s="43" t="str">
        <f>C374</f>
        <v>Other non system assets</v>
      </c>
      <c r="C362" s="44"/>
      <c r="D362" s="45" t="s">
        <v>72</v>
      </c>
      <c r="E362" s="44"/>
      <c r="F362" s="46"/>
      <c r="G362" s="389">
        <f>IF(G$3&gt;A23remlife,A23value-SUM($F362:F362),IF(A23remlife="N/A","n/a",A23value/A23remlife))</f>
        <v>0.29930434498926373</v>
      </c>
      <c r="H362" s="163">
        <f>IF(H$3&gt;A23remlife,A23value-SUM($F362:G362),IF(A23remlife="N/A","n/a",A23value/A23remlife))</f>
        <v>0.29930434498926373</v>
      </c>
      <c r="I362" s="163">
        <f>IF(I$3&gt;A23remlife,A23value-SUM($F362:H362),IF(A23remlife="N/A","n/a",A23value/A23remlife))</f>
        <v>0.29930434498926373</v>
      </c>
      <c r="J362" s="163">
        <f>IF(J$3&gt;A23remlife,A23value-SUM($F362:I362),IF(A23remlife="N/A","n/a",A23value/A23remlife))</f>
        <v>0.29930434498926373</v>
      </c>
      <c r="K362" s="163">
        <f>IF(K$3&gt;A23remlife,A23value-SUM($F362:J362),IF(A23remlife="N/A","n/a",A23value/A23remlife))</f>
        <v>0.29930434498926373</v>
      </c>
      <c r="L362" s="163">
        <f>IF(L$3&gt;A23remlife,A23value-SUM($F362:K362),IF(A23remlife="N/A","n/a",A23value/A23remlife))</f>
        <v>0.29930434498926373</v>
      </c>
      <c r="M362" s="163">
        <f>IF(M$3&gt;A23remlife,A23value-SUM($F362:L362),IF(A23remlife="N/A","n/a",A23value/A23remlife))</f>
        <v>0.29930434498926373</v>
      </c>
      <c r="N362" s="163">
        <f>IF(N$3&gt;A23remlife,A23value-SUM($F362:M362),IF(A23remlife="N/A","n/a",A23value/A23remlife))</f>
        <v>0.17329200852036131</v>
      </c>
      <c r="O362" s="163">
        <f>IF(O$3&gt;A23remlife,A23value-SUM($F362:N362),IF(A23remlife="N/A","n/a",A23value/A23remlife))</f>
        <v>0</v>
      </c>
      <c r="P362" s="163">
        <f>IF(P$3&gt;A23remlife,A23value-SUM($F362:O362),IF(A23remlife="N/A","n/a",A23value/A23remlife))</f>
        <v>0</v>
      </c>
      <c r="Q362" s="163">
        <f>IF(Q$3&gt;A23remlife,A23value-SUM($F362:P362),IF(A23remlife="N/A","n/a",A23value/A23remlife))</f>
        <v>0</v>
      </c>
      <c r="R362" s="163">
        <f>IF(R$3&gt;A23remlife,A23value-SUM($F362:Q362),IF(A23remlife="N/A","n/a",A23value/A23remlife))</f>
        <v>0</v>
      </c>
      <c r="S362" s="163">
        <f>IF(S$3&gt;A23remlife,A23value-SUM($F362:R362),IF(A23remlife="N/A","n/a",A23value/A23remlife))</f>
        <v>0</v>
      </c>
      <c r="T362" s="163">
        <f>IF(T$3&gt;A23remlife,A23value-SUM($F362:S362),IF(A23remlife="N/A","n/a",A23value/A23remlife))</f>
        <v>0</v>
      </c>
      <c r="U362" s="163">
        <f>IF(U$3&gt;A23remlife,A23value-SUM($F362:T362),IF(A23remlife="N/A","n/a",A23value/A23remlife))</f>
        <v>0</v>
      </c>
      <c r="V362" s="163">
        <f>IF(V$3&gt;A23remlife,A23value-SUM($F362:U362),IF(A23remlife="N/A","n/a",A23value/A23remlife))</f>
        <v>0</v>
      </c>
      <c r="W362" s="163">
        <f>IF(W$3&gt;A23remlife,A23value-SUM($F362:V362),IF(A23remlife="N/A","n/a",A23value/A23remlife))</f>
        <v>0</v>
      </c>
      <c r="X362" s="163">
        <f>IF(X$3&gt;A23remlife,A23value-SUM($F362:W362),IF(A23remlife="N/A","n/a",A23value/A23remlife))</f>
        <v>0</v>
      </c>
      <c r="Y362" s="163">
        <f>IF(Y$3&gt;A23remlife,A23value-SUM($F362:X362),IF(A23remlife="N/A","n/a",A23value/A23remlife))</f>
        <v>0</v>
      </c>
      <c r="Z362" s="163">
        <f>IF(Z$3&gt;A23remlife,A23value-SUM($F362:Y362),IF(A23remlife="N/A","n/a",A23value/A23remlife))</f>
        <v>0</v>
      </c>
      <c r="AA362" s="163">
        <f>IF(AA$3&gt;A23remlife,A23value-SUM($F362:Z362),IF(A23remlife="N/A","n/a",A23value/A23remlife))</f>
        <v>0</v>
      </c>
      <c r="AB362" s="163">
        <f>IF(AB$3&gt;A23remlife,A23value-SUM($F362:AA362),IF(A23remlife="N/A","n/a",A23value/A23remlife))</f>
        <v>0</v>
      </c>
      <c r="AC362" s="163">
        <f>IF(AC$3&gt;A23remlife,A23value-SUM($F362:AB362),IF(A23remlife="N/A","n/a",A23value/A23remlife))</f>
        <v>0</v>
      </c>
      <c r="AD362" s="163">
        <f>IF(AD$3&gt;A23remlife,A23value-SUM($F362:AC362),IF(A23remlife="N/A","n/a",A23value/A23remlife))</f>
        <v>0</v>
      </c>
      <c r="AE362" s="163">
        <f>IF(AE$3&gt;A23remlife,A23value-SUM($F362:AD362),IF(A23remlife="N/A","n/a",A23value/A23remlife))</f>
        <v>0</v>
      </c>
      <c r="AF362" s="163">
        <f>IF(AF$3&gt;A23remlife,A23value-SUM($F362:AE362),IF(A23remlife="N/A","n/a",A23value/A23remlife))</f>
        <v>0</v>
      </c>
      <c r="AG362" s="163">
        <f>IF(AG$3&gt;A23remlife,A23value-SUM($F362:AF362),IF(A23remlife="N/A","n/a",A23value/A23remlife))</f>
        <v>0</v>
      </c>
      <c r="AH362" s="163">
        <f>IF(AH$3&gt;A23remlife,A23value-SUM($F362:AG362),IF(A23remlife="N/A","n/a",A23value/A23remlife))</f>
        <v>0</v>
      </c>
      <c r="AI362" s="163">
        <f>IF(AI$3&gt;A23remlife,A23value-SUM($F362:AH362),IF(A23remlife="N/A","n/a",A23value/A23remlife))</f>
        <v>0</v>
      </c>
      <c r="AJ362" s="163">
        <f>IF(AJ$3&gt;A23remlife,A23value-SUM($F362:AI362),IF(A23remlife="N/A","n/a",A23value/A23remlife))</f>
        <v>0</v>
      </c>
      <c r="AK362" s="163">
        <f>IF(AK$3&gt;A23remlife,A23value-SUM($F362:AJ362),IF(A23remlife="N/A","n/a",A23value/A23remlife))</f>
        <v>0</v>
      </c>
      <c r="AL362" s="163">
        <f>IF(AL$3&gt;A23remlife,A23value-SUM($F362:AK362),IF(A23remlife="N/A","n/a",A23value/A23remlife))</f>
        <v>0</v>
      </c>
      <c r="AM362" s="163">
        <f>IF(AM$3&gt;A23remlife,A23value-SUM($F362:AL362),IF(A23remlife="N/A","n/a",A23value/A23remlife))</f>
        <v>0</v>
      </c>
      <c r="AN362" s="163">
        <f>IF(AN$3&gt;A23remlife,A23value-SUM($F362:AM362),IF(A23remlife="N/A","n/a",A23value/A23remlife))</f>
        <v>0</v>
      </c>
      <c r="AO362" s="163">
        <f>IF(AO$3&gt;A23remlife,A23value-SUM($F362:AN362),IF(A23remlife="N/A","n/a",A23value/A23remlife))</f>
        <v>0</v>
      </c>
      <c r="AP362" s="163">
        <f>IF(AP$3&gt;A23remlife,A23value-SUM($F362:AO362),IF(A23remlife="N/A","n/a",A23value/A23remlife))</f>
        <v>0</v>
      </c>
      <c r="AQ362" s="163">
        <f>IF(AQ$3&gt;A23remlife,A23value-SUM($F362:AP362),IF(A23remlife="N/A","n/a",A23value/A23remlife))</f>
        <v>0</v>
      </c>
      <c r="AR362" s="163">
        <f>IF(AR$3&gt;A23remlife,A23value-SUM($F362:AQ362),IF(A23remlife="N/A","n/a",A23value/A23remlife))</f>
        <v>0</v>
      </c>
      <c r="AS362" s="163">
        <f>IF(AS$3&gt;A23remlife,A23value-SUM($F362:AR362),IF(A23remlife="N/A","n/a",A23value/A23remlife))</f>
        <v>0</v>
      </c>
      <c r="AT362" s="163">
        <f>IF(AT$3&gt;A23remlife,A23value-SUM($F362:AS362),IF(A23remlife="N/A","n/a",A23value/A23remlife))</f>
        <v>0</v>
      </c>
      <c r="AU362" s="163">
        <f>IF(AU$3&gt;A23remlife,A23value-SUM($F362:AT362),IF(A23remlife="N/A","n/a",A23value/A23remlife))</f>
        <v>0</v>
      </c>
      <c r="AV362" s="163">
        <f>IF(AV$3&gt;A23remlife,A23value-SUM($F362:AU362),IF(A23remlife="N/A","n/a",A23value/A23remlife))</f>
        <v>0</v>
      </c>
      <c r="AW362" s="163">
        <f>IF(AW$3&gt;A23remlife,A23value-SUM($F362:AV362),IF(A23remlife="N/A","n/a",A23value/A23remlife))</f>
        <v>0</v>
      </c>
      <c r="AX362" s="163">
        <f>IF(AX$3&gt;A23remlife,A23value-SUM($F362:AW362),IF(A23remlife="N/A","n/a",A23value/A23remlife))</f>
        <v>0</v>
      </c>
      <c r="AY362" s="163">
        <f>IF(AY$3&gt;A23remlife,A23value-SUM($F362:AX362),IF(A23remlife="N/A","n/a",A23value/A23remlife))</f>
        <v>0</v>
      </c>
      <c r="AZ362" s="163">
        <f>IF(AZ$3&gt;A23remlife,A23value-SUM($F362:AY362),IF(A23remlife="N/A","n/a",A23value/A23remlife))</f>
        <v>0</v>
      </c>
      <c r="BA362" s="163">
        <f>IF(BA$3&gt;A23remlife,A23value-SUM($F362:AZ362),IF(A23remlife="N/A","n/a",A23value/A23remlife))</f>
        <v>0</v>
      </c>
      <c r="BB362" s="163">
        <f>IF(BB$3&gt;A23remlife,A23value-SUM($F362:BA362),IF(A23remlife="N/A","n/a",A23value/A23remlife))</f>
        <v>0</v>
      </c>
      <c r="BC362" s="163">
        <f>IF(BC$3&gt;A23remlife,A23value-SUM($F362:BB362),IF(A23remlife="N/A","n/a",A23value/A23remlife))</f>
        <v>0</v>
      </c>
      <c r="BD362" s="163">
        <f>IF(BD$3&gt;A23remlife,A23value-SUM($F362:BC362),IF(A23remlife="N/A","n/a",A23value/A23remlife))</f>
        <v>0</v>
      </c>
      <c r="BE362" s="163">
        <f>IF(BE$3&gt;A23remlife,A23value-SUM($F362:BD362),IF(A23remlife="N/A","n/a",A23value/A23remlife))</f>
        <v>0</v>
      </c>
      <c r="BF362" s="163">
        <f>IF(BF$3&gt;A23remlife,A23value-SUM($F362:BE362),IF(A23remlife="N/A","n/a",A23value/A23remlife))</f>
        <v>0</v>
      </c>
      <c r="BG362" s="163">
        <f>IF(BG$3&gt;A23remlife,A23value-SUM($F362:BF362),IF(A23remlife="N/A","n/a",A23value/A23remlife))</f>
        <v>0</v>
      </c>
      <c r="BH362" s="163">
        <f>IF(BH$3&gt;A23remlife,A23value-SUM($F362:BG362),IF(A23remlife="N/A","n/a",A23value/A23remlife))</f>
        <v>0</v>
      </c>
      <c r="BI362" s="163">
        <f>IF(BI$3&gt;A23remlife,A23value-SUM($F362:BH362),IF(A23remlife="N/A","n/a",A23value/A23remlife))</f>
        <v>0</v>
      </c>
      <c r="BJ362" s="18"/>
      <c r="BK362" s="18"/>
      <c r="BL36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s="5" customFormat="1" hidden="1" outlineLevel="2" x14ac:dyDescent="0.2">
      <c r="A363" s="18"/>
      <c r="B363" s="18"/>
      <c r="C363" s="36"/>
      <c r="D363" s="485" t="s">
        <v>71</v>
      </c>
      <c r="E363" s="283">
        <v>0</v>
      </c>
      <c r="F363" s="38"/>
      <c r="G363" s="160"/>
      <c r="H363" s="164"/>
      <c r="I363" s="164"/>
      <c r="J363" s="164"/>
      <c r="K363" s="164"/>
      <c r="L363" s="164"/>
      <c r="M363" s="164"/>
      <c r="N363" s="164"/>
      <c r="O363" s="164"/>
      <c r="P363" s="164"/>
      <c r="Q363" s="164"/>
      <c r="R363" s="164"/>
      <c r="S363" s="164"/>
      <c r="T363" s="164"/>
      <c r="U363" s="164"/>
      <c r="V363" s="164"/>
      <c r="W363" s="164"/>
      <c r="X363" s="164"/>
      <c r="Y363" s="164"/>
      <c r="Z363" s="164"/>
      <c r="AA363" s="164"/>
      <c r="AB363" s="164"/>
      <c r="AC363" s="164"/>
      <c r="AD363" s="164"/>
      <c r="AE363" s="164"/>
      <c r="AF363" s="164"/>
      <c r="AG363" s="164"/>
      <c r="AH363" s="164"/>
      <c r="AI363" s="164"/>
      <c r="AJ363" s="164"/>
      <c r="AK363" s="164"/>
      <c r="AL363" s="164"/>
      <c r="AM363" s="164"/>
      <c r="AN363" s="164"/>
      <c r="AO363" s="164"/>
      <c r="AP363" s="164"/>
      <c r="AQ363" s="164"/>
      <c r="AR363" s="164"/>
      <c r="AS363" s="164"/>
      <c r="AT363" s="164"/>
      <c r="AU363" s="164"/>
      <c r="AV363" s="164"/>
      <c r="AW363" s="164"/>
      <c r="AX363" s="164"/>
      <c r="AY363" s="164"/>
      <c r="AZ363" s="164"/>
      <c r="BA363" s="164"/>
      <c r="BB363" s="164"/>
      <c r="BC363" s="164"/>
      <c r="BD363" s="164"/>
      <c r="BE363" s="164"/>
      <c r="BF363" s="164"/>
      <c r="BG363" s="164"/>
      <c r="BH363" s="164"/>
      <c r="BI363" s="164"/>
      <c r="BJ363" s="18"/>
      <c r="BK363" s="18"/>
      <c r="BL363"/>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s="5" customFormat="1" hidden="1" outlineLevel="2" x14ac:dyDescent="0.2">
      <c r="A364" s="18"/>
      <c r="B364" s="18"/>
      <c r="C364" s="36"/>
      <c r="D364" s="485"/>
      <c r="E364" s="283">
        <v>1</v>
      </c>
      <c r="F364" s="38"/>
      <c r="G364" s="390"/>
      <c r="H364" s="164">
        <f>IF(A23stdlife="n/a","n/a",IF(H$3&gt;(A23stdlife+$E364),(Input!$G$165*(1+rvanilla)^0.5)-SUM($G364:G364),(Input!$G$165*(1+rvanilla)^0.5)/A23stdlife))</f>
        <v>0</v>
      </c>
      <c r="I364" s="164">
        <f>IF(A23stdlife="n/a","n/a",IF(I$3&gt;(A23stdlife+$E364),(Input!$G$165*(1+rvanilla)^0.5)-SUM($G364:H364),(Input!$G$165*(1+rvanilla)^0.5)/A23stdlife))</f>
        <v>0</v>
      </c>
      <c r="J364" s="164">
        <f>IF(A23stdlife="n/a","n/a",IF(J$3&gt;(A23stdlife+$E364),(Input!$G$165*(1+rvanilla)^0.5)-SUM($G364:I364),(Input!$G$165*(1+rvanilla)^0.5)/A23stdlife))</f>
        <v>0</v>
      </c>
      <c r="K364" s="164">
        <f>IF(A23stdlife="n/a","n/a",IF(K$3&gt;(A23stdlife+$E364),(Input!$G$165*(1+rvanilla)^0.5)-SUM($G364:J364),(Input!$G$165*(1+rvanilla)^0.5)/A23stdlife))</f>
        <v>0</v>
      </c>
      <c r="L364" s="164">
        <f>IF(A23stdlife="n/a","n/a",IF(L$3&gt;(A23stdlife+$E364),(Input!$G$165*(1+rvanilla)^0.5)-SUM($G364:K364),(Input!$G$165*(1+rvanilla)^0.5)/A23stdlife))</f>
        <v>0</v>
      </c>
      <c r="M364" s="164">
        <f>IF(A23stdlife="n/a","n/a",IF(M$3&gt;(A23stdlife+$E364),(Input!$G$165*(1+rvanilla)^0.5)-SUM($G364:L364),(Input!$G$165*(1+rvanilla)^0.5)/A23stdlife))</f>
        <v>0</v>
      </c>
      <c r="N364" s="164">
        <f>IF(A23stdlife="n/a","n/a",IF(N$3&gt;(A23stdlife+$E364),(Input!$G$165*(1+rvanilla)^0.5)-SUM($G364:M364),(Input!$G$165*(1+rvanilla)^0.5)/A23stdlife))</f>
        <v>0</v>
      </c>
      <c r="O364" s="164">
        <f>IF(A23stdlife="n/a","n/a",IF(O$3&gt;(A23stdlife+$E364),(Input!$G$165*(1+rvanilla)^0.5)-SUM($G364:N364),(Input!$G$165*(1+rvanilla)^0.5)/A23stdlife))</f>
        <v>0</v>
      </c>
      <c r="P364" s="164">
        <f>IF(A23stdlife="n/a","n/a",IF(P$3&gt;(A23stdlife+$E364),(Input!$G$165*(1+rvanilla)^0.5)-SUM($G364:O364),(Input!$G$165*(1+rvanilla)^0.5)/A23stdlife))</f>
        <v>0</v>
      </c>
      <c r="Q364" s="164">
        <f>IF(A23stdlife="n/a","n/a",IF(Q$3&gt;(A23stdlife+$E364),(Input!$G$165*(1+rvanilla)^0.5)-SUM($G364:P364),(Input!$G$165*(1+rvanilla)^0.5)/A23stdlife))</f>
        <v>0</v>
      </c>
      <c r="R364" s="164">
        <f>IF(A23stdlife="n/a","n/a",IF(R$3&gt;(A23stdlife+$E364),(Input!$G$165*(1+rvanilla)^0.5)-SUM($G364:Q364),(Input!$G$165*(1+rvanilla)^0.5)/A23stdlife))</f>
        <v>0</v>
      </c>
      <c r="S364" s="164">
        <f>IF(A23stdlife="n/a","n/a",IF(S$3&gt;(A23stdlife+$E364),(Input!$G$165*(1+rvanilla)^0.5)-SUM($G364:R364),(Input!$G$165*(1+rvanilla)^0.5)/A23stdlife))</f>
        <v>0</v>
      </c>
      <c r="T364" s="164">
        <f>IF(A23stdlife="n/a","n/a",IF(T$3&gt;(A23stdlife+$E364),(Input!$G$165*(1+rvanilla)^0.5)-SUM($G364:S364),(Input!$G$165*(1+rvanilla)^0.5)/A23stdlife))</f>
        <v>0</v>
      </c>
      <c r="U364" s="164">
        <f>IF(A23stdlife="n/a","n/a",IF(U$3&gt;(A23stdlife+$E364),(Input!$G$165*(1+rvanilla)^0.5)-SUM($G364:T364),(Input!$G$165*(1+rvanilla)^0.5)/A23stdlife))</f>
        <v>0</v>
      </c>
      <c r="V364" s="164">
        <f>IF(A23stdlife="n/a","n/a",IF(V$3&gt;(A23stdlife+$E364),(Input!$G$165*(1+rvanilla)^0.5)-SUM($G364:U364),(Input!$G$165*(1+rvanilla)^0.5)/A23stdlife))</f>
        <v>0</v>
      </c>
      <c r="W364" s="164">
        <f>IF(A23stdlife="n/a","n/a",IF(W$3&gt;(A23stdlife+$E364),(Input!$G$165*(1+rvanilla)^0.5)-SUM($G364:V364),(Input!$G$165*(1+rvanilla)^0.5)/A23stdlife))</f>
        <v>0</v>
      </c>
      <c r="X364" s="164">
        <f>IF(A23stdlife="n/a","n/a",IF(X$3&gt;(A23stdlife+$E364),(Input!$G$165*(1+rvanilla)^0.5)-SUM($G364:W364),(Input!$G$165*(1+rvanilla)^0.5)/A23stdlife))</f>
        <v>0</v>
      </c>
      <c r="Y364" s="164">
        <f>IF(A23stdlife="n/a","n/a",IF(Y$3&gt;(A23stdlife+$E364),(Input!$G$165*(1+rvanilla)^0.5)-SUM($G364:X364),(Input!$G$165*(1+rvanilla)^0.5)/A23stdlife))</f>
        <v>0</v>
      </c>
      <c r="Z364" s="164">
        <f>IF(A23stdlife="n/a","n/a",IF(Z$3&gt;(A23stdlife+$E364),(Input!$G$165*(1+rvanilla)^0.5)-SUM($G364:Y364),(Input!$G$165*(1+rvanilla)^0.5)/A23stdlife))</f>
        <v>0</v>
      </c>
      <c r="AA364" s="164">
        <f>IF(A23stdlife="n/a","n/a",IF(AA$3&gt;(A23stdlife+$E364),(Input!$G$165*(1+rvanilla)^0.5)-SUM($G364:Z364),(Input!$G$165*(1+rvanilla)^0.5)/A23stdlife))</f>
        <v>0</v>
      </c>
      <c r="AB364" s="164">
        <f>IF(A23stdlife="n/a","n/a",IF(AB$3&gt;(A23stdlife+$E364),(Input!$G$165*(1+rvanilla)^0.5)-SUM($G364:AA364),(Input!$G$165*(1+rvanilla)^0.5)/A23stdlife))</f>
        <v>0</v>
      </c>
      <c r="AC364" s="164">
        <f>IF(A23stdlife="n/a","n/a",IF(AC$3&gt;(A23stdlife+$E364),(Input!$G$165*(1+rvanilla)^0.5)-SUM($G364:AB364),(Input!$G$165*(1+rvanilla)^0.5)/A23stdlife))</f>
        <v>0</v>
      </c>
      <c r="AD364" s="164">
        <f>IF(A23stdlife="n/a","n/a",IF(AD$3&gt;(A23stdlife+$E364),(Input!$G$165*(1+rvanilla)^0.5)-SUM($G364:AC364),(Input!$G$165*(1+rvanilla)^0.5)/A23stdlife))</f>
        <v>0</v>
      </c>
      <c r="AE364" s="164">
        <f>IF(A23stdlife="n/a","n/a",IF(AE$3&gt;(A23stdlife+$E364),(Input!$G$165*(1+rvanilla)^0.5)-SUM($G364:AD364),(Input!$G$165*(1+rvanilla)^0.5)/A23stdlife))</f>
        <v>0</v>
      </c>
      <c r="AF364" s="164">
        <f>IF(A23stdlife="n/a","n/a",IF(AF$3&gt;(A23stdlife+$E364),(Input!$G$165*(1+rvanilla)^0.5)-SUM($G364:AE364),(Input!$G$165*(1+rvanilla)^0.5)/A23stdlife))</f>
        <v>0</v>
      </c>
      <c r="AG364" s="164">
        <f>IF(A23stdlife="n/a","n/a",IF(AG$3&gt;(A23stdlife+$E364),(Input!$G$165*(1+rvanilla)^0.5)-SUM($G364:AF364),(Input!$G$165*(1+rvanilla)^0.5)/A23stdlife))</f>
        <v>0</v>
      </c>
      <c r="AH364" s="164">
        <f>IF(A23stdlife="n/a","n/a",IF(AH$3&gt;(A23stdlife+$E364),(Input!$G$165*(1+rvanilla)^0.5)-SUM($G364:AG364),(Input!$G$165*(1+rvanilla)^0.5)/A23stdlife))</f>
        <v>0</v>
      </c>
      <c r="AI364" s="164">
        <f>IF(A23stdlife="n/a","n/a",IF(AI$3&gt;(A23stdlife+$E364),(Input!$G$165*(1+rvanilla)^0.5)-SUM($G364:AH364),(Input!$G$165*(1+rvanilla)^0.5)/A23stdlife))</f>
        <v>0</v>
      </c>
      <c r="AJ364" s="164">
        <f>IF(A23stdlife="n/a","n/a",IF(AJ$3&gt;(A23stdlife+$E364),(Input!$G$165*(1+rvanilla)^0.5)-SUM($G364:AI364),(Input!$G$165*(1+rvanilla)^0.5)/A23stdlife))</f>
        <v>0</v>
      </c>
      <c r="AK364" s="164">
        <f>IF(A23stdlife="n/a","n/a",IF(AK$3&gt;(A23stdlife+$E364),(Input!$G$165*(1+rvanilla)^0.5)-SUM($G364:AJ364),(Input!$G$165*(1+rvanilla)^0.5)/A23stdlife))</f>
        <v>0</v>
      </c>
      <c r="AL364" s="164">
        <f>IF(A23stdlife="n/a","n/a",IF(AL$3&gt;(A23stdlife+$E364),(Input!$G$165*(1+rvanilla)^0.5)-SUM($G364:AK364),(Input!$G$165*(1+rvanilla)^0.5)/A23stdlife))</f>
        <v>0</v>
      </c>
      <c r="AM364" s="164">
        <f>IF(A23stdlife="n/a","n/a",IF(AM$3&gt;(A23stdlife+$E364),(Input!$G$165*(1+rvanilla)^0.5)-SUM($G364:AL364),(Input!$G$165*(1+rvanilla)^0.5)/A23stdlife))</f>
        <v>0</v>
      </c>
      <c r="AN364" s="164">
        <f>IF(A23stdlife="n/a","n/a",IF(AN$3&gt;(A23stdlife+$E364),(Input!$G$165*(1+rvanilla)^0.5)-SUM($G364:AM364),(Input!$G$165*(1+rvanilla)^0.5)/A23stdlife))</f>
        <v>0</v>
      </c>
      <c r="AO364" s="164">
        <f>IF(A23stdlife="n/a","n/a",IF(AO$3&gt;(A23stdlife+$E364),(Input!$G$165*(1+rvanilla)^0.5)-SUM($G364:AN364),(Input!$G$165*(1+rvanilla)^0.5)/A23stdlife))</f>
        <v>0</v>
      </c>
      <c r="AP364" s="164">
        <f>IF(A23stdlife="n/a","n/a",IF(AP$3&gt;(A23stdlife+$E364),(Input!$G$165*(1+rvanilla)^0.5)-SUM($G364:AO364),(Input!$G$165*(1+rvanilla)^0.5)/A23stdlife))</f>
        <v>0</v>
      </c>
      <c r="AQ364" s="164">
        <f>IF(A23stdlife="n/a","n/a",IF(AQ$3&gt;(A23stdlife+$E364),(Input!$G$165*(1+rvanilla)^0.5)-SUM($G364:AP364),(Input!$G$165*(1+rvanilla)^0.5)/A23stdlife))</f>
        <v>0</v>
      </c>
      <c r="AR364" s="164">
        <f>IF(A23stdlife="n/a","n/a",IF(AR$3&gt;(A23stdlife+$E364),(Input!$G$165*(1+rvanilla)^0.5)-SUM($G364:AQ364),(Input!$G$165*(1+rvanilla)^0.5)/A23stdlife))</f>
        <v>0</v>
      </c>
      <c r="AS364" s="164">
        <f>IF(A23stdlife="n/a","n/a",IF(AS$3&gt;(A23stdlife+$E364),(Input!$G$165*(1+rvanilla)^0.5)-SUM($G364:AR364),(Input!$G$165*(1+rvanilla)^0.5)/A23stdlife))</f>
        <v>0</v>
      </c>
      <c r="AT364" s="164">
        <f>IF(A23stdlife="n/a","n/a",IF(AT$3&gt;(A23stdlife+$E364),(Input!$G$165*(1+rvanilla)^0.5)-SUM($G364:AS364),(Input!$G$165*(1+rvanilla)^0.5)/A23stdlife))</f>
        <v>0</v>
      </c>
      <c r="AU364" s="164">
        <f>IF(A23stdlife="n/a","n/a",IF(AU$3&gt;(A23stdlife+$E364),(Input!$G$165*(1+rvanilla)^0.5)-SUM($G364:AT364),(Input!$G$165*(1+rvanilla)^0.5)/A23stdlife))</f>
        <v>0</v>
      </c>
      <c r="AV364" s="164">
        <f>IF(A23stdlife="n/a","n/a",IF(AV$3&gt;(A23stdlife+$E364),(Input!$G$165*(1+rvanilla)^0.5)-SUM($G364:AU364),(Input!$G$165*(1+rvanilla)^0.5)/A23stdlife))</f>
        <v>0</v>
      </c>
      <c r="AW364" s="164">
        <f>IF(A23stdlife="n/a","n/a",IF(AW$3&gt;(A23stdlife+$E364),(Input!$G$165*(1+rvanilla)^0.5)-SUM($G364:AV364),(Input!$G$165*(1+rvanilla)^0.5)/A23stdlife))</f>
        <v>0</v>
      </c>
      <c r="AX364" s="164">
        <f>IF(A23stdlife="n/a","n/a",IF(AX$3&gt;(A23stdlife+$E364),(Input!$G$165*(1+rvanilla)^0.5)-SUM($G364:AW364),(Input!$G$165*(1+rvanilla)^0.5)/A23stdlife))</f>
        <v>0</v>
      </c>
      <c r="AY364" s="164">
        <f>IF(A23stdlife="n/a","n/a",IF(AY$3&gt;(A23stdlife+$E364),(Input!$G$165*(1+rvanilla)^0.5)-SUM($G364:AX364),(Input!$G$165*(1+rvanilla)^0.5)/A23stdlife))</f>
        <v>0</v>
      </c>
      <c r="AZ364" s="164">
        <f>IF(A23stdlife="n/a","n/a",IF(AZ$3&gt;(A23stdlife+$E364),(Input!$G$165*(1+rvanilla)^0.5)-SUM($G364:AY364),(Input!$G$165*(1+rvanilla)^0.5)/A23stdlife))</f>
        <v>0</v>
      </c>
      <c r="BA364" s="164">
        <f>IF(A23stdlife="n/a","n/a",IF(BA$3&gt;(A23stdlife+$E364),(Input!$G$165*(1+rvanilla)^0.5)-SUM($G364:AZ364),(Input!$G$165*(1+rvanilla)^0.5)/A23stdlife))</f>
        <v>0</v>
      </c>
      <c r="BB364" s="164">
        <f>IF(A23stdlife="n/a","n/a",IF(BB$3&gt;(A23stdlife+$E364),(Input!$G$165*(1+rvanilla)^0.5)-SUM($G364:BA364),(Input!$G$165*(1+rvanilla)^0.5)/A23stdlife))</f>
        <v>0</v>
      </c>
      <c r="BC364" s="164">
        <f>IF(A23stdlife="n/a","n/a",IF(BC$3&gt;(A23stdlife+$E364),(Input!$G$165*(1+rvanilla)^0.5)-SUM($G364:BB364),(Input!$G$165*(1+rvanilla)^0.5)/A23stdlife))</f>
        <v>0</v>
      </c>
      <c r="BD364" s="164">
        <f>IF(A23stdlife="n/a","n/a",IF(BD$3&gt;(A23stdlife+$E364),(Input!$G$165*(1+rvanilla)^0.5)-SUM($G364:BC364),(Input!$G$165*(1+rvanilla)^0.5)/A23stdlife))</f>
        <v>0</v>
      </c>
      <c r="BE364" s="164">
        <f>IF(A23stdlife="n/a","n/a",IF(BE$3&gt;(A23stdlife+$E364),(Input!$G$165*(1+rvanilla)^0.5)-SUM($G364:BD364),(Input!$G$165*(1+rvanilla)^0.5)/A23stdlife))</f>
        <v>0</v>
      </c>
      <c r="BF364" s="164">
        <f>IF(A23stdlife="n/a","n/a",IF(BF$3&gt;(A23stdlife+$E364),(Input!$G$165*(1+rvanilla)^0.5)-SUM($G364:BE364),(Input!$G$165*(1+rvanilla)^0.5)/A23stdlife))</f>
        <v>0</v>
      </c>
      <c r="BG364" s="164">
        <f>IF(A23stdlife="n/a","n/a",IF(BG$3&gt;(A23stdlife+$E364),(Input!$G$165*(1+rvanilla)^0.5)-SUM($G364:BF364),(Input!$G$165*(1+rvanilla)^0.5)/A23stdlife))</f>
        <v>0</v>
      </c>
      <c r="BH364" s="164">
        <f>IF(A23stdlife="n/a","n/a",IF(BH$3&gt;(A23stdlife+$E364),(Input!$G$165*(1+rvanilla)^0.5)-SUM($G364:BG364),(Input!$G$165*(1+rvanilla)^0.5)/A23stdlife))</f>
        <v>0</v>
      </c>
      <c r="BI364" s="164">
        <f>IF(A23stdlife="n/a","n/a",IF(BI$3&gt;(A23stdlife+$E364),(Input!$G$165*(1+rvanilla)^0.5)-SUM($G364:BH364),(Input!$G$165*(1+rvanilla)^0.5)/A23stdlife))</f>
        <v>0</v>
      </c>
      <c r="BJ364" s="18"/>
      <c r="BK364" s="18"/>
      <c r="BL364"/>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s="5" customFormat="1" hidden="1" outlineLevel="2" x14ac:dyDescent="0.2">
      <c r="A365" s="18"/>
      <c r="B365" s="18"/>
      <c r="C365" s="36"/>
      <c r="D365" s="485"/>
      <c r="E365" s="283">
        <v>2</v>
      </c>
      <c r="F365" s="38"/>
      <c r="G365" s="391"/>
      <c r="H365" s="307"/>
      <c r="I365" s="164">
        <f>IF(A23stdlife="n/a","n/a",IF(I$3&gt;(A23stdlife+$E365),(Input!$H$165*(1+rvanilla)^0.5)-SUM($H365:H365),(Input!$H$165*(1+rvanilla)^0.5)/A23stdlife))</f>
        <v>0</v>
      </c>
      <c r="J365" s="164">
        <f>IF(A23stdlife="n/a","n/a",IF(J$3&gt;(A23stdlife+$E365),(Input!$H$165*(1+rvanilla)^0.5)-SUM($H365:I365),(Input!$H$165*(1+rvanilla)^0.5)/A23stdlife))</f>
        <v>0</v>
      </c>
      <c r="K365" s="164">
        <f>IF(A23stdlife="n/a","n/a",IF(K$3&gt;(A23stdlife+$E365),(Input!$H$165*(1+rvanilla)^0.5)-SUM($H365:J365),(Input!$H$165*(1+rvanilla)^0.5)/A23stdlife))</f>
        <v>0</v>
      </c>
      <c r="L365" s="164">
        <f>IF(A23stdlife="n/a","n/a",IF(L$3&gt;(A23stdlife+$E365),(Input!$H$165*(1+rvanilla)^0.5)-SUM($H365:K365),(Input!$H$165*(1+rvanilla)^0.5)/A23stdlife))</f>
        <v>0</v>
      </c>
      <c r="M365" s="164">
        <f>IF(A23stdlife="n/a","n/a",IF(M$3&gt;(A23stdlife+$E365),(Input!$H$165*(1+rvanilla)^0.5)-SUM($H365:L365),(Input!$H$165*(1+rvanilla)^0.5)/A23stdlife))</f>
        <v>0</v>
      </c>
      <c r="N365" s="164">
        <f>IF(A23stdlife="n/a","n/a",IF(N$3&gt;(A23stdlife+$E365),(Input!$H$165*(1+rvanilla)^0.5)-SUM($H365:M365),(Input!$H$165*(1+rvanilla)^0.5)/A23stdlife))</f>
        <v>0</v>
      </c>
      <c r="O365" s="164">
        <f>IF(A23stdlife="n/a","n/a",IF(O$3&gt;(A23stdlife+$E365),(Input!$H$165*(1+rvanilla)^0.5)-SUM($H365:N365),(Input!$H$165*(1+rvanilla)^0.5)/A23stdlife))</f>
        <v>0</v>
      </c>
      <c r="P365" s="164">
        <f>IF(A23stdlife="n/a","n/a",IF(P$3&gt;(A23stdlife+$E365),(Input!$H$165*(1+rvanilla)^0.5)-SUM($H365:O365),(Input!$H$165*(1+rvanilla)^0.5)/A23stdlife))</f>
        <v>0</v>
      </c>
      <c r="Q365" s="164">
        <f>IF(A23stdlife="n/a","n/a",IF(Q$3&gt;(A23stdlife+$E365),(Input!$H$165*(1+rvanilla)^0.5)-SUM($H365:P365),(Input!$H$165*(1+rvanilla)^0.5)/A23stdlife))</f>
        <v>0</v>
      </c>
      <c r="R365" s="164">
        <f>IF(A23stdlife="n/a","n/a",IF(R$3&gt;(A23stdlife+$E365),(Input!$H$165*(1+rvanilla)^0.5)-SUM($H365:Q365),(Input!$H$165*(1+rvanilla)^0.5)/A23stdlife))</f>
        <v>0</v>
      </c>
      <c r="S365" s="164">
        <f>IF(A23stdlife="n/a","n/a",IF(S$3&gt;(A23stdlife+$E365),(Input!$H$165*(1+rvanilla)^0.5)-SUM($H365:R365),(Input!$H$165*(1+rvanilla)^0.5)/A23stdlife))</f>
        <v>0</v>
      </c>
      <c r="T365" s="164">
        <f>IF(A23stdlife="n/a","n/a",IF(T$3&gt;(A23stdlife+$E365),(Input!$H$165*(1+rvanilla)^0.5)-SUM($H365:S365),(Input!$H$165*(1+rvanilla)^0.5)/A23stdlife))</f>
        <v>0</v>
      </c>
      <c r="U365" s="164">
        <f>IF(A23stdlife="n/a","n/a",IF(U$3&gt;(A23stdlife+$E365),(Input!$H$165*(1+rvanilla)^0.5)-SUM($H365:T365),(Input!$H$165*(1+rvanilla)^0.5)/A23stdlife))</f>
        <v>0</v>
      </c>
      <c r="V365" s="164">
        <f>IF(A23stdlife="n/a","n/a",IF(V$3&gt;(A23stdlife+$E365),(Input!$H$165*(1+rvanilla)^0.5)-SUM($H365:U365),(Input!$H$165*(1+rvanilla)^0.5)/A23stdlife))</f>
        <v>0</v>
      </c>
      <c r="W365" s="164">
        <f>IF(A23stdlife="n/a","n/a",IF(W$3&gt;(A23stdlife+$E365),(Input!$H$165*(1+rvanilla)^0.5)-SUM($H365:V365),(Input!$H$165*(1+rvanilla)^0.5)/A23stdlife))</f>
        <v>0</v>
      </c>
      <c r="X365" s="164">
        <f>IF(A23stdlife="n/a","n/a",IF(X$3&gt;(A23stdlife+$E365),(Input!$H$165*(1+rvanilla)^0.5)-SUM($H365:W365),(Input!$H$165*(1+rvanilla)^0.5)/A23stdlife))</f>
        <v>0</v>
      </c>
      <c r="Y365" s="164">
        <f>IF(A23stdlife="n/a","n/a",IF(Y$3&gt;(A23stdlife+$E365),(Input!$H$165*(1+rvanilla)^0.5)-SUM($H365:X365),(Input!$H$165*(1+rvanilla)^0.5)/A23stdlife))</f>
        <v>0</v>
      </c>
      <c r="Z365" s="164">
        <f>IF(A23stdlife="n/a","n/a",IF(Z$3&gt;(A23stdlife+$E365),(Input!$H$165*(1+rvanilla)^0.5)-SUM($H365:Y365),(Input!$H$165*(1+rvanilla)^0.5)/A23stdlife))</f>
        <v>0</v>
      </c>
      <c r="AA365" s="164">
        <f>IF(A23stdlife="n/a","n/a",IF(AA$3&gt;(A23stdlife+$E365),(Input!$H$165*(1+rvanilla)^0.5)-SUM($H365:Z365),(Input!$H$165*(1+rvanilla)^0.5)/A23stdlife))</f>
        <v>0</v>
      </c>
      <c r="AB365" s="164">
        <f>IF(A23stdlife="n/a","n/a",IF(AB$3&gt;(A23stdlife+$E365),(Input!$H$165*(1+rvanilla)^0.5)-SUM($H365:AA365),(Input!$H$165*(1+rvanilla)^0.5)/A23stdlife))</f>
        <v>0</v>
      </c>
      <c r="AC365" s="164">
        <f>IF(A23stdlife="n/a","n/a",IF(AC$3&gt;(A23stdlife+$E365),(Input!$H$165*(1+rvanilla)^0.5)-SUM($H365:AB365),(Input!$H$165*(1+rvanilla)^0.5)/A23stdlife))</f>
        <v>0</v>
      </c>
      <c r="AD365" s="164">
        <f>IF(A23stdlife="n/a","n/a",IF(AD$3&gt;(A23stdlife+$E365),(Input!$H$165*(1+rvanilla)^0.5)-SUM($H365:AC365),(Input!$H$165*(1+rvanilla)^0.5)/A23stdlife))</f>
        <v>0</v>
      </c>
      <c r="AE365" s="164">
        <f>IF(A23stdlife="n/a","n/a",IF(AE$3&gt;(A23stdlife+$E365),(Input!$H$165*(1+rvanilla)^0.5)-SUM($H365:AD365),(Input!$H$165*(1+rvanilla)^0.5)/A23stdlife))</f>
        <v>0</v>
      </c>
      <c r="AF365" s="164">
        <f>IF(A23stdlife="n/a","n/a",IF(AF$3&gt;(A23stdlife+$E365),(Input!$H$165*(1+rvanilla)^0.5)-SUM($H365:AE365),(Input!$H$165*(1+rvanilla)^0.5)/A23stdlife))</f>
        <v>0</v>
      </c>
      <c r="AG365" s="164">
        <f>IF(A23stdlife="n/a","n/a",IF(AG$3&gt;(A23stdlife+$E365),(Input!$H$165*(1+rvanilla)^0.5)-SUM($H365:AF365),(Input!$H$165*(1+rvanilla)^0.5)/A23stdlife))</f>
        <v>0</v>
      </c>
      <c r="AH365" s="164">
        <f>IF(A23stdlife="n/a","n/a",IF(AH$3&gt;(A23stdlife+$E365),(Input!$H$165*(1+rvanilla)^0.5)-SUM($H365:AG365),(Input!$H$165*(1+rvanilla)^0.5)/A23stdlife))</f>
        <v>0</v>
      </c>
      <c r="AI365" s="164">
        <f>IF(A23stdlife="n/a","n/a",IF(AI$3&gt;(A23stdlife+$E365),(Input!$H$165*(1+rvanilla)^0.5)-SUM($H365:AH365),(Input!$H$165*(1+rvanilla)^0.5)/A23stdlife))</f>
        <v>0</v>
      </c>
      <c r="AJ365" s="164">
        <f>IF(A23stdlife="n/a","n/a",IF(AJ$3&gt;(A23stdlife+$E365),(Input!$H$165*(1+rvanilla)^0.5)-SUM($H365:AI365),(Input!$H$165*(1+rvanilla)^0.5)/A23stdlife))</f>
        <v>0</v>
      </c>
      <c r="AK365" s="164">
        <f>IF(A23stdlife="n/a","n/a",IF(AK$3&gt;(A23stdlife+$E365),(Input!$H$165*(1+rvanilla)^0.5)-SUM($H365:AJ365),(Input!$H$165*(1+rvanilla)^0.5)/A23stdlife))</f>
        <v>0</v>
      </c>
      <c r="AL365" s="164">
        <f>IF(A23stdlife="n/a","n/a",IF(AL$3&gt;(A23stdlife+$E365),(Input!$H$165*(1+rvanilla)^0.5)-SUM($H365:AK365),(Input!$H$165*(1+rvanilla)^0.5)/A23stdlife))</f>
        <v>0</v>
      </c>
      <c r="AM365" s="164">
        <f>IF(A23stdlife="n/a","n/a",IF(AM$3&gt;(A23stdlife+$E365),(Input!$H$165*(1+rvanilla)^0.5)-SUM($H365:AL365),(Input!$H$165*(1+rvanilla)^0.5)/A23stdlife))</f>
        <v>0</v>
      </c>
      <c r="AN365" s="164">
        <f>IF(A23stdlife="n/a","n/a",IF(AN$3&gt;(A23stdlife+$E365),(Input!$H$165*(1+rvanilla)^0.5)-SUM($H365:AM365),(Input!$H$165*(1+rvanilla)^0.5)/A23stdlife))</f>
        <v>0</v>
      </c>
      <c r="AO365" s="164">
        <f>IF(A23stdlife="n/a","n/a",IF(AO$3&gt;(A23stdlife+$E365),(Input!$H$165*(1+rvanilla)^0.5)-SUM($H365:AN365),(Input!$H$165*(1+rvanilla)^0.5)/A23stdlife))</f>
        <v>0</v>
      </c>
      <c r="AP365" s="164">
        <f>IF(A23stdlife="n/a","n/a",IF(AP$3&gt;(A23stdlife+$E365),(Input!$H$165*(1+rvanilla)^0.5)-SUM($H365:AO365),(Input!$H$165*(1+rvanilla)^0.5)/A23stdlife))</f>
        <v>0</v>
      </c>
      <c r="AQ365" s="164">
        <f>IF(A23stdlife="n/a","n/a",IF(AQ$3&gt;(A23stdlife+$E365),(Input!$H$165*(1+rvanilla)^0.5)-SUM($H365:AP365),(Input!$H$165*(1+rvanilla)^0.5)/A23stdlife))</f>
        <v>0</v>
      </c>
      <c r="AR365" s="164">
        <f>IF(A23stdlife="n/a","n/a",IF(AR$3&gt;(A23stdlife+$E365),(Input!$H$165*(1+rvanilla)^0.5)-SUM($H365:AQ365),(Input!$H$165*(1+rvanilla)^0.5)/A23stdlife))</f>
        <v>0</v>
      </c>
      <c r="AS365" s="164">
        <f>IF(A23stdlife="n/a","n/a",IF(AS$3&gt;(A23stdlife+$E365),(Input!$H$165*(1+rvanilla)^0.5)-SUM($H365:AR365),(Input!$H$165*(1+rvanilla)^0.5)/A23stdlife))</f>
        <v>0</v>
      </c>
      <c r="AT365" s="164">
        <f>IF(A23stdlife="n/a","n/a",IF(AT$3&gt;(A23stdlife+$E365),(Input!$H$165*(1+rvanilla)^0.5)-SUM($H365:AS365),(Input!$H$165*(1+rvanilla)^0.5)/A23stdlife))</f>
        <v>0</v>
      </c>
      <c r="AU365" s="164">
        <f>IF(A23stdlife="n/a","n/a",IF(AU$3&gt;(A23stdlife+$E365),(Input!$H$165*(1+rvanilla)^0.5)-SUM($H365:AT365),(Input!$H$165*(1+rvanilla)^0.5)/A23stdlife))</f>
        <v>0</v>
      </c>
      <c r="AV365" s="164">
        <f>IF(A23stdlife="n/a","n/a",IF(AV$3&gt;(A23stdlife+$E365),(Input!$H$165*(1+rvanilla)^0.5)-SUM($H365:AU365),(Input!$H$165*(1+rvanilla)^0.5)/A23stdlife))</f>
        <v>0</v>
      </c>
      <c r="AW365" s="164">
        <f>IF(A23stdlife="n/a","n/a",IF(AW$3&gt;(A23stdlife+$E365),(Input!$H$165*(1+rvanilla)^0.5)-SUM($H365:AV365),(Input!$H$165*(1+rvanilla)^0.5)/A23stdlife))</f>
        <v>0</v>
      </c>
      <c r="AX365" s="164">
        <f>IF(A23stdlife="n/a","n/a",IF(AX$3&gt;(A23stdlife+$E365),(Input!$H$165*(1+rvanilla)^0.5)-SUM($H365:AW365),(Input!$H$165*(1+rvanilla)^0.5)/A23stdlife))</f>
        <v>0</v>
      </c>
      <c r="AY365" s="164">
        <f>IF(A23stdlife="n/a","n/a",IF(AY$3&gt;(A23stdlife+$E365),(Input!$H$165*(1+rvanilla)^0.5)-SUM($H365:AX365),(Input!$H$165*(1+rvanilla)^0.5)/A23stdlife))</f>
        <v>0</v>
      </c>
      <c r="AZ365" s="164">
        <f>IF(A23stdlife="n/a","n/a",IF(AZ$3&gt;(A23stdlife+$E365),(Input!$H$165*(1+rvanilla)^0.5)-SUM($H365:AY365),(Input!$H$165*(1+rvanilla)^0.5)/A23stdlife))</f>
        <v>0</v>
      </c>
      <c r="BA365" s="164">
        <f>IF(A23stdlife="n/a","n/a",IF(BA$3&gt;(A23stdlife+$E365),(Input!$H$165*(1+rvanilla)^0.5)-SUM($H365:AZ365),(Input!$H$165*(1+rvanilla)^0.5)/A23stdlife))</f>
        <v>0</v>
      </c>
      <c r="BB365" s="164">
        <f>IF(A23stdlife="n/a","n/a",IF(BB$3&gt;(A23stdlife+$E365),(Input!$H$165*(1+rvanilla)^0.5)-SUM($H365:BA365),(Input!$H$165*(1+rvanilla)^0.5)/A23stdlife))</f>
        <v>0</v>
      </c>
      <c r="BC365" s="164">
        <f>IF(A23stdlife="n/a","n/a",IF(BC$3&gt;(A23stdlife+$E365),(Input!$H$165*(1+rvanilla)^0.5)-SUM($H365:BB365),(Input!$H$165*(1+rvanilla)^0.5)/A23stdlife))</f>
        <v>0</v>
      </c>
      <c r="BD365" s="164">
        <f>IF(A23stdlife="n/a","n/a",IF(BD$3&gt;(A23stdlife+$E365),(Input!$H$165*(1+rvanilla)^0.5)-SUM($H365:BC365),(Input!$H$165*(1+rvanilla)^0.5)/A23stdlife))</f>
        <v>0</v>
      </c>
      <c r="BE365" s="164">
        <f>IF(A23stdlife="n/a","n/a",IF(BE$3&gt;(A23stdlife+$E365),(Input!$H$165*(1+rvanilla)^0.5)-SUM($H365:BD365),(Input!$H$165*(1+rvanilla)^0.5)/A23stdlife))</f>
        <v>0</v>
      </c>
      <c r="BF365" s="164">
        <f>IF(A23stdlife="n/a","n/a",IF(BF$3&gt;(A23stdlife+$E365),(Input!$H$165*(1+rvanilla)^0.5)-SUM($H365:BE365),(Input!$H$165*(1+rvanilla)^0.5)/A23stdlife))</f>
        <v>0</v>
      </c>
      <c r="BG365" s="164">
        <f>IF(A23stdlife="n/a","n/a",IF(BG$3&gt;(A23stdlife+$E365),(Input!$H$165*(1+rvanilla)^0.5)-SUM($H365:BF365),(Input!$H$165*(1+rvanilla)^0.5)/A23stdlife))</f>
        <v>0</v>
      </c>
      <c r="BH365" s="164">
        <f>IF(A23stdlife="n/a","n/a",IF(BH$3&gt;(A23stdlife+$E365),(Input!$H$165*(1+rvanilla)^0.5)-SUM($H365:BG365),(Input!$H$165*(1+rvanilla)^0.5)/A23stdlife))</f>
        <v>0</v>
      </c>
      <c r="BI365" s="164">
        <f>IF(A23stdlife="n/a","n/a",IF(BI$3&gt;(A23stdlife+$E365),(Input!$H$165*(1+rvanilla)^0.5)-SUM($H365:BH365),(Input!$H$165*(1+rvanilla)^0.5)/A23stdlife))</f>
        <v>0</v>
      </c>
      <c r="BJ365" s="18"/>
      <c r="BK365" s="18"/>
      <c r="BL365"/>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s="5" customFormat="1" hidden="1" outlineLevel="2" x14ac:dyDescent="0.2">
      <c r="A366" s="18"/>
      <c r="B366" s="18"/>
      <c r="C366" s="36"/>
      <c r="D366" s="485"/>
      <c r="E366" s="283">
        <v>3</v>
      </c>
      <c r="F366" s="38"/>
      <c r="G366" s="391"/>
      <c r="H366" s="308"/>
      <c r="I366" s="307"/>
      <c r="J366" s="164">
        <f>IF(A23stdlife="n/a","n/a",IF(J$3&gt;(A23stdlife+$E366),(Input!$I$165*(1+rvanilla)^0.5)-SUM($I366:I366),(Input!$I$165*(1+rvanilla)^0.5)/A23stdlife))</f>
        <v>0</v>
      </c>
      <c r="K366" s="164">
        <f>IF(A23stdlife="n/a","n/a",IF(K$3&gt;(A23stdlife+$E366),(Input!$I$165*(1+rvanilla)^0.5)-SUM($I366:J366),(Input!$I$165*(1+rvanilla)^0.5)/A23stdlife))</f>
        <v>0</v>
      </c>
      <c r="L366" s="164">
        <f>IF(A23stdlife="n/a","n/a",IF(L$3&gt;(A23stdlife+$E366),(Input!$I$165*(1+rvanilla)^0.5)-SUM($I366:K366),(Input!$I$165*(1+rvanilla)^0.5)/A23stdlife))</f>
        <v>0</v>
      </c>
      <c r="M366" s="164">
        <f>IF(A23stdlife="n/a","n/a",IF(M$3&gt;(A23stdlife+$E366),(Input!$I$165*(1+rvanilla)^0.5)-SUM($I366:L366),(Input!$I$165*(1+rvanilla)^0.5)/A23stdlife))</f>
        <v>0</v>
      </c>
      <c r="N366" s="164">
        <f>IF(A23stdlife="n/a","n/a",IF(N$3&gt;(A23stdlife+$E366),(Input!$I$165*(1+rvanilla)^0.5)-SUM($I366:M366),(Input!$I$165*(1+rvanilla)^0.5)/A23stdlife))</f>
        <v>0</v>
      </c>
      <c r="O366" s="164">
        <f>IF(A23stdlife="n/a","n/a",IF(O$3&gt;(A23stdlife+$E366),(Input!$I$165*(1+rvanilla)^0.5)-SUM($I366:N366),(Input!$I$165*(1+rvanilla)^0.5)/A23stdlife))</f>
        <v>0</v>
      </c>
      <c r="P366" s="164">
        <f>IF(A23stdlife="n/a","n/a",IF(P$3&gt;(A23stdlife+$E366),(Input!$I$165*(1+rvanilla)^0.5)-SUM($I366:O366),(Input!$I$165*(1+rvanilla)^0.5)/A23stdlife))</f>
        <v>0</v>
      </c>
      <c r="Q366" s="164">
        <f>IF(A23stdlife="n/a","n/a",IF(Q$3&gt;(A23stdlife+$E366),(Input!$I$165*(1+rvanilla)^0.5)-SUM($I366:P366),(Input!$I$165*(1+rvanilla)^0.5)/A23stdlife))</f>
        <v>0</v>
      </c>
      <c r="R366" s="164">
        <f>IF(A23stdlife="n/a","n/a",IF(R$3&gt;(A23stdlife+$E366),(Input!$I$165*(1+rvanilla)^0.5)-SUM($I366:Q366),(Input!$I$165*(1+rvanilla)^0.5)/A23stdlife))</f>
        <v>0</v>
      </c>
      <c r="S366" s="164">
        <f>IF(A23stdlife="n/a","n/a",IF(S$3&gt;(A23stdlife+$E366),(Input!$I$165*(1+rvanilla)^0.5)-SUM($I366:R366),(Input!$I$165*(1+rvanilla)^0.5)/A23stdlife))</f>
        <v>0</v>
      </c>
      <c r="T366" s="164">
        <f>IF(A23stdlife="n/a","n/a",IF(T$3&gt;(A23stdlife+$E366),(Input!$I$165*(1+rvanilla)^0.5)-SUM($I366:S366),(Input!$I$165*(1+rvanilla)^0.5)/A23stdlife))</f>
        <v>0</v>
      </c>
      <c r="U366" s="164">
        <f>IF(A23stdlife="n/a","n/a",IF(U$3&gt;(A23stdlife+$E366),(Input!$I$165*(1+rvanilla)^0.5)-SUM($I366:T366),(Input!$I$165*(1+rvanilla)^0.5)/A23stdlife))</f>
        <v>0</v>
      </c>
      <c r="V366" s="164">
        <f>IF(A23stdlife="n/a","n/a",IF(V$3&gt;(A23stdlife+$E366),(Input!$I$165*(1+rvanilla)^0.5)-SUM($I366:U366),(Input!$I$165*(1+rvanilla)^0.5)/A23stdlife))</f>
        <v>0</v>
      </c>
      <c r="W366" s="164">
        <f>IF(A23stdlife="n/a","n/a",IF(W$3&gt;(A23stdlife+$E366),(Input!$I$165*(1+rvanilla)^0.5)-SUM($I366:V366),(Input!$I$165*(1+rvanilla)^0.5)/A23stdlife))</f>
        <v>0</v>
      </c>
      <c r="X366" s="164">
        <f>IF(A23stdlife="n/a","n/a",IF(X$3&gt;(A23stdlife+$E366),(Input!$I$165*(1+rvanilla)^0.5)-SUM($I366:W366),(Input!$I$165*(1+rvanilla)^0.5)/A23stdlife))</f>
        <v>0</v>
      </c>
      <c r="Y366" s="164">
        <f>IF(A23stdlife="n/a","n/a",IF(Y$3&gt;(A23stdlife+$E366),(Input!$I$165*(1+rvanilla)^0.5)-SUM($I366:X366),(Input!$I$165*(1+rvanilla)^0.5)/A23stdlife))</f>
        <v>0</v>
      </c>
      <c r="Z366" s="164">
        <f>IF(A23stdlife="n/a","n/a",IF(Z$3&gt;(A23stdlife+$E366),(Input!$I$165*(1+rvanilla)^0.5)-SUM($I366:Y366),(Input!$I$165*(1+rvanilla)^0.5)/A23stdlife))</f>
        <v>0</v>
      </c>
      <c r="AA366" s="164">
        <f>IF(A23stdlife="n/a","n/a",IF(AA$3&gt;(A23stdlife+$E366),(Input!$I$165*(1+rvanilla)^0.5)-SUM($I366:Z366),(Input!$I$165*(1+rvanilla)^0.5)/A23stdlife))</f>
        <v>0</v>
      </c>
      <c r="AB366" s="164">
        <f>IF(A23stdlife="n/a","n/a",IF(AB$3&gt;(A23stdlife+$E366),(Input!$I$165*(1+rvanilla)^0.5)-SUM($I366:AA366),(Input!$I$165*(1+rvanilla)^0.5)/A23stdlife))</f>
        <v>0</v>
      </c>
      <c r="AC366" s="164">
        <f>IF(A23stdlife="n/a","n/a",IF(AC$3&gt;(A23stdlife+$E366),(Input!$I$165*(1+rvanilla)^0.5)-SUM($I366:AB366),(Input!$I$165*(1+rvanilla)^0.5)/A23stdlife))</f>
        <v>0</v>
      </c>
      <c r="AD366" s="164">
        <f>IF(A23stdlife="n/a","n/a",IF(AD$3&gt;(A23stdlife+$E366),(Input!$I$165*(1+rvanilla)^0.5)-SUM($I366:AC366),(Input!$I$165*(1+rvanilla)^0.5)/A23stdlife))</f>
        <v>0</v>
      </c>
      <c r="AE366" s="164">
        <f>IF(A23stdlife="n/a","n/a",IF(AE$3&gt;(A23stdlife+$E366),(Input!$I$165*(1+rvanilla)^0.5)-SUM($I366:AD366),(Input!$I$165*(1+rvanilla)^0.5)/A23stdlife))</f>
        <v>0</v>
      </c>
      <c r="AF366" s="164">
        <f>IF(A23stdlife="n/a","n/a",IF(AF$3&gt;(A23stdlife+$E366),(Input!$I$165*(1+rvanilla)^0.5)-SUM($I366:AE366),(Input!$I$165*(1+rvanilla)^0.5)/A23stdlife))</f>
        <v>0</v>
      </c>
      <c r="AG366" s="164">
        <f>IF(A23stdlife="n/a","n/a",IF(AG$3&gt;(A23stdlife+$E366),(Input!$I$165*(1+rvanilla)^0.5)-SUM($I366:AF366),(Input!$I$165*(1+rvanilla)^0.5)/A23stdlife))</f>
        <v>0</v>
      </c>
      <c r="AH366" s="164">
        <f>IF(A23stdlife="n/a","n/a",IF(AH$3&gt;(A23stdlife+$E366),(Input!$I$165*(1+rvanilla)^0.5)-SUM($I366:AG366),(Input!$I$165*(1+rvanilla)^0.5)/A23stdlife))</f>
        <v>0</v>
      </c>
      <c r="AI366" s="164">
        <f>IF(A23stdlife="n/a","n/a",IF(AI$3&gt;(A23stdlife+$E366),(Input!$I$165*(1+rvanilla)^0.5)-SUM($I366:AH366),(Input!$I$165*(1+rvanilla)^0.5)/A23stdlife))</f>
        <v>0</v>
      </c>
      <c r="AJ366" s="164">
        <f>IF(A23stdlife="n/a","n/a",IF(AJ$3&gt;(A23stdlife+$E366),(Input!$I$165*(1+rvanilla)^0.5)-SUM($I366:AI366),(Input!$I$165*(1+rvanilla)^0.5)/A23stdlife))</f>
        <v>0</v>
      </c>
      <c r="AK366" s="164">
        <f>IF(A23stdlife="n/a","n/a",IF(AK$3&gt;(A23stdlife+$E366),(Input!$I$165*(1+rvanilla)^0.5)-SUM($I366:AJ366),(Input!$I$165*(1+rvanilla)^0.5)/A23stdlife))</f>
        <v>0</v>
      </c>
      <c r="AL366" s="164">
        <f>IF(A23stdlife="n/a","n/a",IF(AL$3&gt;(A23stdlife+$E366),(Input!$I$165*(1+rvanilla)^0.5)-SUM($I366:AK366),(Input!$I$165*(1+rvanilla)^0.5)/A23stdlife))</f>
        <v>0</v>
      </c>
      <c r="AM366" s="164">
        <f>IF(A23stdlife="n/a","n/a",IF(AM$3&gt;(A23stdlife+$E366),(Input!$I$165*(1+rvanilla)^0.5)-SUM($I366:AL366),(Input!$I$165*(1+rvanilla)^0.5)/A23stdlife))</f>
        <v>0</v>
      </c>
      <c r="AN366" s="164">
        <f>IF(A23stdlife="n/a","n/a",IF(AN$3&gt;(A23stdlife+$E366),(Input!$I$165*(1+rvanilla)^0.5)-SUM($I366:AM366),(Input!$I$165*(1+rvanilla)^0.5)/A23stdlife))</f>
        <v>0</v>
      </c>
      <c r="AO366" s="164">
        <f>IF(A23stdlife="n/a","n/a",IF(AO$3&gt;(A23stdlife+$E366),(Input!$I$165*(1+rvanilla)^0.5)-SUM($I366:AN366),(Input!$I$165*(1+rvanilla)^0.5)/A23stdlife))</f>
        <v>0</v>
      </c>
      <c r="AP366" s="164">
        <f>IF(A23stdlife="n/a","n/a",IF(AP$3&gt;(A23stdlife+$E366),(Input!$I$165*(1+rvanilla)^0.5)-SUM($I366:AO366),(Input!$I$165*(1+rvanilla)^0.5)/A23stdlife))</f>
        <v>0</v>
      </c>
      <c r="AQ366" s="164">
        <f>IF(A23stdlife="n/a","n/a",IF(AQ$3&gt;(A23stdlife+$E366),(Input!$I$165*(1+rvanilla)^0.5)-SUM($I366:AP366),(Input!$I$165*(1+rvanilla)^0.5)/A23stdlife))</f>
        <v>0</v>
      </c>
      <c r="AR366" s="164">
        <f>IF(A23stdlife="n/a","n/a",IF(AR$3&gt;(A23stdlife+$E366),(Input!$I$165*(1+rvanilla)^0.5)-SUM($I366:AQ366),(Input!$I$165*(1+rvanilla)^0.5)/A23stdlife))</f>
        <v>0</v>
      </c>
      <c r="AS366" s="164">
        <f>IF(A23stdlife="n/a","n/a",IF(AS$3&gt;(A23stdlife+$E366),(Input!$I$165*(1+rvanilla)^0.5)-SUM($I366:AR366),(Input!$I$165*(1+rvanilla)^0.5)/A23stdlife))</f>
        <v>0</v>
      </c>
      <c r="AT366" s="164">
        <f>IF(A23stdlife="n/a","n/a",IF(AT$3&gt;(A23stdlife+$E366),(Input!$I$165*(1+rvanilla)^0.5)-SUM($I366:AS366),(Input!$I$165*(1+rvanilla)^0.5)/A23stdlife))</f>
        <v>0</v>
      </c>
      <c r="AU366" s="164">
        <f>IF(A23stdlife="n/a","n/a",IF(AU$3&gt;(A23stdlife+$E366),(Input!$I$165*(1+rvanilla)^0.5)-SUM($I366:AT366),(Input!$I$165*(1+rvanilla)^0.5)/A23stdlife))</f>
        <v>0</v>
      </c>
      <c r="AV366" s="164">
        <f>IF(A23stdlife="n/a","n/a",IF(AV$3&gt;(A23stdlife+$E366),(Input!$I$165*(1+rvanilla)^0.5)-SUM($I366:AU366),(Input!$I$165*(1+rvanilla)^0.5)/A23stdlife))</f>
        <v>0</v>
      </c>
      <c r="AW366" s="164">
        <f>IF(A23stdlife="n/a","n/a",IF(AW$3&gt;(A23stdlife+$E366),(Input!$I$165*(1+rvanilla)^0.5)-SUM($I366:AV366),(Input!$I$165*(1+rvanilla)^0.5)/A23stdlife))</f>
        <v>0</v>
      </c>
      <c r="AX366" s="164">
        <f>IF(A23stdlife="n/a","n/a",IF(AX$3&gt;(A23stdlife+$E366),(Input!$I$165*(1+rvanilla)^0.5)-SUM($I366:AW366),(Input!$I$165*(1+rvanilla)^0.5)/A23stdlife))</f>
        <v>0</v>
      </c>
      <c r="AY366" s="164">
        <f>IF(A23stdlife="n/a","n/a",IF(AY$3&gt;(A23stdlife+$E366),(Input!$I$165*(1+rvanilla)^0.5)-SUM($I366:AX366),(Input!$I$165*(1+rvanilla)^0.5)/A23stdlife))</f>
        <v>0</v>
      </c>
      <c r="AZ366" s="164">
        <f>IF(A23stdlife="n/a","n/a",IF(AZ$3&gt;(A23stdlife+$E366),(Input!$I$165*(1+rvanilla)^0.5)-SUM($I366:AY366),(Input!$I$165*(1+rvanilla)^0.5)/A23stdlife))</f>
        <v>0</v>
      </c>
      <c r="BA366" s="164">
        <f>IF(A23stdlife="n/a","n/a",IF(BA$3&gt;(A23stdlife+$E366),(Input!$I$165*(1+rvanilla)^0.5)-SUM($I366:AZ366),(Input!$I$165*(1+rvanilla)^0.5)/A23stdlife))</f>
        <v>0</v>
      </c>
      <c r="BB366" s="164">
        <f>IF(A23stdlife="n/a","n/a",IF(BB$3&gt;(A23stdlife+$E366),(Input!$I$165*(1+rvanilla)^0.5)-SUM($I366:BA366),(Input!$I$165*(1+rvanilla)^0.5)/A23stdlife))</f>
        <v>0</v>
      </c>
      <c r="BC366" s="164">
        <f>IF(A23stdlife="n/a","n/a",IF(BC$3&gt;(A23stdlife+$E366),(Input!$I$165*(1+rvanilla)^0.5)-SUM($I366:BB366),(Input!$I$165*(1+rvanilla)^0.5)/A23stdlife))</f>
        <v>0</v>
      </c>
      <c r="BD366" s="164">
        <f>IF(A23stdlife="n/a","n/a",IF(BD$3&gt;(A23stdlife+$E366),(Input!$I$165*(1+rvanilla)^0.5)-SUM($I366:BC366),(Input!$I$165*(1+rvanilla)^0.5)/A23stdlife))</f>
        <v>0</v>
      </c>
      <c r="BE366" s="164">
        <f>IF(A23stdlife="n/a","n/a",IF(BE$3&gt;(A23stdlife+$E366),(Input!$I$165*(1+rvanilla)^0.5)-SUM($I366:BD366),(Input!$I$165*(1+rvanilla)^0.5)/A23stdlife))</f>
        <v>0</v>
      </c>
      <c r="BF366" s="164">
        <f>IF(A23stdlife="n/a","n/a",IF(BF$3&gt;(A23stdlife+$E366),(Input!$I$165*(1+rvanilla)^0.5)-SUM($I366:BE366),(Input!$I$165*(1+rvanilla)^0.5)/A23stdlife))</f>
        <v>0</v>
      </c>
      <c r="BG366" s="164">
        <f>IF(A23stdlife="n/a","n/a",IF(BG$3&gt;(A23stdlife+$E366),(Input!$I$165*(1+rvanilla)^0.5)-SUM($I366:BF366),(Input!$I$165*(1+rvanilla)^0.5)/A23stdlife))</f>
        <v>0</v>
      </c>
      <c r="BH366" s="164">
        <f>IF(A23stdlife="n/a","n/a",IF(BH$3&gt;(A23stdlife+$E366),(Input!$I$165*(1+rvanilla)^0.5)-SUM($I366:BG366),(Input!$I$165*(1+rvanilla)^0.5)/A23stdlife))</f>
        <v>0</v>
      </c>
      <c r="BI366" s="164">
        <f>IF(A23stdlife="n/a","n/a",IF(BI$3&gt;(A23stdlife+$E366),(Input!$I$165*(1+rvanilla)^0.5)-SUM($I366:BH366),(Input!$I$165*(1+rvanilla)^0.5)/A23stdlife))</f>
        <v>0</v>
      </c>
      <c r="BJ366" s="18"/>
      <c r="BK366" s="18"/>
      <c r="BL366"/>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s="5" customFormat="1" hidden="1" outlineLevel="2" x14ac:dyDescent="0.2">
      <c r="A367" s="18"/>
      <c r="B367" s="18"/>
      <c r="C367" s="36"/>
      <c r="D367" s="485"/>
      <c r="E367" s="283">
        <v>4</v>
      </c>
      <c r="F367" s="38"/>
      <c r="G367" s="391"/>
      <c r="H367" s="308"/>
      <c r="I367" s="308"/>
      <c r="J367" s="307"/>
      <c r="K367" s="164">
        <f>IF(A23stdlife="n/a","n/a",IF(K$3&gt;(A23stdlife+$E367),(Input!$J$165*(1+rvanilla)^0.5)-SUM($J367:J367),(Input!$J$165*(1+rvanilla)^0.5)/A23stdlife))</f>
        <v>0</v>
      </c>
      <c r="L367" s="164">
        <f>IF(A23stdlife="n/a","n/a",IF(L$3&gt;(A23stdlife+$E367),(Input!$J$165*(1+rvanilla)^0.5)-SUM($J367:K367),(Input!$J$165*(1+rvanilla)^0.5)/A23stdlife))</f>
        <v>0</v>
      </c>
      <c r="M367" s="164">
        <f>IF(A23stdlife="n/a","n/a",IF(M$3&gt;(A23stdlife+$E367),(Input!$J$165*(1+rvanilla)^0.5)-SUM($J367:L367),(Input!$J$165*(1+rvanilla)^0.5)/A23stdlife))</f>
        <v>0</v>
      </c>
      <c r="N367" s="164">
        <f>IF(A23stdlife="n/a","n/a",IF(N$3&gt;(A23stdlife+$E367),(Input!$J$165*(1+rvanilla)^0.5)-SUM($J367:M367),(Input!$J$165*(1+rvanilla)^0.5)/A23stdlife))</f>
        <v>0</v>
      </c>
      <c r="O367" s="164">
        <f>IF(A23stdlife="n/a","n/a",IF(O$3&gt;(A23stdlife+$E367),(Input!$J$165*(1+rvanilla)^0.5)-SUM($J367:N367),(Input!$J$165*(1+rvanilla)^0.5)/A23stdlife))</f>
        <v>0</v>
      </c>
      <c r="P367" s="164">
        <f>IF(A23stdlife="n/a","n/a",IF(P$3&gt;(A23stdlife+$E367),(Input!$J$165*(1+rvanilla)^0.5)-SUM($J367:O367),(Input!$J$165*(1+rvanilla)^0.5)/A23stdlife))</f>
        <v>0</v>
      </c>
      <c r="Q367" s="164">
        <f>IF(A23stdlife="n/a","n/a",IF(Q$3&gt;(A23stdlife+$E367),(Input!$J$165*(1+rvanilla)^0.5)-SUM($J367:P367),(Input!$J$165*(1+rvanilla)^0.5)/A23stdlife))</f>
        <v>0</v>
      </c>
      <c r="R367" s="164">
        <f>IF(A23stdlife="n/a","n/a",IF(R$3&gt;(A23stdlife+$E367),(Input!$J$165*(1+rvanilla)^0.5)-SUM($J367:Q367),(Input!$J$165*(1+rvanilla)^0.5)/A23stdlife))</f>
        <v>0</v>
      </c>
      <c r="S367" s="164">
        <f>IF(A23stdlife="n/a","n/a",IF(S$3&gt;(A23stdlife+$E367),(Input!$J$165*(1+rvanilla)^0.5)-SUM($J367:R367),(Input!$J$165*(1+rvanilla)^0.5)/A23stdlife))</f>
        <v>0</v>
      </c>
      <c r="T367" s="164">
        <f>IF(A23stdlife="n/a","n/a",IF(T$3&gt;(A23stdlife+$E367),(Input!$J$165*(1+rvanilla)^0.5)-SUM($J367:S367),(Input!$J$165*(1+rvanilla)^0.5)/A23stdlife))</f>
        <v>0</v>
      </c>
      <c r="U367" s="164">
        <f>IF(A23stdlife="n/a","n/a",IF(U$3&gt;(A23stdlife+$E367),(Input!$J$165*(1+rvanilla)^0.5)-SUM($J367:T367),(Input!$J$165*(1+rvanilla)^0.5)/A23stdlife))</f>
        <v>0</v>
      </c>
      <c r="V367" s="164">
        <f>IF(A23stdlife="n/a","n/a",IF(V$3&gt;(A23stdlife+$E367),(Input!$J$165*(1+rvanilla)^0.5)-SUM($J367:U367),(Input!$J$165*(1+rvanilla)^0.5)/A23stdlife))</f>
        <v>0</v>
      </c>
      <c r="W367" s="164">
        <f>IF(A23stdlife="n/a","n/a",IF(W$3&gt;(A23stdlife+$E367),(Input!$J$165*(1+rvanilla)^0.5)-SUM($J367:V367),(Input!$J$165*(1+rvanilla)^0.5)/A23stdlife))</f>
        <v>0</v>
      </c>
      <c r="X367" s="164">
        <f>IF(A23stdlife="n/a","n/a",IF(X$3&gt;(A23stdlife+$E367),(Input!$J$165*(1+rvanilla)^0.5)-SUM($J367:W367),(Input!$J$165*(1+rvanilla)^0.5)/A23stdlife))</f>
        <v>0</v>
      </c>
      <c r="Y367" s="164">
        <f>IF(A23stdlife="n/a","n/a",IF(Y$3&gt;(A23stdlife+$E367),(Input!$J$165*(1+rvanilla)^0.5)-SUM($J367:X367),(Input!$J$165*(1+rvanilla)^0.5)/A23stdlife))</f>
        <v>0</v>
      </c>
      <c r="Z367" s="164">
        <f>IF(A23stdlife="n/a","n/a",IF(Z$3&gt;(A23stdlife+$E367),(Input!$J$165*(1+rvanilla)^0.5)-SUM($J367:Y367),(Input!$J$165*(1+rvanilla)^0.5)/A23stdlife))</f>
        <v>0</v>
      </c>
      <c r="AA367" s="164">
        <f>IF(A23stdlife="n/a","n/a",IF(AA$3&gt;(A23stdlife+$E367),(Input!$J$165*(1+rvanilla)^0.5)-SUM($J367:Z367),(Input!$J$165*(1+rvanilla)^0.5)/A23stdlife))</f>
        <v>0</v>
      </c>
      <c r="AB367" s="164">
        <f>IF(A23stdlife="n/a","n/a",IF(AB$3&gt;(A23stdlife+$E367),(Input!$J$165*(1+rvanilla)^0.5)-SUM($J367:AA367),(Input!$J$165*(1+rvanilla)^0.5)/A23stdlife))</f>
        <v>0</v>
      </c>
      <c r="AC367" s="164">
        <f>IF(A23stdlife="n/a","n/a",IF(AC$3&gt;(A23stdlife+$E367),(Input!$J$165*(1+rvanilla)^0.5)-SUM($J367:AB367),(Input!$J$165*(1+rvanilla)^0.5)/A23stdlife))</f>
        <v>0</v>
      </c>
      <c r="AD367" s="164">
        <f>IF(A23stdlife="n/a","n/a",IF(AD$3&gt;(A23stdlife+$E367),(Input!$J$165*(1+rvanilla)^0.5)-SUM($J367:AC367),(Input!$J$165*(1+rvanilla)^0.5)/A23stdlife))</f>
        <v>0</v>
      </c>
      <c r="AE367" s="164">
        <f>IF(A23stdlife="n/a","n/a",IF(AE$3&gt;(A23stdlife+$E367),(Input!$J$165*(1+rvanilla)^0.5)-SUM($J367:AD367),(Input!$J$165*(1+rvanilla)^0.5)/A23stdlife))</f>
        <v>0</v>
      </c>
      <c r="AF367" s="164">
        <f>IF(A23stdlife="n/a","n/a",IF(AF$3&gt;(A23stdlife+$E367),(Input!$J$165*(1+rvanilla)^0.5)-SUM($J367:AE367),(Input!$J$165*(1+rvanilla)^0.5)/A23stdlife))</f>
        <v>0</v>
      </c>
      <c r="AG367" s="164">
        <f>IF(A23stdlife="n/a","n/a",IF(AG$3&gt;(A23stdlife+$E367),(Input!$J$165*(1+rvanilla)^0.5)-SUM($J367:AF367),(Input!$J$165*(1+rvanilla)^0.5)/A23stdlife))</f>
        <v>0</v>
      </c>
      <c r="AH367" s="164">
        <f>IF(A23stdlife="n/a","n/a",IF(AH$3&gt;(A23stdlife+$E367),(Input!$J$165*(1+rvanilla)^0.5)-SUM($J367:AG367),(Input!$J$165*(1+rvanilla)^0.5)/A23stdlife))</f>
        <v>0</v>
      </c>
      <c r="AI367" s="164">
        <f>IF(A23stdlife="n/a","n/a",IF(AI$3&gt;(A23stdlife+$E367),(Input!$J$165*(1+rvanilla)^0.5)-SUM($J367:AH367),(Input!$J$165*(1+rvanilla)^0.5)/A23stdlife))</f>
        <v>0</v>
      </c>
      <c r="AJ367" s="164">
        <f>IF(A23stdlife="n/a","n/a",IF(AJ$3&gt;(A23stdlife+$E367),(Input!$J$165*(1+rvanilla)^0.5)-SUM($J367:AI367),(Input!$J$165*(1+rvanilla)^0.5)/A23stdlife))</f>
        <v>0</v>
      </c>
      <c r="AK367" s="164">
        <f>IF(A23stdlife="n/a","n/a",IF(AK$3&gt;(A23stdlife+$E367),(Input!$J$165*(1+rvanilla)^0.5)-SUM($J367:AJ367),(Input!$J$165*(1+rvanilla)^0.5)/A23stdlife))</f>
        <v>0</v>
      </c>
      <c r="AL367" s="164">
        <f>IF(A23stdlife="n/a","n/a",IF(AL$3&gt;(A23stdlife+$E367),(Input!$J$165*(1+rvanilla)^0.5)-SUM($J367:AK367),(Input!$J$165*(1+rvanilla)^0.5)/A23stdlife))</f>
        <v>0</v>
      </c>
      <c r="AM367" s="164">
        <f>IF(A23stdlife="n/a","n/a",IF(AM$3&gt;(A23stdlife+$E367),(Input!$J$165*(1+rvanilla)^0.5)-SUM($J367:AL367),(Input!$J$165*(1+rvanilla)^0.5)/A23stdlife))</f>
        <v>0</v>
      </c>
      <c r="AN367" s="164">
        <f>IF(A23stdlife="n/a","n/a",IF(AN$3&gt;(A23stdlife+$E367),(Input!$J$165*(1+rvanilla)^0.5)-SUM($J367:AM367),(Input!$J$165*(1+rvanilla)^0.5)/A23stdlife))</f>
        <v>0</v>
      </c>
      <c r="AO367" s="164">
        <f>IF(A23stdlife="n/a","n/a",IF(AO$3&gt;(A23stdlife+$E367),(Input!$J$165*(1+rvanilla)^0.5)-SUM($J367:AN367),(Input!$J$165*(1+rvanilla)^0.5)/A23stdlife))</f>
        <v>0</v>
      </c>
      <c r="AP367" s="164">
        <f>IF(A23stdlife="n/a","n/a",IF(AP$3&gt;(A23stdlife+$E367),(Input!$J$165*(1+rvanilla)^0.5)-SUM($J367:AO367),(Input!$J$165*(1+rvanilla)^0.5)/A23stdlife))</f>
        <v>0</v>
      </c>
      <c r="AQ367" s="164">
        <f>IF(A23stdlife="n/a","n/a",IF(AQ$3&gt;(A23stdlife+$E367),(Input!$J$165*(1+rvanilla)^0.5)-SUM($J367:AP367),(Input!$J$165*(1+rvanilla)^0.5)/A23stdlife))</f>
        <v>0</v>
      </c>
      <c r="AR367" s="164">
        <f>IF(A23stdlife="n/a","n/a",IF(AR$3&gt;(A23stdlife+$E367),(Input!$J$165*(1+rvanilla)^0.5)-SUM($J367:AQ367),(Input!$J$165*(1+rvanilla)^0.5)/A23stdlife))</f>
        <v>0</v>
      </c>
      <c r="AS367" s="164">
        <f>IF(A23stdlife="n/a","n/a",IF(AS$3&gt;(A23stdlife+$E367),(Input!$J$165*(1+rvanilla)^0.5)-SUM($J367:AR367),(Input!$J$165*(1+rvanilla)^0.5)/A23stdlife))</f>
        <v>0</v>
      </c>
      <c r="AT367" s="164">
        <f>IF(A23stdlife="n/a","n/a",IF(AT$3&gt;(A23stdlife+$E367),(Input!$J$165*(1+rvanilla)^0.5)-SUM($J367:AS367),(Input!$J$165*(1+rvanilla)^0.5)/A23stdlife))</f>
        <v>0</v>
      </c>
      <c r="AU367" s="164">
        <f>IF(A23stdlife="n/a","n/a",IF(AU$3&gt;(A23stdlife+$E367),(Input!$J$165*(1+rvanilla)^0.5)-SUM($J367:AT367),(Input!$J$165*(1+rvanilla)^0.5)/A23stdlife))</f>
        <v>0</v>
      </c>
      <c r="AV367" s="164">
        <f>IF(A23stdlife="n/a","n/a",IF(AV$3&gt;(A23stdlife+$E367),(Input!$J$165*(1+rvanilla)^0.5)-SUM($J367:AU367),(Input!$J$165*(1+rvanilla)^0.5)/A23stdlife))</f>
        <v>0</v>
      </c>
      <c r="AW367" s="164">
        <f>IF(A23stdlife="n/a","n/a",IF(AW$3&gt;(A23stdlife+$E367),(Input!$J$165*(1+rvanilla)^0.5)-SUM($J367:AV367),(Input!$J$165*(1+rvanilla)^0.5)/A23stdlife))</f>
        <v>0</v>
      </c>
      <c r="AX367" s="164">
        <f>IF(A23stdlife="n/a","n/a",IF(AX$3&gt;(A23stdlife+$E367),(Input!$J$165*(1+rvanilla)^0.5)-SUM($J367:AW367),(Input!$J$165*(1+rvanilla)^0.5)/A23stdlife))</f>
        <v>0</v>
      </c>
      <c r="AY367" s="164">
        <f>IF(A23stdlife="n/a","n/a",IF(AY$3&gt;(A23stdlife+$E367),(Input!$J$165*(1+rvanilla)^0.5)-SUM($J367:AX367),(Input!$J$165*(1+rvanilla)^0.5)/A23stdlife))</f>
        <v>0</v>
      </c>
      <c r="AZ367" s="164">
        <f>IF(A23stdlife="n/a","n/a",IF(AZ$3&gt;(A23stdlife+$E367),(Input!$J$165*(1+rvanilla)^0.5)-SUM($J367:AY367),(Input!$J$165*(1+rvanilla)^0.5)/A23stdlife))</f>
        <v>0</v>
      </c>
      <c r="BA367" s="164">
        <f>IF(A23stdlife="n/a","n/a",IF(BA$3&gt;(A23stdlife+$E367),(Input!$J$165*(1+rvanilla)^0.5)-SUM($J367:AZ367),(Input!$J$165*(1+rvanilla)^0.5)/A23stdlife))</f>
        <v>0</v>
      </c>
      <c r="BB367" s="164">
        <f>IF(A23stdlife="n/a","n/a",IF(BB$3&gt;(A23stdlife+$E367),(Input!$J$165*(1+rvanilla)^0.5)-SUM($J367:BA367),(Input!$J$165*(1+rvanilla)^0.5)/A23stdlife))</f>
        <v>0</v>
      </c>
      <c r="BC367" s="164">
        <f>IF(A23stdlife="n/a","n/a",IF(BC$3&gt;(A23stdlife+$E367),(Input!$J$165*(1+rvanilla)^0.5)-SUM($J367:BB367),(Input!$J$165*(1+rvanilla)^0.5)/A23stdlife))</f>
        <v>0</v>
      </c>
      <c r="BD367" s="164">
        <f>IF(A23stdlife="n/a","n/a",IF(BD$3&gt;(A23stdlife+$E367),(Input!$J$165*(1+rvanilla)^0.5)-SUM($J367:BC367),(Input!$J$165*(1+rvanilla)^0.5)/A23stdlife))</f>
        <v>0</v>
      </c>
      <c r="BE367" s="164">
        <f>IF(A23stdlife="n/a","n/a",IF(BE$3&gt;(A23stdlife+$E367),(Input!$J$165*(1+rvanilla)^0.5)-SUM($J367:BD367),(Input!$J$165*(1+rvanilla)^0.5)/A23stdlife))</f>
        <v>0</v>
      </c>
      <c r="BF367" s="164">
        <f>IF(A23stdlife="n/a","n/a",IF(BF$3&gt;(A23stdlife+$E367),(Input!$J$165*(1+rvanilla)^0.5)-SUM($J367:BE367),(Input!$J$165*(1+rvanilla)^0.5)/A23stdlife))</f>
        <v>0</v>
      </c>
      <c r="BG367" s="164">
        <f>IF(A23stdlife="n/a","n/a",IF(BG$3&gt;(A23stdlife+$E367),(Input!$J$165*(1+rvanilla)^0.5)-SUM($J367:BF367),(Input!$J$165*(1+rvanilla)^0.5)/A23stdlife))</f>
        <v>0</v>
      </c>
      <c r="BH367" s="164">
        <f>IF(A23stdlife="n/a","n/a",IF(BH$3&gt;(A23stdlife+$E367),(Input!$J$165*(1+rvanilla)^0.5)-SUM($J367:BG367),(Input!$J$165*(1+rvanilla)^0.5)/A23stdlife))</f>
        <v>0</v>
      </c>
      <c r="BI367" s="164">
        <f>IF(A23stdlife="n/a","n/a",IF(BI$3&gt;(A23stdlife+$E367),(Input!$J$165*(1+rvanilla)^0.5)-SUM($J367:BH367),(Input!$J$165*(1+rvanilla)^0.5)/A23stdlife))</f>
        <v>0</v>
      </c>
      <c r="BJ367" s="18"/>
      <c r="BK367" s="18"/>
      <c r="BL367"/>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s="5" customFormat="1" hidden="1" outlineLevel="2" x14ac:dyDescent="0.2">
      <c r="A368" s="18"/>
      <c r="B368" s="18"/>
      <c r="C368" s="36"/>
      <c r="D368" s="485"/>
      <c r="E368" s="283">
        <v>5</v>
      </c>
      <c r="F368" s="38"/>
      <c r="G368" s="391"/>
      <c r="H368" s="308"/>
      <c r="I368" s="308"/>
      <c r="J368" s="308"/>
      <c r="K368" s="307"/>
      <c r="L368" s="164">
        <f>IF(A23stdlife="n/a","n/a",IF(L$3&gt;(A23stdlife+$E368),(Input!$K$165*(1+rvanilla)^0.5)-SUM($K368:K368),(Input!$K$165*(1+rvanilla)^0.5)/A23stdlife))</f>
        <v>0</v>
      </c>
      <c r="M368" s="164">
        <f>IF(A23stdlife="n/a","n/a",IF(M$3&gt;(A23stdlife+$E368),(Input!$K$165*(1+rvanilla)^0.5)-SUM($K368:L368),(Input!$K$165*(1+rvanilla)^0.5)/A23stdlife))</f>
        <v>0</v>
      </c>
      <c r="N368" s="164">
        <f>IF(A23stdlife="n/a","n/a",IF(N$3&gt;(A23stdlife+$E368),(Input!$K$165*(1+rvanilla)^0.5)-SUM($K368:M368),(Input!$K$165*(1+rvanilla)^0.5)/A23stdlife))</f>
        <v>0</v>
      </c>
      <c r="O368" s="164">
        <f>IF(A23stdlife="n/a","n/a",IF(O$3&gt;(A23stdlife+$E368),(Input!$K$165*(1+rvanilla)^0.5)-SUM($K368:N368),(Input!$K$165*(1+rvanilla)^0.5)/A23stdlife))</f>
        <v>0</v>
      </c>
      <c r="P368" s="164">
        <f>IF(A23stdlife="n/a","n/a",IF(P$3&gt;(A23stdlife+$E368),(Input!$K$165*(1+rvanilla)^0.5)-SUM($K368:O368),(Input!$K$165*(1+rvanilla)^0.5)/A23stdlife))</f>
        <v>0</v>
      </c>
      <c r="Q368" s="164">
        <f>IF(A23stdlife="n/a","n/a",IF(Q$3&gt;(A23stdlife+$E368),(Input!$K$165*(1+rvanilla)^0.5)-SUM($K368:P368),(Input!$K$165*(1+rvanilla)^0.5)/A23stdlife))</f>
        <v>0</v>
      </c>
      <c r="R368" s="164">
        <f>IF(A23stdlife="n/a","n/a",IF(R$3&gt;(A23stdlife+$E368),(Input!$K$165*(1+rvanilla)^0.5)-SUM($K368:Q368),(Input!$K$165*(1+rvanilla)^0.5)/A23stdlife))</f>
        <v>0</v>
      </c>
      <c r="S368" s="164">
        <f>IF(A23stdlife="n/a","n/a",IF(S$3&gt;(A23stdlife+$E368),(Input!$K$165*(1+rvanilla)^0.5)-SUM($K368:R368),(Input!$K$165*(1+rvanilla)^0.5)/A23stdlife))</f>
        <v>0</v>
      </c>
      <c r="T368" s="164">
        <f>IF(A23stdlife="n/a","n/a",IF(T$3&gt;(A23stdlife+$E368),(Input!$K$165*(1+rvanilla)^0.5)-SUM($K368:S368),(Input!$K$165*(1+rvanilla)^0.5)/A23stdlife))</f>
        <v>0</v>
      </c>
      <c r="U368" s="164">
        <f>IF(A23stdlife="n/a","n/a",IF(U$3&gt;(A23stdlife+$E368),(Input!$K$165*(1+rvanilla)^0.5)-SUM($K368:T368),(Input!$K$165*(1+rvanilla)^0.5)/A23stdlife))</f>
        <v>0</v>
      </c>
      <c r="V368" s="164">
        <f>IF(A23stdlife="n/a","n/a",IF(V$3&gt;(A23stdlife+$E368),(Input!$K$165*(1+rvanilla)^0.5)-SUM($K368:U368),(Input!$K$165*(1+rvanilla)^0.5)/A23stdlife))</f>
        <v>0</v>
      </c>
      <c r="W368" s="164">
        <f>IF(A23stdlife="n/a","n/a",IF(W$3&gt;(A23stdlife+$E368),(Input!$K$165*(1+rvanilla)^0.5)-SUM($K368:V368),(Input!$K$165*(1+rvanilla)^0.5)/A23stdlife))</f>
        <v>0</v>
      </c>
      <c r="X368" s="164">
        <f>IF(A23stdlife="n/a","n/a",IF(X$3&gt;(A23stdlife+$E368),(Input!$K$165*(1+rvanilla)^0.5)-SUM($K368:W368),(Input!$K$165*(1+rvanilla)^0.5)/A23stdlife))</f>
        <v>0</v>
      </c>
      <c r="Y368" s="164">
        <f>IF(A23stdlife="n/a","n/a",IF(Y$3&gt;(A23stdlife+$E368),(Input!$K$165*(1+rvanilla)^0.5)-SUM($K368:X368),(Input!$K$165*(1+rvanilla)^0.5)/A23stdlife))</f>
        <v>0</v>
      </c>
      <c r="Z368" s="164">
        <f>IF(A23stdlife="n/a","n/a",IF(Z$3&gt;(A23stdlife+$E368),(Input!$K$165*(1+rvanilla)^0.5)-SUM($K368:Y368),(Input!$K$165*(1+rvanilla)^0.5)/A23stdlife))</f>
        <v>0</v>
      </c>
      <c r="AA368" s="164">
        <f>IF(A23stdlife="n/a","n/a",IF(AA$3&gt;(A23stdlife+$E368),(Input!$K$165*(1+rvanilla)^0.5)-SUM($K368:Z368),(Input!$K$165*(1+rvanilla)^0.5)/A23stdlife))</f>
        <v>0</v>
      </c>
      <c r="AB368" s="164">
        <f>IF(A23stdlife="n/a","n/a",IF(AB$3&gt;(A23stdlife+$E368),(Input!$K$165*(1+rvanilla)^0.5)-SUM($K368:AA368),(Input!$K$165*(1+rvanilla)^0.5)/A23stdlife))</f>
        <v>0</v>
      </c>
      <c r="AC368" s="164">
        <f>IF(A23stdlife="n/a","n/a",IF(AC$3&gt;(A23stdlife+$E368),(Input!$K$165*(1+rvanilla)^0.5)-SUM($K368:AB368),(Input!$K$165*(1+rvanilla)^0.5)/A23stdlife))</f>
        <v>0</v>
      </c>
      <c r="AD368" s="164">
        <f>IF(A23stdlife="n/a","n/a",IF(AD$3&gt;(A23stdlife+$E368),(Input!$K$165*(1+rvanilla)^0.5)-SUM($K368:AC368),(Input!$K$165*(1+rvanilla)^0.5)/A23stdlife))</f>
        <v>0</v>
      </c>
      <c r="AE368" s="164">
        <f>IF(A23stdlife="n/a","n/a",IF(AE$3&gt;(A23stdlife+$E368),(Input!$K$165*(1+rvanilla)^0.5)-SUM($K368:AD368),(Input!$K$165*(1+rvanilla)^0.5)/A23stdlife))</f>
        <v>0</v>
      </c>
      <c r="AF368" s="164">
        <f>IF(A23stdlife="n/a","n/a",IF(AF$3&gt;(A23stdlife+$E368),(Input!$K$165*(1+rvanilla)^0.5)-SUM($K368:AE368),(Input!$K$165*(1+rvanilla)^0.5)/A23stdlife))</f>
        <v>0</v>
      </c>
      <c r="AG368" s="164">
        <f>IF(A23stdlife="n/a","n/a",IF(AG$3&gt;(A23stdlife+$E368),(Input!$K$165*(1+rvanilla)^0.5)-SUM($K368:AF368),(Input!$K$165*(1+rvanilla)^0.5)/A23stdlife))</f>
        <v>0</v>
      </c>
      <c r="AH368" s="164">
        <f>IF(A23stdlife="n/a","n/a",IF(AH$3&gt;(A23stdlife+$E368),(Input!$K$165*(1+rvanilla)^0.5)-SUM($K368:AG368),(Input!$K$165*(1+rvanilla)^0.5)/A23stdlife))</f>
        <v>0</v>
      </c>
      <c r="AI368" s="164">
        <f>IF(A23stdlife="n/a","n/a",IF(AI$3&gt;(A23stdlife+$E368),(Input!$K$165*(1+rvanilla)^0.5)-SUM($K368:AH368),(Input!$K$165*(1+rvanilla)^0.5)/A23stdlife))</f>
        <v>0</v>
      </c>
      <c r="AJ368" s="164">
        <f>IF(A23stdlife="n/a","n/a",IF(AJ$3&gt;(A23stdlife+$E368),(Input!$K$165*(1+rvanilla)^0.5)-SUM($K368:AI368),(Input!$K$165*(1+rvanilla)^0.5)/A23stdlife))</f>
        <v>0</v>
      </c>
      <c r="AK368" s="164">
        <f>IF(A23stdlife="n/a","n/a",IF(AK$3&gt;(A23stdlife+$E368),(Input!$K$165*(1+rvanilla)^0.5)-SUM($K368:AJ368),(Input!$K$165*(1+rvanilla)^0.5)/A23stdlife))</f>
        <v>0</v>
      </c>
      <c r="AL368" s="164">
        <f>IF(A23stdlife="n/a","n/a",IF(AL$3&gt;(A23stdlife+$E368),(Input!$K$165*(1+rvanilla)^0.5)-SUM($K368:AK368),(Input!$K$165*(1+rvanilla)^0.5)/A23stdlife))</f>
        <v>0</v>
      </c>
      <c r="AM368" s="164">
        <f>IF(A23stdlife="n/a","n/a",IF(AM$3&gt;(A23stdlife+$E368),(Input!$K$165*(1+rvanilla)^0.5)-SUM($K368:AL368),(Input!$K$165*(1+rvanilla)^0.5)/A23stdlife))</f>
        <v>0</v>
      </c>
      <c r="AN368" s="164">
        <f>IF(A23stdlife="n/a","n/a",IF(AN$3&gt;(A23stdlife+$E368),(Input!$K$165*(1+rvanilla)^0.5)-SUM($K368:AM368),(Input!$K$165*(1+rvanilla)^0.5)/A23stdlife))</f>
        <v>0</v>
      </c>
      <c r="AO368" s="164">
        <f>IF(A23stdlife="n/a","n/a",IF(AO$3&gt;(A23stdlife+$E368),(Input!$K$165*(1+rvanilla)^0.5)-SUM($K368:AN368),(Input!$K$165*(1+rvanilla)^0.5)/A23stdlife))</f>
        <v>0</v>
      </c>
      <c r="AP368" s="164">
        <f>IF(A23stdlife="n/a","n/a",IF(AP$3&gt;(A23stdlife+$E368),(Input!$K$165*(1+rvanilla)^0.5)-SUM($K368:AO368),(Input!$K$165*(1+rvanilla)^0.5)/A23stdlife))</f>
        <v>0</v>
      </c>
      <c r="AQ368" s="164">
        <f>IF(A23stdlife="n/a","n/a",IF(AQ$3&gt;(A23stdlife+$E368),(Input!$K$165*(1+rvanilla)^0.5)-SUM($K368:AP368),(Input!$K$165*(1+rvanilla)^0.5)/A23stdlife))</f>
        <v>0</v>
      </c>
      <c r="AR368" s="164">
        <f>IF(A23stdlife="n/a","n/a",IF(AR$3&gt;(A23stdlife+$E368),(Input!$K$165*(1+rvanilla)^0.5)-SUM($K368:AQ368),(Input!$K$165*(1+rvanilla)^0.5)/A23stdlife))</f>
        <v>0</v>
      </c>
      <c r="AS368" s="164">
        <f>IF(A23stdlife="n/a","n/a",IF(AS$3&gt;(A23stdlife+$E368),(Input!$K$165*(1+rvanilla)^0.5)-SUM($K368:AR368),(Input!$K$165*(1+rvanilla)^0.5)/A23stdlife))</f>
        <v>0</v>
      </c>
      <c r="AT368" s="164">
        <f>IF(A23stdlife="n/a","n/a",IF(AT$3&gt;(A23stdlife+$E368),(Input!$K$165*(1+rvanilla)^0.5)-SUM($K368:AS368),(Input!$K$165*(1+rvanilla)^0.5)/A23stdlife))</f>
        <v>0</v>
      </c>
      <c r="AU368" s="164">
        <f>IF(A23stdlife="n/a","n/a",IF(AU$3&gt;(A23stdlife+$E368),(Input!$K$165*(1+rvanilla)^0.5)-SUM($K368:AT368),(Input!$K$165*(1+rvanilla)^0.5)/A23stdlife))</f>
        <v>0</v>
      </c>
      <c r="AV368" s="164">
        <f>IF(A23stdlife="n/a","n/a",IF(AV$3&gt;(A23stdlife+$E368),(Input!$K$165*(1+rvanilla)^0.5)-SUM($K368:AU368),(Input!$K$165*(1+rvanilla)^0.5)/A23stdlife))</f>
        <v>0</v>
      </c>
      <c r="AW368" s="164">
        <f>IF(A23stdlife="n/a","n/a",IF(AW$3&gt;(A23stdlife+$E368),(Input!$K$165*(1+rvanilla)^0.5)-SUM($K368:AV368),(Input!$K$165*(1+rvanilla)^0.5)/A23stdlife))</f>
        <v>0</v>
      </c>
      <c r="AX368" s="164">
        <f>IF(A23stdlife="n/a","n/a",IF(AX$3&gt;(A23stdlife+$E368),(Input!$K$165*(1+rvanilla)^0.5)-SUM($K368:AW368),(Input!$K$165*(1+rvanilla)^0.5)/A23stdlife))</f>
        <v>0</v>
      </c>
      <c r="AY368" s="164">
        <f>IF(A23stdlife="n/a","n/a",IF(AY$3&gt;(A23stdlife+$E368),(Input!$K$165*(1+rvanilla)^0.5)-SUM($K368:AX368),(Input!$K$165*(1+rvanilla)^0.5)/A23stdlife))</f>
        <v>0</v>
      </c>
      <c r="AZ368" s="164">
        <f>IF(A23stdlife="n/a","n/a",IF(AZ$3&gt;(A23stdlife+$E368),(Input!$K$165*(1+rvanilla)^0.5)-SUM($K368:AY368),(Input!$K$165*(1+rvanilla)^0.5)/A23stdlife))</f>
        <v>0</v>
      </c>
      <c r="BA368" s="164">
        <f>IF(A23stdlife="n/a","n/a",IF(BA$3&gt;(A23stdlife+$E368),(Input!$K$165*(1+rvanilla)^0.5)-SUM($K368:AZ368),(Input!$K$165*(1+rvanilla)^0.5)/A23stdlife))</f>
        <v>0</v>
      </c>
      <c r="BB368" s="164">
        <f>IF(A23stdlife="n/a","n/a",IF(BB$3&gt;(A23stdlife+$E368),(Input!$K$165*(1+rvanilla)^0.5)-SUM($K368:BA368),(Input!$K$165*(1+rvanilla)^0.5)/A23stdlife))</f>
        <v>0</v>
      </c>
      <c r="BC368" s="164">
        <f>IF(A23stdlife="n/a","n/a",IF(BC$3&gt;(A23stdlife+$E368),(Input!$K$165*(1+rvanilla)^0.5)-SUM($K368:BB368),(Input!$K$165*(1+rvanilla)^0.5)/A23stdlife))</f>
        <v>0</v>
      </c>
      <c r="BD368" s="164">
        <f>IF(A23stdlife="n/a","n/a",IF(BD$3&gt;(A23stdlife+$E368),(Input!$K$165*(1+rvanilla)^0.5)-SUM($K368:BC368),(Input!$K$165*(1+rvanilla)^0.5)/A23stdlife))</f>
        <v>0</v>
      </c>
      <c r="BE368" s="164">
        <f>IF(A23stdlife="n/a","n/a",IF(BE$3&gt;(A23stdlife+$E368),(Input!$K$165*(1+rvanilla)^0.5)-SUM($K368:BD368),(Input!$K$165*(1+rvanilla)^0.5)/A23stdlife))</f>
        <v>0</v>
      </c>
      <c r="BF368" s="164">
        <f>IF(A23stdlife="n/a","n/a",IF(BF$3&gt;(A23stdlife+$E368),(Input!$K$165*(1+rvanilla)^0.5)-SUM($K368:BE368),(Input!$K$165*(1+rvanilla)^0.5)/A23stdlife))</f>
        <v>0</v>
      </c>
      <c r="BG368" s="164">
        <f>IF(A23stdlife="n/a","n/a",IF(BG$3&gt;(A23stdlife+$E368),(Input!$K$165*(1+rvanilla)^0.5)-SUM($K368:BF368),(Input!$K$165*(1+rvanilla)^0.5)/A23stdlife))</f>
        <v>0</v>
      </c>
      <c r="BH368" s="164">
        <f>IF(A23stdlife="n/a","n/a",IF(BH$3&gt;(A23stdlife+$E368),(Input!$K$165*(1+rvanilla)^0.5)-SUM($K368:BG368),(Input!$K$165*(1+rvanilla)^0.5)/A23stdlife))</f>
        <v>0</v>
      </c>
      <c r="BI368" s="164">
        <f>IF(A23stdlife="n/a","n/a",IF(BI$3&gt;(A23stdlife+$E368),(Input!$K$165*(1+rvanilla)^0.5)-SUM($K368:BH368),(Input!$K$165*(1+rvanilla)^0.5)/A23stdlife))</f>
        <v>0</v>
      </c>
      <c r="BJ368" s="18"/>
      <c r="BK368" s="18"/>
      <c r="BL368"/>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s="5" customFormat="1" hidden="1" outlineLevel="2" x14ac:dyDescent="0.2">
      <c r="A369" s="18"/>
      <c r="B369" s="18"/>
      <c r="C369" s="36"/>
      <c r="D369" s="485"/>
      <c r="E369" s="283">
        <v>6</v>
      </c>
      <c r="F369" s="38"/>
      <c r="G369" s="391"/>
      <c r="H369" s="308"/>
      <c r="I369" s="308"/>
      <c r="J369" s="308"/>
      <c r="K369" s="308"/>
      <c r="L369" s="307"/>
      <c r="M369" s="164">
        <f>IF(A23stdlife="n/a","n/a",IF(M$3&gt;(A23stdlife+$E369),(Input!$L$165*(1+rvanilla)^0.5)-SUM($L369:L369),(Input!$L$165*(1+rvanilla)^0.5)/A23stdlife))</f>
        <v>0</v>
      </c>
      <c r="N369" s="164">
        <f>IF(A23stdlife="n/a","n/a",IF(N$3&gt;(A23stdlife+$E369),(Input!$L$165*(1+rvanilla)^0.5)-SUM($L369:M369),(Input!$L$165*(1+rvanilla)^0.5)/A23stdlife))</f>
        <v>0</v>
      </c>
      <c r="O369" s="164">
        <f>IF(A23stdlife="n/a","n/a",IF(O$3&gt;(A23stdlife+$E369),(Input!$L$165*(1+rvanilla)^0.5)-SUM($L369:N369),(Input!$L$165*(1+rvanilla)^0.5)/A23stdlife))</f>
        <v>0</v>
      </c>
      <c r="P369" s="164">
        <f>IF(A23stdlife="n/a","n/a",IF(P$3&gt;(A23stdlife+$E369),(Input!$L$165*(1+rvanilla)^0.5)-SUM($L369:O369),(Input!$L$165*(1+rvanilla)^0.5)/A23stdlife))</f>
        <v>0</v>
      </c>
      <c r="Q369" s="164">
        <f>IF(A23stdlife="n/a","n/a",IF(Q$3&gt;(A23stdlife+$E369),(Input!$L$165*(1+rvanilla)^0.5)-SUM($L369:P369),(Input!$L$165*(1+rvanilla)^0.5)/A23stdlife))</f>
        <v>0</v>
      </c>
      <c r="R369" s="164">
        <f>IF(A23stdlife="n/a","n/a",IF(R$3&gt;(A23stdlife+$E369),(Input!$L$165*(1+rvanilla)^0.5)-SUM($L369:Q369),(Input!$L$165*(1+rvanilla)^0.5)/A23stdlife))</f>
        <v>0</v>
      </c>
      <c r="S369" s="164">
        <f>IF(A23stdlife="n/a","n/a",IF(S$3&gt;(A23stdlife+$E369),(Input!$L$165*(1+rvanilla)^0.5)-SUM($L369:R369),(Input!$L$165*(1+rvanilla)^0.5)/A23stdlife))</f>
        <v>0</v>
      </c>
      <c r="T369" s="164">
        <f>IF(A23stdlife="n/a","n/a",IF(T$3&gt;(A23stdlife+$E369),(Input!$L$165*(1+rvanilla)^0.5)-SUM($L369:S369),(Input!$L$165*(1+rvanilla)^0.5)/A23stdlife))</f>
        <v>0</v>
      </c>
      <c r="U369" s="164">
        <f>IF(A23stdlife="n/a","n/a",IF(U$3&gt;(A23stdlife+$E369),(Input!$L$165*(1+rvanilla)^0.5)-SUM($L369:T369),(Input!$L$165*(1+rvanilla)^0.5)/A23stdlife))</f>
        <v>0</v>
      </c>
      <c r="V369" s="164">
        <f>IF(A23stdlife="n/a","n/a",IF(V$3&gt;(A23stdlife+$E369),(Input!$L$165*(1+rvanilla)^0.5)-SUM($L369:U369),(Input!$L$165*(1+rvanilla)^0.5)/A23stdlife))</f>
        <v>0</v>
      </c>
      <c r="W369" s="164">
        <f>IF(A23stdlife="n/a","n/a",IF(W$3&gt;(A23stdlife+$E369),(Input!$L$165*(1+rvanilla)^0.5)-SUM($L369:V369),(Input!$L$165*(1+rvanilla)^0.5)/A23stdlife))</f>
        <v>0</v>
      </c>
      <c r="X369" s="164">
        <f>IF(A23stdlife="n/a","n/a",IF(X$3&gt;(A23stdlife+$E369),(Input!$L$165*(1+rvanilla)^0.5)-SUM($L369:W369),(Input!$L$165*(1+rvanilla)^0.5)/A23stdlife))</f>
        <v>0</v>
      </c>
      <c r="Y369" s="164">
        <f>IF(A23stdlife="n/a","n/a",IF(Y$3&gt;(A23stdlife+$E369),(Input!$L$165*(1+rvanilla)^0.5)-SUM($L369:X369),(Input!$L$165*(1+rvanilla)^0.5)/A23stdlife))</f>
        <v>0</v>
      </c>
      <c r="Z369" s="164">
        <f>IF(A23stdlife="n/a","n/a",IF(Z$3&gt;(A23stdlife+$E369),(Input!$L$165*(1+rvanilla)^0.5)-SUM($L369:Y369),(Input!$L$165*(1+rvanilla)^0.5)/A23stdlife))</f>
        <v>0</v>
      </c>
      <c r="AA369" s="164">
        <f>IF(A23stdlife="n/a","n/a",IF(AA$3&gt;(A23stdlife+$E369),(Input!$L$165*(1+rvanilla)^0.5)-SUM($L369:Z369),(Input!$L$165*(1+rvanilla)^0.5)/A23stdlife))</f>
        <v>0</v>
      </c>
      <c r="AB369" s="164">
        <f>IF(A23stdlife="n/a","n/a",IF(AB$3&gt;(A23stdlife+$E369),(Input!$L$165*(1+rvanilla)^0.5)-SUM($L369:AA369),(Input!$L$165*(1+rvanilla)^0.5)/A23stdlife))</f>
        <v>0</v>
      </c>
      <c r="AC369" s="164">
        <f>IF(A23stdlife="n/a","n/a",IF(AC$3&gt;(A23stdlife+$E369),(Input!$L$165*(1+rvanilla)^0.5)-SUM($L369:AB369),(Input!$L$165*(1+rvanilla)^0.5)/A23stdlife))</f>
        <v>0</v>
      </c>
      <c r="AD369" s="164">
        <f>IF(A23stdlife="n/a","n/a",IF(AD$3&gt;(A23stdlife+$E369),(Input!$L$165*(1+rvanilla)^0.5)-SUM($L369:AC369),(Input!$L$165*(1+rvanilla)^0.5)/A23stdlife))</f>
        <v>0</v>
      </c>
      <c r="AE369" s="164">
        <f>IF(A23stdlife="n/a","n/a",IF(AE$3&gt;(A23stdlife+$E369),(Input!$L$165*(1+rvanilla)^0.5)-SUM($L369:AD369),(Input!$L$165*(1+rvanilla)^0.5)/A23stdlife))</f>
        <v>0</v>
      </c>
      <c r="AF369" s="164">
        <f>IF(A23stdlife="n/a","n/a",IF(AF$3&gt;(A23stdlife+$E369),(Input!$L$165*(1+rvanilla)^0.5)-SUM($L369:AE369),(Input!$L$165*(1+rvanilla)^0.5)/A23stdlife))</f>
        <v>0</v>
      </c>
      <c r="AG369" s="164">
        <f>IF(A23stdlife="n/a","n/a",IF(AG$3&gt;(A23stdlife+$E369),(Input!$L$165*(1+rvanilla)^0.5)-SUM($L369:AF369),(Input!$L$165*(1+rvanilla)^0.5)/A23stdlife))</f>
        <v>0</v>
      </c>
      <c r="AH369" s="164">
        <f>IF(A23stdlife="n/a","n/a",IF(AH$3&gt;(A23stdlife+$E369),(Input!$L$165*(1+rvanilla)^0.5)-SUM($L369:AG369),(Input!$L$165*(1+rvanilla)^0.5)/A23stdlife))</f>
        <v>0</v>
      </c>
      <c r="AI369" s="164">
        <f>IF(A23stdlife="n/a","n/a",IF(AI$3&gt;(A23stdlife+$E369),(Input!$L$165*(1+rvanilla)^0.5)-SUM($L369:AH369),(Input!$L$165*(1+rvanilla)^0.5)/A23stdlife))</f>
        <v>0</v>
      </c>
      <c r="AJ369" s="164">
        <f>IF(A23stdlife="n/a","n/a",IF(AJ$3&gt;(A23stdlife+$E369),(Input!$L$165*(1+rvanilla)^0.5)-SUM($L369:AI369),(Input!$L$165*(1+rvanilla)^0.5)/A23stdlife))</f>
        <v>0</v>
      </c>
      <c r="AK369" s="164">
        <f>IF(A23stdlife="n/a","n/a",IF(AK$3&gt;(A23stdlife+$E369),(Input!$L$165*(1+rvanilla)^0.5)-SUM($L369:AJ369),(Input!$L$165*(1+rvanilla)^0.5)/A23stdlife))</f>
        <v>0</v>
      </c>
      <c r="AL369" s="164">
        <f>IF(A23stdlife="n/a","n/a",IF(AL$3&gt;(A23stdlife+$E369),(Input!$L$165*(1+rvanilla)^0.5)-SUM($L369:AK369),(Input!$L$165*(1+rvanilla)^0.5)/A23stdlife))</f>
        <v>0</v>
      </c>
      <c r="AM369" s="164">
        <f>IF(A23stdlife="n/a","n/a",IF(AM$3&gt;(A23stdlife+$E369),(Input!$L$165*(1+rvanilla)^0.5)-SUM($L369:AL369),(Input!$L$165*(1+rvanilla)^0.5)/A23stdlife))</f>
        <v>0</v>
      </c>
      <c r="AN369" s="164">
        <f>IF(A23stdlife="n/a","n/a",IF(AN$3&gt;(A23stdlife+$E369),(Input!$L$165*(1+rvanilla)^0.5)-SUM($L369:AM369),(Input!$L$165*(1+rvanilla)^0.5)/A23stdlife))</f>
        <v>0</v>
      </c>
      <c r="AO369" s="164">
        <f>IF(A23stdlife="n/a","n/a",IF(AO$3&gt;(A23stdlife+$E369),(Input!$L$165*(1+rvanilla)^0.5)-SUM($L369:AN369),(Input!$L$165*(1+rvanilla)^0.5)/A23stdlife))</f>
        <v>0</v>
      </c>
      <c r="AP369" s="164">
        <f>IF(A23stdlife="n/a","n/a",IF(AP$3&gt;(A23stdlife+$E369),(Input!$L$165*(1+rvanilla)^0.5)-SUM($L369:AO369),(Input!$L$165*(1+rvanilla)^0.5)/A23stdlife))</f>
        <v>0</v>
      </c>
      <c r="AQ369" s="164">
        <f>IF(A23stdlife="n/a","n/a",IF(AQ$3&gt;(A23stdlife+$E369),(Input!$L$165*(1+rvanilla)^0.5)-SUM($L369:AP369),(Input!$L$165*(1+rvanilla)^0.5)/A23stdlife))</f>
        <v>0</v>
      </c>
      <c r="AR369" s="164">
        <f>IF(A23stdlife="n/a","n/a",IF(AR$3&gt;(A23stdlife+$E369),(Input!$L$165*(1+rvanilla)^0.5)-SUM($L369:AQ369),(Input!$L$165*(1+rvanilla)^0.5)/A23stdlife))</f>
        <v>0</v>
      </c>
      <c r="AS369" s="164">
        <f>IF(A23stdlife="n/a","n/a",IF(AS$3&gt;(A23stdlife+$E369),(Input!$L$165*(1+rvanilla)^0.5)-SUM($L369:AR369),(Input!$L$165*(1+rvanilla)^0.5)/A23stdlife))</f>
        <v>0</v>
      </c>
      <c r="AT369" s="164">
        <f>IF(A23stdlife="n/a","n/a",IF(AT$3&gt;(A23stdlife+$E369),(Input!$L$165*(1+rvanilla)^0.5)-SUM($L369:AS369),(Input!$L$165*(1+rvanilla)^0.5)/A23stdlife))</f>
        <v>0</v>
      </c>
      <c r="AU369" s="164">
        <f>IF(A23stdlife="n/a","n/a",IF(AU$3&gt;(A23stdlife+$E369),(Input!$L$165*(1+rvanilla)^0.5)-SUM($L369:AT369),(Input!$L$165*(1+rvanilla)^0.5)/A23stdlife))</f>
        <v>0</v>
      </c>
      <c r="AV369" s="164">
        <f>IF(A23stdlife="n/a","n/a",IF(AV$3&gt;(A23stdlife+$E369),(Input!$L$165*(1+rvanilla)^0.5)-SUM($L369:AU369),(Input!$L$165*(1+rvanilla)^0.5)/A23stdlife))</f>
        <v>0</v>
      </c>
      <c r="AW369" s="164">
        <f>IF(A23stdlife="n/a","n/a",IF(AW$3&gt;(A23stdlife+$E369),(Input!$L$165*(1+rvanilla)^0.5)-SUM($L369:AV369),(Input!$L$165*(1+rvanilla)^0.5)/A23stdlife))</f>
        <v>0</v>
      </c>
      <c r="AX369" s="164">
        <f>IF(A23stdlife="n/a","n/a",IF(AX$3&gt;(A23stdlife+$E369),(Input!$L$165*(1+rvanilla)^0.5)-SUM($L369:AW369),(Input!$L$165*(1+rvanilla)^0.5)/A23stdlife))</f>
        <v>0</v>
      </c>
      <c r="AY369" s="164">
        <f>IF(A23stdlife="n/a","n/a",IF(AY$3&gt;(A23stdlife+$E369),(Input!$L$165*(1+rvanilla)^0.5)-SUM($L369:AX369),(Input!$L$165*(1+rvanilla)^0.5)/A23stdlife))</f>
        <v>0</v>
      </c>
      <c r="AZ369" s="164">
        <f>IF(A23stdlife="n/a","n/a",IF(AZ$3&gt;(A23stdlife+$E369),(Input!$L$165*(1+rvanilla)^0.5)-SUM($L369:AY369),(Input!$L$165*(1+rvanilla)^0.5)/A23stdlife))</f>
        <v>0</v>
      </c>
      <c r="BA369" s="164">
        <f>IF(A23stdlife="n/a","n/a",IF(BA$3&gt;(A23stdlife+$E369),(Input!$L$165*(1+rvanilla)^0.5)-SUM($L369:AZ369),(Input!$L$165*(1+rvanilla)^0.5)/A23stdlife))</f>
        <v>0</v>
      </c>
      <c r="BB369" s="164">
        <f>IF(A23stdlife="n/a","n/a",IF(BB$3&gt;(A23stdlife+$E369),(Input!$L$165*(1+rvanilla)^0.5)-SUM($L369:BA369),(Input!$L$165*(1+rvanilla)^0.5)/A23stdlife))</f>
        <v>0</v>
      </c>
      <c r="BC369" s="164">
        <f>IF(A23stdlife="n/a","n/a",IF(BC$3&gt;(A23stdlife+$E369),(Input!$L$165*(1+rvanilla)^0.5)-SUM($L369:BB369),(Input!$L$165*(1+rvanilla)^0.5)/A23stdlife))</f>
        <v>0</v>
      </c>
      <c r="BD369" s="164">
        <f>IF(A23stdlife="n/a","n/a",IF(BD$3&gt;(A23stdlife+$E369),(Input!$L$165*(1+rvanilla)^0.5)-SUM($L369:BC369),(Input!$L$165*(1+rvanilla)^0.5)/A23stdlife))</f>
        <v>0</v>
      </c>
      <c r="BE369" s="164">
        <f>IF(A23stdlife="n/a","n/a",IF(BE$3&gt;(A23stdlife+$E369),(Input!$L$165*(1+rvanilla)^0.5)-SUM($L369:BD369),(Input!$L$165*(1+rvanilla)^0.5)/A23stdlife))</f>
        <v>0</v>
      </c>
      <c r="BF369" s="164">
        <f>IF(A23stdlife="n/a","n/a",IF(BF$3&gt;(A23stdlife+$E369),(Input!$L$165*(1+rvanilla)^0.5)-SUM($L369:BE369),(Input!$L$165*(1+rvanilla)^0.5)/A23stdlife))</f>
        <v>0</v>
      </c>
      <c r="BG369" s="164">
        <f>IF(A23stdlife="n/a","n/a",IF(BG$3&gt;(A23stdlife+$E369),(Input!$L$165*(1+rvanilla)^0.5)-SUM($L369:BF369),(Input!$L$165*(1+rvanilla)^0.5)/A23stdlife))</f>
        <v>0</v>
      </c>
      <c r="BH369" s="164">
        <f>IF(A23stdlife="n/a","n/a",IF(BH$3&gt;(A23stdlife+$E369),(Input!$L$165*(1+rvanilla)^0.5)-SUM($L369:BG369),(Input!$L$165*(1+rvanilla)^0.5)/A23stdlife))</f>
        <v>0</v>
      </c>
      <c r="BI369" s="164">
        <f>IF(A23stdlife="n/a","n/a",IF(BI$3&gt;(A23stdlife+$E369),(Input!$L$165*(1+rvanilla)^0.5)-SUM($L369:BH369),(Input!$L$165*(1+rvanilla)^0.5)/A23stdlife))</f>
        <v>0</v>
      </c>
      <c r="BJ369" s="18"/>
      <c r="BK369" s="18"/>
      <c r="BL369"/>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s="5" customFormat="1" hidden="1" outlineLevel="2" x14ac:dyDescent="0.2">
      <c r="A370" s="18"/>
      <c r="B370" s="18"/>
      <c r="C370" s="36"/>
      <c r="D370" s="485"/>
      <c r="E370" s="283">
        <v>7</v>
      </c>
      <c r="F370" s="38"/>
      <c r="G370" s="391"/>
      <c r="H370" s="308"/>
      <c r="I370" s="308"/>
      <c r="J370" s="308"/>
      <c r="K370" s="308"/>
      <c r="L370" s="308"/>
      <c r="M370" s="307"/>
      <c r="N370" s="164">
        <f>IF(A23stdlife="n/a","n/a",IF(N$3&gt;(A23stdlife+$E370),(Input!$M$165*(1+rvanilla)^0.5)-SUM($M370:M370),(Input!$M$165*(1+rvanilla)^0.5)/A23stdlife))</f>
        <v>0</v>
      </c>
      <c r="O370" s="164">
        <f>IF(A23stdlife="n/a","n/a",IF(O$3&gt;(A23stdlife+$E370),(Input!$M$165*(1+rvanilla)^0.5)-SUM($M370:N370),(Input!$M$165*(1+rvanilla)^0.5)/A23stdlife))</f>
        <v>0</v>
      </c>
      <c r="P370" s="164">
        <f>IF(A23stdlife="n/a","n/a",IF(P$3&gt;(A23stdlife+$E370),(Input!$M$165*(1+rvanilla)^0.5)-SUM($M370:O370),(Input!$M$165*(1+rvanilla)^0.5)/A23stdlife))</f>
        <v>0</v>
      </c>
      <c r="Q370" s="164">
        <f>IF(A23stdlife="n/a","n/a",IF(Q$3&gt;(A23stdlife+$E370),(Input!$M$165*(1+rvanilla)^0.5)-SUM($M370:P370),(Input!$M$165*(1+rvanilla)^0.5)/A23stdlife))</f>
        <v>0</v>
      </c>
      <c r="R370" s="164">
        <f>IF(A23stdlife="n/a","n/a",IF(R$3&gt;(A23stdlife+$E370),(Input!$M$165*(1+rvanilla)^0.5)-SUM($M370:Q370),(Input!$M$165*(1+rvanilla)^0.5)/A23stdlife))</f>
        <v>0</v>
      </c>
      <c r="S370" s="164">
        <f>IF(A23stdlife="n/a","n/a",IF(S$3&gt;(A23stdlife+$E370),(Input!$M$165*(1+rvanilla)^0.5)-SUM($M370:R370),(Input!$M$165*(1+rvanilla)^0.5)/A23stdlife))</f>
        <v>0</v>
      </c>
      <c r="T370" s="164">
        <f>IF(A23stdlife="n/a","n/a",IF(T$3&gt;(A23stdlife+$E370),(Input!$M$165*(1+rvanilla)^0.5)-SUM($M370:S370),(Input!$M$165*(1+rvanilla)^0.5)/A23stdlife))</f>
        <v>0</v>
      </c>
      <c r="U370" s="164">
        <f>IF(A23stdlife="n/a","n/a",IF(U$3&gt;(A23stdlife+$E370),(Input!$M$165*(1+rvanilla)^0.5)-SUM($M370:T370),(Input!$M$165*(1+rvanilla)^0.5)/A23stdlife))</f>
        <v>0</v>
      </c>
      <c r="V370" s="164">
        <f>IF(A23stdlife="n/a","n/a",IF(V$3&gt;(A23stdlife+$E370),(Input!$M$165*(1+rvanilla)^0.5)-SUM($M370:U370),(Input!$M$165*(1+rvanilla)^0.5)/A23stdlife))</f>
        <v>0</v>
      </c>
      <c r="W370" s="164">
        <f>IF(A23stdlife="n/a","n/a",IF(W$3&gt;(A23stdlife+$E370),(Input!$M$165*(1+rvanilla)^0.5)-SUM($M370:V370),(Input!$M$165*(1+rvanilla)^0.5)/A23stdlife))</f>
        <v>0</v>
      </c>
      <c r="X370" s="164">
        <f>IF(A23stdlife="n/a","n/a",IF(X$3&gt;(A23stdlife+$E370),(Input!$M$165*(1+rvanilla)^0.5)-SUM($M370:W370),(Input!$M$165*(1+rvanilla)^0.5)/A23stdlife))</f>
        <v>0</v>
      </c>
      <c r="Y370" s="164">
        <f>IF(A23stdlife="n/a","n/a",IF(Y$3&gt;(A23stdlife+$E370),(Input!$M$165*(1+rvanilla)^0.5)-SUM($M370:X370),(Input!$M$165*(1+rvanilla)^0.5)/A23stdlife))</f>
        <v>0</v>
      </c>
      <c r="Z370" s="164">
        <f>IF(A23stdlife="n/a","n/a",IF(Z$3&gt;(A23stdlife+$E370),(Input!$M$165*(1+rvanilla)^0.5)-SUM($M370:Y370),(Input!$M$165*(1+rvanilla)^0.5)/A23stdlife))</f>
        <v>0</v>
      </c>
      <c r="AA370" s="164">
        <f>IF(A23stdlife="n/a","n/a",IF(AA$3&gt;(A23stdlife+$E370),(Input!$M$165*(1+rvanilla)^0.5)-SUM($M370:Z370),(Input!$M$165*(1+rvanilla)^0.5)/A23stdlife))</f>
        <v>0</v>
      </c>
      <c r="AB370" s="164">
        <f>IF(A23stdlife="n/a","n/a",IF(AB$3&gt;(A23stdlife+$E370),(Input!$M$165*(1+rvanilla)^0.5)-SUM($M370:AA370),(Input!$M$165*(1+rvanilla)^0.5)/A23stdlife))</f>
        <v>0</v>
      </c>
      <c r="AC370" s="164">
        <f>IF(A23stdlife="n/a","n/a",IF(AC$3&gt;(A23stdlife+$E370),(Input!$M$165*(1+rvanilla)^0.5)-SUM($M370:AB370),(Input!$M$165*(1+rvanilla)^0.5)/A23stdlife))</f>
        <v>0</v>
      </c>
      <c r="AD370" s="164">
        <f>IF(A23stdlife="n/a","n/a",IF(AD$3&gt;(A23stdlife+$E370),(Input!$M$165*(1+rvanilla)^0.5)-SUM($M370:AC370),(Input!$M$165*(1+rvanilla)^0.5)/A23stdlife))</f>
        <v>0</v>
      </c>
      <c r="AE370" s="164">
        <f>IF(A23stdlife="n/a","n/a",IF(AE$3&gt;(A23stdlife+$E370),(Input!$M$165*(1+rvanilla)^0.5)-SUM($M370:AD370),(Input!$M$165*(1+rvanilla)^0.5)/A23stdlife))</f>
        <v>0</v>
      </c>
      <c r="AF370" s="164">
        <f>IF(A23stdlife="n/a","n/a",IF(AF$3&gt;(A23stdlife+$E370),(Input!$M$165*(1+rvanilla)^0.5)-SUM($M370:AE370),(Input!$M$165*(1+rvanilla)^0.5)/A23stdlife))</f>
        <v>0</v>
      </c>
      <c r="AG370" s="164">
        <f>IF(A23stdlife="n/a","n/a",IF(AG$3&gt;(A23stdlife+$E370),(Input!$M$165*(1+rvanilla)^0.5)-SUM($M370:AF370),(Input!$M$165*(1+rvanilla)^0.5)/A23stdlife))</f>
        <v>0</v>
      </c>
      <c r="AH370" s="164">
        <f>IF(A23stdlife="n/a","n/a",IF(AH$3&gt;(A23stdlife+$E370),(Input!$M$165*(1+rvanilla)^0.5)-SUM($M370:AG370),(Input!$M$165*(1+rvanilla)^0.5)/A23stdlife))</f>
        <v>0</v>
      </c>
      <c r="AI370" s="164">
        <f>IF(A23stdlife="n/a","n/a",IF(AI$3&gt;(A23stdlife+$E370),(Input!$M$165*(1+rvanilla)^0.5)-SUM($M370:AH370),(Input!$M$165*(1+rvanilla)^0.5)/A23stdlife))</f>
        <v>0</v>
      </c>
      <c r="AJ370" s="164">
        <f>IF(A23stdlife="n/a","n/a",IF(AJ$3&gt;(A23stdlife+$E370),(Input!$M$165*(1+rvanilla)^0.5)-SUM($M370:AI370),(Input!$M$165*(1+rvanilla)^0.5)/A23stdlife))</f>
        <v>0</v>
      </c>
      <c r="AK370" s="164">
        <f>IF(A23stdlife="n/a","n/a",IF(AK$3&gt;(A23stdlife+$E370),(Input!$M$165*(1+rvanilla)^0.5)-SUM($M370:AJ370),(Input!$M$165*(1+rvanilla)^0.5)/A23stdlife))</f>
        <v>0</v>
      </c>
      <c r="AL370" s="164">
        <f>IF(A23stdlife="n/a","n/a",IF(AL$3&gt;(A23stdlife+$E370),(Input!$M$165*(1+rvanilla)^0.5)-SUM($M370:AK370),(Input!$M$165*(1+rvanilla)^0.5)/A23stdlife))</f>
        <v>0</v>
      </c>
      <c r="AM370" s="164">
        <f>IF(A23stdlife="n/a","n/a",IF(AM$3&gt;(A23stdlife+$E370),(Input!$M$165*(1+rvanilla)^0.5)-SUM($M370:AL370),(Input!$M$165*(1+rvanilla)^0.5)/A23stdlife))</f>
        <v>0</v>
      </c>
      <c r="AN370" s="164">
        <f>IF(A23stdlife="n/a","n/a",IF(AN$3&gt;(A23stdlife+$E370),(Input!$M$165*(1+rvanilla)^0.5)-SUM($M370:AM370),(Input!$M$165*(1+rvanilla)^0.5)/A23stdlife))</f>
        <v>0</v>
      </c>
      <c r="AO370" s="164">
        <f>IF(A23stdlife="n/a","n/a",IF(AO$3&gt;(A23stdlife+$E370),(Input!$M$165*(1+rvanilla)^0.5)-SUM($M370:AN370),(Input!$M$165*(1+rvanilla)^0.5)/A23stdlife))</f>
        <v>0</v>
      </c>
      <c r="AP370" s="164">
        <f>IF(A23stdlife="n/a","n/a",IF(AP$3&gt;(A23stdlife+$E370),(Input!$M$165*(1+rvanilla)^0.5)-SUM($M370:AO370),(Input!$M$165*(1+rvanilla)^0.5)/A23stdlife))</f>
        <v>0</v>
      </c>
      <c r="AQ370" s="164">
        <f>IF(A23stdlife="n/a","n/a",IF(AQ$3&gt;(A23stdlife+$E370),(Input!$M$165*(1+rvanilla)^0.5)-SUM($M370:AP370),(Input!$M$165*(1+rvanilla)^0.5)/A23stdlife))</f>
        <v>0</v>
      </c>
      <c r="AR370" s="164">
        <f>IF(A23stdlife="n/a","n/a",IF(AR$3&gt;(A23stdlife+$E370),(Input!$M$165*(1+rvanilla)^0.5)-SUM($M370:AQ370),(Input!$M$165*(1+rvanilla)^0.5)/A23stdlife))</f>
        <v>0</v>
      </c>
      <c r="AS370" s="164">
        <f>IF(A23stdlife="n/a","n/a",IF(AS$3&gt;(A23stdlife+$E370),(Input!$M$165*(1+rvanilla)^0.5)-SUM($M370:AR370),(Input!$M$165*(1+rvanilla)^0.5)/A23stdlife))</f>
        <v>0</v>
      </c>
      <c r="AT370" s="164">
        <f>IF(A23stdlife="n/a","n/a",IF(AT$3&gt;(A23stdlife+$E370),(Input!$M$165*(1+rvanilla)^0.5)-SUM($M370:AS370),(Input!$M$165*(1+rvanilla)^0.5)/A23stdlife))</f>
        <v>0</v>
      </c>
      <c r="AU370" s="164">
        <f>IF(A23stdlife="n/a","n/a",IF(AU$3&gt;(A23stdlife+$E370),(Input!$M$165*(1+rvanilla)^0.5)-SUM($M370:AT370),(Input!$M$165*(1+rvanilla)^0.5)/A23stdlife))</f>
        <v>0</v>
      </c>
      <c r="AV370" s="164">
        <f>IF(A23stdlife="n/a","n/a",IF(AV$3&gt;(A23stdlife+$E370),(Input!$M$165*(1+rvanilla)^0.5)-SUM($M370:AU370),(Input!$M$165*(1+rvanilla)^0.5)/A23stdlife))</f>
        <v>0</v>
      </c>
      <c r="AW370" s="164">
        <f>IF(A23stdlife="n/a","n/a",IF(AW$3&gt;(A23stdlife+$E370),(Input!$M$165*(1+rvanilla)^0.5)-SUM($M370:AV370),(Input!$M$165*(1+rvanilla)^0.5)/A23stdlife))</f>
        <v>0</v>
      </c>
      <c r="AX370" s="164">
        <f>IF(A23stdlife="n/a","n/a",IF(AX$3&gt;(A23stdlife+$E370),(Input!$M$165*(1+rvanilla)^0.5)-SUM($M370:AW370),(Input!$M$165*(1+rvanilla)^0.5)/A23stdlife))</f>
        <v>0</v>
      </c>
      <c r="AY370" s="164">
        <f>IF(A23stdlife="n/a","n/a",IF(AY$3&gt;(A23stdlife+$E370),(Input!$M$165*(1+rvanilla)^0.5)-SUM($M370:AX370),(Input!$M$165*(1+rvanilla)^0.5)/A23stdlife))</f>
        <v>0</v>
      </c>
      <c r="AZ370" s="164">
        <f>IF(A23stdlife="n/a","n/a",IF(AZ$3&gt;(A23stdlife+$E370),(Input!$M$165*(1+rvanilla)^0.5)-SUM($M370:AY370),(Input!$M$165*(1+rvanilla)^0.5)/A23stdlife))</f>
        <v>0</v>
      </c>
      <c r="BA370" s="164">
        <f>IF(A23stdlife="n/a","n/a",IF(BA$3&gt;(A23stdlife+$E370),(Input!$M$165*(1+rvanilla)^0.5)-SUM($M370:AZ370),(Input!$M$165*(1+rvanilla)^0.5)/A23stdlife))</f>
        <v>0</v>
      </c>
      <c r="BB370" s="164">
        <f>IF(A23stdlife="n/a","n/a",IF(BB$3&gt;(A23stdlife+$E370),(Input!$M$165*(1+rvanilla)^0.5)-SUM($M370:BA370),(Input!$M$165*(1+rvanilla)^0.5)/A23stdlife))</f>
        <v>0</v>
      </c>
      <c r="BC370" s="164">
        <f>IF(A23stdlife="n/a","n/a",IF(BC$3&gt;(A23stdlife+$E370),(Input!$M$165*(1+rvanilla)^0.5)-SUM($M370:BB370),(Input!$M$165*(1+rvanilla)^0.5)/A23stdlife))</f>
        <v>0</v>
      </c>
      <c r="BD370" s="164">
        <f>IF(A23stdlife="n/a","n/a",IF(BD$3&gt;(A23stdlife+$E370),(Input!$M$165*(1+rvanilla)^0.5)-SUM($M370:BC370),(Input!$M$165*(1+rvanilla)^0.5)/A23stdlife))</f>
        <v>0</v>
      </c>
      <c r="BE370" s="164">
        <f>IF(A23stdlife="n/a","n/a",IF(BE$3&gt;(A23stdlife+$E370),(Input!$M$165*(1+rvanilla)^0.5)-SUM($M370:BD370),(Input!$M$165*(1+rvanilla)^0.5)/A23stdlife))</f>
        <v>0</v>
      </c>
      <c r="BF370" s="164">
        <f>IF(A23stdlife="n/a","n/a",IF(BF$3&gt;(A23stdlife+$E370),(Input!$M$165*(1+rvanilla)^0.5)-SUM($M370:BE370),(Input!$M$165*(1+rvanilla)^0.5)/A23stdlife))</f>
        <v>0</v>
      </c>
      <c r="BG370" s="164">
        <f>IF(A23stdlife="n/a","n/a",IF(BG$3&gt;(A23stdlife+$E370),(Input!$M$165*(1+rvanilla)^0.5)-SUM($M370:BF370),(Input!$M$165*(1+rvanilla)^0.5)/A23stdlife))</f>
        <v>0</v>
      </c>
      <c r="BH370" s="164">
        <f>IF(A23stdlife="n/a","n/a",IF(BH$3&gt;(A23stdlife+$E370),(Input!$M$165*(1+rvanilla)^0.5)-SUM($M370:BG370),(Input!$M$165*(1+rvanilla)^0.5)/A23stdlife))</f>
        <v>0</v>
      </c>
      <c r="BI370" s="164">
        <f>IF(A23stdlife="n/a","n/a",IF(BI$3&gt;(A23stdlife+$E370),(Input!$M$165*(1+rvanilla)^0.5)-SUM($M370:BH370),(Input!$M$165*(1+rvanilla)^0.5)/A23stdlife))</f>
        <v>0</v>
      </c>
      <c r="BJ370" s="18"/>
      <c r="BK370" s="18"/>
      <c r="BL370"/>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s="5" customFormat="1" hidden="1" outlineLevel="2" x14ac:dyDescent="0.2">
      <c r="A371" s="18"/>
      <c r="B371" s="18"/>
      <c r="C371" s="36"/>
      <c r="D371" s="485"/>
      <c r="E371" s="283">
        <v>8</v>
      </c>
      <c r="F371" s="38"/>
      <c r="G371" s="391"/>
      <c r="H371" s="308"/>
      <c r="I371" s="308"/>
      <c r="J371" s="308"/>
      <c r="K371" s="308"/>
      <c r="L371" s="308"/>
      <c r="M371" s="308"/>
      <c r="N371" s="307"/>
      <c r="O371" s="164">
        <f>IF(A23stdlife="n/a","n/a",IF(O$3&gt;(A23stdlife+$E371),(Input!$N$165*(1+rvanilla)^0.5)-SUM($N371:N371),(Input!$N$165*(1+rvanilla)^0.5)/A23stdlife))</f>
        <v>0</v>
      </c>
      <c r="P371" s="164">
        <f>IF(A23stdlife="n/a","n/a",IF(P$3&gt;(A23stdlife+$E371),(Input!$N$165*(1+rvanilla)^0.5)-SUM($N371:O371),(Input!$N$165*(1+rvanilla)^0.5)/A23stdlife))</f>
        <v>0</v>
      </c>
      <c r="Q371" s="164">
        <f>IF(A23stdlife="n/a","n/a",IF(Q$3&gt;(A23stdlife+$E371),(Input!$N$165*(1+rvanilla)^0.5)-SUM($N371:P371),(Input!$N$165*(1+rvanilla)^0.5)/A23stdlife))</f>
        <v>0</v>
      </c>
      <c r="R371" s="164">
        <f>IF(A23stdlife="n/a","n/a",IF(R$3&gt;(A23stdlife+$E371),(Input!$N$165*(1+rvanilla)^0.5)-SUM($N371:Q371),(Input!$N$165*(1+rvanilla)^0.5)/A23stdlife))</f>
        <v>0</v>
      </c>
      <c r="S371" s="164">
        <f>IF(A23stdlife="n/a","n/a",IF(S$3&gt;(A23stdlife+$E371),(Input!$N$165*(1+rvanilla)^0.5)-SUM($N371:R371),(Input!$N$165*(1+rvanilla)^0.5)/A23stdlife))</f>
        <v>0</v>
      </c>
      <c r="T371" s="164">
        <f>IF(A23stdlife="n/a","n/a",IF(T$3&gt;(A23stdlife+$E371),(Input!$N$165*(1+rvanilla)^0.5)-SUM($N371:S371),(Input!$N$165*(1+rvanilla)^0.5)/A23stdlife))</f>
        <v>0</v>
      </c>
      <c r="U371" s="164">
        <f>IF(A23stdlife="n/a","n/a",IF(U$3&gt;(A23stdlife+$E371),(Input!$N$165*(1+rvanilla)^0.5)-SUM($N371:T371),(Input!$N$165*(1+rvanilla)^0.5)/A23stdlife))</f>
        <v>0</v>
      </c>
      <c r="V371" s="164">
        <f>IF(A23stdlife="n/a","n/a",IF(V$3&gt;(A23stdlife+$E371),(Input!$N$165*(1+rvanilla)^0.5)-SUM($N371:U371),(Input!$N$165*(1+rvanilla)^0.5)/A23stdlife))</f>
        <v>0</v>
      </c>
      <c r="W371" s="164">
        <f>IF(A23stdlife="n/a","n/a",IF(W$3&gt;(A23stdlife+$E371),(Input!$N$165*(1+rvanilla)^0.5)-SUM($N371:V371),(Input!$N$165*(1+rvanilla)^0.5)/A23stdlife))</f>
        <v>0</v>
      </c>
      <c r="X371" s="164">
        <f>IF(A23stdlife="n/a","n/a",IF(X$3&gt;(A23stdlife+$E371),(Input!$N$165*(1+rvanilla)^0.5)-SUM($N371:W371),(Input!$N$165*(1+rvanilla)^0.5)/A23stdlife))</f>
        <v>0</v>
      </c>
      <c r="Y371" s="164">
        <f>IF(A23stdlife="n/a","n/a",IF(Y$3&gt;(A23stdlife+$E371),(Input!$N$165*(1+rvanilla)^0.5)-SUM($N371:X371),(Input!$N$165*(1+rvanilla)^0.5)/A23stdlife))</f>
        <v>0</v>
      </c>
      <c r="Z371" s="164">
        <f>IF(A23stdlife="n/a","n/a",IF(Z$3&gt;(A23stdlife+$E371),(Input!$N$165*(1+rvanilla)^0.5)-SUM($N371:Y371),(Input!$N$165*(1+rvanilla)^0.5)/A23stdlife))</f>
        <v>0</v>
      </c>
      <c r="AA371" s="164">
        <f>IF(A23stdlife="n/a","n/a",IF(AA$3&gt;(A23stdlife+$E371),(Input!$N$165*(1+rvanilla)^0.5)-SUM($N371:Z371),(Input!$N$165*(1+rvanilla)^0.5)/A23stdlife))</f>
        <v>0</v>
      </c>
      <c r="AB371" s="164">
        <f>IF(A23stdlife="n/a","n/a",IF(AB$3&gt;(A23stdlife+$E371),(Input!$N$165*(1+rvanilla)^0.5)-SUM($N371:AA371),(Input!$N$165*(1+rvanilla)^0.5)/A23stdlife))</f>
        <v>0</v>
      </c>
      <c r="AC371" s="164">
        <f>IF(A23stdlife="n/a","n/a",IF(AC$3&gt;(A23stdlife+$E371),(Input!$N$165*(1+rvanilla)^0.5)-SUM($N371:AB371),(Input!$N$165*(1+rvanilla)^0.5)/A23stdlife))</f>
        <v>0</v>
      </c>
      <c r="AD371" s="164">
        <f>IF(A23stdlife="n/a","n/a",IF(AD$3&gt;(A23stdlife+$E371),(Input!$N$165*(1+rvanilla)^0.5)-SUM($N371:AC371),(Input!$N$165*(1+rvanilla)^0.5)/A23stdlife))</f>
        <v>0</v>
      </c>
      <c r="AE371" s="164">
        <f>IF(A23stdlife="n/a","n/a",IF(AE$3&gt;(A23stdlife+$E371),(Input!$N$165*(1+rvanilla)^0.5)-SUM($N371:AD371),(Input!$N$165*(1+rvanilla)^0.5)/A23stdlife))</f>
        <v>0</v>
      </c>
      <c r="AF371" s="164">
        <f>IF(A23stdlife="n/a","n/a",IF(AF$3&gt;(A23stdlife+$E371),(Input!$N$165*(1+rvanilla)^0.5)-SUM($N371:AE371),(Input!$N$165*(1+rvanilla)^0.5)/A23stdlife))</f>
        <v>0</v>
      </c>
      <c r="AG371" s="164">
        <f>IF(A23stdlife="n/a","n/a",IF(AG$3&gt;(A23stdlife+$E371),(Input!$N$165*(1+rvanilla)^0.5)-SUM($N371:AF371),(Input!$N$165*(1+rvanilla)^0.5)/A23stdlife))</f>
        <v>0</v>
      </c>
      <c r="AH371" s="164">
        <f>IF(A23stdlife="n/a","n/a",IF(AH$3&gt;(A23stdlife+$E371),(Input!$N$165*(1+rvanilla)^0.5)-SUM($N371:AG371),(Input!$N$165*(1+rvanilla)^0.5)/A23stdlife))</f>
        <v>0</v>
      </c>
      <c r="AI371" s="164">
        <f>IF(A23stdlife="n/a","n/a",IF(AI$3&gt;(A23stdlife+$E371),(Input!$N$165*(1+rvanilla)^0.5)-SUM($N371:AH371),(Input!$N$165*(1+rvanilla)^0.5)/A23stdlife))</f>
        <v>0</v>
      </c>
      <c r="AJ371" s="164">
        <f>IF(A23stdlife="n/a","n/a",IF(AJ$3&gt;(A23stdlife+$E371),(Input!$N$165*(1+rvanilla)^0.5)-SUM($N371:AI371),(Input!$N$165*(1+rvanilla)^0.5)/A23stdlife))</f>
        <v>0</v>
      </c>
      <c r="AK371" s="164">
        <f>IF(A23stdlife="n/a","n/a",IF(AK$3&gt;(A23stdlife+$E371),(Input!$N$165*(1+rvanilla)^0.5)-SUM($N371:AJ371),(Input!$N$165*(1+rvanilla)^0.5)/A23stdlife))</f>
        <v>0</v>
      </c>
      <c r="AL371" s="164">
        <f>IF(A23stdlife="n/a","n/a",IF(AL$3&gt;(A23stdlife+$E371),(Input!$N$165*(1+rvanilla)^0.5)-SUM($N371:AK371),(Input!$N$165*(1+rvanilla)^0.5)/A23stdlife))</f>
        <v>0</v>
      </c>
      <c r="AM371" s="164">
        <f>IF(A23stdlife="n/a","n/a",IF(AM$3&gt;(A23stdlife+$E371),(Input!$N$165*(1+rvanilla)^0.5)-SUM($N371:AL371),(Input!$N$165*(1+rvanilla)^0.5)/A23stdlife))</f>
        <v>0</v>
      </c>
      <c r="AN371" s="164">
        <f>IF(A23stdlife="n/a","n/a",IF(AN$3&gt;(A23stdlife+$E371),(Input!$N$165*(1+rvanilla)^0.5)-SUM($N371:AM371),(Input!$N$165*(1+rvanilla)^0.5)/A23stdlife))</f>
        <v>0</v>
      </c>
      <c r="AO371" s="164">
        <f>IF(A23stdlife="n/a","n/a",IF(AO$3&gt;(A23stdlife+$E371),(Input!$N$165*(1+rvanilla)^0.5)-SUM($N371:AN371),(Input!$N$165*(1+rvanilla)^0.5)/A23stdlife))</f>
        <v>0</v>
      </c>
      <c r="AP371" s="164">
        <f>IF(A23stdlife="n/a","n/a",IF(AP$3&gt;(A23stdlife+$E371),(Input!$N$165*(1+rvanilla)^0.5)-SUM($N371:AO371),(Input!$N$165*(1+rvanilla)^0.5)/A23stdlife))</f>
        <v>0</v>
      </c>
      <c r="AQ371" s="164">
        <f>IF(A23stdlife="n/a","n/a",IF(AQ$3&gt;(A23stdlife+$E371),(Input!$N$165*(1+rvanilla)^0.5)-SUM($N371:AP371),(Input!$N$165*(1+rvanilla)^0.5)/A23stdlife))</f>
        <v>0</v>
      </c>
      <c r="AR371" s="164">
        <f>IF(A23stdlife="n/a","n/a",IF(AR$3&gt;(A23stdlife+$E371),(Input!$N$165*(1+rvanilla)^0.5)-SUM($N371:AQ371),(Input!$N$165*(1+rvanilla)^0.5)/A23stdlife))</f>
        <v>0</v>
      </c>
      <c r="AS371" s="164">
        <f>IF(A23stdlife="n/a","n/a",IF(AS$3&gt;(A23stdlife+$E371),(Input!$N$165*(1+rvanilla)^0.5)-SUM($N371:AR371),(Input!$N$165*(1+rvanilla)^0.5)/A23stdlife))</f>
        <v>0</v>
      </c>
      <c r="AT371" s="164">
        <f>IF(A23stdlife="n/a","n/a",IF(AT$3&gt;(A23stdlife+$E371),(Input!$N$165*(1+rvanilla)^0.5)-SUM($N371:AS371),(Input!$N$165*(1+rvanilla)^0.5)/A23stdlife))</f>
        <v>0</v>
      </c>
      <c r="AU371" s="164">
        <f>IF(A23stdlife="n/a","n/a",IF(AU$3&gt;(A23stdlife+$E371),(Input!$N$165*(1+rvanilla)^0.5)-SUM($N371:AT371),(Input!$N$165*(1+rvanilla)^0.5)/A23stdlife))</f>
        <v>0</v>
      </c>
      <c r="AV371" s="164">
        <f>IF(A23stdlife="n/a","n/a",IF(AV$3&gt;(A23stdlife+$E371),(Input!$N$165*(1+rvanilla)^0.5)-SUM($N371:AU371),(Input!$N$165*(1+rvanilla)^0.5)/A23stdlife))</f>
        <v>0</v>
      </c>
      <c r="AW371" s="164">
        <f>IF(A23stdlife="n/a","n/a",IF(AW$3&gt;(A23stdlife+$E371),(Input!$N$165*(1+rvanilla)^0.5)-SUM($N371:AV371),(Input!$N$165*(1+rvanilla)^0.5)/A23stdlife))</f>
        <v>0</v>
      </c>
      <c r="AX371" s="164">
        <f>IF(A23stdlife="n/a","n/a",IF(AX$3&gt;(A23stdlife+$E371),(Input!$N$165*(1+rvanilla)^0.5)-SUM($N371:AW371),(Input!$N$165*(1+rvanilla)^0.5)/A23stdlife))</f>
        <v>0</v>
      </c>
      <c r="AY371" s="164">
        <f>IF(A23stdlife="n/a","n/a",IF(AY$3&gt;(A23stdlife+$E371),(Input!$N$165*(1+rvanilla)^0.5)-SUM($N371:AX371),(Input!$N$165*(1+rvanilla)^0.5)/A23stdlife))</f>
        <v>0</v>
      </c>
      <c r="AZ371" s="164">
        <f>IF(A23stdlife="n/a","n/a",IF(AZ$3&gt;(A23stdlife+$E371),(Input!$N$165*(1+rvanilla)^0.5)-SUM($N371:AY371),(Input!$N$165*(1+rvanilla)^0.5)/A23stdlife))</f>
        <v>0</v>
      </c>
      <c r="BA371" s="164">
        <f>IF(A23stdlife="n/a","n/a",IF(BA$3&gt;(A23stdlife+$E371),(Input!$N$165*(1+rvanilla)^0.5)-SUM($N371:AZ371),(Input!$N$165*(1+rvanilla)^0.5)/A23stdlife))</f>
        <v>0</v>
      </c>
      <c r="BB371" s="164">
        <f>IF(A23stdlife="n/a","n/a",IF(BB$3&gt;(A23stdlife+$E371),(Input!$N$165*(1+rvanilla)^0.5)-SUM($N371:BA371),(Input!$N$165*(1+rvanilla)^0.5)/A23stdlife))</f>
        <v>0</v>
      </c>
      <c r="BC371" s="164">
        <f>IF(A23stdlife="n/a","n/a",IF(BC$3&gt;(A23stdlife+$E371),(Input!$N$165*(1+rvanilla)^0.5)-SUM($N371:BB371),(Input!$N$165*(1+rvanilla)^0.5)/A23stdlife))</f>
        <v>0</v>
      </c>
      <c r="BD371" s="164">
        <f>IF(A23stdlife="n/a","n/a",IF(BD$3&gt;(A23stdlife+$E371),(Input!$N$165*(1+rvanilla)^0.5)-SUM($N371:BC371),(Input!$N$165*(1+rvanilla)^0.5)/A23stdlife))</f>
        <v>0</v>
      </c>
      <c r="BE371" s="164">
        <f>IF(A23stdlife="n/a","n/a",IF(BE$3&gt;(A23stdlife+$E371),(Input!$N$165*(1+rvanilla)^0.5)-SUM($N371:BD371),(Input!$N$165*(1+rvanilla)^0.5)/A23stdlife))</f>
        <v>0</v>
      </c>
      <c r="BF371" s="164">
        <f>IF(A23stdlife="n/a","n/a",IF(BF$3&gt;(A23stdlife+$E371),(Input!$N$165*(1+rvanilla)^0.5)-SUM($N371:BE371),(Input!$N$165*(1+rvanilla)^0.5)/A23stdlife))</f>
        <v>0</v>
      </c>
      <c r="BG371" s="164">
        <f>IF(A23stdlife="n/a","n/a",IF(BG$3&gt;(A23stdlife+$E371),(Input!$N$165*(1+rvanilla)^0.5)-SUM($N371:BF371),(Input!$N$165*(1+rvanilla)^0.5)/A23stdlife))</f>
        <v>0</v>
      </c>
      <c r="BH371" s="164">
        <f>IF(A23stdlife="n/a","n/a",IF(BH$3&gt;(A23stdlife+$E371),(Input!$N$165*(1+rvanilla)^0.5)-SUM($N371:BG371),(Input!$N$165*(1+rvanilla)^0.5)/A23stdlife))</f>
        <v>0</v>
      </c>
      <c r="BI371" s="164">
        <f>IF(A23stdlife="n/a","n/a",IF(BI$3&gt;(A23stdlife+$E371),(Input!$N$165*(1+rvanilla)^0.5)-SUM($N371:BH371),(Input!$N$165*(1+rvanilla)^0.5)/A23stdlife))</f>
        <v>0</v>
      </c>
      <c r="BJ371" s="18"/>
      <c r="BK371" s="18"/>
      <c r="BL371"/>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s="5" customFormat="1" hidden="1" outlineLevel="2" x14ac:dyDescent="0.2">
      <c r="A372" s="18"/>
      <c r="B372" s="18"/>
      <c r="C372" s="36"/>
      <c r="D372" s="485"/>
      <c r="E372" s="283">
        <v>9</v>
      </c>
      <c r="F372" s="38"/>
      <c r="G372" s="391"/>
      <c r="H372" s="308"/>
      <c r="I372" s="308"/>
      <c r="J372" s="308"/>
      <c r="K372" s="308"/>
      <c r="L372" s="308"/>
      <c r="M372" s="308"/>
      <c r="N372" s="308"/>
      <c r="O372" s="307"/>
      <c r="P372" s="164">
        <f>IF(A23stdlife="n/a","n/a",IF(P$3&gt;(A23stdlife+$E372),(Input!$O$165*(1+rvanilla)^0.5)-SUM($O372:O372),(Input!$O$165*(1+rvanilla)^0.5)/A23stdlife))</f>
        <v>0</v>
      </c>
      <c r="Q372" s="164">
        <f>IF(A23stdlife="n/a","n/a",IF(Q$3&gt;(A23stdlife+$E372),(Input!$O$165*(1+rvanilla)^0.5)-SUM($O372:P372),(Input!$O$165*(1+rvanilla)^0.5)/A23stdlife))</f>
        <v>0</v>
      </c>
      <c r="R372" s="164">
        <f>IF(A23stdlife="n/a","n/a",IF(R$3&gt;(A23stdlife+$E372),(Input!$O$165*(1+rvanilla)^0.5)-SUM($O372:Q372),(Input!$O$165*(1+rvanilla)^0.5)/A23stdlife))</f>
        <v>0</v>
      </c>
      <c r="S372" s="164">
        <f>IF(A23stdlife="n/a","n/a",IF(S$3&gt;(A23stdlife+$E372),(Input!$O$165*(1+rvanilla)^0.5)-SUM($O372:R372),(Input!$O$165*(1+rvanilla)^0.5)/A23stdlife))</f>
        <v>0</v>
      </c>
      <c r="T372" s="164">
        <f>IF(A23stdlife="n/a","n/a",IF(T$3&gt;(A23stdlife+$E372),(Input!$O$165*(1+rvanilla)^0.5)-SUM($O372:S372),(Input!$O$165*(1+rvanilla)^0.5)/A23stdlife))</f>
        <v>0</v>
      </c>
      <c r="U372" s="164">
        <f>IF(A23stdlife="n/a","n/a",IF(U$3&gt;(A23stdlife+$E372),(Input!$O$165*(1+rvanilla)^0.5)-SUM($O372:T372),(Input!$O$165*(1+rvanilla)^0.5)/A23stdlife))</f>
        <v>0</v>
      </c>
      <c r="V372" s="164">
        <f>IF(A23stdlife="n/a","n/a",IF(V$3&gt;(A23stdlife+$E372),(Input!$O$165*(1+rvanilla)^0.5)-SUM($O372:U372),(Input!$O$165*(1+rvanilla)^0.5)/A23stdlife))</f>
        <v>0</v>
      </c>
      <c r="W372" s="164">
        <f>IF(A23stdlife="n/a","n/a",IF(W$3&gt;(A23stdlife+$E372),(Input!$O$165*(1+rvanilla)^0.5)-SUM($O372:V372),(Input!$O$165*(1+rvanilla)^0.5)/A23stdlife))</f>
        <v>0</v>
      </c>
      <c r="X372" s="164">
        <f>IF(A23stdlife="n/a","n/a",IF(X$3&gt;(A23stdlife+$E372),(Input!$O$165*(1+rvanilla)^0.5)-SUM($O372:W372),(Input!$O$165*(1+rvanilla)^0.5)/A23stdlife))</f>
        <v>0</v>
      </c>
      <c r="Y372" s="164">
        <f>IF(A23stdlife="n/a","n/a",IF(Y$3&gt;(A23stdlife+$E372),(Input!$O$165*(1+rvanilla)^0.5)-SUM($O372:X372),(Input!$O$165*(1+rvanilla)^0.5)/A23stdlife))</f>
        <v>0</v>
      </c>
      <c r="Z372" s="164">
        <f>IF(A23stdlife="n/a","n/a",IF(Z$3&gt;(A23stdlife+$E372),(Input!$O$165*(1+rvanilla)^0.5)-SUM($O372:Y372),(Input!$O$165*(1+rvanilla)^0.5)/A23stdlife))</f>
        <v>0</v>
      </c>
      <c r="AA372" s="164">
        <f>IF(A23stdlife="n/a","n/a",IF(AA$3&gt;(A23stdlife+$E372),(Input!$O$165*(1+rvanilla)^0.5)-SUM($O372:Z372),(Input!$O$165*(1+rvanilla)^0.5)/A23stdlife))</f>
        <v>0</v>
      </c>
      <c r="AB372" s="164">
        <f>IF(A23stdlife="n/a","n/a",IF(AB$3&gt;(A23stdlife+$E372),(Input!$O$165*(1+rvanilla)^0.5)-SUM($O372:AA372),(Input!$O$165*(1+rvanilla)^0.5)/A23stdlife))</f>
        <v>0</v>
      </c>
      <c r="AC372" s="164">
        <f>IF(A23stdlife="n/a","n/a",IF(AC$3&gt;(A23stdlife+$E372),(Input!$O$165*(1+rvanilla)^0.5)-SUM($O372:AB372),(Input!$O$165*(1+rvanilla)^0.5)/A23stdlife))</f>
        <v>0</v>
      </c>
      <c r="AD372" s="164">
        <f>IF(A23stdlife="n/a","n/a",IF(AD$3&gt;(A23stdlife+$E372),(Input!$O$165*(1+rvanilla)^0.5)-SUM($O372:AC372),(Input!$O$165*(1+rvanilla)^0.5)/A23stdlife))</f>
        <v>0</v>
      </c>
      <c r="AE372" s="164">
        <f>IF(A23stdlife="n/a","n/a",IF(AE$3&gt;(A23stdlife+$E372),(Input!$O$165*(1+rvanilla)^0.5)-SUM($O372:AD372),(Input!$O$165*(1+rvanilla)^0.5)/A23stdlife))</f>
        <v>0</v>
      </c>
      <c r="AF372" s="164">
        <f>IF(A23stdlife="n/a","n/a",IF(AF$3&gt;(A23stdlife+$E372),(Input!$O$165*(1+rvanilla)^0.5)-SUM($O372:AE372),(Input!$O$165*(1+rvanilla)^0.5)/A23stdlife))</f>
        <v>0</v>
      </c>
      <c r="AG372" s="164">
        <f>IF(A23stdlife="n/a","n/a",IF(AG$3&gt;(A23stdlife+$E372),(Input!$O$165*(1+rvanilla)^0.5)-SUM($O372:AF372),(Input!$O$165*(1+rvanilla)^0.5)/A23stdlife))</f>
        <v>0</v>
      </c>
      <c r="AH372" s="164">
        <f>IF(A23stdlife="n/a","n/a",IF(AH$3&gt;(A23stdlife+$E372),(Input!$O$165*(1+rvanilla)^0.5)-SUM($O372:AG372),(Input!$O$165*(1+rvanilla)^0.5)/A23stdlife))</f>
        <v>0</v>
      </c>
      <c r="AI372" s="164">
        <f>IF(A23stdlife="n/a","n/a",IF(AI$3&gt;(A23stdlife+$E372),(Input!$O$165*(1+rvanilla)^0.5)-SUM($O372:AH372),(Input!$O$165*(1+rvanilla)^0.5)/A23stdlife))</f>
        <v>0</v>
      </c>
      <c r="AJ372" s="164">
        <f>IF(A23stdlife="n/a","n/a",IF(AJ$3&gt;(A23stdlife+$E372),(Input!$O$165*(1+rvanilla)^0.5)-SUM($O372:AI372),(Input!$O$165*(1+rvanilla)^0.5)/A23stdlife))</f>
        <v>0</v>
      </c>
      <c r="AK372" s="164">
        <f>IF(A23stdlife="n/a","n/a",IF(AK$3&gt;(A23stdlife+$E372),(Input!$O$165*(1+rvanilla)^0.5)-SUM($O372:AJ372),(Input!$O$165*(1+rvanilla)^0.5)/A23stdlife))</f>
        <v>0</v>
      </c>
      <c r="AL372" s="164">
        <f>IF(A23stdlife="n/a","n/a",IF(AL$3&gt;(A23stdlife+$E372),(Input!$O$165*(1+rvanilla)^0.5)-SUM($O372:AK372),(Input!$O$165*(1+rvanilla)^0.5)/A23stdlife))</f>
        <v>0</v>
      </c>
      <c r="AM372" s="164">
        <f>IF(A23stdlife="n/a","n/a",IF(AM$3&gt;(A23stdlife+$E372),(Input!$O$165*(1+rvanilla)^0.5)-SUM($O372:AL372),(Input!$O$165*(1+rvanilla)^0.5)/A23stdlife))</f>
        <v>0</v>
      </c>
      <c r="AN372" s="164">
        <f>IF(A23stdlife="n/a","n/a",IF(AN$3&gt;(A23stdlife+$E372),(Input!$O$165*(1+rvanilla)^0.5)-SUM($O372:AM372),(Input!$O$165*(1+rvanilla)^0.5)/A23stdlife))</f>
        <v>0</v>
      </c>
      <c r="AO372" s="164">
        <f>IF(A23stdlife="n/a","n/a",IF(AO$3&gt;(A23stdlife+$E372),(Input!$O$165*(1+rvanilla)^0.5)-SUM($O372:AN372),(Input!$O$165*(1+rvanilla)^0.5)/A23stdlife))</f>
        <v>0</v>
      </c>
      <c r="AP372" s="164">
        <f>IF(A23stdlife="n/a","n/a",IF(AP$3&gt;(A23stdlife+$E372),(Input!$O$165*(1+rvanilla)^0.5)-SUM($O372:AO372),(Input!$O$165*(1+rvanilla)^0.5)/A23stdlife))</f>
        <v>0</v>
      </c>
      <c r="AQ372" s="164">
        <f>IF(A23stdlife="n/a","n/a",IF(AQ$3&gt;(A23stdlife+$E372),(Input!$O$165*(1+rvanilla)^0.5)-SUM($O372:AP372),(Input!$O$165*(1+rvanilla)^0.5)/A23stdlife))</f>
        <v>0</v>
      </c>
      <c r="AR372" s="164">
        <f>IF(A23stdlife="n/a","n/a",IF(AR$3&gt;(A23stdlife+$E372),(Input!$O$165*(1+rvanilla)^0.5)-SUM($O372:AQ372),(Input!$O$165*(1+rvanilla)^0.5)/A23stdlife))</f>
        <v>0</v>
      </c>
      <c r="AS372" s="164">
        <f>IF(A23stdlife="n/a","n/a",IF(AS$3&gt;(A23stdlife+$E372),(Input!$O$165*(1+rvanilla)^0.5)-SUM($O372:AR372),(Input!$O$165*(1+rvanilla)^0.5)/A23stdlife))</f>
        <v>0</v>
      </c>
      <c r="AT372" s="164">
        <f>IF(A23stdlife="n/a","n/a",IF(AT$3&gt;(A23stdlife+$E372),(Input!$O$165*(1+rvanilla)^0.5)-SUM($O372:AS372),(Input!$O$165*(1+rvanilla)^0.5)/A23stdlife))</f>
        <v>0</v>
      </c>
      <c r="AU372" s="164">
        <f>IF(A23stdlife="n/a","n/a",IF(AU$3&gt;(A23stdlife+$E372),(Input!$O$165*(1+rvanilla)^0.5)-SUM($O372:AT372),(Input!$O$165*(1+rvanilla)^0.5)/A23stdlife))</f>
        <v>0</v>
      </c>
      <c r="AV372" s="164">
        <f>IF(A23stdlife="n/a","n/a",IF(AV$3&gt;(A23stdlife+$E372),(Input!$O$165*(1+rvanilla)^0.5)-SUM($O372:AU372),(Input!$O$165*(1+rvanilla)^0.5)/A23stdlife))</f>
        <v>0</v>
      </c>
      <c r="AW372" s="164">
        <f>IF(A23stdlife="n/a","n/a",IF(AW$3&gt;(A23stdlife+$E372),(Input!$O$165*(1+rvanilla)^0.5)-SUM($O372:AV372),(Input!$O$165*(1+rvanilla)^0.5)/A23stdlife))</f>
        <v>0</v>
      </c>
      <c r="AX372" s="164">
        <f>IF(A23stdlife="n/a","n/a",IF(AX$3&gt;(A23stdlife+$E372),(Input!$O$165*(1+rvanilla)^0.5)-SUM($O372:AW372),(Input!$O$165*(1+rvanilla)^0.5)/A23stdlife))</f>
        <v>0</v>
      </c>
      <c r="AY372" s="164">
        <f>IF(A23stdlife="n/a","n/a",IF(AY$3&gt;(A23stdlife+$E372),(Input!$O$165*(1+rvanilla)^0.5)-SUM($O372:AX372),(Input!$O$165*(1+rvanilla)^0.5)/A23stdlife))</f>
        <v>0</v>
      </c>
      <c r="AZ372" s="164">
        <f>IF(A23stdlife="n/a","n/a",IF(AZ$3&gt;(A23stdlife+$E372),(Input!$O$165*(1+rvanilla)^0.5)-SUM($O372:AY372),(Input!$O$165*(1+rvanilla)^0.5)/A23stdlife))</f>
        <v>0</v>
      </c>
      <c r="BA372" s="164">
        <f>IF(A23stdlife="n/a","n/a",IF(BA$3&gt;(A23stdlife+$E372),(Input!$O$165*(1+rvanilla)^0.5)-SUM($O372:AZ372),(Input!$O$165*(1+rvanilla)^0.5)/A23stdlife))</f>
        <v>0</v>
      </c>
      <c r="BB372" s="164">
        <f>IF(A23stdlife="n/a","n/a",IF(BB$3&gt;(A23stdlife+$E372),(Input!$O$165*(1+rvanilla)^0.5)-SUM($O372:BA372),(Input!$O$165*(1+rvanilla)^0.5)/A23stdlife))</f>
        <v>0</v>
      </c>
      <c r="BC372" s="164">
        <f>IF(A23stdlife="n/a","n/a",IF(BC$3&gt;(A23stdlife+$E372),(Input!$O$165*(1+rvanilla)^0.5)-SUM($O372:BB372),(Input!$O$165*(1+rvanilla)^0.5)/A23stdlife))</f>
        <v>0</v>
      </c>
      <c r="BD372" s="164">
        <f>IF(A23stdlife="n/a","n/a",IF(BD$3&gt;(A23stdlife+$E372),(Input!$O$165*(1+rvanilla)^0.5)-SUM($O372:BC372),(Input!$O$165*(1+rvanilla)^0.5)/A23stdlife))</f>
        <v>0</v>
      </c>
      <c r="BE372" s="164">
        <f>IF(A23stdlife="n/a","n/a",IF(BE$3&gt;(A23stdlife+$E372),(Input!$O$165*(1+rvanilla)^0.5)-SUM($O372:BD372),(Input!$O$165*(1+rvanilla)^0.5)/A23stdlife))</f>
        <v>0</v>
      </c>
      <c r="BF372" s="164">
        <f>IF(A23stdlife="n/a","n/a",IF(BF$3&gt;(A23stdlife+$E372),(Input!$O$165*(1+rvanilla)^0.5)-SUM($O372:BE372),(Input!$O$165*(1+rvanilla)^0.5)/A23stdlife))</f>
        <v>0</v>
      </c>
      <c r="BG372" s="164">
        <f>IF(A23stdlife="n/a","n/a",IF(BG$3&gt;(A23stdlife+$E372),(Input!$O$165*(1+rvanilla)^0.5)-SUM($O372:BF372),(Input!$O$165*(1+rvanilla)^0.5)/A23stdlife))</f>
        <v>0</v>
      </c>
      <c r="BH372" s="164">
        <f>IF(A23stdlife="n/a","n/a",IF(BH$3&gt;(A23stdlife+$E372),(Input!$O$165*(1+rvanilla)^0.5)-SUM($O372:BG372),(Input!$O$165*(1+rvanilla)^0.5)/A23stdlife))</f>
        <v>0</v>
      </c>
      <c r="BI372" s="164">
        <f>IF(A23stdlife="n/a","n/a",IF(BI$3&gt;(A23stdlife+$E372),(Input!$O$165*(1+rvanilla)^0.5)-SUM($O372:BH372),(Input!$O$165*(1+rvanilla)^0.5)/A23stdlife))</f>
        <v>0</v>
      </c>
      <c r="BJ372" s="18"/>
      <c r="BK372" s="18"/>
      <c r="BL37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s="5" customFormat="1" hidden="1" outlineLevel="2" x14ac:dyDescent="0.2">
      <c r="A373" s="18"/>
      <c r="B373" s="18"/>
      <c r="C373" s="36"/>
      <c r="D373" s="485"/>
      <c r="E373" s="284">
        <v>10</v>
      </c>
      <c r="F373" s="38"/>
      <c r="G373" s="391"/>
      <c r="H373" s="308"/>
      <c r="I373" s="308"/>
      <c r="J373" s="308"/>
      <c r="K373" s="308"/>
      <c r="L373" s="308"/>
      <c r="M373" s="308"/>
      <c r="N373" s="308"/>
      <c r="O373" s="308"/>
      <c r="P373" s="307"/>
      <c r="Q373" s="164">
        <f>IF(A23stdlife="n/a","n/a",IF(Q$3&gt;(A23stdlife+$E373),(Input!$P$165*(1+rvanilla)^0.5)-SUM($P373:P373),(Input!$P$165*(1+rvanilla)^0.5)/A23stdlife))</f>
        <v>0</v>
      </c>
      <c r="R373" s="164">
        <f>IF(A23stdlife="n/a","n/a",IF(R$3&gt;(A23stdlife+$E373),(Input!$P$165*(1+rvanilla)^0.5)-SUM($P373:Q373),(Input!$P$165*(1+rvanilla)^0.5)/A23stdlife))</f>
        <v>0</v>
      </c>
      <c r="S373" s="164">
        <f>IF(A23stdlife="n/a","n/a",IF(S$3&gt;(A23stdlife+$E373),(Input!$P$165*(1+rvanilla)^0.5)-SUM($P373:R373),(Input!$P$165*(1+rvanilla)^0.5)/A23stdlife))</f>
        <v>0</v>
      </c>
      <c r="T373" s="164">
        <f>IF(A23stdlife="n/a","n/a",IF(T$3&gt;(A23stdlife+$E373),(Input!$P$165*(1+rvanilla)^0.5)-SUM($P373:S373),(Input!$P$165*(1+rvanilla)^0.5)/A23stdlife))</f>
        <v>0</v>
      </c>
      <c r="U373" s="164">
        <f>IF(A23stdlife="n/a","n/a",IF(U$3&gt;(A23stdlife+$E373),(Input!$P$165*(1+rvanilla)^0.5)-SUM($P373:T373),(Input!$P$165*(1+rvanilla)^0.5)/A23stdlife))</f>
        <v>0</v>
      </c>
      <c r="V373" s="164">
        <f>IF(A23stdlife="n/a","n/a",IF(V$3&gt;(A23stdlife+$E373),(Input!$P$165*(1+rvanilla)^0.5)-SUM($P373:U373),(Input!$P$165*(1+rvanilla)^0.5)/A23stdlife))</f>
        <v>0</v>
      </c>
      <c r="W373" s="164">
        <f>IF(A23stdlife="n/a","n/a",IF(W$3&gt;(A23stdlife+$E373),(Input!$P$165*(1+rvanilla)^0.5)-SUM($P373:V373),(Input!$P$165*(1+rvanilla)^0.5)/A23stdlife))</f>
        <v>0</v>
      </c>
      <c r="X373" s="164">
        <f>IF(A23stdlife="n/a","n/a",IF(X$3&gt;(A23stdlife+$E373),(Input!$P$165*(1+rvanilla)^0.5)-SUM($P373:W373),(Input!$P$165*(1+rvanilla)^0.5)/A23stdlife))</f>
        <v>0</v>
      </c>
      <c r="Y373" s="164">
        <f>IF(A23stdlife="n/a","n/a",IF(Y$3&gt;(A23stdlife+$E373),(Input!$P$165*(1+rvanilla)^0.5)-SUM($P373:X373),(Input!$P$165*(1+rvanilla)^0.5)/A23stdlife))</f>
        <v>0</v>
      </c>
      <c r="Z373" s="164">
        <f>IF(A23stdlife="n/a","n/a",IF(Z$3&gt;(A23stdlife+$E373),(Input!$P$165*(1+rvanilla)^0.5)-SUM($P373:Y373),(Input!$P$165*(1+rvanilla)^0.5)/A23stdlife))</f>
        <v>0</v>
      </c>
      <c r="AA373" s="164">
        <f>IF(A23stdlife="n/a","n/a",IF(AA$3&gt;(A23stdlife+$E373),(Input!$P$165*(1+rvanilla)^0.5)-SUM($P373:Z373),(Input!$P$165*(1+rvanilla)^0.5)/A23stdlife))</f>
        <v>0</v>
      </c>
      <c r="AB373" s="164">
        <f>IF(A23stdlife="n/a","n/a",IF(AB$3&gt;(A23stdlife+$E373),(Input!$P$165*(1+rvanilla)^0.5)-SUM($P373:AA373),(Input!$P$165*(1+rvanilla)^0.5)/A23stdlife))</f>
        <v>0</v>
      </c>
      <c r="AC373" s="164">
        <f>IF(A23stdlife="n/a","n/a",IF(AC$3&gt;(A23stdlife+$E373),(Input!$P$165*(1+rvanilla)^0.5)-SUM($P373:AB373),(Input!$P$165*(1+rvanilla)^0.5)/A23stdlife))</f>
        <v>0</v>
      </c>
      <c r="AD373" s="164">
        <f>IF(A23stdlife="n/a","n/a",IF(AD$3&gt;(A23stdlife+$E373),(Input!$P$165*(1+rvanilla)^0.5)-SUM($P373:AC373),(Input!$P$165*(1+rvanilla)^0.5)/A23stdlife))</f>
        <v>0</v>
      </c>
      <c r="AE373" s="164">
        <f>IF(A23stdlife="n/a","n/a",IF(AE$3&gt;(A23stdlife+$E373),(Input!$P$165*(1+rvanilla)^0.5)-SUM($P373:AD373),(Input!$P$165*(1+rvanilla)^0.5)/A23stdlife))</f>
        <v>0</v>
      </c>
      <c r="AF373" s="164">
        <f>IF(A23stdlife="n/a","n/a",IF(AF$3&gt;(A23stdlife+$E373),(Input!$P$165*(1+rvanilla)^0.5)-SUM($P373:AE373),(Input!$P$165*(1+rvanilla)^0.5)/A23stdlife))</f>
        <v>0</v>
      </c>
      <c r="AG373" s="164">
        <f>IF(A23stdlife="n/a","n/a",IF(AG$3&gt;(A23stdlife+$E373),(Input!$P$165*(1+rvanilla)^0.5)-SUM($P373:AF373),(Input!$P$165*(1+rvanilla)^0.5)/A23stdlife))</f>
        <v>0</v>
      </c>
      <c r="AH373" s="164">
        <f>IF(A23stdlife="n/a","n/a",IF(AH$3&gt;(A23stdlife+$E373),(Input!$P$165*(1+rvanilla)^0.5)-SUM($P373:AG373),(Input!$P$165*(1+rvanilla)^0.5)/A23stdlife))</f>
        <v>0</v>
      </c>
      <c r="AI373" s="164">
        <f>IF(A23stdlife="n/a","n/a",IF(AI$3&gt;(A23stdlife+$E373),(Input!$P$165*(1+rvanilla)^0.5)-SUM($P373:AH373),(Input!$P$165*(1+rvanilla)^0.5)/A23stdlife))</f>
        <v>0</v>
      </c>
      <c r="AJ373" s="164">
        <f>IF(A23stdlife="n/a","n/a",IF(AJ$3&gt;(A23stdlife+$E373),(Input!$P$165*(1+rvanilla)^0.5)-SUM($P373:AI373),(Input!$P$165*(1+rvanilla)^0.5)/A23stdlife))</f>
        <v>0</v>
      </c>
      <c r="AK373" s="164">
        <f>IF(A23stdlife="n/a","n/a",IF(AK$3&gt;(A23stdlife+$E373),(Input!$P$165*(1+rvanilla)^0.5)-SUM($P373:AJ373),(Input!$P$165*(1+rvanilla)^0.5)/A23stdlife))</f>
        <v>0</v>
      </c>
      <c r="AL373" s="164">
        <f>IF(A23stdlife="n/a","n/a",IF(AL$3&gt;(A23stdlife+$E373),(Input!$P$165*(1+rvanilla)^0.5)-SUM($P373:AK373),(Input!$P$165*(1+rvanilla)^0.5)/A23stdlife))</f>
        <v>0</v>
      </c>
      <c r="AM373" s="164">
        <f>IF(A23stdlife="n/a","n/a",IF(AM$3&gt;(A23stdlife+$E373),(Input!$P$165*(1+rvanilla)^0.5)-SUM($P373:AL373),(Input!$P$165*(1+rvanilla)^0.5)/A23stdlife))</f>
        <v>0</v>
      </c>
      <c r="AN373" s="164">
        <f>IF(A23stdlife="n/a","n/a",IF(AN$3&gt;(A23stdlife+$E373),(Input!$P$165*(1+rvanilla)^0.5)-SUM($P373:AM373),(Input!$P$165*(1+rvanilla)^0.5)/A23stdlife))</f>
        <v>0</v>
      </c>
      <c r="AO373" s="164">
        <f>IF(A23stdlife="n/a","n/a",IF(AO$3&gt;(A23stdlife+$E373),(Input!$P$165*(1+rvanilla)^0.5)-SUM($P373:AN373),(Input!$P$165*(1+rvanilla)^0.5)/A23stdlife))</f>
        <v>0</v>
      </c>
      <c r="AP373" s="164">
        <f>IF(A23stdlife="n/a","n/a",IF(AP$3&gt;(A23stdlife+$E373),(Input!$P$165*(1+rvanilla)^0.5)-SUM($P373:AO373),(Input!$P$165*(1+rvanilla)^0.5)/A23stdlife))</f>
        <v>0</v>
      </c>
      <c r="AQ373" s="164">
        <f>IF(A23stdlife="n/a","n/a",IF(AQ$3&gt;(A23stdlife+$E373),(Input!$P$165*(1+rvanilla)^0.5)-SUM($P373:AP373),(Input!$P$165*(1+rvanilla)^0.5)/A23stdlife))</f>
        <v>0</v>
      </c>
      <c r="AR373" s="164">
        <f>IF(A23stdlife="n/a","n/a",IF(AR$3&gt;(A23stdlife+$E373),(Input!$P$165*(1+rvanilla)^0.5)-SUM($P373:AQ373),(Input!$P$165*(1+rvanilla)^0.5)/A23stdlife))</f>
        <v>0</v>
      </c>
      <c r="AS373" s="164">
        <f>IF(A23stdlife="n/a","n/a",IF(AS$3&gt;(A23stdlife+$E373),(Input!$P$165*(1+rvanilla)^0.5)-SUM($P373:AR373),(Input!$P$165*(1+rvanilla)^0.5)/A23stdlife))</f>
        <v>0</v>
      </c>
      <c r="AT373" s="164">
        <f>IF(A23stdlife="n/a","n/a",IF(AT$3&gt;(A23stdlife+$E373),(Input!$P$165*(1+rvanilla)^0.5)-SUM($P373:AS373),(Input!$P$165*(1+rvanilla)^0.5)/A23stdlife))</f>
        <v>0</v>
      </c>
      <c r="AU373" s="164">
        <f>IF(A23stdlife="n/a","n/a",IF(AU$3&gt;(A23stdlife+$E373),(Input!$P$165*(1+rvanilla)^0.5)-SUM($P373:AT373),(Input!$P$165*(1+rvanilla)^0.5)/A23stdlife))</f>
        <v>0</v>
      </c>
      <c r="AV373" s="164">
        <f>IF(A23stdlife="n/a","n/a",IF(AV$3&gt;(A23stdlife+$E373),(Input!$P$165*(1+rvanilla)^0.5)-SUM($P373:AU373),(Input!$P$165*(1+rvanilla)^0.5)/A23stdlife))</f>
        <v>0</v>
      </c>
      <c r="AW373" s="164">
        <f>IF(A23stdlife="n/a","n/a",IF(AW$3&gt;(A23stdlife+$E373),(Input!$P$165*(1+rvanilla)^0.5)-SUM($P373:AV373),(Input!$P$165*(1+rvanilla)^0.5)/A23stdlife))</f>
        <v>0</v>
      </c>
      <c r="AX373" s="164">
        <f>IF(A23stdlife="n/a","n/a",IF(AX$3&gt;(A23stdlife+$E373),(Input!$P$165*(1+rvanilla)^0.5)-SUM($P373:AW373),(Input!$P$165*(1+rvanilla)^0.5)/A23stdlife))</f>
        <v>0</v>
      </c>
      <c r="AY373" s="164">
        <f>IF(A23stdlife="n/a","n/a",IF(AY$3&gt;(A23stdlife+$E373),(Input!$P$165*(1+rvanilla)^0.5)-SUM($P373:AX373),(Input!$P$165*(1+rvanilla)^0.5)/A23stdlife))</f>
        <v>0</v>
      </c>
      <c r="AZ373" s="164">
        <f>IF(A23stdlife="n/a","n/a",IF(AZ$3&gt;(A23stdlife+$E373),(Input!$P$165*(1+rvanilla)^0.5)-SUM($P373:AY373),(Input!$P$165*(1+rvanilla)^0.5)/A23stdlife))</f>
        <v>0</v>
      </c>
      <c r="BA373" s="164">
        <f>IF(A23stdlife="n/a","n/a",IF(BA$3&gt;(A23stdlife+$E373),(Input!$P$165*(1+rvanilla)^0.5)-SUM($P373:AZ373),(Input!$P$165*(1+rvanilla)^0.5)/A23stdlife))</f>
        <v>0</v>
      </c>
      <c r="BB373" s="164">
        <f>IF(A23stdlife="n/a","n/a",IF(BB$3&gt;(A23stdlife+$E373),(Input!$P$165*(1+rvanilla)^0.5)-SUM($P373:BA373),(Input!$P$165*(1+rvanilla)^0.5)/A23stdlife))</f>
        <v>0</v>
      </c>
      <c r="BC373" s="164">
        <f>IF(A23stdlife="n/a","n/a",IF(BC$3&gt;(A23stdlife+$E373),(Input!$P$165*(1+rvanilla)^0.5)-SUM($P373:BB373),(Input!$P$165*(1+rvanilla)^0.5)/A23stdlife))</f>
        <v>0</v>
      </c>
      <c r="BD373" s="164">
        <f>IF(A23stdlife="n/a","n/a",IF(BD$3&gt;(A23stdlife+$E373),(Input!$P$165*(1+rvanilla)^0.5)-SUM($P373:BC373),(Input!$P$165*(1+rvanilla)^0.5)/A23stdlife))</f>
        <v>0</v>
      </c>
      <c r="BE373" s="164">
        <f>IF(A23stdlife="n/a","n/a",IF(BE$3&gt;(A23stdlife+$E373),(Input!$P$165*(1+rvanilla)^0.5)-SUM($P373:BD373),(Input!$P$165*(1+rvanilla)^0.5)/A23stdlife))</f>
        <v>0</v>
      </c>
      <c r="BF373" s="164">
        <f>IF(A23stdlife="n/a","n/a",IF(BF$3&gt;(A23stdlife+$E373),(Input!$P$165*(1+rvanilla)^0.5)-SUM($P373:BE373),(Input!$P$165*(1+rvanilla)^0.5)/A23stdlife))</f>
        <v>0</v>
      </c>
      <c r="BG373" s="164">
        <f>IF(A23stdlife="n/a","n/a",IF(BG$3&gt;(A23stdlife+$E373),(Input!$P$165*(1+rvanilla)^0.5)-SUM($P373:BF373),(Input!$P$165*(1+rvanilla)^0.5)/A23stdlife))</f>
        <v>0</v>
      </c>
      <c r="BH373" s="164">
        <f>IF(A23stdlife="n/a","n/a",IF(BH$3&gt;(A23stdlife+$E373),(Input!$P$165*(1+rvanilla)^0.5)-SUM($P373:BG373),(Input!$P$165*(1+rvanilla)^0.5)/A23stdlife))</f>
        <v>0</v>
      </c>
      <c r="BI373" s="164">
        <f>IF(A23stdlife="n/a","n/a",IF(BI$3&gt;(A23stdlife+$E373),(Input!$P$165*(1+rvanilla)^0.5)-SUM($P373:BH373),(Input!$P$165*(1+rvanilla)^0.5)/A23stdlife))</f>
        <v>0</v>
      </c>
      <c r="BJ373" s="18"/>
      <c r="BK373" s="18"/>
      <c r="BL373"/>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s="5" customFormat="1" hidden="1" outlineLevel="1" x14ac:dyDescent="0.2">
      <c r="A374" s="18"/>
      <c r="B374" s="18"/>
      <c r="C374" s="36" t="str">
        <f>Asset23</f>
        <v>Other non system assets</v>
      </c>
      <c r="D374" s="18"/>
      <c r="E374" s="18"/>
      <c r="F374" s="33"/>
      <c r="G374" s="161">
        <f t="shared" ref="G374:AL374" si="81">SUM(G362:G373)</f>
        <v>0.29930434498926373</v>
      </c>
      <c r="H374" s="161">
        <f t="shared" si="81"/>
        <v>0.29930434498926373</v>
      </c>
      <c r="I374" s="161">
        <f t="shared" si="81"/>
        <v>0.29930434498926373</v>
      </c>
      <c r="J374" s="161">
        <f t="shared" si="81"/>
        <v>0.29930434498926373</v>
      </c>
      <c r="K374" s="161">
        <f t="shared" si="81"/>
        <v>0.29930434498926373</v>
      </c>
      <c r="L374" s="161">
        <f t="shared" si="81"/>
        <v>0.29930434498926373</v>
      </c>
      <c r="M374" s="161">
        <f t="shared" si="81"/>
        <v>0.29930434498926373</v>
      </c>
      <c r="N374" s="161">
        <f t="shared" si="81"/>
        <v>0.17329200852036131</v>
      </c>
      <c r="O374" s="161">
        <f t="shared" si="81"/>
        <v>0</v>
      </c>
      <c r="P374" s="161">
        <f t="shared" si="81"/>
        <v>0</v>
      </c>
      <c r="Q374" s="161">
        <f t="shared" si="81"/>
        <v>0</v>
      </c>
      <c r="R374" s="161">
        <f t="shared" si="81"/>
        <v>0</v>
      </c>
      <c r="S374" s="161">
        <f t="shared" si="81"/>
        <v>0</v>
      </c>
      <c r="T374" s="161">
        <f t="shared" si="81"/>
        <v>0</v>
      </c>
      <c r="U374" s="161">
        <f t="shared" si="81"/>
        <v>0</v>
      </c>
      <c r="V374" s="161">
        <f t="shared" si="81"/>
        <v>0</v>
      </c>
      <c r="W374" s="161">
        <f t="shared" si="81"/>
        <v>0</v>
      </c>
      <c r="X374" s="161">
        <f t="shared" si="81"/>
        <v>0</v>
      </c>
      <c r="Y374" s="161">
        <f t="shared" si="81"/>
        <v>0</v>
      </c>
      <c r="Z374" s="161">
        <f t="shared" si="81"/>
        <v>0</v>
      </c>
      <c r="AA374" s="161">
        <f t="shared" si="81"/>
        <v>0</v>
      </c>
      <c r="AB374" s="161">
        <f t="shared" si="81"/>
        <v>0</v>
      </c>
      <c r="AC374" s="161">
        <f t="shared" si="81"/>
        <v>0</v>
      </c>
      <c r="AD374" s="161">
        <f t="shared" si="81"/>
        <v>0</v>
      </c>
      <c r="AE374" s="161">
        <f t="shared" si="81"/>
        <v>0</v>
      </c>
      <c r="AF374" s="161">
        <f t="shared" si="81"/>
        <v>0</v>
      </c>
      <c r="AG374" s="161">
        <f t="shared" si="81"/>
        <v>0</v>
      </c>
      <c r="AH374" s="161">
        <f t="shared" si="81"/>
        <v>0</v>
      </c>
      <c r="AI374" s="161">
        <f t="shared" si="81"/>
        <v>0</v>
      </c>
      <c r="AJ374" s="161">
        <f t="shared" si="81"/>
        <v>0</v>
      </c>
      <c r="AK374" s="161">
        <f t="shared" si="81"/>
        <v>0</v>
      </c>
      <c r="AL374" s="161">
        <f t="shared" si="81"/>
        <v>0</v>
      </c>
      <c r="AM374" s="161">
        <f t="shared" ref="AM374:BI374" si="82">SUM(AM362:AM373)</f>
        <v>0</v>
      </c>
      <c r="AN374" s="161">
        <f t="shared" si="82"/>
        <v>0</v>
      </c>
      <c r="AO374" s="161">
        <f t="shared" si="82"/>
        <v>0</v>
      </c>
      <c r="AP374" s="161">
        <f t="shared" si="82"/>
        <v>0</v>
      </c>
      <c r="AQ374" s="161">
        <f t="shared" si="82"/>
        <v>0</v>
      </c>
      <c r="AR374" s="161">
        <f t="shared" si="82"/>
        <v>0</v>
      </c>
      <c r="AS374" s="161">
        <f t="shared" si="82"/>
        <v>0</v>
      </c>
      <c r="AT374" s="161">
        <f t="shared" si="82"/>
        <v>0</v>
      </c>
      <c r="AU374" s="161">
        <f t="shared" si="82"/>
        <v>0</v>
      </c>
      <c r="AV374" s="161">
        <f t="shared" si="82"/>
        <v>0</v>
      </c>
      <c r="AW374" s="161">
        <f t="shared" si="82"/>
        <v>0</v>
      </c>
      <c r="AX374" s="161">
        <f t="shared" si="82"/>
        <v>0</v>
      </c>
      <c r="AY374" s="161">
        <f t="shared" si="82"/>
        <v>0</v>
      </c>
      <c r="AZ374" s="161">
        <f t="shared" si="82"/>
        <v>0</v>
      </c>
      <c r="BA374" s="161">
        <f t="shared" si="82"/>
        <v>0</v>
      </c>
      <c r="BB374" s="161">
        <f t="shared" si="82"/>
        <v>0</v>
      </c>
      <c r="BC374" s="161">
        <f t="shared" si="82"/>
        <v>0</v>
      </c>
      <c r="BD374" s="161">
        <f t="shared" si="82"/>
        <v>0</v>
      </c>
      <c r="BE374" s="161">
        <f t="shared" si="82"/>
        <v>0</v>
      </c>
      <c r="BF374" s="161">
        <f t="shared" si="82"/>
        <v>0</v>
      </c>
      <c r="BG374" s="161">
        <f t="shared" si="82"/>
        <v>0</v>
      </c>
      <c r="BH374" s="161">
        <f t="shared" si="82"/>
        <v>0</v>
      </c>
      <c r="BI374" s="161">
        <f t="shared" si="82"/>
        <v>0</v>
      </c>
      <c r="BJ374" s="18"/>
      <c r="BK374" s="18"/>
      <c r="BL374"/>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s="5" customFormat="1" hidden="1" outlineLevel="2" x14ac:dyDescent="0.2">
      <c r="A375" s="18"/>
      <c r="B375" s="43" t="str">
        <f>C387</f>
        <v>Equity raising costs</v>
      </c>
      <c r="C375" s="44"/>
      <c r="D375" s="45" t="s">
        <v>72</v>
      </c>
      <c r="E375" s="44"/>
      <c r="F375" s="46"/>
      <c r="G375" s="389">
        <f>IF(G$3&gt;A24remlife,A24value-SUM($F375:F375),IF(A24remlife="N/A","n/a",A24value/A24remlife))</f>
        <v>0.15773135242784586</v>
      </c>
      <c r="H375" s="163">
        <f>IF(H$3&gt;A24remlife,A24value-SUM($F375:G375),IF(A24remlife="N/A","n/a",A24value/A24remlife))</f>
        <v>0.15773135242784586</v>
      </c>
      <c r="I375" s="163">
        <f>IF(I$3&gt;A24remlife,A24value-SUM($F375:H375),IF(A24remlife="N/A","n/a",A24value/A24remlife))</f>
        <v>0.15773135242784586</v>
      </c>
      <c r="J375" s="163">
        <f>IF(J$3&gt;A24remlife,A24value-SUM($F375:I375),IF(A24remlife="N/A","n/a",A24value/A24remlife))</f>
        <v>0.15773135242784586</v>
      </c>
      <c r="K375" s="163">
        <f>IF(K$3&gt;A24remlife,A24value-SUM($F375:J375),IF(A24remlife="N/A","n/a",A24value/A24remlife))</f>
        <v>0.15773135242784586</v>
      </c>
      <c r="L375" s="163">
        <f>IF(L$3&gt;A24remlife,A24value-SUM($F375:K375),IF(A24remlife="N/A","n/a",A24value/A24remlife))</f>
        <v>0.15773135242784586</v>
      </c>
      <c r="M375" s="163">
        <f>IF(M$3&gt;A24remlife,A24value-SUM($F375:L375),IF(A24remlife="N/A","n/a",A24value/A24remlife))</f>
        <v>0.15773135242784586</v>
      </c>
      <c r="N375" s="163">
        <f>IF(N$3&gt;A24remlife,A24value-SUM($F375:M375),IF(A24remlife="N/A","n/a",A24value/A24remlife))</f>
        <v>0.15773135242784586</v>
      </c>
      <c r="O375" s="163">
        <f>IF(O$3&gt;A24remlife,A24value-SUM($F375:N375),IF(A24remlife="N/A","n/a",A24value/A24remlife))</f>
        <v>0.15773135242784586</v>
      </c>
      <c r="P375" s="163">
        <f>IF(P$3&gt;A24remlife,A24value-SUM($F375:O375),IF(A24remlife="N/A","n/a",A24value/A24remlife))</f>
        <v>0.15773135242784586</v>
      </c>
      <c r="Q375" s="163">
        <f>IF(Q$3&gt;A24remlife,A24value-SUM($F375:P375),IF(A24remlife="N/A","n/a",A24value/A24remlife))</f>
        <v>0.15773135242784586</v>
      </c>
      <c r="R375" s="163">
        <f>IF(R$3&gt;A24remlife,A24value-SUM($F375:Q375),IF(A24remlife="N/A","n/a",A24value/A24remlife))</f>
        <v>0.15773135242784586</v>
      </c>
      <c r="S375" s="163">
        <f>IF(S$3&gt;A24remlife,A24value-SUM($F375:R375),IF(A24remlife="N/A","n/a",A24value/A24remlife))</f>
        <v>0.15773135242784586</v>
      </c>
      <c r="T375" s="163">
        <f>IF(T$3&gt;A24remlife,A24value-SUM($F375:S375),IF(A24remlife="N/A","n/a",A24value/A24remlife))</f>
        <v>0.15773135242784586</v>
      </c>
      <c r="U375" s="163">
        <f>IF(U$3&gt;A24remlife,A24value-SUM($F375:T375),IF(A24remlife="N/A","n/a",A24value/A24remlife))</f>
        <v>0.15773135242784586</v>
      </c>
      <c r="V375" s="163">
        <f>IF(V$3&gt;A24remlife,A24value-SUM($F375:U375),IF(A24remlife="N/A","n/a",A24value/A24remlife))</f>
        <v>0.15773135242784586</v>
      </c>
      <c r="W375" s="163">
        <f>IF(W$3&gt;A24remlife,A24value-SUM($F375:V375),IF(A24remlife="N/A","n/a",A24value/A24remlife))</f>
        <v>0.15773135242784586</v>
      </c>
      <c r="X375" s="163">
        <f>IF(X$3&gt;A24remlife,A24value-SUM($F375:W375),IF(A24remlife="N/A","n/a",A24value/A24remlife))</f>
        <v>0.15773135242784586</v>
      </c>
      <c r="Y375" s="163">
        <f>IF(Y$3&gt;A24remlife,A24value-SUM($F375:X375),IF(A24remlife="N/A","n/a",A24value/A24remlife))</f>
        <v>0.15773135242784586</v>
      </c>
      <c r="Z375" s="163">
        <f>IF(Z$3&gt;A24remlife,A24value-SUM($F375:Y375),IF(A24remlife="N/A","n/a",A24value/A24remlife))</f>
        <v>0.15773135242784586</v>
      </c>
      <c r="AA375" s="163">
        <f>IF(AA$3&gt;A24remlife,A24value-SUM($F375:Z375),IF(A24remlife="N/A","n/a",A24value/A24remlife))</f>
        <v>0.15773135242784586</v>
      </c>
      <c r="AB375" s="163">
        <f>IF(AB$3&gt;A24remlife,A24value-SUM($F375:AA375),IF(A24remlife="N/A","n/a",A24value/A24remlife))</f>
        <v>0.15773135242784586</v>
      </c>
      <c r="AC375" s="163">
        <f>IF(AC$3&gt;A24remlife,A24value-SUM($F375:AB375),IF(A24remlife="N/A","n/a",A24value/A24remlife))</f>
        <v>0.15773135242784586</v>
      </c>
      <c r="AD375" s="163">
        <f>IF(AD$3&gt;A24remlife,A24value-SUM($F375:AC375),IF(A24remlife="N/A","n/a",A24value/A24remlife))</f>
        <v>0.15773135242784586</v>
      </c>
      <c r="AE375" s="163">
        <f>IF(AE$3&gt;A24remlife,A24value-SUM($F375:AD375),IF(A24remlife="N/A","n/a",A24value/A24remlife))</f>
        <v>0.15773135242784586</v>
      </c>
      <c r="AF375" s="163">
        <f>IF(AF$3&gt;A24remlife,A24value-SUM($F375:AE375),IF(A24remlife="N/A","n/a",A24value/A24remlife))</f>
        <v>0.15773135242784586</v>
      </c>
      <c r="AG375" s="163">
        <f>IF(AG$3&gt;A24remlife,A24value-SUM($F375:AF375),IF(A24remlife="N/A","n/a",A24value/A24remlife))</f>
        <v>0.15773135242784586</v>
      </c>
      <c r="AH375" s="163">
        <f>IF(AH$3&gt;A24remlife,A24value-SUM($F375:AG375),IF(A24remlife="N/A","n/a",A24value/A24remlife))</f>
        <v>0.15773135242784586</v>
      </c>
      <c r="AI375" s="163">
        <f>IF(AI$3&gt;A24remlife,A24value-SUM($F375:AH375),IF(A24remlife="N/A","n/a",A24value/A24remlife))</f>
        <v>0.15773135242784586</v>
      </c>
      <c r="AJ375" s="163">
        <f>IF(AJ$3&gt;A24remlife,A24value-SUM($F375:AI375),IF(A24remlife="N/A","n/a",A24value/A24remlife))</f>
        <v>0.15773135242784586</v>
      </c>
      <c r="AK375" s="163">
        <f>IF(AK$3&gt;A24remlife,A24value-SUM($F375:AJ375),IF(A24remlife="N/A","n/a",A24value/A24remlife))</f>
        <v>0.15773135242784586</v>
      </c>
      <c r="AL375" s="163">
        <f>IF(AL$3&gt;A24remlife,A24value-SUM($F375:AK375),IF(A24remlife="N/A","n/a",A24value/A24remlife))</f>
        <v>0.15773135242784586</v>
      </c>
      <c r="AM375" s="163">
        <f>IF(AM$3&gt;A24remlife,A24value-SUM($F375:AL375),IF(A24remlife="N/A","n/a",A24value/A24remlife))</f>
        <v>0.15773135242784586</v>
      </c>
      <c r="AN375" s="163">
        <f>IF(AN$3&gt;A24remlife,A24value-SUM($F375:AM375),IF(A24remlife="N/A","n/a",A24value/A24remlife))</f>
        <v>0.15773135242784586</v>
      </c>
      <c r="AO375" s="163">
        <f>IF(AO$3&gt;A24remlife,A24value-SUM($F375:AN375),IF(A24remlife="N/A","n/a",A24value/A24remlife))</f>
        <v>0.15773135242784586</v>
      </c>
      <c r="AP375" s="163">
        <f>IF(AP$3&gt;A24remlife,A24value-SUM($F375:AO375),IF(A24remlife="N/A","n/a",A24value/A24remlife))</f>
        <v>0.15773135242784586</v>
      </c>
      <c r="AQ375" s="163">
        <f>IF(AQ$3&gt;A24remlife,A24value-SUM($F375:AP375),IF(A24remlife="N/A","n/a",A24value/A24remlife))</f>
        <v>0.15773135242784586</v>
      </c>
      <c r="AR375" s="163">
        <f>IF(AR$3&gt;A24remlife,A24value-SUM($F375:AQ375),IF(A24remlife="N/A","n/a",A24value/A24remlife))</f>
        <v>0.15773135242784586</v>
      </c>
      <c r="AS375" s="163">
        <f>IF(AS$3&gt;A24remlife,A24value-SUM($F375:AR375),IF(A24remlife="N/A","n/a",A24value/A24remlife))</f>
        <v>0.15773135242784586</v>
      </c>
      <c r="AT375" s="163">
        <f>IF(AT$3&gt;A24remlife,A24value-SUM($F375:AS375),IF(A24remlife="N/A","n/a",A24value/A24remlife))</f>
        <v>0.15773135242784586</v>
      </c>
      <c r="AU375" s="163">
        <f>IF(AU$3&gt;A24remlife,A24value-SUM($F375:AT375),IF(A24remlife="N/A","n/a",A24value/A24remlife))</f>
        <v>0.15773135242784586</v>
      </c>
      <c r="AV375" s="163">
        <f>IF(AV$3&gt;A24remlife,A24value-SUM($F375:AU375),IF(A24remlife="N/A","n/a",A24value/A24remlife))</f>
        <v>0.11647360436418275</v>
      </c>
      <c r="AW375" s="163">
        <f>IF(AW$3&gt;A24remlife,A24value-SUM($F375:AV375),IF(A24remlife="N/A","n/a",A24value/A24remlife))</f>
        <v>0</v>
      </c>
      <c r="AX375" s="163">
        <f>IF(AX$3&gt;A24remlife,A24value-SUM($F375:AW375),IF(A24remlife="N/A","n/a",A24value/A24remlife))</f>
        <v>0</v>
      </c>
      <c r="AY375" s="163">
        <f>IF(AY$3&gt;A24remlife,A24value-SUM($F375:AX375),IF(A24remlife="N/A","n/a",A24value/A24remlife))</f>
        <v>0</v>
      </c>
      <c r="AZ375" s="163">
        <f>IF(AZ$3&gt;A24remlife,A24value-SUM($F375:AY375),IF(A24remlife="N/A","n/a",A24value/A24remlife))</f>
        <v>0</v>
      </c>
      <c r="BA375" s="163">
        <f>IF(BA$3&gt;A24remlife,A24value-SUM($F375:AZ375),IF(A24remlife="N/A","n/a",A24value/A24remlife))</f>
        <v>0</v>
      </c>
      <c r="BB375" s="163">
        <f>IF(BB$3&gt;A24remlife,A24value-SUM($F375:BA375),IF(A24remlife="N/A","n/a",A24value/A24remlife))</f>
        <v>0</v>
      </c>
      <c r="BC375" s="163">
        <f>IF(BC$3&gt;A24remlife,A24value-SUM($F375:BB375),IF(A24remlife="N/A","n/a",A24value/A24remlife))</f>
        <v>0</v>
      </c>
      <c r="BD375" s="163">
        <f>IF(BD$3&gt;A24remlife,A24value-SUM($F375:BC375),IF(A24remlife="N/A","n/a",A24value/A24remlife))</f>
        <v>0</v>
      </c>
      <c r="BE375" s="163">
        <f>IF(BE$3&gt;A24remlife,A24value-SUM($F375:BD375),IF(A24remlife="N/A","n/a",A24value/A24remlife))</f>
        <v>0</v>
      </c>
      <c r="BF375" s="163">
        <f>IF(BF$3&gt;A24remlife,A24value-SUM($F375:BE375),IF(A24remlife="N/A","n/a",A24value/A24remlife))</f>
        <v>0</v>
      </c>
      <c r="BG375" s="163">
        <f>IF(BG$3&gt;A24remlife,A24value-SUM($F375:BF375),IF(A24remlife="N/A","n/a",A24value/A24remlife))</f>
        <v>0</v>
      </c>
      <c r="BH375" s="163">
        <f>IF(BH$3&gt;A24remlife,A24value-SUM($F375:BG375),IF(A24remlife="N/A","n/a",A24value/A24remlife))</f>
        <v>0</v>
      </c>
      <c r="BI375" s="163">
        <f>IF(BI$3&gt;A24remlife,A24value-SUM($F375:BH375),IF(A24remlife="N/A","n/a",A24value/A24remlife))</f>
        <v>0</v>
      </c>
      <c r="BJ375" s="18"/>
      <c r="BK375" s="18"/>
      <c r="BL375"/>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s="5" customFormat="1" hidden="1" outlineLevel="2" x14ac:dyDescent="0.2">
      <c r="A376" s="18"/>
      <c r="B376" s="18"/>
      <c r="C376" s="36"/>
      <c r="D376" s="485" t="s">
        <v>71</v>
      </c>
      <c r="E376" s="283">
        <v>0</v>
      </c>
      <c r="F376" s="38"/>
      <c r="G376" s="160"/>
      <c r="H376" s="164"/>
      <c r="I376" s="164"/>
      <c r="J376" s="164"/>
      <c r="K376" s="164"/>
      <c r="L376" s="164"/>
      <c r="M376" s="164"/>
      <c r="N376" s="164"/>
      <c r="O376" s="164"/>
      <c r="P376" s="164"/>
      <c r="Q376" s="164"/>
      <c r="R376" s="164"/>
      <c r="S376" s="164"/>
      <c r="T376" s="164"/>
      <c r="U376" s="164"/>
      <c r="V376" s="164"/>
      <c r="W376" s="164"/>
      <c r="X376" s="164"/>
      <c r="Y376" s="164"/>
      <c r="Z376" s="164"/>
      <c r="AA376" s="164"/>
      <c r="AB376" s="164"/>
      <c r="AC376" s="164"/>
      <c r="AD376" s="164"/>
      <c r="AE376" s="164"/>
      <c r="AF376" s="164"/>
      <c r="AG376" s="164"/>
      <c r="AH376" s="164"/>
      <c r="AI376" s="164"/>
      <c r="AJ376" s="164"/>
      <c r="AK376" s="164"/>
      <c r="AL376" s="164"/>
      <c r="AM376" s="164"/>
      <c r="AN376" s="164"/>
      <c r="AO376" s="164"/>
      <c r="AP376" s="164"/>
      <c r="AQ376" s="164"/>
      <c r="AR376" s="164"/>
      <c r="AS376" s="164"/>
      <c r="AT376" s="164"/>
      <c r="AU376" s="164"/>
      <c r="AV376" s="164"/>
      <c r="AW376" s="164"/>
      <c r="AX376" s="164"/>
      <c r="AY376" s="164"/>
      <c r="AZ376" s="164"/>
      <c r="BA376" s="164"/>
      <c r="BB376" s="164"/>
      <c r="BC376" s="164"/>
      <c r="BD376" s="164"/>
      <c r="BE376" s="164"/>
      <c r="BF376" s="164"/>
      <c r="BG376" s="164"/>
      <c r="BH376" s="164"/>
      <c r="BI376" s="164"/>
      <c r="BJ376" s="18"/>
      <c r="BK376" s="18"/>
      <c r="BL376"/>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s="5" customFormat="1" hidden="1" outlineLevel="2" x14ac:dyDescent="0.2">
      <c r="A377" s="18"/>
      <c r="B377" s="18"/>
      <c r="C377" s="36"/>
      <c r="D377" s="485"/>
      <c r="E377" s="283">
        <v>1</v>
      </c>
      <c r="F377" s="38"/>
      <c r="G377" s="390"/>
      <c r="H377" s="164">
        <f>IF(A24stdlife="n/a","n/a",IF(H$3&gt;(A24stdlife+$E377),(Input!$G$166*(1+rvanilla)^0.5)-SUM($G377:G377),(Input!$G$166*(1+rvanilla)^0.5)/A24stdlife))</f>
        <v>0</v>
      </c>
      <c r="I377" s="164">
        <f>IF(A24stdlife="n/a","n/a",IF(I$3&gt;(A24stdlife+$E377),(Input!$G$166*(1+rvanilla)^0.5)-SUM($G377:H377),(Input!$G$166*(1+rvanilla)^0.5)/A24stdlife))</f>
        <v>0</v>
      </c>
      <c r="J377" s="164">
        <f>IF(A24stdlife="n/a","n/a",IF(J$3&gt;(A24stdlife+$E377),(Input!$G$166*(1+rvanilla)^0.5)-SUM($G377:I377),(Input!$G$166*(1+rvanilla)^0.5)/A24stdlife))</f>
        <v>0</v>
      </c>
      <c r="K377" s="164">
        <f>IF(A24stdlife="n/a","n/a",IF(K$3&gt;(A24stdlife+$E377),(Input!$G$166*(1+rvanilla)^0.5)-SUM($G377:J377),(Input!$G$166*(1+rvanilla)^0.5)/A24stdlife))</f>
        <v>0</v>
      </c>
      <c r="L377" s="164">
        <f>IF(A24stdlife="n/a","n/a",IF(L$3&gt;(A24stdlife+$E377),(Input!$G$166*(1+rvanilla)^0.5)-SUM($G377:K377),(Input!$G$166*(1+rvanilla)^0.5)/A24stdlife))</f>
        <v>0</v>
      </c>
      <c r="M377" s="164">
        <f>IF(A24stdlife="n/a","n/a",IF(M$3&gt;(A24stdlife+$E377),(Input!$G$166*(1+rvanilla)^0.5)-SUM($G377:L377),(Input!$G$166*(1+rvanilla)^0.5)/A24stdlife))</f>
        <v>0</v>
      </c>
      <c r="N377" s="164">
        <f>IF(A24stdlife="n/a","n/a",IF(N$3&gt;(A24stdlife+$E377),(Input!$G$166*(1+rvanilla)^0.5)-SUM($G377:M377),(Input!$G$166*(1+rvanilla)^0.5)/A24stdlife))</f>
        <v>0</v>
      </c>
      <c r="O377" s="164">
        <f>IF(A24stdlife="n/a","n/a",IF(O$3&gt;(A24stdlife+$E377),(Input!$G$166*(1+rvanilla)^0.5)-SUM($G377:N377),(Input!$G$166*(1+rvanilla)^0.5)/A24stdlife))</f>
        <v>0</v>
      </c>
      <c r="P377" s="164">
        <f>IF(A24stdlife="n/a","n/a",IF(P$3&gt;(A24stdlife+$E377),(Input!$G$166*(1+rvanilla)^0.5)-SUM($G377:O377),(Input!$G$166*(1+rvanilla)^0.5)/A24stdlife))</f>
        <v>0</v>
      </c>
      <c r="Q377" s="164">
        <f>IF(A24stdlife="n/a","n/a",IF(Q$3&gt;(A24stdlife+$E377),(Input!$G$166*(1+rvanilla)^0.5)-SUM($G377:P377),(Input!$G$166*(1+rvanilla)^0.5)/A24stdlife))</f>
        <v>0</v>
      </c>
      <c r="R377" s="164">
        <f>IF(A24stdlife="n/a","n/a",IF(R$3&gt;(A24stdlife+$E377),(Input!$G$166*(1+rvanilla)^0.5)-SUM($G377:Q377),(Input!$G$166*(1+rvanilla)^0.5)/A24stdlife))</f>
        <v>0</v>
      </c>
      <c r="S377" s="164">
        <f>IF(A24stdlife="n/a","n/a",IF(S$3&gt;(A24stdlife+$E377),(Input!$G$166*(1+rvanilla)^0.5)-SUM($G377:R377),(Input!$G$166*(1+rvanilla)^0.5)/A24stdlife))</f>
        <v>0</v>
      </c>
      <c r="T377" s="164">
        <f>IF(A24stdlife="n/a","n/a",IF(T$3&gt;(A24stdlife+$E377),(Input!$G$166*(1+rvanilla)^0.5)-SUM($G377:S377),(Input!$G$166*(1+rvanilla)^0.5)/A24stdlife))</f>
        <v>0</v>
      </c>
      <c r="U377" s="164">
        <f>IF(A24stdlife="n/a","n/a",IF(U$3&gt;(A24stdlife+$E377),(Input!$G$166*(1+rvanilla)^0.5)-SUM($G377:T377),(Input!$G$166*(1+rvanilla)^0.5)/A24stdlife))</f>
        <v>0</v>
      </c>
      <c r="V377" s="164">
        <f>IF(A24stdlife="n/a","n/a",IF(V$3&gt;(A24stdlife+$E377),(Input!$G$166*(1+rvanilla)^0.5)-SUM($G377:U377),(Input!$G$166*(1+rvanilla)^0.5)/A24stdlife))</f>
        <v>0</v>
      </c>
      <c r="W377" s="164">
        <f>IF(A24stdlife="n/a","n/a",IF(W$3&gt;(A24stdlife+$E377),(Input!$G$166*(1+rvanilla)^0.5)-SUM($G377:V377),(Input!$G$166*(1+rvanilla)^0.5)/A24stdlife))</f>
        <v>0</v>
      </c>
      <c r="X377" s="164">
        <f>IF(A24stdlife="n/a","n/a",IF(X$3&gt;(A24stdlife+$E377),(Input!$G$166*(1+rvanilla)^0.5)-SUM($G377:W377),(Input!$G$166*(1+rvanilla)^0.5)/A24stdlife))</f>
        <v>0</v>
      </c>
      <c r="Y377" s="164">
        <f>IF(A24stdlife="n/a","n/a",IF(Y$3&gt;(A24stdlife+$E377),(Input!$G$166*(1+rvanilla)^0.5)-SUM($G377:X377),(Input!$G$166*(1+rvanilla)^0.5)/A24stdlife))</f>
        <v>0</v>
      </c>
      <c r="Z377" s="164">
        <f>IF(A24stdlife="n/a","n/a",IF(Z$3&gt;(A24stdlife+$E377),(Input!$G$166*(1+rvanilla)^0.5)-SUM($G377:Y377),(Input!$G$166*(1+rvanilla)^0.5)/A24stdlife))</f>
        <v>0</v>
      </c>
      <c r="AA377" s="164">
        <f>IF(A24stdlife="n/a","n/a",IF(AA$3&gt;(A24stdlife+$E377),(Input!$G$166*(1+rvanilla)^0.5)-SUM($G377:Z377),(Input!$G$166*(1+rvanilla)^0.5)/A24stdlife))</f>
        <v>0</v>
      </c>
      <c r="AB377" s="164">
        <f>IF(A24stdlife="n/a","n/a",IF(AB$3&gt;(A24stdlife+$E377),(Input!$G$166*(1+rvanilla)^0.5)-SUM($G377:AA377),(Input!$G$166*(1+rvanilla)^0.5)/A24stdlife))</f>
        <v>0</v>
      </c>
      <c r="AC377" s="164">
        <f>IF(A24stdlife="n/a","n/a",IF(AC$3&gt;(A24stdlife+$E377),(Input!$G$166*(1+rvanilla)^0.5)-SUM($G377:AB377),(Input!$G$166*(1+rvanilla)^0.5)/A24stdlife))</f>
        <v>0</v>
      </c>
      <c r="AD377" s="164">
        <f>IF(A24stdlife="n/a","n/a",IF(AD$3&gt;(A24stdlife+$E377),(Input!$G$166*(1+rvanilla)^0.5)-SUM($G377:AC377),(Input!$G$166*(1+rvanilla)^0.5)/A24stdlife))</f>
        <v>0</v>
      </c>
      <c r="AE377" s="164">
        <f>IF(A24stdlife="n/a","n/a",IF(AE$3&gt;(A24stdlife+$E377),(Input!$G$166*(1+rvanilla)^0.5)-SUM($G377:AD377),(Input!$G$166*(1+rvanilla)^0.5)/A24stdlife))</f>
        <v>0</v>
      </c>
      <c r="AF377" s="164">
        <f>IF(A24stdlife="n/a","n/a",IF(AF$3&gt;(A24stdlife+$E377),(Input!$G$166*(1+rvanilla)^0.5)-SUM($G377:AE377),(Input!$G$166*(1+rvanilla)^0.5)/A24stdlife))</f>
        <v>0</v>
      </c>
      <c r="AG377" s="164">
        <f>IF(A24stdlife="n/a","n/a",IF(AG$3&gt;(A24stdlife+$E377),(Input!$G$166*(1+rvanilla)^0.5)-SUM($G377:AF377),(Input!$G$166*(1+rvanilla)^0.5)/A24stdlife))</f>
        <v>0</v>
      </c>
      <c r="AH377" s="164">
        <f>IF(A24stdlife="n/a","n/a",IF(AH$3&gt;(A24stdlife+$E377),(Input!$G$166*(1+rvanilla)^0.5)-SUM($G377:AG377),(Input!$G$166*(1+rvanilla)^0.5)/A24stdlife))</f>
        <v>0</v>
      </c>
      <c r="AI377" s="164">
        <f>IF(A24stdlife="n/a","n/a",IF(AI$3&gt;(A24stdlife+$E377),(Input!$G$166*(1+rvanilla)^0.5)-SUM($G377:AH377),(Input!$G$166*(1+rvanilla)^0.5)/A24stdlife))</f>
        <v>0</v>
      </c>
      <c r="AJ377" s="164">
        <f>IF(A24stdlife="n/a","n/a",IF(AJ$3&gt;(A24stdlife+$E377),(Input!$G$166*(1+rvanilla)^0.5)-SUM($G377:AI377),(Input!$G$166*(1+rvanilla)^0.5)/A24stdlife))</f>
        <v>0</v>
      </c>
      <c r="AK377" s="164">
        <f>IF(A24stdlife="n/a","n/a",IF(AK$3&gt;(A24stdlife+$E377),(Input!$G$166*(1+rvanilla)^0.5)-SUM($G377:AJ377),(Input!$G$166*(1+rvanilla)^0.5)/A24stdlife))</f>
        <v>0</v>
      </c>
      <c r="AL377" s="164">
        <f>IF(A24stdlife="n/a","n/a",IF(AL$3&gt;(A24stdlife+$E377),(Input!$G$166*(1+rvanilla)^0.5)-SUM($G377:AK377),(Input!$G$166*(1+rvanilla)^0.5)/A24stdlife))</f>
        <v>0</v>
      </c>
      <c r="AM377" s="164">
        <f>IF(A24stdlife="n/a","n/a",IF(AM$3&gt;(A24stdlife+$E377),(Input!$G$166*(1+rvanilla)^0.5)-SUM($G377:AL377),(Input!$G$166*(1+rvanilla)^0.5)/A24stdlife))</f>
        <v>0</v>
      </c>
      <c r="AN377" s="164">
        <f>IF(A24stdlife="n/a","n/a",IF(AN$3&gt;(A24stdlife+$E377),(Input!$G$166*(1+rvanilla)^0.5)-SUM($G377:AM377),(Input!$G$166*(1+rvanilla)^0.5)/A24stdlife))</f>
        <v>0</v>
      </c>
      <c r="AO377" s="164">
        <f>IF(A24stdlife="n/a","n/a",IF(AO$3&gt;(A24stdlife+$E377),(Input!$G$166*(1+rvanilla)^0.5)-SUM($G377:AN377),(Input!$G$166*(1+rvanilla)^0.5)/A24stdlife))</f>
        <v>0</v>
      </c>
      <c r="AP377" s="164">
        <f>IF(A24stdlife="n/a","n/a",IF(AP$3&gt;(A24stdlife+$E377),(Input!$G$166*(1+rvanilla)^0.5)-SUM($G377:AO377),(Input!$G$166*(1+rvanilla)^0.5)/A24stdlife))</f>
        <v>0</v>
      </c>
      <c r="AQ377" s="164">
        <f>IF(A24stdlife="n/a","n/a",IF(AQ$3&gt;(A24stdlife+$E377),(Input!$G$166*(1+rvanilla)^0.5)-SUM($G377:AP377),(Input!$G$166*(1+rvanilla)^0.5)/A24stdlife))</f>
        <v>0</v>
      </c>
      <c r="AR377" s="164">
        <f>IF(A24stdlife="n/a","n/a",IF(AR$3&gt;(A24stdlife+$E377),(Input!$G$166*(1+rvanilla)^0.5)-SUM($G377:AQ377),(Input!$G$166*(1+rvanilla)^0.5)/A24stdlife))</f>
        <v>0</v>
      </c>
      <c r="AS377" s="164">
        <f>IF(A24stdlife="n/a","n/a",IF(AS$3&gt;(A24stdlife+$E377),(Input!$G$166*(1+rvanilla)^0.5)-SUM($G377:AR377),(Input!$G$166*(1+rvanilla)^0.5)/A24stdlife))</f>
        <v>0</v>
      </c>
      <c r="AT377" s="164">
        <f>IF(A24stdlife="n/a","n/a",IF(AT$3&gt;(A24stdlife+$E377),(Input!$G$166*(1+rvanilla)^0.5)-SUM($G377:AS377),(Input!$G$166*(1+rvanilla)^0.5)/A24stdlife))</f>
        <v>0</v>
      </c>
      <c r="AU377" s="164">
        <f>IF(A24stdlife="n/a","n/a",IF(AU$3&gt;(A24stdlife+$E377),(Input!$G$166*(1+rvanilla)^0.5)-SUM($G377:AT377),(Input!$G$166*(1+rvanilla)^0.5)/A24stdlife))</f>
        <v>0</v>
      </c>
      <c r="AV377" s="164">
        <f>IF(A24stdlife="n/a","n/a",IF(AV$3&gt;(A24stdlife+$E377),(Input!$G$166*(1+rvanilla)^0.5)-SUM($G377:AU377),(Input!$G$166*(1+rvanilla)^0.5)/A24stdlife))</f>
        <v>0</v>
      </c>
      <c r="AW377" s="164">
        <f>IF(A24stdlife="n/a","n/a",IF(AW$3&gt;(A24stdlife+$E377),(Input!$G$166*(1+rvanilla)^0.5)-SUM($G377:AV377),(Input!$G$166*(1+rvanilla)^0.5)/A24stdlife))</f>
        <v>0</v>
      </c>
      <c r="AX377" s="164">
        <f>IF(A24stdlife="n/a","n/a",IF(AX$3&gt;(A24stdlife+$E377),(Input!$G$166*(1+rvanilla)^0.5)-SUM($G377:AW377),(Input!$G$166*(1+rvanilla)^0.5)/A24stdlife))</f>
        <v>0</v>
      </c>
      <c r="AY377" s="164">
        <f>IF(A24stdlife="n/a","n/a",IF(AY$3&gt;(A24stdlife+$E377),(Input!$G$166*(1+rvanilla)^0.5)-SUM($G377:AX377),(Input!$G$166*(1+rvanilla)^0.5)/A24stdlife))</f>
        <v>0</v>
      </c>
      <c r="AZ377" s="164">
        <f>IF(A24stdlife="n/a","n/a",IF(AZ$3&gt;(A24stdlife+$E377),(Input!$G$166*(1+rvanilla)^0.5)-SUM($G377:AY377),(Input!$G$166*(1+rvanilla)^0.5)/A24stdlife))</f>
        <v>0</v>
      </c>
      <c r="BA377" s="164">
        <f>IF(A24stdlife="n/a","n/a",IF(BA$3&gt;(A24stdlife+$E377),(Input!$G$166*(1+rvanilla)^0.5)-SUM($G377:AZ377),(Input!$G$166*(1+rvanilla)^0.5)/A24stdlife))</f>
        <v>0</v>
      </c>
      <c r="BB377" s="164">
        <f>IF(A24stdlife="n/a","n/a",IF(BB$3&gt;(A24stdlife+$E377),(Input!$G$166*(1+rvanilla)^0.5)-SUM($G377:BA377),(Input!$G$166*(1+rvanilla)^0.5)/A24stdlife))</f>
        <v>0</v>
      </c>
      <c r="BC377" s="164">
        <f>IF(A24stdlife="n/a","n/a",IF(BC$3&gt;(A24stdlife+$E377),(Input!$G$166*(1+rvanilla)^0.5)-SUM($G377:BB377),(Input!$G$166*(1+rvanilla)^0.5)/A24stdlife))</f>
        <v>0</v>
      </c>
      <c r="BD377" s="164">
        <f>IF(A24stdlife="n/a","n/a",IF(BD$3&gt;(A24stdlife+$E377),(Input!$G$166*(1+rvanilla)^0.5)-SUM($G377:BC377),(Input!$G$166*(1+rvanilla)^0.5)/A24stdlife))</f>
        <v>0</v>
      </c>
      <c r="BE377" s="164">
        <f>IF(A24stdlife="n/a","n/a",IF(BE$3&gt;(A24stdlife+$E377),(Input!$G$166*(1+rvanilla)^0.5)-SUM($G377:BD377),(Input!$G$166*(1+rvanilla)^0.5)/A24stdlife))</f>
        <v>0</v>
      </c>
      <c r="BF377" s="164">
        <f>IF(A24stdlife="n/a","n/a",IF(BF$3&gt;(A24stdlife+$E377),(Input!$G$166*(1+rvanilla)^0.5)-SUM($G377:BE377),(Input!$G$166*(1+rvanilla)^0.5)/A24stdlife))</f>
        <v>0</v>
      </c>
      <c r="BG377" s="164">
        <f>IF(A24stdlife="n/a","n/a",IF(BG$3&gt;(A24stdlife+$E377),(Input!$G$166*(1+rvanilla)^0.5)-SUM($G377:BF377),(Input!$G$166*(1+rvanilla)^0.5)/A24stdlife))</f>
        <v>0</v>
      </c>
      <c r="BH377" s="164">
        <f>IF(A24stdlife="n/a","n/a",IF(BH$3&gt;(A24stdlife+$E377),(Input!$G$166*(1+rvanilla)^0.5)-SUM($G377:BG377),(Input!$G$166*(1+rvanilla)^0.5)/A24stdlife))</f>
        <v>0</v>
      </c>
      <c r="BI377" s="164">
        <f>IF(A24stdlife="n/a","n/a",IF(BI$3&gt;(A24stdlife+$E377),(Input!$G$166*(1+rvanilla)^0.5)-SUM($G377:BH377),(Input!$G$166*(1+rvanilla)^0.5)/A24stdlife))</f>
        <v>0</v>
      </c>
      <c r="BJ377" s="18"/>
      <c r="BK377" s="18"/>
      <c r="BL377"/>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s="5" customFormat="1" hidden="1" outlineLevel="2" x14ac:dyDescent="0.2">
      <c r="A378" s="18"/>
      <c r="B378" s="18"/>
      <c r="C378" s="36"/>
      <c r="D378" s="485"/>
      <c r="E378" s="283">
        <v>2</v>
      </c>
      <c r="F378" s="38"/>
      <c r="G378" s="391"/>
      <c r="H378" s="307"/>
      <c r="I378" s="164">
        <f>IF(A24stdlife="n/a","n/a",IF(I$3&gt;(A24stdlife+$E378),(Input!$H$166*(1+rvanilla)^0.5)-SUM($H378:H378),(Input!$H$166*(1+rvanilla)^0.5)/A24stdlife))</f>
        <v>0</v>
      </c>
      <c r="J378" s="164">
        <f>IF(A24stdlife="n/a","n/a",IF(J$3&gt;(A24stdlife+$E378),(Input!$H$166*(1+rvanilla)^0.5)-SUM($H378:I378),(Input!$H$166*(1+rvanilla)^0.5)/A24stdlife))</f>
        <v>0</v>
      </c>
      <c r="K378" s="164">
        <f>IF(A24stdlife="n/a","n/a",IF(K$3&gt;(A24stdlife+$E378),(Input!$H$166*(1+rvanilla)^0.5)-SUM($H378:J378),(Input!$H$166*(1+rvanilla)^0.5)/A24stdlife))</f>
        <v>0</v>
      </c>
      <c r="L378" s="164">
        <f>IF(A24stdlife="n/a","n/a",IF(L$3&gt;(A24stdlife+$E378),(Input!$H$166*(1+rvanilla)^0.5)-SUM($H378:K378),(Input!$H$166*(1+rvanilla)^0.5)/A24stdlife))</f>
        <v>0</v>
      </c>
      <c r="M378" s="164">
        <f>IF(A24stdlife="n/a","n/a",IF(M$3&gt;(A24stdlife+$E378),(Input!$H$166*(1+rvanilla)^0.5)-SUM($H378:L378),(Input!$H$166*(1+rvanilla)^0.5)/A24stdlife))</f>
        <v>0</v>
      </c>
      <c r="N378" s="164">
        <f>IF(A24stdlife="n/a","n/a",IF(N$3&gt;(A24stdlife+$E378),(Input!$H$166*(1+rvanilla)^0.5)-SUM($H378:M378),(Input!$H$166*(1+rvanilla)^0.5)/A24stdlife))</f>
        <v>0</v>
      </c>
      <c r="O378" s="164">
        <f>IF(A24stdlife="n/a","n/a",IF(O$3&gt;(A24stdlife+$E378),(Input!$H$166*(1+rvanilla)^0.5)-SUM($H378:N378),(Input!$H$166*(1+rvanilla)^0.5)/A24stdlife))</f>
        <v>0</v>
      </c>
      <c r="P378" s="164">
        <f>IF(A24stdlife="n/a","n/a",IF(P$3&gt;(A24stdlife+$E378),(Input!$H$166*(1+rvanilla)^0.5)-SUM($H378:O378),(Input!$H$166*(1+rvanilla)^0.5)/A24stdlife))</f>
        <v>0</v>
      </c>
      <c r="Q378" s="164">
        <f>IF(A24stdlife="n/a","n/a",IF(Q$3&gt;(A24stdlife+$E378),(Input!$H$166*(1+rvanilla)^0.5)-SUM($H378:P378),(Input!$H$166*(1+rvanilla)^0.5)/A24stdlife))</f>
        <v>0</v>
      </c>
      <c r="R378" s="164">
        <f>IF(A24stdlife="n/a","n/a",IF(R$3&gt;(A24stdlife+$E378),(Input!$H$166*(1+rvanilla)^0.5)-SUM($H378:Q378),(Input!$H$166*(1+rvanilla)^0.5)/A24stdlife))</f>
        <v>0</v>
      </c>
      <c r="S378" s="164">
        <f>IF(A24stdlife="n/a","n/a",IF(S$3&gt;(A24stdlife+$E378),(Input!$H$166*(1+rvanilla)^0.5)-SUM($H378:R378),(Input!$H$166*(1+rvanilla)^0.5)/A24stdlife))</f>
        <v>0</v>
      </c>
      <c r="T378" s="164">
        <f>IF(A24stdlife="n/a","n/a",IF(T$3&gt;(A24stdlife+$E378),(Input!$H$166*(1+rvanilla)^0.5)-SUM($H378:S378),(Input!$H$166*(1+rvanilla)^0.5)/A24stdlife))</f>
        <v>0</v>
      </c>
      <c r="U378" s="164">
        <f>IF(A24stdlife="n/a","n/a",IF(U$3&gt;(A24stdlife+$E378),(Input!$H$166*(1+rvanilla)^0.5)-SUM($H378:T378),(Input!$H$166*(1+rvanilla)^0.5)/A24stdlife))</f>
        <v>0</v>
      </c>
      <c r="V378" s="164">
        <f>IF(A24stdlife="n/a","n/a",IF(V$3&gt;(A24stdlife+$E378),(Input!$H$166*(1+rvanilla)^0.5)-SUM($H378:U378),(Input!$H$166*(1+rvanilla)^0.5)/A24stdlife))</f>
        <v>0</v>
      </c>
      <c r="W378" s="164">
        <f>IF(A24stdlife="n/a","n/a",IF(W$3&gt;(A24stdlife+$E378),(Input!$H$166*(1+rvanilla)^0.5)-SUM($H378:V378),(Input!$H$166*(1+rvanilla)^0.5)/A24stdlife))</f>
        <v>0</v>
      </c>
      <c r="X378" s="164">
        <f>IF(A24stdlife="n/a","n/a",IF(X$3&gt;(A24stdlife+$E378),(Input!$H$166*(1+rvanilla)^0.5)-SUM($H378:W378),(Input!$H$166*(1+rvanilla)^0.5)/A24stdlife))</f>
        <v>0</v>
      </c>
      <c r="Y378" s="164">
        <f>IF(A24stdlife="n/a","n/a",IF(Y$3&gt;(A24stdlife+$E378),(Input!$H$166*(1+rvanilla)^0.5)-SUM($H378:X378),(Input!$H$166*(1+rvanilla)^0.5)/A24stdlife))</f>
        <v>0</v>
      </c>
      <c r="Z378" s="164">
        <f>IF(A24stdlife="n/a","n/a",IF(Z$3&gt;(A24stdlife+$E378),(Input!$H$166*(1+rvanilla)^0.5)-SUM($H378:Y378),(Input!$H$166*(1+rvanilla)^0.5)/A24stdlife))</f>
        <v>0</v>
      </c>
      <c r="AA378" s="164">
        <f>IF(A24stdlife="n/a","n/a",IF(AA$3&gt;(A24stdlife+$E378),(Input!$H$166*(1+rvanilla)^0.5)-SUM($H378:Z378),(Input!$H$166*(1+rvanilla)^0.5)/A24stdlife))</f>
        <v>0</v>
      </c>
      <c r="AB378" s="164">
        <f>IF(A24stdlife="n/a","n/a",IF(AB$3&gt;(A24stdlife+$E378),(Input!$H$166*(1+rvanilla)^0.5)-SUM($H378:AA378),(Input!$H$166*(1+rvanilla)^0.5)/A24stdlife))</f>
        <v>0</v>
      </c>
      <c r="AC378" s="164">
        <f>IF(A24stdlife="n/a","n/a",IF(AC$3&gt;(A24stdlife+$E378),(Input!$H$166*(1+rvanilla)^0.5)-SUM($H378:AB378),(Input!$H$166*(1+rvanilla)^0.5)/A24stdlife))</f>
        <v>0</v>
      </c>
      <c r="AD378" s="164">
        <f>IF(A24stdlife="n/a","n/a",IF(AD$3&gt;(A24stdlife+$E378),(Input!$H$166*(1+rvanilla)^0.5)-SUM($H378:AC378),(Input!$H$166*(1+rvanilla)^0.5)/A24stdlife))</f>
        <v>0</v>
      </c>
      <c r="AE378" s="164">
        <f>IF(A24stdlife="n/a","n/a",IF(AE$3&gt;(A24stdlife+$E378),(Input!$H$166*(1+rvanilla)^0.5)-SUM($H378:AD378),(Input!$H$166*(1+rvanilla)^0.5)/A24stdlife))</f>
        <v>0</v>
      </c>
      <c r="AF378" s="164">
        <f>IF(A24stdlife="n/a","n/a",IF(AF$3&gt;(A24stdlife+$E378),(Input!$H$166*(1+rvanilla)^0.5)-SUM($H378:AE378),(Input!$H$166*(1+rvanilla)^0.5)/A24stdlife))</f>
        <v>0</v>
      </c>
      <c r="AG378" s="164">
        <f>IF(A24stdlife="n/a","n/a",IF(AG$3&gt;(A24stdlife+$E378),(Input!$H$166*(1+rvanilla)^0.5)-SUM($H378:AF378),(Input!$H$166*(1+rvanilla)^0.5)/A24stdlife))</f>
        <v>0</v>
      </c>
      <c r="AH378" s="164">
        <f>IF(A24stdlife="n/a","n/a",IF(AH$3&gt;(A24stdlife+$E378),(Input!$H$166*(1+rvanilla)^0.5)-SUM($H378:AG378),(Input!$H$166*(1+rvanilla)^0.5)/A24stdlife))</f>
        <v>0</v>
      </c>
      <c r="AI378" s="164">
        <f>IF(A24stdlife="n/a","n/a",IF(AI$3&gt;(A24stdlife+$E378),(Input!$H$166*(1+rvanilla)^0.5)-SUM($H378:AH378),(Input!$H$166*(1+rvanilla)^0.5)/A24stdlife))</f>
        <v>0</v>
      </c>
      <c r="AJ378" s="164">
        <f>IF(A24stdlife="n/a","n/a",IF(AJ$3&gt;(A24stdlife+$E378),(Input!$H$166*(1+rvanilla)^0.5)-SUM($H378:AI378),(Input!$H$166*(1+rvanilla)^0.5)/A24stdlife))</f>
        <v>0</v>
      </c>
      <c r="AK378" s="164">
        <f>IF(A24stdlife="n/a","n/a",IF(AK$3&gt;(A24stdlife+$E378),(Input!$H$166*(1+rvanilla)^0.5)-SUM($H378:AJ378),(Input!$H$166*(1+rvanilla)^0.5)/A24stdlife))</f>
        <v>0</v>
      </c>
      <c r="AL378" s="164">
        <f>IF(A24stdlife="n/a","n/a",IF(AL$3&gt;(A24stdlife+$E378),(Input!$H$166*(1+rvanilla)^0.5)-SUM($H378:AK378),(Input!$H$166*(1+rvanilla)^0.5)/A24stdlife))</f>
        <v>0</v>
      </c>
      <c r="AM378" s="164">
        <f>IF(A24stdlife="n/a","n/a",IF(AM$3&gt;(A24stdlife+$E378),(Input!$H$166*(1+rvanilla)^0.5)-SUM($H378:AL378),(Input!$H$166*(1+rvanilla)^0.5)/A24stdlife))</f>
        <v>0</v>
      </c>
      <c r="AN378" s="164">
        <f>IF(A24stdlife="n/a","n/a",IF(AN$3&gt;(A24stdlife+$E378),(Input!$H$166*(1+rvanilla)^0.5)-SUM($H378:AM378),(Input!$H$166*(1+rvanilla)^0.5)/A24stdlife))</f>
        <v>0</v>
      </c>
      <c r="AO378" s="164">
        <f>IF(A24stdlife="n/a","n/a",IF(AO$3&gt;(A24stdlife+$E378),(Input!$H$166*(1+rvanilla)^0.5)-SUM($H378:AN378),(Input!$H$166*(1+rvanilla)^0.5)/A24stdlife))</f>
        <v>0</v>
      </c>
      <c r="AP378" s="164">
        <f>IF(A24stdlife="n/a","n/a",IF(AP$3&gt;(A24stdlife+$E378),(Input!$H$166*(1+rvanilla)^0.5)-SUM($H378:AO378),(Input!$H$166*(1+rvanilla)^0.5)/A24stdlife))</f>
        <v>0</v>
      </c>
      <c r="AQ378" s="164">
        <f>IF(A24stdlife="n/a","n/a",IF(AQ$3&gt;(A24stdlife+$E378),(Input!$H$166*(1+rvanilla)^0.5)-SUM($H378:AP378),(Input!$H$166*(1+rvanilla)^0.5)/A24stdlife))</f>
        <v>0</v>
      </c>
      <c r="AR378" s="164">
        <f>IF(A24stdlife="n/a","n/a",IF(AR$3&gt;(A24stdlife+$E378),(Input!$H$166*(1+rvanilla)^0.5)-SUM($H378:AQ378),(Input!$H$166*(1+rvanilla)^0.5)/A24stdlife))</f>
        <v>0</v>
      </c>
      <c r="AS378" s="164">
        <f>IF(A24stdlife="n/a","n/a",IF(AS$3&gt;(A24stdlife+$E378),(Input!$H$166*(1+rvanilla)^0.5)-SUM($H378:AR378),(Input!$H$166*(1+rvanilla)^0.5)/A24stdlife))</f>
        <v>0</v>
      </c>
      <c r="AT378" s="164">
        <f>IF(A24stdlife="n/a","n/a",IF(AT$3&gt;(A24stdlife+$E378),(Input!$H$166*(1+rvanilla)^0.5)-SUM($H378:AS378),(Input!$H$166*(1+rvanilla)^0.5)/A24stdlife))</f>
        <v>0</v>
      </c>
      <c r="AU378" s="164">
        <f>IF(A24stdlife="n/a","n/a",IF(AU$3&gt;(A24stdlife+$E378),(Input!$H$166*(1+rvanilla)^0.5)-SUM($H378:AT378),(Input!$H$166*(1+rvanilla)^0.5)/A24stdlife))</f>
        <v>0</v>
      </c>
      <c r="AV378" s="164">
        <f>IF(A24stdlife="n/a","n/a",IF(AV$3&gt;(A24stdlife+$E378),(Input!$H$166*(1+rvanilla)^0.5)-SUM($H378:AU378),(Input!$H$166*(1+rvanilla)^0.5)/A24stdlife))</f>
        <v>0</v>
      </c>
      <c r="AW378" s="164">
        <f>IF(A24stdlife="n/a","n/a",IF(AW$3&gt;(A24stdlife+$E378),(Input!$H$166*(1+rvanilla)^0.5)-SUM($H378:AV378),(Input!$H$166*(1+rvanilla)^0.5)/A24stdlife))</f>
        <v>0</v>
      </c>
      <c r="AX378" s="164">
        <f>IF(A24stdlife="n/a","n/a",IF(AX$3&gt;(A24stdlife+$E378),(Input!$H$166*(1+rvanilla)^0.5)-SUM($H378:AW378),(Input!$H$166*(1+rvanilla)^0.5)/A24stdlife))</f>
        <v>0</v>
      </c>
      <c r="AY378" s="164">
        <f>IF(A24stdlife="n/a","n/a",IF(AY$3&gt;(A24stdlife+$E378),(Input!$H$166*(1+rvanilla)^0.5)-SUM($H378:AX378),(Input!$H$166*(1+rvanilla)^0.5)/A24stdlife))</f>
        <v>0</v>
      </c>
      <c r="AZ378" s="164">
        <f>IF(A24stdlife="n/a","n/a",IF(AZ$3&gt;(A24stdlife+$E378),(Input!$H$166*(1+rvanilla)^0.5)-SUM($H378:AY378),(Input!$H$166*(1+rvanilla)^0.5)/A24stdlife))</f>
        <v>0</v>
      </c>
      <c r="BA378" s="164">
        <f>IF(A24stdlife="n/a","n/a",IF(BA$3&gt;(A24stdlife+$E378),(Input!$H$166*(1+rvanilla)^0.5)-SUM($H378:AZ378),(Input!$H$166*(1+rvanilla)^0.5)/A24stdlife))</f>
        <v>0</v>
      </c>
      <c r="BB378" s="164">
        <f>IF(A24stdlife="n/a","n/a",IF(BB$3&gt;(A24stdlife+$E378),(Input!$H$166*(1+rvanilla)^0.5)-SUM($H378:BA378),(Input!$H$166*(1+rvanilla)^0.5)/A24stdlife))</f>
        <v>0</v>
      </c>
      <c r="BC378" s="164">
        <f>IF(A24stdlife="n/a","n/a",IF(BC$3&gt;(A24stdlife+$E378),(Input!$H$166*(1+rvanilla)^0.5)-SUM($H378:BB378),(Input!$H$166*(1+rvanilla)^0.5)/A24stdlife))</f>
        <v>0</v>
      </c>
      <c r="BD378" s="164">
        <f>IF(A24stdlife="n/a","n/a",IF(BD$3&gt;(A24stdlife+$E378),(Input!$H$166*(1+rvanilla)^0.5)-SUM($H378:BC378),(Input!$H$166*(1+rvanilla)^0.5)/A24stdlife))</f>
        <v>0</v>
      </c>
      <c r="BE378" s="164">
        <f>IF(A24stdlife="n/a","n/a",IF(BE$3&gt;(A24stdlife+$E378),(Input!$H$166*(1+rvanilla)^0.5)-SUM($H378:BD378),(Input!$H$166*(1+rvanilla)^0.5)/A24stdlife))</f>
        <v>0</v>
      </c>
      <c r="BF378" s="164">
        <f>IF(A24stdlife="n/a","n/a",IF(BF$3&gt;(A24stdlife+$E378),(Input!$H$166*(1+rvanilla)^0.5)-SUM($H378:BE378),(Input!$H$166*(1+rvanilla)^0.5)/A24stdlife))</f>
        <v>0</v>
      </c>
      <c r="BG378" s="164">
        <f>IF(A24stdlife="n/a","n/a",IF(BG$3&gt;(A24stdlife+$E378),(Input!$H$166*(1+rvanilla)^0.5)-SUM($H378:BF378),(Input!$H$166*(1+rvanilla)^0.5)/A24stdlife))</f>
        <v>0</v>
      </c>
      <c r="BH378" s="164">
        <f>IF(A24stdlife="n/a","n/a",IF(BH$3&gt;(A24stdlife+$E378),(Input!$H$166*(1+rvanilla)^0.5)-SUM($H378:BG378),(Input!$H$166*(1+rvanilla)^0.5)/A24stdlife))</f>
        <v>0</v>
      </c>
      <c r="BI378" s="164">
        <f>IF(A24stdlife="n/a","n/a",IF(BI$3&gt;(A24stdlife+$E378),(Input!$H$166*(1+rvanilla)^0.5)-SUM($H378:BH378),(Input!$H$166*(1+rvanilla)^0.5)/A24stdlife))</f>
        <v>0</v>
      </c>
      <c r="BJ378" s="18"/>
      <c r="BK378" s="18"/>
      <c r="BL378"/>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s="5" customFormat="1" hidden="1" outlineLevel="2" x14ac:dyDescent="0.2">
      <c r="A379" s="18"/>
      <c r="B379" s="18"/>
      <c r="C379" s="36"/>
      <c r="D379" s="485"/>
      <c r="E379" s="283">
        <v>3</v>
      </c>
      <c r="F379" s="38"/>
      <c r="G379" s="391"/>
      <c r="H379" s="308"/>
      <c r="I379" s="307"/>
      <c r="J379" s="164">
        <f>IF(A24stdlife="n/a","n/a",IF(J$3&gt;(A24stdlife+$E379),(Input!$I$166*(1+rvanilla)^0.5)-SUM($I379:I379),(Input!$I$166*(1+rvanilla)^0.5)/A24stdlife))</f>
        <v>0</v>
      </c>
      <c r="K379" s="164">
        <f>IF(A24stdlife="n/a","n/a",IF(K$3&gt;(A24stdlife+$E379),(Input!$I$166*(1+rvanilla)^0.5)-SUM($I379:J379),(Input!$I$166*(1+rvanilla)^0.5)/A24stdlife))</f>
        <v>0</v>
      </c>
      <c r="L379" s="164">
        <f>IF(A24stdlife="n/a","n/a",IF(L$3&gt;(A24stdlife+$E379),(Input!$I$166*(1+rvanilla)^0.5)-SUM($I379:K379),(Input!$I$166*(1+rvanilla)^0.5)/A24stdlife))</f>
        <v>0</v>
      </c>
      <c r="M379" s="164">
        <f>IF(A24stdlife="n/a","n/a",IF(M$3&gt;(A24stdlife+$E379),(Input!$I$166*(1+rvanilla)^0.5)-SUM($I379:L379),(Input!$I$166*(1+rvanilla)^0.5)/A24stdlife))</f>
        <v>0</v>
      </c>
      <c r="N379" s="164">
        <f>IF(A24stdlife="n/a","n/a",IF(N$3&gt;(A24stdlife+$E379),(Input!$I$166*(1+rvanilla)^0.5)-SUM($I379:M379),(Input!$I$166*(1+rvanilla)^0.5)/A24stdlife))</f>
        <v>0</v>
      </c>
      <c r="O379" s="164">
        <f>IF(A24stdlife="n/a","n/a",IF(O$3&gt;(A24stdlife+$E379),(Input!$I$166*(1+rvanilla)^0.5)-SUM($I379:N379),(Input!$I$166*(1+rvanilla)^0.5)/A24stdlife))</f>
        <v>0</v>
      </c>
      <c r="P379" s="164">
        <f>IF(A24stdlife="n/a","n/a",IF(P$3&gt;(A24stdlife+$E379),(Input!$I$166*(1+rvanilla)^0.5)-SUM($I379:O379),(Input!$I$166*(1+rvanilla)^0.5)/A24stdlife))</f>
        <v>0</v>
      </c>
      <c r="Q379" s="164">
        <f>IF(A24stdlife="n/a","n/a",IF(Q$3&gt;(A24stdlife+$E379),(Input!$I$166*(1+rvanilla)^0.5)-SUM($I379:P379),(Input!$I$166*(1+rvanilla)^0.5)/A24stdlife))</f>
        <v>0</v>
      </c>
      <c r="R379" s="164">
        <f>IF(A24stdlife="n/a","n/a",IF(R$3&gt;(A24stdlife+$E379),(Input!$I$166*(1+rvanilla)^0.5)-SUM($I379:Q379),(Input!$I$166*(1+rvanilla)^0.5)/A24stdlife))</f>
        <v>0</v>
      </c>
      <c r="S379" s="164">
        <f>IF(A24stdlife="n/a","n/a",IF(S$3&gt;(A24stdlife+$E379),(Input!$I$166*(1+rvanilla)^0.5)-SUM($I379:R379),(Input!$I$166*(1+rvanilla)^0.5)/A24stdlife))</f>
        <v>0</v>
      </c>
      <c r="T379" s="164">
        <f>IF(A24stdlife="n/a","n/a",IF(T$3&gt;(A24stdlife+$E379),(Input!$I$166*(1+rvanilla)^0.5)-SUM($I379:S379),(Input!$I$166*(1+rvanilla)^0.5)/A24stdlife))</f>
        <v>0</v>
      </c>
      <c r="U379" s="164">
        <f>IF(A24stdlife="n/a","n/a",IF(U$3&gt;(A24stdlife+$E379),(Input!$I$166*(1+rvanilla)^0.5)-SUM($I379:T379),(Input!$I$166*(1+rvanilla)^0.5)/A24stdlife))</f>
        <v>0</v>
      </c>
      <c r="V379" s="164">
        <f>IF(A24stdlife="n/a","n/a",IF(V$3&gt;(A24stdlife+$E379),(Input!$I$166*(1+rvanilla)^0.5)-SUM($I379:U379),(Input!$I$166*(1+rvanilla)^0.5)/A24stdlife))</f>
        <v>0</v>
      </c>
      <c r="W379" s="164">
        <f>IF(A24stdlife="n/a","n/a",IF(W$3&gt;(A24stdlife+$E379),(Input!$I$166*(1+rvanilla)^0.5)-SUM($I379:V379),(Input!$I$166*(1+rvanilla)^0.5)/A24stdlife))</f>
        <v>0</v>
      </c>
      <c r="X379" s="164">
        <f>IF(A24stdlife="n/a","n/a",IF(X$3&gt;(A24stdlife+$E379),(Input!$I$166*(1+rvanilla)^0.5)-SUM($I379:W379),(Input!$I$166*(1+rvanilla)^0.5)/A24stdlife))</f>
        <v>0</v>
      </c>
      <c r="Y379" s="164">
        <f>IF(A24stdlife="n/a","n/a",IF(Y$3&gt;(A24stdlife+$E379),(Input!$I$166*(1+rvanilla)^0.5)-SUM($I379:X379),(Input!$I$166*(1+rvanilla)^0.5)/A24stdlife))</f>
        <v>0</v>
      </c>
      <c r="Z379" s="164">
        <f>IF(A24stdlife="n/a","n/a",IF(Z$3&gt;(A24stdlife+$E379),(Input!$I$166*(1+rvanilla)^0.5)-SUM($I379:Y379),(Input!$I$166*(1+rvanilla)^0.5)/A24stdlife))</f>
        <v>0</v>
      </c>
      <c r="AA379" s="164">
        <f>IF(A24stdlife="n/a","n/a",IF(AA$3&gt;(A24stdlife+$E379),(Input!$I$166*(1+rvanilla)^0.5)-SUM($I379:Z379),(Input!$I$166*(1+rvanilla)^0.5)/A24stdlife))</f>
        <v>0</v>
      </c>
      <c r="AB379" s="164">
        <f>IF(A24stdlife="n/a","n/a",IF(AB$3&gt;(A24stdlife+$E379),(Input!$I$166*(1+rvanilla)^0.5)-SUM($I379:AA379),(Input!$I$166*(1+rvanilla)^0.5)/A24stdlife))</f>
        <v>0</v>
      </c>
      <c r="AC379" s="164">
        <f>IF(A24stdlife="n/a","n/a",IF(AC$3&gt;(A24stdlife+$E379),(Input!$I$166*(1+rvanilla)^0.5)-SUM($I379:AB379),(Input!$I$166*(1+rvanilla)^0.5)/A24stdlife))</f>
        <v>0</v>
      </c>
      <c r="AD379" s="164">
        <f>IF(A24stdlife="n/a","n/a",IF(AD$3&gt;(A24stdlife+$E379),(Input!$I$166*(1+rvanilla)^0.5)-SUM($I379:AC379),(Input!$I$166*(1+rvanilla)^0.5)/A24stdlife))</f>
        <v>0</v>
      </c>
      <c r="AE379" s="164">
        <f>IF(A24stdlife="n/a","n/a",IF(AE$3&gt;(A24stdlife+$E379),(Input!$I$166*(1+rvanilla)^0.5)-SUM($I379:AD379),(Input!$I$166*(1+rvanilla)^0.5)/A24stdlife))</f>
        <v>0</v>
      </c>
      <c r="AF379" s="164">
        <f>IF(A24stdlife="n/a","n/a",IF(AF$3&gt;(A24stdlife+$E379),(Input!$I$166*(1+rvanilla)^0.5)-SUM($I379:AE379),(Input!$I$166*(1+rvanilla)^0.5)/A24stdlife))</f>
        <v>0</v>
      </c>
      <c r="AG379" s="164">
        <f>IF(A24stdlife="n/a","n/a",IF(AG$3&gt;(A24stdlife+$E379),(Input!$I$166*(1+rvanilla)^0.5)-SUM($I379:AF379),(Input!$I$166*(1+rvanilla)^0.5)/A24stdlife))</f>
        <v>0</v>
      </c>
      <c r="AH379" s="164">
        <f>IF(A24stdlife="n/a","n/a",IF(AH$3&gt;(A24stdlife+$E379),(Input!$I$166*(1+rvanilla)^0.5)-SUM($I379:AG379),(Input!$I$166*(1+rvanilla)^0.5)/A24stdlife))</f>
        <v>0</v>
      </c>
      <c r="AI379" s="164">
        <f>IF(A24stdlife="n/a","n/a",IF(AI$3&gt;(A24stdlife+$E379),(Input!$I$166*(1+rvanilla)^0.5)-SUM($I379:AH379),(Input!$I$166*(1+rvanilla)^0.5)/A24stdlife))</f>
        <v>0</v>
      </c>
      <c r="AJ379" s="164">
        <f>IF(A24stdlife="n/a","n/a",IF(AJ$3&gt;(A24stdlife+$E379),(Input!$I$166*(1+rvanilla)^0.5)-SUM($I379:AI379),(Input!$I$166*(1+rvanilla)^0.5)/A24stdlife))</f>
        <v>0</v>
      </c>
      <c r="AK379" s="164">
        <f>IF(A24stdlife="n/a","n/a",IF(AK$3&gt;(A24stdlife+$E379),(Input!$I$166*(1+rvanilla)^0.5)-SUM($I379:AJ379),(Input!$I$166*(1+rvanilla)^0.5)/A24stdlife))</f>
        <v>0</v>
      </c>
      <c r="AL379" s="164">
        <f>IF(A24stdlife="n/a","n/a",IF(AL$3&gt;(A24stdlife+$E379),(Input!$I$166*(1+rvanilla)^0.5)-SUM($I379:AK379),(Input!$I$166*(1+rvanilla)^0.5)/A24stdlife))</f>
        <v>0</v>
      </c>
      <c r="AM379" s="164">
        <f>IF(A24stdlife="n/a","n/a",IF(AM$3&gt;(A24stdlife+$E379),(Input!$I$166*(1+rvanilla)^0.5)-SUM($I379:AL379),(Input!$I$166*(1+rvanilla)^0.5)/A24stdlife))</f>
        <v>0</v>
      </c>
      <c r="AN379" s="164">
        <f>IF(A24stdlife="n/a","n/a",IF(AN$3&gt;(A24stdlife+$E379),(Input!$I$166*(1+rvanilla)^0.5)-SUM($I379:AM379),(Input!$I$166*(1+rvanilla)^0.5)/A24stdlife))</f>
        <v>0</v>
      </c>
      <c r="AO379" s="164">
        <f>IF(A24stdlife="n/a","n/a",IF(AO$3&gt;(A24stdlife+$E379),(Input!$I$166*(1+rvanilla)^0.5)-SUM($I379:AN379),(Input!$I$166*(1+rvanilla)^0.5)/A24stdlife))</f>
        <v>0</v>
      </c>
      <c r="AP379" s="164">
        <f>IF(A24stdlife="n/a","n/a",IF(AP$3&gt;(A24stdlife+$E379),(Input!$I$166*(1+rvanilla)^0.5)-SUM($I379:AO379),(Input!$I$166*(1+rvanilla)^0.5)/A24stdlife))</f>
        <v>0</v>
      </c>
      <c r="AQ379" s="164">
        <f>IF(A24stdlife="n/a","n/a",IF(AQ$3&gt;(A24stdlife+$E379),(Input!$I$166*(1+rvanilla)^0.5)-SUM($I379:AP379),(Input!$I$166*(1+rvanilla)^0.5)/A24stdlife))</f>
        <v>0</v>
      </c>
      <c r="AR379" s="164">
        <f>IF(A24stdlife="n/a","n/a",IF(AR$3&gt;(A24stdlife+$E379),(Input!$I$166*(1+rvanilla)^0.5)-SUM($I379:AQ379),(Input!$I$166*(1+rvanilla)^0.5)/A24stdlife))</f>
        <v>0</v>
      </c>
      <c r="AS379" s="164">
        <f>IF(A24stdlife="n/a","n/a",IF(AS$3&gt;(A24stdlife+$E379),(Input!$I$166*(1+rvanilla)^0.5)-SUM($I379:AR379),(Input!$I$166*(1+rvanilla)^0.5)/A24stdlife))</f>
        <v>0</v>
      </c>
      <c r="AT379" s="164">
        <f>IF(A24stdlife="n/a","n/a",IF(AT$3&gt;(A24stdlife+$E379),(Input!$I$166*(1+rvanilla)^0.5)-SUM($I379:AS379),(Input!$I$166*(1+rvanilla)^0.5)/A24stdlife))</f>
        <v>0</v>
      </c>
      <c r="AU379" s="164">
        <f>IF(A24stdlife="n/a","n/a",IF(AU$3&gt;(A24stdlife+$E379),(Input!$I$166*(1+rvanilla)^0.5)-SUM($I379:AT379),(Input!$I$166*(1+rvanilla)^0.5)/A24stdlife))</f>
        <v>0</v>
      </c>
      <c r="AV379" s="164">
        <f>IF(A24stdlife="n/a","n/a",IF(AV$3&gt;(A24stdlife+$E379),(Input!$I$166*(1+rvanilla)^0.5)-SUM($I379:AU379),(Input!$I$166*(1+rvanilla)^0.5)/A24stdlife))</f>
        <v>0</v>
      </c>
      <c r="AW379" s="164">
        <f>IF(A24stdlife="n/a","n/a",IF(AW$3&gt;(A24stdlife+$E379),(Input!$I$166*(1+rvanilla)^0.5)-SUM($I379:AV379),(Input!$I$166*(1+rvanilla)^0.5)/A24stdlife))</f>
        <v>0</v>
      </c>
      <c r="AX379" s="164">
        <f>IF(A24stdlife="n/a","n/a",IF(AX$3&gt;(A24stdlife+$E379),(Input!$I$166*(1+rvanilla)^0.5)-SUM($I379:AW379),(Input!$I$166*(1+rvanilla)^0.5)/A24stdlife))</f>
        <v>0</v>
      </c>
      <c r="AY379" s="164">
        <f>IF(A24stdlife="n/a","n/a",IF(AY$3&gt;(A24stdlife+$E379),(Input!$I$166*(1+rvanilla)^0.5)-SUM($I379:AX379),(Input!$I$166*(1+rvanilla)^0.5)/A24stdlife))</f>
        <v>0</v>
      </c>
      <c r="AZ379" s="164">
        <f>IF(A24stdlife="n/a","n/a",IF(AZ$3&gt;(A24stdlife+$E379),(Input!$I$166*(1+rvanilla)^0.5)-SUM($I379:AY379),(Input!$I$166*(1+rvanilla)^0.5)/A24stdlife))</f>
        <v>0</v>
      </c>
      <c r="BA379" s="164">
        <f>IF(A24stdlife="n/a","n/a",IF(BA$3&gt;(A24stdlife+$E379),(Input!$I$166*(1+rvanilla)^0.5)-SUM($I379:AZ379),(Input!$I$166*(1+rvanilla)^0.5)/A24stdlife))</f>
        <v>0</v>
      </c>
      <c r="BB379" s="164">
        <f>IF(A24stdlife="n/a","n/a",IF(BB$3&gt;(A24stdlife+$E379),(Input!$I$166*(1+rvanilla)^0.5)-SUM($I379:BA379),(Input!$I$166*(1+rvanilla)^0.5)/A24stdlife))</f>
        <v>0</v>
      </c>
      <c r="BC379" s="164">
        <f>IF(A24stdlife="n/a","n/a",IF(BC$3&gt;(A24stdlife+$E379),(Input!$I$166*(1+rvanilla)^0.5)-SUM($I379:BB379),(Input!$I$166*(1+rvanilla)^0.5)/A24stdlife))</f>
        <v>0</v>
      </c>
      <c r="BD379" s="164">
        <f>IF(A24stdlife="n/a","n/a",IF(BD$3&gt;(A24stdlife+$E379),(Input!$I$166*(1+rvanilla)^0.5)-SUM($I379:BC379),(Input!$I$166*(1+rvanilla)^0.5)/A24stdlife))</f>
        <v>0</v>
      </c>
      <c r="BE379" s="164">
        <f>IF(A24stdlife="n/a","n/a",IF(BE$3&gt;(A24stdlife+$E379),(Input!$I$166*(1+rvanilla)^0.5)-SUM($I379:BD379),(Input!$I$166*(1+rvanilla)^0.5)/A24stdlife))</f>
        <v>0</v>
      </c>
      <c r="BF379" s="164">
        <f>IF(A24stdlife="n/a","n/a",IF(BF$3&gt;(A24stdlife+$E379),(Input!$I$166*(1+rvanilla)^0.5)-SUM($I379:BE379),(Input!$I$166*(1+rvanilla)^0.5)/A24stdlife))</f>
        <v>0</v>
      </c>
      <c r="BG379" s="164">
        <f>IF(A24stdlife="n/a","n/a",IF(BG$3&gt;(A24stdlife+$E379),(Input!$I$166*(1+rvanilla)^0.5)-SUM($I379:BF379),(Input!$I$166*(1+rvanilla)^0.5)/A24stdlife))</f>
        <v>0</v>
      </c>
      <c r="BH379" s="164">
        <f>IF(A24stdlife="n/a","n/a",IF(BH$3&gt;(A24stdlife+$E379),(Input!$I$166*(1+rvanilla)^0.5)-SUM($I379:BG379),(Input!$I$166*(1+rvanilla)^0.5)/A24stdlife))</f>
        <v>0</v>
      </c>
      <c r="BI379" s="164">
        <f>IF(A24stdlife="n/a","n/a",IF(BI$3&gt;(A24stdlife+$E379),(Input!$I$166*(1+rvanilla)^0.5)-SUM($I379:BH379),(Input!$I$166*(1+rvanilla)^0.5)/A24stdlife))</f>
        <v>0</v>
      </c>
      <c r="BJ379" s="18"/>
      <c r="BK379" s="18"/>
      <c r="BL379"/>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s="5" customFormat="1" hidden="1" outlineLevel="2" x14ac:dyDescent="0.2">
      <c r="A380" s="18"/>
      <c r="B380" s="18"/>
      <c r="C380" s="36"/>
      <c r="D380" s="485"/>
      <c r="E380" s="283">
        <v>4</v>
      </c>
      <c r="F380" s="38"/>
      <c r="G380" s="391"/>
      <c r="H380" s="308"/>
      <c r="I380" s="308"/>
      <c r="J380" s="307"/>
      <c r="K380" s="164">
        <f>IF(A24stdlife="n/a","n/a",IF(K$3&gt;(A24stdlife+$E380),(Input!$J$166*(1+rvanilla)^0.5)-SUM($J380:J380),(Input!$J$166*(1+rvanilla)^0.5)/A24stdlife))</f>
        <v>0</v>
      </c>
      <c r="L380" s="164">
        <f>IF(A24stdlife="n/a","n/a",IF(L$3&gt;(A24stdlife+$E380),(Input!$J$166*(1+rvanilla)^0.5)-SUM($J380:K380),(Input!$J$166*(1+rvanilla)^0.5)/A24stdlife))</f>
        <v>0</v>
      </c>
      <c r="M380" s="164">
        <f>IF(A24stdlife="n/a","n/a",IF(M$3&gt;(A24stdlife+$E380),(Input!$J$166*(1+rvanilla)^0.5)-SUM($J380:L380),(Input!$J$166*(1+rvanilla)^0.5)/A24stdlife))</f>
        <v>0</v>
      </c>
      <c r="N380" s="164">
        <f>IF(A24stdlife="n/a","n/a",IF(N$3&gt;(A24stdlife+$E380),(Input!$J$166*(1+rvanilla)^0.5)-SUM($J380:M380),(Input!$J$166*(1+rvanilla)^0.5)/A24stdlife))</f>
        <v>0</v>
      </c>
      <c r="O380" s="164">
        <f>IF(A24stdlife="n/a","n/a",IF(O$3&gt;(A24stdlife+$E380),(Input!$J$166*(1+rvanilla)^0.5)-SUM($J380:N380),(Input!$J$166*(1+rvanilla)^0.5)/A24stdlife))</f>
        <v>0</v>
      </c>
      <c r="P380" s="164">
        <f>IF(A24stdlife="n/a","n/a",IF(P$3&gt;(A24stdlife+$E380),(Input!$J$166*(1+rvanilla)^0.5)-SUM($J380:O380),(Input!$J$166*(1+rvanilla)^0.5)/A24stdlife))</f>
        <v>0</v>
      </c>
      <c r="Q380" s="164">
        <f>IF(A24stdlife="n/a","n/a",IF(Q$3&gt;(A24stdlife+$E380),(Input!$J$166*(1+rvanilla)^0.5)-SUM($J380:P380),(Input!$J$166*(1+rvanilla)^0.5)/A24stdlife))</f>
        <v>0</v>
      </c>
      <c r="R380" s="164">
        <f>IF(A24stdlife="n/a","n/a",IF(R$3&gt;(A24stdlife+$E380),(Input!$J$166*(1+rvanilla)^0.5)-SUM($J380:Q380),(Input!$J$166*(1+rvanilla)^0.5)/A24stdlife))</f>
        <v>0</v>
      </c>
      <c r="S380" s="164">
        <f>IF(A24stdlife="n/a","n/a",IF(S$3&gt;(A24stdlife+$E380),(Input!$J$166*(1+rvanilla)^0.5)-SUM($J380:R380),(Input!$J$166*(1+rvanilla)^0.5)/A24stdlife))</f>
        <v>0</v>
      </c>
      <c r="T380" s="164">
        <f>IF(A24stdlife="n/a","n/a",IF(T$3&gt;(A24stdlife+$E380),(Input!$J$166*(1+rvanilla)^0.5)-SUM($J380:S380),(Input!$J$166*(1+rvanilla)^0.5)/A24stdlife))</f>
        <v>0</v>
      </c>
      <c r="U380" s="164">
        <f>IF(A24stdlife="n/a","n/a",IF(U$3&gt;(A24stdlife+$E380),(Input!$J$166*(1+rvanilla)^0.5)-SUM($J380:T380),(Input!$J$166*(1+rvanilla)^0.5)/A24stdlife))</f>
        <v>0</v>
      </c>
      <c r="V380" s="164">
        <f>IF(A24stdlife="n/a","n/a",IF(V$3&gt;(A24stdlife+$E380),(Input!$J$166*(1+rvanilla)^0.5)-SUM($J380:U380),(Input!$J$166*(1+rvanilla)^0.5)/A24stdlife))</f>
        <v>0</v>
      </c>
      <c r="W380" s="164">
        <f>IF(A24stdlife="n/a","n/a",IF(W$3&gt;(A24stdlife+$E380),(Input!$J$166*(1+rvanilla)^0.5)-SUM($J380:V380),(Input!$J$166*(1+rvanilla)^0.5)/A24stdlife))</f>
        <v>0</v>
      </c>
      <c r="X380" s="164">
        <f>IF(A24stdlife="n/a","n/a",IF(X$3&gt;(A24stdlife+$E380),(Input!$J$166*(1+rvanilla)^0.5)-SUM($J380:W380),(Input!$J$166*(1+rvanilla)^0.5)/A24stdlife))</f>
        <v>0</v>
      </c>
      <c r="Y380" s="164">
        <f>IF(A24stdlife="n/a","n/a",IF(Y$3&gt;(A24stdlife+$E380),(Input!$J$166*(1+rvanilla)^0.5)-SUM($J380:X380),(Input!$J$166*(1+rvanilla)^0.5)/A24stdlife))</f>
        <v>0</v>
      </c>
      <c r="Z380" s="164">
        <f>IF(A24stdlife="n/a","n/a",IF(Z$3&gt;(A24stdlife+$E380),(Input!$J$166*(1+rvanilla)^0.5)-SUM($J380:Y380),(Input!$J$166*(1+rvanilla)^0.5)/A24stdlife))</f>
        <v>0</v>
      </c>
      <c r="AA380" s="164">
        <f>IF(A24stdlife="n/a","n/a",IF(AA$3&gt;(A24stdlife+$E380),(Input!$J$166*(1+rvanilla)^0.5)-SUM($J380:Z380),(Input!$J$166*(1+rvanilla)^0.5)/A24stdlife))</f>
        <v>0</v>
      </c>
      <c r="AB380" s="164">
        <f>IF(A24stdlife="n/a","n/a",IF(AB$3&gt;(A24stdlife+$E380),(Input!$J$166*(1+rvanilla)^0.5)-SUM($J380:AA380),(Input!$J$166*(1+rvanilla)^0.5)/A24stdlife))</f>
        <v>0</v>
      </c>
      <c r="AC380" s="164">
        <f>IF(A24stdlife="n/a","n/a",IF(AC$3&gt;(A24stdlife+$E380),(Input!$J$166*(1+rvanilla)^0.5)-SUM($J380:AB380),(Input!$J$166*(1+rvanilla)^0.5)/A24stdlife))</f>
        <v>0</v>
      </c>
      <c r="AD380" s="164">
        <f>IF(A24stdlife="n/a","n/a",IF(AD$3&gt;(A24stdlife+$E380),(Input!$J$166*(1+rvanilla)^0.5)-SUM($J380:AC380),(Input!$J$166*(1+rvanilla)^0.5)/A24stdlife))</f>
        <v>0</v>
      </c>
      <c r="AE380" s="164">
        <f>IF(A24stdlife="n/a","n/a",IF(AE$3&gt;(A24stdlife+$E380),(Input!$J$166*(1+rvanilla)^0.5)-SUM($J380:AD380),(Input!$J$166*(1+rvanilla)^0.5)/A24stdlife))</f>
        <v>0</v>
      </c>
      <c r="AF380" s="164">
        <f>IF(A24stdlife="n/a","n/a",IF(AF$3&gt;(A24stdlife+$E380),(Input!$J$166*(1+rvanilla)^0.5)-SUM($J380:AE380),(Input!$J$166*(1+rvanilla)^0.5)/A24stdlife))</f>
        <v>0</v>
      </c>
      <c r="AG380" s="164">
        <f>IF(A24stdlife="n/a","n/a",IF(AG$3&gt;(A24stdlife+$E380),(Input!$J$166*(1+rvanilla)^0.5)-SUM($J380:AF380),(Input!$J$166*(1+rvanilla)^0.5)/A24stdlife))</f>
        <v>0</v>
      </c>
      <c r="AH380" s="164">
        <f>IF(A24stdlife="n/a","n/a",IF(AH$3&gt;(A24stdlife+$E380),(Input!$J$166*(1+rvanilla)^0.5)-SUM($J380:AG380),(Input!$J$166*(1+rvanilla)^0.5)/A24stdlife))</f>
        <v>0</v>
      </c>
      <c r="AI380" s="164">
        <f>IF(A24stdlife="n/a","n/a",IF(AI$3&gt;(A24stdlife+$E380),(Input!$J$166*(1+rvanilla)^0.5)-SUM($J380:AH380),(Input!$J$166*(1+rvanilla)^0.5)/A24stdlife))</f>
        <v>0</v>
      </c>
      <c r="AJ380" s="164">
        <f>IF(A24stdlife="n/a","n/a",IF(AJ$3&gt;(A24stdlife+$E380),(Input!$J$166*(1+rvanilla)^0.5)-SUM($J380:AI380),(Input!$J$166*(1+rvanilla)^0.5)/A24stdlife))</f>
        <v>0</v>
      </c>
      <c r="AK380" s="164">
        <f>IF(A24stdlife="n/a","n/a",IF(AK$3&gt;(A24stdlife+$E380),(Input!$J$166*(1+rvanilla)^0.5)-SUM($J380:AJ380),(Input!$J$166*(1+rvanilla)^0.5)/A24stdlife))</f>
        <v>0</v>
      </c>
      <c r="AL380" s="164">
        <f>IF(A24stdlife="n/a","n/a",IF(AL$3&gt;(A24stdlife+$E380),(Input!$J$166*(1+rvanilla)^0.5)-SUM($J380:AK380),(Input!$J$166*(1+rvanilla)^0.5)/A24stdlife))</f>
        <v>0</v>
      </c>
      <c r="AM380" s="164">
        <f>IF(A24stdlife="n/a","n/a",IF(AM$3&gt;(A24stdlife+$E380),(Input!$J$166*(1+rvanilla)^0.5)-SUM($J380:AL380),(Input!$J$166*(1+rvanilla)^0.5)/A24stdlife))</f>
        <v>0</v>
      </c>
      <c r="AN380" s="164">
        <f>IF(A24stdlife="n/a","n/a",IF(AN$3&gt;(A24stdlife+$E380),(Input!$J$166*(1+rvanilla)^0.5)-SUM($J380:AM380),(Input!$J$166*(1+rvanilla)^0.5)/A24stdlife))</f>
        <v>0</v>
      </c>
      <c r="AO380" s="164">
        <f>IF(A24stdlife="n/a","n/a",IF(AO$3&gt;(A24stdlife+$E380),(Input!$J$166*(1+rvanilla)^0.5)-SUM($J380:AN380),(Input!$J$166*(1+rvanilla)^0.5)/A24stdlife))</f>
        <v>0</v>
      </c>
      <c r="AP380" s="164">
        <f>IF(A24stdlife="n/a","n/a",IF(AP$3&gt;(A24stdlife+$E380),(Input!$J$166*(1+rvanilla)^0.5)-SUM($J380:AO380),(Input!$J$166*(1+rvanilla)^0.5)/A24stdlife))</f>
        <v>0</v>
      </c>
      <c r="AQ380" s="164">
        <f>IF(A24stdlife="n/a","n/a",IF(AQ$3&gt;(A24stdlife+$E380),(Input!$J$166*(1+rvanilla)^0.5)-SUM($J380:AP380),(Input!$J$166*(1+rvanilla)^0.5)/A24stdlife))</f>
        <v>0</v>
      </c>
      <c r="AR380" s="164">
        <f>IF(A24stdlife="n/a","n/a",IF(AR$3&gt;(A24stdlife+$E380),(Input!$J$166*(1+rvanilla)^0.5)-SUM($J380:AQ380),(Input!$J$166*(1+rvanilla)^0.5)/A24stdlife))</f>
        <v>0</v>
      </c>
      <c r="AS380" s="164">
        <f>IF(A24stdlife="n/a","n/a",IF(AS$3&gt;(A24stdlife+$E380),(Input!$J$166*(1+rvanilla)^0.5)-SUM($J380:AR380),(Input!$J$166*(1+rvanilla)^0.5)/A24stdlife))</f>
        <v>0</v>
      </c>
      <c r="AT380" s="164">
        <f>IF(A24stdlife="n/a","n/a",IF(AT$3&gt;(A24stdlife+$E380),(Input!$J$166*(1+rvanilla)^0.5)-SUM($J380:AS380),(Input!$J$166*(1+rvanilla)^0.5)/A24stdlife))</f>
        <v>0</v>
      </c>
      <c r="AU380" s="164">
        <f>IF(A24stdlife="n/a","n/a",IF(AU$3&gt;(A24stdlife+$E380),(Input!$J$166*(1+rvanilla)^0.5)-SUM($J380:AT380),(Input!$J$166*(1+rvanilla)^0.5)/A24stdlife))</f>
        <v>0</v>
      </c>
      <c r="AV380" s="164">
        <f>IF(A24stdlife="n/a","n/a",IF(AV$3&gt;(A24stdlife+$E380),(Input!$J$166*(1+rvanilla)^0.5)-SUM($J380:AU380),(Input!$J$166*(1+rvanilla)^0.5)/A24stdlife))</f>
        <v>0</v>
      </c>
      <c r="AW380" s="164">
        <f>IF(A24stdlife="n/a","n/a",IF(AW$3&gt;(A24stdlife+$E380),(Input!$J$166*(1+rvanilla)^0.5)-SUM($J380:AV380),(Input!$J$166*(1+rvanilla)^0.5)/A24stdlife))</f>
        <v>0</v>
      </c>
      <c r="AX380" s="164">
        <f>IF(A24stdlife="n/a","n/a",IF(AX$3&gt;(A24stdlife+$E380),(Input!$J$166*(1+rvanilla)^0.5)-SUM($J380:AW380),(Input!$J$166*(1+rvanilla)^0.5)/A24stdlife))</f>
        <v>0</v>
      </c>
      <c r="AY380" s="164">
        <f>IF(A24stdlife="n/a","n/a",IF(AY$3&gt;(A24stdlife+$E380),(Input!$J$166*(1+rvanilla)^0.5)-SUM($J380:AX380),(Input!$J$166*(1+rvanilla)^0.5)/A24stdlife))</f>
        <v>0</v>
      </c>
      <c r="AZ380" s="164">
        <f>IF(A24stdlife="n/a","n/a",IF(AZ$3&gt;(A24stdlife+$E380),(Input!$J$166*(1+rvanilla)^0.5)-SUM($J380:AY380),(Input!$J$166*(1+rvanilla)^0.5)/A24stdlife))</f>
        <v>0</v>
      </c>
      <c r="BA380" s="164">
        <f>IF(A24stdlife="n/a","n/a",IF(BA$3&gt;(A24stdlife+$E380),(Input!$J$166*(1+rvanilla)^0.5)-SUM($J380:AZ380),(Input!$J$166*(1+rvanilla)^0.5)/A24stdlife))</f>
        <v>0</v>
      </c>
      <c r="BB380" s="164">
        <f>IF(A24stdlife="n/a","n/a",IF(BB$3&gt;(A24stdlife+$E380),(Input!$J$166*(1+rvanilla)^0.5)-SUM($J380:BA380),(Input!$J$166*(1+rvanilla)^0.5)/A24stdlife))</f>
        <v>0</v>
      </c>
      <c r="BC380" s="164">
        <f>IF(A24stdlife="n/a","n/a",IF(BC$3&gt;(A24stdlife+$E380),(Input!$J$166*(1+rvanilla)^0.5)-SUM($J380:BB380),(Input!$J$166*(1+rvanilla)^0.5)/A24stdlife))</f>
        <v>0</v>
      </c>
      <c r="BD380" s="164">
        <f>IF(A24stdlife="n/a","n/a",IF(BD$3&gt;(A24stdlife+$E380),(Input!$J$166*(1+rvanilla)^0.5)-SUM($J380:BC380),(Input!$J$166*(1+rvanilla)^0.5)/A24stdlife))</f>
        <v>0</v>
      </c>
      <c r="BE380" s="164">
        <f>IF(A24stdlife="n/a","n/a",IF(BE$3&gt;(A24stdlife+$E380),(Input!$J$166*(1+rvanilla)^0.5)-SUM($J380:BD380),(Input!$J$166*(1+rvanilla)^0.5)/A24stdlife))</f>
        <v>0</v>
      </c>
      <c r="BF380" s="164">
        <f>IF(A24stdlife="n/a","n/a",IF(BF$3&gt;(A24stdlife+$E380),(Input!$J$166*(1+rvanilla)^0.5)-SUM($J380:BE380),(Input!$J$166*(1+rvanilla)^0.5)/A24stdlife))</f>
        <v>0</v>
      </c>
      <c r="BG380" s="164">
        <f>IF(A24stdlife="n/a","n/a",IF(BG$3&gt;(A24stdlife+$E380),(Input!$J$166*(1+rvanilla)^0.5)-SUM($J380:BF380),(Input!$J$166*(1+rvanilla)^0.5)/A24stdlife))</f>
        <v>0</v>
      </c>
      <c r="BH380" s="164">
        <f>IF(A24stdlife="n/a","n/a",IF(BH$3&gt;(A24stdlife+$E380),(Input!$J$166*(1+rvanilla)^0.5)-SUM($J380:BG380),(Input!$J$166*(1+rvanilla)^0.5)/A24stdlife))</f>
        <v>0</v>
      </c>
      <c r="BI380" s="164">
        <f>IF(A24stdlife="n/a","n/a",IF(BI$3&gt;(A24stdlife+$E380),(Input!$J$166*(1+rvanilla)^0.5)-SUM($J380:BH380),(Input!$J$166*(1+rvanilla)^0.5)/A24stdlife))</f>
        <v>0</v>
      </c>
      <c r="BJ380" s="18"/>
      <c r="BK380" s="18"/>
      <c r="BL380"/>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s="5" customFormat="1" hidden="1" outlineLevel="2" x14ac:dyDescent="0.2">
      <c r="A381" s="18"/>
      <c r="B381" s="18"/>
      <c r="C381" s="36"/>
      <c r="D381" s="485"/>
      <c r="E381" s="283">
        <v>5</v>
      </c>
      <c r="F381" s="38"/>
      <c r="G381" s="391"/>
      <c r="H381" s="308"/>
      <c r="I381" s="308"/>
      <c r="J381" s="308"/>
      <c r="K381" s="307"/>
      <c r="L381" s="164">
        <f>IF(A24stdlife="n/a","n/a",IF(L$3&gt;(A24stdlife+$E381),(Input!$K$166*(1+rvanilla)^0.5)-SUM($K381:K381),(Input!$K$166*(1+rvanilla)^0.5)/A24stdlife))</f>
        <v>0</v>
      </c>
      <c r="M381" s="164">
        <f>IF(A24stdlife="n/a","n/a",IF(M$3&gt;(A24stdlife+$E381),(Input!$K$166*(1+rvanilla)^0.5)-SUM($K381:L381),(Input!$K$166*(1+rvanilla)^0.5)/A24stdlife))</f>
        <v>0</v>
      </c>
      <c r="N381" s="164">
        <f>IF(A24stdlife="n/a","n/a",IF(N$3&gt;(A24stdlife+$E381),(Input!$K$166*(1+rvanilla)^0.5)-SUM($K381:M381),(Input!$K$166*(1+rvanilla)^0.5)/A24stdlife))</f>
        <v>0</v>
      </c>
      <c r="O381" s="164">
        <f>IF(A24stdlife="n/a","n/a",IF(O$3&gt;(A24stdlife+$E381),(Input!$K$166*(1+rvanilla)^0.5)-SUM($K381:N381),(Input!$K$166*(1+rvanilla)^0.5)/A24stdlife))</f>
        <v>0</v>
      </c>
      <c r="P381" s="164">
        <f>IF(A24stdlife="n/a","n/a",IF(P$3&gt;(A24stdlife+$E381),(Input!$K$166*(1+rvanilla)^0.5)-SUM($K381:O381),(Input!$K$166*(1+rvanilla)^0.5)/A24stdlife))</f>
        <v>0</v>
      </c>
      <c r="Q381" s="164">
        <f>IF(A24stdlife="n/a","n/a",IF(Q$3&gt;(A24stdlife+$E381),(Input!$K$166*(1+rvanilla)^0.5)-SUM($K381:P381),(Input!$K$166*(1+rvanilla)^0.5)/A24stdlife))</f>
        <v>0</v>
      </c>
      <c r="R381" s="164">
        <f>IF(A24stdlife="n/a","n/a",IF(R$3&gt;(A24stdlife+$E381),(Input!$K$166*(1+rvanilla)^0.5)-SUM($K381:Q381),(Input!$K$166*(1+rvanilla)^0.5)/A24stdlife))</f>
        <v>0</v>
      </c>
      <c r="S381" s="164">
        <f>IF(A24stdlife="n/a","n/a",IF(S$3&gt;(A24stdlife+$E381),(Input!$K$166*(1+rvanilla)^0.5)-SUM($K381:R381),(Input!$K$166*(1+rvanilla)^0.5)/A24stdlife))</f>
        <v>0</v>
      </c>
      <c r="T381" s="164">
        <f>IF(A24stdlife="n/a","n/a",IF(T$3&gt;(A24stdlife+$E381),(Input!$K$166*(1+rvanilla)^0.5)-SUM($K381:S381),(Input!$K$166*(1+rvanilla)^0.5)/A24stdlife))</f>
        <v>0</v>
      </c>
      <c r="U381" s="164">
        <f>IF(A24stdlife="n/a","n/a",IF(U$3&gt;(A24stdlife+$E381),(Input!$K$166*(1+rvanilla)^0.5)-SUM($K381:T381),(Input!$K$166*(1+rvanilla)^0.5)/A24stdlife))</f>
        <v>0</v>
      </c>
      <c r="V381" s="164">
        <f>IF(A24stdlife="n/a","n/a",IF(V$3&gt;(A24stdlife+$E381),(Input!$K$166*(1+rvanilla)^0.5)-SUM($K381:U381),(Input!$K$166*(1+rvanilla)^0.5)/A24stdlife))</f>
        <v>0</v>
      </c>
      <c r="W381" s="164">
        <f>IF(A24stdlife="n/a","n/a",IF(W$3&gt;(A24stdlife+$E381),(Input!$K$166*(1+rvanilla)^0.5)-SUM($K381:V381),(Input!$K$166*(1+rvanilla)^0.5)/A24stdlife))</f>
        <v>0</v>
      </c>
      <c r="X381" s="164">
        <f>IF(A24stdlife="n/a","n/a",IF(X$3&gt;(A24stdlife+$E381),(Input!$K$166*(1+rvanilla)^0.5)-SUM($K381:W381),(Input!$K$166*(1+rvanilla)^0.5)/A24stdlife))</f>
        <v>0</v>
      </c>
      <c r="Y381" s="164">
        <f>IF(A24stdlife="n/a","n/a",IF(Y$3&gt;(A24stdlife+$E381),(Input!$K$166*(1+rvanilla)^0.5)-SUM($K381:X381),(Input!$K$166*(1+rvanilla)^0.5)/A24stdlife))</f>
        <v>0</v>
      </c>
      <c r="Z381" s="164">
        <f>IF(A24stdlife="n/a","n/a",IF(Z$3&gt;(A24stdlife+$E381),(Input!$K$166*(1+rvanilla)^0.5)-SUM($K381:Y381),(Input!$K$166*(1+rvanilla)^0.5)/A24stdlife))</f>
        <v>0</v>
      </c>
      <c r="AA381" s="164">
        <f>IF(A24stdlife="n/a","n/a",IF(AA$3&gt;(A24stdlife+$E381),(Input!$K$166*(1+rvanilla)^0.5)-SUM($K381:Z381),(Input!$K$166*(1+rvanilla)^0.5)/A24stdlife))</f>
        <v>0</v>
      </c>
      <c r="AB381" s="164">
        <f>IF(A24stdlife="n/a","n/a",IF(AB$3&gt;(A24stdlife+$E381),(Input!$K$166*(1+rvanilla)^0.5)-SUM($K381:AA381),(Input!$K$166*(1+rvanilla)^0.5)/A24stdlife))</f>
        <v>0</v>
      </c>
      <c r="AC381" s="164">
        <f>IF(A24stdlife="n/a","n/a",IF(AC$3&gt;(A24stdlife+$E381),(Input!$K$166*(1+rvanilla)^0.5)-SUM($K381:AB381),(Input!$K$166*(1+rvanilla)^0.5)/A24stdlife))</f>
        <v>0</v>
      </c>
      <c r="AD381" s="164">
        <f>IF(A24stdlife="n/a","n/a",IF(AD$3&gt;(A24stdlife+$E381),(Input!$K$166*(1+rvanilla)^0.5)-SUM($K381:AC381),(Input!$K$166*(1+rvanilla)^0.5)/A24stdlife))</f>
        <v>0</v>
      </c>
      <c r="AE381" s="164">
        <f>IF(A24stdlife="n/a","n/a",IF(AE$3&gt;(A24stdlife+$E381),(Input!$K$166*(1+rvanilla)^0.5)-SUM($K381:AD381),(Input!$K$166*(1+rvanilla)^0.5)/A24stdlife))</f>
        <v>0</v>
      </c>
      <c r="AF381" s="164">
        <f>IF(A24stdlife="n/a","n/a",IF(AF$3&gt;(A24stdlife+$E381),(Input!$K$166*(1+rvanilla)^0.5)-SUM($K381:AE381),(Input!$K$166*(1+rvanilla)^0.5)/A24stdlife))</f>
        <v>0</v>
      </c>
      <c r="AG381" s="164">
        <f>IF(A24stdlife="n/a","n/a",IF(AG$3&gt;(A24stdlife+$E381),(Input!$K$166*(1+rvanilla)^0.5)-SUM($K381:AF381),(Input!$K$166*(1+rvanilla)^0.5)/A24stdlife))</f>
        <v>0</v>
      </c>
      <c r="AH381" s="164">
        <f>IF(A24stdlife="n/a","n/a",IF(AH$3&gt;(A24stdlife+$E381),(Input!$K$166*(1+rvanilla)^0.5)-SUM($K381:AG381),(Input!$K$166*(1+rvanilla)^0.5)/A24stdlife))</f>
        <v>0</v>
      </c>
      <c r="AI381" s="164">
        <f>IF(A24stdlife="n/a","n/a",IF(AI$3&gt;(A24stdlife+$E381),(Input!$K$166*(1+rvanilla)^0.5)-SUM($K381:AH381),(Input!$K$166*(1+rvanilla)^0.5)/A24stdlife))</f>
        <v>0</v>
      </c>
      <c r="AJ381" s="164">
        <f>IF(A24stdlife="n/a","n/a",IF(AJ$3&gt;(A24stdlife+$E381),(Input!$K$166*(1+rvanilla)^0.5)-SUM($K381:AI381),(Input!$K$166*(1+rvanilla)^0.5)/A24stdlife))</f>
        <v>0</v>
      </c>
      <c r="AK381" s="164">
        <f>IF(A24stdlife="n/a","n/a",IF(AK$3&gt;(A24stdlife+$E381),(Input!$K$166*(1+rvanilla)^0.5)-SUM($K381:AJ381),(Input!$K$166*(1+rvanilla)^0.5)/A24stdlife))</f>
        <v>0</v>
      </c>
      <c r="AL381" s="164">
        <f>IF(A24stdlife="n/a","n/a",IF(AL$3&gt;(A24stdlife+$E381),(Input!$K$166*(1+rvanilla)^0.5)-SUM($K381:AK381),(Input!$K$166*(1+rvanilla)^0.5)/A24stdlife))</f>
        <v>0</v>
      </c>
      <c r="AM381" s="164">
        <f>IF(A24stdlife="n/a","n/a",IF(AM$3&gt;(A24stdlife+$E381),(Input!$K$166*(1+rvanilla)^0.5)-SUM($K381:AL381),(Input!$K$166*(1+rvanilla)^0.5)/A24stdlife))</f>
        <v>0</v>
      </c>
      <c r="AN381" s="164">
        <f>IF(A24stdlife="n/a","n/a",IF(AN$3&gt;(A24stdlife+$E381),(Input!$K$166*(1+rvanilla)^0.5)-SUM($K381:AM381),(Input!$K$166*(1+rvanilla)^0.5)/A24stdlife))</f>
        <v>0</v>
      </c>
      <c r="AO381" s="164">
        <f>IF(A24stdlife="n/a","n/a",IF(AO$3&gt;(A24stdlife+$E381),(Input!$K$166*(1+rvanilla)^0.5)-SUM($K381:AN381),(Input!$K$166*(1+rvanilla)^0.5)/A24stdlife))</f>
        <v>0</v>
      </c>
      <c r="AP381" s="164">
        <f>IF(A24stdlife="n/a","n/a",IF(AP$3&gt;(A24stdlife+$E381),(Input!$K$166*(1+rvanilla)^0.5)-SUM($K381:AO381),(Input!$K$166*(1+rvanilla)^0.5)/A24stdlife))</f>
        <v>0</v>
      </c>
      <c r="AQ381" s="164">
        <f>IF(A24stdlife="n/a","n/a",IF(AQ$3&gt;(A24stdlife+$E381),(Input!$K$166*(1+rvanilla)^0.5)-SUM($K381:AP381),(Input!$K$166*(1+rvanilla)^0.5)/A24stdlife))</f>
        <v>0</v>
      </c>
      <c r="AR381" s="164">
        <f>IF(A24stdlife="n/a","n/a",IF(AR$3&gt;(A24stdlife+$E381),(Input!$K$166*(1+rvanilla)^0.5)-SUM($K381:AQ381),(Input!$K$166*(1+rvanilla)^0.5)/A24stdlife))</f>
        <v>0</v>
      </c>
      <c r="AS381" s="164">
        <f>IF(A24stdlife="n/a","n/a",IF(AS$3&gt;(A24stdlife+$E381),(Input!$K$166*(1+rvanilla)^0.5)-SUM($K381:AR381),(Input!$K$166*(1+rvanilla)^0.5)/A24stdlife))</f>
        <v>0</v>
      </c>
      <c r="AT381" s="164">
        <f>IF(A24stdlife="n/a","n/a",IF(AT$3&gt;(A24stdlife+$E381),(Input!$K$166*(1+rvanilla)^0.5)-SUM($K381:AS381),(Input!$K$166*(1+rvanilla)^0.5)/A24stdlife))</f>
        <v>0</v>
      </c>
      <c r="AU381" s="164">
        <f>IF(A24stdlife="n/a","n/a",IF(AU$3&gt;(A24stdlife+$E381),(Input!$K$166*(1+rvanilla)^0.5)-SUM($K381:AT381),(Input!$K$166*(1+rvanilla)^0.5)/A24stdlife))</f>
        <v>0</v>
      </c>
      <c r="AV381" s="164">
        <f>IF(A24stdlife="n/a","n/a",IF(AV$3&gt;(A24stdlife+$E381),(Input!$K$166*(1+rvanilla)^0.5)-SUM($K381:AU381),(Input!$K$166*(1+rvanilla)^0.5)/A24stdlife))</f>
        <v>0</v>
      </c>
      <c r="AW381" s="164">
        <f>IF(A24stdlife="n/a","n/a",IF(AW$3&gt;(A24stdlife+$E381),(Input!$K$166*(1+rvanilla)^0.5)-SUM($K381:AV381),(Input!$K$166*(1+rvanilla)^0.5)/A24stdlife))</f>
        <v>0</v>
      </c>
      <c r="AX381" s="164">
        <f>IF(A24stdlife="n/a","n/a",IF(AX$3&gt;(A24stdlife+$E381),(Input!$K$166*(1+rvanilla)^0.5)-SUM($K381:AW381),(Input!$K$166*(1+rvanilla)^0.5)/A24stdlife))</f>
        <v>0</v>
      </c>
      <c r="AY381" s="164">
        <f>IF(A24stdlife="n/a","n/a",IF(AY$3&gt;(A24stdlife+$E381),(Input!$K$166*(1+rvanilla)^0.5)-SUM($K381:AX381),(Input!$K$166*(1+rvanilla)^0.5)/A24stdlife))</f>
        <v>0</v>
      </c>
      <c r="AZ381" s="164">
        <f>IF(A24stdlife="n/a","n/a",IF(AZ$3&gt;(A24stdlife+$E381),(Input!$K$166*(1+rvanilla)^0.5)-SUM($K381:AY381),(Input!$K$166*(1+rvanilla)^0.5)/A24stdlife))</f>
        <v>0</v>
      </c>
      <c r="BA381" s="164">
        <f>IF(A24stdlife="n/a","n/a",IF(BA$3&gt;(A24stdlife+$E381),(Input!$K$166*(1+rvanilla)^0.5)-SUM($K381:AZ381),(Input!$K$166*(1+rvanilla)^0.5)/A24stdlife))</f>
        <v>0</v>
      </c>
      <c r="BB381" s="164">
        <f>IF(A24stdlife="n/a","n/a",IF(BB$3&gt;(A24stdlife+$E381),(Input!$K$166*(1+rvanilla)^0.5)-SUM($K381:BA381),(Input!$K$166*(1+rvanilla)^0.5)/A24stdlife))</f>
        <v>0</v>
      </c>
      <c r="BC381" s="164">
        <f>IF(A24stdlife="n/a","n/a",IF(BC$3&gt;(A24stdlife+$E381),(Input!$K$166*(1+rvanilla)^0.5)-SUM($K381:BB381),(Input!$K$166*(1+rvanilla)^0.5)/A24stdlife))</f>
        <v>0</v>
      </c>
      <c r="BD381" s="164">
        <f>IF(A24stdlife="n/a","n/a",IF(BD$3&gt;(A24stdlife+$E381),(Input!$K$166*(1+rvanilla)^0.5)-SUM($K381:BC381),(Input!$K$166*(1+rvanilla)^0.5)/A24stdlife))</f>
        <v>0</v>
      </c>
      <c r="BE381" s="164">
        <f>IF(A24stdlife="n/a","n/a",IF(BE$3&gt;(A24stdlife+$E381),(Input!$K$166*(1+rvanilla)^0.5)-SUM($K381:BD381),(Input!$K$166*(1+rvanilla)^0.5)/A24stdlife))</f>
        <v>0</v>
      </c>
      <c r="BF381" s="164">
        <f>IF(A24stdlife="n/a","n/a",IF(BF$3&gt;(A24stdlife+$E381),(Input!$K$166*(1+rvanilla)^0.5)-SUM($K381:BE381),(Input!$K$166*(1+rvanilla)^0.5)/A24stdlife))</f>
        <v>0</v>
      </c>
      <c r="BG381" s="164">
        <f>IF(A24stdlife="n/a","n/a",IF(BG$3&gt;(A24stdlife+$E381),(Input!$K$166*(1+rvanilla)^0.5)-SUM($K381:BF381),(Input!$K$166*(1+rvanilla)^0.5)/A24stdlife))</f>
        <v>0</v>
      </c>
      <c r="BH381" s="164">
        <f>IF(A24stdlife="n/a","n/a",IF(BH$3&gt;(A24stdlife+$E381),(Input!$K$166*(1+rvanilla)^0.5)-SUM($K381:BG381),(Input!$K$166*(1+rvanilla)^0.5)/A24stdlife))</f>
        <v>0</v>
      </c>
      <c r="BI381" s="164">
        <f>IF(A24stdlife="n/a","n/a",IF(BI$3&gt;(A24stdlife+$E381),(Input!$K$166*(1+rvanilla)^0.5)-SUM($K381:BH381),(Input!$K$166*(1+rvanilla)^0.5)/A24stdlife))</f>
        <v>0</v>
      </c>
      <c r="BJ381" s="18"/>
      <c r="BK381" s="18"/>
      <c r="BL381"/>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s="5" customFormat="1" hidden="1" outlineLevel="2" x14ac:dyDescent="0.2">
      <c r="A382" s="18"/>
      <c r="B382" s="18"/>
      <c r="C382" s="36"/>
      <c r="D382" s="485"/>
      <c r="E382" s="283">
        <v>6</v>
      </c>
      <c r="F382" s="38"/>
      <c r="G382" s="391"/>
      <c r="H382" s="308"/>
      <c r="I382" s="308"/>
      <c r="J382" s="308"/>
      <c r="K382" s="308"/>
      <c r="L382" s="307"/>
      <c r="M382" s="164">
        <f>IF(A24stdlife="n/a","n/a",IF(M$3&gt;(A24stdlife+$E382),(Input!$L$166*(1+rvanilla)^0.5)-SUM($L382:L382),(Input!$L$166*(1+rvanilla)^0.5)/A24stdlife))</f>
        <v>0</v>
      </c>
      <c r="N382" s="164">
        <f>IF(A24stdlife="n/a","n/a",IF(N$3&gt;(A24stdlife+$E382),(Input!$L$166*(1+rvanilla)^0.5)-SUM($L382:M382),(Input!$L$166*(1+rvanilla)^0.5)/A24stdlife))</f>
        <v>0</v>
      </c>
      <c r="O382" s="164">
        <f>IF(A24stdlife="n/a","n/a",IF(O$3&gt;(A24stdlife+$E382),(Input!$L$166*(1+rvanilla)^0.5)-SUM($L382:N382),(Input!$L$166*(1+rvanilla)^0.5)/A24stdlife))</f>
        <v>0</v>
      </c>
      <c r="P382" s="164">
        <f>IF(A24stdlife="n/a","n/a",IF(P$3&gt;(A24stdlife+$E382),(Input!$L$166*(1+rvanilla)^0.5)-SUM($L382:O382),(Input!$L$166*(1+rvanilla)^0.5)/A24stdlife))</f>
        <v>0</v>
      </c>
      <c r="Q382" s="164">
        <f>IF(A24stdlife="n/a","n/a",IF(Q$3&gt;(A24stdlife+$E382),(Input!$L$166*(1+rvanilla)^0.5)-SUM($L382:P382),(Input!$L$166*(1+rvanilla)^0.5)/A24stdlife))</f>
        <v>0</v>
      </c>
      <c r="R382" s="164">
        <f>IF(A24stdlife="n/a","n/a",IF(R$3&gt;(A24stdlife+$E382),(Input!$L$166*(1+rvanilla)^0.5)-SUM($L382:Q382),(Input!$L$166*(1+rvanilla)^0.5)/A24stdlife))</f>
        <v>0</v>
      </c>
      <c r="S382" s="164">
        <f>IF(A24stdlife="n/a","n/a",IF(S$3&gt;(A24stdlife+$E382),(Input!$L$166*(1+rvanilla)^0.5)-SUM($L382:R382),(Input!$L$166*(1+rvanilla)^0.5)/A24stdlife))</f>
        <v>0</v>
      </c>
      <c r="T382" s="164">
        <f>IF(A24stdlife="n/a","n/a",IF(T$3&gt;(A24stdlife+$E382),(Input!$L$166*(1+rvanilla)^0.5)-SUM($L382:S382),(Input!$L$166*(1+rvanilla)^0.5)/A24stdlife))</f>
        <v>0</v>
      </c>
      <c r="U382" s="164">
        <f>IF(A24stdlife="n/a","n/a",IF(U$3&gt;(A24stdlife+$E382),(Input!$L$166*(1+rvanilla)^0.5)-SUM($L382:T382),(Input!$L$166*(1+rvanilla)^0.5)/A24stdlife))</f>
        <v>0</v>
      </c>
      <c r="V382" s="164">
        <f>IF(A24stdlife="n/a","n/a",IF(V$3&gt;(A24stdlife+$E382),(Input!$L$166*(1+rvanilla)^0.5)-SUM($L382:U382),(Input!$L$166*(1+rvanilla)^0.5)/A24stdlife))</f>
        <v>0</v>
      </c>
      <c r="W382" s="164">
        <f>IF(A24stdlife="n/a","n/a",IF(W$3&gt;(A24stdlife+$E382),(Input!$L$166*(1+rvanilla)^0.5)-SUM($L382:V382),(Input!$L$166*(1+rvanilla)^0.5)/A24stdlife))</f>
        <v>0</v>
      </c>
      <c r="X382" s="164">
        <f>IF(A24stdlife="n/a","n/a",IF(X$3&gt;(A24stdlife+$E382),(Input!$L$166*(1+rvanilla)^0.5)-SUM($L382:W382),(Input!$L$166*(1+rvanilla)^0.5)/A24stdlife))</f>
        <v>0</v>
      </c>
      <c r="Y382" s="164">
        <f>IF(A24stdlife="n/a","n/a",IF(Y$3&gt;(A24stdlife+$E382),(Input!$L$166*(1+rvanilla)^0.5)-SUM($L382:X382),(Input!$L$166*(1+rvanilla)^0.5)/A24stdlife))</f>
        <v>0</v>
      </c>
      <c r="Z382" s="164">
        <f>IF(A24stdlife="n/a","n/a",IF(Z$3&gt;(A24stdlife+$E382),(Input!$L$166*(1+rvanilla)^0.5)-SUM($L382:Y382),(Input!$L$166*(1+rvanilla)^0.5)/A24stdlife))</f>
        <v>0</v>
      </c>
      <c r="AA382" s="164">
        <f>IF(A24stdlife="n/a","n/a",IF(AA$3&gt;(A24stdlife+$E382),(Input!$L$166*(1+rvanilla)^0.5)-SUM($L382:Z382),(Input!$L$166*(1+rvanilla)^0.5)/A24stdlife))</f>
        <v>0</v>
      </c>
      <c r="AB382" s="164">
        <f>IF(A24stdlife="n/a","n/a",IF(AB$3&gt;(A24stdlife+$E382),(Input!$L$166*(1+rvanilla)^0.5)-SUM($L382:AA382),(Input!$L$166*(1+rvanilla)^0.5)/A24stdlife))</f>
        <v>0</v>
      </c>
      <c r="AC382" s="164">
        <f>IF(A24stdlife="n/a","n/a",IF(AC$3&gt;(A24stdlife+$E382),(Input!$L$166*(1+rvanilla)^0.5)-SUM($L382:AB382),(Input!$L$166*(1+rvanilla)^0.5)/A24stdlife))</f>
        <v>0</v>
      </c>
      <c r="AD382" s="164">
        <f>IF(A24stdlife="n/a","n/a",IF(AD$3&gt;(A24stdlife+$E382),(Input!$L$166*(1+rvanilla)^0.5)-SUM($L382:AC382),(Input!$L$166*(1+rvanilla)^0.5)/A24stdlife))</f>
        <v>0</v>
      </c>
      <c r="AE382" s="164">
        <f>IF(A24stdlife="n/a","n/a",IF(AE$3&gt;(A24stdlife+$E382),(Input!$L$166*(1+rvanilla)^0.5)-SUM($L382:AD382),(Input!$L$166*(1+rvanilla)^0.5)/A24stdlife))</f>
        <v>0</v>
      </c>
      <c r="AF382" s="164">
        <f>IF(A24stdlife="n/a","n/a",IF(AF$3&gt;(A24stdlife+$E382),(Input!$L$166*(1+rvanilla)^0.5)-SUM($L382:AE382),(Input!$L$166*(1+rvanilla)^0.5)/A24stdlife))</f>
        <v>0</v>
      </c>
      <c r="AG382" s="164">
        <f>IF(A24stdlife="n/a","n/a",IF(AG$3&gt;(A24stdlife+$E382),(Input!$L$166*(1+rvanilla)^0.5)-SUM($L382:AF382),(Input!$L$166*(1+rvanilla)^0.5)/A24stdlife))</f>
        <v>0</v>
      </c>
      <c r="AH382" s="164">
        <f>IF(A24stdlife="n/a","n/a",IF(AH$3&gt;(A24stdlife+$E382),(Input!$L$166*(1+rvanilla)^0.5)-SUM($L382:AG382),(Input!$L$166*(1+rvanilla)^0.5)/A24stdlife))</f>
        <v>0</v>
      </c>
      <c r="AI382" s="164">
        <f>IF(A24stdlife="n/a","n/a",IF(AI$3&gt;(A24stdlife+$E382),(Input!$L$166*(1+rvanilla)^0.5)-SUM($L382:AH382),(Input!$L$166*(1+rvanilla)^0.5)/A24stdlife))</f>
        <v>0</v>
      </c>
      <c r="AJ382" s="164">
        <f>IF(A24stdlife="n/a","n/a",IF(AJ$3&gt;(A24stdlife+$E382),(Input!$L$166*(1+rvanilla)^0.5)-SUM($L382:AI382),(Input!$L$166*(1+rvanilla)^0.5)/A24stdlife))</f>
        <v>0</v>
      </c>
      <c r="AK382" s="164">
        <f>IF(A24stdlife="n/a","n/a",IF(AK$3&gt;(A24stdlife+$E382),(Input!$L$166*(1+rvanilla)^0.5)-SUM($L382:AJ382),(Input!$L$166*(1+rvanilla)^0.5)/A24stdlife))</f>
        <v>0</v>
      </c>
      <c r="AL382" s="164">
        <f>IF(A24stdlife="n/a","n/a",IF(AL$3&gt;(A24stdlife+$E382),(Input!$L$166*(1+rvanilla)^0.5)-SUM($L382:AK382),(Input!$L$166*(1+rvanilla)^0.5)/A24stdlife))</f>
        <v>0</v>
      </c>
      <c r="AM382" s="164">
        <f>IF(A24stdlife="n/a","n/a",IF(AM$3&gt;(A24stdlife+$E382),(Input!$L$166*(1+rvanilla)^0.5)-SUM($L382:AL382),(Input!$L$166*(1+rvanilla)^0.5)/A24stdlife))</f>
        <v>0</v>
      </c>
      <c r="AN382" s="164">
        <f>IF(A24stdlife="n/a","n/a",IF(AN$3&gt;(A24stdlife+$E382),(Input!$L$166*(1+rvanilla)^0.5)-SUM($L382:AM382),(Input!$L$166*(1+rvanilla)^0.5)/A24stdlife))</f>
        <v>0</v>
      </c>
      <c r="AO382" s="164">
        <f>IF(A24stdlife="n/a","n/a",IF(AO$3&gt;(A24stdlife+$E382),(Input!$L$166*(1+rvanilla)^0.5)-SUM($L382:AN382),(Input!$L$166*(1+rvanilla)^0.5)/A24stdlife))</f>
        <v>0</v>
      </c>
      <c r="AP382" s="164">
        <f>IF(A24stdlife="n/a","n/a",IF(AP$3&gt;(A24stdlife+$E382),(Input!$L$166*(1+rvanilla)^0.5)-SUM($L382:AO382),(Input!$L$166*(1+rvanilla)^0.5)/A24stdlife))</f>
        <v>0</v>
      </c>
      <c r="AQ382" s="164">
        <f>IF(A24stdlife="n/a","n/a",IF(AQ$3&gt;(A24stdlife+$E382),(Input!$L$166*(1+rvanilla)^0.5)-SUM($L382:AP382),(Input!$L$166*(1+rvanilla)^0.5)/A24stdlife))</f>
        <v>0</v>
      </c>
      <c r="AR382" s="164">
        <f>IF(A24stdlife="n/a","n/a",IF(AR$3&gt;(A24stdlife+$E382),(Input!$L$166*(1+rvanilla)^0.5)-SUM($L382:AQ382),(Input!$L$166*(1+rvanilla)^0.5)/A24stdlife))</f>
        <v>0</v>
      </c>
      <c r="AS382" s="164">
        <f>IF(A24stdlife="n/a","n/a",IF(AS$3&gt;(A24stdlife+$E382),(Input!$L$166*(1+rvanilla)^0.5)-SUM($L382:AR382),(Input!$L$166*(1+rvanilla)^0.5)/A24stdlife))</f>
        <v>0</v>
      </c>
      <c r="AT382" s="164">
        <f>IF(A24stdlife="n/a","n/a",IF(AT$3&gt;(A24stdlife+$E382),(Input!$L$166*(1+rvanilla)^0.5)-SUM($L382:AS382),(Input!$L$166*(1+rvanilla)^0.5)/A24stdlife))</f>
        <v>0</v>
      </c>
      <c r="AU382" s="164">
        <f>IF(A24stdlife="n/a","n/a",IF(AU$3&gt;(A24stdlife+$E382),(Input!$L$166*(1+rvanilla)^0.5)-SUM($L382:AT382),(Input!$L$166*(1+rvanilla)^0.5)/A24stdlife))</f>
        <v>0</v>
      </c>
      <c r="AV382" s="164">
        <f>IF(A24stdlife="n/a","n/a",IF(AV$3&gt;(A24stdlife+$E382),(Input!$L$166*(1+rvanilla)^0.5)-SUM($L382:AU382),(Input!$L$166*(1+rvanilla)^0.5)/A24stdlife))</f>
        <v>0</v>
      </c>
      <c r="AW382" s="164">
        <f>IF(A24stdlife="n/a","n/a",IF(AW$3&gt;(A24stdlife+$E382),(Input!$L$166*(1+rvanilla)^0.5)-SUM($L382:AV382),(Input!$L$166*(1+rvanilla)^0.5)/A24stdlife))</f>
        <v>0</v>
      </c>
      <c r="AX382" s="164">
        <f>IF(A24stdlife="n/a","n/a",IF(AX$3&gt;(A24stdlife+$E382),(Input!$L$166*(1+rvanilla)^0.5)-SUM($L382:AW382),(Input!$L$166*(1+rvanilla)^0.5)/A24stdlife))</f>
        <v>0</v>
      </c>
      <c r="AY382" s="164">
        <f>IF(A24stdlife="n/a","n/a",IF(AY$3&gt;(A24stdlife+$E382),(Input!$L$166*(1+rvanilla)^0.5)-SUM($L382:AX382),(Input!$L$166*(1+rvanilla)^0.5)/A24stdlife))</f>
        <v>0</v>
      </c>
      <c r="AZ382" s="164">
        <f>IF(A24stdlife="n/a","n/a",IF(AZ$3&gt;(A24stdlife+$E382),(Input!$L$166*(1+rvanilla)^0.5)-SUM($L382:AY382),(Input!$L$166*(1+rvanilla)^0.5)/A24stdlife))</f>
        <v>0</v>
      </c>
      <c r="BA382" s="164">
        <f>IF(A24stdlife="n/a","n/a",IF(BA$3&gt;(A24stdlife+$E382),(Input!$L$166*(1+rvanilla)^0.5)-SUM($L382:AZ382),(Input!$L$166*(1+rvanilla)^0.5)/A24stdlife))</f>
        <v>0</v>
      </c>
      <c r="BB382" s="164">
        <f>IF(A24stdlife="n/a","n/a",IF(BB$3&gt;(A24stdlife+$E382),(Input!$L$166*(1+rvanilla)^0.5)-SUM($L382:BA382),(Input!$L$166*(1+rvanilla)^0.5)/A24stdlife))</f>
        <v>0</v>
      </c>
      <c r="BC382" s="164">
        <f>IF(A24stdlife="n/a","n/a",IF(BC$3&gt;(A24stdlife+$E382),(Input!$L$166*(1+rvanilla)^0.5)-SUM($L382:BB382),(Input!$L$166*(1+rvanilla)^0.5)/A24stdlife))</f>
        <v>0</v>
      </c>
      <c r="BD382" s="164">
        <f>IF(A24stdlife="n/a","n/a",IF(BD$3&gt;(A24stdlife+$E382),(Input!$L$166*(1+rvanilla)^0.5)-SUM($L382:BC382),(Input!$L$166*(1+rvanilla)^0.5)/A24stdlife))</f>
        <v>0</v>
      </c>
      <c r="BE382" s="164">
        <f>IF(A24stdlife="n/a","n/a",IF(BE$3&gt;(A24stdlife+$E382),(Input!$L$166*(1+rvanilla)^0.5)-SUM($L382:BD382),(Input!$L$166*(1+rvanilla)^0.5)/A24stdlife))</f>
        <v>0</v>
      </c>
      <c r="BF382" s="164">
        <f>IF(A24stdlife="n/a","n/a",IF(BF$3&gt;(A24stdlife+$E382),(Input!$L$166*(1+rvanilla)^0.5)-SUM($L382:BE382),(Input!$L$166*(1+rvanilla)^0.5)/A24stdlife))</f>
        <v>0</v>
      </c>
      <c r="BG382" s="164">
        <f>IF(A24stdlife="n/a","n/a",IF(BG$3&gt;(A24stdlife+$E382),(Input!$L$166*(1+rvanilla)^0.5)-SUM($L382:BF382),(Input!$L$166*(1+rvanilla)^0.5)/A24stdlife))</f>
        <v>0</v>
      </c>
      <c r="BH382" s="164">
        <f>IF(A24stdlife="n/a","n/a",IF(BH$3&gt;(A24stdlife+$E382),(Input!$L$166*(1+rvanilla)^0.5)-SUM($L382:BG382),(Input!$L$166*(1+rvanilla)^0.5)/A24stdlife))</f>
        <v>0</v>
      </c>
      <c r="BI382" s="164">
        <f>IF(A24stdlife="n/a","n/a",IF(BI$3&gt;(A24stdlife+$E382),(Input!$L$166*(1+rvanilla)^0.5)-SUM($L382:BH382),(Input!$L$166*(1+rvanilla)^0.5)/A24stdlife))</f>
        <v>0</v>
      </c>
      <c r="BJ382" s="18"/>
      <c r="BK382" s="18"/>
      <c r="BL38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s="5" customFormat="1" hidden="1" outlineLevel="2" x14ac:dyDescent="0.2">
      <c r="A383" s="18"/>
      <c r="B383" s="18"/>
      <c r="C383" s="36"/>
      <c r="D383" s="485"/>
      <c r="E383" s="283">
        <v>7</v>
      </c>
      <c r="F383" s="38"/>
      <c r="G383" s="391"/>
      <c r="H383" s="308"/>
      <c r="I383" s="308"/>
      <c r="J383" s="308"/>
      <c r="K383" s="308"/>
      <c r="L383" s="308"/>
      <c r="M383" s="307"/>
      <c r="N383" s="164">
        <f>IF(A24stdlife="n/a","n/a",IF(N$3&gt;(A24stdlife+$E383),(Input!$M$166*(1+rvanilla)^0.5)-SUM($M383:M383),(Input!$M$166*(1+rvanilla)^0.5)/A24stdlife))</f>
        <v>0</v>
      </c>
      <c r="O383" s="164">
        <f>IF(A24stdlife="n/a","n/a",IF(O$3&gt;(A24stdlife+$E383),(Input!$M$166*(1+rvanilla)^0.5)-SUM($M383:N383),(Input!$M$166*(1+rvanilla)^0.5)/A24stdlife))</f>
        <v>0</v>
      </c>
      <c r="P383" s="164">
        <f>IF(A24stdlife="n/a","n/a",IF(P$3&gt;(A24stdlife+$E383),(Input!$M$166*(1+rvanilla)^0.5)-SUM($M383:O383),(Input!$M$166*(1+rvanilla)^0.5)/A24stdlife))</f>
        <v>0</v>
      </c>
      <c r="Q383" s="164">
        <f>IF(A24stdlife="n/a","n/a",IF(Q$3&gt;(A24stdlife+$E383),(Input!$M$166*(1+rvanilla)^0.5)-SUM($M383:P383),(Input!$M$166*(1+rvanilla)^0.5)/A24stdlife))</f>
        <v>0</v>
      </c>
      <c r="R383" s="164">
        <f>IF(A24stdlife="n/a","n/a",IF(R$3&gt;(A24stdlife+$E383),(Input!$M$166*(1+rvanilla)^0.5)-SUM($M383:Q383),(Input!$M$166*(1+rvanilla)^0.5)/A24stdlife))</f>
        <v>0</v>
      </c>
      <c r="S383" s="164">
        <f>IF(A24stdlife="n/a","n/a",IF(S$3&gt;(A24stdlife+$E383),(Input!$M$166*(1+rvanilla)^0.5)-SUM($M383:R383),(Input!$M$166*(1+rvanilla)^0.5)/A24stdlife))</f>
        <v>0</v>
      </c>
      <c r="T383" s="164">
        <f>IF(A24stdlife="n/a","n/a",IF(T$3&gt;(A24stdlife+$E383),(Input!$M$166*(1+rvanilla)^0.5)-SUM($M383:S383),(Input!$M$166*(1+rvanilla)^0.5)/A24stdlife))</f>
        <v>0</v>
      </c>
      <c r="U383" s="164">
        <f>IF(A24stdlife="n/a","n/a",IF(U$3&gt;(A24stdlife+$E383),(Input!$M$166*(1+rvanilla)^0.5)-SUM($M383:T383),(Input!$M$166*(1+rvanilla)^0.5)/A24stdlife))</f>
        <v>0</v>
      </c>
      <c r="V383" s="164">
        <f>IF(A24stdlife="n/a","n/a",IF(V$3&gt;(A24stdlife+$E383),(Input!$M$166*(1+rvanilla)^0.5)-SUM($M383:U383),(Input!$M$166*(1+rvanilla)^0.5)/A24stdlife))</f>
        <v>0</v>
      </c>
      <c r="W383" s="164">
        <f>IF(A24stdlife="n/a","n/a",IF(W$3&gt;(A24stdlife+$E383),(Input!$M$166*(1+rvanilla)^0.5)-SUM($M383:V383),(Input!$M$166*(1+rvanilla)^0.5)/A24stdlife))</f>
        <v>0</v>
      </c>
      <c r="X383" s="164">
        <f>IF(A24stdlife="n/a","n/a",IF(X$3&gt;(A24stdlife+$E383),(Input!$M$166*(1+rvanilla)^0.5)-SUM($M383:W383),(Input!$M$166*(1+rvanilla)^0.5)/A24stdlife))</f>
        <v>0</v>
      </c>
      <c r="Y383" s="164">
        <f>IF(A24stdlife="n/a","n/a",IF(Y$3&gt;(A24stdlife+$E383),(Input!$M$166*(1+rvanilla)^0.5)-SUM($M383:X383),(Input!$M$166*(1+rvanilla)^0.5)/A24stdlife))</f>
        <v>0</v>
      </c>
      <c r="Z383" s="164">
        <f>IF(A24stdlife="n/a","n/a",IF(Z$3&gt;(A24stdlife+$E383),(Input!$M$166*(1+rvanilla)^0.5)-SUM($M383:Y383),(Input!$M$166*(1+rvanilla)^0.5)/A24stdlife))</f>
        <v>0</v>
      </c>
      <c r="AA383" s="164">
        <f>IF(A24stdlife="n/a","n/a",IF(AA$3&gt;(A24stdlife+$E383),(Input!$M$166*(1+rvanilla)^0.5)-SUM($M383:Z383),(Input!$M$166*(1+rvanilla)^0.5)/A24stdlife))</f>
        <v>0</v>
      </c>
      <c r="AB383" s="164">
        <f>IF(A24stdlife="n/a","n/a",IF(AB$3&gt;(A24stdlife+$E383),(Input!$M$166*(1+rvanilla)^0.5)-SUM($M383:AA383),(Input!$M$166*(1+rvanilla)^0.5)/A24stdlife))</f>
        <v>0</v>
      </c>
      <c r="AC383" s="164">
        <f>IF(A24stdlife="n/a","n/a",IF(AC$3&gt;(A24stdlife+$E383),(Input!$M$166*(1+rvanilla)^0.5)-SUM($M383:AB383),(Input!$M$166*(1+rvanilla)^0.5)/A24stdlife))</f>
        <v>0</v>
      </c>
      <c r="AD383" s="164">
        <f>IF(A24stdlife="n/a","n/a",IF(AD$3&gt;(A24stdlife+$E383),(Input!$M$166*(1+rvanilla)^0.5)-SUM($M383:AC383),(Input!$M$166*(1+rvanilla)^0.5)/A24stdlife))</f>
        <v>0</v>
      </c>
      <c r="AE383" s="164">
        <f>IF(A24stdlife="n/a","n/a",IF(AE$3&gt;(A24stdlife+$E383),(Input!$M$166*(1+rvanilla)^0.5)-SUM($M383:AD383),(Input!$M$166*(1+rvanilla)^0.5)/A24stdlife))</f>
        <v>0</v>
      </c>
      <c r="AF383" s="164">
        <f>IF(A24stdlife="n/a","n/a",IF(AF$3&gt;(A24stdlife+$E383),(Input!$M$166*(1+rvanilla)^0.5)-SUM($M383:AE383),(Input!$M$166*(1+rvanilla)^0.5)/A24stdlife))</f>
        <v>0</v>
      </c>
      <c r="AG383" s="164">
        <f>IF(A24stdlife="n/a","n/a",IF(AG$3&gt;(A24stdlife+$E383),(Input!$M$166*(1+rvanilla)^0.5)-SUM($M383:AF383),(Input!$M$166*(1+rvanilla)^0.5)/A24stdlife))</f>
        <v>0</v>
      </c>
      <c r="AH383" s="164">
        <f>IF(A24stdlife="n/a","n/a",IF(AH$3&gt;(A24stdlife+$E383),(Input!$M$166*(1+rvanilla)^0.5)-SUM($M383:AG383),(Input!$M$166*(1+rvanilla)^0.5)/A24stdlife))</f>
        <v>0</v>
      </c>
      <c r="AI383" s="164">
        <f>IF(A24stdlife="n/a","n/a",IF(AI$3&gt;(A24stdlife+$E383),(Input!$M$166*(1+rvanilla)^0.5)-SUM($M383:AH383),(Input!$M$166*(1+rvanilla)^0.5)/A24stdlife))</f>
        <v>0</v>
      </c>
      <c r="AJ383" s="164">
        <f>IF(A24stdlife="n/a","n/a",IF(AJ$3&gt;(A24stdlife+$E383),(Input!$M$166*(1+rvanilla)^0.5)-SUM($M383:AI383),(Input!$M$166*(1+rvanilla)^0.5)/A24stdlife))</f>
        <v>0</v>
      </c>
      <c r="AK383" s="164">
        <f>IF(A24stdlife="n/a","n/a",IF(AK$3&gt;(A24stdlife+$E383),(Input!$M$166*(1+rvanilla)^0.5)-SUM($M383:AJ383),(Input!$M$166*(1+rvanilla)^0.5)/A24stdlife))</f>
        <v>0</v>
      </c>
      <c r="AL383" s="164">
        <f>IF(A24stdlife="n/a","n/a",IF(AL$3&gt;(A24stdlife+$E383),(Input!$M$166*(1+rvanilla)^0.5)-SUM($M383:AK383),(Input!$M$166*(1+rvanilla)^0.5)/A24stdlife))</f>
        <v>0</v>
      </c>
      <c r="AM383" s="164">
        <f>IF(A24stdlife="n/a","n/a",IF(AM$3&gt;(A24stdlife+$E383),(Input!$M$166*(1+rvanilla)^0.5)-SUM($M383:AL383),(Input!$M$166*(1+rvanilla)^0.5)/A24stdlife))</f>
        <v>0</v>
      </c>
      <c r="AN383" s="164">
        <f>IF(A24stdlife="n/a","n/a",IF(AN$3&gt;(A24stdlife+$E383),(Input!$M$166*(1+rvanilla)^0.5)-SUM($M383:AM383),(Input!$M$166*(1+rvanilla)^0.5)/A24stdlife))</f>
        <v>0</v>
      </c>
      <c r="AO383" s="164">
        <f>IF(A24stdlife="n/a","n/a",IF(AO$3&gt;(A24stdlife+$E383),(Input!$M$166*(1+rvanilla)^0.5)-SUM($M383:AN383),(Input!$M$166*(1+rvanilla)^0.5)/A24stdlife))</f>
        <v>0</v>
      </c>
      <c r="AP383" s="164">
        <f>IF(A24stdlife="n/a","n/a",IF(AP$3&gt;(A24stdlife+$E383),(Input!$M$166*(1+rvanilla)^0.5)-SUM($M383:AO383),(Input!$M$166*(1+rvanilla)^0.5)/A24stdlife))</f>
        <v>0</v>
      </c>
      <c r="AQ383" s="164">
        <f>IF(A24stdlife="n/a","n/a",IF(AQ$3&gt;(A24stdlife+$E383),(Input!$M$166*(1+rvanilla)^0.5)-SUM($M383:AP383),(Input!$M$166*(1+rvanilla)^0.5)/A24stdlife))</f>
        <v>0</v>
      </c>
      <c r="AR383" s="164">
        <f>IF(A24stdlife="n/a","n/a",IF(AR$3&gt;(A24stdlife+$E383),(Input!$M$166*(1+rvanilla)^0.5)-SUM($M383:AQ383),(Input!$M$166*(1+rvanilla)^0.5)/A24stdlife))</f>
        <v>0</v>
      </c>
      <c r="AS383" s="164">
        <f>IF(A24stdlife="n/a","n/a",IF(AS$3&gt;(A24stdlife+$E383),(Input!$M$166*(1+rvanilla)^0.5)-SUM($M383:AR383),(Input!$M$166*(1+rvanilla)^0.5)/A24stdlife))</f>
        <v>0</v>
      </c>
      <c r="AT383" s="164">
        <f>IF(A24stdlife="n/a","n/a",IF(AT$3&gt;(A24stdlife+$E383),(Input!$M$166*(1+rvanilla)^0.5)-SUM($M383:AS383),(Input!$M$166*(1+rvanilla)^0.5)/A24stdlife))</f>
        <v>0</v>
      </c>
      <c r="AU383" s="164">
        <f>IF(A24stdlife="n/a","n/a",IF(AU$3&gt;(A24stdlife+$E383),(Input!$M$166*(1+rvanilla)^0.5)-SUM($M383:AT383),(Input!$M$166*(1+rvanilla)^0.5)/A24stdlife))</f>
        <v>0</v>
      </c>
      <c r="AV383" s="164">
        <f>IF(A24stdlife="n/a","n/a",IF(AV$3&gt;(A24stdlife+$E383),(Input!$M$166*(1+rvanilla)^0.5)-SUM($M383:AU383),(Input!$M$166*(1+rvanilla)^0.5)/A24stdlife))</f>
        <v>0</v>
      </c>
      <c r="AW383" s="164">
        <f>IF(A24stdlife="n/a","n/a",IF(AW$3&gt;(A24stdlife+$E383),(Input!$M$166*(1+rvanilla)^0.5)-SUM($M383:AV383),(Input!$M$166*(1+rvanilla)^0.5)/A24stdlife))</f>
        <v>0</v>
      </c>
      <c r="AX383" s="164">
        <f>IF(A24stdlife="n/a","n/a",IF(AX$3&gt;(A24stdlife+$E383),(Input!$M$166*(1+rvanilla)^0.5)-SUM($M383:AW383),(Input!$M$166*(1+rvanilla)^0.5)/A24stdlife))</f>
        <v>0</v>
      </c>
      <c r="AY383" s="164">
        <f>IF(A24stdlife="n/a","n/a",IF(AY$3&gt;(A24stdlife+$E383),(Input!$M$166*(1+rvanilla)^0.5)-SUM($M383:AX383),(Input!$M$166*(1+rvanilla)^0.5)/A24stdlife))</f>
        <v>0</v>
      </c>
      <c r="AZ383" s="164">
        <f>IF(A24stdlife="n/a","n/a",IF(AZ$3&gt;(A24stdlife+$E383),(Input!$M$166*(1+rvanilla)^0.5)-SUM($M383:AY383),(Input!$M$166*(1+rvanilla)^0.5)/A24stdlife))</f>
        <v>0</v>
      </c>
      <c r="BA383" s="164">
        <f>IF(A24stdlife="n/a","n/a",IF(BA$3&gt;(A24stdlife+$E383),(Input!$M$166*(1+rvanilla)^0.5)-SUM($M383:AZ383),(Input!$M$166*(1+rvanilla)^0.5)/A24stdlife))</f>
        <v>0</v>
      </c>
      <c r="BB383" s="164">
        <f>IF(A24stdlife="n/a","n/a",IF(BB$3&gt;(A24stdlife+$E383),(Input!$M$166*(1+rvanilla)^0.5)-SUM($M383:BA383),(Input!$M$166*(1+rvanilla)^0.5)/A24stdlife))</f>
        <v>0</v>
      </c>
      <c r="BC383" s="164">
        <f>IF(A24stdlife="n/a","n/a",IF(BC$3&gt;(A24stdlife+$E383),(Input!$M$166*(1+rvanilla)^0.5)-SUM($M383:BB383),(Input!$M$166*(1+rvanilla)^0.5)/A24stdlife))</f>
        <v>0</v>
      </c>
      <c r="BD383" s="164">
        <f>IF(A24stdlife="n/a","n/a",IF(BD$3&gt;(A24stdlife+$E383),(Input!$M$166*(1+rvanilla)^0.5)-SUM($M383:BC383),(Input!$M$166*(1+rvanilla)^0.5)/A24stdlife))</f>
        <v>0</v>
      </c>
      <c r="BE383" s="164">
        <f>IF(A24stdlife="n/a","n/a",IF(BE$3&gt;(A24stdlife+$E383),(Input!$M$166*(1+rvanilla)^0.5)-SUM($M383:BD383),(Input!$M$166*(1+rvanilla)^0.5)/A24stdlife))</f>
        <v>0</v>
      </c>
      <c r="BF383" s="164">
        <f>IF(A24stdlife="n/a","n/a",IF(BF$3&gt;(A24stdlife+$E383),(Input!$M$166*(1+rvanilla)^0.5)-SUM($M383:BE383),(Input!$M$166*(1+rvanilla)^0.5)/A24stdlife))</f>
        <v>0</v>
      </c>
      <c r="BG383" s="164">
        <f>IF(A24stdlife="n/a","n/a",IF(BG$3&gt;(A24stdlife+$E383),(Input!$M$166*(1+rvanilla)^0.5)-SUM($M383:BF383),(Input!$M$166*(1+rvanilla)^0.5)/A24stdlife))</f>
        <v>0</v>
      </c>
      <c r="BH383" s="164">
        <f>IF(A24stdlife="n/a","n/a",IF(BH$3&gt;(A24stdlife+$E383),(Input!$M$166*(1+rvanilla)^0.5)-SUM($M383:BG383),(Input!$M$166*(1+rvanilla)^0.5)/A24stdlife))</f>
        <v>0</v>
      </c>
      <c r="BI383" s="164">
        <f>IF(A24stdlife="n/a","n/a",IF(BI$3&gt;(A24stdlife+$E383),(Input!$M$166*(1+rvanilla)^0.5)-SUM($M383:BH383),(Input!$M$166*(1+rvanilla)^0.5)/A24stdlife))</f>
        <v>0</v>
      </c>
      <c r="BJ383" s="18"/>
      <c r="BK383" s="18"/>
      <c r="BL383"/>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s="5" customFormat="1" hidden="1" outlineLevel="2" x14ac:dyDescent="0.2">
      <c r="A384" s="18"/>
      <c r="B384" s="18"/>
      <c r="C384" s="36"/>
      <c r="D384" s="485"/>
      <c r="E384" s="283">
        <v>8</v>
      </c>
      <c r="F384" s="38"/>
      <c r="G384" s="391"/>
      <c r="H384" s="308"/>
      <c r="I384" s="308"/>
      <c r="J384" s="308"/>
      <c r="K384" s="308"/>
      <c r="L384" s="308"/>
      <c r="M384" s="308"/>
      <c r="N384" s="307"/>
      <c r="O384" s="164">
        <f>IF(A24stdlife="n/a","n/a",IF(O$3&gt;(A24stdlife+$E384),(Input!$N$166*(1+rvanilla)^0.5)-SUM($N384:N384),(Input!$N$166*(1+rvanilla)^0.5)/A24stdlife))</f>
        <v>0</v>
      </c>
      <c r="P384" s="164">
        <f>IF(A24stdlife="n/a","n/a",IF(P$3&gt;(A24stdlife+$E384),(Input!$N$166*(1+rvanilla)^0.5)-SUM($N384:O384),(Input!$N$166*(1+rvanilla)^0.5)/A24stdlife))</f>
        <v>0</v>
      </c>
      <c r="Q384" s="164">
        <f>IF(A24stdlife="n/a","n/a",IF(Q$3&gt;(A24stdlife+$E384),(Input!$N$166*(1+rvanilla)^0.5)-SUM($N384:P384),(Input!$N$166*(1+rvanilla)^0.5)/A24stdlife))</f>
        <v>0</v>
      </c>
      <c r="R384" s="164">
        <f>IF(A24stdlife="n/a","n/a",IF(R$3&gt;(A24stdlife+$E384),(Input!$N$166*(1+rvanilla)^0.5)-SUM($N384:Q384),(Input!$N$166*(1+rvanilla)^0.5)/A24stdlife))</f>
        <v>0</v>
      </c>
      <c r="S384" s="164">
        <f>IF(A24stdlife="n/a","n/a",IF(S$3&gt;(A24stdlife+$E384),(Input!$N$166*(1+rvanilla)^0.5)-SUM($N384:R384),(Input!$N$166*(1+rvanilla)^0.5)/A24stdlife))</f>
        <v>0</v>
      </c>
      <c r="T384" s="164">
        <f>IF(A24stdlife="n/a","n/a",IF(T$3&gt;(A24stdlife+$E384),(Input!$N$166*(1+rvanilla)^0.5)-SUM($N384:S384),(Input!$N$166*(1+rvanilla)^0.5)/A24stdlife))</f>
        <v>0</v>
      </c>
      <c r="U384" s="164">
        <f>IF(A24stdlife="n/a","n/a",IF(U$3&gt;(A24stdlife+$E384),(Input!$N$166*(1+rvanilla)^0.5)-SUM($N384:T384),(Input!$N$166*(1+rvanilla)^0.5)/A24stdlife))</f>
        <v>0</v>
      </c>
      <c r="V384" s="164">
        <f>IF(A24stdlife="n/a","n/a",IF(V$3&gt;(A24stdlife+$E384),(Input!$N$166*(1+rvanilla)^0.5)-SUM($N384:U384),(Input!$N$166*(1+rvanilla)^0.5)/A24stdlife))</f>
        <v>0</v>
      </c>
      <c r="W384" s="164">
        <f>IF(A24stdlife="n/a","n/a",IF(W$3&gt;(A24stdlife+$E384),(Input!$N$166*(1+rvanilla)^0.5)-SUM($N384:V384),(Input!$N$166*(1+rvanilla)^0.5)/A24stdlife))</f>
        <v>0</v>
      </c>
      <c r="X384" s="164">
        <f>IF(A24stdlife="n/a","n/a",IF(X$3&gt;(A24stdlife+$E384),(Input!$N$166*(1+rvanilla)^0.5)-SUM($N384:W384),(Input!$N$166*(1+rvanilla)^0.5)/A24stdlife))</f>
        <v>0</v>
      </c>
      <c r="Y384" s="164">
        <f>IF(A24stdlife="n/a","n/a",IF(Y$3&gt;(A24stdlife+$E384),(Input!$N$166*(1+rvanilla)^0.5)-SUM($N384:X384),(Input!$N$166*(1+rvanilla)^0.5)/A24stdlife))</f>
        <v>0</v>
      </c>
      <c r="Z384" s="164">
        <f>IF(A24stdlife="n/a","n/a",IF(Z$3&gt;(A24stdlife+$E384),(Input!$N$166*(1+rvanilla)^0.5)-SUM($N384:Y384),(Input!$N$166*(1+rvanilla)^0.5)/A24stdlife))</f>
        <v>0</v>
      </c>
      <c r="AA384" s="164">
        <f>IF(A24stdlife="n/a","n/a",IF(AA$3&gt;(A24stdlife+$E384),(Input!$N$166*(1+rvanilla)^0.5)-SUM($N384:Z384),(Input!$N$166*(1+rvanilla)^0.5)/A24stdlife))</f>
        <v>0</v>
      </c>
      <c r="AB384" s="164">
        <f>IF(A24stdlife="n/a","n/a",IF(AB$3&gt;(A24stdlife+$E384),(Input!$N$166*(1+rvanilla)^0.5)-SUM($N384:AA384),(Input!$N$166*(1+rvanilla)^0.5)/A24stdlife))</f>
        <v>0</v>
      </c>
      <c r="AC384" s="164">
        <f>IF(A24stdlife="n/a","n/a",IF(AC$3&gt;(A24stdlife+$E384),(Input!$N$166*(1+rvanilla)^0.5)-SUM($N384:AB384),(Input!$N$166*(1+rvanilla)^0.5)/A24stdlife))</f>
        <v>0</v>
      </c>
      <c r="AD384" s="164">
        <f>IF(A24stdlife="n/a","n/a",IF(AD$3&gt;(A24stdlife+$E384),(Input!$N$166*(1+rvanilla)^0.5)-SUM($N384:AC384),(Input!$N$166*(1+rvanilla)^0.5)/A24stdlife))</f>
        <v>0</v>
      </c>
      <c r="AE384" s="164">
        <f>IF(A24stdlife="n/a","n/a",IF(AE$3&gt;(A24stdlife+$E384),(Input!$N$166*(1+rvanilla)^0.5)-SUM($N384:AD384),(Input!$N$166*(1+rvanilla)^0.5)/A24stdlife))</f>
        <v>0</v>
      </c>
      <c r="AF384" s="164">
        <f>IF(A24stdlife="n/a","n/a",IF(AF$3&gt;(A24stdlife+$E384),(Input!$N$166*(1+rvanilla)^0.5)-SUM($N384:AE384),(Input!$N$166*(1+rvanilla)^0.5)/A24stdlife))</f>
        <v>0</v>
      </c>
      <c r="AG384" s="164">
        <f>IF(A24stdlife="n/a","n/a",IF(AG$3&gt;(A24stdlife+$E384),(Input!$N$166*(1+rvanilla)^0.5)-SUM($N384:AF384),(Input!$N$166*(1+rvanilla)^0.5)/A24stdlife))</f>
        <v>0</v>
      </c>
      <c r="AH384" s="164">
        <f>IF(A24stdlife="n/a","n/a",IF(AH$3&gt;(A24stdlife+$E384),(Input!$N$166*(1+rvanilla)^0.5)-SUM($N384:AG384),(Input!$N$166*(1+rvanilla)^0.5)/A24stdlife))</f>
        <v>0</v>
      </c>
      <c r="AI384" s="164">
        <f>IF(A24stdlife="n/a","n/a",IF(AI$3&gt;(A24stdlife+$E384),(Input!$N$166*(1+rvanilla)^0.5)-SUM($N384:AH384),(Input!$N$166*(1+rvanilla)^0.5)/A24stdlife))</f>
        <v>0</v>
      </c>
      <c r="AJ384" s="164">
        <f>IF(A24stdlife="n/a","n/a",IF(AJ$3&gt;(A24stdlife+$E384),(Input!$N$166*(1+rvanilla)^0.5)-SUM($N384:AI384),(Input!$N$166*(1+rvanilla)^0.5)/A24stdlife))</f>
        <v>0</v>
      </c>
      <c r="AK384" s="164">
        <f>IF(A24stdlife="n/a","n/a",IF(AK$3&gt;(A24stdlife+$E384),(Input!$N$166*(1+rvanilla)^0.5)-SUM($N384:AJ384),(Input!$N$166*(1+rvanilla)^0.5)/A24stdlife))</f>
        <v>0</v>
      </c>
      <c r="AL384" s="164">
        <f>IF(A24stdlife="n/a","n/a",IF(AL$3&gt;(A24stdlife+$E384),(Input!$N$166*(1+rvanilla)^0.5)-SUM($N384:AK384),(Input!$N$166*(1+rvanilla)^0.5)/A24stdlife))</f>
        <v>0</v>
      </c>
      <c r="AM384" s="164">
        <f>IF(A24stdlife="n/a","n/a",IF(AM$3&gt;(A24stdlife+$E384),(Input!$N$166*(1+rvanilla)^0.5)-SUM($N384:AL384),(Input!$N$166*(1+rvanilla)^0.5)/A24stdlife))</f>
        <v>0</v>
      </c>
      <c r="AN384" s="164">
        <f>IF(A24stdlife="n/a","n/a",IF(AN$3&gt;(A24stdlife+$E384),(Input!$N$166*(1+rvanilla)^0.5)-SUM($N384:AM384),(Input!$N$166*(1+rvanilla)^0.5)/A24stdlife))</f>
        <v>0</v>
      </c>
      <c r="AO384" s="164">
        <f>IF(A24stdlife="n/a","n/a",IF(AO$3&gt;(A24stdlife+$E384),(Input!$N$166*(1+rvanilla)^0.5)-SUM($N384:AN384),(Input!$N$166*(1+rvanilla)^0.5)/A24stdlife))</f>
        <v>0</v>
      </c>
      <c r="AP384" s="164">
        <f>IF(A24stdlife="n/a","n/a",IF(AP$3&gt;(A24stdlife+$E384),(Input!$N$166*(1+rvanilla)^0.5)-SUM($N384:AO384),(Input!$N$166*(1+rvanilla)^0.5)/A24stdlife))</f>
        <v>0</v>
      </c>
      <c r="AQ384" s="164">
        <f>IF(A24stdlife="n/a","n/a",IF(AQ$3&gt;(A24stdlife+$E384),(Input!$N$166*(1+rvanilla)^0.5)-SUM($N384:AP384),(Input!$N$166*(1+rvanilla)^0.5)/A24stdlife))</f>
        <v>0</v>
      </c>
      <c r="AR384" s="164">
        <f>IF(A24stdlife="n/a","n/a",IF(AR$3&gt;(A24stdlife+$E384),(Input!$N$166*(1+rvanilla)^0.5)-SUM($N384:AQ384),(Input!$N$166*(1+rvanilla)^0.5)/A24stdlife))</f>
        <v>0</v>
      </c>
      <c r="AS384" s="164">
        <f>IF(A24stdlife="n/a","n/a",IF(AS$3&gt;(A24stdlife+$E384),(Input!$N$166*(1+rvanilla)^0.5)-SUM($N384:AR384),(Input!$N$166*(1+rvanilla)^0.5)/A24stdlife))</f>
        <v>0</v>
      </c>
      <c r="AT384" s="164">
        <f>IF(A24stdlife="n/a","n/a",IF(AT$3&gt;(A24stdlife+$E384),(Input!$N$166*(1+rvanilla)^0.5)-SUM($N384:AS384),(Input!$N$166*(1+rvanilla)^0.5)/A24stdlife))</f>
        <v>0</v>
      </c>
      <c r="AU384" s="164">
        <f>IF(A24stdlife="n/a","n/a",IF(AU$3&gt;(A24stdlife+$E384),(Input!$N$166*(1+rvanilla)^0.5)-SUM($N384:AT384),(Input!$N$166*(1+rvanilla)^0.5)/A24stdlife))</f>
        <v>0</v>
      </c>
      <c r="AV384" s="164">
        <f>IF(A24stdlife="n/a","n/a",IF(AV$3&gt;(A24stdlife+$E384),(Input!$N$166*(1+rvanilla)^0.5)-SUM($N384:AU384),(Input!$N$166*(1+rvanilla)^0.5)/A24stdlife))</f>
        <v>0</v>
      </c>
      <c r="AW384" s="164">
        <f>IF(A24stdlife="n/a","n/a",IF(AW$3&gt;(A24stdlife+$E384),(Input!$N$166*(1+rvanilla)^0.5)-SUM($N384:AV384),(Input!$N$166*(1+rvanilla)^0.5)/A24stdlife))</f>
        <v>0</v>
      </c>
      <c r="AX384" s="164">
        <f>IF(A24stdlife="n/a","n/a",IF(AX$3&gt;(A24stdlife+$E384),(Input!$N$166*(1+rvanilla)^0.5)-SUM($N384:AW384),(Input!$N$166*(1+rvanilla)^0.5)/A24stdlife))</f>
        <v>0</v>
      </c>
      <c r="AY384" s="164">
        <f>IF(A24stdlife="n/a","n/a",IF(AY$3&gt;(A24stdlife+$E384),(Input!$N$166*(1+rvanilla)^0.5)-SUM($N384:AX384),(Input!$N$166*(1+rvanilla)^0.5)/A24stdlife))</f>
        <v>0</v>
      </c>
      <c r="AZ384" s="164">
        <f>IF(A24stdlife="n/a","n/a",IF(AZ$3&gt;(A24stdlife+$E384),(Input!$N$166*(1+rvanilla)^0.5)-SUM($N384:AY384),(Input!$N$166*(1+rvanilla)^0.5)/A24stdlife))</f>
        <v>0</v>
      </c>
      <c r="BA384" s="164">
        <f>IF(A24stdlife="n/a","n/a",IF(BA$3&gt;(A24stdlife+$E384),(Input!$N$166*(1+rvanilla)^0.5)-SUM($N384:AZ384),(Input!$N$166*(1+rvanilla)^0.5)/A24stdlife))</f>
        <v>0</v>
      </c>
      <c r="BB384" s="164">
        <f>IF(A24stdlife="n/a","n/a",IF(BB$3&gt;(A24stdlife+$E384),(Input!$N$166*(1+rvanilla)^0.5)-SUM($N384:BA384),(Input!$N$166*(1+rvanilla)^0.5)/A24stdlife))</f>
        <v>0</v>
      </c>
      <c r="BC384" s="164">
        <f>IF(A24stdlife="n/a","n/a",IF(BC$3&gt;(A24stdlife+$E384),(Input!$N$166*(1+rvanilla)^0.5)-SUM($N384:BB384),(Input!$N$166*(1+rvanilla)^0.5)/A24stdlife))</f>
        <v>0</v>
      </c>
      <c r="BD384" s="164">
        <f>IF(A24stdlife="n/a","n/a",IF(BD$3&gt;(A24stdlife+$E384),(Input!$N$166*(1+rvanilla)^0.5)-SUM($N384:BC384),(Input!$N$166*(1+rvanilla)^0.5)/A24stdlife))</f>
        <v>0</v>
      </c>
      <c r="BE384" s="164">
        <f>IF(A24stdlife="n/a","n/a",IF(BE$3&gt;(A24stdlife+$E384),(Input!$N$166*(1+rvanilla)^0.5)-SUM($N384:BD384),(Input!$N$166*(1+rvanilla)^0.5)/A24stdlife))</f>
        <v>0</v>
      </c>
      <c r="BF384" s="164">
        <f>IF(A24stdlife="n/a","n/a",IF(BF$3&gt;(A24stdlife+$E384),(Input!$N$166*(1+rvanilla)^0.5)-SUM($N384:BE384),(Input!$N$166*(1+rvanilla)^0.5)/A24stdlife))</f>
        <v>0</v>
      </c>
      <c r="BG384" s="164">
        <f>IF(A24stdlife="n/a","n/a",IF(BG$3&gt;(A24stdlife+$E384),(Input!$N$166*(1+rvanilla)^0.5)-SUM($N384:BF384),(Input!$N$166*(1+rvanilla)^0.5)/A24stdlife))</f>
        <v>0</v>
      </c>
      <c r="BH384" s="164">
        <f>IF(A24stdlife="n/a","n/a",IF(BH$3&gt;(A24stdlife+$E384),(Input!$N$166*(1+rvanilla)^0.5)-SUM($N384:BG384),(Input!$N$166*(1+rvanilla)^0.5)/A24stdlife))</f>
        <v>0</v>
      </c>
      <c r="BI384" s="164">
        <f>IF(A24stdlife="n/a","n/a",IF(BI$3&gt;(A24stdlife+$E384),(Input!$N$166*(1+rvanilla)^0.5)-SUM($N384:BH384),(Input!$N$166*(1+rvanilla)^0.5)/A24stdlife))</f>
        <v>0</v>
      </c>
      <c r="BJ384" s="18"/>
      <c r="BK384" s="18"/>
      <c r="BL384"/>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s="5" customFormat="1" hidden="1" outlineLevel="2" x14ac:dyDescent="0.2">
      <c r="A385" s="18"/>
      <c r="B385" s="18"/>
      <c r="C385" s="36"/>
      <c r="D385" s="485"/>
      <c r="E385" s="283">
        <v>9</v>
      </c>
      <c r="F385" s="38"/>
      <c r="G385" s="391"/>
      <c r="H385" s="308"/>
      <c r="I385" s="308"/>
      <c r="J385" s="308"/>
      <c r="K385" s="308"/>
      <c r="L385" s="308"/>
      <c r="M385" s="308"/>
      <c r="N385" s="308"/>
      <c r="O385" s="307"/>
      <c r="P385" s="164">
        <f>IF(A24stdlife="n/a","n/a",IF(P$3&gt;(A24stdlife+$E385),(Input!$O$166*(1+rvanilla)^0.5)-SUM($O385:O385),(Input!$O$166*(1+rvanilla)^0.5)/A24stdlife))</f>
        <v>0</v>
      </c>
      <c r="Q385" s="164">
        <f>IF(A24stdlife="n/a","n/a",IF(Q$3&gt;(A24stdlife+$E385),(Input!$O$166*(1+rvanilla)^0.5)-SUM($O385:P385),(Input!$O$166*(1+rvanilla)^0.5)/A24stdlife))</f>
        <v>0</v>
      </c>
      <c r="R385" s="164">
        <f>IF(A24stdlife="n/a","n/a",IF(R$3&gt;(A24stdlife+$E385),(Input!$O$166*(1+rvanilla)^0.5)-SUM($O385:Q385),(Input!$O$166*(1+rvanilla)^0.5)/A24stdlife))</f>
        <v>0</v>
      </c>
      <c r="S385" s="164">
        <f>IF(A24stdlife="n/a","n/a",IF(S$3&gt;(A24stdlife+$E385),(Input!$O$166*(1+rvanilla)^0.5)-SUM($O385:R385),(Input!$O$166*(1+rvanilla)^0.5)/A24stdlife))</f>
        <v>0</v>
      </c>
      <c r="T385" s="164">
        <f>IF(A24stdlife="n/a","n/a",IF(T$3&gt;(A24stdlife+$E385),(Input!$O$166*(1+rvanilla)^0.5)-SUM($O385:S385),(Input!$O$166*(1+rvanilla)^0.5)/A24stdlife))</f>
        <v>0</v>
      </c>
      <c r="U385" s="164">
        <f>IF(A24stdlife="n/a","n/a",IF(U$3&gt;(A24stdlife+$E385),(Input!$O$166*(1+rvanilla)^0.5)-SUM($O385:T385),(Input!$O$166*(1+rvanilla)^0.5)/A24stdlife))</f>
        <v>0</v>
      </c>
      <c r="V385" s="164">
        <f>IF(A24stdlife="n/a","n/a",IF(V$3&gt;(A24stdlife+$E385),(Input!$O$166*(1+rvanilla)^0.5)-SUM($O385:U385),(Input!$O$166*(1+rvanilla)^0.5)/A24stdlife))</f>
        <v>0</v>
      </c>
      <c r="W385" s="164">
        <f>IF(A24stdlife="n/a","n/a",IF(W$3&gt;(A24stdlife+$E385),(Input!$O$166*(1+rvanilla)^0.5)-SUM($O385:V385),(Input!$O$166*(1+rvanilla)^0.5)/A24stdlife))</f>
        <v>0</v>
      </c>
      <c r="X385" s="164">
        <f>IF(A24stdlife="n/a","n/a",IF(X$3&gt;(A24stdlife+$E385),(Input!$O$166*(1+rvanilla)^0.5)-SUM($O385:W385),(Input!$O$166*(1+rvanilla)^0.5)/A24stdlife))</f>
        <v>0</v>
      </c>
      <c r="Y385" s="164">
        <f>IF(A24stdlife="n/a","n/a",IF(Y$3&gt;(A24stdlife+$E385),(Input!$O$166*(1+rvanilla)^0.5)-SUM($O385:X385),(Input!$O$166*(1+rvanilla)^0.5)/A24stdlife))</f>
        <v>0</v>
      </c>
      <c r="Z385" s="164">
        <f>IF(A24stdlife="n/a","n/a",IF(Z$3&gt;(A24stdlife+$E385),(Input!$O$166*(1+rvanilla)^0.5)-SUM($O385:Y385),(Input!$O$166*(1+rvanilla)^0.5)/A24stdlife))</f>
        <v>0</v>
      </c>
      <c r="AA385" s="164">
        <f>IF(A24stdlife="n/a","n/a",IF(AA$3&gt;(A24stdlife+$E385),(Input!$O$166*(1+rvanilla)^0.5)-SUM($O385:Z385),(Input!$O$166*(1+rvanilla)^0.5)/A24stdlife))</f>
        <v>0</v>
      </c>
      <c r="AB385" s="164">
        <f>IF(A24stdlife="n/a","n/a",IF(AB$3&gt;(A24stdlife+$E385),(Input!$O$166*(1+rvanilla)^0.5)-SUM($O385:AA385),(Input!$O$166*(1+rvanilla)^0.5)/A24stdlife))</f>
        <v>0</v>
      </c>
      <c r="AC385" s="164">
        <f>IF(A24stdlife="n/a","n/a",IF(AC$3&gt;(A24stdlife+$E385),(Input!$O$166*(1+rvanilla)^0.5)-SUM($O385:AB385),(Input!$O$166*(1+rvanilla)^0.5)/A24stdlife))</f>
        <v>0</v>
      </c>
      <c r="AD385" s="164">
        <f>IF(A24stdlife="n/a","n/a",IF(AD$3&gt;(A24stdlife+$E385),(Input!$O$166*(1+rvanilla)^0.5)-SUM($O385:AC385),(Input!$O$166*(1+rvanilla)^0.5)/A24stdlife))</f>
        <v>0</v>
      </c>
      <c r="AE385" s="164">
        <f>IF(A24stdlife="n/a","n/a",IF(AE$3&gt;(A24stdlife+$E385),(Input!$O$166*(1+rvanilla)^0.5)-SUM($O385:AD385),(Input!$O$166*(1+rvanilla)^0.5)/A24stdlife))</f>
        <v>0</v>
      </c>
      <c r="AF385" s="164">
        <f>IF(A24stdlife="n/a","n/a",IF(AF$3&gt;(A24stdlife+$E385),(Input!$O$166*(1+rvanilla)^0.5)-SUM($O385:AE385),(Input!$O$166*(1+rvanilla)^0.5)/A24stdlife))</f>
        <v>0</v>
      </c>
      <c r="AG385" s="164">
        <f>IF(A24stdlife="n/a","n/a",IF(AG$3&gt;(A24stdlife+$E385),(Input!$O$166*(1+rvanilla)^0.5)-SUM($O385:AF385),(Input!$O$166*(1+rvanilla)^0.5)/A24stdlife))</f>
        <v>0</v>
      </c>
      <c r="AH385" s="164">
        <f>IF(A24stdlife="n/a","n/a",IF(AH$3&gt;(A24stdlife+$E385),(Input!$O$166*(1+rvanilla)^0.5)-SUM($O385:AG385),(Input!$O$166*(1+rvanilla)^0.5)/A24stdlife))</f>
        <v>0</v>
      </c>
      <c r="AI385" s="164">
        <f>IF(A24stdlife="n/a","n/a",IF(AI$3&gt;(A24stdlife+$E385),(Input!$O$166*(1+rvanilla)^0.5)-SUM($O385:AH385),(Input!$O$166*(1+rvanilla)^0.5)/A24stdlife))</f>
        <v>0</v>
      </c>
      <c r="AJ385" s="164">
        <f>IF(A24stdlife="n/a","n/a",IF(AJ$3&gt;(A24stdlife+$E385),(Input!$O$166*(1+rvanilla)^0.5)-SUM($O385:AI385),(Input!$O$166*(1+rvanilla)^0.5)/A24stdlife))</f>
        <v>0</v>
      </c>
      <c r="AK385" s="164">
        <f>IF(A24stdlife="n/a","n/a",IF(AK$3&gt;(A24stdlife+$E385),(Input!$O$166*(1+rvanilla)^0.5)-SUM($O385:AJ385),(Input!$O$166*(1+rvanilla)^0.5)/A24stdlife))</f>
        <v>0</v>
      </c>
      <c r="AL385" s="164">
        <f>IF(A24stdlife="n/a","n/a",IF(AL$3&gt;(A24stdlife+$E385),(Input!$O$166*(1+rvanilla)^0.5)-SUM($O385:AK385),(Input!$O$166*(1+rvanilla)^0.5)/A24stdlife))</f>
        <v>0</v>
      </c>
      <c r="AM385" s="164">
        <f>IF(A24stdlife="n/a","n/a",IF(AM$3&gt;(A24stdlife+$E385),(Input!$O$166*(1+rvanilla)^0.5)-SUM($O385:AL385),(Input!$O$166*(1+rvanilla)^0.5)/A24stdlife))</f>
        <v>0</v>
      </c>
      <c r="AN385" s="164">
        <f>IF(A24stdlife="n/a","n/a",IF(AN$3&gt;(A24stdlife+$E385),(Input!$O$166*(1+rvanilla)^0.5)-SUM($O385:AM385),(Input!$O$166*(1+rvanilla)^0.5)/A24stdlife))</f>
        <v>0</v>
      </c>
      <c r="AO385" s="164">
        <f>IF(A24stdlife="n/a","n/a",IF(AO$3&gt;(A24stdlife+$E385),(Input!$O$166*(1+rvanilla)^0.5)-SUM($O385:AN385),(Input!$O$166*(1+rvanilla)^0.5)/A24stdlife))</f>
        <v>0</v>
      </c>
      <c r="AP385" s="164">
        <f>IF(A24stdlife="n/a","n/a",IF(AP$3&gt;(A24stdlife+$E385),(Input!$O$166*(1+rvanilla)^0.5)-SUM($O385:AO385),(Input!$O$166*(1+rvanilla)^0.5)/A24stdlife))</f>
        <v>0</v>
      </c>
      <c r="AQ385" s="164">
        <f>IF(A24stdlife="n/a","n/a",IF(AQ$3&gt;(A24stdlife+$E385),(Input!$O$166*(1+rvanilla)^0.5)-SUM($O385:AP385),(Input!$O$166*(1+rvanilla)^0.5)/A24stdlife))</f>
        <v>0</v>
      </c>
      <c r="AR385" s="164">
        <f>IF(A24stdlife="n/a","n/a",IF(AR$3&gt;(A24stdlife+$E385),(Input!$O$166*(1+rvanilla)^0.5)-SUM($O385:AQ385),(Input!$O$166*(1+rvanilla)^0.5)/A24stdlife))</f>
        <v>0</v>
      </c>
      <c r="AS385" s="164">
        <f>IF(A24stdlife="n/a","n/a",IF(AS$3&gt;(A24stdlife+$E385),(Input!$O$166*(1+rvanilla)^0.5)-SUM($O385:AR385),(Input!$O$166*(1+rvanilla)^0.5)/A24stdlife))</f>
        <v>0</v>
      </c>
      <c r="AT385" s="164">
        <f>IF(A24stdlife="n/a","n/a",IF(AT$3&gt;(A24stdlife+$E385),(Input!$O$166*(1+rvanilla)^0.5)-SUM($O385:AS385),(Input!$O$166*(1+rvanilla)^0.5)/A24stdlife))</f>
        <v>0</v>
      </c>
      <c r="AU385" s="164">
        <f>IF(A24stdlife="n/a","n/a",IF(AU$3&gt;(A24stdlife+$E385),(Input!$O$166*(1+rvanilla)^0.5)-SUM($O385:AT385),(Input!$O$166*(1+rvanilla)^0.5)/A24stdlife))</f>
        <v>0</v>
      </c>
      <c r="AV385" s="164">
        <f>IF(A24stdlife="n/a","n/a",IF(AV$3&gt;(A24stdlife+$E385),(Input!$O$166*(1+rvanilla)^0.5)-SUM($O385:AU385),(Input!$O$166*(1+rvanilla)^0.5)/A24stdlife))</f>
        <v>0</v>
      </c>
      <c r="AW385" s="164">
        <f>IF(A24stdlife="n/a","n/a",IF(AW$3&gt;(A24stdlife+$E385),(Input!$O$166*(1+rvanilla)^0.5)-SUM($O385:AV385),(Input!$O$166*(1+rvanilla)^0.5)/A24stdlife))</f>
        <v>0</v>
      </c>
      <c r="AX385" s="164">
        <f>IF(A24stdlife="n/a","n/a",IF(AX$3&gt;(A24stdlife+$E385),(Input!$O$166*(1+rvanilla)^0.5)-SUM($O385:AW385),(Input!$O$166*(1+rvanilla)^0.5)/A24stdlife))</f>
        <v>0</v>
      </c>
      <c r="AY385" s="164">
        <f>IF(A24stdlife="n/a","n/a",IF(AY$3&gt;(A24stdlife+$E385),(Input!$O$166*(1+rvanilla)^0.5)-SUM($O385:AX385),(Input!$O$166*(1+rvanilla)^0.5)/A24stdlife))</f>
        <v>0</v>
      </c>
      <c r="AZ385" s="164">
        <f>IF(A24stdlife="n/a","n/a",IF(AZ$3&gt;(A24stdlife+$E385),(Input!$O$166*(1+rvanilla)^0.5)-SUM($O385:AY385),(Input!$O$166*(1+rvanilla)^0.5)/A24stdlife))</f>
        <v>0</v>
      </c>
      <c r="BA385" s="164">
        <f>IF(A24stdlife="n/a","n/a",IF(BA$3&gt;(A24stdlife+$E385),(Input!$O$166*(1+rvanilla)^0.5)-SUM($O385:AZ385),(Input!$O$166*(1+rvanilla)^0.5)/A24stdlife))</f>
        <v>0</v>
      </c>
      <c r="BB385" s="164">
        <f>IF(A24stdlife="n/a","n/a",IF(BB$3&gt;(A24stdlife+$E385),(Input!$O$166*(1+rvanilla)^0.5)-SUM($O385:BA385),(Input!$O$166*(1+rvanilla)^0.5)/A24stdlife))</f>
        <v>0</v>
      </c>
      <c r="BC385" s="164">
        <f>IF(A24stdlife="n/a","n/a",IF(BC$3&gt;(A24stdlife+$E385),(Input!$O$166*(1+rvanilla)^0.5)-SUM($O385:BB385),(Input!$O$166*(1+rvanilla)^0.5)/A24stdlife))</f>
        <v>0</v>
      </c>
      <c r="BD385" s="164">
        <f>IF(A24stdlife="n/a","n/a",IF(BD$3&gt;(A24stdlife+$E385),(Input!$O$166*(1+rvanilla)^0.5)-SUM($O385:BC385),(Input!$O$166*(1+rvanilla)^0.5)/A24stdlife))</f>
        <v>0</v>
      </c>
      <c r="BE385" s="164">
        <f>IF(A24stdlife="n/a","n/a",IF(BE$3&gt;(A24stdlife+$E385),(Input!$O$166*(1+rvanilla)^0.5)-SUM($O385:BD385),(Input!$O$166*(1+rvanilla)^0.5)/A24stdlife))</f>
        <v>0</v>
      </c>
      <c r="BF385" s="164">
        <f>IF(A24stdlife="n/a","n/a",IF(BF$3&gt;(A24stdlife+$E385),(Input!$O$166*(1+rvanilla)^0.5)-SUM($O385:BE385),(Input!$O$166*(1+rvanilla)^0.5)/A24stdlife))</f>
        <v>0</v>
      </c>
      <c r="BG385" s="164">
        <f>IF(A24stdlife="n/a","n/a",IF(BG$3&gt;(A24stdlife+$E385),(Input!$O$166*(1+rvanilla)^0.5)-SUM($O385:BF385),(Input!$O$166*(1+rvanilla)^0.5)/A24stdlife))</f>
        <v>0</v>
      </c>
      <c r="BH385" s="164">
        <f>IF(A24stdlife="n/a","n/a",IF(BH$3&gt;(A24stdlife+$E385),(Input!$O$166*(1+rvanilla)^0.5)-SUM($O385:BG385),(Input!$O$166*(1+rvanilla)^0.5)/A24stdlife))</f>
        <v>0</v>
      </c>
      <c r="BI385" s="164">
        <f>IF(A24stdlife="n/a","n/a",IF(BI$3&gt;(A24stdlife+$E385),(Input!$O$166*(1+rvanilla)^0.5)-SUM($O385:BH385),(Input!$O$166*(1+rvanilla)^0.5)/A24stdlife))</f>
        <v>0</v>
      </c>
      <c r="BJ385" s="18"/>
      <c r="BK385" s="18"/>
      <c r="BL385"/>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s="5" customFormat="1" hidden="1" outlineLevel="2" x14ac:dyDescent="0.2">
      <c r="A386" s="18"/>
      <c r="B386" s="18"/>
      <c r="C386" s="36"/>
      <c r="D386" s="485"/>
      <c r="E386" s="284">
        <v>10</v>
      </c>
      <c r="F386" s="38"/>
      <c r="G386" s="391"/>
      <c r="H386" s="308"/>
      <c r="I386" s="308"/>
      <c r="J386" s="308"/>
      <c r="K386" s="308"/>
      <c r="L386" s="308"/>
      <c r="M386" s="308"/>
      <c r="N386" s="308"/>
      <c r="O386" s="308"/>
      <c r="P386" s="307"/>
      <c r="Q386" s="164">
        <f>IF(A24stdlife="n/a","n/a",IF(Q$3&gt;(A24stdlife+$E386),(Input!$P$166*(1+rvanilla)^0.5)-SUM($P386:P386),(Input!$P$166*(1+rvanilla)^0.5)/A24stdlife))</f>
        <v>0</v>
      </c>
      <c r="R386" s="164">
        <f>IF(A24stdlife="n/a","n/a",IF(R$3&gt;(A24stdlife+$E386),(Input!$P$166*(1+rvanilla)^0.5)-SUM($P386:Q386),(Input!$P$166*(1+rvanilla)^0.5)/A24stdlife))</f>
        <v>0</v>
      </c>
      <c r="S386" s="164">
        <f>IF(A24stdlife="n/a","n/a",IF(S$3&gt;(A24stdlife+$E386),(Input!$P$166*(1+rvanilla)^0.5)-SUM($P386:R386),(Input!$P$166*(1+rvanilla)^0.5)/A24stdlife))</f>
        <v>0</v>
      </c>
      <c r="T386" s="164">
        <f>IF(A24stdlife="n/a","n/a",IF(T$3&gt;(A24stdlife+$E386),(Input!$P$166*(1+rvanilla)^0.5)-SUM($P386:S386),(Input!$P$166*(1+rvanilla)^0.5)/A24stdlife))</f>
        <v>0</v>
      </c>
      <c r="U386" s="164">
        <f>IF(A24stdlife="n/a","n/a",IF(U$3&gt;(A24stdlife+$E386),(Input!$P$166*(1+rvanilla)^0.5)-SUM($P386:T386),(Input!$P$166*(1+rvanilla)^0.5)/A24stdlife))</f>
        <v>0</v>
      </c>
      <c r="V386" s="164">
        <f>IF(A24stdlife="n/a","n/a",IF(V$3&gt;(A24stdlife+$E386),(Input!$P$166*(1+rvanilla)^0.5)-SUM($P386:U386),(Input!$P$166*(1+rvanilla)^0.5)/A24stdlife))</f>
        <v>0</v>
      </c>
      <c r="W386" s="164">
        <f>IF(A24stdlife="n/a","n/a",IF(W$3&gt;(A24stdlife+$E386),(Input!$P$166*(1+rvanilla)^0.5)-SUM($P386:V386),(Input!$P$166*(1+rvanilla)^0.5)/A24stdlife))</f>
        <v>0</v>
      </c>
      <c r="X386" s="164">
        <f>IF(A24stdlife="n/a","n/a",IF(X$3&gt;(A24stdlife+$E386),(Input!$P$166*(1+rvanilla)^0.5)-SUM($P386:W386),(Input!$P$166*(1+rvanilla)^0.5)/A24stdlife))</f>
        <v>0</v>
      </c>
      <c r="Y386" s="164">
        <f>IF(A24stdlife="n/a","n/a",IF(Y$3&gt;(A24stdlife+$E386),(Input!$P$166*(1+rvanilla)^0.5)-SUM($P386:X386),(Input!$P$166*(1+rvanilla)^0.5)/A24stdlife))</f>
        <v>0</v>
      </c>
      <c r="Z386" s="164">
        <f>IF(A24stdlife="n/a","n/a",IF(Z$3&gt;(A24stdlife+$E386),(Input!$P$166*(1+rvanilla)^0.5)-SUM($P386:Y386),(Input!$P$166*(1+rvanilla)^0.5)/A24stdlife))</f>
        <v>0</v>
      </c>
      <c r="AA386" s="164">
        <f>IF(A24stdlife="n/a","n/a",IF(AA$3&gt;(A24stdlife+$E386),(Input!$P$166*(1+rvanilla)^0.5)-SUM($P386:Z386),(Input!$P$166*(1+rvanilla)^0.5)/A24stdlife))</f>
        <v>0</v>
      </c>
      <c r="AB386" s="164">
        <f>IF(A24stdlife="n/a","n/a",IF(AB$3&gt;(A24stdlife+$E386),(Input!$P$166*(1+rvanilla)^0.5)-SUM($P386:AA386),(Input!$P$166*(1+rvanilla)^0.5)/A24stdlife))</f>
        <v>0</v>
      </c>
      <c r="AC386" s="164">
        <f>IF(A24stdlife="n/a","n/a",IF(AC$3&gt;(A24stdlife+$E386),(Input!$P$166*(1+rvanilla)^0.5)-SUM($P386:AB386),(Input!$P$166*(1+rvanilla)^0.5)/A24stdlife))</f>
        <v>0</v>
      </c>
      <c r="AD386" s="164">
        <f>IF(A24stdlife="n/a","n/a",IF(AD$3&gt;(A24stdlife+$E386),(Input!$P$166*(1+rvanilla)^0.5)-SUM($P386:AC386),(Input!$P$166*(1+rvanilla)^0.5)/A24stdlife))</f>
        <v>0</v>
      </c>
      <c r="AE386" s="164">
        <f>IF(A24stdlife="n/a","n/a",IF(AE$3&gt;(A24stdlife+$E386),(Input!$P$166*(1+rvanilla)^0.5)-SUM($P386:AD386),(Input!$P$166*(1+rvanilla)^0.5)/A24stdlife))</f>
        <v>0</v>
      </c>
      <c r="AF386" s="164">
        <f>IF(A24stdlife="n/a","n/a",IF(AF$3&gt;(A24stdlife+$E386),(Input!$P$166*(1+rvanilla)^0.5)-SUM($P386:AE386),(Input!$P$166*(1+rvanilla)^0.5)/A24stdlife))</f>
        <v>0</v>
      </c>
      <c r="AG386" s="164">
        <f>IF(A24stdlife="n/a","n/a",IF(AG$3&gt;(A24stdlife+$E386),(Input!$P$166*(1+rvanilla)^0.5)-SUM($P386:AF386),(Input!$P$166*(1+rvanilla)^0.5)/A24stdlife))</f>
        <v>0</v>
      </c>
      <c r="AH386" s="164">
        <f>IF(A24stdlife="n/a","n/a",IF(AH$3&gt;(A24stdlife+$E386),(Input!$P$166*(1+rvanilla)^0.5)-SUM($P386:AG386),(Input!$P$166*(1+rvanilla)^0.5)/A24stdlife))</f>
        <v>0</v>
      </c>
      <c r="AI386" s="164">
        <f>IF(A24stdlife="n/a","n/a",IF(AI$3&gt;(A24stdlife+$E386),(Input!$P$166*(1+rvanilla)^0.5)-SUM($P386:AH386),(Input!$P$166*(1+rvanilla)^0.5)/A24stdlife))</f>
        <v>0</v>
      </c>
      <c r="AJ386" s="164">
        <f>IF(A24stdlife="n/a","n/a",IF(AJ$3&gt;(A24stdlife+$E386),(Input!$P$166*(1+rvanilla)^0.5)-SUM($P386:AI386),(Input!$P$166*(1+rvanilla)^0.5)/A24stdlife))</f>
        <v>0</v>
      </c>
      <c r="AK386" s="164">
        <f>IF(A24stdlife="n/a","n/a",IF(AK$3&gt;(A24stdlife+$E386),(Input!$P$166*(1+rvanilla)^0.5)-SUM($P386:AJ386),(Input!$P$166*(1+rvanilla)^0.5)/A24stdlife))</f>
        <v>0</v>
      </c>
      <c r="AL386" s="164">
        <f>IF(A24stdlife="n/a","n/a",IF(AL$3&gt;(A24stdlife+$E386),(Input!$P$166*(1+rvanilla)^0.5)-SUM($P386:AK386),(Input!$P$166*(1+rvanilla)^0.5)/A24stdlife))</f>
        <v>0</v>
      </c>
      <c r="AM386" s="164">
        <f>IF(A24stdlife="n/a","n/a",IF(AM$3&gt;(A24stdlife+$E386),(Input!$P$166*(1+rvanilla)^0.5)-SUM($P386:AL386),(Input!$P$166*(1+rvanilla)^0.5)/A24stdlife))</f>
        <v>0</v>
      </c>
      <c r="AN386" s="164">
        <f>IF(A24stdlife="n/a","n/a",IF(AN$3&gt;(A24stdlife+$E386),(Input!$P$166*(1+rvanilla)^0.5)-SUM($P386:AM386),(Input!$P$166*(1+rvanilla)^0.5)/A24stdlife))</f>
        <v>0</v>
      </c>
      <c r="AO386" s="164">
        <f>IF(A24stdlife="n/a","n/a",IF(AO$3&gt;(A24stdlife+$E386),(Input!$P$166*(1+rvanilla)^0.5)-SUM($P386:AN386),(Input!$P$166*(1+rvanilla)^0.5)/A24stdlife))</f>
        <v>0</v>
      </c>
      <c r="AP386" s="164">
        <f>IF(A24stdlife="n/a","n/a",IF(AP$3&gt;(A24stdlife+$E386),(Input!$P$166*(1+rvanilla)^0.5)-SUM($P386:AO386),(Input!$P$166*(1+rvanilla)^0.5)/A24stdlife))</f>
        <v>0</v>
      </c>
      <c r="AQ386" s="164">
        <f>IF(A24stdlife="n/a","n/a",IF(AQ$3&gt;(A24stdlife+$E386),(Input!$P$166*(1+rvanilla)^0.5)-SUM($P386:AP386),(Input!$P$166*(1+rvanilla)^0.5)/A24stdlife))</f>
        <v>0</v>
      </c>
      <c r="AR386" s="164">
        <f>IF(A24stdlife="n/a","n/a",IF(AR$3&gt;(A24stdlife+$E386),(Input!$P$166*(1+rvanilla)^0.5)-SUM($P386:AQ386),(Input!$P$166*(1+rvanilla)^0.5)/A24stdlife))</f>
        <v>0</v>
      </c>
      <c r="AS386" s="164">
        <f>IF(A24stdlife="n/a","n/a",IF(AS$3&gt;(A24stdlife+$E386),(Input!$P$166*(1+rvanilla)^0.5)-SUM($P386:AR386),(Input!$P$166*(1+rvanilla)^0.5)/A24stdlife))</f>
        <v>0</v>
      </c>
      <c r="AT386" s="164">
        <f>IF(A24stdlife="n/a","n/a",IF(AT$3&gt;(A24stdlife+$E386),(Input!$P$166*(1+rvanilla)^0.5)-SUM($P386:AS386),(Input!$P$166*(1+rvanilla)^0.5)/A24stdlife))</f>
        <v>0</v>
      </c>
      <c r="AU386" s="164">
        <f>IF(A24stdlife="n/a","n/a",IF(AU$3&gt;(A24stdlife+$E386),(Input!$P$166*(1+rvanilla)^0.5)-SUM($P386:AT386),(Input!$P$166*(1+rvanilla)^0.5)/A24stdlife))</f>
        <v>0</v>
      </c>
      <c r="AV386" s="164">
        <f>IF(A24stdlife="n/a","n/a",IF(AV$3&gt;(A24stdlife+$E386),(Input!$P$166*(1+rvanilla)^0.5)-SUM($P386:AU386),(Input!$P$166*(1+rvanilla)^0.5)/A24stdlife))</f>
        <v>0</v>
      </c>
      <c r="AW386" s="164">
        <f>IF(A24stdlife="n/a","n/a",IF(AW$3&gt;(A24stdlife+$E386),(Input!$P$166*(1+rvanilla)^0.5)-SUM($P386:AV386),(Input!$P$166*(1+rvanilla)^0.5)/A24stdlife))</f>
        <v>0</v>
      </c>
      <c r="AX386" s="164">
        <f>IF(A24stdlife="n/a","n/a",IF(AX$3&gt;(A24stdlife+$E386),(Input!$P$166*(1+rvanilla)^0.5)-SUM($P386:AW386),(Input!$P$166*(1+rvanilla)^0.5)/A24stdlife))</f>
        <v>0</v>
      </c>
      <c r="AY386" s="164">
        <f>IF(A24stdlife="n/a","n/a",IF(AY$3&gt;(A24stdlife+$E386),(Input!$P$166*(1+rvanilla)^0.5)-SUM($P386:AX386),(Input!$P$166*(1+rvanilla)^0.5)/A24stdlife))</f>
        <v>0</v>
      </c>
      <c r="AZ386" s="164">
        <f>IF(A24stdlife="n/a","n/a",IF(AZ$3&gt;(A24stdlife+$E386),(Input!$P$166*(1+rvanilla)^0.5)-SUM($P386:AY386),(Input!$P$166*(1+rvanilla)^0.5)/A24stdlife))</f>
        <v>0</v>
      </c>
      <c r="BA386" s="164">
        <f>IF(A24stdlife="n/a","n/a",IF(BA$3&gt;(A24stdlife+$E386),(Input!$P$166*(1+rvanilla)^0.5)-SUM($P386:AZ386),(Input!$P$166*(1+rvanilla)^0.5)/A24stdlife))</f>
        <v>0</v>
      </c>
      <c r="BB386" s="164">
        <f>IF(A24stdlife="n/a","n/a",IF(BB$3&gt;(A24stdlife+$E386),(Input!$P$166*(1+rvanilla)^0.5)-SUM($P386:BA386),(Input!$P$166*(1+rvanilla)^0.5)/A24stdlife))</f>
        <v>0</v>
      </c>
      <c r="BC386" s="164">
        <f>IF(A24stdlife="n/a","n/a",IF(BC$3&gt;(A24stdlife+$E386),(Input!$P$166*(1+rvanilla)^0.5)-SUM($P386:BB386),(Input!$P$166*(1+rvanilla)^0.5)/A24stdlife))</f>
        <v>0</v>
      </c>
      <c r="BD386" s="164">
        <f>IF(A24stdlife="n/a","n/a",IF(BD$3&gt;(A24stdlife+$E386),(Input!$P$166*(1+rvanilla)^0.5)-SUM($P386:BC386),(Input!$P$166*(1+rvanilla)^0.5)/A24stdlife))</f>
        <v>0</v>
      </c>
      <c r="BE386" s="164">
        <f>IF(A24stdlife="n/a","n/a",IF(BE$3&gt;(A24stdlife+$E386),(Input!$P$166*(1+rvanilla)^0.5)-SUM($P386:BD386),(Input!$P$166*(1+rvanilla)^0.5)/A24stdlife))</f>
        <v>0</v>
      </c>
      <c r="BF386" s="164">
        <f>IF(A24stdlife="n/a","n/a",IF(BF$3&gt;(A24stdlife+$E386),(Input!$P$166*(1+rvanilla)^0.5)-SUM($P386:BE386),(Input!$P$166*(1+rvanilla)^0.5)/A24stdlife))</f>
        <v>0</v>
      </c>
      <c r="BG386" s="164">
        <f>IF(A24stdlife="n/a","n/a",IF(BG$3&gt;(A24stdlife+$E386),(Input!$P$166*(1+rvanilla)^0.5)-SUM($P386:BF386),(Input!$P$166*(1+rvanilla)^0.5)/A24stdlife))</f>
        <v>0</v>
      </c>
      <c r="BH386" s="164">
        <f>IF(A24stdlife="n/a","n/a",IF(BH$3&gt;(A24stdlife+$E386),(Input!$P$166*(1+rvanilla)^0.5)-SUM($P386:BG386),(Input!$P$166*(1+rvanilla)^0.5)/A24stdlife))</f>
        <v>0</v>
      </c>
      <c r="BI386" s="164">
        <f>IF(A24stdlife="n/a","n/a",IF(BI$3&gt;(A24stdlife+$E386),(Input!$P$166*(1+rvanilla)^0.5)-SUM($P386:BH386),(Input!$P$166*(1+rvanilla)^0.5)/A24stdlife))</f>
        <v>0</v>
      </c>
      <c r="BJ386" s="18"/>
      <c r="BK386" s="18"/>
      <c r="BL386"/>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s="5" customFormat="1" hidden="1" outlineLevel="1" x14ac:dyDescent="0.2">
      <c r="A387" s="18"/>
      <c r="B387" s="18"/>
      <c r="C387" s="36" t="str">
        <f>Asset24</f>
        <v>Equity raising costs</v>
      </c>
      <c r="D387" s="18"/>
      <c r="E387" s="18"/>
      <c r="F387" s="33"/>
      <c r="G387" s="161">
        <f t="shared" ref="G387:AL387" si="83">SUM(G375:G386)</f>
        <v>0.15773135242784586</v>
      </c>
      <c r="H387" s="161">
        <f t="shared" si="83"/>
        <v>0.15773135242784586</v>
      </c>
      <c r="I387" s="161">
        <f t="shared" si="83"/>
        <v>0.15773135242784586</v>
      </c>
      <c r="J387" s="161">
        <f t="shared" si="83"/>
        <v>0.15773135242784586</v>
      </c>
      <c r="K387" s="161">
        <f t="shared" si="83"/>
        <v>0.15773135242784586</v>
      </c>
      <c r="L387" s="161">
        <f t="shared" si="83"/>
        <v>0.15773135242784586</v>
      </c>
      <c r="M387" s="161">
        <f t="shared" si="83"/>
        <v>0.15773135242784586</v>
      </c>
      <c r="N387" s="161">
        <f t="shared" si="83"/>
        <v>0.15773135242784586</v>
      </c>
      <c r="O387" s="161">
        <f t="shared" si="83"/>
        <v>0.15773135242784586</v>
      </c>
      <c r="P387" s="161">
        <f t="shared" si="83"/>
        <v>0.15773135242784586</v>
      </c>
      <c r="Q387" s="161">
        <f t="shared" si="83"/>
        <v>0.15773135242784586</v>
      </c>
      <c r="R387" s="161">
        <f t="shared" si="83"/>
        <v>0.15773135242784586</v>
      </c>
      <c r="S387" s="161">
        <f t="shared" si="83"/>
        <v>0.15773135242784586</v>
      </c>
      <c r="T387" s="161">
        <f t="shared" si="83"/>
        <v>0.15773135242784586</v>
      </c>
      <c r="U387" s="161">
        <f t="shared" si="83"/>
        <v>0.15773135242784586</v>
      </c>
      <c r="V387" s="161">
        <f t="shared" si="83"/>
        <v>0.15773135242784586</v>
      </c>
      <c r="W387" s="161">
        <f t="shared" si="83"/>
        <v>0.15773135242784586</v>
      </c>
      <c r="X387" s="161">
        <f t="shared" si="83"/>
        <v>0.15773135242784586</v>
      </c>
      <c r="Y387" s="161">
        <f t="shared" si="83"/>
        <v>0.15773135242784586</v>
      </c>
      <c r="Z387" s="161">
        <f t="shared" si="83"/>
        <v>0.15773135242784586</v>
      </c>
      <c r="AA387" s="161">
        <f t="shared" si="83"/>
        <v>0.15773135242784586</v>
      </c>
      <c r="AB387" s="161">
        <f t="shared" si="83"/>
        <v>0.15773135242784586</v>
      </c>
      <c r="AC387" s="161">
        <f t="shared" si="83"/>
        <v>0.15773135242784586</v>
      </c>
      <c r="AD387" s="161">
        <f t="shared" si="83"/>
        <v>0.15773135242784586</v>
      </c>
      <c r="AE387" s="161">
        <f t="shared" si="83"/>
        <v>0.15773135242784586</v>
      </c>
      <c r="AF387" s="161">
        <f t="shared" si="83"/>
        <v>0.15773135242784586</v>
      </c>
      <c r="AG387" s="161">
        <f t="shared" si="83"/>
        <v>0.15773135242784586</v>
      </c>
      <c r="AH387" s="161">
        <f t="shared" si="83"/>
        <v>0.15773135242784586</v>
      </c>
      <c r="AI387" s="161">
        <f t="shared" si="83"/>
        <v>0.15773135242784586</v>
      </c>
      <c r="AJ387" s="161">
        <f t="shared" si="83"/>
        <v>0.15773135242784586</v>
      </c>
      <c r="AK387" s="161">
        <f t="shared" si="83"/>
        <v>0.15773135242784586</v>
      </c>
      <c r="AL387" s="161">
        <f t="shared" si="83"/>
        <v>0.15773135242784586</v>
      </c>
      <c r="AM387" s="161">
        <f t="shared" ref="AM387:BI387" si="84">SUM(AM375:AM386)</f>
        <v>0.15773135242784586</v>
      </c>
      <c r="AN387" s="161">
        <f t="shared" si="84"/>
        <v>0.15773135242784586</v>
      </c>
      <c r="AO387" s="161">
        <f t="shared" si="84"/>
        <v>0.15773135242784586</v>
      </c>
      <c r="AP387" s="161">
        <f t="shared" si="84"/>
        <v>0.15773135242784586</v>
      </c>
      <c r="AQ387" s="161">
        <f t="shared" si="84"/>
        <v>0.15773135242784586</v>
      </c>
      <c r="AR387" s="161">
        <f t="shared" si="84"/>
        <v>0.15773135242784586</v>
      </c>
      <c r="AS387" s="161">
        <f t="shared" si="84"/>
        <v>0.15773135242784586</v>
      </c>
      <c r="AT387" s="161">
        <f t="shared" si="84"/>
        <v>0.15773135242784586</v>
      </c>
      <c r="AU387" s="161">
        <f t="shared" si="84"/>
        <v>0.15773135242784586</v>
      </c>
      <c r="AV387" s="161">
        <f t="shared" si="84"/>
        <v>0.11647360436418275</v>
      </c>
      <c r="AW387" s="161">
        <f t="shared" si="84"/>
        <v>0</v>
      </c>
      <c r="AX387" s="161">
        <f t="shared" si="84"/>
        <v>0</v>
      </c>
      <c r="AY387" s="161">
        <f t="shared" si="84"/>
        <v>0</v>
      </c>
      <c r="AZ387" s="161">
        <f t="shared" si="84"/>
        <v>0</v>
      </c>
      <c r="BA387" s="161">
        <f t="shared" si="84"/>
        <v>0</v>
      </c>
      <c r="BB387" s="161">
        <f t="shared" si="84"/>
        <v>0</v>
      </c>
      <c r="BC387" s="161">
        <f t="shared" si="84"/>
        <v>0</v>
      </c>
      <c r="BD387" s="161">
        <f t="shared" si="84"/>
        <v>0</v>
      </c>
      <c r="BE387" s="161">
        <f t="shared" si="84"/>
        <v>0</v>
      </c>
      <c r="BF387" s="161">
        <f t="shared" si="84"/>
        <v>0</v>
      </c>
      <c r="BG387" s="161">
        <f t="shared" si="84"/>
        <v>0</v>
      </c>
      <c r="BH387" s="161">
        <f t="shared" si="84"/>
        <v>0</v>
      </c>
      <c r="BI387" s="161">
        <f t="shared" si="84"/>
        <v>0</v>
      </c>
      <c r="BJ387" s="18"/>
      <c r="BK387" s="18"/>
      <c r="BL387"/>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s="5" customFormat="1" hidden="1" outlineLevel="2" x14ac:dyDescent="0.2">
      <c r="A388" s="18"/>
      <c r="B388" s="43">
        <f>C400</f>
        <v>0</v>
      </c>
      <c r="C388" s="44"/>
      <c r="D388" s="45" t="s">
        <v>72</v>
      </c>
      <c r="E388" s="44"/>
      <c r="F388" s="46"/>
      <c r="G388" s="389">
        <f>IF(G$3&gt;A25remlife,A25value-SUM($F388:F388),IF(A25remlife="N/A","n/a",A25value/A25remlife))</f>
        <v>0</v>
      </c>
      <c r="H388" s="163">
        <f>IF(H$3&gt;A25remlife,A25value-SUM($F388:G388),IF(A25remlife="N/A","n/a",A25value/A25remlife))</f>
        <v>0</v>
      </c>
      <c r="I388" s="163">
        <f>IF(I$3&gt;A25remlife,A25value-SUM($F388:H388),IF(A25remlife="N/A","n/a",A25value/A25remlife))</f>
        <v>0</v>
      </c>
      <c r="J388" s="163">
        <f>IF(J$3&gt;A25remlife,A25value-SUM($F388:I388),IF(A25remlife="N/A","n/a",A25value/A25remlife))</f>
        <v>0</v>
      </c>
      <c r="K388" s="163">
        <f>IF(K$3&gt;A25remlife,A25value-SUM($F388:J388),IF(A25remlife="N/A","n/a",A25value/A25remlife))</f>
        <v>0</v>
      </c>
      <c r="L388" s="163">
        <f>IF(L$3&gt;A25remlife,A25value-SUM($F388:K388),IF(A25remlife="N/A","n/a",A25value/A25remlife))</f>
        <v>0</v>
      </c>
      <c r="M388" s="163">
        <f>IF(M$3&gt;A25remlife,A25value-SUM($F388:L388),IF(A25remlife="N/A","n/a",A25value/A25remlife))</f>
        <v>0</v>
      </c>
      <c r="N388" s="163">
        <f>IF(N$3&gt;A25remlife,A25value-SUM($F388:M388),IF(A25remlife="N/A","n/a",A25value/A25remlife))</f>
        <v>0</v>
      </c>
      <c r="O388" s="163">
        <f>IF(O$3&gt;A25remlife,A25value-SUM($F388:N388),IF(A25remlife="N/A","n/a",A25value/A25remlife))</f>
        <v>0</v>
      </c>
      <c r="P388" s="163">
        <f>IF(P$3&gt;A25remlife,A25value-SUM($F388:O388),IF(A25remlife="N/A","n/a",A25value/A25remlife))</f>
        <v>0</v>
      </c>
      <c r="Q388" s="163">
        <f>IF(Q$3&gt;A25remlife,A25value-SUM($F388:P388),IF(A25remlife="N/A","n/a",A25value/A25remlife))</f>
        <v>0</v>
      </c>
      <c r="R388" s="163">
        <f>IF(R$3&gt;A25remlife,A25value-SUM($F388:Q388),IF(A25remlife="N/A","n/a",A25value/A25remlife))</f>
        <v>0</v>
      </c>
      <c r="S388" s="163">
        <f>IF(S$3&gt;A25remlife,A25value-SUM($F388:R388),IF(A25remlife="N/A","n/a",A25value/A25remlife))</f>
        <v>0</v>
      </c>
      <c r="T388" s="163">
        <f>IF(T$3&gt;A25remlife,A25value-SUM($F388:S388),IF(A25remlife="N/A","n/a",A25value/A25remlife))</f>
        <v>0</v>
      </c>
      <c r="U388" s="163">
        <f>IF(U$3&gt;A25remlife,A25value-SUM($F388:T388),IF(A25remlife="N/A","n/a",A25value/A25remlife))</f>
        <v>0</v>
      </c>
      <c r="V388" s="163">
        <f>IF(V$3&gt;A25remlife,A25value-SUM($F388:U388),IF(A25remlife="N/A","n/a",A25value/A25remlife))</f>
        <v>0</v>
      </c>
      <c r="W388" s="163">
        <f>IF(W$3&gt;A25remlife,A25value-SUM($F388:V388),IF(A25remlife="N/A","n/a",A25value/A25remlife))</f>
        <v>0</v>
      </c>
      <c r="X388" s="163">
        <f>IF(X$3&gt;A25remlife,A25value-SUM($F388:W388),IF(A25remlife="N/A","n/a",A25value/A25remlife))</f>
        <v>0</v>
      </c>
      <c r="Y388" s="163">
        <f>IF(Y$3&gt;A25remlife,A25value-SUM($F388:X388),IF(A25remlife="N/A","n/a",A25value/A25remlife))</f>
        <v>0</v>
      </c>
      <c r="Z388" s="163">
        <f>IF(Z$3&gt;A25remlife,A25value-SUM($F388:Y388),IF(A25remlife="N/A","n/a",A25value/A25remlife))</f>
        <v>0</v>
      </c>
      <c r="AA388" s="163">
        <f>IF(AA$3&gt;A25remlife,A25value-SUM($F388:Z388),IF(A25remlife="N/A","n/a",A25value/A25remlife))</f>
        <v>0</v>
      </c>
      <c r="AB388" s="163">
        <f>IF(AB$3&gt;A25remlife,A25value-SUM($F388:AA388),IF(A25remlife="N/A","n/a",A25value/A25remlife))</f>
        <v>0</v>
      </c>
      <c r="AC388" s="163">
        <f>IF(AC$3&gt;A25remlife,A25value-SUM($F388:AB388),IF(A25remlife="N/A","n/a",A25value/A25remlife))</f>
        <v>0</v>
      </c>
      <c r="AD388" s="163">
        <f>IF(AD$3&gt;A25remlife,A25value-SUM($F388:AC388),IF(A25remlife="N/A","n/a",A25value/A25remlife))</f>
        <v>0</v>
      </c>
      <c r="AE388" s="163">
        <f>IF(AE$3&gt;A25remlife,A25value-SUM($F388:AD388),IF(A25remlife="N/A","n/a",A25value/A25remlife))</f>
        <v>0</v>
      </c>
      <c r="AF388" s="163">
        <f>IF(AF$3&gt;A25remlife,A25value-SUM($F388:AE388),IF(A25remlife="N/A","n/a",A25value/A25remlife))</f>
        <v>0</v>
      </c>
      <c r="AG388" s="163">
        <f>IF(AG$3&gt;A25remlife,A25value-SUM($F388:AF388),IF(A25remlife="N/A","n/a",A25value/A25remlife))</f>
        <v>0</v>
      </c>
      <c r="AH388" s="163">
        <f>IF(AH$3&gt;A25remlife,A25value-SUM($F388:AG388),IF(A25remlife="N/A","n/a",A25value/A25remlife))</f>
        <v>0</v>
      </c>
      <c r="AI388" s="163">
        <f>IF(AI$3&gt;A25remlife,A25value-SUM($F388:AH388),IF(A25remlife="N/A","n/a",A25value/A25remlife))</f>
        <v>0</v>
      </c>
      <c r="AJ388" s="163">
        <f>IF(AJ$3&gt;A25remlife,A25value-SUM($F388:AI388),IF(A25remlife="N/A","n/a",A25value/A25remlife))</f>
        <v>0</v>
      </c>
      <c r="AK388" s="163">
        <f>IF(AK$3&gt;A25remlife,A25value-SUM($F388:AJ388),IF(A25remlife="N/A","n/a",A25value/A25remlife))</f>
        <v>0</v>
      </c>
      <c r="AL388" s="163">
        <f>IF(AL$3&gt;A25remlife,A25value-SUM($F388:AK388),IF(A25remlife="N/A","n/a",A25value/A25remlife))</f>
        <v>0</v>
      </c>
      <c r="AM388" s="163">
        <f>IF(AM$3&gt;A25remlife,A25value-SUM($F388:AL388),IF(A25remlife="N/A","n/a",A25value/A25remlife))</f>
        <v>0</v>
      </c>
      <c r="AN388" s="163">
        <f>IF(AN$3&gt;A25remlife,A25value-SUM($F388:AM388),IF(A25remlife="N/A","n/a",A25value/A25remlife))</f>
        <v>0</v>
      </c>
      <c r="AO388" s="163">
        <f>IF(AO$3&gt;A25remlife,A25value-SUM($F388:AN388),IF(A25remlife="N/A","n/a",A25value/A25remlife))</f>
        <v>0</v>
      </c>
      <c r="AP388" s="163">
        <f>IF(AP$3&gt;A25remlife,A25value-SUM($F388:AO388),IF(A25remlife="N/A","n/a",A25value/A25remlife))</f>
        <v>0</v>
      </c>
      <c r="AQ388" s="163">
        <f>IF(AQ$3&gt;A25remlife,A25value-SUM($F388:AP388),IF(A25remlife="N/A","n/a",A25value/A25remlife))</f>
        <v>0</v>
      </c>
      <c r="AR388" s="163">
        <f>IF(AR$3&gt;A25remlife,A25value-SUM($F388:AQ388),IF(A25remlife="N/A","n/a",A25value/A25remlife))</f>
        <v>0</v>
      </c>
      <c r="AS388" s="163">
        <f>IF(AS$3&gt;A25remlife,A25value-SUM($F388:AR388),IF(A25remlife="N/A","n/a",A25value/A25remlife))</f>
        <v>0</v>
      </c>
      <c r="AT388" s="163">
        <f>IF(AT$3&gt;A25remlife,A25value-SUM($F388:AS388),IF(A25remlife="N/A","n/a",A25value/A25remlife))</f>
        <v>0</v>
      </c>
      <c r="AU388" s="163">
        <f>IF(AU$3&gt;A25remlife,A25value-SUM($F388:AT388),IF(A25remlife="N/A","n/a",A25value/A25remlife))</f>
        <v>0</v>
      </c>
      <c r="AV388" s="163">
        <f>IF(AV$3&gt;A25remlife,A25value-SUM($F388:AU388),IF(A25remlife="N/A","n/a",A25value/A25remlife))</f>
        <v>0</v>
      </c>
      <c r="AW388" s="163">
        <f>IF(AW$3&gt;A25remlife,A25value-SUM($F388:AV388),IF(A25remlife="N/A","n/a",A25value/A25remlife))</f>
        <v>0</v>
      </c>
      <c r="AX388" s="163">
        <f>IF(AX$3&gt;A25remlife,A25value-SUM($F388:AW388),IF(A25remlife="N/A","n/a",A25value/A25remlife))</f>
        <v>0</v>
      </c>
      <c r="AY388" s="163">
        <f>IF(AY$3&gt;A25remlife,A25value-SUM($F388:AX388),IF(A25remlife="N/A","n/a",A25value/A25remlife))</f>
        <v>0</v>
      </c>
      <c r="AZ388" s="163">
        <f>IF(AZ$3&gt;A25remlife,A25value-SUM($F388:AY388),IF(A25remlife="N/A","n/a",A25value/A25remlife))</f>
        <v>0</v>
      </c>
      <c r="BA388" s="163">
        <f>IF(BA$3&gt;A25remlife,A25value-SUM($F388:AZ388),IF(A25remlife="N/A","n/a",A25value/A25remlife))</f>
        <v>0</v>
      </c>
      <c r="BB388" s="163">
        <f>IF(BB$3&gt;A25remlife,A25value-SUM($F388:BA388),IF(A25remlife="N/A","n/a",A25value/A25remlife))</f>
        <v>0</v>
      </c>
      <c r="BC388" s="163">
        <f>IF(BC$3&gt;A25remlife,A25value-SUM($F388:BB388),IF(A25remlife="N/A","n/a",A25value/A25remlife))</f>
        <v>0</v>
      </c>
      <c r="BD388" s="163">
        <f>IF(BD$3&gt;A25remlife,A25value-SUM($F388:BC388),IF(A25remlife="N/A","n/a",A25value/A25remlife))</f>
        <v>0</v>
      </c>
      <c r="BE388" s="163">
        <f>IF(BE$3&gt;A25remlife,A25value-SUM($F388:BD388),IF(A25remlife="N/A","n/a",A25value/A25remlife))</f>
        <v>0</v>
      </c>
      <c r="BF388" s="163">
        <f>IF(BF$3&gt;A25remlife,A25value-SUM($F388:BE388),IF(A25remlife="N/A","n/a",A25value/A25remlife))</f>
        <v>0</v>
      </c>
      <c r="BG388" s="163">
        <f>IF(BG$3&gt;A25remlife,A25value-SUM($F388:BF388),IF(A25remlife="N/A","n/a",A25value/A25remlife))</f>
        <v>0</v>
      </c>
      <c r="BH388" s="163">
        <f>IF(BH$3&gt;A25remlife,A25value-SUM($F388:BG388),IF(A25remlife="N/A","n/a",A25value/A25remlife))</f>
        <v>0</v>
      </c>
      <c r="BI388" s="163">
        <f>IF(BI$3&gt;A25remlife,A25value-SUM($F388:BH388),IF(A25remlife="N/A","n/a",A25value/A25remlife))</f>
        <v>0</v>
      </c>
      <c r="BJ388" s="18"/>
      <c r="BK388" s="18"/>
      <c r="BL388"/>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s="5" customFormat="1" hidden="1" outlineLevel="2" x14ac:dyDescent="0.2">
      <c r="A389" s="18"/>
      <c r="B389" s="18"/>
      <c r="C389" s="36"/>
      <c r="D389" s="485" t="s">
        <v>71</v>
      </c>
      <c r="E389" s="283">
        <v>0</v>
      </c>
      <c r="F389" s="38"/>
      <c r="G389" s="160"/>
      <c r="H389" s="164"/>
      <c r="I389" s="164"/>
      <c r="J389" s="164"/>
      <c r="K389" s="164"/>
      <c r="L389" s="164"/>
      <c r="M389" s="164"/>
      <c r="N389" s="164"/>
      <c r="O389" s="164"/>
      <c r="P389" s="164"/>
      <c r="Q389" s="164"/>
      <c r="R389" s="164"/>
      <c r="S389" s="164"/>
      <c r="T389" s="164"/>
      <c r="U389" s="164"/>
      <c r="V389" s="164"/>
      <c r="W389" s="164"/>
      <c r="X389" s="164"/>
      <c r="Y389" s="164"/>
      <c r="Z389" s="164"/>
      <c r="AA389" s="164"/>
      <c r="AB389" s="164"/>
      <c r="AC389" s="164"/>
      <c r="AD389" s="164"/>
      <c r="AE389" s="164"/>
      <c r="AF389" s="164"/>
      <c r="AG389" s="164"/>
      <c r="AH389" s="164"/>
      <c r="AI389" s="164"/>
      <c r="AJ389" s="164"/>
      <c r="AK389" s="164"/>
      <c r="AL389" s="164"/>
      <c r="AM389" s="164"/>
      <c r="AN389" s="164"/>
      <c r="AO389" s="164"/>
      <c r="AP389" s="164"/>
      <c r="AQ389" s="164"/>
      <c r="AR389" s="164"/>
      <c r="AS389" s="164"/>
      <c r="AT389" s="164"/>
      <c r="AU389" s="164"/>
      <c r="AV389" s="164"/>
      <c r="AW389" s="164"/>
      <c r="AX389" s="164"/>
      <c r="AY389" s="164"/>
      <c r="AZ389" s="164"/>
      <c r="BA389" s="164"/>
      <c r="BB389" s="164"/>
      <c r="BC389" s="164"/>
      <c r="BD389" s="164"/>
      <c r="BE389" s="164"/>
      <c r="BF389" s="164"/>
      <c r="BG389" s="164"/>
      <c r="BH389" s="164"/>
      <c r="BI389" s="164"/>
      <c r="BJ389" s="18"/>
      <c r="BK389" s="18"/>
      <c r="BL389"/>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s="5" customFormat="1" hidden="1" outlineLevel="2" x14ac:dyDescent="0.2">
      <c r="A390" s="18"/>
      <c r="B390" s="18"/>
      <c r="C390" s="36"/>
      <c r="D390" s="485"/>
      <c r="E390" s="283">
        <v>1</v>
      </c>
      <c r="F390" s="38"/>
      <c r="G390" s="390"/>
      <c r="H390" s="164">
        <f>IF(A25stdlife="n/a","n/a",IF(H$3&gt;(A25stdlife+$E390),(Input!$G$167*(1+rvanilla)^0.5)-SUM($G390:G390),(Input!$G$167*(1+rvanilla)^0.5)/A25stdlife))</f>
        <v>0</v>
      </c>
      <c r="I390" s="164">
        <f>IF(A25stdlife="n/a","n/a",IF(I$3&gt;(A25stdlife+$E390),(Input!$G$167*(1+rvanilla)^0.5)-SUM($G390:H390),(Input!$G$167*(1+rvanilla)^0.5)/A25stdlife))</f>
        <v>0</v>
      </c>
      <c r="J390" s="164">
        <f>IF(A25stdlife="n/a","n/a",IF(J$3&gt;(A25stdlife+$E390),(Input!$G$167*(1+rvanilla)^0.5)-SUM($G390:I390),(Input!$G$167*(1+rvanilla)^0.5)/A25stdlife))</f>
        <v>0</v>
      </c>
      <c r="K390" s="164">
        <f>IF(A25stdlife="n/a","n/a",IF(K$3&gt;(A25stdlife+$E390),(Input!$G$167*(1+rvanilla)^0.5)-SUM($G390:J390),(Input!$G$167*(1+rvanilla)^0.5)/A25stdlife))</f>
        <v>0</v>
      </c>
      <c r="L390" s="164">
        <f>IF(A25stdlife="n/a","n/a",IF(L$3&gt;(A25stdlife+$E390),(Input!$G$167*(1+rvanilla)^0.5)-SUM($G390:K390),(Input!$G$167*(1+rvanilla)^0.5)/A25stdlife))</f>
        <v>0</v>
      </c>
      <c r="M390" s="164">
        <f>IF(A25stdlife="n/a","n/a",IF(M$3&gt;(A25stdlife+$E390),(Input!$G$167*(1+rvanilla)^0.5)-SUM($G390:L390),(Input!$G$167*(1+rvanilla)^0.5)/A25stdlife))</f>
        <v>0</v>
      </c>
      <c r="N390" s="164">
        <f>IF(A25stdlife="n/a","n/a",IF(N$3&gt;(A25stdlife+$E390),(Input!$G$167*(1+rvanilla)^0.5)-SUM($G390:M390),(Input!$G$167*(1+rvanilla)^0.5)/A25stdlife))</f>
        <v>0</v>
      </c>
      <c r="O390" s="164">
        <f>IF(A25stdlife="n/a","n/a",IF(O$3&gt;(A25stdlife+$E390),(Input!$G$167*(1+rvanilla)^0.5)-SUM($G390:N390),(Input!$G$167*(1+rvanilla)^0.5)/A25stdlife))</f>
        <v>0</v>
      </c>
      <c r="P390" s="164">
        <f>IF(A25stdlife="n/a","n/a",IF(P$3&gt;(A25stdlife+$E390),(Input!$G$167*(1+rvanilla)^0.5)-SUM($G390:O390),(Input!$G$167*(1+rvanilla)^0.5)/A25stdlife))</f>
        <v>0</v>
      </c>
      <c r="Q390" s="164">
        <f>IF(A25stdlife="n/a","n/a",IF(Q$3&gt;(A25stdlife+$E390),(Input!$G$167*(1+rvanilla)^0.5)-SUM($G390:P390),(Input!$G$167*(1+rvanilla)^0.5)/A25stdlife))</f>
        <v>0</v>
      </c>
      <c r="R390" s="164">
        <f>IF(A25stdlife="n/a","n/a",IF(R$3&gt;(A25stdlife+$E390),(Input!$G$167*(1+rvanilla)^0.5)-SUM($G390:Q390),(Input!$G$167*(1+rvanilla)^0.5)/A25stdlife))</f>
        <v>0</v>
      </c>
      <c r="S390" s="164">
        <f>IF(A25stdlife="n/a","n/a",IF(S$3&gt;(A25stdlife+$E390),(Input!$G$167*(1+rvanilla)^0.5)-SUM($G390:R390),(Input!$G$167*(1+rvanilla)^0.5)/A25stdlife))</f>
        <v>0</v>
      </c>
      <c r="T390" s="164">
        <f>IF(A25stdlife="n/a","n/a",IF(T$3&gt;(A25stdlife+$E390),(Input!$G$167*(1+rvanilla)^0.5)-SUM($G390:S390),(Input!$G$167*(1+rvanilla)^0.5)/A25stdlife))</f>
        <v>0</v>
      </c>
      <c r="U390" s="164">
        <f>IF(A25stdlife="n/a","n/a",IF(U$3&gt;(A25stdlife+$E390),(Input!$G$167*(1+rvanilla)^0.5)-SUM($G390:T390),(Input!$G$167*(1+rvanilla)^0.5)/A25stdlife))</f>
        <v>0</v>
      </c>
      <c r="V390" s="164">
        <f>IF(A25stdlife="n/a","n/a",IF(V$3&gt;(A25stdlife+$E390),(Input!$G$167*(1+rvanilla)^0.5)-SUM($G390:U390),(Input!$G$167*(1+rvanilla)^0.5)/A25stdlife))</f>
        <v>0</v>
      </c>
      <c r="W390" s="164">
        <f>IF(A25stdlife="n/a","n/a",IF(W$3&gt;(A25stdlife+$E390),(Input!$G$167*(1+rvanilla)^0.5)-SUM($G390:V390),(Input!$G$167*(1+rvanilla)^0.5)/A25stdlife))</f>
        <v>0</v>
      </c>
      <c r="X390" s="164">
        <f>IF(A25stdlife="n/a","n/a",IF(X$3&gt;(A25stdlife+$E390),(Input!$G$167*(1+rvanilla)^0.5)-SUM($G390:W390),(Input!$G$167*(1+rvanilla)^0.5)/A25stdlife))</f>
        <v>0</v>
      </c>
      <c r="Y390" s="164">
        <f>IF(A25stdlife="n/a","n/a",IF(Y$3&gt;(A25stdlife+$E390),(Input!$G$167*(1+rvanilla)^0.5)-SUM($G390:X390),(Input!$G$167*(1+rvanilla)^0.5)/A25stdlife))</f>
        <v>0</v>
      </c>
      <c r="Z390" s="164">
        <f>IF(A25stdlife="n/a","n/a",IF(Z$3&gt;(A25stdlife+$E390),(Input!$G$167*(1+rvanilla)^0.5)-SUM($G390:Y390),(Input!$G$167*(1+rvanilla)^0.5)/A25stdlife))</f>
        <v>0</v>
      </c>
      <c r="AA390" s="164">
        <f>IF(A25stdlife="n/a","n/a",IF(AA$3&gt;(A25stdlife+$E390),(Input!$G$167*(1+rvanilla)^0.5)-SUM($G390:Z390),(Input!$G$167*(1+rvanilla)^0.5)/A25stdlife))</f>
        <v>0</v>
      </c>
      <c r="AB390" s="164">
        <f>IF(A25stdlife="n/a","n/a",IF(AB$3&gt;(A25stdlife+$E390),(Input!$G$167*(1+rvanilla)^0.5)-SUM($G390:AA390),(Input!$G$167*(1+rvanilla)^0.5)/A25stdlife))</f>
        <v>0</v>
      </c>
      <c r="AC390" s="164">
        <f>IF(A25stdlife="n/a","n/a",IF(AC$3&gt;(A25stdlife+$E390),(Input!$G$167*(1+rvanilla)^0.5)-SUM($G390:AB390),(Input!$G$167*(1+rvanilla)^0.5)/A25stdlife))</f>
        <v>0</v>
      </c>
      <c r="AD390" s="164">
        <f>IF(A25stdlife="n/a","n/a",IF(AD$3&gt;(A25stdlife+$E390),(Input!$G$167*(1+rvanilla)^0.5)-SUM($G390:AC390),(Input!$G$167*(1+rvanilla)^0.5)/A25stdlife))</f>
        <v>0</v>
      </c>
      <c r="AE390" s="164">
        <f>IF(A25stdlife="n/a","n/a",IF(AE$3&gt;(A25stdlife+$E390),(Input!$G$167*(1+rvanilla)^0.5)-SUM($G390:AD390),(Input!$G$167*(1+rvanilla)^0.5)/A25stdlife))</f>
        <v>0</v>
      </c>
      <c r="AF390" s="164">
        <f>IF(A25stdlife="n/a","n/a",IF(AF$3&gt;(A25stdlife+$E390),(Input!$G$167*(1+rvanilla)^0.5)-SUM($G390:AE390),(Input!$G$167*(1+rvanilla)^0.5)/A25stdlife))</f>
        <v>0</v>
      </c>
      <c r="AG390" s="164">
        <f>IF(A25stdlife="n/a","n/a",IF(AG$3&gt;(A25stdlife+$E390),(Input!$G$167*(1+rvanilla)^0.5)-SUM($G390:AF390),(Input!$G$167*(1+rvanilla)^0.5)/A25stdlife))</f>
        <v>0</v>
      </c>
      <c r="AH390" s="164">
        <f>IF(A25stdlife="n/a","n/a",IF(AH$3&gt;(A25stdlife+$E390),(Input!$G$167*(1+rvanilla)^0.5)-SUM($G390:AG390),(Input!$G$167*(1+rvanilla)^0.5)/A25stdlife))</f>
        <v>0</v>
      </c>
      <c r="AI390" s="164">
        <f>IF(A25stdlife="n/a","n/a",IF(AI$3&gt;(A25stdlife+$E390),(Input!$G$167*(1+rvanilla)^0.5)-SUM($G390:AH390),(Input!$G$167*(1+rvanilla)^0.5)/A25stdlife))</f>
        <v>0</v>
      </c>
      <c r="AJ390" s="164">
        <f>IF(A25stdlife="n/a","n/a",IF(AJ$3&gt;(A25stdlife+$E390),(Input!$G$167*(1+rvanilla)^0.5)-SUM($G390:AI390),(Input!$G$167*(1+rvanilla)^0.5)/A25stdlife))</f>
        <v>0</v>
      </c>
      <c r="AK390" s="164">
        <f>IF(A25stdlife="n/a","n/a",IF(AK$3&gt;(A25stdlife+$E390),(Input!$G$167*(1+rvanilla)^0.5)-SUM($G390:AJ390),(Input!$G$167*(1+rvanilla)^0.5)/A25stdlife))</f>
        <v>0</v>
      </c>
      <c r="AL390" s="164">
        <f>IF(A25stdlife="n/a","n/a",IF(AL$3&gt;(A25stdlife+$E390),(Input!$G$167*(1+rvanilla)^0.5)-SUM($G390:AK390),(Input!$G$167*(1+rvanilla)^0.5)/A25stdlife))</f>
        <v>0</v>
      </c>
      <c r="AM390" s="164">
        <f>IF(A25stdlife="n/a","n/a",IF(AM$3&gt;(A25stdlife+$E390),(Input!$G$167*(1+rvanilla)^0.5)-SUM($G390:AL390),(Input!$G$167*(1+rvanilla)^0.5)/A25stdlife))</f>
        <v>0</v>
      </c>
      <c r="AN390" s="164">
        <f>IF(A25stdlife="n/a","n/a",IF(AN$3&gt;(A25stdlife+$E390),(Input!$G$167*(1+rvanilla)^0.5)-SUM($G390:AM390),(Input!$G$167*(1+rvanilla)^0.5)/A25stdlife))</f>
        <v>0</v>
      </c>
      <c r="AO390" s="164">
        <f>IF(A25stdlife="n/a","n/a",IF(AO$3&gt;(A25stdlife+$E390),(Input!$G$167*(1+rvanilla)^0.5)-SUM($G390:AN390),(Input!$G$167*(1+rvanilla)^0.5)/A25stdlife))</f>
        <v>0</v>
      </c>
      <c r="AP390" s="164">
        <f>IF(A25stdlife="n/a","n/a",IF(AP$3&gt;(A25stdlife+$E390),(Input!$G$167*(1+rvanilla)^0.5)-SUM($G390:AO390),(Input!$G$167*(1+rvanilla)^0.5)/A25stdlife))</f>
        <v>0</v>
      </c>
      <c r="AQ390" s="164">
        <f>IF(A25stdlife="n/a","n/a",IF(AQ$3&gt;(A25stdlife+$E390),(Input!$G$167*(1+rvanilla)^0.5)-SUM($G390:AP390),(Input!$G$167*(1+rvanilla)^0.5)/A25stdlife))</f>
        <v>0</v>
      </c>
      <c r="AR390" s="164">
        <f>IF(A25stdlife="n/a","n/a",IF(AR$3&gt;(A25stdlife+$E390),(Input!$G$167*(1+rvanilla)^0.5)-SUM($G390:AQ390),(Input!$G$167*(1+rvanilla)^0.5)/A25stdlife))</f>
        <v>0</v>
      </c>
      <c r="AS390" s="164">
        <f>IF(A25stdlife="n/a","n/a",IF(AS$3&gt;(A25stdlife+$E390),(Input!$G$167*(1+rvanilla)^0.5)-SUM($G390:AR390),(Input!$G$167*(1+rvanilla)^0.5)/A25stdlife))</f>
        <v>0</v>
      </c>
      <c r="AT390" s="164">
        <f>IF(A25stdlife="n/a","n/a",IF(AT$3&gt;(A25stdlife+$E390),(Input!$G$167*(1+rvanilla)^0.5)-SUM($G390:AS390),(Input!$G$167*(1+rvanilla)^0.5)/A25stdlife))</f>
        <v>0</v>
      </c>
      <c r="AU390" s="164">
        <f>IF(A25stdlife="n/a","n/a",IF(AU$3&gt;(A25stdlife+$E390),(Input!$G$167*(1+rvanilla)^0.5)-SUM($G390:AT390),(Input!$G$167*(1+rvanilla)^0.5)/A25stdlife))</f>
        <v>0</v>
      </c>
      <c r="AV390" s="164">
        <f>IF(A25stdlife="n/a","n/a",IF(AV$3&gt;(A25stdlife+$E390),(Input!$G$167*(1+rvanilla)^0.5)-SUM($G390:AU390),(Input!$G$167*(1+rvanilla)^0.5)/A25stdlife))</f>
        <v>0</v>
      </c>
      <c r="AW390" s="164">
        <f>IF(A25stdlife="n/a","n/a",IF(AW$3&gt;(A25stdlife+$E390),(Input!$G$167*(1+rvanilla)^0.5)-SUM($G390:AV390),(Input!$G$167*(1+rvanilla)^0.5)/A25stdlife))</f>
        <v>0</v>
      </c>
      <c r="AX390" s="164">
        <f>IF(A25stdlife="n/a","n/a",IF(AX$3&gt;(A25stdlife+$E390),(Input!$G$167*(1+rvanilla)^0.5)-SUM($G390:AW390),(Input!$G$167*(1+rvanilla)^0.5)/A25stdlife))</f>
        <v>0</v>
      </c>
      <c r="AY390" s="164">
        <f>IF(A25stdlife="n/a","n/a",IF(AY$3&gt;(A25stdlife+$E390),(Input!$G$167*(1+rvanilla)^0.5)-SUM($G390:AX390),(Input!$G$167*(1+rvanilla)^0.5)/A25stdlife))</f>
        <v>0</v>
      </c>
      <c r="AZ390" s="164">
        <f>IF(A25stdlife="n/a","n/a",IF(AZ$3&gt;(A25stdlife+$E390),(Input!$G$167*(1+rvanilla)^0.5)-SUM($G390:AY390),(Input!$G$167*(1+rvanilla)^0.5)/A25stdlife))</f>
        <v>0</v>
      </c>
      <c r="BA390" s="164">
        <f>IF(A25stdlife="n/a","n/a",IF(BA$3&gt;(A25stdlife+$E390),(Input!$G$167*(1+rvanilla)^0.5)-SUM($G390:AZ390),(Input!$G$167*(1+rvanilla)^0.5)/A25stdlife))</f>
        <v>0</v>
      </c>
      <c r="BB390" s="164">
        <f>IF(A25stdlife="n/a","n/a",IF(BB$3&gt;(A25stdlife+$E390),(Input!$G$167*(1+rvanilla)^0.5)-SUM($G390:BA390),(Input!$G$167*(1+rvanilla)^0.5)/A25stdlife))</f>
        <v>0</v>
      </c>
      <c r="BC390" s="164">
        <f>IF(A25stdlife="n/a","n/a",IF(BC$3&gt;(A25stdlife+$E390),(Input!$G$167*(1+rvanilla)^0.5)-SUM($G390:BB390),(Input!$G$167*(1+rvanilla)^0.5)/A25stdlife))</f>
        <v>0</v>
      </c>
      <c r="BD390" s="164">
        <f>IF(A25stdlife="n/a","n/a",IF(BD$3&gt;(A25stdlife+$E390),(Input!$G$167*(1+rvanilla)^0.5)-SUM($G390:BC390),(Input!$G$167*(1+rvanilla)^0.5)/A25stdlife))</f>
        <v>0</v>
      </c>
      <c r="BE390" s="164">
        <f>IF(A25stdlife="n/a","n/a",IF(BE$3&gt;(A25stdlife+$E390),(Input!$G$167*(1+rvanilla)^0.5)-SUM($G390:BD390),(Input!$G$167*(1+rvanilla)^0.5)/A25stdlife))</f>
        <v>0</v>
      </c>
      <c r="BF390" s="164">
        <f>IF(A25stdlife="n/a","n/a",IF(BF$3&gt;(A25stdlife+$E390),(Input!$G$167*(1+rvanilla)^0.5)-SUM($G390:BE390),(Input!$G$167*(1+rvanilla)^0.5)/A25stdlife))</f>
        <v>0</v>
      </c>
      <c r="BG390" s="164">
        <f>IF(A25stdlife="n/a","n/a",IF(BG$3&gt;(A25stdlife+$E390),(Input!$G$167*(1+rvanilla)^0.5)-SUM($G390:BF390),(Input!$G$167*(1+rvanilla)^0.5)/A25stdlife))</f>
        <v>0</v>
      </c>
      <c r="BH390" s="164">
        <f>IF(A25stdlife="n/a","n/a",IF(BH$3&gt;(A25stdlife+$E390),(Input!$G$167*(1+rvanilla)^0.5)-SUM($G390:BG390),(Input!$G$167*(1+rvanilla)^0.5)/A25stdlife))</f>
        <v>0</v>
      </c>
      <c r="BI390" s="164">
        <f>IF(A25stdlife="n/a","n/a",IF(BI$3&gt;(A25stdlife+$E390),(Input!$G$167*(1+rvanilla)^0.5)-SUM($G390:BH390),(Input!$G$167*(1+rvanilla)^0.5)/A25stdlife))</f>
        <v>0</v>
      </c>
      <c r="BJ390" s="18"/>
      <c r="BK390" s="18"/>
      <c r="BL390"/>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s="5" customFormat="1" hidden="1" outlineLevel="2" x14ac:dyDescent="0.2">
      <c r="A391" s="18"/>
      <c r="B391" s="18"/>
      <c r="C391" s="36"/>
      <c r="D391" s="485"/>
      <c r="E391" s="283">
        <v>2</v>
      </c>
      <c r="F391" s="38"/>
      <c r="G391" s="391"/>
      <c r="H391" s="307"/>
      <c r="I391" s="164">
        <f>IF(A25stdlife="n/a","n/a",IF(I$3&gt;(A25stdlife+$E391),(Input!$H$167*(1+rvanilla)^0.5)-SUM($H391:H391),(Input!$H$167*(1+rvanilla)^0.5)/A25stdlife))</f>
        <v>0</v>
      </c>
      <c r="J391" s="164">
        <f>IF(A25stdlife="n/a","n/a",IF(J$3&gt;(A25stdlife+$E391),(Input!$H$167*(1+rvanilla)^0.5)-SUM($H391:I391),(Input!$H$167*(1+rvanilla)^0.5)/A25stdlife))</f>
        <v>0</v>
      </c>
      <c r="K391" s="164">
        <f>IF(A25stdlife="n/a","n/a",IF(K$3&gt;(A25stdlife+$E391),(Input!$H$167*(1+rvanilla)^0.5)-SUM($H391:J391),(Input!$H$167*(1+rvanilla)^0.5)/A25stdlife))</f>
        <v>0</v>
      </c>
      <c r="L391" s="164">
        <f>IF(A25stdlife="n/a","n/a",IF(L$3&gt;(A25stdlife+$E391),(Input!$H$167*(1+rvanilla)^0.5)-SUM($H391:K391),(Input!$H$167*(1+rvanilla)^0.5)/A25stdlife))</f>
        <v>0</v>
      </c>
      <c r="M391" s="164">
        <f>IF(A25stdlife="n/a","n/a",IF(M$3&gt;(A25stdlife+$E391),(Input!$H$167*(1+rvanilla)^0.5)-SUM($H391:L391),(Input!$H$167*(1+rvanilla)^0.5)/A25stdlife))</f>
        <v>0</v>
      </c>
      <c r="N391" s="164">
        <f>IF(A25stdlife="n/a","n/a",IF(N$3&gt;(A25stdlife+$E391),(Input!$H$167*(1+rvanilla)^0.5)-SUM($H391:M391),(Input!$H$167*(1+rvanilla)^0.5)/A25stdlife))</f>
        <v>0</v>
      </c>
      <c r="O391" s="164">
        <f>IF(A25stdlife="n/a","n/a",IF(O$3&gt;(A25stdlife+$E391),(Input!$H$167*(1+rvanilla)^0.5)-SUM($H391:N391),(Input!$H$167*(1+rvanilla)^0.5)/A25stdlife))</f>
        <v>0</v>
      </c>
      <c r="P391" s="164">
        <f>IF(A25stdlife="n/a","n/a",IF(P$3&gt;(A25stdlife+$E391),(Input!$H$167*(1+rvanilla)^0.5)-SUM($H391:O391),(Input!$H$167*(1+rvanilla)^0.5)/A25stdlife))</f>
        <v>0</v>
      </c>
      <c r="Q391" s="164">
        <f>IF(A25stdlife="n/a","n/a",IF(Q$3&gt;(A25stdlife+$E391),(Input!$H$167*(1+rvanilla)^0.5)-SUM($H391:P391),(Input!$H$167*(1+rvanilla)^0.5)/A25stdlife))</f>
        <v>0</v>
      </c>
      <c r="R391" s="164">
        <f>IF(A25stdlife="n/a","n/a",IF(R$3&gt;(A25stdlife+$E391),(Input!$H$167*(1+rvanilla)^0.5)-SUM($H391:Q391),(Input!$H$167*(1+rvanilla)^0.5)/A25stdlife))</f>
        <v>0</v>
      </c>
      <c r="S391" s="164">
        <f>IF(A25stdlife="n/a","n/a",IF(S$3&gt;(A25stdlife+$E391),(Input!$H$167*(1+rvanilla)^0.5)-SUM($H391:R391),(Input!$H$167*(1+rvanilla)^0.5)/A25stdlife))</f>
        <v>0</v>
      </c>
      <c r="T391" s="164">
        <f>IF(A25stdlife="n/a","n/a",IF(T$3&gt;(A25stdlife+$E391),(Input!$H$167*(1+rvanilla)^0.5)-SUM($H391:S391),(Input!$H$167*(1+rvanilla)^0.5)/A25stdlife))</f>
        <v>0</v>
      </c>
      <c r="U391" s="164">
        <f>IF(A25stdlife="n/a","n/a",IF(U$3&gt;(A25stdlife+$E391),(Input!$H$167*(1+rvanilla)^0.5)-SUM($H391:T391),(Input!$H$167*(1+rvanilla)^0.5)/A25stdlife))</f>
        <v>0</v>
      </c>
      <c r="V391" s="164">
        <f>IF(A25stdlife="n/a","n/a",IF(V$3&gt;(A25stdlife+$E391),(Input!$H$167*(1+rvanilla)^0.5)-SUM($H391:U391),(Input!$H$167*(1+rvanilla)^0.5)/A25stdlife))</f>
        <v>0</v>
      </c>
      <c r="W391" s="164">
        <f>IF(A25stdlife="n/a","n/a",IF(W$3&gt;(A25stdlife+$E391),(Input!$H$167*(1+rvanilla)^0.5)-SUM($H391:V391),(Input!$H$167*(1+rvanilla)^0.5)/A25stdlife))</f>
        <v>0</v>
      </c>
      <c r="X391" s="164">
        <f>IF(A25stdlife="n/a","n/a",IF(X$3&gt;(A25stdlife+$E391),(Input!$H$167*(1+rvanilla)^0.5)-SUM($H391:W391),(Input!$H$167*(1+rvanilla)^0.5)/A25stdlife))</f>
        <v>0</v>
      </c>
      <c r="Y391" s="164">
        <f>IF(A25stdlife="n/a","n/a",IF(Y$3&gt;(A25stdlife+$E391),(Input!$H$167*(1+rvanilla)^0.5)-SUM($H391:X391),(Input!$H$167*(1+rvanilla)^0.5)/A25stdlife))</f>
        <v>0</v>
      </c>
      <c r="Z391" s="164">
        <f>IF(A25stdlife="n/a","n/a",IF(Z$3&gt;(A25stdlife+$E391),(Input!$H$167*(1+rvanilla)^0.5)-SUM($H391:Y391),(Input!$H$167*(1+rvanilla)^0.5)/A25stdlife))</f>
        <v>0</v>
      </c>
      <c r="AA391" s="164">
        <f>IF(A25stdlife="n/a","n/a",IF(AA$3&gt;(A25stdlife+$E391),(Input!$H$167*(1+rvanilla)^0.5)-SUM($H391:Z391),(Input!$H$167*(1+rvanilla)^0.5)/A25stdlife))</f>
        <v>0</v>
      </c>
      <c r="AB391" s="164">
        <f>IF(A25stdlife="n/a","n/a",IF(AB$3&gt;(A25stdlife+$E391),(Input!$H$167*(1+rvanilla)^0.5)-SUM($H391:AA391),(Input!$H$167*(1+rvanilla)^0.5)/A25stdlife))</f>
        <v>0</v>
      </c>
      <c r="AC391" s="164">
        <f>IF(A25stdlife="n/a","n/a",IF(AC$3&gt;(A25stdlife+$E391),(Input!$H$167*(1+rvanilla)^0.5)-SUM($H391:AB391),(Input!$H$167*(1+rvanilla)^0.5)/A25stdlife))</f>
        <v>0</v>
      </c>
      <c r="AD391" s="164">
        <f>IF(A25stdlife="n/a","n/a",IF(AD$3&gt;(A25stdlife+$E391),(Input!$H$167*(1+rvanilla)^0.5)-SUM($H391:AC391),(Input!$H$167*(1+rvanilla)^0.5)/A25stdlife))</f>
        <v>0</v>
      </c>
      <c r="AE391" s="164">
        <f>IF(A25stdlife="n/a","n/a",IF(AE$3&gt;(A25stdlife+$E391),(Input!$H$167*(1+rvanilla)^0.5)-SUM($H391:AD391),(Input!$H$167*(1+rvanilla)^0.5)/A25stdlife))</f>
        <v>0</v>
      </c>
      <c r="AF391" s="164">
        <f>IF(A25stdlife="n/a","n/a",IF(AF$3&gt;(A25stdlife+$E391),(Input!$H$167*(1+rvanilla)^0.5)-SUM($H391:AE391),(Input!$H$167*(1+rvanilla)^0.5)/A25stdlife))</f>
        <v>0</v>
      </c>
      <c r="AG391" s="164">
        <f>IF(A25stdlife="n/a","n/a",IF(AG$3&gt;(A25stdlife+$E391),(Input!$H$167*(1+rvanilla)^0.5)-SUM($H391:AF391),(Input!$H$167*(1+rvanilla)^0.5)/A25stdlife))</f>
        <v>0</v>
      </c>
      <c r="AH391" s="164">
        <f>IF(A25stdlife="n/a","n/a",IF(AH$3&gt;(A25stdlife+$E391),(Input!$H$167*(1+rvanilla)^0.5)-SUM($H391:AG391),(Input!$H$167*(1+rvanilla)^0.5)/A25stdlife))</f>
        <v>0</v>
      </c>
      <c r="AI391" s="164">
        <f>IF(A25stdlife="n/a","n/a",IF(AI$3&gt;(A25stdlife+$E391),(Input!$H$167*(1+rvanilla)^0.5)-SUM($H391:AH391),(Input!$H$167*(1+rvanilla)^0.5)/A25stdlife))</f>
        <v>0</v>
      </c>
      <c r="AJ391" s="164">
        <f>IF(A25stdlife="n/a","n/a",IF(AJ$3&gt;(A25stdlife+$E391),(Input!$H$167*(1+rvanilla)^0.5)-SUM($H391:AI391),(Input!$H$167*(1+rvanilla)^0.5)/A25stdlife))</f>
        <v>0</v>
      </c>
      <c r="AK391" s="164">
        <f>IF(A25stdlife="n/a","n/a",IF(AK$3&gt;(A25stdlife+$E391),(Input!$H$167*(1+rvanilla)^0.5)-SUM($H391:AJ391),(Input!$H$167*(1+rvanilla)^0.5)/A25stdlife))</f>
        <v>0</v>
      </c>
      <c r="AL391" s="164">
        <f>IF(A25stdlife="n/a","n/a",IF(AL$3&gt;(A25stdlife+$E391),(Input!$H$167*(1+rvanilla)^0.5)-SUM($H391:AK391),(Input!$H$167*(1+rvanilla)^0.5)/A25stdlife))</f>
        <v>0</v>
      </c>
      <c r="AM391" s="164">
        <f>IF(A25stdlife="n/a","n/a",IF(AM$3&gt;(A25stdlife+$E391),(Input!$H$167*(1+rvanilla)^0.5)-SUM($H391:AL391),(Input!$H$167*(1+rvanilla)^0.5)/A25stdlife))</f>
        <v>0</v>
      </c>
      <c r="AN391" s="164">
        <f>IF(A25stdlife="n/a","n/a",IF(AN$3&gt;(A25stdlife+$E391),(Input!$H$167*(1+rvanilla)^0.5)-SUM($H391:AM391),(Input!$H$167*(1+rvanilla)^0.5)/A25stdlife))</f>
        <v>0</v>
      </c>
      <c r="AO391" s="164">
        <f>IF(A25stdlife="n/a","n/a",IF(AO$3&gt;(A25stdlife+$E391),(Input!$H$167*(1+rvanilla)^0.5)-SUM($H391:AN391),(Input!$H$167*(1+rvanilla)^0.5)/A25stdlife))</f>
        <v>0</v>
      </c>
      <c r="AP391" s="164">
        <f>IF(A25stdlife="n/a","n/a",IF(AP$3&gt;(A25stdlife+$E391),(Input!$H$167*(1+rvanilla)^0.5)-SUM($H391:AO391),(Input!$H$167*(1+rvanilla)^0.5)/A25stdlife))</f>
        <v>0</v>
      </c>
      <c r="AQ391" s="164">
        <f>IF(A25stdlife="n/a","n/a",IF(AQ$3&gt;(A25stdlife+$E391),(Input!$H$167*(1+rvanilla)^0.5)-SUM($H391:AP391),(Input!$H$167*(1+rvanilla)^0.5)/A25stdlife))</f>
        <v>0</v>
      </c>
      <c r="AR391" s="164">
        <f>IF(A25stdlife="n/a","n/a",IF(AR$3&gt;(A25stdlife+$E391),(Input!$H$167*(1+rvanilla)^0.5)-SUM($H391:AQ391),(Input!$H$167*(1+rvanilla)^0.5)/A25stdlife))</f>
        <v>0</v>
      </c>
      <c r="AS391" s="164">
        <f>IF(A25stdlife="n/a","n/a",IF(AS$3&gt;(A25stdlife+$E391),(Input!$H$167*(1+rvanilla)^0.5)-SUM($H391:AR391),(Input!$H$167*(1+rvanilla)^0.5)/A25stdlife))</f>
        <v>0</v>
      </c>
      <c r="AT391" s="164">
        <f>IF(A25stdlife="n/a","n/a",IF(AT$3&gt;(A25stdlife+$E391),(Input!$H$167*(1+rvanilla)^0.5)-SUM($H391:AS391),(Input!$H$167*(1+rvanilla)^0.5)/A25stdlife))</f>
        <v>0</v>
      </c>
      <c r="AU391" s="164">
        <f>IF(A25stdlife="n/a","n/a",IF(AU$3&gt;(A25stdlife+$E391),(Input!$H$167*(1+rvanilla)^0.5)-SUM($H391:AT391),(Input!$H$167*(1+rvanilla)^0.5)/A25stdlife))</f>
        <v>0</v>
      </c>
      <c r="AV391" s="164">
        <f>IF(A25stdlife="n/a","n/a",IF(AV$3&gt;(A25stdlife+$E391),(Input!$H$167*(1+rvanilla)^0.5)-SUM($H391:AU391),(Input!$H$167*(1+rvanilla)^0.5)/A25stdlife))</f>
        <v>0</v>
      </c>
      <c r="AW391" s="164">
        <f>IF(A25stdlife="n/a","n/a",IF(AW$3&gt;(A25stdlife+$E391),(Input!$H$167*(1+rvanilla)^0.5)-SUM($H391:AV391),(Input!$H$167*(1+rvanilla)^0.5)/A25stdlife))</f>
        <v>0</v>
      </c>
      <c r="AX391" s="164">
        <f>IF(A25stdlife="n/a","n/a",IF(AX$3&gt;(A25stdlife+$E391),(Input!$H$167*(1+rvanilla)^0.5)-SUM($H391:AW391),(Input!$H$167*(1+rvanilla)^0.5)/A25stdlife))</f>
        <v>0</v>
      </c>
      <c r="AY391" s="164">
        <f>IF(A25stdlife="n/a","n/a",IF(AY$3&gt;(A25stdlife+$E391),(Input!$H$167*(1+rvanilla)^0.5)-SUM($H391:AX391),(Input!$H$167*(1+rvanilla)^0.5)/A25stdlife))</f>
        <v>0</v>
      </c>
      <c r="AZ391" s="164">
        <f>IF(A25stdlife="n/a","n/a",IF(AZ$3&gt;(A25stdlife+$E391),(Input!$H$167*(1+rvanilla)^0.5)-SUM($H391:AY391),(Input!$H$167*(1+rvanilla)^0.5)/A25stdlife))</f>
        <v>0</v>
      </c>
      <c r="BA391" s="164">
        <f>IF(A25stdlife="n/a","n/a",IF(BA$3&gt;(A25stdlife+$E391),(Input!$H$167*(1+rvanilla)^0.5)-SUM($H391:AZ391),(Input!$H$167*(1+rvanilla)^0.5)/A25stdlife))</f>
        <v>0</v>
      </c>
      <c r="BB391" s="164">
        <f>IF(A25stdlife="n/a","n/a",IF(BB$3&gt;(A25stdlife+$E391),(Input!$H$167*(1+rvanilla)^0.5)-SUM($H391:BA391),(Input!$H$167*(1+rvanilla)^0.5)/A25stdlife))</f>
        <v>0</v>
      </c>
      <c r="BC391" s="164">
        <f>IF(A25stdlife="n/a","n/a",IF(BC$3&gt;(A25stdlife+$E391),(Input!$H$167*(1+rvanilla)^0.5)-SUM($H391:BB391),(Input!$H$167*(1+rvanilla)^0.5)/A25stdlife))</f>
        <v>0</v>
      </c>
      <c r="BD391" s="164">
        <f>IF(A25stdlife="n/a","n/a",IF(BD$3&gt;(A25stdlife+$E391),(Input!$H$167*(1+rvanilla)^0.5)-SUM($H391:BC391),(Input!$H$167*(1+rvanilla)^0.5)/A25stdlife))</f>
        <v>0</v>
      </c>
      <c r="BE391" s="164">
        <f>IF(A25stdlife="n/a","n/a",IF(BE$3&gt;(A25stdlife+$E391),(Input!$H$167*(1+rvanilla)^0.5)-SUM($H391:BD391),(Input!$H$167*(1+rvanilla)^0.5)/A25stdlife))</f>
        <v>0</v>
      </c>
      <c r="BF391" s="164">
        <f>IF(A25stdlife="n/a","n/a",IF(BF$3&gt;(A25stdlife+$E391),(Input!$H$167*(1+rvanilla)^0.5)-SUM($H391:BE391),(Input!$H$167*(1+rvanilla)^0.5)/A25stdlife))</f>
        <v>0</v>
      </c>
      <c r="BG391" s="164">
        <f>IF(A25stdlife="n/a","n/a",IF(BG$3&gt;(A25stdlife+$E391),(Input!$H$167*(1+rvanilla)^0.5)-SUM($H391:BF391),(Input!$H$167*(1+rvanilla)^0.5)/A25stdlife))</f>
        <v>0</v>
      </c>
      <c r="BH391" s="164">
        <f>IF(A25stdlife="n/a","n/a",IF(BH$3&gt;(A25stdlife+$E391),(Input!$H$167*(1+rvanilla)^0.5)-SUM($H391:BG391),(Input!$H$167*(1+rvanilla)^0.5)/A25stdlife))</f>
        <v>0</v>
      </c>
      <c r="BI391" s="164">
        <f>IF(A25stdlife="n/a","n/a",IF(BI$3&gt;(A25stdlife+$E391),(Input!$H$167*(1+rvanilla)^0.5)-SUM($H391:BH391),(Input!$H$167*(1+rvanilla)^0.5)/A25stdlife))</f>
        <v>0</v>
      </c>
      <c r="BJ391" s="18"/>
      <c r="BK391" s="18"/>
      <c r="BL391"/>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s="5" customFormat="1" hidden="1" outlineLevel="2" x14ac:dyDescent="0.2">
      <c r="A392" s="18"/>
      <c r="B392" s="18"/>
      <c r="C392" s="36"/>
      <c r="D392" s="485"/>
      <c r="E392" s="283">
        <v>3</v>
      </c>
      <c r="F392" s="38"/>
      <c r="G392" s="391"/>
      <c r="H392" s="308"/>
      <c r="I392" s="307"/>
      <c r="J392" s="164">
        <f>IF(A25stdlife="n/a","n/a",IF(J$3&gt;(A25stdlife+$E392),(Input!$I$167*(1+rvanilla)^0.5)-SUM($I392:I392),(Input!$I$167*(1+rvanilla)^0.5)/A25stdlife))</f>
        <v>0</v>
      </c>
      <c r="K392" s="164">
        <f>IF(A25stdlife="n/a","n/a",IF(K$3&gt;(A25stdlife+$E392),(Input!$I$167*(1+rvanilla)^0.5)-SUM($I392:J392),(Input!$I$167*(1+rvanilla)^0.5)/A25stdlife))</f>
        <v>0</v>
      </c>
      <c r="L392" s="164">
        <f>IF(A25stdlife="n/a","n/a",IF(L$3&gt;(A25stdlife+$E392),(Input!$I$167*(1+rvanilla)^0.5)-SUM($I392:K392),(Input!$I$167*(1+rvanilla)^0.5)/A25stdlife))</f>
        <v>0</v>
      </c>
      <c r="M392" s="164">
        <f>IF(A25stdlife="n/a","n/a",IF(M$3&gt;(A25stdlife+$E392),(Input!$I$167*(1+rvanilla)^0.5)-SUM($I392:L392),(Input!$I$167*(1+rvanilla)^0.5)/A25stdlife))</f>
        <v>0</v>
      </c>
      <c r="N392" s="164">
        <f>IF(A25stdlife="n/a","n/a",IF(N$3&gt;(A25stdlife+$E392),(Input!$I$167*(1+rvanilla)^0.5)-SUM($I392:M392),(Input!$I$167*(1+rvanilla)^0.5)/A25stdlife))</f>
        <v>0</v>
      </c>
      <c r="O392" s="164">
        <f>IF(A25stdlife="n/a","n/a",IF(O$3&gt;(A25stdlife+$E392),(Input!$I$167*(1+rvanilla)^0.5)-SUM($I392:N392),(Input!$I$167*(1+rvanilla)^0.5)/A25stdlife))</f>
        <v>0</v>
      </c>
      <c r="P392" s="164">
        <f>IF(A25stdlife="n/a","n/a",IF(P$3&gt;(A25stdlife+$E392),(Input!$I$167*(1+rvanilla)^0.5)-SUM($I392:O392),(Input!$I$167*(1+rvanilla)^0.5)/A25stdlife))</f>
        <v>0</v>
      </c>
      <c r="Q392" s="164">
        <f>IF(A25stdlife="n/a","n/a",IF(Q$3&gt;(A25stdlife+$E392),(Input!$I$167*(1+rvanilla)^0.5)-SUM($I392:P392),(Input!$I$167*(1+rvanilla)^0.5)/A25stdlife))</f>
        <v>0</v>
      </c>
      <c r="R392" s="164">
        <f>IF(A25stdlife="n/a","n/a",IF(R$3&gt;(A25stdlife+$E392),(Input!$I$167*(1+rvanilla)^0.5)-SUM($I392:Q392),(Input!$I$167*(1+rvanilla)^0.5)/A25stdlife))</f>
        <v>0</v>
      </c>
      <c r="S392" s="164">
        <f>IF(A25stdlife="n/a","n/a",IF(S$3&gt;(A25stdlife+$E392),(Input!$I$167*(1+rvanilla)^0.5)-SUM($I392:R392),(Input!$I$167*(1+rvanilla)^0.5)/A25stdlife))</f>
        <v>0</v>
      </c>
      <c r="T392" s="164">
        <f>IF(A25stdlife="n/a","n/a",IF(T$3&gt;(A25stdlife+$E392),(Input!$I$167*(1+rvanilla)^0.5)-SUM($I392:S392),(Input!$I$167*(1+rvanilla)^0.5)/A25stdlife))</f>
        <v>0</v>
      </c>
      <c r="U392" s="164">
        <f>IF(A25stdlife="n/a","n/a",IF(U$3&gt;(A25stdlife+$E392),(Input!$I$167*(1+rvanilla)^0.5)-SUM($I392:T392),(Input!$I$167*(1+rvanilla)^0.5)/A25stdlife))</f>
        <v>0</v>
      </c>
      <c r="V392" s="164">
        <f>IF(A25stdlife="n/a","n/a",IF(V$3&gt;(A25stdlife+$E392),(Input!$I$167*(1+rvanilla)^0.5)-SUM($I392:U392),(Input!$I$167*(1+rvanilla)^0.5)/A25stdlife))</f>
        <v>0</v>
      </c>
      <c r="W392" s="164">
        <f>IF(A25stdlife="n/a","n/a",IF(W$3&gt;(A25stdlife+$E392),(Input!$I$167*(1+rvanilla)^0.5)-SUM($I392:V392),(Input!$I$167*(1+rvanilla)^0.5)/A25stdlife))</f>
        <v>0</v>
      </c>
      <c r="X392" s="164">
        <f>IF(A25stdlife="n/a","n/a",IF(X$3&gt;(A25stdlife+$E392),(Input!$I$167*(1+rvanilla)^0.5)-SUM($I392:W392),(Input!$I$167*(1+rvanilla)^0.5)/A25stdlife))</f>
        <v>0</v>
      </c>
      <c r="Y392" s="164">
        <f>IF(A25stdlife="n/a","n/a",IF(Y$3&gt;(A25stdlife+$E392),(Input!$I$167*(1+rvanilla)^0.5)-SUM($I392:X392),(Input!$I$167*(1+rvanilla)^0.5)/A25stdlife))</f>
        <v>0</v>
      </c>
      <c r="Z392" s="164">
        <f>IF(A25stdlife="n/a","n/a",IF(Z$3&gt;(A25stdlife+$E392),(Input!$I$167*(1+rvanilla)^0.5)-SUM($I392:Y392),(Input!$I$167*(1+rvanilla)^0.5)/A25stdlife))</f>
        <v>0</v>
      </c>
      <c r="AA392" s="164">
        <f>IF(A25stdlife="n/a","n/a",IF(AA$3&gt;(A25stdlife+$E392),(Input!$I$167*(1+rvanilla)^0.5)-SUM($I392:Z392),(Input!$I$167*(1+rvanilla)^0.5)/A25stdlife))</f>
        <v>0</v>
      </c>
      <c r="AB392" s="164">
        <f>IF(A25stdlife="n/a","n/a",IF(AB$3&gt;(A25stdlife+$E392),(Input!$I$167*(1+rvanilla)^0.5)-SUM($I392:AA392),(Input!$I$167*(1+rvanilla)^0.5)/A25stdlife))</f>
        <v>0</v>
      </c>
      <c r="AC392" s="164">
        <f>IF(A25stdlife="n/a","n/a",IF(AC$3&gt;(A25stdlife+$E392),(Input!$I$167*(1+rvanilla)^0.5)-SUM($I392:AB392),(Input!$I$167*(1+rvanilla)^0.5)/A25stdlife))</f>
        <v>0</v>
      </c>
      <c r="AD392" s="164">
        <f>IF(A25stdlife="n/a","n/a",IF(AD$3&gt;(A25stdlife+$E392),(Input!$I$167*(1+rvanilla)^0.5)-SUM($I392:AC392),(Input!$I$167*(1+rvanilla)^0.5)/A25stdlife))</f>
        <v>0</v>
      </c>
      <c r="AE392" s="164">
        <f>IF(A25stdlife="n/a","n/a",IF(AE$3&gt;(A25stdlife+$E392),(Input!$I$167*(1+rvanilla)^0.5)-SUM($I392:AD392),(Input!$I$167*(1+rvanilla)^0.5)/A25stdlife))</f>
        <v>0</v>
      </c>
      <c r="AF392" s="164">
        <f>IF(A25stdlife="n/a","n/a",IF(AF$3&gt;(A25stdlife+$E392),(Input!$I$167*(1+rvanilla)^0.5)-SUM($I392:AE392),(Input!$I$167*(1+rvanilla)^0.5)/A25stdlife))</f>
        <v>0</v>
      </c>
      <c r="AG392" s="164">
        <f>IF(A25stdlife="n/a","n/a",IF(AG$3&gt;(A25stdlife+$E392),(Input!$I$167*(1+rvanilla)^0.5)-SUM($I392:AF392),(Input!$I$167*(1+rvanilla)^0.5)/A25stdlife))</f>
        <v>0</v>
      </c>
      <c r="AH392" s="164">
        <f>IF(A25stdlife="n/a","n/a",IF(AH$3&gt;(A25stdlife+$E392),(Input!$I$167*(1+rvanilla)^0.5)-SUM($I392:AG392),(Input!$I$167*(1+rvanilla)^0.5)/A25stdlife))</f>
        <v>0</v>
      </c>
      <c r="AI392" s="164">
        <f>IF(A25stdlife="n/a","n/a",IF(AI$3&gt;(A25stdlife+$E392),(Input!$I$167*(1+rvanilla)^0.5)-SUM($I392:AH392),(Input!$I$167*(1+rvanilla)^0.5)/A25stdlife))</f>
        <v>0</v>
      </c>
      <c r="AJ392" s="164">
        <f>IF(A25stdlife="n/a","n/a",IF(AJ$3&gt;(A25stdlife+$E392),(Input!$I$167*(1+rvanilla)^0.5)-SUM($I392:AI392),(Input!$I$167*(1+rvanilla)^0.5)/A25stdlife))</f>
        <v>0</v>
      </c>
      <c r="AK392" s="164">
        <f>IF(A25stdlife="n/a","n/a",IF(AK$3&gt;(A25stdlife+$E392),(Input!$I$167*(1+rvanilla)^0.5)-SUM($I392:AJ392),(Input!$I$167*(1+rvanilla)^0.5)/A25stdlife))</f>
        <v>0</v>
      </c>
      <c r="AL392" s="164">
        <f>IF(A25stdlife="n/a","n/a",IF(AL$3&gt;(A25stdlife+$E392),(Input!$I$167*(1+rvanilla)^0.5)-SUM($I392:AK392),(Input!$I$167*(1+rvanilla)^0.5)/A25stdlife))</f>
        <v>0</v>
      </c>
      <c r="AM392" s="164">
        <f>IF(A25stdlife="n/a","n/a",IF(AM$3&gt;(A25stdlife+$E392),(Input!$I$167*(1+rvanilla)^0.5)-SUM($I392:AL392),(Input!$I$167*(1+rvanilla)^0.5)/A25stdlife))</f>
        <v>0</v>
      </c>
      <c r="AN392" s="164">
        <f>IF(A25stdlife="n/a","n/a",IF(AN$3&gt;(A25stdlife+$E392),(Input!$I$167*(1+rvanilla)^0.5)-SUM($I392:AM392),(Input!$I$167*(1+rvanilla)^0.5)/A25stdlife))</f>
        <v>0</v>
      </c>
      <c r="AO392" s="164">
        <f>IF(A25stdlife="n/a","n/a",IF(AO$3&gt;(A25stdlife+$E392),(Input!$I$167*(1+rvanilla)^0.5)-SUM($I392:AN392),(Input!$I$167*(1+rvanilla)^0.5)/A25stdlife))</f>
        <v>0</v>
      </c>
      <c r="AP392" s="164">
        <f>IF(A25stdlife="n/a","n/a",IF(AP$3&gt;(A25stdlife+$E392),(Input!$I$167*(1+rvanilla)^0.5)-SUM($I392:AO392),(Input!$I$167*(1+rvanilla)^0.5)/A25stdlife))</f>
        <v>0</v>
      </c>
      <c r="AQ392" s="164">
        <f>IF(A25stdlife="n/a","n/a",IF(AQ$3&gt;(A25stdlife+$E392),(Input!$I$167*(1+rvanilla)^0.5)-SUM($I392:AP392),(Input!$I$167*(1+rvanilla)^0.5)/A25stdlife))</f>
        <v>0</v>
      </c>
      <c r="AR392" s="164">
        <f>IF(A25stdlife="n/a","n/a",IF(AR$3&gt;(A25stdlife+$E392),(Input!$I$167*(1+rvanilla)^0.5)-SUM($I392:AQ392),(Input!$I$167*(1+rvanilla)^0.5)/A25stdlife))</f>
        <v>0</v>
      </c>
      <c r="AS392" s="164">
        <f>IF(A25stdlife="n/a","n/a",IF(AS$3&gt;(A25stdlife+$E392),(Input!$I$167*(1+rvanilla)^0.5)-SUM($I392:AR392),(Input!$I$167*(1+rvanilla)^0.5)/A25stdlife))</f>
        <v>0</v>
      </c>
      <c r="AT392" s="164">
        <f>IF(A25stdlife="n/a","n/a",IF(AT$3&gt;(A25stdlife+$E392),(Input!$I$167*(1+rvanilla)^0.5)-SUM($I392:AS392),(Input!$I$167*(1+rvanilla)^0.5)/A25stdlife))</f>
        <v>0</v>
      </c>
      <c r="AU392" s="164">
        <f>IF(A25stdlife="n/a","n/a",IF(AU$3&gt;(A25stdlife+$E392),(Input!$I$167*(1+rvanilla)^0.5)-SUM($I392:AT392),(Input!$I$167*(1+rvanilla)^0.5)/A25stdlife))</f>
        <v>0</v>
      </c>
      <c r="AV392" s="164">
        <f>IF(A25stdlife="n/a","n/a",IF(AV$3&gt;(A25stdlife+$E392),(Input!$I$167*(1+rvanilla)^0.5)-SUM($I392:AU392),(Input!$I$167*(1+rvanilla)^0.5)/A25stdlife))</f>
        <v>0</v>
      </c>
      <c r="AW392" s="164">
        <f>IF(A25stdlife="n/a","n/a",IF(AW$3&gt;(A25stdlife+$E392),(Input!$I$167*(1+rvanilla)^0.5)-SUM($I392:AV392),(Input!$I$167*(1+rvanilla)^0.5)/A25stdlife))</f>
        <v>0</v>
      </c>
      <c r="AX392" s="164">
        <f>IF(A25stdlife="n/a","n/a",IF(AX$3&gt;(A25stdlife+$E392),(Input!$I$167*(1+rvanilla)^0.5)-SUM($I392:AW392),(Input!$I$167*(1+rvanilla)^0.5)/A25stdlife))</f>
        <v>0</v>
      </c>
      <c r="AY392" s="164">
        <f>IF(A25stdlife="n/a","n/a",IF(AY$3&gt;(A25stdlife+$E392),(Input!$I$167*(1+rvanilla)^0.5)-SUM($I392:AX392),(Input!$I$167*(1+rvanilla)^0.5)/A25stdlife))</f>
        <v>0</v>
      </c>
      <c r="AZ392" s="164">
        <f>IF(A25stdlife="n/a","n/a",IF(AZ$3&gt;(A25stdlife+$E392),(Input!$I$167*(1+rvanilla)^0.5)-SUM($I392:AY392),(Input!$I$167*(1+rvanilla)^0.5)/A25stdlife))</f>
        <v>0</v>
      </c>
      <c r="BA392" s="164">
        <f>IF(A25stdlife="n/a","n/a",IF(BA$3&gt;(A25stdlife+$E392),(Input!$I$167*(1+rvanilla)^0.5)-SUM($I392:AZ392),(Input!$I$167*(1+rvanilla)^0.5)/A25stdlife))</f>
        <v>0</v>
      </c>
      <c r="BB392" s="164">
        <f>IF(A25stdlife="n/a","n/a",IF(BB$3&gt;(A25stdlife+$E392),(Input!$I$167*(1+rvanilla)^0.5)-SUM($I392:BA392),(Input!$I$167*(1+rvanilla)^0.5)/A25stdlife))</f>
        <v>0</v>
      </c>
      <c r="BC392" s="164">
        <f>IF(A25stdlife="n/a","n/a",IF(BC$3&gt;(A25stdlife+$E392),(Input!$I$167*(1+rvanilla)^0.5)-SUM($I392:BB392),(Input!$I$167*(1+rvanilla)^0.5)/A25stdlife))</f>
        <v>0</v>
      </c>
      <c r="BD392" s="164">
        <f>IF(A25stdlife="n/a","n/a",IF(BD$3&gt;(A25stdlife+$E392),(Input!$I$167*(1+rvanilla)^0.5)-SUM($I392:BC392),(Input!$I$167*(1+rvanilla)^0.5)/A25stdlife))</f>
        <v>0</v>
      </c>
      <c r="BE392" s="164">
        <f>IF(A25stdlife="n/a","n/a",IF(BE$3&gt;(A25stdlife+$E392),(Input!$I$167*(1+rvanilla)^0.5)-SUM($I392:BD392),(Input!$I$167*(1+rvanilla)^0.5)/A25stdlife))</f>
        <v>0</v>
      </c>
      <c r="BF392" s="164">
        <f>IF(A25stdlife="n/a","n/a",IF(BF$3&gt;(A25stdlife+$E392),(Input!$I$167*(1+rvanilla)^0.5)-SUM($I392:BE392),(Input!$I$167*(1+rvanilla)^0.5)/A25stdlife))</f>
        <v>0</v>
      </c>
      <c r="BG392" s="164">
        <f>IF(A25stdlife="n/a","n/a",IF(BG$3&gt;(A25stdlife+$E392),(Input!$I$167*(1+rvanilla)^0.5)-SUM($I392:BF392),(Input!$I$167*(1+rvanilla)^0.5)/A25stdlife))</f>
        <v>0</v>
      </c>
      <c r="BH392" s="164">
        <f>IF(A25stdlife="n/a","n/a",IF(BH$3&gt;(A25stdlife+$E392),(Input!$I$167*(1+rvanilla)^0.5)-SUM($I392:BG392),(Input!$I$167*(1+rvanilla)^0.5)/A25stdlife))</f>
        <v>0</v>
      </c>
      <c r="BI392" s="164">
        <f>IF(A25stdlife="n/a","n/a",IF(BI$3&gt;(A25stdlife+$E392),(Input!$I$167*(1+rvanilla)^0.5)-SUM($I392:BH392),(Input!$I$167*(1+rvanilla)^0.5)/A25stdlife))</f>
        <v>0</v>
      </c>
      <c r="BJ392" s="18"/>
      <c r="BK392" s="18"/>
      <c r="BL39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s="5" customFormat="1" hidden="1" outlineLevel="2" x14ac:dyDescent="0.2">
      <c r="A393" s="18"/>
      <c r="B393" s="18"/>
      <c r="C393" s="36"/>
      <c r="D393" s="485"/>
      <c r="E393" s="283">
        <v>4</v>
      </c>
      <c r="F393" s="38"/>
      <c r="G393" s="391"/>
      <c r="H393" s="308"/>
      <c r="I393" s="308"/>
      <c r="J393" s="307"/>
      <c r="K393" s="164">
        <f>IF(A25stdlife="n/a","n/a",IF(K$3&gt;(A25stdlife+$E393),(Input!$J$167*(1+rvanilla)^0.5)-SUM($J393:J393),(Input!$J$167*(1+rvanilla)^0.5)/A25stdlife))</f>
        <v>0</v>
      </c>
      <c r="L393" s="164">
        <f>IF(A25stdlife="n/a","n/a",IF(L$3&gt;(A25stdlife+$E393),(Input!$J$167*(1+rvanilla)^0.5)-SUM($J393:K393),(Input!$J$167*(1+rvanilla)^0.5)/A25stdlife))</f>
        <v>0</v>
      </c>
      <c r="M393" s="164">
        <f>IF(A25stdlife="n/a","n/a",IF(M$3&gt;(A25stdlife+$E393),(Input!$J$167*(1+rvanilla)^0.5)-SUM($J393:L393),(Input!$J$167*(1+rvanilla)^0.5)/A25stdlife))</f>
        <v>0</v>
      </c>
      <c r="N393" s="164">
        <f>IF(A25stdlife="n/a","n/a",IF(N$3&gt;(A25stdlife+$E393),(Input!$J$167*(1+rvanilla)^0.5)-SUM($J393:M393),(Input!$J$167*(1+rvanilla)^0.5)/A25stdlife))</f>
        <v>0</v>
      </c>
      <c r="O393" s="164">
        <f>IF(A25stdlife="n/a","n/a",IF(O$3&gt;(A25stdlife+$E393),(Input!$J$167*(1+rvanilla)^0.5)-SUM($J393:N393),(Input!$J$167*(1+rvanilla)^0.5)/A25stdlife))</f>
        <v>0</v>
      </c>
      <c r="P393" s="164">
        <f>IF(A25stdlife="n/a","n/a",IF(P$3&gt;(A25stdlife+$E393),(Input!$J$167*(1+rvanilla)^0.5)-SUM($J393:O393),(Input!$J$167*(1+rvanilla)^0.5)/A25stdlife))</f>
        <v>0</v>
      </c>
      <c r="Q393" s="164">
        <f>IF(A25stdlife="n/a","n/a",IF(Q$3&gt;(A25stdlife+$E393),(Input!$J$167*(1+rvanilla)^0.5)-SUM($J393:P393),(Input!$J$167*(1+rvanilla)^0.5)/A25stdlife))</f>
        <v>0</v>
      </c>
      <c r="R393" s="164">
        <f>IF(A25stdlife="n/a","n/a",IF(R$3&gt;(A25stdlife+$E393),(Input!$J$167*(1+rvanilla)^0.5)-SUM($J393:Q393),(Input!$J$167*(1+rvanilla)^0.5)/A25stdlife))</f>
        <v>0</v>
      </c>
      <c r="S393" s="164">
        <f>IF(A25stdlife="n/a","n/a",IF(S$3&gt;(A25stdlife+$E393),(Input!$J$167*(1+rvanilla)^0.5)-SUM($J393:R393),(Input!$J$167*(1+rvanilla)^0.5)/A25stdlife))</f>
        <v>0</v>
      </c>
      <c r="T393" s="164">
        <f>IF(A25stdlife="n/a","n/a",IF(T$3&gt;(A25stdlife+$E393),(Input!$J$167*(1+rvanilla)^0.5)-SUM($J393:S393),(Input!$J$167*(1+rvanilla)^0.5)/A25stdlife))</f>
        <v>0</v>
      </c>
      <c r="U393" s="164">
        <f>IF(A25stdlife="n/a","n/a",IF(U$3&gt;(A25stdlife+$E393),(Input!$J$167*(1+rvanilla)^0.5)-SUM($J393:T393),(Input!$J$167*(1+rvanilla)^0.5)/A25stdlife))</f>
        <v>0</v>
      </c>
      <c r="V393" s="164">
        <f>IF(A25stdlife="n/a","n/a",IF(V$3&gt;(A25stdlife+$E393),(Input!$J$167*(1+rvanilla)^0.5)-SUM($J393:U393),(Input!$J$167*(1+rvanilla)^0.5)/A25stdlife))</f>
        <v>0</v>
      </c>
      <c r="W393" s="164">
        <f>IF(A25stdlife="n/a","n/a",IF(W$3&gt;(A25stdlife+$E393),(Input!$J$167*(1+rvanilla)^0.5)-SUM($J393:V393),(Input!$J$167*(1+rvanilla)^0.5)/A25stdlife))</f>
        <v>0</v>
      </c>
      <c r="X393" s="164">
        <f>IF(A25stdlife="n/a","n/a",IF(X$3&gt;(A25stdlife+$E393),(Input!$J$167*(1+rvanilla)^0.5)-SUM($J393:W393),(Input!$J$167*(1+rvanilla)^0.5)/A25stdlife))</f>
        <v>0</v>
      </c>
      <c r="Y393" s="164">
        <f>IF(A25stdlife="n/a","n/a",IF(Y$3&gt;(A25stdlife+$E393),(Input!$J$167*(1+rvanilla)^0.5)-SUM($J393:X393),(Input!$J$167*(1+rvanilla)^0.5)/A25stdlife))</f>
        <v>0</v>
      </c>
      <c r="Z393" s="164">
        <f>IF(A25stdlife="n/a","n/a",IF(Z$3&gt;(A25stdlife+$E393),(Input!$J$167*(1+rvanilla)^0.5)-SUM($J393:Y393),(Input!$J$167*(1+rvanilla)^0.5)/A25stdlife))</f>
        <v>0</v>
      </c>
      <c r="AA393" s="164">
        <f>IF(A25stdlife="n/a","n/a",IF(AA$3&gt;(A25stdlife+$E393),(Input!$J$167*(1+rvanilla)^0.5)-SUM($J393:Z393),(Input!$J$167*(1+rvanilla)^0.5)/A25stdlife))</f>
        <v>0</v>
      </c>
      <c r="AB393" s="164">
        <f>IF(A25stdlife="n/a","n/a",IF(AB$3&gt;(A25stdlife+$E393),(Input!$J$167*(1+rvanilla)^0.5)-SUM($J393:AA393),(Input!$J$167*(1+rvanilla)^0.5)/A25stdlife))</f>
        <v>0</v>
      </c>
      <c r="AC393" s="164">
        <f>IF(A25stdlife="n/a","n/a",IF(AC$3&gt;(A25stdlife+$E393),(Input!$J$167*(1+rvanilla)^0.5)-SUM($J393:AB393),(Input!$J$167*(1+rvanilla)^0.5)/A25stdlife))</f>
        <v>0</v>
      </c>
      <c r="AD393" s="164">
        <f>IF(A25stdlife="n/a","n/a",IF(AD$3&gt;(A25stdlife+$E393),(Input!$J$167*(1+rvanilla)^0.5)-SUM($J393:AC393),(Input!$J$167*(1+rvanilla)^0.5)/A25stdlife))</f>
        <v>0</v>
      </c>
      <c r="AE393" s="164">
        <f>IF(A25stdlife="n/a","n/a",IF(AE$3&gt;(A25stdlife+$E393),(Input!$J$167*(1+rvanilla)^0.5)-SUM($J393:AD393),(Input!$J$167*(1+rvanilla)^0.5)/A25stdlife))</f>
        <v>0</v>
      </c>
      <c r="AF393" s="164">
        <f>IF(A25stdlife="n/a","n/a",IF(AF$3&gt;(A25stdlife+$E393),(Input!$J$167*(1+rvanilla)^0.5)-SUM($J393:AE393),(Input!$J$167*(1+rvanilla)^0.5)/A25stdlife))</f>
        <v>0</v>
      </c>
      <c r="AG393" s="164">
        <f>IF(A25stdlife="n/a","n/a",IF(AG$3&gt;(A25stdlife+$E393),(Input!$J$167*(1+rvanilla)^0.5)-SUM($J393:AF393),(Input!$J$167*(1+rvanilla)^0.5)/A25stdlife))</f>
        <v>0</v>
      </c>
      <c r="AH393" s="164">
        <f>IF(A25stdlife="n/a","n/a",IF(AH$3&gt;(A25stdlife+$E393),(Input!$J$167*(1+rvanilla)^0.5)-SUM($J393:AG393),(Input!$J$167*(1+rvanilla)^0.5)/A25stdlife))</f>
        <v>0</v>
      </c>
      <c r="AI393" s="164">
        <f>IF(A25stdlife="n/a","n/a",IF(AI$3&gt;(A25stdlife+$E393),(Input!$J$167*(1+rvanilla)^0.5)-SUM($J393:AH393),(Input!$J$167*(1+rvanilla)^0.5)/A25stdlife))</f>
        <v>0</v>
      </c>
      <c r="AJ393" s="164">
        <f>IF(A25stdlife="n/a","n/a",IF(AJ$3&gt;(A25stdlife+$E393),(Input!$J$167*(1+rvanilla)^0.5)-SUM($J393:AI393),(Input!$J$167*(1+rvanilla)^0.5)/A25stdlife))</f>
        <v>0</v>
      </c>
      <c r="AK393" s="164">
        <f>IF(A25stdlife="n/a","n/a",IF(AK$3&gt;(A25stdlife+$E393),(Input!$J$167*(1+rvanilla)^0.5)-SUM($J393:AJ393),(Input!$J$167*(1+rvanilla)^0.5)/A25stdlife))</f>
        <v>0</v>
      </c>
      <c r="AL393" s="164">
        <f>IF(A25stdlife="n/a","n/a",IF(AL$3&gt;(A25stdlife+$E393),(Input!$J$167*(1+rvanilla)^0.5)-SUM($J393:AK393),(Input!$J$167*(1+rvanilla)^0.5)/A25stdlife))</f>
        <v>0</v>
      </c>
      <c r="AM393" s="164">
        <f>IF(A25stdlife="n/a","n/a",IF(AM$3&gt;(A25stdlife+$E393),(Input!$J$167*(1+rvanilla)^0.5)-SUM($J393:AL393),(Input!$J$167*(1+rvanilla)^0.5)/A25stdlife))</f>
        <v>0</v>
      </c>
      <c r="AN393" s="164">
        <f>IF(A25stdlife="n/a","n/a",IF(AN$3&gt;(A25stdlife+$E393),(Input!$J$167*(1+rvanilla)^0.5)-SUM($J393:AM393),(Input!$J$167*(1+rvanilla)^0.5)/A25stdlife))</f>
        <v>0</v>
      </c>
      <c r="AO393" s="164">
        <f>IF(A25stdlife="n/a","n/a",IF(AO$3&gt;(A25stdlife+$E393),(Input!$J$167*(1+rvanilla)^0.5)-SUM($J393:AN393),(Input!$J$167*(1+rvanilla)^0.5)/A25stdlife))</f>
        <v>0</v>
      </c>
      <c r="AP393" s="164">
        <f>IF(A25stdlife="n/a","n/a",IF(AP$3&gt;(A25stdlife+$E393),(Input!$J$167*(1+rvanilla)^0.5)-SUM($J393:AO393),(Input!$J$167*(1+rvanilla)^0.5)/A25stdlife))</f>
        <v>0</v>
      </c>
      <c r="AQ393" s="164">
        <f>IF(A25stdlife="n/a","n/a",IF(AQ$3&gt;(A25stdlife+$E393),(Input!$J$167*(1+rvanilla)^0.5)-SUM($J393:AP393),(Input!$J$167*(1+rvanilla)^0.5)/A25stdlife))</f>
        <v>0</v>
      </c>
      <c r="AR393" s="164">
        <f>IF(A25stdlife="n/a","n/a",IF(AR$3&gt;(A25stdlife+$E393),(Input!$J$167*(1+rvanilla)^0.5)-SUM($J393:AQ393),(Input!$J$167*(1+rvanilla)^0.5)/A25stdlife))</f>
        <v>0</v>
      </c>
      <c r="AS393" s="164">
        <f>IF(A25stdlife="n/a","n/a",IF(AS$3&gt;(A25stdlife+$E393),(Input!$J$167*(1+rvanilla)^0.5)-SUM($J393:AR393),(Input!$J$167*(1+rvanilla)^0.5)/A25stdlife))</f>
        <v>0</v>
      </c>
      <c r="AT393" s="164">
        <f>IF(A25stdlife="n/a","n/a",IF(AT$3&gt;(A25stdlife+$E393),(Input!$J$167*(1+rvanilla)^0.5)-SUM($J393:AS393),(Input!$J$167*(1+rvanilla)^0.5)/A25stdlife))</f>
        <v>0</v>
      </c>
      <c r="AU393" s="164">
        <f>IF(A25stdlife="n/a","n/a",IF(AU$3&gt;(A25stdlife+$E393),(Input!$J$167*(1+rvanilla)^0.5)-SUM($J393:AT393),(Input!$J$167*(1+rvanilla)^0.5)/A25stdlife))</f>
        <v>0</v>
      </c>
      <c r="AV393" s="164">
        <f>IF(A25stdlife="n/a","n/a",IF(AV$3&gt;(A25stdlife+$E393),(Input!$J$167*(1+rvanilla)^0.5)-SUM($J393:AU393),(Input!$J$167*(1+rvanilla)^0.5)/A25stdlife))</f>
        <v>0</v>
      </c>
      <c r="AW393" s="164">
        <f>IF(A25stdlife="n/a","n/a",IF(AW$3&gt;(A25stdlife+$E393),(Input!$J$167*(1+rvanilla)^0.5)-SUM($J393:AV393),(Input!$J$167*(1+rvanilla)^0.5)/A25stdlife))</f>
        <v>0</v>
      </c>
      <c r="AX393" s="164">
        <f>IF(A25stdlife="n/a","n/a",IF(AX$3&gt;(A25stdlife+$E393),(Input!$J$167*(1+rvanilla)^0.5)-SUM($J393:AW393),(Input!$J$167*(1+rvanilla)^0.5)/A25stdlife))</f>
        <v>0</v>
      </c>
      <c r="AY393" s="164">
        <f>IF(A25stdlife="n/a","n/a",IF(AY$3&gt;(A25stdlife+$E393),(Input!$J$167*(1+rvanilla)^0.5)-SUM($J393:AX393),(Input!$J$167*(1+rvanilla)^0.5)/A25stdlife))</f>
        <v>0</v>
      </c>
      <c r="AZ393" s="164">
        <f>IF(A25stdlife="n/a","n/a",IF(AZ$3&gt;(A25stdlife+$E393),(Input!$J$167*(1+rvanilla)^0.5)-SUM($J393:AY393),(Input!$J$167*(1+rvanilla)^0.5)/A25stdlife))</f>
        <v>0</v>
      </c>
      <c r="BA393" s="164">
        <f>IF(A25stdlife="n/a","n/a",IF(BA$3&gt;(A25stdlife+$E393),(Input!$J$167*(1+rvanilla)^0.5)-SUM($J393:AZ393),(Input!$J$167*(1+rvanilla)^0.5)/A25stdlife))</f>
        <v>0</v>
      </c>
      <c r="BB393" s="164">
        <f>IF(A25stdlife="n/a","n/a",IF(BB$3&gt;(A25stdlife+$E393),(Input!$J$167*(1+rvanilla)^0.5)-SUM($J393:BA393),(Input!$J$167*(1+rvanilla)^0.5)/A25stdlife))</f>
        <v>0</v>
      </c>
      <c r="BC393" s="164">
        <f>IF(A25stdlife="n/a","n/a",IF(BC$3&gt;(A25stdlife+$E393),(Input!$J$167*(1+rvanilla)^0.5)-SUM($J393:BB393),(Input!$J$167*(1+rvanilla)^0.5)/A25stdlife))</f>
        <v>0</v>
      </c>
      <c r="BD393" s="164">
        <f>IF(A25stdlife="n/a","n/a",IF(BD$3&gt;(A25stdlife+$E393),(Input!$J$167*(1+rvanilla)^0.5)-SUM($J393:BC393),(Input!$J$167*(1+rvanilla)^0.5)/A25stdlife))</f>
        <v>0</v>
      </c>
      <c r="BE393" s="164">
        <f>IF(A25stdlife="n/a","n/a",IF(BE$3&gt;(A25stdlife+$E393),(Input!$J$167*(1+rvanilla)^0.5)-SUM($J393:BD393),(Input!$J$167*(1+rvanilla)^0.5)/A25stdlife))</f>
        <v>0</v>
      </c>
      <c r="BF393" s="164">
        <f>IF(A25stdlife="n/a","n/a",IF(BF$3&gt;(A25stdlife+$E393),(Input!$J$167*(1+rvanilla)^0.5)-SUM($J393:BE393),(Input!$J$167*(1+rvanilla)^0.5)/A25stdlife))</f>
        <v>0</v>
      </c>
      <c r="BG393" s="164">
        <f>IF(A25stdlife="n/a","n/a",IF(BG$3&gt;(A25stdlife+$E393),(Input!$J$167*(1+rvanilla)^0.5)-SUM($J393:BF393),(Input!$J$167*(1+rvanilla)^0.5)/A25stdlife))</f>
        <v>0</v>
      </c>
      <c r="BH393" s="164">
        <f>IF(A25stdlife="n/a","n/a",IF(BH$3&gt;(A25stdlife+$E393),(Input!$J$167*(1+rvanilla)^0.5)-SUM($J393:BG393),(Input!$J$167*(1+rvanilla)^0.5)/A25stdlife))</f>
        <v>0</v>
      </c>
      <c r="BI393" s="164">
        <f>IF(A25stdlife="n/a","n/a",IF(BI$3&gt;(A25stdlife+$E393),(Input!$J$167*(1+rvanilla)^0.5)-SUM($J393:BH393),(Input!$J$167*(1+rvanilla)^0.5)/A25stdlife))</f>
        <v>0</v>
      </c>
      <c r="BJ393" s="18"/>
      <c r="BK393" s="18"/>
      <c r="BL393"/>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s="5" customFormat="1" hidden="1" outlineLevel="2" x14ac:dyDescent="0.2">
      <c r="A394" s="18"/>
      <c r="B394" s="18"/>
      <c r="C394" s="36"/>
      <c r="D394" s="485"/>
      <c r="E394" s="283">
        <v>5</v>
      </c>
      <c r="F394" s="38"/>
      <c r="G394" s="391"/>
      <c r="H394" s="308"/>
      <c r="I394" s="308"/>
      <c r="J394" s="308"/>
      <c r="K394" s="307"/>
      <c r="L394" s="164">
        <f>IF(A25stdlife="n/a","n/a",IF(L$3&gt;(A25stdlife+$E394),(Input!$K$167*(1+rvanilla)^0.5)-SUM($K394:K394),(Input!$K$167*(1+rvanilla)^0.5)/A25stdlife))</f>
        <v>0</v>
      </c>
      <c r="M394" s="164">
        <f>IF(A25stdlife="n/a","n/a",IF(M$3&gt;(A25stdlife+$E394),(Input!$K$167*(1+rvanilla)^0.5)-SUM($K394:L394),(Input!$K$167*(1+rvanilla)^0.5)/A25stdlife))</f>
        <v>0</v>
      </c>
      <c r="N394" s="164">
        <f>IF(A25stdlife="n/a","n/a",IF(N$3&gt;(A25stdlife+$E394),(Input!$K$167*(1+rvanilla)^0.5)-SUM($K394:M394),(Input!$K$167*(1+rvanilla)^0.5)/A25stdlife))</f>
        <v>0</v>
      </c>
      <c r="O394" s="164">
        <f>IF(A25stdlife="n/a","n/a",IF(O$3&gt;(A25stdlife+$E394),(Input!$K$167*(1+rvanilla)^0.5)-SUM($K394:N394),(Input!$K$167*(1+rvanilla)^0.5)/A25stdlife))</f>
        <v>0</v>
      </c>
      <c r="P394" s="164">
        <f>IF(A25stdlife="n/a","n/a",IF(P$3&gt;(A25stdlife+$E394),(Input!$K$167*(1+rvanilla)^0.5)-SUM($K394:O394),(Input!$K$167*(1+rvanilla)^0.5)/A25stdlife))</f>
        <v>0</v>
      </c>
      <c r="Q394" s="164">
        <f>IF(A25stdlife="n/a","n/a",IF(Q$3&gt;(A25stdlife+$E394),(Input!$K$167*(1+rvanilla)^0.5)-SUM($K394:P394),(Input!$K$167*(1+rvanilla)^0.5)/A25stdlife))</f>
        <v>0</v>
      </c>
      <c r="R394" s="164">
        <f>IF(A25stdlife="n/a","n/a",IF(R$3&gt;(A25stdlife+$E394),(Input!$K$167*(1+rvanilla)^0.5)-SUM($K394:Q394),(Input!$K$167*(1+rvanilla)^0.5)/A25stdlife))</f>
        <v>0</v>
      </c>
      <c r="S394" s="164">
        <f>IF(A25stdlife="n/a","n/a",IF(S$3&gt;(A25stdlife+$E394),(Input!$K$167*(1+rvanilla)^0.5)-SUM($K394:R394),(Input!$K$167*(1+rvanilla)^0.5)/A25stdlife))</f>
        <v>0</v>
      </c>
      <c r="T394" s="164">
        <f>IF(A25stdlife="n/a","n/a",IF(T$3&gt;(A25stdlife+$E394),(Input!$K$167*(1+rvanilla)^0.5)-SUM($K394:S394),(Input!$K$167*(1+rvanilla)^0.5)/A25stdlife))</f>
        <v>0</v>
      </c>
      <c r="U394" s="164">
        <f>IF(A25stdlife="n/a","n/a",IF(U$3&gt;(A25stdlife+$E394),(Input!$K$167*(1+rvanilla)^0.5)-SUM($K394:T394),(Input!$K$167*(1+rvanilla)^0.5)/A25stdlife))</f>
        <v>0</v>
      </c>
      <c r="V394" s="164">
        <f>IF(A25stdlife="n/a","n/a",IF(V$3&gt;(A25stdlife+$E394),(Input!$K$167*(1+rvanilla)^0.5)-SUM($K394:U394),(Input!$K$167*(1+rvanilla)^0.5)/A25stdlife))</f>
        <v>0</v>
      </c>
      <c r="W394" s="164">
        <f>IF(A25stdlife="n/a","n/a",IF(W$3&gt;(A25stdlife+$E394),(Input!$K$167*(1+rvanilla)^0.5)-SUM($K394:V394),(Input!$K$167*(1+rvanilla)^0.5)/A25stdlife))</f>
        <v>0</v>
      </c>
      <c r="X394" s="164">
        <f>IF(A25stdlife="n/a","n/a",IF(X$3&gt;(A25stdlife+$E394),(Input!$K$167*(1+rvanilla)^0.5)-SUM($K394:W394),(Input!$K$167*(1+rvanilla)^0.5)/A25stdlife))</f>
        <v>0</v>
      </c>
      <c r="Y394" s="164">
        <f>IF(A25stdlife="n/a","n/a",IF(Y$3&gt;(A25stdlife+$E394),(Input!$K$167*(1+rvanilla)^0.5)-SUM($K394:X394),(Input!$K$167*(1+rvanilla)^0.5)/A25stdlife))</f>
        <v>0</v>
      </c>
      <c r="Z394" s="164">
        <f>IF(A25stdlife="n/a","n/a",IF(Z$3&gt;(A25stdlife+$E394),(Input!$K$167*(1+rvanilla)^0.5)-SUM($K394:Y394),(Input!$K$167*(1+rvanilla)^0.5)/A25stdlife))</f>
        <v>0</v>
      </c>
      <c r="AA394" s="164">
        <f>IF(A25stdlife="n/a","n/a",IF(AA$3&gt;(A25stdlife+$E394),(Input!$K$167*(1+rvanilla)^0.5)-SUM($K394:Z394),(Input!$K$167*(1+rvanilla)^0.5)/A25stdlife))</f>
        <v>0</v>
      </c>
      <c r="AB394" s="164">
        <f>IF(A25stdlife="n/a","n/a",IF(AB$3&gt;(A25stdlife+$E394),(Input!$K$167*(1+rvanilla)^0.5)-SUM($K394:AA394),(Input!$K$167*(1+rvanilla)^0.5)/A25stdlife))</f>
        <v>0</v>
      </c>
      <c r="AC394" s="164">
        <f>IF(A25stdlife="n/a","n/a",IF(AC$3&gt;(A25stdlife+$E394),(Input!$K$167*(1+rvanilla)^0.5)-SUM($K394:AB394),(Input!$K$167*(1+rvanilla)^0.5)/A25stdlife))</f>
        <v>0</v>
      </c>
      <c r="AD394" s="164">
        <f>IF(A25stdlife="n/a","n/a",IF(AD$3&gt;(A25stdlife+$E394),(Input!$K$167*(1+rvanilla)^0.5)-SUM($K394:AC394),(Input!$K$167*(1+rvanilla)^0.5)/A25stdlife))</f>
        <v>0</v>
      </c>
      <c r="AE394" s="164">
        <f>IF(A25stdlife="n/a","n/a",IF(AE$3&gt;(A25stdlife+$E394),(Input!$K$167*(1+rvanilla)^0.5)-SUM($K394:AD394),(Input!$K$167*(1+rvanilla)^0.5)/A25stdlife))</f>
        <v>0</v>
      </c>
      <c r="AF394" s="164">
        <f>IF(A25stdlife="n/a","n/a",IF(AF$3&gt;(A25stdlife+$E394),(Input!$K$167*(1+rvanilla)^0.5)-SUM($K394:AE394),(Input!$K$167*(1+rvanilla)^0.5)/A25stdlife))</f>
        <v>0</v>
      </c>
      <c r="AG394" s="164">
        <f>IF(A25stdlife="n/a","n/a",IF(AG$3&gt;(A25stdlife+$E394),(Input!$K$167*(1+rvanilla)^0.5)-SUM($K394:AF394),(Input!$K$167*(1+rvanilla)^0.5)/A25stdlife))</f>
        <v>0</v>
      </c>
      <c r="AH394" s="164">
        <f>IF(A25stdlife="n/a","n/a",IF(AH$3&gt;(A25stdlife+$E394),(Input!$K$167*(1+rvanilla)^0.5)-SUM($K394:AG394),(Input!$K$167*(1+rvanilla)^0.5)/A25stdlife))</f>
        <v>0</v>
      </c>
      <c r="AI394" s="164">
        <f>IF(A25stdlife="n/a","n/a",IF(AI$3&gt;(A25stdlife+$E394),(Input!$K$167*(1+rvanilla)^0.5)-SUM($K394:AH394),(Input!$K$167*(1+rvanilla)^0.5)/A25stdlife))</f>
        <v>0</v>
      </c>
      <c r="AJ394" s="164">
        <f>IF(A25stdlife="n/a","n/a",IF(AJ$3&gt;(A25stdlife+$E394),(Input!$K$167*(1+rvanilla)^0.5)-SUM($K394:AI394),(Input!$K$167*(1+rvanilla)^0.5)/A25stdlife))</f>
        <v>0</v>
      </c>
      <c r="AK394" s="164">
        <f>IF(A25stdlife="n/a","n/a",IF(AK$3&gt;(A25stdlife+$E394),(Input!$K$167*(1+rvanilla)^0.5)-SUM($K394:AJ394),(Input!$K$167*(1+rvanilla)^0.5)/A25stdlife))</f>
        <v>0</v>
      </c>
      <c r="AL394" s="164">
        <f>IF(A25stdlife="n/a","n/a",IF(AL$3&gt;(A25stdlife+$E394),(Input!$K$167*(1+rvanilla)^0.5)-SUM($K394:AK394),(Input!$K$167*(1+rvanilla)^0.5)/A25stdlife))</f>
        <v>0</v>
      </c>
      <c r="AM394" s="164">
        <f>IF(A25stdlife="n/a","n/a",IF(AM$3&gt;(A25stdlife+$E394),(Input!$K$167*(1+rvanilla)^0.5)-SUM($K394:AL394),(Input!$K$167*(1+rvanilla)^0.5)/A25stdlife))</f>
        <v>0</v>
      </c>
      <c r="AN394" s="164">
        <f>IF(A25stdlife="n/a","n/a",IF(AN$3&gt;(A25stdlife+$E394),(Input!$K$167*(1+rvanilla)^0.5)-SUM($K394:AM394),(Input!$K$167*(1+rvanilla)^0.5)/A25stdlife))</f>
        <v>0</v>
      </c>
      <c r="AO394" s="164">
        <f>IF(A25stdlife="n/a","n/a",IF(AO$3&gt;(A25stdlife+$E394),(Input!$K$167*(1+rvanilla)^0.5)-SUM($K394:AN394),(Input!$K$167*(1+rvanilla)^0.5)/A25stdlife))</f>
        <v>0</v>
      </c>
      <c r="AP394" s="164">
        <f>IF(A25stdlife="n/a","n/a",IF(AP$3&gt;(A25stdlife+$E394),(Input!$K$167*(1+rvanilla)^0.5)-SUM($K394:AO394),(Input!$K$167*(1+rvanilla)^0.5)/A25stdlife))</f>
        <v>0</v>
      </c>
      <c r="AQ394" s="164">
        <f>IF(A25stdlife="n/a","n/a",IF(AQ$3&gt;(A25stdlife+$E394),(Input!$K$167*(1+rvanilla)^0.5)-SUM($K394:AP394),(Input!$K$167*(1+rvanilla)^0.5)/A25stdlife))</f>
        <v>0</v>
      </c>
      <c r="AR394" s="164">
        <f>IF(A25stdlife="n/a","n/a",IF(AR$3&gt;(A25stdlife+$E394),(Input!$K$167*(1+rvanilla)^0.5)-SUM($K394:AQ394),(Input!$K$167*(1+rvanilla)^0.5)/A25stdlife))</f>
        <v>0</v>
      </c>
      <c r="AS394" s="164">
        <f>IF(A25stdlife="n/a","n/a",IF(AS$3&gt;(A25stdlife+$E394),(Input!$K$167*(1+rvanilla)^0.5)-SUM($K394:AR394),(Input!$K$167*(1+rvanilla)^0.5)/A25stdlife))</f>
        <v>0</v>
      </c>
      <c r="AT394" s="164">
        <f>IF(A25stdlife="n/a","n/a",IF(AT$3&gt;(A25stdlife+$E394),(Input!$K$167*(1+rvanilla)^0.5)-SUM($K394:AS394),(Input!$K$167*(1+rvanilla)^0.5)/A25stdlife))</f>
        <v>0</v>
      </c>
      <c r="AU394" s="164">
        <f>IF(A25stdlife="n/a","n/a",IF(AU$3&gt;(A25stdlife+$E394),(Input!$K$167*(1+rvanilla)^0.5)-SUM($K394:AT394),(Input!$K$167*(1+rvanilla)^0.5)/A25stdlife))</f>
        <v>0</v>
      </c>
      <c r="AV394" s="164">
        <f>IF(A25stdlife="n/a","n/a",IF(AV$3&gt;(A25stdlife+$E394),(Input!$K$167*(1+rvanilla)^0.5)-SUM($K394:AU394),(Input!$K$167*(1+rvanilla)^0.5)/A25stdlife))</f>
        <v>0</v>
      </c>
      <c r="AW394" s="164">
        <f>IF(A25stdlife="n/a","n/a",IF(AW$3&gt;(A25stdlife+$E394),(Input!$K$167*(1+rvanilla)^0.5)-SUM($K394:AV394),(Input!$K$167*(1+rvanilla)^0.5)/A25stdlife))</f>
        <v>0</v>
      </c>
      <c r="AX394" s="164">
        <f>IF(A25stdlife="n/a","n/a",IF(AX$3&gt;(A25stdlife+$E394),(Input!$K$167*(1+rvanilla)^0.5)-SUM($K394:AW394),(Input!$K$167*(1+rvanilla)^0.5)/A25stdlife))</f>
        <v>0</v>
      </c>
      <c r="AY394" s="164">
        <f>IF(A25stdlife="n/a","n/a",IF(AY$3&gt;(A25stdlife+$E394),(Input!$K$167*(1+rvanilla)^0.5)-SUM($K394:AX394),(Input!$K$167*(1+rvanilla)^0.5)/A25stdlife))</f>
        <v>0</v>
      </c>
      <c r="AZ394" s="164">
        <f>IF(A25stdlife="n/a","n/a",IF(AZ$3&gt;(A25stdlife+$E394),(Input!$K$167*(1+rvanilla)^0.5)-SUM($K394:AY394),(Input!$K$167*(1+rvanilla)^0.5)/A25stdlife))</f>
        <v>0</v>
      </c>
      <c r="BA394" s="164">
        <f>IF(A25stdlife="n/a","n/a",IF(BA$3&gt;(A25stdlife+$E394),(Input!$K$167*(1+rvanilla)^0.5)-SUM($K394:AZ394),(Input!$K$167*(1+rvanilla)^0.5)/A25stdlife))</f>
        <v>0</v>
      </c>
      <c r="BB394" s="164">
        <f>IF(A25stdlife="n/a","n/a",IF(BB$3&gt;(A25stdlife+$E394),(Input!$K$167*(1+rvanilla)^0.5)-SUM($K394:BA394),(Input!$K$167*(1+rvanilla)^0.5)/A25stdlife))</f>
        <v>0</v>
      </c>
      <c r="BC394" s="164">
        <f>IF(A25stdlife="n/a","n/a",IF(BC$3&gt;(A25stdlife+$E394),(Input!$K$167*(1+rvanilla)^0.5)-SUM($K394:BB394),(Input!$K$167*(1+rvanilla)^0.5)/A25stdlife))</f>
        <v>0</v>
      </c>
      <c r="BD394" s="164">
        <f>IF(A25stdlife="n/a","n/a",IF(BD$3&gt;(A25stdlife+$E394),(Input!$K$167*(1+rvanilla)^0.5)-SUM($K394:BC394),(Input!$K$167*(1+rvanilla)^0.5)/A25stdlife))</f>
        <v>0</v>
      </c>
      <c r="BE394" s="164">
        <f>IF(A25stdlife="n/a","n/a",IF(BE$3&gt;(A25stdlife+$E394),(Input!$K$167*(1+rvanilla)^0.5)-SUM($K394:BD394),(Input!$K$167*(1+rvanilla)^0.5)/A25stdlife))</f>
        <v>0</v>
      </c>
      <c r="BF394" s="164">
        <f>IF(A25stdlife="n/a","n/a",IF(BF$3&gt;(A25stdlife+$E394),(Input!$K$167*(1+rvanilla)^0.5)-SUM($K394:BE394),(Input!$K$167*(1+rvanilla)^0.5)/A25stdlife))</f>
        <v>0</v>
      </c>
      <c r="BG394" s="164">
        <f>IF(A25stdlife="n/a","n/a",IF(BG$3&gt;(A25stdlife+$E394),(Input!$K$167*(1+rvanilla)^0.5)-SUM($K394:BF394),(Input!$K$167*(1+rvanilla)^0.5)/A25stdlife))</f>
        <v>0</v>
      </c>
      <c r="BH394" s="164">
        <f>IF(A25stdlife="n/a","n/a",IF(BH$3&gt;(A25stdlife+$E394),(Input!$K$167*(1+rvanilla)^0.5)-SUM($K394:BG394),(Input!$K$167*(1+rvanilla)^0.5)/A25stdlife))</f>
        <v>0</v>
      </c>
      <c r="BI394" s="164">
        <f>IF(A25stdlife="n/a","n/a",IF(BI$3&gt;(A25stdlife+$E394),(Input!$K$167*(1+rvanilla)^0.5)-SUM($K394:BH394),(Input!$K$167*(1+rvanilla)^0.5)/A25stdlife))</f>
        <v>0</v>
      </c>
      <c r="BJ394" s="18"/>
      <c r="BK394" s="18"/>
      <c r="BL394"/>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s="5" customFormat="1" hidden="1" outlineLevel="2" x14ac:dyDescent="0.2">
      <c r="A395" s="18"/>
      <c r="B395" s="18"/>
      <c r="C395" s="36"/>
      <c r="D395" s="485"/>
      <c r="E395" s="283">
        <v>6</v>
      </c>
      <c r="F395" s="38"/>
      <c r="G395" s="391"/>
      <c r="H395" s="308"/>
      <c r="I395" s="308"/>
      <c r="J395" s="308"/>
      <c r="K395" s="308"/>
      <c r="L395" s="307"/>
      <c r="M395" s="164">
        <f>IF(A25stdlife="n/a","n/a",IF(M$3&gt;(A25stdlife+$E395),(Input!$L$167*(1+rvanilla)^0.5)-SUM($L395:L395),(Input!$L$167*(1+rvanilla)^0.5)/A25stdlife))</f>
        <v>0</v>
      </c>
      <c r="N395" s="164">
        <f>IF(A25stdlife="n/a","n/a",IF(N$3&gt;(A25stdlife+$E395),(Input!$L$167*(1+rvanilla)^0.5)-SUM($L395:M395),(Input!$L$167*(1+rvanilla)^0.5)/A25stdlife))</f>
        <v>0</v>
      </c>
      <c r="O395" s="164">
        <f>IF(A25stdlife="n/a","n/a",IF(O$3&gt;(A25stdlife+$E395),(Input!$L$167*(1+rvanilla)^0.5)-SUM($L395:N395),(Input!$L$167*(1+rvanilla)^0.5)/A25stdlife))</f>
        <v>0</v>
      </c>
      <c r="P395" s="164">
        <f>IF(A25stdlife="n/a","n/a",IF(P$3&gt;(A25stdlife+$E395),(Input!$L$167*(1+rvanilla)^0.5)-SUM($L395:O395),(Input!$L$167*(1+rvanilla)^0.5)/A25stdlife))</f>
        <v>0</v>
      </c>
      <c r="Q395" s="164">
        <f>IF(A25stdlife="n/a","n/a",IF(Q$3&gt;(A25stdlife+$E395),(Input!$L$167*(1+rvanilla)^0.5)-SUM($L395:P395),(Input!$L$167*(1+rvanilla)^0.5)/A25stdlife))</f>
        <v>0</v>
      </c>
      <c r="R395" s="164">
        <f>IF(A25stdlife="n/a","n/a",IF(R$3&gt;(A25stdlife+$E395),(Input!$L$167*(1+rvanilla)^0.5)-SUM($L395:Q395),(Input!$L$167*(1+rvanilla)^0.5)/A25stdlife))</f>
        <v>0</v>
      </c>
      <c r="S395" s="164">
        <f>IF(A25stdlife="n/a","n/a",IF(S$3&gt;(A25stdlife+$E395),(Input!$L$167*(1+rvanilla)^0.5)-SUM($L395:R395),(Input!$L$167*(1+rvanilla)^0.5)/A25stdlife))</f>
        <v>0</v>
      </c>
      <c r="T395" s="164">
        <f>IF(A25stdlife="n/a","n/a",IF(T$3&gt;(A25stdlife+$E395),(Input!$L$167*(1+rvanilla)^0.5)-SUM($L395:S395),(Input!$L$167*(1+rvanilla)^0.5)/A25stdlife))</f>
        <v>0</v>
      </c>
      <c r="U395" s="164">
        <f>IF(A25stdlife="n/a","n/a",IF(U$3&gt;(A25stdlife+$E395),(Input!$L$167*(1+rvanilla)^0.5)-SUM($L395:T395),(Input!$L$167*(1+rvanilla)^0.5)/A25stdlife))</f>
        <v>0</v>
      </c>
      <c r="V395" s="164">
        <f>IF(A25stdlife="n/a","n/a",IF(V$3&gt;(A25stdlife+$E395),(Input!$L$167*(1+rvanilla)^0.5)-SUM($L395:U395),(Input!$L$167*(1+rvanilla)^0.5)/A25stdlife))</f>
        <v>0</v>
      </c>
      <c r="W395" s="164">
        <f>IF(A25stdlife="n/a","n/a",IF(W$3&gt;(A25stdlife+$E395),(Input!$L$167*(1+rvanilla)^0.5)-SUM($L395:V395),(Input!$L$167*(1+rvanilla)^0.5)/A25stdlife))</f>
        <v>0</v>
      </c>
      <c r="X395" s="164">
        <f>IF(A25stdlife="n/a","n/a",IF(X$3&gt;(A25stdlife+$E395),(Input!$L$167*(1+rvanilla)^0.5)-SUM($L395:W395),(Input!$L$167*(1+rvanilla)^0.5)/A25stdlife))</f>
        <v>0</v>
      </c>
      <c r="Y395" s="164">
        <f>IF(A25stdlife="n/a","n/a",IF(Y$3&gt;(A25stdlife+$E395),(Input!$L$167*(1+rvanilla)^0.5)-SUM($L395:X395),(Input!$L$167*(1+rvanilla)^0.5)/A25stdlife))</f>
        <v>0</v>
      </c>
      <c r="Z395" s="164">
        <f>IF(A25stdlife="n/a","n/a",IF(Z$3&gt;(A25stdlife+$E395),(Input!$L$167*(1+rvanilla)^0.5)-SUM($L395:Y395),(Input!$L$167*(1+rvanilla)^0.5)/A25stdlife))</f>
        <v>0</v>
      </c>
      <c r="AA395" s="164">
        <f>IF(A25stdlife="n/a","n/a",IF(AA$3&gt;(A25stdlife+$E395),(Input!$L$167*(1+rvanilla)^0.5)-SUM($L395:Z395),(Input!$L$167*(1+rvanilla)^0.5)/A25stdlife))</f>
        <v>0</v>
      </c>
      <c r="AB395" s="164">
        <f>IF(A25stdlife="n/a","n/a",IF(AB$3&gt;(A25stdlife+$E395),(Input!$L$167*(1+rvanilla)^0.5)-SUM($L395:AA395),(Input!$L$167*(1+rvanilla)^0.5)/A25stdlife))</f>
        <v>0</v>
      </c>
      <c r="AC395" s="164">
        <f>IF(A25stdlife="n/a","n/a",IF(AC$3&gt;(A25stdlife+$E395),(Input!$L$167*(1+rvanilla)^0.5)-SUM($L395:AB395),(Input!$L$167*(1+rvanilla)^0.5)/A25stdlife))</f>
        <v>0</v>
      </c>
      <c r="AD395" s="164">
        <f>IF(A25stdlife="n/a","n/a",IF(AD$3&gt;(A25stdlife+$E395),(Input!$L$167*(1+rvanilla)^0.5)-SUM($L395:AC395),(Input!$L$167*(1+rvanilla)^0.5)/A25stdlife))</f>
        <v>0</v>
      </c>
      <c r="AE395" s="164">
        <f>IF(A25stdlife="n/a","n/a",IF(AE$3&gt;(A25stdlife+$E395),(Input!$L$167*(1+rvanilla)^0.5)-SUM($L395:AD395),(Input!$L$167*(1+rvanilla)^0.5)/A25stdlife))</f>
        <v>0</v>
      </c>
      <c r="AF395" s="164">
        <f>IF(A25stdlife="n/a","n/a",IF(AF$3&gt;(A25stdlife+$E395),(Input!$L$167*(1+rvanilla)^0.5)-SUM($L395:AE395),(Input!$L$167*(1+rvanilla)^0.5)/A25stdlife))</f>
        <v>0</v>
      </c>
      <c r="AG395" s="164">
        <f>IF(A25stdlife="n/a","n/a",IF(AG$3&gt;(A25stdlife+$E395),(Input!$L$167*(1+rvanilla)^0.5)-SUM($L395:AF395),(Input!$L$167*(1+rvanilla)^0.5)/A25stdlife))</f>
        <v>0</v>
      </c>
      <c r="AH395" s="164">
        <f>IF(A25stdlife="n/a","n/a",IF(AH$3&gt;(A25stdlife+$E395),(Input!$L$167*(1+rvanilla)^0.5)-SUM($L395:AG395),(Input!$L$167*(1+rvanilla)^0.5)/A25stdlife))</f>
        <v>0</v>
      </c>
      <c r="AI395" s="164">
        <f>IF(A25stdlife="n/a","n/a",IF(AI$3&gt;(A25stdlife+$E395),(Input!$L$167*(1+rvanilla)^0.5)-SUM($L395:AH395),(Input!$L$167*(1+rvanilla)^0.5)/A25stdlife))</f>
        <v>0</v>
      </c>
      <c r="AJ395" s="164">
        <f>IF(A25stdlife="n/a","n/a",IF(AJ$3&gt;(A25stdlife+$E395),(Input!$L$167*(1+rvanilla)^0.5)-SUM($L395:AI395),(Input!$L$167*(1+rvanilla)^0.5)/A25stdlife))</f>
        <v>0</v>
      </c>
      <c r="AK395" s="164">
        <f>IF(A25stdlife="n/a","n/a",IF(AK$3&gt;(A25stdlife+$E395),(Input!$L$167*(1+rvanilla)^0.5)-SUM($L395:AJ395),(Input!$L$167*(1+rvanilla)^0.5)/A25stdlife))</f>
        <v>0</v>
      </c>
      <c r="AL395" s="164">
        <f>IF(A25stdlife="n/a","n/a",IF(AL$3&gt;(A25stdlife+$E395),(Input!$L$167*(1+rvanilla)^0.5)-SUM($L395:AK395),(Input!$L$167*(1+rvanilla)^0.5)/A25stdlife))</f>
        <v>0</v>
      </c>
      <c r="AM395" s="164">
        <f>IF(A25stdlife="n/a","n/a",IF(AM$3&gt;(A25stdlife+$E395),(Input!$L$167*(1+rvanilla)^0.5)-SUM($L395:AL395),(Input!$L$167*(1+rvanilla)^0.5)/A25stdlife))</f>
        <v>0</v>
      </c>
      <c r="AN395" s="164">
        <f>IF(A25stdlife="n/a","n/a",IF(AN$3&gt;(A25stdlife+$E395),(Input!$L$167*(1+rvanilla)^0.5)-SUM($L395:AM395),(Input!$L$167*(1+rvanilla)^0.5)/A25stdlife))</f>
        <v>0</v>
      </c>
      <c r="AO395" s="164">
        <f>IF(A25stdlife="n/a","n/a",IF(AO$3&gt;(A25stdlife+$E395),(Input!$L$167*(1+rvanilla)^0.5)-SUM($L395:AN395),(Input!$L$167*(1+rvanilla)^0.5)/A25stdlife))</f>
        <v>0</v>
      </c>
      <c r="AP395" s="164">
        <f>IF(A25stdlife="n/a","n/a",IF(AP$3&gt;(A25stdlife+$E395),(Input!$L$167*(1+rvanilla)^0.5)-SUM($L395:AO395),(Input!$L$167*(1+rvanilla)^0.5)/A25stdlife))</f>
        <v>0</v>
      </c>
      <c r="AQ395" s="164">
        <f>IF(A25stdlife="n/a","n/a",IF(AQ$3&gt;(A25stdlife+$E395),(Input!$L$167*(1+rvanilla)^0.5)-SUM($L395:AP395),(Input!$L$167*(1+rvanilla)^0.5)/A25stdlife))</f>
        <v>0</v>
      </c>
      <c r="AR395" s="164">
        <f>IF(A25stdlife="n/a","n/a",IF(AR$3&gt;(A25stdlife+$E395),(Input!$L$167*(1+rvanilla)^0.5)-SUM($L395:AQ395),(Input!$L$167*(1+rvanilla)^0.5)/A25stdlife))</f>
        <v>0</v>
      </c>
      <c r="AS395" s="164">
        <f>IF(A25stdlife="n/a","n/a",IF(AS$3&gt;(A25stdlife+$E395),(Input!$L$167*(1+rvanilla)^0.5)-SUM($L395:AR395),(Input!$L$167*(1+rvanilla)^0.5)/A25stdlife))</f>
        <v>0</v>
      </c>
      <c r="AT395" s="164">
        <f>IF(A25stdlife="n/a","n/a",IF(AT$3&gt;(A25stdlife+$E395),(Input!$L$167*(1+rvanilla)^0.5)-SUM($L395:AS395),(Input!$L$167*(1+rvanilla)^0.5)/A25stdlife))</f>
        <v>0</v>
      </c>
      <c r="AU395" s="164">
        <f>IF(A25stdlife="n/a","n/a",IF(AU$3&gt;(A25stdlife+$E395),(Input!$L$167*(1+rvanilla)^0.5)-SUM($L395:AT395),(Input!$L$167*(1+rvanilla)^0.5)/A25stdlife))</f>
        <v>0</v>
      </c>
      <c r="AV395" s="164">
        <f>IF(A25stdlife="n/a","n/a",IF(AV$3&gt;(A25stdlife+$E395),(Input!$L$167*(1+rvanilla)^0.5)-SUM($L395:AU395),(Input!$L$167*(1+rvanilla)^0.5)/A25stdlife))</f>
        <v>0</v>
      </c>
      <c r="AW395" s="164">
        <f>IF(A25stdlife="n/a","n/a",IF(AW$3&gt;(A25stdlife+$E395),(Input!$L$167*(1+rvanilla)^0.5)-SUM($L395:AV395),(Input!$L$167*(1+rvanilla)^0.5)/A25stdlife))</f>
        <v>0</v>
      </c>
      <c r="AX395" s="164">
        <f>IF(A25stdlife="n/a","n/a",IF(AX$3&gt;(A25stdlife+$E395),(Input!$L$167*(1+rvanilla)^0.5)-SUM($L395:AW395),(Input!$L$167*(1+rvanilla)^0.5)/A25stdlife))</f>
        <v>0</v>
      </c>
      <c r="AY395" s="164">
        <f>IF(A25stdlife="n/a","n/a",IF(AY$3&gt;(A25stdlife+$E395),(Input!$L$167*(1+rvanilla)^0.5)-SUM($L395:AX395),(Input!$L$167*(1+rvanilla)^0.5)/A25stdlife))</f>
        <v>0</v>
      </c>
      <c r="AZ395" s="164">
        <f>IF(A25stdlife="n/a","n/a",IF(AZ$3&gt;(A25stdlife+$E395),(Input!$L$167*(1+rvanilla)^0.5)-SUM($L395:AY395),(Input!$L$167*(1+rvanilla)^0.5)/A25stdlife))</f>
        <v>0</v>
      </c>
      <c r="BA395" s="164">
        <f>IF(A25stdlife="n/a","n/a",IF(BA$3&gt;(A25stdlife+$E395),(Input!$L$167*(1+rvanilla)^0.5)-SUM($L395:AZ395),(Input!$L$167*(1+rvanilla)^0.5)/A25stdlife))</f>
        <v>0</v>
      </c>
      <c r="BB395" s="164">
        <f>IF(A25stdlife="n/a","n/a",IF(BB$3&gt;(A25stdlife+$E395),(Input!$L$167*(1+rvanilla)^0.5)-SUM($L395:BA395),(Input!$L$167*(1+rvanilla)^0.5)/A25stdlife))</f>
        <v>0</v>
      </c>
      <c r="BC395" s="164">
        <f>IF(A25stdlife="n/a","n/a",IF(BC$3&gt;(A25stdlife+$E395),(Input!$L$167*(1+rvanilla)^0.5)-SUM($L395:BB395),(Input!$L$167*(1+rvanilla)^0.5)/A25stdlife))</f>
        <v>0</v>
      </c>
      <c r="BD395" s="164">
        <f>IF(A25stdlife="n/a","n/a",IF(BD$3&gt;(A25stdlife+$E395),(Input!$L$167*(1+rvanilla)^0.5)-SUM($L395:BC395),(Input!$L$167*(1+rvanilla)^0.5)/A25stdlife))</f>
        <v>0</v>
      </c>
      <c r="BE395" s="164">
        <f>IF(A25stdlife="n/a","n/a",IF(BE$3&gt;(A25stdlife+$E395),(Input!$L$167*(1+rvanilla)^0.5)-SUM($L395:BD395),(Input!$L$167*(1+rvanilla)^0.5)/A25stdlife))</f>
        <v>0</v>
      </c>
      <c r="BF395" s="164">
        <f>IF(A25stdlife="n/a","n/a",IF(BF$3&gt;(A25stdlife+$E395),(Input!$L$167*(1+rvanilla)^0.5)-SUM($L395:BE395),(Input!$L$167*(1+rvanilla)^0.5)/A25stdlife))</f>
        <v>0</v>
      </c>
      <c r="BG395" s="164">
        <f>IF(A25stdlife="n/a","n/a",IF(BG$3&gt;(A25stdlife+$E395),(Input!$L$167*(1+rvanilla)^0.5)-SUM($L395:BF395),(Input!$L$167*(1+rvanilla)^0.5)/A25stdlife))</f>
        <v>0</v>
      </c>
      <c r="BH395" s="164">
        <f>IF(A25stdlife="n/a","n/a",IF(BH$3&gt;(A25stdlife+$E395),(Input!$L$167*(1+rvanilla)^0.5)-SUM($L395:BG395),(Input!$L$167*(1+rvanilla)^0.5)/A25stdlife))</f>
        <v>0</v>
      </c>
      <c r="BI395" s="164">
        <f>IF(A25stdlife="n/a","n/a",IF(BI$3&gt;(A25stdlife+$E395),(Input!$L$167*(1+rvanilla)^0.5)-SUM($L395:BH395),(Input!$L$167*(1+rvanilla)^0.5)/A25stdlife))</f>
        <v>0</v>
      </c>
      <c r="BJ395" s="18"/>
      <c r="BK395" s="18"/>
      <c r="BL395"/>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s="5" customFormat="1" hidden="1" outlineLevel="2" x14ac:dyDescent="0.2">
      <c r="A396" s="18"/>
      <c r="B396" s="18"/>
      <c r="C396" s="36"/>
      <c r="D396" s="485"/>
      <c r="E396" s="283">
        <v>7</v>
      </c>
      <c r="F396" s="38"/>
      <c r="G396" s="391"/>
      <c r="H396" s="308"/>
      <c r="I396" s="308"/>
      <c r="J396" s="308"/>
      <c r="K396" s="308"/>
      <c r="L396" s="308"/>
      <c r="M396" s="307"/>
      <c r="N396" s="164">
        <f>IF(A25stdlife="n/a","n/a",IF(N$3&gt;(A25stdlife+$E396),(Input!$M$167*(1+rvanilla)^0.5)-SUM($M396:M396),(Input!$M$167*(1+rvanilla)^0.5)/A25stdlife))</f>
        <v>0</v>
      </c>
      <c r="O396" s="164">
        <f>IF(A25stdlife="n/a","n/a",IF(O$3&gt;(A25stdlife+$E396),(Input!$M$167*(1+rvanilla)^0.5)-SUM($M396:N396),(Input!$M$167*(1+rvanilla)^0.5)/A25stdlife))</f>
        <v>0</v>
      </c>
      <c r="P396" s="164">
        <f>IF(A25stdlife="n/a","n/a",IF(P$3&gt;(A25stdlife+$E396),(Input!$M$167*(1+rvanilla)^0.5)-SUM($M396:O396),(Input!$M$167*(1+rvanilla)^0.5)/A25stdlife))</f>
        <v>0</v>
      </c>
      <c r="Q396" s="164">
        <f>IF(A25stdlife="n/a","n/a",IF(Q$3&gt;(A25stdlife+$E396),(Input!$M$167*(1+rvanilla)^0.5)-SUM($M396:P396),(Input!$M$167*(1+rvanilla)^0.5)/A25stdlife))</f>
        <v>0</v>
      </c>
      <c r="R396" s="164">
        <f>IF(A25stdlife="n/a","n/a",IF(R$3&gt;(A25stdlife+$E396),(Input!$M$167*(1+rvanilla)^0.5)-SUM($M396:Q396),(Input!$M$167*(1+rvanilla)^0.5)/A25stdlife))</f>
        <v>0</v>
      </c>
      <c r="S396" s="164">
        <f>IF(A25stdlife="n/a","n/a",IF(S$3&gt;(A25stdlife+$E396),(Input!$M$167*(1+rvanilla)^0.5)-SUM($M396:R396),(Input!$M$167*(1+rvanilla)^0.5)/A25stdlife))</f>
        <v>0</v>
      </c>
      <c r="T396" s="164">
        <f>IF(A25stdlife="n/a","n/a",IF(T$3&gt;(A25stdlife+$E396),(Input!$M$167*(1+rvanilla)^0.5)-SUM($M396:S396),(Input!$M$167*(1+rvanilla)^0.5)/A25stdlife))</f>
        <v>0</v>
      </c>
      <c r="U396" s="164">
        <f>IF(A25stdlife="n/a","n/a",IF(U$3&gt;(A25stdlife+$E396),(Input!$M$167*(1+rvanilla)^0.5)-SUM($M396:T396),(Input!$M$167*(1+rvanilla)^0.5)/A25stdlife))</f>
        <v>0</v>
      </c>
      <c r="V396" s="164">
        <f>IF(A25stdlife="n/a","n/a",IF(V$3&gt;(A25stdlife+$E396),(Input!$M$167*(1+rvanilla)^0.5)-SUM($M396:U396),(Input!$M$167*(1+rvanilla)^0.5)/A25stdlife))</f>
        <v>0</v>
      </c>
      <c r="W396" s="164">
        <f>IF(A25stdlife="n/a","n/a",IF(W$3&gt;(A25stdlife+$E396),(Input!$M$167*(1+rvanilla)^0.5)-SUM($M396:V396),(Input!$M$167*(1+rvanilla)^0.5)/A25stdlife))</f>
        <v>0</v>
      </c>
      <c r="X396" s="164">
        <f>IF(A25stdlife="n/a","n/a",IF(X$3&gt;(A25stdlife+$E396),(Input!$M$167*(1+rvanilla)^0.5)-SUM($M396:W396),(Input!$M$167*(1+rvanilla)^0.5)/A25stdlife))</f>
        <v>0</v>
      </c>
      <c r="Y396" s="164">
        <f>IF(A25stdlife="n/a","n/a",IF(Y$3&gt;(A25stdlife+$E396),(Input!$M$167*(1+rvanilla)^0.5)-SUM($M396:X396),(Input!$M$167*(1+rvanilla)^0.5)/A25stdlife))</f>
        <v>0</v>
      </c>
      <c r="Z396" s="164">
        <f>IF(A25stdlife="n/a","n/a",IF(Z$3&gt;(A25stdlife+$E396),(Input!$M$167*(1+rvanilla)^0.5)-SUM($M396:Y396),(Input!$M$167*(1+rvanilla)^0.5)/A25stdlife))</f>
        <v>0</v>
      </c>
      <c r="AA396" s="164">
        <f>IF(A25stdlife="n/a","n/a",IF(AA$3&gt;(A25stdlife+$E396),(Input!$M$167*(1+rvanilla)^0.5)-SUM($M396:Z396),(Input!$M$167*(1+rvanilla)^0.5)/A25stdlife))</f>
        <v>0</v>
      </c>
      <c r="AB396" s="164">
        <f>IF(A25stdlife="n/a","n/a",IF(AB$3&gt;(A25stdlife+$E396),(Input!$M$167*(1+rvanilla)^0.5)-SUM($M396:AA396),(Input!$M$167*(1+rvanilla)^0.5)/A25stdlife))</f>
        <v>0</v>
      </c>
      <c r="AC396" s="164">
        <f>IF(A25stdlife="n/a","n/a",IF(AC$3&gt;(A25stdlife+$E396),(Input!$M$167*(1+rvanilla)^0.5)-SUM($M396:AB396),(Input!$M$167*(1+rvanilla)^0.5)/A25stdlife))</f>
        <v>0</v>
      </c>
      <c r="AD396" s="164">
        <f>IF(A25stdlife="n/a","n/a",IF(AD$3&gt;(A25stdlife+$E396),(Input!$M$167*(1+rvanilla)^0.5)-SUM($M396:AC396),(Input!$M$167*(1+rvanilla)^0.5)/A25stdlife))</f>
        <v>0</v>
      </c>
      <c r="AE396" s="164">
        <f>IF(A25stdlife="n/a","n/a",IF(AE$3&gt;(A25stdlife+$E396),(Input!$M$167*(1+rvanilla)^0.5)-SUM($M396:AD396),(Input!$M$167*(1+rvanilla)^0.5)/A25stdlife))</f>
        <v>0</v>
      </c>
      <c r="AF396" s="164">
        <f>IF(A25stdlife="n/a","n/a",IF(AF$3&gt;(A25stdlife+$E396),(Input!$M$167*(1+rvanilla)^0.5)-SUM($M396:AE396),(Input!$M$167*(1+rvanilla)^0.5)/A25stdlife))</f>
        <v>0</v>
      </c>
      <c r="AG396" s="164">
        <f>IF(A25stdlife="n/a","n/a",IF(AG$3&gt;(A25stdlife+$E396),(Input!$M$167*(1+rvanilla)^0.5)-SUM($M396:AF396),(Input!$M$167*(1+rvanilla)^0.5)/A25stdlife))</f>
        <v>0</v>
      </c>
      <c r="AH396" s="164">
        <f>IF(A25stdlife="n/a","n/a",IF(AH$3&gt;(A25stdlife+$E396),(Input!$M$167*(1+rvanilla)^0.5)-SUM($M396:AG396),(Input!$M$167*(1+rvanilla)^0.5)/A25stdlife))</f>
        <v>0</v>
      </c>
      <c r="AI396" s="164">
        <f>IF(A25stdlife="n/a","n/a",IF(AI$3&gt;(A25stdlife+$E396),(Input!$M$167*(1+rvanilla)^0.5)-SUM($M396:AH396),(Input!$M$167*(1+rvanilla)^0.5)/A25stdlife))</f>
        <v>0</v>
      </c>
      <c r="AJ396" s="164">
        <f>IF(A25stdlife="n/a","n/a",IF(AJ$3&gt;(A25stdlife+$E396),(Input!$M$167*(1+rvanilla)^0.5)-SUM($M396:AI396),(Input!$M$167*(1+rvanilla)^0.5)/A25stdlife))</f>
        <v>0</v>
      </c>
      <c r="AK396" s="164">
        <f>IF(A25stdlife="n/a","n/a",IF(AK$3&gt;(A25stdlife+$E396),(Input!$M$167*(1+rvanilla)^0.5)-SUM($M396:AJ396),(Input!$M$167*(1+rvanilla)^0.5)/A25stdlife))</f>
        <v>0</v>
      </c>
      <c r="AL396" s="164">
        <f>IF(A25stdlife="n/a","n/a",IF(AL$3&gt;(A25stdlife+$E396),(Input!$M$167*(1+rvanilla)^0.5)-SUM($M396:AK396),(Input!$M$167*(1+rvanilla)^0.5)/A25stdlife))</f>
        <v>0</v>
      </c>
      <c r="AM396" s="164">
        <f>IF(A25stdlife="n/a","n/a",IF(AM$3&gt;(A25stdlife+$E396),(Input!$M$167*(1+rvanilla)^0.5)-SUM($M396:AL396),(Input!$M$167*(1+rvanilla)^0.5)/A25stdlife))</f>
        <v>0</v>
      </c>
      <c r="AN396" s="164">
        <f>IF(A25stdlife="n/a","n/a",IF(AN$3&gt;(A25stdlife+$E396),(Input!$M$167*(1+rvanilla)^0.5)-SUM($M396:AM396),(Input!$M$167*(1+rvanilla)^0.5)/A25stdlife))</f>
        <v>0</v>
      </c>
      <c r="AO396" s="164">
        <f>IF(A25stdlife="n/a","n/a",IF(AO$3&gt;(A25stdlife+$E396),(Input!$M$167*(1+rvanilla)^0.5)-SUM($M396:AN396),(Input!$M$167*(1+rvanilla)^0.5)/A25stdlife))</f>
        <v>0</v>
      </c>
      <c r="AP396" s="164">
        <f>IF(A25stdlife="n/a","n/a",IF(AP$3&gt;(A25stdlife+$E396),(Input!$M$167*(1+rvanilla)^0.5)-SUM($M396:AO396),(Input!$M$167*(1+rvanilla)^0.5)/A25stdlife))</f>
        <v>0</v>
      </c>
      <c r="AQ396" s="164">
        <f>IF(A25stdlife="n/a","n/a",IF(AQ$3&gt;(A25stdlife+$E396),(Input!$M$167*(1+rvanilla)^0.5)-SUM($M396:AP396),(Input!$M$167*(1+rvanilla)^0.5)/A25stdlife))</f>
        <v>0</v>
      </c>
      <c r="AR396" s="164">
        <f>IF(A25stdlife="n/a","n/a",IF(AR$3&gt;(A25stdlife+$E396),(Input!$M$167*(1+rvanilla)^0.5)-SUM($M396:AQ396),(Input!$M$167*(1+rvanilla)^0.5)/A25stdlife))</f>
        <v>0</v>
      </c>
      <c r="AS396" s="164">
        <f>IF(A25stdlife="n/a","n/a",IF(AS$3&gt;(A25stdlife+$E396),(Input!$M$167*(1+rvanilla)^0.5)-SUM($M396:AR396),(Input!$M$167*(1+rvanilla)^0.5)/A25stdlife))</f>
        <v>0</v>
      </c>
      <c r="AT396" s="164">
        <f>IF(A25stdlife="n/a","n/a",IF(AT$3&gt;(A25stdlife+$E396),(Input!$M$167*(1+rvanilla)^0.5)-SUM($M396:AS396),(Input!$M$167*(1+rvanilla)^0.5)/A25stdlife))</f>
        <v>0</v>
      </c>
      <c r="AU396" s="164">
        <f>IF(A25stdlife="n/a","n/a",IF(AU$3&gt;(A25stdlife+$E396),(Input!$M$167*(1+rvanilla)^0.5)-SUM($M396:AT396),(Input!$M$167*(1+rvanilla)^0.5)/A25stdlife))</f>
        <v>0</v>
      </c>
      <c r="AV396" s="164">
        <f>IF(A25stdlife="n/a","n/a",IF(AV$3&gt;(A25stdlife+$E396),(Input!$M$167*(1+rvanilla)^0.5)-SUM($M396:AU396),(Input!$M$167*(1+rvanilla)^0.5)/A25stdlife))</f>
        <v>0</v>
      </c>
      <c r="AW396" s="164">
        <f>IF(A25stdlife="n/a","n/a",IF(AW$3&gt;(A25stdlife+$E396),(Input!$M$167*(1+rvanilla)^0.5)-SUM($M396:AV396),(Input!$M$167*(1+rvanilla)^0.5)/A25stdlife))</f>
        <v>0</v>
      </c>
      <c r="AX396" s="164">
        <f>IF(A25stdlife="n/a","n/a",IF(AX$3&gt;(A25stdlife+$E396),(Input!$M$167*(1+rvanilla)^0.5)-SUM($M396:AW396),(Input!$M$167*(1+rvanilla)^0.5)/A25stdlife))</f>
        <v>0</v>
      </c>
      <c r="AY396" s="164">
        <f>IF(A25stdlife="n/a","n/a",IF(AY$3&gt;(A25stdlife+$E396),(Input!$M$167*(1+rvanilla)^0.5)-SUM($M396:AX396),(Input!$M$167*(1+rvanilla)^0.5)/A25stdlife))</f>
        <v>0</v>
      </c>
      <c r="AZ396" s="164">
        <f>IF(A25stdlife="n/a","n/a",IF(AZ$3&gt;(A25stdlife+$E396),(Input!$M$167*(1+rvanilla)^0.5)-SUM($M396:AY396),(Input!$M$167*(1+rvanilla)^0.5)/A25stdlife))</f>
        <v>0</v>
      </c>
      <c r="BA396" s="164">
        <f>IF(A25stdlife="n/a","n/a",IF(BA$3&gt;(A25stdlife+$E396),(Input!$M$167*(1+rvanilla)^0.5)-SUM($M396:AZ396),(Input!$M$167*(1+rvanilla)^0.5)/A25stdlife))</f>
        <v>0</v>
      </c>
      <c r="BB396" s="164">
        <f>IF(A25stdlife="n/a","n/a",IF(BB$3&gt;(A25stdlife+$E396),(Input!$M$167*(1+rvanilla)^0.5)-SUM($M396:BA396),(Input!$M$167*(1+rvanilla)^0.5)/A25stdlife))</f>
        <v>0</v>
      </c>
      <c r="BC396" s="164">
        <f>IF(A25stdlife="n/a","n/a",IF(BC$3&gt;(A25stdlife+$E396),(Input!$M$167*(1+rvanilla)^0.5)-SUM($M396:BB396),(Input!$M$167*(1+rvanilla)^0.5)/A25stdlife))</f>
        <v>0</v>
      </c>
      <c r="BD396" s="164">
        <f>IF(A25stdlife="n/a","n/a",IF(BD$3&gt;(A25stdlife+$E396),(Input!$M$167*(1+rvanilla)^0.5)-SUM($M396:BC396),(Input!$M$167*(1+rvanilla)^0.5)/A25stdlife))</f>
        <v>0</v>
      </c>
      <c r="BE396" s="164">
        <f>IF(A25stdlife="n/a","n/a",IF(BE$3&gt;(A25stdlife+$E396),(Input!$M$167*(1+rvanilla)^0.5)-SUM($M396:BD396),(Input!$M$167*(1+rvanilla)^0.5)/A25stdlife))</f>
        <v>0</v>
      </c>
      <c r="BF396" s="164">
        <f>IF(A25stdlife="n/a","n/a",IF(BF$3&gt;(A25stdlife+$E396),(Input!$M$167*(1+rvanilla)^0.5)-SUM($M396:BE396),(Input!$M$167*(1+rvanilla)^0.5)/A25stdlife))</f>
        <v>0</v>
      </c>
      <c r="BG396" s="164">
        <f>IF(A25stdlife="n/a","n/a",IF(BG$3&gt;(A25stdlife+$E396),(Input!$M$167*(1+rvanilla)^0.5)-SUM($M396:BF396),(Input!$M$167*(1+rvanilla)^0.5)/A25stdlife))</f>
        <v>0</v>
      </c>
      <c r="BH396" s="164">
        <f>IF(A25stdlife="n/a","n/a",IF(BH$3&gt;(A25stdlife+$E396),(Input!$M$167*(1+rvanilla)^0.5)-SUM($M396:BG396),(Input!$M$167*(1+rvanilla)^0.5)/A25stdlife))</f>
        <v>0</v>
      </c>
      <c r="BI396" s="164">
        <f>IF(A25stdlife="n/a","n/a",IF(BI$3&gt;(A25stdlife+$E396),(Input!$M$167*(1+rvanilla)^0.5)-SUM($M396:BH396),(Input!$M$167*(1+rvanilla)^0.5)/A25stdlife))</f>
        <v>0</v>
      </c>
      <c r="BJ396" s="18"/>
      <c r="BK396" s="18"/>
      <c r="BL396"/>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s="5" customFormat="1" hidden="1" outlineLevel="2" x14ac:dyDescent="0.2">
      <c r="A397" s="18"/>
      <c r="B397" s="18"/>
      <c r="C397" s="36"/>
      <c r="D397" s="485"/>
      <c r="E397" s="283">
        <v>8</v>
      </c>
      <c r="F397" s="38"/>
      <c r="G397" s="391"/>
      <c r="H397" s="308"/>
      <c r="I397" s="308"/>
      <c r="J397" s="308"/>
      <c r="K397" s="308"/>
      <c r="L397" s="308"/>
      <c r="M397" s="308"/>
      <c r="N397" s="307"/>
      <c r="O397" s="164">
        <f>IF(A25stdlife="n/a","n/a",IF(O$3&gt;(A25stdlife+$E397),(Input!$N$167*(1+rvanilla)^0.5)-SUM($N397:N397),(Input!$N$167*(1+rvanilla)^0.5)/A25stdlife))</f>
        <v>0</v>
      </c>
      <c r="P397" s="164">
        <f>IF(A25stdlife="n/a","n/a",IF(P$3&gt;(A25stdlife+$E397),(Input!$N$167*(1+rvanilla)^0.5)-SUM($N397:O397),(Input!$N$167*(1+rvanilla)^0.5)/A25stdlife))</f>
        <v>0</v>
      </c>
      <c r="Q397" s="164">
        <f>IF(A25stdlife="n/a","n/a",IF(Q$3&gt;(A25stdlife+$E397),(Input!$N$167*(1+rvanilla)^0.5)-SUM($N397:P397),(Input!$N$167*(1+rvanilla)^0.5)/A25stdlife))</f>
        <v>0</v>
      </c>
      <c r="R397" s="164">
        <f>IF(A25stdlife="n/a","n/a",IF(R$3&gt;(A25stdlife+$E397),(Input!$N$167*(1+rvanilla)^0.5)-SUM($N397:Q397),(Input!$N$167*(1+rvanilla)^0.5)/A25stdlife))</f>
        <v>0</v>
      </c>
      <c r="S397" s="164">
        <f>IF(A25stdlife="n/a","n/a",IF(S$3&gt;(A25stdlife+$E397),(Input!$N$167*(1+rvanilla)^0.5)-SUM($N397:R397),(Input!$N$167*(1+rvanilla)^0.5)/A25stdlife))</f>
        <v>0</v>
      </c>
      <c r="T397" s="164">
        <f>IF(A25stdlife="n/a","n/a",IF(T$3&gt;(A25stdlife+$E397),(Input!$N$167*(1+rvanilla)^0.5)-SUM($N397:S397),(Input!$N$167*(1+rvanilla)^0.5)/A25stdlife))</f>
        <v>0</v>
      </c>
      <c r="U397" s="164">
        <f>IF(A25stdlife="n/a","n/a",IF(U$3&gt;(A25stdlife+$E397),(Input!$N$167*(1+rvanilla)^0.5)-SUM($N397:T397),(Input!$N$167*(1+rvanilla)^0.5)/A25stdlife))</f>
        <v>0</v>
      </c>
      <c r="V397" s="164">
        <f>IF(A25stdlife="n/a","n/a",IF(V$3&gt;(A25stdlife+$E397),(Input!$N$167*(1+rvanilla)^0.5)-SUM($N397:U397),(Input!$N$167*(1+rvanilla)^0.5)/A25stdlife))</f>
        <v>0</v>
      </c>
      <c r="W397" s="164">
        <f>IF(A25stdlife="n/a","n/a",IF(W$3&gt;(A25stdlife+$E397),(Input!$N$167*(1+rvanilla)^0.5)-SUM($N397:V397),(Input!$N$167*(1+rvanilla)^0.5)/A25stdlife))</f>
        <v>0</v>
      </c>
      <c r="X397" s="164">
        <f>IF(A25stdlife="n/a","n/a",IF(X$3&gt;(A25stdlife+$E397),(Input!$N$167*(1+rvanilla)^0.5)-SUM($N397:W397),(Input!$N$167*(1+rvanilla)^0.5)/A25stdlife))</f>
        <v>0</v>
      </c>
      <c r="Y397" s="164">
        <f>IF(A25stdlife="n/a","n/a",IF(Y$3&gt;(A25stdlife+$E397),(Input!$N$167*(1+rvanilla)^0.5)-SUM($N397:X397),(Input!$N$167*(1+rvanilla)^0.5)/A25stdlife))</f>
        <v>0</v>
      </c>
      <c r="Z397" s="164">
        <f>IF(A25stdlife="n/a","n/a",IF(Z$3&gt;(A25stdlife+$E397),(Input!$N$167*(1+rvanilla)^0.5)-SUM($N397:Y397),(Input!$N$167*(1+rvanilla)^0.5)/A25stdlife))</f>
        <v>0</v>
      </c>
      <c r="AA397" s="164">
        <f>IF(A25stdlife="n/a","n/a",IF(AA$3&gt;(A25stdlife+$E397),(Input!$N$167*(1+rvanilla)^0.5)-SUM($N397:Z397),(Input!$N$167*(1+rvanilla)^0.5)/A25stdlife))</f>
        <v>0</v>
      </c>
      <c r="AB397" s="164">
        <f>IF(A25stdlife="n/a","n/a",IF(AB$3&gt;(A25stdlife+$E397),(Input!$N$167*(1+rvanilla)^0.5)-SUM($N397:AA397),(Input!$N$167*(1+rvanilla)^0.5)/A25stdlife))</f>
        <v>0</v>
      </c>
      <c r="AC397" s="164">
        <f>IF(A25stdlife="n/a","n/a",IF(AC$3&gt;(A25stdlife+$E397),(Input!$N$167*(1+rvanilla)^0.5)-SUM($N397:AB397),(Input!$N$167*(1+rvanilla)^0.5)/A25stdlife))</f>
        <v>0</v>
      </c>
      <c r="AD397" s="164">
        <f>IF(A25stdlife="n/a","n/a",IF(AD$3&gt;(A25stdlife+$E397),(Input!$N$167*(1+rvanilla)^0.5)-SUM($N397:AC397),(Input!$N$167*(1+rvanilla)^0.5)/A25stdlife))</f>
        <v>0</v>
      </c>
      <c r="AE397" s="164">
        <f>IF(A25stdlife="n/a","n/a",IF(AE$3&gt;(A25stdlife+$E397),(Input!$N$167*(1+rvanilla)^0.5)-SUM($N397:AD397),(Input!$N$167*(1+rvanilla)^0.5)/A25stdlife))</f>
        <v>0</v>
      </c>
      <c r="AF397" s="164">
        <f>IF(A25stdlife="n/a","n/a",IF(AF$3&gt;(A25stdlife+$E397),(Input!$N$167*(1+rvanilla)^0.5)-SUM($N397:AE397),(Input!$N$167*(1+rvanilla)^0.5)/A25stdlife))</f>
        <v>0</v>
      </c>
      <c r="AG397" s="164">
        <f>IF(A25stdlife="n/a","n/a",IF(AG$3&gt;(A25stdlife+$E397),(Input!$N$167*(1+rvanilla)^0.5)-SUM($N397:AF397),(Input!$N$167*(1+rvanilla)^0.5)/A25stdlife))</f>
        <v>0</v>
      </c>
      <c r="AH397" s="164">
        <f>IF(A25stdlife="n/a","n/a",IF(AH$3&gt;(A25stdlife+$E397),(Input!$N$167*(1+rvanilla)^0.5)-SUM($N397:AG397),(Input!$N$167*(1+rvanilla)^0.5)/A25stdlife))</f>
        <v>0</v>
      </c>
      <c r="AI397" s="164">
        <f>IF(A25stdlife="n/a","n/a",IF(AI$3&gt;(A25stdlife+$E397),(Input!$N$167*(1+rvanilla)^0.5)-SUM($N397:AH397),(Input!$N$167*(1+rvanilla)^0.5)/A25stdlife))</f>
        <v>0</v>
      </c>
      <c r="AJ397" s="164">
        <f>IF(A25stdlife="n/a","n/a",IF(AJ$3&gt;(A25stdlife+$E397),(Input!$N$167*(1+rvanilla)^0.5)-SUM($N397:AI397),(Input!$N$167*(1+rvanilla)^0.5)/A25stdlife))</f>
        <v>0</v>
      </c>
      <c r="AK397" s="164">
        <f>IF(A25stdlife="n/a","n/a",IF(AK$3&gt;(A25stdlife+$E397),(Input!$N$167*(1+rvanilla)^0.5)-SUM($N397:AJ397),(Input!$N$167*(1+rvanilla)^0.5)/A25stdlife))</f>
        <v>0</v>
      </c>
      <c r="AL397" s="164">
        <f>IF(A25stdlife="n/a","n/a",IF(AL$3&gt;(A25stdlife+$E397),(Input!$N$167*(1+rvanilla)^0.5)-SUM($N397:AK397),(Input!$N$167*(1+rvanilla)^0.5)/A25stdlife))</f>
        <v>0</v>
      </c>
      <c r="AM397" s="164">
        <f>IF(A25stdlife="n/a","n/a",IF(AM$3&gt;(A25stdlife+$E397),(Input!$N$167*(1+rvanilla)^0.5)-SUM($N397:AL397),(Input!$N$167*(1+rvanilla)^0.5)/A25stdlife))</f>
        <v>0</v>
      </c>
      <c r="AN397" s="164">
        <f>IF(A25stdlife="n/a","n/a",IF(AN$3&gt;(A25stdlife+$E397),(Input!$N$167*(1+rvanilla)^0.5)-SUM($N397:AM397),(Input!$N$167*(1+rvanilla)^0.5)/A25stdlife))</f>
        <v>0</v>
      </c>
      <c r="AO397" s="164">
        <f>IF(A25stdlife="n/a","n/a",IF(AO$3&gt;(A25stdlife+$E397),(Input!$N$167*(1+rvanilla)^0.5)-SUM($N397:AN397),(Input!$N$167*(1+rvanilla)^0.5)/A25stdlife))</f>
        <v>0</v>
      </c>
      <c r="AP397" s="164">
        <f>IF(A25stdlife="n/a","n/a",IF(AP$3&gt;(A25stdlife+$E397),(Input!$N$167*(1+rvanilla)^0.5)-SUM($N397:AO397),(Input!$N$167*(1+rvanilla)^0.5)/A25stdlife))</f>
        <v>0</v>
      </c>
      <c r="AQ397" s="164">
        <f>IF(A25stdlife="n/a","n/a",IF(AQ$3&gt;(A25stdlife+$E397),(Input!$N$167*(1+rvanilla)^0.5)-SUM($N397:AP397),(Input!$N$167*(1+rvanilla)^0.5)/A25stdlife))</f>
        <v>0</v>
      </c>
      <c r="AR397" s="164">
        <f>IF(A25stdlife="n/a","n/a",IF(AR$3&gt;(A25stdlife+$E397),(Input!$N$167*(1+rvanilla)^0.5)-SUM($N397:AQ397),(Input!$N$167*(1+rvanilla)^0.5)/A25stdlife))</f>
        <v>0</v>
      </c>
      <c r="AS397" s="164">
        <f>IF(A25stdlife="n/a","n/a",IF(AS$3&gt;(A25stdlife+$E397),(Input!$N$167*(1+rvanilla)^0.5)-SUM($N397:AR397),(Input!$N$167*(1+rvanilla)^0.5)/A25stdlife))</f>
        <v>0</v>
      </c>
      <c r="AT397" s="164">
        <f>IF(A25stdlife="n/a","n/a",IF(AT$3&gt;(A25stdlife+$E397),(Input!$N$167*(1+rvanilla)^0.5)-SUM($N397:AS397),(Input!$N$167*(1+rvanilla)^0.5)/A25stdlife))</f>
        <v>0</v>
      </c>
      <c r="AU397" s="164">
        <f>IF(A25stdlife="n/a","n/a",IF(AU$3&gt;(A25stdlife+$E397),(Input!$N$167*(1+rvanilla)^0.5)-SUM($N397:AT397),(Input!$N$167*(1+rvanilla)^0.5)/A25stdlife))</f>
        <v>0</v>
      </c>
      <c r="AV397" s="164">
        <f>IF(A25stdlife="n/a","n/a",IF(AV$3&gt;(A25stdlife+$E397),(Input!$N$167*(1+rvanilla)^0.5)-SUM($N397:AU397),(Input!$N$167*(1+rvanilla)^0.5)/A25stdlife))</f>
        <v>0</v>
      </c>
      <c r="AW397" s="164">
        <f>IF(A25stdlife="n/a","n/a",IF(AW$3&gt;(A25stdlife+$E397),(Input!$N$167*(1+rvanilla)^0.5)-SUM($N397:AV397),(Input!$N$167*(1+rvanilla)^0.5)/A25stdlife))</f>
        <v>0</v>
      </c>
      <c r="AX397" s="164">
        <f>IF(A25stdlife="n/a","n/a",IF(AX$3&gt;(A25stdlife+$E397),(Input!$N$167*(1+rvanilla)^0.5)-SUM($N397:AW397),(Input!$N$167*(1+rvanilla)^0.5)/A25stdlife))</f>
        <v>0</v>
      </c>
      <c r="AY397" s="164">
        <f>IF(A25stdlife="n/a","n/a",IF(AY$3&gt;(A25stdlife+$E397),(Input!$N$167*(1+rvanilla)^0.5)-SUM($N397:AX397),(Input!$N$167*(1+rvanilla)^0.5)/A25stdlife))</f>
        <v>0</v>
      </c>
      <c r="AZ397" s="164">
        <f>IF(A25stdlife="n/a","n/a",IF(AZ$3&gt;(A25stdlife+$E397),(Input!$N$167*(1+rvanilla)^0.5)-SUM($N397:AY397),(Input!$N$167*(1+rvanilla)^0.5)/A25stdlife))</f>
        <v>0</v>
      </c>
      <c r="BA397" s="164">
        <f>IF(A25stdlife="n/a","n/a",IF(BA$3&gt;(A25stdlife+$E397),(Input!$N$167*(1+rvanilla)^0.5)-SUM($N397:AZ397),(Input!$N$167*(1+rvanilla)^0.5)/A25stdlife))</f>
        <v>0</v>
      </c>
      <c r="BB397" s="164">
        <f>IF(A25stdlife="n/a","n/a",IF(BB$3&gt;(A25stdlife+$E397),(Input!$N$167*(1+rvanilla)^0.5)-SUM($N397:BA397),(Input!$N$167*(1+rvanilla)^0.5)/A25stdlife))</f>
        <v>0</v>
      </c>
      <c r="BC397" s="164">
        <f>IF(A25stdlife="n/a","n/a",IF(BC$3&gt;(A25stdlife+$E397),(Input!$N$167*(1+rvanilla)^0.5)-SUM($N397:BB397),(Input!$N$167*(1+rvanilla)^0.5)/A25stdlife))</f>
        <v>0</v>
      </c>
      <c r="BD397" s="164">
        <f>IF(A25stdlife="n/a","n/a",IF(BD$3&gt;(A25stdlife+$E397),(Input!$N$167*(1+rvanilla)^0.5)-SUM($N397:BC397),(Input!$N$167*(1+rvanilla)^0.5)/A25stdlife))</f>
        <v>0</v>
      </c>
      <c r="BE397" s="164">
        <f>IF(A25stdlife="n/a","n/a",IF(BE$3&gt;(A25stdlife+$E397),(Input!$N$167*(1+rvanilla)^0.5)-SUM($N397:BD397),(Input!$N$167*(1+rvanilla)^0.5)/A25stdlife))</f>
        <v>0</v>
      </c>
      <c r="BF397" s="164">
        <f>IF(A25stdlife="n/a","n/a",IF(BF$3&gt;(A25stdlife+$E397),(Input!$N$167*(1+rvanilla)^0.5)-SUM($N397:BE397),(Input!$N$167*(1+rvanilla)^0.5)/A25stdlife))</f>
        <v>0</v>
      </c>
      <c r="BG397" s="164">
        <f>IF(A25stdlife="n/a","n/a",IF(BG$3&gt;(A25stdlife+$E397),(Input!$N$167*(1+rvanilla)^0.5)-SUM($N397:BF397),(Input!$N$167*(1+rvanilla)^0.5)/A25stdlife))</f>
        <v>0</v>
      </c>
      <c r="BH397" s="164">
        <f>IF(A25stdlife="n/a","n/a",IF(BH$3&gt;(A25stdlife+$E397),(Input!$N$167*(1+rvanilla)^0.5)-SUM($N397:BG397),(Input!$N$167*(1+rvanilla)^0.5)/A25stdlife))</f>
        <v>0</v>
      </c>
      <c r="BI397" s="164">
        <f>IF(A25stdlife="n/a","n/a",IF(BI$3&gt;(A25stdlife+$E397),(Input!$N$167*(1+rvanilla)^0.5)-SUM($N397:BH397),(Input!$N$167*(1+rvanilla)^0.5)/A25stdlife))</f>
        <v>0</v>
      </c>
      <c r="BJ397" s="18"/>
      <c r="BK397" s="18"/>
      <c r="BL397"/>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s="5" customFormat="1" hidden="1" outlineLevel="2" x14ac:dyDescent="0.2">
      <c r="A398" s="18"/>
      <c r="B398" s="18"/>
      <c r="C398" s="36"/>
      <c r="D398" s="485"/>
      <c r="E398" s="283">
        <v>9</v>
      </c>
      <c r="F398" s="38"/>
      <c r="G398" s="391"/>
      <c r="H398" s="308"/>
      <c r="I398" s="308"/>
      <c r="J398" s="308"/>
      <c r="K398" s="308"/>
      <c r="L398" s="308"/>
      <c r="M398" s="308"/>
      <c r="N398" s="308"/>
      <c r="O398" s="307"/>
      <c r="P398" s="164">
        <f>IF(A25stdlife="n/a","n/a",IF(P$3&gt;(A25stdlife+$E398),(Input!$O$167*(1+rvanilla)^0.5)-SUM($O398:O398),(Input!$O$167*(1+rvanilla)^0.5)/A25stdlife))</f>
        <v>0</v>
      </c>
      <c r="Q398" s="164">
        <f>IF(A25stdlife="n/a","n/a",IF(Q$3&gt;(A25stdlife+$E398),(Input!$O$167*(1+rvanilla)^0.5)-SUM($O398:P398),(Input!$O$167*(1+rvanilla)^0.5)/A25stdlife))</f>
        <v>0</v>
      </c>
      <c r="R398" s="164">
        <f>IF(A25stdlife="n/a","n/a",IF(R$3&gt;(A25stdlife+$E398),(Input!$O$167*(1+rvanilla)^0.5)-SUM($O398:Q398),(Input!$O$167*(1+rvanilla)^0.5)/A25stdlife))</f>
        <v>0</v>
      </c>
      <c r="S398" s="164">
        <f>IF(A25stdlife="n/a","n/a",IF(S$3&gt;(A25stdlife+$E398),(Input!$O$167*(1+rvanilla)^0.5)-SUM($O398:R398),(Input!$O$167*(1+rvanilla)^0.5)/A25stdlife))</f>
        <v>0</v>
      </c>
      <c r="T398" s="164">
        <f>IF(A25stdlife="n/a","n/a",IF(T$3&gt;(A25stdlife+$E398),(Input!$O$167*(1+rvanilla)^0.5)-SUM($O398:S398),(Input!$O$167*(1+rvanilla)^0.5)/A25stdlife))</f>
        <v>0</v>
      </c>
      <c r="U398" s="164">
        <f>IF(A25stdlife="n/a","n/a",IF(U$3&gt;(A25stdlife+$E398),(Input!$O$167*(1+rvanilla)^0.5)-SUM($O398:T398),(Input!$O$167*(1+rvanilla)^0.5)/A25stdlife))</f>
        <v>0</v>
      </c>
      <c r="V398" s="164">
        <f>IF(A25stdlife="n/a","n/a",IF(V$3&gt;(A25stdlife+$E398),(Input!$O$167*(1+rvanilla)^0.5)-SUM($O398:U398),(Input!$O$167*(1+rvanilla)^0.5)/A25stdlife))</f>
        <v>0</v>
      </c>
      <c r="W398" s="164">
        <f>IF(A25stdlife="n/a","n/a",IF(W$3&gt;(A25stdlife+$E398),(Input!$O$167*(1+rvanilla)^0.5)-SUM($O398:V398),(Input!$O$167*(1+rvanilla)^0.5)/A25stdlife))</f>
        <v>0</v>
      </c>
      <c r="X398" s="164">
        <f>IF(A25stdlife="n/a","n/a",IF(X$3&gt;(A25stdlife+$E398),(Input!$O$167*(1+rvanilla)^0.5)-SUM($O398:W398),(Input!$O$167*(1+rvanilla)^0.5)/A25stdlife))</f>
        <v>0</v>
      </c>
      <c r="Y398" s="164">
        <f>IF(A25stdlife="n/a","n/a",IF(Y$3&gt;(A25stdlife+$E398),(Input!$O$167*(1+rvanilla)^0.5)-SUM($O398:X398),(Input!$O$167*(1+rvanilla)^0.5)/A25stdlife))</f>
        <v>0</v>
      </c>
      <c r="Z398" s="164">
        <f>IF(A25stdlife="n/a","n/a",IF(Z$3&gt;(A25stdlife+$E398),(Input!$O$167*(1+rvanilla)^0.5)-SUM($O398:Y398),(Input!$O$167*(1+rvanilla)^0.5)/A25stdlife))</f>
        <v>0</v>
      </c>
      <c r="AA398" s="164">
        <f>IF(A25stdlife="n/a","n/a",IF(AA$3&gt;(A25stdlife+$E398),(Input!$O$167*(1+rvanilla)^0.5)-SUM($O398:Z398),(Input!$O$167*(1+rvanilla)^0.5)/A25stdlife))</f>
        <v>0</v>
      </c>
      <c r="AB398" s="164">
        <f>IF(A25stdlife="n/a","n/a",IF(AB$3&gt;(A25stdlife+$E398),(Input!$O$167*(1+rvanilla)^0.5)-SUM($O398:AA398),(Input!$O$167*(1+rvanilla)^0.5)/A25stdlife))</f>
        <v>0</v>
      </c>
      <c r="AC398" s="164">
        <f>IF(A25stdlife="n/a","n/a",IF(AC$3&gt;(A25stdlife+$E398),(Input!$O$167*(1+rvanilla)^0.5)-SUM($O398:AB398),(Input!$O$167*(1+rvanilla)^0.5)/A25stdlife))</f>
        <v>0</v>
      </c>
      <c r="AD398" s="164">
        <f>IF(A25stdlife="n/a","n/a",IF(AD$3&gt;(A25stdlife+$E398),(Input!$O$167*(1+rvanilla)^0.5)-SUM($O398:AC398),(Input!$O$167*(1+rvanilla)^0.5)/A25stdlife))</f>
        <v>0</v>
      </c>
      <c r="AE398" s="164">
        <f>IF(A25stdlife="n/a","n/a",IF(AE$3&gt;(A25stdlife+$E398),(Input!$O$167*(1+rvanilla)^0.5)-SUM($O398:AD398),(Input!$O$167*(1+rvanilla)^0.5)/A25stdlife))</f>
        <v>0</v>
      </c>
      <c r="AF398" s="164">
        <f>IF(A25stdlife="n/a","n/a",IF(AF$3&gt;(A25stdlife+$E398),(Input!$O$167*(1+rvanilla)^0.5)-SUM($O398:AE398),(Input!$O$167*(1+rvanilla)^0.5)/A25stdlife))</f>
        <v>0</v>
      </c>
      <c r="AG398" s="164">
        <f>IF(A25stdlife="n/a","n/a",IF(AG$3&gt;(A25stdlife+$E398),(Input!$O$167*(1+rvanilla)^0.5)-SUM($O398:AF398),(Input!$O$167*(1+rvanilla)^0.5)/A25stdlife))</f>
        <v>0</v>
      </c>
      <c r="AH398" s="164">
        <f>IF(A25stdlife="n/a","n/a",IF(AH$3&gt;(A25stdlife+$E398),(Input!$O$167*(1+rvanilla)^0.5)-SUM($O398:AG398),(Input!$O$167*(1+rvanilla)^0.5)/A25stdlife))</f>
        <v>0</v>
      </c>
      <c r="AI398" s="164">
        <f>IF(A25stdlife="n/a","n/a",IF(AI$3&gt;(A25stdlife+$E398),(Input!$O$167*(1+rvanilla)^0.5)-SUM($O398:AH398),(Input!$O$167*(1+rvanilla)^0.5)/A25stdlife))</f>
        <v>0</v>
      </c>
      <c r="AJ398" s="164">
        <f>IF(A25stdlife="n/a","n/a",IF(AJ$3&gt;(A25stdlife+$E398),(Input!$O$167*(1+rvanilla)^0.5)-SUM($O398:AI398),(Input!$O$167*(1+rvanilla)^0.5)/A25stdlife))</f>
        <v>0</v>
      </c>
      <c r="AK398" s="164">
        <f>IF(A25stdlife="n/a","n/a",IF(AK$3&gt;(A25stdlife+$E398),(Input!$O$167*(1+rvanilla)^0.5)-SUM($O398:AJ398),(Input!$O$167*(1+rvanilla)^0.5)/A25stdlife))</f>
        <v>0</v>
      </c>
      <c r="AL398" s="164">
        <f>IF(A25stdlife="n/a","n/a",IF(AL$3&gt;(A25stdlife+$E398),(Input!$O$167*(1+rvanilla)^0.5)-SUM($O398:AK398),(Input!$O$167*(1+rvanilla)^0.5)/A25stdlife))</f>
        <v>0</v>
      </c>
      <c r="AM398" s="164">
        <f>IF(A25stdlife="n/a","n/a",IF(AM$3&gt;(A25stdlife+$E398),(Input!$O$167*(1+rvanilla)^0.5)-SUM($O398:AL398),(Input!$O$167*(1+rvanilla)^0.5)/A25stdlife))</f>
        <v>0</v>
      </c>
      <c r="AN398" s="164">
        <f>IF(A25stdlife="n/a","n/a",IF(AN$3&gt;(A25stdlife+$E398),(Input!$O$167*(1+rvanilla)^0.5)-SUM($O398:AM398),(Input!$O$167*(1+rvanilla)^0.5)/A25stdlife))</f>
        <v>0</v>
      </c>
      <c r="AO398" s="164">
        <f>IF(A25stdlife="n/a","n/a",IF(AO$3&gt;(A25stdlife+$E398),(Input!$O$167*(1+rvanilla)^0.5)-SUM($O398:AN398),(Input!$O$167*(1+rvanilla)^0.5)/A25stdlife))</f>
        <v>0</v>
      </c>
      <c r="AP398" s="164">
        <f>IF(A25stdlife="n/a","n/a",IF(AP$3&gt;(A25stdlife+$E398),(Input!$O$167*(1+rvanilla)^0.5)-SUM($O398:AO398),(Input!$O$167*(1+rvanilla)^0.5)/A25stdlife))</f>
        <v>0</v>
      </c>
      <c r="AQ398" s="164">
        <f>IF(A25stdlife="n/a","n/a",IF(AQ$3&gt;(A25stdlife+$E398),(Input!$O$167*(1+rvanilla)^0.5)-SUM($O398:AP398),(Input!$O$167*(1+rvanilla)^0.5)/A25stdlife))</f>
        <v>0</v>
      </c>
      <c r="AR398" s="164">
        <f>IF(A25stdlife="n/a","n/a",IF(AR$3&gt;(A25stdlife+$E398),(Input!$O$167*(1+rvanilla)^0.5)-SUM($O398:AQ398),(Input!$O$167*(1+rvanilla)^0.5)/A25stdlife))</f>
        <v>0</v>
      </c>
      <c r="AS398" s="164">
        <f>IF(A25stdlife="n/a","n/a",IF(AS$3&gt;(A25stdlife+$E398),(Input!$O$167*(1+rvanilla)^0.5)-SUM($O398:AR398),(Input!$O$167*(1+rvanilla)^0.5)/A25stdlife))</f>
        <v>0</v>
      </c>
      <c r="AT398" s="164">
        <f>IF(A25stdlife="n/a","n/a",IF(AT$3&gt;(A25stdlife+$E398),(Input!$O$167*(1+rvanilla)^0.5)-SUM($O398:AS398),(Input!$O$167*(1+rvanilla)^0.5)/A25stdlife))</f>
        <v>0</v>
      </c>
      <c r="AU398" s="164">
        <f>IF(A25stdlife="n/a","n/a",IF(AU$3&gt;(A25stdlife+$E398),(Input!$O$167*(1+rvanilla)^0.5)-SUM($O398:AT398),(Input!$O$167*(1+rvanilla)^0.5)/A25stdlife))</f>
        <v>0</v>
      </c>
      <c r="AV398" s="164">
        <f>IF(A25stdlife="n/a","n/a",IF(AV$3&gt;(A25stdlife+$E398),(Input!$O$167*(1+rvanilla)^0.5)-SUM($O398:AU398),(Input!$O$167*(1+rvanilla)^0.5)/A25stdlife))</f>
        <v>0</v>
      </c>
      <c r="AW398" s="164">
        <f>IF(A25stdlife="n/a","n/a",IF(AW$3&gt;(A25stdlife+$E398),(Input!$O$167*(1+rvanilla)^0.5)-SUM($O398:AV398),(Input!$O$167*(1+rvanilla)^0.5)/A25stdlife))</f>
        <v>0</v>
      </c>
      <c r="AX398" s="164">
        <f>IF(A25stdlife="n/a","n/a",IF(AX$3&gt;(A25stdlife+$E398),(Input!$O$167*(1+rvanilla)^0.5)-SUM($O398:AW398),(Input!$O$167*(1+rvanilla)^0.5)/A25stdlife))</f>
        <v>0</v>
      </c>
      <c r="AY398" s="164">
        <f>IF(A25stdlife="n/a","n/a",IF(AY$3&gt;(A25stdlife+$E398),(Input!$O$167*(1+rvanilla)^0.5)-SUM($O398:AX398),(Input!$O$167*(1+rvanilla)^0.5)/A25stdlife))</f>
        <v>0</v>
      </c>
      <c r="AZ398" s="164">
        <f>IF(A25stdlife="n/a","n/a",IF(AZ$3&gt;(A25stdlife+$E398),(Input!$O$167*(1+rvanilla)^0.5)-SUM($O398:AY398),(Input!$O$167*(1+rvanilla)^0.5)/A25stdlife))</f>
        <v>0</v>
      </c>
      <c r="BA398" s="164">
        <f>IF(A25stdlife="n/a","n/a",IF(BA$3&gt;(A25stdlife+$E398),(Input!$O$167*(1+rvanilla)^0.5)-SUM($O398:AZ398),(Input!$O$167*(1+rvanilla)^0.5)/A25stdlife))</f>
        <v>0</v>
      </c>
      <c r="BB398" s="164">
        <f>IF(A25stdlife="n/a","n/a",IF(BB$3&gt;(A25stdlife+$E398),(Input!$O$167*(1+rvanilla)^0.5)-SUM($O398:BA398),(Input!$O$167*(1+rvanilla)^0.5)/A25stdlife))</f>
        <v>0</v>
      </c>
      <c r="BC398" s="164">
        <f>IF(A25stdlife="n/a","n/a",IF(BC$3&gt;(A25stdlife+$E398),(Input!$O$167*(1+rvanilla)^0.5)-SUM($O398:BB398),(Input!$O$167*(1+rvanilla)^0.5)/A25stdlife))</f>
        <v>0</v>
      </c>
      <c r="BD398" s="164">
        <f>IF(A25stdlife="n/a","n/a",IF(BD$3&gt;(A25stdlife+$E398),(Input!$O$167*(1+rvanilla)^0.5)-SUM($O398:BC398),(Input!$O$167*(1+rvanilla)^0.5)/A25stdlife))</f>
        <v>0</v>
      </c>
      <c r="BE398" s="164">
        <f>IF(A25stdlife="n/a","n/a",IF(BE$3&gt;(A25stdlife+$E398),(Input!$O$167*(1+rvanilla)^0.5)-SUM($O398:BD398),(Input!$O$167*(1+rvanilla)^0.5)/A25stdlife))</f>
        <v>0</v>
      </c>
      <c r="BF398" s="164">
        <f>IF(A25stdlife="n/a","n/a",IF(BF$3&gt;(A25stdlife+$E398),(Input!$O$167*(1+rvanilla)^0.5)-SUM($O398:BE398),(Input!$O$167*(1+rvanilla)^0.5)/A25stdlife))</f>
        <v>0</v>
      </c>
      <c r="BG398" s="164">
        <f>IF(A25stdlife="n/a","n/a",IF(BG$3&gt;(A25stdlife+$E398),(Input!$O$167*(1+rvanilla)^0.5)-SUM($O398:BF398),(Input!$O$167*(1+rvanilla)^0.5)/A25stdlife))</f>
        <v>0</v>
      </c>
      <c r="BH398" s="164">
        <f>IF(A25stdlife="n/a","n/a",IF(BH$3&gt;(A25stdlife+$E398),(Input!$O$167*(1+rvanilla)^0.5)-SUM($O398:BG398),(Input!$O$167*(1+rvanilla)^0.5)/A25stdlife))</f>
        <v>0</v>
      </c>
      <c r="BI398" s="164">
        <f>IF(A25stdlife="n/a","n/a",IF(BI$3&gt;(A25stdlife+$E398),(Input!$O$167*(1+rvanilla)^0.5)-SUM($O398:BH398),(Input!$O$167*(1+rvanilla)^0.5)/A25stdlife))</f>
        <v>0</v>
      </c>
      <c r="BJ398" s="18"/>
      <c r="BK398" s="18"/>
      <c r="BL398"/>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s="5" customFormat="1" hidden="1" outlineLevel="2" x14ac:dyDescent="0.2">
      <c r="A399" s="18"/>
      <c r="B399" s="18"/>
      <c r="C399" s="36"/>
      <c r="D399" s="485"/>
      <c r="E399" s="284">
        <v>10</v>
      </c>
      <c r="F399" s="38"/>
      <c r="G399" s="391"/>
      <c r="H399" s="308"/>
      <c r="I399" s="308"/>
      <c r="J399" s="308"/>
      <c r="K399" s="308"/>
      <c r="L399" s="308"/>
      <c r="M399" s="308"/>
      <c r="N399" s="308"/>
      <c r="O399" s="308"/>
      <c r="P399" s="307"/>
      <c r="Q399" s="164">
        <f>IF(A25stdlife="n/a","n/a",IF(Q$3&gt;(A25stdlife+$E399),(Input!$P$167*(1+rvanilla)^0.5)-SUM($P399:P399),(Input!$P$167*(1+rvanilla)^0.5)/A25stdlife))</f>
        <v>0</v>
      </c>
      <c r="R399" s="164">
        <f>IF(A25stdlife="n/a","n/a",IF(R$3&gt;(A25stdlife+$E399),(Input!$P$167*(1+rvanilla)^0.5)-SUM($P399:Q399),(Input!$P$167*(1+rvanilla)^0.5)/A25stdlife))</f>
        <v>0</v>
      </c>
      <c r="S399" s="164">
        <f>IF(A25stdlife="n/a","n/a",IF(S$3&gt;(A25stdlife+$E399),(Input!$P$167*(1+rvanilla)^0.5)-SUM($P399:R399),(Input!$P$167*(1+rvanilla)^0.5)/A25stdlife))</f>
        <v>0</v>
      </c>
      <c r="T399" s="164">
        <f>IF(A25stdlife="n/a","n/a",IF(T$3&gt;(A25stdlife+$E399),(Input!$P$167*(1+rvanilla)^0.5)-SUM($P399:S399),(Input!$P$167*(1+rvanilla)^0.5)/A25stdlife))</f>
        <v>0</v>
      </c>
      <c r="U399" s="164">
        <f>IF(A25stdlife="n/a","n/a",IF(U$3&gt;(A25stdlife+$E399),(Input!$P$167*(1+rvanilla)^0.5)-SUM($P399:T399),(Input!$P$167*(1+rvanilla)^0.5)/A25stdlife))</f>
        <v>0</v>
      </c>
      <c r="V399" s="164">
        <f>IF(A25stdlife="n/a","n/a",IF(V$3&gt;(A25stdlife+$E399),(Input!$P$167*(1+rvanilla)^0.5)-SUM($P399:U399),(Input!$P$167*(1+rvanilla)^0.5)/A25stdlife))</f>
        <v>0</v>
      </c>
      <c r="W399" s="164">
        <f>IF(A25stdlife="n/a","n/a",IF(W$3&gt;(A25stdlife+$E399),(Input!$P$167*(1+rvanilla)^0.5)-SUM($P399:V399),(Input!$P$167*(1+rvanilla)^0.5)/A25stdlife))</f>
        <v>0</v>
      </c>
      <c r="X399" s="164">
        <f>IF(A25stdlife="n/a","n/a",IF(X$3&gt;(A25stdlife+$E399),(Input!$P$167*(1+rvanilla)^0.5)-SUM($P399:W399),(Input!$P$167*(1+rvanilla)^0.5)/A25stdlife))</f>
        <v>0</v>
      </c>
      <c r="Y399" s="164">
        <f>IF(A25stdlife="n/a","n/a",IF(Y$3&gt;(A25stdlife+$E399),(Input!$P$167*(1+rvanilla)^0.5)-SUM($P399:X399),(Input!$P$167*(1+rvanilla)^0.5)/A25stdlife))</f>
        <v>0</v>
      </c>
      <c r="Z399" s="164">
        <f>IF(A25stdlife="n/a","n/a",IF(Z$3&gt;(A25stdlife+$E399),(Input!$P$167*(1+rvanilla)^0.5)-SUM($P399:Y399),(Input!$P$167*(1+rvanilla)^0.5)/A25stdlife))</f>
        <v>0</v>
      </c>
      <c r="AA399" s="164">
        <f>IF(A25stdlife="n/a","n/a",IF(AA$3&gt;(A25stdlife+$E399),(Input!$P$167*(1+rvanilla)^0.5)-SUM($P399:Z399),(Input!$P$167*(1+rvanilla)^0.5)/A25stdlife))</f>
        <v>0</v>
      </c>
      <c r="AB399" s="164">
        <f>IF(A25stdlife="n/a","n/a",IF(AB$3&gt;(A25stdlife+$E399),(Input!$P$167*(1+rvanilla)^0.5)-SUM($P399:AA399),(Input!$P$167*(1+rvanilla)^0.5)/A25stdlife))</f>
        <v>0</v>
      </c>
      <c r="AC399" s="164">
        <f>IF(A25stdlife="n/a","n/a",IF(AC$3&gt;(A25stdlife+$E399),(Input!$P$167*(1+rvanilla)^0.5)-SUM($P399:AB399),(Input!$P$167*(1+rvanilla)^0.5)/A25stdlife))</f>
        <v>0</v>
      </c>
      <c r="AD399" s="164">
        <f>IF(A25stdlife="n/a","n/a",IF(AD$3&gt;(A25stdlife+$E399),(Input!$P$167*(1+rvanilla)^0.5)-SUM($P399:AC399),(Input!$P$167*(1+rvanilla)^0.5)/A25stdlife))</f>
        <v>0</v>
      </c>
      <c r="AE399" s="164">
        <f>IF(A25stdlife="n/a","n/a",IF(AE$3&gt;(A25stdlife+$E399),(Input!$P$167*(1+rvanilla)^0.5)-SUM($P399:AD399),(Input!$P$167*(1+rvanilla)^0.5)/A25stdlife))</f>
        <v>0</v>
      </c>
      <c r="AF399" s="164">
        <f>IF(A25stdlife="n/a","n/a",IF(AF$3&gt;(A25stdlife+$E399),(Input!$P$167*(1+rvanilla)^0.5)-SUM($P399:AE399),(Input!$P$167*(1+rvanilla)^0.5)/A25stdlife))</f>
        <v>0</v>
      </c>
      <c r="AG399" s="164">
        <f>IF(A25stdlife="n/a","n/a",IF(AG$3&gt;(A25stdlife+$E399),(Input!$P$167*(1+rvanilla)^0.5)-SUM($P399:AF399),(Input!$P$167*(1+rvanilla)^0.5)/A25stdlife))</f>
        <v>0</v>
      </c>
      <c r="AH399" s="164">
        <f>IF(A25stdlife="n/a","n/a",IF(AH$3&gt;(A25stdlife+$E399),(Input!$P$167*(1+rvanilla)^0.5)-SUM($P399:AG399),(Input!$P$167*(1+rvanilla)^0.5)/A25stdlife))</f>
        <v>0</v>
      </c>
      <c r="AI399" s="164">
        <f>IF(A25stdlife="n/a","n/a",IF(AI$3&gt;(A25stdlife+$E399),(Input!$P$167*(1+rvanilla)^0.5)-SUM($P399:AH399),(Input!$P$167*(1+rvanilla)^0.5)/A25stdlife))</f>
        <v>0</v>
      </c>
      <c r="AJ399" s="164">
        <f>IF(A25stdlife="n/a","n/a",IF(AJ$3&gt;(A25stdlife+$E399),(Input!$P$167*(1+rvanilla)^0.5)-SUM($P399:AI399),(Input!$P$167*(1+rvanilla)^0.5)/A25stdlife))</f>
        <v>0</v>
      </c>
      <c r="AK399" s="164">
        <f>IF(A25stdlife="n/a","n/a",IF(AK$3&gt;(A25stdlife+$E399),(Input!$P$167*(1+rvanilla)^0.5)-SUM($P399:AJ399),(Input!$P$167*(1+rvanilla)^0.5)/A25stdlife))</f>
        <v>0</v>
      </c>
      <c r="AL399" s="164">
        <f>IF(A25stdlife="n/a","n/a",IF(AL$3&gt;(A25stdlife+$E399),(Input!$P$167*(1+rvanilla)^0.5)-SUM($P399:AK399),(Input!$P$167*(1+rvanilla)^0.5)/A25stdlife))</f>
        <v>0</v>
      </c>
      <c r="AM399" s="164">
        <f>IF(A25stdlife="n/a","n/a",IF(AM$3&gt;(A25stdlife+$E399),(Input!$P$167*(1+rvanilla)^0.5)-SUM($P399:AL399),(Input!$P$167*(1+rvanilla)^0.5)/A25stdlife))</f>
        <v>0</v>
      </c>
      <c r="AN399" s="164">
        <f>IF(A25stdlife="n/a","n/a",IF(AN$3&gt;(A25stdlife+$E399),(Input!$P$167*(1+rvanilla)^0.5)-SUM($P399:AM399),(Input!$P$167*(1+rvanilla)^0.5)/A25stdlife))</f>
        <v>0</v>
      </c>
      <c r="AO399" s="164">
        <f>IF(A25stdlife="n/a","n/a",IF(AO$3&gt;(A25stdlife+$E399),(Input!$P$167*(1+rvanilla)^0.5)-SUM($P399:AN399),(Input!$P$167*(1+rvanilla)^0.5)/A25stdlife))</f>
        <v>0</v>
      </c>
      <c r="AP399" s="164">
        <f>IF(A25stdlife="n/a","n/a",IF(AP$3&gt;(A25stdlife+$E399),(Input!$P$167*(1+rvanilla)^0.5)-SUM($P399:AO399),(Input!$P$167*(1+rvanilla)^0.5)/A25stdlife))</f>
        <v>0</v>
      </c>
      <c r="AQ399" s="164">
        <f>IF(A25stdlife="n/a","n/a",IF(AQ$3&gt;(A25stdlife+$E399),(Input!$P$167*(1+rvanilla)^0.5)-SUM($P399:AP399),(Input!$P$167*(1+rvanilla)^0.5)/A25stdlife))</f>
        <v>0</v>
      </c>
      <c r="AR399" s="164">
        <f>IF(A25stdlife="n/a","n/a",IF(AR$3&gt;(A25stdlife+$E399),(Input!$P$167*(1+rvanilla)^0.5)-SUM($P399:AQ399),(Input!$P$167*(1+rvanilla)^0.5)/A25stdlife))</f>
        <v>0</v>
      </c>
      <c r="AS399" s="164">
        <f>IF(A25stdlife="n/a","n/a",IF(AS$3&gt;(A25stdlife+$E399),(Input!$P$167*(1+rvanilla)^0.5)-SUM($P399:AR399),(Input!$P$167*(1+rvanilla)^0.5)/A25stdlife))</f>
        <v>0</v>
      </c>
      <c r="AT399" s="164">
        <f>IF(A25stdlife="n/a","n/a",IF(AT$3&gt;(A25stdlife+$E399),(Input!$P$167*(1+rvanilla)^0.5)-SUM($P399:AS399),(Input!$P$167*(1+rvanilla)^0.5)/A25stdlife))</f>
        <v>0</v>
      </c>
      <c r="AU399" s="164">
        <f>IF(A25stdlife="n/a","n/a",IF(AU$3&gt;(A25stdlife+$E399),(Input!$P$167*(1+rvanilla)^0.5)-SUM($P399:AT399),(Input!$P$167*(1+rvanilla)^0.5)/A25stdlife))</f>
        <v>0</v>
      </c>
      <c r="AV399" s="164">
        <f>IF(A25stdlife="n/a","n/a",IF(AV$3&gt;(A25stdlife+$E399),(Input!$P$167*(1+rvanilla)^0.5)-SUM($P399:AU399),(Input!$P$167*(1+rvanilla)^0.5)/A25stdlife))</f>
        <v>0</v>
      </c>
      <c r="AW399" s="164">
        <f>IF(A25stdlife="n/a","n/a",IF(AW$3&gt;(A25stdlife+$E399),(Input!$P$167*(1+rvanilla)^0.5)-SUM($P399:AV399),(Input!$P$167*(1+rvanilla)^0.5)/A25stdlife))</f>
        <v>0</v>
      </c>
      <c r="AX399" s="164">
        <f>IF(A25stdlife="n/a","n/a",IF(AX$3&gt;(A25stdlife+$E399),(Input!$P$167*(1+rvanilla)^0.5)-SUM($P399:AW399),(Input!$P$167*(1+rvanilla)^0.5)/A25stdlife))</f>
        <v>0</v>
      </c>
      <c r="AY399" s="164">
        <f>IF(A25stdlife="n/a","n/a",IF(AY$3&gt;(A25stdlife+$E399),(Input!$P$167*(1+rvanilla)^0.5)-SUM($P399:AX399),(Input!$P$167*(1+rvanilla)^0.5)/A25stdlife))</f>
        <v>0</v>
      </c>
      <c r="AZ399" s="164">
        <f>IF(A25stdlife="n/a","n/a",IF(AZ$3&gt;(A25stdlife+$E399),(Input!$P$167*(1+rvanilla)^0.5)-SUM($P399:AY399),(Input!$P$167*(1+rvanilla)^0.5)/A25stdlife))</f>
        <v>0</v>
      </c>
      <c r="BA399" s="164">
        <f>IF(A25stdlife="n/a","n/a",IF(BA$3&gt;(A25stdlife+$E399),(Input!$P$167*(1+rvanilla)^0.5)-SUM($P399:AZ399),(Input!$P$167*(1+rvanilla)^0.5)/A25stdlife))</f>
        <v>0</v>
      </c>
      <c r="BB399" s="164">
        <f>IF(A25stdlife="n/a","n/a",IF(BB$3&gt;(A25stdlife+$E399),(Input!$P$167*(1+rvanilla)^0.5)-SUM($P399:BA399),(Input!$P$167*(1+rvanilla)^0.5)/A25stdlife))</f>
        <v>0</v>
      </c>
      <c r="BC399" s="164">
        <f>IF(A25stdlife="n/a","n/a",IF(BC$3&gt;(A25stdlife+$E399),(Input!$P$167*(1+rvanilla)^0.5)-SUM($P399:BB399),(Input!$P$167*(1+rvanilla)^0.5)/A25stdlife))</f>
        <v>0</v>
      </c>
      <c r="BD399" s="164">
        <f>IF(A25stdlife="n/a","n/a",IF(BD$3&gt;(A25stdlife+$E399),(Input!$P$167*(1+rvanilla)^0.5)-SUM($P399:BC399),(Input!$P$167*(1+rvanilla)^0.5)/A25stdlife))</f>
        <v>0</v>
      </c>
      <c r="BE399" s="164">
        <f>IF(A25stdlife="n/a","n/a",IF(BE$3&gt;(A25stdlife+$E399),(Input!$P$167*(1+rvanilla)^0.5)-SUM($P399:BD399),(Input!$P$167*(1+rvanilla)^0.5)/A25stdlife))</f>
        <v>0</v>
      </c>
      <c r="BF399" s="164">
        <f>IF(A25stdlife="n/a","n/a",IF(BF$3&gt;(A25stdlife+$E399),(Input!$P$167*(1+rvanilla)^0.5)-SUM($P399:BE399),(Input!$P$167*(1+rvanilla)^0.5)/A25stdlife))</f>
        <v>0</v>
      </c>
      <c r="BG399" s="164">
        <f>IF(A25stdlife="n/a","n/a",IF(BG$3&gt;(A25stdlife+$E399),(Input!$P$167*(1+rvanilla)^0.5)-SUM($P399:BF399),(Input!$P$167*(1+rvanilla)^0.5)/A25stdlife))</f>
        <v>0</v>
      </c>
      <c r="BH399" s="164">
        <f>IF(A25stdlife="n/a","n/a",IF(BH$3&gt;(A25stdlife+$E399),(Input!$P$167*(1+rvanilla)^0.5)-SUM($P399:BG399),(Input!$P$167*(1+rvanilla)^0.5)/A25stdlife))</f>
        <v>0</v>
      </c>
      <c r="BI399" s="164">
        <f>IF(A25stdlife="n/a","n/a",IF(BI$3&gt;(A25stdlife+$E399),(Input!$P$167*(1+rvanilla)^0.5)-SUM($P399:BH399),(Input!$P$167*(1+rvanilla)^0.5)/A25stdlife))</f>
        <v>0</v>
      </c>
      <c r="BJ399" s="18"/>
      <c r="BK399" s="18"/>
      <c r="BL399"/>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s="5" customFormat="1" hidden="1" outlineLevel="1" x14ac:dyDescent="0.2">
      <c r="A400" s="18"/>
      <c r="B400" s="18"/>
      <c r="C400" s="36">
        <f>Asset25</f>
        <v>0</v>
      </c>
      <c r="D400" s="18"/>
      <c r="E400" s="18"/>
      <c r="F400" s="33"/>
      <c r="G400" s="161">
        <f t="shared" ref="G400:AL400" si="85">SUM(G388:G399)</f>
        <v>0</v>
      </c>
      <c r="H400" s="161">
        <f t="shared" si="85"/>
        <v>0</v>
      </c>
      <c r="I400" s="161">
        <f t="shared" si="85"/>
        <v>0</v>
      </c>
      <c r="J400" s="161">
        <f t="shared" si="85"/>
        <v>0</v>
      </c>
      <c r="K400" s="161">
        <f t="shared" si="85"/>
        <v>0</v>
      </c>
      <c r="L400" s="161">
        <f t="shared" si="85"/>
        <v>0</v>
      </c>
      <c r="M400" s="161">
        <f t="shared" si="85"/>
        <v>0</v>
      </c>
      <c r="N400" s="161">
        <f t="shared" si="85"/>
        <v>0</v>
      </c>
      <c r="O400" s="161">
        <f t="shared" si="85"/>
        <v>0</v>
      </c>
      <c r="P400" s="161">
        <f t="shared" si="85"/>
        <v>0</v>
      </c>
      <c r="Q400" s="161">
        <f t="shared" si="85"/>
        <v>0</v>
      </c>
      <c r="R400" s="161">
        <f t="shared" si="85"/>
        <v>0</v>
      </c>
      <c r="S400" s="161">
        <f t="shared" si="85"/>
        <v>0</v>
      </c>
      <c r="T400" s="161">
        <f t="shared" si="85"/>
        <v>0</v>
      </c>
      <c r="U400" s="161">
        <f t="shared" si="85"/>
        <v>0</v>
      </c>
      <c r="V400" s="161">
        <f t="shared" si="85"/>
        <v>0</v>
      </c>
      <c r="W400" s="161">
        <f t="shared" si="85"/>
        <v>0</v>
      </c>
      <c r="X400" s="161">
        <f t="shared" si="85"/>
        <v>0</v>
      </c>
      <c r="Y400" s="161">
        <f t="shared" si="85"/>
        <v>0</v>
      </c>
      <c r="Z400" s="161">
        <f t="shared" si="85"/>
        <v>0</v>
      </c>
      <c r="AA400" s="161">
        <f t="shared" si="85"/>
        <v>0</v>
      </c>
      <c r="AB400" s="161">
        <f t="shared" si="85"/>
        <v>0</v>
      </c>
      <c r="AC400" s="161">
        <f t="shared" si="85"/>
        <v>0</v>
      </c>
      <c r="AD400" s="161">
        <f t="shared" si="85"/>
        <v>0</v>
      </c>
      <c r="AE400" s="161">
        <f t="shared" si="85"/>
        <v>0</v>
      </c>
      <c r="AF400" s="161">
        <f t="shared" si="85"/>
        <v>0</v>
      </c>
      <c r="AG400" s="161">
        <f t="shared" si="85"/>
        <v>0</v>
      </c>
      <c r="AH400" s="161">
        <f t="shared" si="85"/>
        <v>0</v>
      </c>
      <c r="AI400" s="161">
        <f t="shared" si="85"/>
        <v>0</v>
      </c>
      <c r="AJ400" s="161">
        <f t="shared" si="85"/>
        <v>0</v>
      </c>
      <c r="AK400" s="161">
        <f t="shared" si="85"/>
        <v>0</v>
      </c>
      <c r="AL400" s="161">
        <f t="shared" si="85"/>
        <v>0</v>
      </c>
      <c r="AM400" s="161">
        <f t="shared" ref="AM400:BI400" si="86">SUM(AM388:AM399)</f>
        <v>0</v>
      </c>
      <c r="AN400" s="161">
        <f t="shared" si="86"/>
        <v>0</v>
      </c>
      <c r="AO400" s="161">
        <f t="shared" si="86"/>
        <v>0</v>
      </c>
      <c r="AP400" s="161">
        <f t="shared" si="86"/>
        <v>0</v>
      </c>
      <c r="AQ400" s="161">
        <f t="shared" si="86"/>
        <v>0</v>
      </c>
      <c r="AR400" s="161">
        <f t="shared" si="86"/>
        <v>0</v>
      </c>
      <c r="AS400" s="161">
        <f t="shared" si="86"/>
        <v>0</v>
      </c>
      <c r="AT400" s="161">
        <f t="shared" si="86"/>
        <v>0</v>
      </c>
      <c r="AU400" s="161">
        <f t="shared" si="86"/>
        <v>0</v>
      </c>
      <c r="AV400" s="161">
        <f t="shared" si="86"/>
        <v>0</v>
      </c>
      <c r="AW400" s="161">
        <f t="shared" si="86"/>
        <v>0</v>
      </c>
      <c r="AX400" s="161">
        <f t="shared" si="86"/>
        <v>0</v>
      </c>
      <c r="AY400" s="161">
        <f t="shared" si="86"/>
        <v>0</v>
      </c>
      <c r="AZ400" s="161">
        <f t="shared" si="86"/>
        <v>0</v>
      </c>
      <c r="BA400" s="161">
        <f t="shared" si="86"/>
        <v>0</v>
      </c>
      <c r="BB400" s="161">
        <f t="shared" si="86"/>
        <v>0</v>
      </c>
      <c r="BC400" s="161">
        <f t="shared" si="86"/>
        <v>0</v>
      </c>
      <c r="BD400" s="161">
        <f t="shared" si="86"/>
        <v>0</v>
      </c>
      <c r="BE400" s="161">
        <f t="shared" si="86"/>
        <v>0</v>
      </c>
      <c r="BF400" s="161">
        <f t="shared" si="86"/>
        <v>0</v>
      </c>
      <c r="BG400" s="161">
        <f t="shared" si="86"/>
        <v>0</v>
      </c>
      <c r="BH400" s="161">
        <f t="shared" si="86"/>
        <v>0</v>
      </c>
      <c r="BI400" s="161">
        <f t="shared" si="86"/>
        <v>0</v>
      </c>
      <c r="BJ400" s="18"/>
      <c r="BK400" s="18"/>
      <c r="BL400"/>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s="5" customFormat="1" hidden="1" outlineLevel="2" x14ac:dyDescent="0.2">
      <c r="A401" s="18"/>
      <c r="B401" s="43">
        <f>C413</f>
        <v>0</v>
      </c>
      <c r="C401" s="44"/>
      <c r="D401" s="45" t="s">
        <v>72</v>
      </c>
      <c r="E401" s="44"/>
      <c r="F401" s="46"/>
      <c r="G401" s="389">
        <f>IF(G$3&gt;A26remlife,A26value-SUM($F401:F401),IF(A26remlife="N/A","n/a",A26value/A26remlife))</f>
        <v>0</v>
      </c>
      <c r="H401" s="163">
        <f>IF(H$3&gt;A26remlife,A26value-SUM($F401:G401),IF(A26remlife="N/A","n/a",A26value/A26remlife))</f>
        <v>0</v>
      </c>
      <c r="I401" s="163">
        <f>IF(I$3&gt;A26remlife,A26value-SUM($F401:H401),IF(A26remlife="N/A","n/a",A26value/A26remlife))</f>
        <v>0</v>
      </c>
      <c r="J401" s="163">
        <f>IF(J$3&gt;A26remlife,A26value-SUM($F401:I401),IF(A26remlife="N/A","n/a",A26value/A26remlife))</f>
        <v>0</v>
      </c>
      <c r="K401" s="163">
        <f>IF(K$3&gt;A26remlife,A26value-SUM($F401:J401),IF(A26remlife="N/A","n/a",A26value/A26remlife))</f>
        <v>0</v>
      </c>
      <c r="L401" s="163">
        <f>IF(L$3&gt;A26remlife,A26value-SUM($F401:K401),IF(A26remlife="N/A","n/a",A26value/A26remlife))</f>
        <v>0</v>
      </c>
      <c r="M401" s="163">
        <f>IF(M$3&gt;A26remlife,A26value-SUM($F401:L401),IF(A26remlife="N/A","n/a",A26value/A26remlife))</f>
        <v>0</v>
      </c>
      <c r="N401" s="163">
        <f>IF(N$3&gt;A26remlife,A26value-SUM($F401:M401),IF(A26remlife="N/A","n/a",A26value/A26remlife))</f>
        <v>0</v>
      </c>
      <c r="O401" s="163">
        <f>IF(O$3&gt;A26remlife,A26value-SUM($F401:N401),IF(A26remlife="N/A","n/a",A26value/A26remlife))</f>
        <v>0</v>
      </c>
      <c r="P401" s="163">
        <f>IF(P$3&gt;A26remlife,A26value-SUM($F401:O401),IF(A26remlife="N/A","n/a",A26value/A26remlife))</f>
        <v>0</v>
      </c>
      <c r="Q401" s="163">
        <f>IF(Q$3&gt;A26remlife,A26value-SUM($F401:P401),IF(A26remlife="N/A","n/a",A26value/A26remlife))</f>
        <v>0</v>
      </c>
      <c r="R401" s="163">
        <f>IF(R$3&gt;A26remlife,A26value-SUM($F401:Q401),IF(A26remlife="N/A","n/a",A26value/A26remlife))</f>
        <v>0</v>
      </c>
      <c r="S401" s="163">
        <f>IF(S$3&gt;A26remlife,A26value-SUM($F401:R401),IF(A26remlife="N/A","n/a",A26value/A26remlife))</f>
        <v>0</v>
      </c>
      <c r="T401" s="163">
        <f>IF(T$3&gt;A26remlife,A26value-SUM($F401:S401),IF(A26remlife="N/A","n/a",A26value/A26remlife))</f>
        <v>0</v>
      </c>
      <c r="U401" s="163">
        <f>IF(U$3&gt;A26remlife,A26value-SUM($F401:T401),IF(A26remlife="N/A","n/a",A26value/A26remlife))</f>
        <v>0</v>
      </c>
      <c r="V401" s="163">
        <f>IF(V$3&gt;A26remlife,A26value-SUM($F401:U401),IF(A26remlife="N/A","n/a",A26value/A26remlife))</f>
        <v>0</v>
      </c>
      <c r="W401" s="163">
        <f>IF(W$3&gt;A26remlife,A26value-SUM($F401:V401),IF(A26remlife="N/A","n/a",A26value/A26remlife))</f>
        <v>0</v>
      </c>
      <c r="X401" s="163">
        <f>IF(X$3&gt;A26remlife,A26value-SUM($F401:W401),IF(A26remlife="N/A","n/a",A26value/A26remlife))</f>
        <v>0</v>
      </c>
      <c r="Y401" s="163">
        <f>IF(Y$3&gt;A26remlife,A26value-SUM($F401:X401),IF(A26remlife="N/A","n/a",A26value/A26remlife))</f>
        <v>0</v>
      </c>
      <c r="Z401" s="163">
        <f>IF(Z$3&gt;A26remlife,A26value-SUM($F401:Y401),IF(A26remlife="N/A","n/a",A26value/A26remlife))</f>
        <v>0</v>
      </c>
      <c r="AA401" s="163">
        <f>IF(AA$3&gt;A26remlife,A26value-SUM($F401:Z401),IF(A26remlife="N/A","n/a",A26value/A26remlife))</f>
        <v>0</v>
      </c>
      <c r="AB401" s="163">
        <f>IF(AB$3&gt;A26remlife,A26value-SUM($F401:AA401),IF(A26remlife="N/A","n/a",A26value/A26remlife))</f>
        <v>0</v>
      </c>
      <c r="AC401" s="163">
        <f>IF(AC$3&gt;A26remlife,A26value-SUM($F401:AB401),IF(A26remlife="N/A","n/a",A26value/A26remlife))</f>
        <v>0</v>
      </c>
      <c r="AD401" s="163">
        <f>IF(AD$3&gt;A26remlife,A26value-SUM($F401:AC401),IF(A26remlife="N/A","n/a",A26value/A26remlife))</f>
        <v>0</v>
      </c>
      <c r="AE401" s="163">
        <f>IF(AE$3&gt;A26remlife,A26value-SUM($F401:AD401),IF(A26remlife="N/A","n/a",A26value/A26remlife))</f>
        <v>0</v>
      </c>
      <c r="AF401" s="163">
        <f>IF(AF$3&gt;A26remlife,A26value-SUM($F401:AE401),IF(A26remlife="N/A","n/a",A26value/A26remlife))</f>
        <v>0</v>
      </c>
      <c r="AG401" s="163">
        <f>IF(AG$3&gt;A26remlife,A26value-SUM($F401:AF401),IF(A26remlife="N/A","n/a",A26value/A26remlife))</f>
        <v>0</v>
      </c>
      <c r="AH401" s="163">
        <f>IF(AH$3&gt;A26remlife,A26value-SUM($F401:AG401),IF(A26remlife="N/A","n/a",A26value/A26remlife))</f>
        <v>0</v>
      </c>
      <c r="AI401" s="163">
        <f>IF(AI$3&gt;A26remlife,A26value-SUM($F401:AH401),IF(A26remlife="N/A","n/a",A26value/A26remlife))</f>
        <v>0</v>
      </c>
      <c r="AJ401" s="163">
        <f>IF(AJ$3&gt;A26remlife,A26value-SUM($F401:AI401),IF(A26remlife="N/A","n/a",A26value/A26remlife))</f>
        <v>0</v>
      </c>
      <c r="AK401" s="163">
        <f>IF(AK$3&gt;A26remlife,A26value-SUM($F401:AJ401),IF(A26remlife="N/A","n/a",A26value/A26remlife))</f>
        <v>0</v>
      </c>
      <c r="AL401" s="163">
        <f>IF(AL$3&gt;A26remlife,A26value-SUM($F401:AK401),IF(A26remlife="N/A","n/a",A26value/A26remlife))</f>
        <v>0</v>
      </c>
      <c r="AM401" s="163">
        <f>IF(AM$3&gt;A26remlife,A26value-SUM($F401:AL401),IF(A26remlife="N/A","n/a",A26value/A26remlife))</f>
        <v>0</v>
      </c>
      <c r="AN401" s="163">
        <f>IF(AN$3&gt;A26remlife,A26value-SUM($F401:AM401),IF(A26remlife="N/A","n/a",A26value/A26remlife))</f>
        <v>0</v>
      </c>
      <c r="AO401" s="163">
        <f>IF(AO$3&gt;A26remlife,A26value-SUM($F401:AN401),IF(A26remlife="N/A","n/a",A26value/A26remlife))</f>
        <v>0</v>
      </c>
      <c r="AP401" s="163">
        <f>IF(AP$3&gt;A26remlife,A26value-SUM($F401:AO401),IF(A26remlife="N/A","n/a",A26value/A26remlife))</f>
        <v>0</v>
      </c>
      <c r="AQ401" s="163">
        <f>IF(AQ$3&gt;A26remlife,A26value-SUM($F401:AP401),IF(A26remlife="N/A","n/a",A26value/A26remlife))</f>
        <v>0</v>
      </c>
      <c r="AR401" s="163">
        <f>IF(AR$3&gt;A26remlife,A26value-SUM($F401:AQ401),IF(A26remlife="N/A","n/a",A26value/A26remlife))</f>
        <v>0</v>
      </c>
      <c r="AS401" s="163">
        <f>IF(AS$3&gt;A26remlife,A26value-SUM($F401:AR401),IF(A26remlife="N/A","n/a",A26value/A26remlife))</f>
        <v>0</v>
      </c>
      <c r="AT401" s="163">
        <f>IF(AT$3&gt;A26remlife,A26value-SUM($F401:AS401),IF(A26remlife="N/A","n/a",A26value/A26remlife))</f>
        <v>0</v>
      </c>
      <c r="AU401" s="163">
        <f>IF(AU$3&gt;A26remlife,A26value-SUM($F401:AT401),IF(A26remlife="N/A","n/a",A26value/A26remlife))</f>
        <v>0</v>
      </c>
      <c r="AV401" s="163">
        <f>IF(AV$3&gt;A26remlife,A26value-SUM($F401:AU401),IF(A26remlife="N/A","n/a",A26value/A26remlife))</f>
        <v>0</v>
      </c>
      <c r="AW401" s="163">
        <f>IF(AW$3&gt;A26remlife,A26value-SUM($F401:AV401),IF(A26remlife="N/A","n/a",A26value/A26remlife))</f>
        <v>0</v>
      </c>
      <c r="AX401" s="163">
        <f>IF(AX$3&gt;A26remlife,A26value-SUM($F401:AW401),IF(A26remlife="N/A","n/a",A26value/A26remlife))</f>
        <v>0</v>
      </c>
      <c r="AY401" s="163">
        <f>IF(AY$3&gt;A26remlife,A26value-SUM($F401:AX401),IF(A26remlife="N/A","n/a",A26value/A26remlife))</f>
        <v>0</v>
      </c>
      <c r="AZ401" s="163">
        <f>IF(AZ$3&gt;A26remlife,A26value-SUM($F401:AY401),IF(A26remlife="N/A","n/a",A26value/A26remlife))</f>
        <v>0</v>
      </c>
      <c r="BA401" s="163">
        <f>IF(BA$3&gt;A26remlife,A26value-SUM($F401:AZ401),IF(A26remlife="N/A","n/a",A26value/A26remlife))</f>
        <v>0</v>
      </c>
      <c r="BB401" s="163">
        <f>IF(BB$3&gt;A26remlife,A26value-SUM($F401:BA401),IF(A26remlife="N/A","n/a",A26value/A26remlife))</f>
        <v>0</v>
      </c>
      <c r="BC401" s="163">
        <f>IF(BC$3&gt;A26remlife,A26value-SUM($F401:BB401),IF(A26remlife="N/A","n/a",A26value/A26remlife))</f>
        <v>0</v>
      </c>
      <c r="BD401" s="163">
        <f>IF(BD$3&gt;A26remlife,A26value-SUM($F401:BC401),IF(A26remlife="N/A","n/a",A26value/A26remlife))</f>
        <v>0</v>
      </c>
      <c r="BE401" s="163">
        <f>IF(BE$3&gt;A26remlife,A26value-SUM($F401:BD401),IF(A26remlife="N/A","n/a",A26value/A26remlife))</f>
        <v>0</v>
      </c>
      <c r="BF401" s="163">
        <f>IF(BF$3&gt;A26remlife,A26value-SUM($F401:BE401),IF(A26remlife="N/A","n/a",A26value/A26remlife))</f>
        <v>0</v>
      </c>
      <c r="BG401" s="163">
        <f>IF(BG$3&gt;A26remlife,A26value-SUM($F401:BF401),IF(A26remlife="N/A","n/a",A26value/A26remlife))</f>
        <v>0</v>
      </c>
      <c r="BH401" s="163">
        <f>IF(BH$3&gt;A26remlife,A26value-SUM($F401:BG401),IF(A26remlife="N/A","n/a",A26value/A26remlife))</f>
        <v>0</v>
      </c>
      <c r="BI401" s="163">
        <f>IF(BI$3&gt;A26remlife,A26value-SUM($F401:BH401),IF(A26remlife="N/A","n/a",A26value/A26remlife))</f>
        <v>0</v>
      </c>
      <c r="BJ401" s="18"/>
      <c r="BK401" s="18"/>
      <c r="BL401"/>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s="5" customFormat="1" hidden="1" outlineLevel="2" x14ac:dyDescent="0.2">
      <c r="A402" s="18"/>
      <c r="B402" s="18"/>
      <c r="C402" s="36"/>
      <c r="D402" s="485" t="s">
        <v>71</v>
      </c>
      <c r="E402" s="283">
        <v>0</v>
      </c>
      <c r="F402" s="38"/>
      <c r="G402" s="160"/>
      <c r="H402" s="164"/>
      <c r="I402" s="164"/>
      <c r="J402" s="164"/>
      <c r="K402" s="164"/>
      <c r="L402" s="164"/>
      <c r="M402" s="164"/>
      <c r="N402" s="164"/>
      <c r="O402" s="164"/>
      <c r="P402" s="164"/>
      <c r="Q402" s="164"/>
      <c r="R402" s="164"/>
      <c r="S402" s="164"/>
      <c r="T402" s="164"/>
      <c r="U402" s="164"/>
      <c r="V402" s="164"/>
      <c r="W402" s="164"/>
      <c r="X402" s="164"/>
      <c r="Y402" s="164"/>
      <c r="Z402" s="164"/>
      <c r="AA402" s="164"/>
      <c r="AB402" s="164"/>
      <c r="AC402" s="164"/>
      <c r="AD402" s="164"/>
      <c r="AE402" s="164"/>
      <c r="AF402" s="164"/>
      <c r="AG402" s="164"/>
      <c r="AH402" s="164"/>
      <c r="AI402" s="164"/>
      <c r="AJ402" s="164"/>
      <c r="AK402" s="164"/>
      <c r="AL402" s="164"/>
      <c r="AM402" s="164"/>
      <c r="AN402" s="164"/>
      <c r="AO402" s="164"/>
      <c r="AP402" s="164"/>
      <c r="AQ402" s="164"/>
      <c r="AR402" s="164"/>
      <c r="AS402" s="164"/>
      <c r="AT402" s="164"/>
      <c r="AU402" s="164"/>
      <c r="AV402" s="164"/>
      <c r="AW402" s="164"/>
      <c r="AX402" s="164"/>
      <c r="AY402" s="164"/>
      <c r="AZ402" s="164"/>
      <c r="BA402" s="164"/>
      <c r="BB402" s="164"/>
      <c r="BC402" s="164"/>
      <c r="BD402" s="164"/>
      <c r="BE402" s="164"/>
      <c r="BF402" s="164"/>
      <c r="BG402" s="164"/>
      <c r="BH402" s="164"/>
      <c r="BI402" s="164"/>
      <c r="BJ402" s="18"/>
      <c r="BK402" s="18"/>
      <c r="BL40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s="5" customFormat="1" hidden="1" outlineLevel="2" x14ac:dyDescent="0.2">
      <c r="A403" s="18"/>
      <c r="B403" s="18"/>
      <c r="C403" s="36"/>
      <c r="D403" s="485"/>
      <c r="E403" s="283">
        <v>1</v>
      </c>
      <c r="F403" s="38"/>
      <c r="G403" s="390"/>
      <c r="H403" s="164">
        <f>IF(A26stdlife="n/a","n/a",IF(H$3&gt;(A26stdlife+$E403),(Input!$G$168*(1+rvanilla)^0.5)-SUM($G403:G403),(Input!$G$168*(1+rvanilla)^0.5)/A26stdlife))</f>
        <v>0</v>
      </c>
      <c r="I403" s="164">
        <f>IF(A26stdlife="n/a","n/a",IF(I$3&gt;(A26stdlife+$E403),(Input!$G$168*(1+rvanilla)^0.5)-SUM($G403:H403),(Input!$G$168*(1+rvanilla)^0.5)/A26stdlife))</f>
        <v>0</v>
      </c>
      <c r="J403" s="164">
        <f>IF(A26stdlife="n/a","n/a",IF(J$3&gt;(A26stdlife+$E403),(Input!$G$168*(1+rvanilla)^0.5)-SUM($G403:I403),(Input!$G$168*(1+rvanilla)^0.5)/A26stdlife))</f>
        <v>0</v>
      </c>
      <c r="K403" s="164">
        <f>IF(A26stdlife="n/a","n/a",IF(K$3&gt;(A26stdlife+$E403),(Input!$G$168*(1+rvanilla)^0.5)-SUM($G403:J403),(Input!$G$168*(1+rvanilla)^0.5)/A26stdlife))</f>
        <v>0</v>
      </c>
      <c r="L403" s="164">
        <f>IF(A26stdlife="n/a","n/a",IF(L$3&gt;(A26stdlife+$E403),(Input!$G$168*(1+rvanilla)^0.5)-SUM($G403:K403),(Input!$G$168*(1+rvanilla)^0.5)/A26stdlife))</f>
        <v>0</v>
      </c>
      <c r="M403" s="164">
        <f>IF(A26stdlife="n/a","n/a",IF(M$3&gt;(A26stdlife+$E403),(Input!$G$168*(1+rvanilla)^0.5)-SUM($G403:L403),(Input!$G$168*(1+rvanilla)^0.5)/A26stdlife))</f>
        <v>0</v>
      </c>
      <c r="N403" s="164">
        <f>IF(A26stdlife="n/a","n/a",IF(N$3&gt;(A26stdlife+$E403),(Input!$G$168*(1+rvanilla)^0.5)-SUM($G403:M403),(Input!$G$168*(1+rvanilla)^0.5)/A26stdlife))</f>
        <v>0</v>
      </c>
      <c r="O403" s="164">
        <f>IF(A26stdlife="n/a","n/a",IF(O$3&gt;(A26stdlife+$E403),(Input!$G$168*(1+rvanilla)^0.5)-SUM($G403:N403),(Input!$G$168*(1+rvanilla)^0.5)/A26stdlife))</f>
        <v>0</v>
      </c>
      <c r="P403" s="164">
        <f>IF(A26stdlife="n/a","n/a",IF(P$3&gt;(A26stdlife+$E403),(Input!$G$168*(1+rvanilla)^0.5)-SUM($G403:O403),(Input!$G$168*(1+rvanilla)^0.5)/A26stdlife))</f>
        <v>0</v>
      </c>
      <c r="Q403" s="164">
        <f>IF(A26stdlife="n/a","n/a",IF(Q$3&gt;(A26stdlife+$E403),(Input!$G$168*(1+rvanilla)^0.5)-SUM($G403:P403),(Input!$G$168*(1+rvanilla)^0.5)/A26stdlife))</f>
        <v>0</v>
      </c>
      <c r="R403" s="164">
        <f>IF(A26stdlife="n/a","n/a",IF(R$3&gt;(A26stdlife+$E403),(Input!$G$168*(1+rvanilla)^0.5)-SUM($G403:Q403),(Input!$G$168*(1+rvanilla)^0.5)/A26stdlife))</f>
        <v>0</v>
      </c>
      <c r="S403" s="164">
        <f>IF(A26stdlife="n/a","n/a",IF(S$3&gt;(A26stdlife+$E403),(Input!$G$168*(1+rvanilla)^0.5)-SUM($G403:R403),(Input!$G$168*(1+rvanilla)^0.5)/A26stdlife))</f>
        <v>0</v>
      </c>
      <c r="T403" s="164">
        <f>IF(A26stdlife="n/a","n/a",IF(T$3&gt;(A26stdlife+$E403),(Input!$G$168*(1+rvanilla)^0.5)-SUM($G403:S403),(Input!$G$168*(1+rvanilla)^0.5)/A26stdlife))</f>
        <v>0</v>
      </c>
      <c r="U403" s="164">
        <f>IF(A26stdlife="n/a","n/a",IF(U$3&gt;(A26stdlife+$E403),(Input!$G$168*(1+rvanilla)^0.5)-SUM($G403:T403),(Input!$G$168*(1+rvanilla)^0.5)/A26stdlife))</f>
        <v>0</v>
      </c>
      <c r="V403" s="164">
        <f>IF(A26stdlife="n/a","n/a",IF(V$3&gt;(A26stdlife+$E403),(Input!$G$168*(1+rvanilla)^0.5)-SUM($G403:U403),(Input!$G$168*(1+rvanilla)^0.5)/A26stdlife))</f>
        <v>0</v>
      </c>
      <c r="W403" s="164">
        <f>IF(A26stdlife="n/a","n/a",IF(W$3&gt;(A26stdlife+$E403),(Input!$G$168*(1+rvanilla)^0.5)-SUM($G403:V403),(Input!$G$168*(1+rvanilla)^0.5)/A26stdlife))</f>
        <v>0</v>
      </c>
      <c r="X403" s="164">
        <f>IF(A26stdlife="n/a","n/a",IF(X$3&gt;(A26stdlife+$E403),(Input!$G$168*(1+rvanilla)^0.5)-SUM($G403:W403),(Input!$G$168*(1+rvanilla)^0.5)/A26stdlife))</f>
        <v>0</v>
      </c>
      <c r="Y403" s="164">
        <f>IF(A26stdlife="n/a","n/a",IF(Y$3&gt;(A26stdlife+$E403),(Input!$G$168*(1+rvanilla)^0.5)-SUM($G403:X403),(Input!$G$168*(1+rvanilla)^0.5)/A26stdlife))</f>
        <v>0</v>
      </c>
      <c r="Z403" s="164">
        <f>IF(A26stdlife="n/a","n/a",IF(Z$3&gt;(A26stdlife+$E403),(Input!$G$168*(1+rvanilla)^0.5)-SUM($G403:Y403),(Input!$G$168*(1+rvanilla)^0.5)/A26stdlife))</f>
        <v>0</v>
      </c>
      <c r="AA403" s="164">
        <f>IF(A26stdlife="n/a","n/a",IF(AA$3&gt;(A26stdlife+$E403),(Input!$G$168*(1+rvanilla)^0.5)-SUM($G403:Z403),(Input!$G$168*(1+rvanilla)^0.5)/A26stdlife))</f>
        <v>0</v>
      </c>
      <c r="AB403" s="164">
        <f>IF(A26stdlife="n/a","n/a",IF(AB$3&gt;(A26stdlife+$E403),(Input!$G$168*(1+rvanilla)^0.5)-SUM($G403:AA403),(Input!$G$168*(1+rvanilla)^0.5)/A26stdlife))</f>
        <v>0</v>
      </c>
      <c r="AC403" s="164">
        <f>IF(A26stdlife="n/a","n/a",IF(AC$3&gt;(A26stdlife+$E403),(Input!$G$168*(1+rvanilla)^0.5)-SUM($G403:AB403),(Input!$G$168*(1+rvanilla)^0.5)/A26stdlife))</f>
        <v>0</v>
      </c>
      <c r="AD403" s="164">
        <f>IF(A26stdlife="n/a","n/a",IF(AD$3&gt;(A26stdlife+$E403),(Input!$G$168*(1+rvanilla)^0.5)-SUM($G403:AC403),(Input!$G$168*(1+rvanilla)^0.5)/A26stdlife))</f>
        <v>0</v>
      </c>
      <c r="AE403" s="164">
        <f>IF(A26stdlife="n/a","n/a",IF(AE$3&gt;(A26stdlife+$E403),(Input!$G$168*(1+rvanilla)^0.5)-SUM($G403:AD403),(Input!$G$168*(1+rvanilla)^0.5)/A26stdlife))</f>
        <v>0</v>
      </c>
      <c r="AF403" s="164">
        <f>IF(A26stdlife="n/a","n/a",IF(AF$3&gt;(A26stdlife+$E403),(Input!$G$168*(1+rvanilla)^0.5)-SUM($G403:AE403),(Input!$G$168*(1+rvanilla)^0.5)/A26stdlife))</f>
        <v>0</v>
      </c>
      <c r="AG403" s="164">
        <f>IF(A26stdlife="n/a","n/a",IF(AG$3&gt;(A26stdlife+$E403),(Input!$G$168*(1+rvanilla)^0.5)-SUM($G403:AF403),(Input!$G$168*(1+rvanilla)^0.5)/A26stdlife))</f>
        <v>0</v>
      </c>
      <c r="AH403" s="164">
        <f>IF(A26stdlife="n/a","n/a",IF(AH$3&gt;(A26stdlife+$E403),(Input!$G$168*(1+rvanilla)^0.5)-SUM($G403:AG403),(Input!$G$168*(1+rvanilla)^0.5)/A26stdlife))</f>
        <v>0</v>
      </c>
      <c r="AI403" s="164">
        <f>IF(A26stdlife="n/a","n/a",IF(AI$3&gt;(A26stdlife+$E403),(Input!$G$168*(1+rvanilla)^0.5)-SUM($G403:AH403),(Input!$G$168*(1+rvanilla)^0.5)/A26stdlife))</f>
        <v>0</v>
      </c>
      <c r="AJ403" s="164">
        <f>IF(A26stdlife="n/a","n/a",IF(AJ$3&gt;(A26stdlife+$E403),(Input!$G$168*(1+rvanilla)^0.5)-SUM($G403:AI403),(Input!$G$168*(1+rvanilla)^0.5)/A26stdlife))</f>
        <v>0</v>
      </c>
      <c r="AK403" s="164">
        <f>IF(A26stdlife="n/a","n/a",IF(AK$3&gt;(A26stdlife+$E403),(Input!$G$168*(1+rvanilla)^0.5)-SUM($G403:AJ403),(Input!$G$168*(1+rvanilla)^0.5)/A26stdlife))</f>
        <v>0</v>
      </c>
      <c r="AL403" s="164">
        <f>IF(A26stdlife="n/a","n/a",IF(AL$3&gt;(A26stdlife+$E403),(Input!$G$168*(1+rvanilla)^0.5)-SUM($G403:AK403),(Input!$G$168*(1+rvanilla)^0.5)/A26stdlife))</f>
        <v>0</v>
      </c>
      <c r="AM403" s="164">
        <f>IF(A26stdlife="n/a","n/a",IF(AM$3&gt;(A26stdlife+$E403),(Input!$G$168*(1+rvanilla)^0.5)-SUM($G403:AL403),(Input!$G$168*(1+rvanilla)^0.5)/A26stdlife))</f>
        <v>0</v>
      </c>
      <c r="AN403" s="164">
        <f>IF(A26stdlife="n/a","n/a",IF(AN$3&gt;(A26stdlife+$E403),(Input!$G$168*(1+rvanilla)^0.5)-SUM($G403:AM403),(Input!$G$168*(1+rvanilla)^0.5)/A26stdlife))</f>
        <v>0</v>
      </c>
      <c r="AO403" s="164">
        <f>IF(A26stdlife="n/a","n/a",IF(AO$3&gt;(A26stdlife+$E403),(Input!$G$168*(1+rvanilla)^0.5)-SUM($G403:AN403),(Input!$G$168*(1+rvanilla)^0.5)/A26stdlife))</f>
        <v>0</v>
      </c>
      <c r="AP403" s="164">
        <f>IF(A26stdlife="n/a","n/a",IF(AP$3&gt;(A26stdlife+$E403),(Input!$G$168*(1+rvanilla)^0.5)-SUM($G403:AO403),(Input!$G$168*(1+rvanilla)^0.5)/A26stdlife))</f>
        <v>0</v>
      </c>
      <c r="AQ403" s="164">
        <f>IF(A26stdlife="n/a","n/a",IF(AQ$3&gt;(A26stdlife+$E403),(Input!$G$168*(1+rvanilla)^0.5)-SUM($G403:AP403),(Input!$G$168*(1+rvanilla)^0.5)/A26stdlife))</f>
        <v>0</v>
      </c>
      <c r="AR403" s="164">
        <f>IF(A26stdlife="n/a","n/a",IF(AR$3&gt;(A26stdlife+$E403),(Input!$G$168*(1+rvanilla)^0.5)-SUM($G403:AQ403),(Input!$G$168*(1+rvanilla)^0.5)/A26stdlife))</f>
        <v>0</v>
      </c>
      <c r="AS403" s="164">
        <f>IF(A26stdlife="n/a","n/a",IF(AS$3&gt;(A26stdlife+$E403),(Input!$G$168*(1+rvanilla)^0.5)-SUM($G403:AR403),(Input!$G$168*(1+rvanilla)^0.5)/A26stdlife))</f>
        <v>0</v>
      </c>
      <c r="AT403" s="164">
        <f>IF(A26stdlife="n/a","n/a",IF(AT$3&gt;(A26stdlife+$E403),(Input!$G$168*(1+rvanilla)^0.5)-SUM($G403:AS403),(Input!$G$168*(1+rvanilla)^0.5)/A26stdlife))</f>
        <v>0</v>
      </c>
      <c r="AU403" s="164">
        <f>IF(A26stdlife="n/a","n/a",IF(AU$3&gt;(A26stdlife+$E403),(Input!$G$168*(1+rvanilla)^0.5)-SUM($G403:AT403),(Input!$G$168*(1+rvanilla)^0.5)/A26stdlife))</f>
        <v>0</v>
      </c>
      <c r="AV403" s="164">
        <f>IF(A26stdlife="n/a","n/a",IF(AV$3&gt;(A26stdlife+$E403),(Input!$G$168*(1+rvanilla)^0.5)-SUM($G403:AU403),(Input!$G$168*(1+rvanilla)^0.5)/A26stdlife))</f>
        <v>0</v>
      </c>
      <c r="AW403" s="164">
        <f>IF(A26stdlife="n/a","n/a",IF(AW$3&gt;(A26stdlife+$E403),(Input!$G$168*(1+rvanilla)^0.5)-SUM($G403:AV403),(Input!$G$168*(1+rvanilla)^0.5)/A26stdlife))</f>
        <v>0</v>
      </c>
      <c r="AX403" s="164">
        <f>IF(A26stdlife="n/a","n/a",IF(AX$3&gt;(A26stdlife+$E403),(Input!$G$168*(1+rvanilla)^0.5)-SUM($G403:AW403),(Input!$G$168*(1+rvanilla)^0.5)/A26stdlife))</f>
        <v>0</v>
      </c>
      <c r="AY403" s="164">
        <f>IF(A26stdlife="n/a","n/a",IF(AY$3&gt;(A26stdlife+$E403),(Input!$G$168*(1+rvanilla)^0.5)-SUM($G403:AX403),(Input!$G$168*(1+rvanilla)^0.5)/A26stdlife))</f>
        <v>0</v>
      </c>
      <c r="AZ403" s="164">
        <f>IF(A26stdlife="n/a","n/a",IF(AZ$3&gt;(A26stdlife+$E403),(Input!$G$168*(1+rvanilla)^0.5)-SUM($G403:AY403),(Input!$G$168*(1+rvanilla)^0.5)/A26stdlife))</f>
        <v>0</v>
      </c>
      <c r="BA403" s="164">
        <f>IF(A26stdlife="n/a","n/a",IF(BA$3&gt;(A26stdlife+$E403),(Input!$G$168*(1+rvanilla)^0.5)-SUM($G403:AZ403),(Input!$G$168*(1+rvanilla)^0.5)/A26stdlife))</f>
        <v>0</v>
      </c>
      <c r="BB403" s="164">
        <f>IF(A26stdlife="n/a","n/a",IF(BB$3&gt;(A26stdlife+$E403),(Input!$G$168*(1+rvanilla)^0.5)-SUM($G403:BA403),(Input!$G$168*(1+rvanilla)^0.5)/A26stdlife))</f>
        <v>0</v>
      </c>
      <c r="BC403" s="164">
        <f>IF(A26stdlife="n/a","n/a",IF(BC$3&gt;(A26stdlife+$E403),(Input!$G$168*(1+rvanilla)^0.5)-SUM($G403:BB403),(Input!$G$168*(1+rvanilla)^0.5)/A26stdlife))</f>
        <v>0</v>
      </c>
      <c r="BD403" s="164">
        <f>IF(A26stdlife="n/a","n/a",IF(BD$3&gt;(A26stdlife+$E403),(Input!$G$168*(1+rvanilla)^0.5)-SUM($G403:BC403),(Input!$G$168*(1+rvanilla)^0.5)/A26stdlife))</f>
        <v>0</v>
      </c>
      <c r="BE403" s="164">
        <f>IF(A26stdlife="n/a","n/a",IF(BE$3&gt;(A26stdlife+$E403),(Input!$G$168*(1+rvanilla)^0.5)-SUM($G403:BD403),(Input!$G$168*(1+rvanilla)^0.5)/A26stdlife))</f>
        <v>0</v>
      </c>
      <c r="BF403" s="164">
        <f>IF(A26stdlife="n/a","n/a",IF(BF$3&gt;(A26stdlife+$E403),(Input!$G$168*(1+rvanilla)^0.5)-SUM($G403:BE403),(Input!$G$168*(1+rvanilla)^0.5)/A26stdlife))</f>
        <v>0</v>
      </c>
      <c r="BG403" s="164">
        <f>IF(A26stdlife="n/a","n/a",IF(BG$3&gt;(A26stdlife+$E403),(Input!$G$168*(1+rvanilla)^0.5)-SUM($G403:BF403),(Input!$G$168*(1+rvanilla)^0.5)/A26stdlife))</f>
        <v>0</v>
      </c>
      <c r="BH403" s="164">
        <f>IF(A26stdlife="n/a","n/a",IF(BH$3&gt;(A26stdlife+$E403),(Input!$G$168*(1+rvanilla)^0.5)-SUM($G403:BG403),(Input!$G$168*(1+rvanilla)^0.5)/A26stdlife))</f>
        <v>0</v>
      </c>
      <c r="BI403" s="164">
        <f>IF(A26stdlife="n/a","n/a",IF(BI$3&gt;(A26stdlife+$E403),(Input!$G$168*(1+rvanilla)^0.5)-SUM($G403:BH403),(Input!$G$168*(1+rvanilla)^0.5)/A26stdlife))</f>
        <v>0</v>
      </c>
      <c r="BJ403" s="18"/>
      <c r="BK403" s="18"/>
      <c r="BL403"/>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s="5" customFormat="1" hidden="1" outlineLevel="2" x14ac:dyDescent="0.2">
      <c r="A404" s="18"/>
      <c r="B404" s="18"/>
      <c r="C404" s="36"/>
      <c r="D404" s="485"/>
      <c r="E404" s="283">
        <v>2</v>
      </c>
      <c r="F404" s="38"/>
      <c r="G404" s="391"/>
      <c r="H404" s="307"/>
      <c r="I404" s="164">
        <f>IF(A26stdlife="n/a","n/a",IF(I$3&gt;(A26stdlife+$E404),(Input!$H$168*(1+rvanilla)^0.5)-SUM($H404:H404),(Input!$H$168*(1+rvanilla)^0.5)/A26stdlife))</f>
        <v>0</v>
      </c>
      <c r="J404" s="164">
        <f>IF(A26stdlife="n/a","n/a",IF(J$3&gt;(A26stdlife+$E404),(Input!$H$168*(1+rvanilla)^0.5)-SUM($H404:I404),(Input!$H$168*(1+rvanilla)^0.5)/A26stdlife))</f>
        <v>0</v>
      </c>
      <c r="K404" s="164">
        <f>IF(A26stdlife="n/a","n/a",IF(K$3&gt;(A26stdlife+$E404),(Input!$H$168*(1+rvanilla)^0.5)-SUM($H404:J404),(Input!$H$168*(1+rvanilla)^0.5)/A26stdlife))</f>
        <v>0</v>
      </c>
      <c r="L404" s="164">
        <f>IF(A26stdlife="n/a","n/a",IF(L$3&gt;(A26stdlife+$E404),(Input!$H$168*(1+rvanilla)^0.5)-SUM($H404:K404),(Input!$H$168*(1+rvanilla)^0.5)/A26stdlife))</f>
        <v>0</v>
      </c>
      <c r="M404" s="164">
        <f>IF(A26stdlife="n/a","n/a",IF(M$3&gt;(A26stdlife+$E404),(Input!$H$168*(1+rvanilla)^0.5)-SUM($H404:L404),(Input!$H$168*(1+rvanilla)^0.5)/A26stdlife))</f>
        <v>0</v>
      </c>
      <c r="N404" s="164">
        <f>IF(A26stdlife="n/a","n/a",IF(N$3&gt;(A26stdlife+$E404),(Input!$H$168*(1+rvanilla)^0.5)-SUM($H404:M404),(Input!$H$168*(1+rvanilla)^0.5)/A26stdlife))</f>
        <v>0</v>
      </c>
      <c r="O404" s="164">
        <f>IF(A26stdlife="n/a","n/a",IF(O$3&gt;(A26stdlife+$E404),(Input!$H$168*(1+rvanilla)^0.5)-SUM($H404:N404),(Input!$H$168*(1+rvanilla)^0.5)/A26stdlife))</f>
        <v>0</v>
      </c>
      <c r="P404" s="164">
        <f>IF(A26stdlife="n/a","n/a",IF(P$3&gt;(A26stdlife+$E404),(Input!$H$168*(1+rvanilla)^0.5)-SUM($H404:O404),(Input!$H$168*(1+rvanilla)^0.5)/A26stdlife))</f>
        <v>0</v>
      </c>
      <c r="Q404" s="164">
        <f>IF(A26stdlife="n/a","n/a",IF(Q$3&gt;(A26stdlife+$E404),(Input!$H$168*(1+rvanilla)^0.5)-SUM($H404:P404),(Input!$H$168*(1+rvanilla)^0.5)/A26stdlife))</f>
        <v>0</v>
      </c>
      <c r="R404" s="164">
        <f>IF(A26stdlife="n/a","n/a",IF(R$3&gt;(A26stdlife+$E404),(Input!$H$168*(1+rvanilla)^0.5)-SUM($H404:Q404),(Input!$H$168*(1+rvanilla)^0.5)/A26stdlife))</f>
        <v>0</v>
      </c>
      <c r="S404" s="164">
        <f>IF(A26stdlife="n/a","n/a",IF(S$3&gt;(A26stdlife+$E404),(Input!$H$168*(1+rvanilla)^0.5)-SUM($H404:R404),(Input!$H$168*(1+rvanilla)^0.5)/A26stdlife))</f>
        <v>0</v>
      </c>
      <c r="T404" s="164">
        <f>IF(A26stdlife="n/a","n/a",IF(T$3&gt;(A26stdlife+$E404),(Input!$H$168*(1+rvanilla)^0.5)-SUM($H404:S404),(Input!$H$168*(1+rvanilla)^0.5)/A26stdlife))</f>
        <v>0</v>
      </c>
      <c r="U404" s="164">
        <f>IF(A26stdlife="n/a","n/a",IF(U$3&gt;(A26stdlife+$E404),(Input!$H$168*(1+rvanilla)^0.5)-SUM($H404:T404),(Input!$H$168*(1+rvanilla)^0.5)/A26stdlife))</f>
        <v>0</v>
      </c>
      <c r="V404" s="164">
        <f>IF(A26stdlife="n/a","n/a",IF(V$3&gt;(A26stdlife+$E404),(Input!$H$168*(1+rvanilla)^0.5)-SUM($H404:U404),(Input!$H$168*(1+rvanilla)^0.5)/A26stdlife))</f>
        <v>0</v>
      </c>
      <c r="W404" s="164">
        <f>IF(A26stdlife="n/a","n/a",IF(W$3&gt;(A26stdlife+$E404),(Input!$H$168*(1+rvanilla)^0.5)-SUM($H404:V404),(Input!$H$168*(1+rvanilla)^0.5)/A26stdlife))</f>
        <v>0</v>
      </c>
      <c r="X404" s="164">
        <f>IF(A26stdlife="n/a","n/a",IF(X$3&gt;(A26stdlife+$E404),(Input!$H$168*(1+rvanilla)^0.5)-SUM($H404:W404),(Input!$H$168*(1+rvanilla)^0.5)/A26stdlife))</f>
        <v>0</v>
      </c>
      <c r="Y404" s="164">
        <f>IF(A26stdlife="n/a","n/a",IF(Y$3&gt;(A26stdlife+$E404),(Input!$H$168*(1+rvanilla)^0.5)-SUM($H404:X404),(Input!$H$168*(1+rvanilla)^0.5)/A26stdlife))</f>
        <v>0</v>
      </c>
      <c r="Z404" s="164">
        <f>IF(A26stdlife="n/a","n/a",IF(Z$3&gt;(A26stdlife+$E404),(Input!$H$168*(1+rvanilla)^0.5)-SUM($H404:Y404),(Input!$H$168*(1+rvanilla)^0.5)/A26stdlife))</f>
        <v>0</v>
      </c>
      <c r="AA404" s="164">
        <f>IF(A26stdlife="n/a","n/a",IF(AA$3&gt;(A26stdlife+$E404),(Input!$H$168*(1+rvanilla)^0.5)-SUM($H404:Z404),(Input!$H$168*(1+rvanilla)^0.5)/A26stdlife))</f>
        <v>0</v>
      </c>
      <c r="AB404" s="164">
        <f>IF(A26stdlife="n/a","n/a",IF(AB$3&gt;(A26stdlife+$E404),(Input!$H$168*(1+rvanilla)^0.5)-SUM($H404:AA404),(Input!$H$168*(1+rvanilla)^0.5)/A26stdlife))</f>
        <v>0</v>
      </c>
      <c r="AC404" s="164">
        <f>IF(A26stdlife="n/a","n/a",IF(AC$3&gt;(A26stdlife+$E404),(Input!$H$168*(1+rvanilla)^0.5)-SUM($H404:AB404),(Input!$H$168*(1+rvanilla)^0.5)/A26stdlife))</f>
        <v>0</v>
      </c>
      <c r="AD404" s="164">
        <f>IF(A26stdlife="n/a","n/a",IF(AD$3&gt;(A26stdlife+$E404),(Input!$H$168*(1+rvanilla)^0.5)-SUM($H404:AC404),(Input!$H$168*(1+rvanilla)^0.5)/A26stdlife))</f>
        <v>0</v>
      </c>
      <c r="AE404" s="164">
        <f>IF(A26stdlife="n/a","n/a",IF(AE$3&gt;(A26stdlife+$E404),(Input!$H$168*(1+rvanilla)^0.5)-SUM($H404:AD404),(Input!$H$168*(1+rvanilla)^0.5)/A26stdlife))</f>
        <v>0</v>
      </c>
      <c r="AF404" s="164">
        <f>IF(A26stdlife="n/a","n/a",IF(AF$3&gt;(A26stdlife+$E404),(Input!$H$168*(1+rvanilla)^0.5)-SUM($H404:AE404),(Input!$H$168*(1+rvanilla)^0.5)/A26stdlife))</f>
        <v>0</v>
      </c>
      <c r="AG404" s="164">
        <f>IF(A26stdlife="n/a","n/a",IF(AG$3&gt;(A26stdlife+$E404),(Input!$H$168*(1+rvanilla)^0.5)-SUM($H404:AF404),(Input!$H$168*(1+rvanilla)^0.5)/A26stdlife))</f>
        <v>0</v>
      </c>
      <c r="AH404" s="164">
        <f>IF(A26stdlife="n/a","n/a",IF(AH$3&gt;(A26stdlife+$E404),(Input!$H$168*(1+rvanilla)^0.5)-SUM($H404:AG404),(Input!$H$168*(1+rvanilla)^0.5)/A26stdlife))</f>
        <v>0</v>
      </c>
      <c r="AI404" s="164">
        <f>IF(A26stdlife="n/a","n/a",IF(AI$3&gt;(A26stdlife+$E404),(Input!$H$168*(1+rvanilla)^0.5)-SUM($H404:AH404),(Input!$H$168*(1+rvanilla)^0.5)/A26stdlife))</f>
        <v>0</v>
      </c>
      <c r="AJ404" s="164">
        <f>IF(A26stdlife="n/a","n/a",IF(AJ$3&gt;(A26stdlife+$E404),(Input!$H$168*(1+rvanilla)^0.5)-SUM($H404:AI404),(Input!$H$168*(1+rvanilla)^0.5)/A26stdlife))</f>
        <v>0</v>
      </c>
      <c r="AK404" s="164">
        <f>IF(A26stdlife="n/a","n/a",IF(AK$3&gt;(A26stdlife+$E404),(Input!$H$168*(1+rvanilla)^0.5)-SUM($H404:AJ404),(Input!$H$168*(1+rvanilla)^0.5)/A26stdlife))</f>
        <v>0</v>
      </c>
      <c r="AL404" s="164">
        <f>IF(A26stdlife="n/a","n/a",IF(AL$3&gt;(A26stdlife+$E404),(Input!$H$168*(1+rvanilla)^0.5)-SUM($H404:AK404),(Input!$H$168*(1+rvanilla)^0.5)/A26stdlife))</f>
        <v>0</v>
      </c>
      <c r="AM404" s="164">
        <f>IF(A26stdlife="n/a","n/a",IF(AM$3&gt;(A26stdlife+$E404),(Input!$H$168*(1+rvanilla)^0.5)-SUM($H404:AL404),(Input!$H$168*(1+rvanilla)^0.5)/A26stdlife))</f>
        <v>0</v>
      </c>
      <c r="AN404" s="164">
        <f>IF(A26stdlife="n/a","n/a",IF(AN$3&gt;(A26stdlife+$E404),(Input!$H$168*(1+rvanilla)^0.5)-SUM($H404:AM404),(Input!$H$168*(1+rvanilla)^0.5)/A26stdlife))</f>
        <v>0</v>
      </c>
      <c r="AO404" s="164">
        <f>IF(A26stdlife="n/a","n/a",IF(AO$3&gt;(A26stdlife+$E404),(Input!$H$168*(1+rvanilla)^0.5)-SUM($H404:AN404),(Input!$H$168*(1+rvanilla)^0.5)/A26stdlife))</f>
        <v>0</v>
      </c>
      <c r="AP404" s="164">
        <f>IF(A26stdlife="n/a","n/a",IF(AP$3&gt;(A26stdlife+$E404),(Input!$H$168*(1+rvanilla)^0.5)-SUM($H404:AO404),(Input!$H$168*(1+rvanilla)^0.5)/A26stdlife))</f>
        <v>0</v>
      </c>
      <c r="AQ404" s="164">
        <f>IF(A26stdlife="n/a","n/a",IF(AQ$3&gt;(A26stdlife+$E404),(Input!$H$168*(1+rvanilla)^0.5)-SUM($H404:AP404),(Input!$H$168*(1+rvanilla)^0.5)/A26stdlife))</f>
        <v>0</v>
      </c>
      <c r="AR404" s="164">
        <f>IF(A26stdlife="n/a","n/a",IF(AR$3&gt;(A26stdlife+$E404),(Input!$H$168*(1+rvanilla)^0.5)-SUM($H404:AQ404),(Input!$H$168*(1+rvanilla)^0.5)/A26stdlife))</f>
        <v>0</v>
      </c>
      <c r="AS404" s="164">
        <f>IF(A26stdlife="n/a","n/a",IF(AS$3&gt;(A26stdlife+$E404),(Input!$H$168*(1+rvanilla)^0.5)-SUM($H404:AR404),(Input!$H$168*(1+rvanilla)^0.5)/A26stdlife))</f>
        <v>0</v>
      </c>
      <c r="AT404" s="164">
        <f>IF(A26stdlife="n/a","n/a",IF(AT$3&gt;(A26stdlife+$E404),(Input!$H$168*(1+rvanilla)^0.5)-SUM($H404:AS404),(Input!$H$168*(1+rvanilla)^0.5)/A26stdlife))</f>
        <v>0</v>
      </c>
      <c r="AU404" s="164">
        <f>IF(A26stdlife="n/a","n/a",IF(AU$3&gt;(A26stdlife+$E404),(Input!$H$168*(1+rvanilla)^0.5)-SUM($H404:AT404),(Input!$H$168*(1+rvanilla)^0.5)/A26stdlife))</f>
        <v>0</v>
      </c>
      <c r="AV404" s="164">
        <f>IF(A26stdlife="n/a","n/a",IF(AV$3&gt;(A26stdlife+$E404),(Input!$H$168*(1+rvanilla)^0.5)-SUM($H404:AU404),(Input!$H$168*(1+rvanilla)^0.5)/A26stdlife))</f>
        <v>0</v>
      </c>
      <c r="AW404" s="164">
        <f>IF(A26stdlife="n/a","n/a",IF(AW$3&gt;(A26stdlife+$E404),(Input!$H$168*(1+rvanilla)^0.5)-SUM($H404:AV404),(Input!$H$168*(1+rvanilla)^0.5)/A26stdlife))</f>
        <v>0</v>
      </c>
      <c r="AX404" s="164">
        <f>IF(A26stdlife="n/a","n/a",IF(AX$3&gt;(A26stdlife+$E404),(Input!$H$168*(1+rvanilla)^0.5)-SUM($H404:AW404),(Input!$H$168*(1+rvanilla)^0.5)/A26stdlife))</f>
        <v>0</v>
      </c>
      <c r="AY404" s="164">
        <f>IF(A26stdlife="n/a","n/a",IF(AY$3&gt;(A26stdlife+$E404),(Input!$H$168*(1+rvanilla)^0.5)-SUM($H404:AX404),(Input!$H$168*(1+rvanilla)^0.5)/A26stdlife))</f>
        <v>0</v>
      </c>
      <c r="AZ404" s="164">
        <f>IF(A26stdlife="n/a","n/a",IF(AZ$3&gt;(A26stdlife+$E404),(Input!$H$168*(1+rvanilla)^0.5)-SUM($H404:AY404),(Input!$H$168*(1+rvanilla)^0.5)/A26stdlife))</f>
        <v>0</v>
      </c>
      <c r="BA404" s="164">
        <f>IF(A26stdlife="n/a","n/a",IF(BA$3&gt;(A26stdlife+$E404),(Input!$H$168*(1+rvanilla)^0.5)-SUM($H404:AZ404),(Input!$H$168*(1+rvanilla)^0.5)/A26stdlife))</f>
        <v>0</v>
      </c>
      <c r="BB404" s="164">
        <f>IF(A26stdlife="n/a","n/a",IF(BB$3&gt;(A26stdlife+$E404),(Input!$H$168*(1+rvanilla)^0.5)-SUM($H404:BA404),(Input!$H$168*(1+rvanilla)^0.5)/A26stdlife))</f>
        <v>0</v>
      </c>
      <c r="BC404" s="164">
        <f>IF(A26stdlife="n/a","n/a",IF(BC$3&gt;(A26stdlife+$E404),(Input!$H$168*(1+rvanilla)^0.5)-SUM($H404:BB404),(Input!$H$168*(1+rvanilla)^0.5)/A26stdlife))</f>
        <v>0</v>
      </c>
      <c r="BD404" s="164">
        <f>IF(A26stdlife="n/a","n/a",IF(BD$3&gt;(A26stdlife+$E404),(Input!$H$168*(1+rvanilla)^0.5)-SUM($H404:BC404),(Input!$H$168*(1+rvanilla)^0.5)/A26stdlife))</f>
        <v>0</v>
      </c>
      <c r="BE404" s="164">
        <f>IF(A26stdlife="n/a","n/a",IF(BE$3&gt;(A26stdlife+$E404),(Input!$H$168*(1+rvanilla)^0.5)-SUM($H404:BD404),(Input!$H$168*(1+rvanilla)^0.5)/A26stdlife))</f>
        <v>0</v>
      </c>
      <c r="BF404" s="164">
        <f>IF(A26stdlife="n/a","n/a",IF(BF$3&gt;(A26stdlife+$E404),(Input!$H$168*(1+rvanilla)^0.5)-SUM($H404:BE404),(Input!$H$168*(1+rvanilla)^0.5)/A26stdlife))</f>
        <v>0</v>
      </c>
      <c r="BG404" s="164">
        <f>IF(A26stdlife="n/a","n/a",IF(BG$3&gt;(A26stdlife+$E404),(Input!$H$168*(1+rvanilla)^0.5)-SUM($H404:BF404),(Input!$H$168*(1+rvanilla)^0.5)/A26stdlife))</f>
        <v>0</v>
      </c>
      <c r="BH404" s="164">
        <f>IF(A26stdlife="n/a","n/a",IF(BH$3&gt;(A26stdlife+$E404),(Input!$H$168*(1+rvanilla)^0.5)-SUM($H404:BG404),(Input!$H$168*(1+rvanilla)^0.5)/A26stdlife))</f>
        <v>0</v>
      </c>
      <c r="BI404" s="164">
        <f>IF(A26stdlife="n/a","n/a",IF(BI$3&gt;(A26stdlife+$E404),(Input!$H$168*(1+rvanilla)^0.5)-SUM($H404:BH404),(Input!$H$168*(1+rvanilla)^0.5)/A26stdlife))</f>
        <v>0</v>
      </c>
      <c r="BJ404" s="18"/>
      <c r="BK404" s="18"/>
      <c r="BL404"/>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s="5" customFormat="1" hidden="1" outlineLevel="2" x14ac:dyDescent="0.2">
      <c r="A405" s="18"/>
      <c r="B405" s="18"/>
      <c r="C405" s="36"/>
      <c r="D405" s="485"/>
      <c r="E405" s="283">
        <v>3</v>
      </c>
      <c r="F405" s="38"/>
      <c r="G405" s="391"/>
      <c r="H405" s="308"/>
      <c r="I405" s="307"/>
      <c r="J405" s="164">
        <f>IF(A26stdlife="n/a","n/a",IF(J$3&gt;(A26stdlife+$E405),(Input!$I$168*(1+rvanilla)^0.5)-SUM($I405:I405),(Input!$I$168*(1+rvanilla)^0.5)/A26stdlife))</f>
        <v>0</v>
      </c>
      <c r="K405" s="164">
        <f>IF(A26stdlife="n/a","n/a",IF(K$3&gt;(A26stdlife+$E405),(Input!$I$168*(1+rvanilla)^0.5)-SUM($I405:J405),(Input!$I$168*(1+rvanilla)^0.5)/A26stdlife))</f>
        <v>0</v>
      </c>
      <c r="L405" s="164">
        <f>IF(A26stdlife="n/a","n/a",IF(L$3&gt;(A26stdlife+$E405),(Input!$I$168*(1+rvanilla)^0.5)-SUM($I405:K405),(Input!$I$168*(1+rvanilla)^0.5)/A26stdlife))</f>
        <v>0</v>
      </c>
      <c r="M405" s="164">
        <f>IF(A26stdlife="n/a","n/a",IF(M$3&gt;(A26stdlife+$E405),(Input!$I$168*(1+rvanilla)^0.5)-SUM($I405:L405),(Input!$I$168*(1+rvanilla)^0.5)/A26stdlife))</f>
        <v>0</v>
      </c>
      <c r="N405" s="164">
        <f>IF(A26stdlife="n/a","n/a",IF(N$3&gt;(A26stdlife+$E405),(Input!$I$168*(1+rvanilla)^0.5)-SUM($I405:M405),(Input!$I$168*(1+rvanilla)^0.5)/A26stdlife))</f>
        <v>0</v>
      </c>
      <c r="O405" s="164">
        <f>IF(A26stdlife="n/a","n/a",IF(O$3&gt;(A26stdlife+$E405),(Input!$I$168*(1+rvanilla)^0.5)-SUM($I405:N405),(Input!$I$168*(1+rvanilla)^0.5)/A26stdlife))</f>
        <v>0</v>
      </c>
      <c r="P405" s="164">
        <f>IF(A26stdlife="n/a","n/a",IF(P$3&gt;(A26stdlife+$E405),(Input!$I$168*(1+rvanilla)^0.5)-SUM($I405:O405),(Input!$I$168*(1+rvanilla)^0.5)/A26stdlife))</f>
        <v>0</v>
      </c>
      <c r="Q405" s="164">
        <f>IF(A26stdlife="n/a","n/a",IF(Q$3&gt;(A26stdlife+$E405),(Input!$I$168*(1+rvanilla)^0.5)-SUM($I405:P405),(Input!$I$168*(1+rvanilla)^0.5)/A26stdlife))</f>
        <v>0</v>
      </c>
      <c r="R405" s="164">
        <f>IF(A26stdlife="n/a","n/a",IF(R$3&gt;(A26stdlife+$E405),(Input!$I$168*(1+rvanilla)^0.5)-SUM($I405:Q405),(Input!$I$168*(1+rvanilla)^0.5)/A26stdlife))</f>
        <v>0</v>
      </c>
      <c r="S405" s="164">
        <f>IF(A26stdlife="n/a","n/a",IF(S$3&gt;(A26stdlife+$E405),(Input!$I$168*(1+rvanilla)^0.5)-SUM($I405:R405),(Input!$I$168*(1+rvanilla)^0.5)/A26stdlife))</f>
        <v>0</v>
      </c>
      <c r="T405" s="164">
        <f>IF(A26stdlife="n/a","n/a",IF(T$3&gt;(A26stdlife+$E405),(Input!$I$168*(1+rvanilla)^0.5)-SUM($I405:S405),(Input!$I$168*(1+rvanilla)^0.5)/A26stdlife))</f>
        <v>0</v>
      </c>
      <c r="U405" s="164">
        <f>IF(A26stdlife="n/a","n/a",IF(U$3&gt;(A26stdlife+$E405),(Input!$I$168*(1+rvanilla)^0.5)-SUM($I405:T405),(Input!$I$168*(1+rvanilla)^0.5)/A26stdlife))</f>
        <v>0</v>
      </c>
      <c r="V405" s="164">
        <f>IF(A26stdlife="n/a","n/a",IF(V$3&gt;(A26stdlife+$E405),(Input!$I$168*(1+rvanilla)^0.5)-SUM($I405:U405),(Input!$I$168*(1+rvanilla)^0.5)/A26stdlife))</f>
        <v>0</v>
      </c>
      <c r="W405" s="164">
        <f>IF(A26stdlife="n/a","n/a",IF(W$3&gt;(A26stdlife+$E405),(Input!$I$168*(1+rvanilla)^0.5)-SUM($I405:V405),(Input!$I$168*(1+rvanilla)^0.5)/A26stdlife))</f>
        <v>0</v>
      </c>
      <c r="X405" s="164">
        <f>IF(A26stdlife="n/a","n/a",IF(X$3&gt;(A26stdlife+$E405),(Input!$I$168*(1+rvanilla)^0.5)-SUM($I405:W405),(Input!$I$168*(1+rvanilla)^0.5)/A26stdlife))</f>
        <v>0</v>
      </c>
      <c r="Y405" s="164">
        <f>IF(A26stdlife="n/a","n/a",IF(Y$3&gt;(A26stdlife+$E405),(Input!$I$168*(1+rvanilla)^0.5)-SUM($I405:X405),(Input!$I$168*(1+rvanilla)^0.5)/A26stdlife))</f>
        <v>0</v>
      </c>
      <c r="Z405" s="164">
        <f>IF(A26stdlife="n/a","n/a",IF(Z$3&gt;(A26stdlife+$E405),(Input!$I$168*(1+rvanilla)^0.5)-SUM($I405:Y405),(Input!$I$168*(1+rvanilla)^0.5)/A26stdlife))</f>
        <v>0</v>
      </c>
      <c r="AA405" s="164">
        <f>IF(A26stdlife="n/a","n/a",IF(AA$3&gt;(A26stdlife+$E405),(Input!$I$168*(1+rvanilla)^0.5)-SUM($I405:Z405),(Input!$I$168*(1+rvanilla)^0.5)/A26stdlife))</f>
        <v>0</v>
      </c>
      <c r="AB405" s="164">
        <f>IF(A26stdlife="n/a","n/a",IF(AB$3&gt;(A26stdlife+$E405),(Input!$I$168*(1+rvanilla)^0.5)-SUM($I405:AA405),(Input!$I$168*(1+rvanilla)^0.5)/A26stdlife))</f>
        <v>0</v>
      </c>
      <c r="AC405" s="164">
        <f>IF(A26stdlife="n/a","n/a",IF(AC$3&gt;(A26stdlife+$E405),(Input!$I$168*(1+rvanilla)^0.5)-SUM($I405:AB405),(Input!$I$168*(1+rvanilla)^0.5)/A26stdlife))</f>
        <v>0</v>
      </c>
      <c r="AD405" s="164">
        <f>IF(A26stdlife="n/a","n/a",IF(AD$3&gt;(A26stdlife+$E405),(Input!$I$168*(1+rvanilla)^0.5)-SUM($I405:AC405),(Input!$I$168*(1+rvanilla)^0.5)/A26stdlife))</f>
        <v>0</v>
      </c>
      <c r="AE405" s="164">
        <f>IF(A26stdlife="n/a","n/a",IF(AE$3&gt;(A26stdlife+$E405),(Input!$I$168*(1+rvanilla)^0.5)-SUM($I405:AD405),(Input!$I$168*(1+rvanilla)^0.5)/A26stdlife))</f>
        <v>0</v>
      </c>
      <c r="AF405" s="164">
        <f>IF(A26stdlife="n/a","n/a",IF(AF$3&gt;(A26stdlife+$E405),(Input!$I$168*(1+rvanilla)^0.5)-SUM($I405:AE405),(Input!$I$168*(1+rvanilla)^0.5)/A26stdlife))</f>
        <v>0</v>
      </c>
      <c r="AG405" s="164">
        <f>IF(A26stdlife="n/a","n/a",IF(AG$3&gt;(A26stdlife+$E405),(Input!$I$168*(1+rvanilla)^0.5)-SUM($I405:AF405),(Input!$I$168*(1+rvanilla)^0.5)/A26stdlife))</f>
        <v>0</v>
      </c>
      <c r="AH405" s="164">
        <f>IF(A26stdlife="n/a","n/a",IF(AH$3&gt;(A26stdlife+$E405),(Input!$I$168*(1+rvanilla)^0.5)-SUM($I405:AG405),(Input!$I$168*(1+rvanilla)^0.5)/A26stdlife))</f>
        <v>0</v>
      </c>
      <c r="AI405" s="164">
        <f>IF(A26stdlife="n/a","n/a",IF(AI$3&gt;(A26stdlife+$E405),(Input!$I$168*(1+rvanilla)^0.5)-SUM($I405:AH405),(Input!$I$168*(1+rvanilla)^0.5)/A26stdlife))</f>
        <v>0</v>
      </c>
      <c r="AJ405" s="164">
        <f>IF(A26stdlife="n/a","n/a",IF(AJ$3&gt;(A26stdlife+$E405),(Input!$I$168*(1+rvanilla)^0.5)-SUM($I405:AI405),(Input!$I$168*(1+rvanilla)^0.5)/A26stdlife))</f>
        <v>0</v>
      </c>
      <c r="AK405" s="164">
        <f>IF(A26stdlife="n/a","n/a",IF(AK$3&gt;(A26stdlife+$E405),(Input!$I$168*(1+rvanilla)^0.5)-SUM($I405:AJ405),(Input!$I$168*(1+rvanilla)^0.5)/A26stdlife))</f>
        <v>0</v>
      </c>
      <c r="AL405" s="164">
        <f>IF(A26stdlife="n/a","n/a",IF(AL$3&gt;(A26stdlife+$E405),(Input!$I$168*(1+rvanilla)^0.5)-SUM($I405:AK405),(Input!$I$168*(1+rvanilla)^0.5)/A26stdlife))</f>
        <v>0</v>
      </c>
      <c r="AM405" s="164">
        <f>IF(A26stdlife="n/a","n/a",IF(AM$3&gt;(A26stdlife+$E405),(Input!$I$168*(1+rvanilla)^0.5)-SUM($I405:AL405),(Input!$I$168*(1+rvanilla)^0.5)/A26stdlife))</f>
        <v>0</v>
      </c>
      <c r="AN405" s="164">
        <f>IF(A26stdlife="n/a","n/a",IF(AN$3&gt;(A26stdlife+$E405),(Input!$I$168*(1+rvanilla)^0.5)-SUM($I405:AM405),(Input!$I$168*(1+rvanilla)^0.5)/A26stdlife))</f>
        <v>0</v>
      </c>
      <c r="AO405" s="164">
        <f>IF(A26stdlife="n/a","n/a",IF(AO$3&gt;(A26stdlife+$E405),(Input!$I$168*(1+rvanilla)^0.5)-SUM($I405:AN405),(Input!$I$168*(1+rvanilla)^0.5)/A26stdlife))</f>
        <v>0</v>
      </c>
      <c r="AP405" s="164">
        <f>IF(A26stdlife="n/a","n/a",IF(AP$3&gt;(A26stdlife+$E405),(Input!$I$168*(1+rvanilla)^0.5)-SUM($I405:AO405),(Input!$I$168*(1+rvanilla)^0.5)/A26stdlife))</f>
        <v>0</v>
      </c>
      <c r="AQ405" s="164">
        <f>IF(A26stdlife="n/a","n/a",IF(AQ$3&gt;(A26stdlife+$E405),(Input!$I$168*(1+rvanilla)^0.5)-SUM($I405:AP405),(Input!$I$168*(1+rvanilla)^0.5)/A26stdlife))</f>
        <v>0</v>
      </c>
      <c r="AR405" s="164">
        <f>IF(A26stdlife="n/a","n/a",IF(AR$3&gt;(A26stdlife+$E405),(Input!$I$168*(1+rvanilla)^0.5)-SUM($I405:AQ405),(Input!$I$168*(1+rvanilla)^0.5)/A26stdlife))</f>
        <v>0</v>
      </c>
      <c r="AS405" s="164">
        <f>IF(A26stdlife="n/a","n/a",IF(AS$3&gt;(A26stdlife+$E405),(Input!$I$168*(1+rvanilla)^0.5)-SUM($I405:AR405),(Input!$I$168*(1+rvanilla)^0.5)/A26stdlife))</f>
        <v>0</v>
      </c>
      <c r="AT405" s="164">
        <f>IF(A26stdlife="n/a","n/a",IF(AT$3&gt;(A26stdlife+$E405),(Input!$I$168*(1+rvanilla)^0.5)-SUM($I405:AS405),(Input!$I$168*(1+rvanilla)^0.5)/A26stdlife))</f>
        <v>0</v>
      </c>
      <c r="AU405" s="164">
        <f>IF(A26stdlife="n/a","n/a",IF(AU$3&gt;(A26stdlife+$E405),(Input!$I$168*(1+rvanilla)^0.5)-SUM($I405:AT405),(Input!$I$168*(1+rvanilla)^0.5)/A26stdlife))</f>
        <v>0</v>
      </c>
      <c r="AV405" s="164">
        <f>IF(A26stdlife="n/a","n/a",IF(AV$3&gt;(A26stdlife+$E405),(Input!$I$168*(1+rvanilla)^0.5)-SUM($I405:AU405),(Input!$I$168*(1+rvanilla)^0.5)/A26stdlife))</f>
        <v>0</v>
      </c>
      <c r="AW405" s="164">
        <f>IF(A26stdlife="n/a","n/a",IF(AW$3&gt;(A26stdlife+$E405),(Input!$I$168*(1+rvanilla)^0.5)-SUM($I405:AV405),(Input!$I$168*(1+rvanilla)^0.5)/A26stdlife))</f>
        <v>0</v>
      </c>
      <c r="AX405" s="164">
        <f>IF(A26stdlife="n/a","n/a",IF(AX$3&gt;(A26stdlife+$E405),(Input!$I$168*(1+rvanilla)^0.5)-SUM($I405:AW405),(Input!$I$168*(1+rvanilla)^0.5)/A26stdlife))</f>
        <v>0</v>
      </c>
      <c r="AY405" s="164">
        <f>IF(A26stdlife="n/a","n/a",IF(AY$3&gt;(A26stdlife+$E405),(Input!$I$168*(1+rvanilla)^0.5)-SUM($I405:AX405),(Input!$I$168*(1+rvanilla)^0.5)/A26stdlife))</f>
        <v>0</v>
      </c>
      <c r="AZ405" s="164">
        <f>IF(A26stdlife="n/a","n/a",IF(AZ$3&gt;(A26stdlife+$E405),(Input!$I$168*(1+rvanilla)^0.5)-SUM($I405:AY405),(Input!$I$168*(1+rvanilla)^0.5)/A26stdlife))</f>
        <v>0</v>
      </c>
      <c r="BA405" s="164">
        <f>IF(A26stdlife="n/a","n/a",IF(BA$3&gt;(A26stdlife+$E405),(Input!$I$168*(1+rvanilla)^0.5)-SUM($I405:AZ405),(Input!$I$168*(1+rvanilla)^0.5)/A26stdlife))</f>
        <v>0</v>
      </c>
      <c r="BB405" s="164">
        <f>IF(A26stdlife="n/a","n/a",IF(BB$3&gt;(A26stdlife+$E405),(Input!$I$168*(1+rvanilla)^0.5)-SUM($I405:BA405),(Input!$I$168*(1+rvanilla)^0.5)/A26stdlife))</f>
        <v>0</v>
      </c>
      <c r="BC405" s="164">
        <f>IF(A26stdlife="n/a","n/a",IF(BC$3&gt;(A26stdlife+$E405),(Input!$I$168*(1+rvanilla)^0.5)-SUM($I405:BB405),(Input!$I$168*(1+rvanilla)^0.5)/A26stdlife))</f>
        <v>0</v>
      </c>
      <c r="BD405" s="164">
        <f>IF(A26stdlife="n/a","n/a",IF(BD$3&gt;(A26stdlife+$E405),(Input!$I$168*(1+rvanilla)^0.5)-SUM($I405:BC405),(Input!$I$168*(1+rvanilla)^0.5)/A26stdlife))</f>
        <v>0</v>
      </c>
      <c r="BE405" s="164">
        <f>IF(A26stdlife="n/a","n/a",IF(BE$3&gt;(A26stdlife+$E405),(Input!$I$168*(1+rvanilla)^0.5)-SUM($I405:BD405),(Input!$I$168*(1+rvanilla)^0.5)/A26stdlife))</f>
        <v>0</v>
      </c>
      <c r="BF405" s="164">
        <f>IF(A26stdlife="n/a","n/a",IF(BF$3&gt;(A26stdlife+$E405),(Input!$I$168*(1+rvanilla)^0.5)-SUM($I405:BE405),(Input!$I$168*(1+rvanilla)^0.5)/A26stdlife))</f>
        <v>0</v>
      </c>
      <c r="BG405" s="164">
        <f>IF(A26stdlife="n/a","n/a",IF(BG$3&gt;(A26stdlife+$E405),(Input!$I$168*(1+rvanilla)^0.5)-SUM($I405:BF405),(Input!$I$168*(1+rvanilla)^0.5)/A26stdlife))</f>
        <v>0</v>
      </c>
      <c r="BH405" s="164">
        <f>IF(A26stdlife="n/a","n/a",IF(BH$3&gt;(A26stdlife+$E405),(Input!$I$168*(1+rvanilla)^0.5)-SUM($I405:BG405),(Input!$I$168*(1+rvanilla)^0.5)/A26stdlife))</f>
        <v>0</v>
      </c>
      <c r="BI405" s="164">
        <f>IF(A26stdlife="n/a","n/a",IF(BI$3&gt;(A26stdlife+$E405),(Input!$I$168*(1+rvanilla)^0.5)-SUM($I405:BH405),(Input!$I$168*(1+rvanilla)^0.5)/A26stdlife))</f>
        <v>0</v>
      </c>
      <c r="BJ405" s="18"/>
      <c r="BK405" s="18"/>
      <c r="BL405"/>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s="5" customFormat="1" hidden="1" outlineLevel="2" x14ac:dyDescent="0.2">
      <c r="A406" s="18"/>
      <c r="B406" s="18"/>
      <c r="C406" s="36"/>
      <c r="D406" s="485"/>
      <c r="E406" s="283">
        <v>4</v>
      </c>
      <c r="F406" s="38"/>
      <c r="G406" s="391"/>
      <c r="H406" s="308"/>
      <c r="I406" s="308"/>
      <c r="J406" s="307"/>
      <c r="K406" s="164">
        <f>IF(A26stdlife="n/a","n/a",IF(K$3&gt;(A26stdlife+$E406),(Input!$J$168*(1+rvanilla)^0.5)-SUM($J406:J406),(Input!$J$168*(1+rvanilla)^0.5)/A26stdlife))</f>
        <v>0</v>
      </c>
      <c r="L406" s="164">
        <f>IF(A26stdlife="n/a","n/a",IF(L$3&gt;(A26stdlife+$E406),(Input!$J$168*(1+rvanilla)^0.5)-SUM($J406:K406),(Input!$J$168*(1+rvanilla)^0.5)/A26stdlife))</f>
        <v>0</v>
      </c>
      <c r="M406" s="164">
        <f>IF(A26stdlife="n/a","n/a",IF(M$3&gt;(A26stdlife+$E406),(Input!$J$168*(1+rvanilla)^0.5)-SUM($J406:L406),(Input!$J$168*(1+rvanilla)^0.5)/A26stdlife))</f>
        <v>0</v>
      </c>
      <c r="N406" s="164">
        <f>IF(A26stdlife="n/a","n/a",IF(N$3&gt;(A26stdlife+$E406),(Input!$J$168*(1+rvanilla)^0.5)-SUM($J406:M406),(Input!$J$168*(1+rvanilla)^0.5)/A26stdlife))</f>
        <v>0</v>
      </c>
      <c r="O406" s="164">
        <f>IF(A26stdlife="n/a","n/a",IF(O$3&gt;(A26stdlife+$E406),(Input!$J$168*(1+rvanilla)^0.5)-SUM($J406:N406),(Input!$J$168*(1+rvanilla)^0.5)/A26stdlife))</f>
        <v>0</v>
      </c>
      <c r="P406" s="164">
        <f>IF(A26stdlife="n/a","n/a",IF(P$3&gt;(A26stdlife+$E406),(Input!$J$168*(1+rvanilla)^0.5)-SUM($J406:O406),(Input!$J$168*(1+rvanilla)^0.5)/A26stdlife))</f>
        <v>0</v>
      </c>
      <c r="Q406" s="164">
        <f>IF(A26stdlife="n/a","n/a",IF(Q$3&gt;(A26stdlife+$E406),(Input!$J$168*(1+rvanilla)^0.5)-SUM($J406:P406),(Input!$J$168*(1+rvanilla)^0.5)/A26stdlife))</f>
        <v>0</v>
      </c>
      <c r="R406" s="164">
        <f>IF(A26stdlife="n/a","n/a",IF(R$3&gt;(A26stdlife+$E406),(Input!$J$168*(1+rvanilla)^0.5)-SUM($J406:Q406),(Input!$J$168*(1+rvanilla)^0.5)/A26stdlife))</f>
        <v>0</v>
      </c>
      <c r="S406" s="164">
        <f>IF(A26stdlife="n/a","n/a",IF(S$3&gt;(A26stdlife+$E406),(Input!$J$168*(1+rvanilla)^0.5)-SUM($J406:R406),(Input!$J$168*(1+rvanilla)^0.5)/A26stdlife))</f>
        <v>0</v>
      </c>
      <c r="T406" s="164">
        <f>IF(A26stdlife="n/a","n/a",IF(T$3&gt;(A26stdlife+$E406),(Input!$J$168*(1+rvanilla)^0.5)-SUM($J406:S406),(Input!$J$168*(1+rvanilla)^0.5)/A26stdlife))</f>
        <v>0</v>
      </c>
      <c r="U406" s="164">
        <f>IF(A26stdlife="n/a","n/a",IF(U$3&gt;(A26stdlife+$E406),(Input!$J$168*(1+rvanilla)^0.5)-SUM($J406:T406),(Input!$J$168*(1+rvanilla)^0.5)/A26stdlife))</f>
        <v>0</v>
      </c>
      <c r="V406" s="164">
        <f>IF(A26stdlife="n/a","n/a",IF(V$3&gt;(A26stdlife+$E406),(Input!$J$168*(1+rvanilla)^0.5)-SUM($J406:U406),(Input!$J$168*(1+rvanilla)^0.5)/A26stdlife))</f>
        <v>0</v>
      </c>
      <c r="W406" s="164">
        <f>IF(A26stdlife="n/a","n/a",IF(W$3&gt;(A26stdlife+$E406),(Input!$J$168*(1+rvanilla)^0.5)-SUM($J406:V406),(Input!$J$168*(1+rvanilla)^0.5)/A26stdlife))</f>
        <v>0</v>
      </c>
      <c r="X406" s="164">
        <f>IF(A26stdlife="n/a","n/a",IF(X$3&gt;(A26stdlife+$E406),(Input!$J$168*(1+rvanilla)^0.5)-SUM($J406:W406),(Input!$J$168*(1+rvanilla)^0.5)/A26stdlife))</f>
        <v>0</v>
      </c>
      <c r="Y406" s="164">
        <f>IF(A26stdlife="n/a","n/a",IF(Y$3&gt;(A26stdlife+$E406),(Input!$J$168*(1+rvanilla)^0.5)-SUM($J406:X406),(Input!$J$168*(1+rvanilla)^0.5)/A26stdlife))</f>
        <v>0</v>
      </c>
      <c r="Z406" s="164">
        <f>IF(A26stdlife="n/a","n/a",IF(Z$3&gt;(A26stdlife+$E406),(Input!$J$168*(1+rvanilla)^0.5)-SUM($J406:Y406),(Input!$J$168*(1+rvanilla)^0.5)/A26stdlife))</f>
        <v>0</v>
      </c>
      <c r="AA406" s="164">
        <f>IF(A26stdlife="n/a","n/a",IF(AA$3&gt;(A26stdlife+$E406),(Input!$J$168*(1+rvanilla)^0.5)-SUM($J406:Z406),(Input!$J$168*(1+rvanilla)^0.5)/A26stdlife))</f>
        <v>0</v>
      </c>
      <c r="AB406" s="164">
        <f>IF(A26stdlife="n/a","n/a",IF(AB$3&gt;(A26stdlife+$E406),(Input!$J$168*(1+rvanilla)^0.5)-SUM($J406:AA406),(Input!$J$168*(1+rvanilla)^0.5)/A26stdlife))</f>
        <v>0</v>
      </c>
      <c r="AC406" s="164">
        <f>IF(A26stdlife="n/a","n/a",IF(AC$3&gt;(A26stdlife+$E406),(Input!$J$168*(1+rvanilla)^0.5)-SUM($J406:AB406),(Input!$J$168*(1+rvanilla)^0.5)/A26stdlife))</f>
        <v>0</v>
      </c>
      <c r="AD406" s="164">
        <f>IF(A26stdlife="n/a","n/a",IF(AD$3&gt;(A26stdlife+$E406),(Input!$J$168*(1+rvanilla)^0.5)-SUM($J406:AC406),(Input!$J$168*(1+rvanilla)^0.5)/A26stdlife))</f>
        <v>0</v>
      </c>
      <c r="AE406" s="164">
        <f>IF(A26stdlife="n/a","n/a",IF(AE$3&gt;(A26stdlife+$E406),(Input!$J$168*(1+rvanilla)^0.5)-SUM($J406:AD406),(Input!$J$168*(1+rvanilla)^0.5)/A26stdlife))</f>
        <v>0</v>
      </c>
      <c r="AF406" s="164">
        <f>IF(A26stdlife="n/a","n/a",IF(AF$3&gt;(A26stdlife+$E406),(Input!$J$168*(1+rvanilla)^0.5)-SUM($J406:AE406),(Input!$J$168*(1+rvanilla)^0.5)/A26stdlife))</f>
        <v>0</v>
      </c>
      <c r="AG406" s="164">
        <f>IF(A26stdlife="n/a","n/a",IF(AG$3&gt;(A26stdlife+$E406),(Input!$J$168*(1+rvanilla)^0.5)-SUM($J406:AF406),(Input!$J$168*(1+rvanilla)^0.5)/A26stdlife))</f>
        <v>0</v>
      </c>
      <c r="AH406" s="164">
        <f>IF(A26stdlife="n/a","n/a",IF(AH$3&gt;(A26stdlife+$E406),(Input!$J$168*(1+rvanilla)^0.5)-SUM($J406:AG406),(Input!$J$168*(1+rvanilla)^0.5)/A26stdlife))</f>
        <v>0</v>
      </c>
      <c r="AI406" s="164">
        <f>IF(A26stdlife="n/a","n/a",IF(AI$3&gt;(A26stdlife+$E406),(Input!$J$168*(1+rvanilla)^0.5)-SUM($J406:AH406),(Input!$J$168*(1+rvanilla)^0.5)/A26stdlife))</f>
        <v>0</v>
      </c>
      <c r="AJ406" s="164">
        <f>IF(A26stdlife="n/a","n/a",IF(AJ$3&gt;(A26stdlife+$E406),(Input!$J$168*(1+rvanilla)^0.5)-SUM($J406:AI406),(Input!$J$168*(1+rvanilla)^0.5)/A26stdlife))</f>
        <v>0</v>
      </c>
      <c r="AK406" s="164">
        <f>IF(A26stdlife="n/a","n/a",IF(AK$3&gt;(A26stdlife+$E406),(Input!$J$168*(1+rvanilla)^0.5)-SUM($J406:AJ406),(Input!$J$168*(1+rvanilla)^0.5)/A26stdlife))</f>
        <v>0</v>
      </c>
      <c r="AL406" s="164">
        <f>IF(A26stdlife="n/a","n/a",IF(AL$3&gt;(A26stdlife+$E406),(Input!$J$168*(1+rvanilla)^0.5)-SUM($J406:AK406),(Input!$J$168*(1+rvanilla)^0.5)/A26stdlife))</f>
        <v>0</v>
      </c>
      <c r="AM406" s="164">
        <f>IF(A26stdlife="n/a","n/a",IF(AM$3&gt;(A26stdlife+$E406),(Input!$J$168*(1+rvanilla)^0.5)-SUM($J406:AL406),(Input!$J$168*(1+rvanilla)^0.5)/A26stdlife))</f>
        <v>0</v>
      </c>
      <c r="AN406" s="164">
        <f>IF(A26stdlife="n/a","n/a",IF(AN$3&gt;(A26stdlife+$E406),(Input!$J$168*(1+rvanilla)^0.5)-SUM($J406:AM406),(Input!$J$168*(1+rvanilla)^0.5)/A26stdlife))</f>
        <v>0</v>
      </c>
      <c r="AO406" s="164">
        <f>IF(A26stdlife="n/a","n/a",IF(AO$3&gt;(A26stdlife+$E406),(Input!$J$168*(1+rvanilla)^0.5)-SUM($J406:AN406),(Input!$J$168*(1+rvanilla)^0.5)/A26stdlife))</f>
        <v>0</v>
      </c>
      <c r="AP406" s="164">
        <f>IF(A26stdlife="n/a","n/a",IF(AP$3&gt;(A26stdlife+$E406),(Input!$J$168*(1+rvanilla)^0.5)-SUM($J406:AO406),(Input!$J$168*(1+rvanilla)^0.5)/A26stdlife))</f>
        <v>0</v>
      </c>
      <c r="AQ406" s="164">
        <f>IF(A26stdlife="n/a","n/a",IF(AQ$3&gt;(A26stdlife+$E406),(Input!$J$168*(1+rvanilla)^0.5)-SUM($J406:AP406),(Input!$J$168*(1+rvanilla)^0.5)/A26stdlife))</f>
        <v>0</v>
      </c>
      <c r="AR406" s="164">
        <f>IF(A26stdlife="n/a","n/a",IF(AR$3&gt;(A26stdlife+$E406),(Input!$J$168*(1+rvanilla)^0.5)-SUM($J406:AQ406),(Input!$J$168*(1+rvanilla)^0.5)/A26stdlife))</f>
        <v>0</v>
      </c>
      <c r="AS406" s="164">
        <f>IF(A26stdlife="n/a","n/a",IF(AS$3&gt;(A26stdlife+$E406),(Input!$J$168*(1+rvanilla)^0.5)-SUM($J406:AR406),(Input!$J$168*(1+rvanilla)^0.5)/A26stdlife))</f>
        <v>0</v>
      </c>
      <c r="AT406" s="164">
        <f>IF(A26stdlife="n/a","n/a",IF(AT$3&gt;(A26stdlife+$E406),(Input!$J$168*(1+rvanilla)^0.5)-SUM($J406:AS406),(Input!$J$168*(1+rvanilla)^0.5)/A26stdlife))</f>
        <v>0</v>
      </c>
      <c r="AU406" s="164">
        <f>IF(A26stdlife="n/a","n/a",IF(AU$3&gt;(A26stdlife+$E406),(Input!$J$168*(1+rvanilla)^0.5)-SUM($J406:AT406),(Input!$J$168*(1+rvanilla)^0.5)/A26stdlife))</f>
        <v>0</v>
      </c>
      <c r="AV406" s="164">
        <f>IF(A26stdlife="n/a","n/a",IF(AV$3&gt;(A26stdlife+$E406),(Input!$J$168*(1+rvanilla)^0.5)-SUM($J406:AU406),(Input!$J$168*(1+rvanilla)^0.5)/A26stdlife))</f>
        <v>0</v>
      </c>
      <c r="AW406" s="164">
        <f>IF(A26stdlife="n/a","n/a",IF(AW$3&gt;(A26stdlife+$E406),(Input!$J$168*(1+rvanilla)^0.5)-SUM($J406:AV406),(Input!$J$168*(1+rvanilla)^0.5)/A26stdlife))</f>
        <v>0</v>
      </c>
      <c r="AX406" s="164">
        <f>IF(A26stdlife="n/a","n/a",IF(AX$3&gt;(A26stdlife+$E406),(Input!$J$168*(1+rvanilla)^0.5)-SUM($J406:AW406),(Input!$J$168*(1+rvanilla)^0.5)/A26stdlife))</f>
        <v>0</v>
      </c>
      <c r="AY406" s="164">
        <f>IF(A26stdlife="n/a","n/a",IF(AY$3&gt;(A26stdlife+$E406),(Input!$J$168*(1+rvanilla)^0.5)-SUM($J406:AX406),(Input!$J$168*(1+rvanilla)^0.5)/A26stdlife))</f>
        <v>0</v>
      </c>
      <c r="AZ406" s="164">
        <f>IF(A26stdlife="n/a","n/a",IF(AZ$3&gt;(A26stdlife+$E406),(Input!$J$168*(1+rvanilla)^0.5)-SUM($J406:AY406),(Input!$J$168*(1+rvanilla)^0.5)/A26stdlife))</f>
        <v>0</v>
      </c>
      <c r="BA406" s="164">
        <f>IF(A26stdlife="n/a","n/a",IF(BA$3&gt;(A26stdlife+$E406),(Input!$J$168*(1+rvanilla)^0.5)-SUM($J406:AZ406),(Input!$J$168*(1+rvanilla)^0.5)/A26stdlife))</f>
        <v>0</v>
      </c>
      <c r="BB406" s="164">
        <f>IF(A26stdlife="n/a","n/a",IF(BB$3&gt;(A26stdlife+$E406),(Input!$J$168*(1+rvanilla)^0.5)-SUM($J406:BA406),(Input!$J$168*(1+rvanilla)^0.5)/A26stdlife))</f>
        <v>0</v>
      </c>
      <c r="BC406" s="164">
        <f>IF(A26stdlife="n/a","n/a",IF(BC$3&gt;(A26stdlife+$E406),(Input!$J$168*(1+rvanilla)^0.5)-SUM($J406:BB406),(Input!$J$168*(1+rvanilla)^0.5)/A26stdlife))</f>
        <v>0</v>
      </c>
      <c r="BD406" s="164">
        <f>IF(A26stdlife="n/a","n/a",IF(BD$3&gt;(A26stdlife+$E406),(Input!$J$168*(1+rvanilla)^0.5)-SUM($J406:BC406),(Input!$J$168*(1+rvanilla)^0.5)/A26stdlife))</f>
        <v>0</v>
      </c>
      <c r="BE406" s="164">
        <f>IF(A26stdlife="n/a","n/a",IF(BE$3&gt;(A26stdlife+$E406),(Input!$J$168*(1+rvanilla)^0.5)-SUM($J406:BD406),(Input!$J$168*(1+rvanilla)^0.5)/A26stdlife))</f>
        <v>0</v>
      </c>
      <c r="BF406" s="164">
        <f>IF(A26stdlife="n/a","n/a",IF(BF$3&gt;(A26stdlife+$E406),(Input!$J$168*(1+rvanilla)^0.5)-SUM($J406:BE406),(Input!$J$168*(1+rvanilla)^0.5)/A26stdlife))</f>
        <v>0</v>
      </c>
      <c r="BG406" s="164">
        <f>IF(A26stdlife="n/a","n/a",IF(BG$3&gt;(A26stdlife+$E406),(Input!$J$168*(1+rvanilla)^0.5)-SUM($J406:BF406),(Input!$J$168*(1+rvanilla)^0.5)/A26stdlife))</f>
        <v>0</v>
      </c>
      <c r="BH406" s="164">
        <f>IF(A26stdlife="n/a","n/a",IF(BH$3&gt;(A26stdlife+$E406),(Input!$J$168*(1+rvanilla)^0.5)-SUM($J406:BG406),(Input!$J$168*(1+rvanilla)^0.5)/A26stdlife))</f>
        <v>0</v>
      </c>
      <c r="BI406" s="164">
        <f>IF(A26stdlife="n/a","n/a",IF(BI$3&gt;(A26stdlife+$E406),(Input!$J$168*(1+rvanilla)^0.5)-SUM($J406:BH406),(Input!$J$168*(1+rvanilla)^0.5)/A26stdlife))</f>
        <v>0</v>
      </c>
      <c r="BJ406" s="18"/>
      <c r="BK406" s="18"/>
      <c r="BL406"/>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s="5" customFormat="1" hidden="1" outlineLevel="2" x14ac:dyDescent="0.2">
      <c r="A407" s="18"/>
      <c r="B407" s="18"/>
      <c r="C407" s="36"/>
      <c r="D407" s="485"/>
      <c r="E407" s="283">
        <v>5</v>
      </c>
      <c r="F407" s="38"/>
      <c r="G407" s="391"/>
      <c r="H407" s="308"/>
      <c r="I407" s="308"/>
      <c r="J407" s="308"/>
      <c r="K407" s="307"/>
      <c r="L407" s="164">
        <f>IF(A26stdlife="n/a","n/a",IF(L$3&gt;(A26stdlife+$E407),(Input!$K$168*(1+rvanilla)^0.5)-SUM($K407:K407),(Input!$K$168*(1+rvanilla)^0.5)/A26stdlife))</f>
        <v>0</v>
      </c>
      <c r="M407" s="164">
        <f>IF(A26stdlife="n/a","n/a",IF(M$3&gt;(A26stdlife+$E407),(Input!$K$168*(1+rvanilla)^0.5)-SUM($K407:L407),(Input!$K$168*(1+rvanilla)^0.5)/A26stdlife))</f>
        <v>0</v>
      </c>
      <c r="N407" s="164">
        <f>IF(A26stdlife="n/a","n/a",IF(N$3&gt;(A26stdlife+$E407),(Input!$K$168*(1+rvanilla)^0.5)-SUM($K407:M407),(Input!$K$168*(1+rvanilla)^0.5)/A26stdlife))</f>
        <v>0</v>
      </c>
      <c r="O407" s="164">
        <f>IF(A26stdlife="n/a","n/a",IF(O$3&gt;(A26stdlife+$E407),(Input!$K$168*(1+rvanilla)^0.5)-SUM($K407:N407),(Input!$K$168*(1+rvanilla)^0.5)/A26stdlife))</f>
        <v>0</v>
      </c>
      <c r="P407" s="164">
        <f>IF(A26stdlife="n/a","n/a",IF(P$3&gt;(A26stdlife+$E407),(Input!$K$168*(1+rvanilla)^0.5)-SUM($K407:O407),(Input!$K$168*(1+rvanilla)^0.5)/A26stdlife))</f>
        <v>0</v>
      </c>
      <c r="Q407" s="164">
        <f>IF(A26stdlife="n/a","n/a",IF(Q$3&gt;(A26stdlife+$E407),(Input!$K$168*(1+rvanilla)^0.5)-SUM($K407:P407),(Input!$K$168*(1+rvanilla)^0.5)/A26stdlife))</f>
        <v>0</v>
      </c>
      <c r="R407" s="164">
        <f>IF(A26stdlife="n/a","n/a",IF(R$3&gt;(A26stdlife+$E407),(Input!$K$168*(1+rvanilla)^0.5)-SUM($K407:Q407),(Input!$K$168*(1+rvanilla)^0.5)/A26stdlife))</f>
        <v>0</v>
      </c>
      <c r="S407" s="164">
        <f>IF(A26stdlife="n/a","n/a",IF(S$3&gt;(A26stdlife+$E407),(Input!$K$168*(1+rvanilla)^0.5)-SUM($K407:R407),(Input!$K$168*(1+rvanilla)^0.5)/A26stdlife))</f>
        <v>0</v>
      </c>
      <c r="T407" s="164">
        <f>IF(A26stdlife="n/a","n/a",IF(T$3&gt;(A26stdlife+$E407),(Input!$K$168*(1+rvanilla)^0.5)-SUM($K407:S407),(Input!$K$168*(1+rvanilla)^0.5)/A26stdlife))</f>
        <v>0</v>
      </c>
      <c r="U407" s="164">
        <f>IF(A26stdlife="n/a","n/a",IF(U$3&gt;(A26stdlife+$E407),(Input!$K$168*(1+rvanilla)^0.5)-SUM($K407:T407),(Input!$K$168*(1+rvanilla)^0.5)/A26stdlife))</f>
        <v>0</v>
      </c>
      <c r="V407" s="164">
        <f>IF(A26stdlife="n/a","n/a",IF(V$3&gt;(A26stdlife+$E407),(Input!$K$168*(1+rvanilla)^0.5)-SUM($K407:U407),(Input!$K$168*(1+rvanilla)^0.5)/A26stdlife))</f>
        <v>0</v>
      </c>
      <c r="W407" s="164">
        <f>IF(A26stdlife="n/a","n/a",IF(W$3&gt;(A26stdlife+$E407),(Input!$K$168*(1+rvanilla)^0.5)-SUM($K407:V407),(Input!$K$168*(1+rvanilla)^0.5)/A26stdlife))</f>
        <v>0</v>
      </c>
      <c r="X407" s="164">
        <f>IF(A26stdlife="n/a","n/a",IF(X$3&gt;(A26stdlife+$E407),(Input!$K$168*(1+rvanilla)^0.5)-SUM($K407:W407),(Input!$K$168*(1+rvanilla)^0.5)/A26stdlife))</f>
        <v>0</v>
      </c>
      <c r="Y407" s="164">
        <f>IF(A26stdlife="n/a","n/a",IF(Y$3&gt;(A26stdlife+$E407),(Input!$K$168*(1+rvanilla)^0.5)-SUM($K407:X407),(Input!$K$168*(1+rvanilla)^0.5)/A26stdlife))</f>
        <v>0</v>
      </c>
      <c r="Z407" s="164">
        <f>IF(A26stdlife="n/a","n/a",IF(Z$3&gt;(A26stdlife+$E407),(Input!$K$168*(1+rvanilla)^0.5)-SUM($K407:Y407),(Input!$K$168*(1+rvanilla)^0.5)/A26stdlife))</f>
        <v>0</v>
      </c>
      <c r="AA407" s="164">
        <f>IF(A26stdlife="n/a","n/a",IF(AA$3&gt;(A26stdlife+$E407),(Input!$K$168*(1+rvanilla)^0.5)-SUM($K407:Z407),(Input!$K$168*(1+rvanilla)^0.5)/A26stdlife))</f>
        <v>0</v>
      </c>
      <c r="AB407" s="164">
        <f>IF(A26stdlife="n/a","n/a",IF(AB$3&gt;(A26stdlife+$E407),(Input!$K$168*(1+rvanilla)^0.5)-SUM($K407:AA407),(Input!$K$168*(1+rvanilla)^0.5)/A26stdlife))</f>
        <v>0</v>
      </c>
      <c r="AC407" s="164">
        <f>IF(A26stdlife="n/a","n/a",IF(AC$3&gt;(A26stdlife+$E407),(Input!$K$168*(1+rvanilla)^0.5)-SUM($K407:AB407),(Input!$K$168*(1+rvanilla)^0.5)/A26stdlife))</f>
        <v>0</v>
      </c>
      <c r="AD407" s="164">
        <f>IF(A26stdlife="n/a","n/a",IF(AD$3&gt;(A26stdlife+$E407),(Input!$K$168*(1+rvanilla)^0.5)-SUM($K407:AC407),(Input!$K$168*(1+rvanilla)^0.5)/A26stdlife))</f>
        <v>0</v>
      </c>
      <c r="AE407" s="164">
        <f>IF(A26stdlife="n/a","n/a",IF(AE$3&gt;(A26stdlife+$E407),(Input!$K$168*(1+rvanilla)^0.5)-SUM($K407:AD407),(Input!$K$168*(1+rvanilla)^0.5)/A26stdlife))</f>
        <v>0</v>
      </c>
      <c r="AF407" s="164">
        <f>IF(A26stdlife="n/a","n/a",IF(AF$3&gt;(A26stdlife+$E407),(Input!$K$168*(1+rvanilla)^0.5)-SUM($K407:AE407),(Input!$K$168*(1+rvanilla)^0.5)/A26stdlife))</f>
        <v>0</v>
      </c>
      <c r="AG407" s="164">
        <f>IF(A26stdlife="n/a","n/a",IF(AG$3&gt;(A26stdlife+$E407),(Input!$K$168*(1+rvanilla)^0.5)-SUM($K407:AF407),(Input!$K$168*(1+rvanilla)^0.5)/A26stdlife))</f>
        <v>0</v>
      </c>
      <c r="AH407" s="164">
        <f>IF(A26stdlife="n/a","n/a",IF(AH$3&gt;(A26stdlife+$E407),(Input!$K$168*(1+rvanilla)^0.5)-SUM($K407:AG407),(Input!$K$168*(1+rvanilla)^0.5)/A26stdlife))</f>
        <v>0</v>
      </c>
      <c r="AI407" s="164">
        <f>IF(A26stdlife="n/a","n/a",IF(AI$3&gt;(A26stdlife+$E407),(Input!$K$168*(1+rvanilla)^0.5)-SUM($K407:AH407),(Input!$K$168*(1+rvanilla)^0.5)/A26stdlife))</f>
        <v>0</v>
      </c>
      <c r="AJ407" s="164">
        <f>IF(A26stdlife="n/a","n/a",IF(AJ$3&gt;(A26stdlife+$E407),(Input!$K$168*(1+rvanilla)^0.5)-SUM($K407:AI407),(Input!$K$168*(1+rvanilla)^0.5)/A26stdlife))</f>
        <v>0</v>
      </c>
      <c r="AK407" s="164">
        <f>IF(A26stdlife="n/a","n/a",IF(AK$3&gt;(A26stdlife+$E407),(Input!$K$168*(1+rvanilla)^0.5)-SUM($K407:AJ407),(Input!$K$168*(1+rvanilla)^0.5)/A26stdlife))</f>
        <v>0</v>
      </c>
      <c r="AL407" s="164">
        <f>IF(A26stdlife="n/a","n/a",IF(AL$3&gt;(A26stdlife+$E407),(Input!$K$168*(1+rvanilla)^0.5)-SUM($K407:AK407),(Input!$K$168*(1+rvanilla)^0.5)/A26stdlife))</f>
        <v>0</v>
      </c>
      <c r="AM407" s="164">
        <f>IF(A26stdlife="n/a","n/a",IF(AM$3&gt;(A26stdlife+$E407),(Input!$K$168*(1+rvanilla)^0.5)-SUM($K407:AL407),(Input!$K$168*(1+rvanilla)^0.5)/A26stdlife))</f>
        <v>0</v>
      </c>
      <c r="AN407" s="164">
        <f>IF(A26stdlife="n/a","n/a",IF(AN$3&gt;(A26stdlife+$E407),(Input!$K$168*(1+rvanilla)^0.5)-SUM($K407:AM407),(Input!$K$168*(1+rvanilla)^0.5)/A26stdlife))</f>
        <v>0</v>
      </c>
      <c r="AO407" s="164">
        <f>IF(A26stdlife="n/a","n/a",IF(AO$3&gt;(A26stdlife+$E407),(Input!$K$168*(1+rvanilla)^0.5)-SUM($K407:AN407),(Input!$K$168*(1+rvanilla)^0.5)/A26stdlife))</f>
        <v>0</v>
      </c>
      <c r="AP407" s="164">
        <f>IF(A26stdlife="n/a","n/a",IF(AP$3&gt;(A26stdlife+$E407),(Input!$K$168*(1+rvanilla)^0.5)-SUM($K407:AO407),(Input!$K$168*(1+rvanilla)^0.5)/A26stdlife))</f>
        <v>0</v>
      </c>
      <c r="AQ407" s="164">
        <f>IF(A26stdlife="n/a","n/a",IF(AQ$3&gt;(A26stdlife+$E407),(Input!$K$168*(1+rvanilla)^0.5)-SUM($K407:AP407),(Input!$K$168*(1+rvanilla)^0.5)/A26stdlife))</f>
        <v>0</v>
      </c>
      <c r="AR407" s="164">
        <f>IF(A26stdlife="n/a","n/a",IF(AR$3&gt;(A26stdlife+$E407),(Input!$K$168*(1+rvanilla)^0.5)-SUM($K407:AQ407),(Input!$K$168*(1+rvanilla)^0.5)/A26stdlife))</f>
        <v>0</v>
      </c>
      <c r="AS407" s="164">
        <f>IF(A26stdlife="n/a","n/a",IF(AS$3&gt;(A26stdlife+$E407),(Input!$K$168*(1+rvanilla)^0.5)-SUM($K407:AR407),(Input!$K$168*(1+rvanilla)^0.5)/A26stdlife))</f>
        <v>0</v>
      </c>
      <c r="AT407" s="164">
        <f>IF(A26stdlife="n/a","n/a",IF(AT$3&gt;(A26stdlife+$E407),(Input!$K$168*(1+rvanilla)^0.5)-SUM($K407:AS407),(Input!$K$168*(1+rvanilla)^0.5)/A26stdlife))</f>
        <v>0</v>
      </c>
      <c r="AU407" s="164">
        <f>IF(A26stdlife="n/a","n/a",IF(AU$3&gt;(A26stdlife+$E407),(Input!$K$168*(1+rvanilla)^0.5)-SUM($K407:AT407),(Input!$K$168*(1+rvanilla)^0.5)/A26stdlife))</f>
        <v>0</v>
      </c>
      <c r="AV407" s="164">
        <f>IF(A26stdlife="n/a","n/a",IF(AV$3&gt;(A26stdlife+$E407),(Input!$K$168*(1+rvanilla)^0.5)-SUM($K407:AU407),(Input!$K$168*(1+rvanilla)^0.5)/A26stdlife))</f>
        <v>0</v>
      </c>
      <c r="AW407" s="164">
        <f>IF(A26stdlife="n/a","n/a",IF(AW$3&gt;(A26stdlife+$E407),(Input!$K$168*(1+rvanilla)^0.5)-SUM($K407:AV407),(Input!$K$168*(1+rvanilla)^0.5)/A26stdlife))</f>
        <v>0</v>
      </c>
      <c r="AX407" s="164">
        <f>IF(A26stdlife="n/a","n/a",IF(AX$3&gt;(A26stdlife+$E407),(Input!$K$168*(1+rvanilla)^0.5)-SUM($K407:AW407),(Input!$K$168*(1+rvanilla)^0.5)/A26stdlife))</f>
        <v>0</v>
      </c>
      <c r="AY407" s="164">
        <f>IF(A26stdlife="n/a","n/a",IF(AY$3&gt;(A26stdlife+$E407),(Input!$K$168*(1+rvanilla)^0.5)-SUM($K407:AX407),(Input!$K$168*(1+rvanilla)^0.5)/A26stdlife))</f>
        <v>0</v>
      </c>
      <c r="AZ407" s="164">
        <f>IF(A26stdlife="n/a","n/a",IF(AZ$3&gt;(A26stdlife+$E407),(Input!$K$168*(1+rvanilla)^0.5)-SUM($K407:AY407),(Input!$K$168*(1+rvanilla)^0.5)/A26stdlife))</f>
        <v>0</v>
      </c>
      <c r="BA407" s="164">
        <f>IF(A26stdlife="n/a","n/a",IF(BA$3&gt;(A26stdlife+$E407),(Input!$K$168*(1+rvanilla)^0.5)-SUM($K407:AZ407),(Input!$K$168*(1+rvanilla)^0.5)/A26stdlife))</f>
        <v>0</v>
      </c>
      <c r="BB407" s="164">
        <f>IF(A26stdlife="n/a","n/a",IF(BB$3&gt;(A26stdlife+$E407),(Input!$K$168*(1+rvanilla)^0.5)-SUM($K407:BA407),(Input!$K$168*(1+rvanilla)^0.5)/A26stdlife))</f>
        <v>0</v>
      </c>
      <c r="BC407" s="164">
        <f>IF(A26stdlife="n/a","n/a",IF(BC$3&gt;(A26stdlife+$E407),(Input!$K$168*(1+rvanilla)^0.5)-SUM($K407:BB407),(Input!$K$168*(1+rvanilla)^0.5)/A26stdlife))</f>
        <v>0</v>
      </c>
      <c r="BD407" s="164">
        <f>IF(A26stdlife="n/a","n/a",IF(BD$3&gt;(A26stdlife+$E407),(Input!$K$168*(1+rvanilla)^0.5)-SUM($K407:BC407),(Input!$K$168*(1+rvanilla)^0.5)/A26stdlife))</f>
        <v>0</v>
      </c>
      <c r="BE407" s="164">
        <f>IF(A26stdlife="n/a","n/a",IF(BE$3&gt;(A26stdlife+$E407),(Input!$K$168*(1+rvanilla)^0.5)-SUM($K407:BD407),(Input!$K$168*(1+rvanilla)^0.5)/A26stdlife))</f>
        <v>0</v>
      </c>
      <c r="BF407" s="164">
        <f>IF(A26stdlife="n/a","n/a",IF(BF$3&gt;(A26stdlife+$E407),(Input!$K$168*(1+rvanilla)^0.5)-SUM($K407:BE407),(Input!$K$168*(1+rvanilla)^0.5)/A26stdlife))</f>
        <v>0</v>
      </c>
      <c r="BG407" s="164">
        <f>IF(A26stdlife="n/a","n/a",IF(BG$3&gt;(A26stdlife+$E407),(Input!$K$168*(1+rvanilla)^0.5)-SUM($K407:BF407),(Input!$K$168*(1+rvanilla)^0.5)/A26stdlife))</f>
        <v>0</v>
      </c>
      <c r="BH407" s="164">
        <f>IF(A26stdlife="n/a","n/a",IF(BH$3&gt;(A26stdlife+$E407),(Input!$K$168*(1+rvanilla)^0.5)-SUM($K407:BG407),(Input!$K$168*(1+rvanilla)^0.5)/A26stdlife))</f>
        <v>0</v>
      </c>
      <c r="BI407" s="164">
        <f>IF(A26stdlife="n/a","n/a",IF(BI$3&gt;(A26stdlife+$E407),(Input!$K$168*(1+rvanilla)^0.5)-SUM($K407:BH407),(Input!$K$168*(1+rvanilla)^0.5)/A26stdlife))</f>
        <v>0</v>
      </c>
      <c r="BJ407" s="18"/>
      <c r="BK407" s="18"/>
      <c r="BL407"/>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s="5" customFormat="1" hidden="1" outlineLevel="2" x14ac:dyDescent="0.2">
      <c r="A408" s="18"/>
      <c r="B408" s="18"/>
      <c r="C408" s="36"/>
      <c r="D408" s="485"/>
      <c r="E408" s="283">
        <v>6</v>
      </c>
      <c r="F408" s="38"/>
      <c r="G408" s="391"/>
      <c r="H408" s="308"/>
      <c r="I408" s="308"/>
      <c r="J408" s="308"/>
      <c r="K408" s="308"/>
      <c r="L408" s="307"/>
      <c r="M408" s="164">
        <f>IF(A26stdlife="n/a","n/a",IF(M$3&gt;(A26stdlife+$E408),(Input!$L$168*(1+rvanilla)^0.5)-SUM($L408:L408),(Input!$L$168*(1+rvanilla)^0.5)/A26stdlife))</f>
        <v>0</v>
      </c>
      <c r="N408" s="164">
        <f>IF(A26stdlife="n/a","n/a",IF(N$3&gt;(A26stdlife+$E408),(Input!$L$168*(1+rvanilla)^0.5)-SUM($L408:M408),(Input!$L$168*(1+rvanilla)^0.5)/A26stdlife))</f>
        <v>0</v>
      </c>
      <c r="O408" s="164">
        <f>IF(A26stdlife="n/a","n/a",IF(O$3&gt;(A26stdlife+$E408),(Input!$L$168*(1+rvanilla)^0.5)-SUM($L408:N408),(Input!$L$168*(1+rvanilla)^0.5)/A26stdlife))</f>
        <v>0</v>
      </c>
      <c r="P408" s="164">
        <f>IF(A26stdlife="n/a","n/a",IF(P$3&gt;(A26stdlife+$E408),(Input!$L$168*(1+rvanilla)^0.5)-SUM($L408:O408),(Input!$L$168*(1+rvanilla)^0.5)/A26stdlife))</f>
        <v>0</v>
      </c>
      <c r="Q408" s="164">
        <f>IF(A26stdlife="n/a","n/a",IF(Q$3&gt;(A26stdlife+$E408),(Input!$L$168*(1+rvanilla)^0.5)-SUM($L408:P408),(Input!$L$168*(1+rvanilla)^0.5)/A26stdlife))</f>
        <v>0</v>
      </c>
      <c r="R408" s="164">
        <f>IF(A26stdlife="n/a","n/a",IF(R$3&gt;(A26stdlife+$E408),(Input!$L$168*(1+rvanilla)^0.5)-SUM($L408:Q408),(Input!$L$168*(1+rvanilla)^0.5)/A26stdlife))</f>
        <v>0</v>
      </c>
      <c r="S408" s="164">
        <f>IF(A26stdlife="n/a","n/a",IF(S$3&gt;(A26stdlife+$E408),(Input!$L$168*(1+rvanilla)^0.5)-SUM($L408:R408),(Input!$L$168*(1+rvanilla)^0.5)/A26stdlife))</f>
        <v>0</v>
      </c>
      <c r="T408" s="164">
        <f>IF(A26stdlife="n/a","n/a",IF(T$3&gt;(A26stdlife+$E408),(Input!$L$168*(1+rvanilla)^0.5)-SUM($L408:S408),(Input!$L$168*(1+rvanilla)^0.5)/A26stdlife))</f>
        <v>0</v>
      </c>
      <c r="U408" s="164">
        <f>IF(A26stdlife="n/a","n/a",IF(U$3&gt;(A26stdlife+$E408),(Input!$L$168*(1+rvanilla)^0.5)-SUM($L408:T408),(Input!$L$168*(1+rvanilla)^0.5)/A26stdlife))</f>
        <v>0</v>
      </c>
      <c r="V408" s="164">
        <f>IF(A26stdlife="n/a","n/a",IF(V$3&gt;(A26stdlife+$E408),(Input!$L$168*(1+rvanilla)^0.5)-SUM($L408:U408),(Input!$L$168*(1+rvanilla)^0.5)/A26stdlife))</f>
        <v>0</v>
      </c>
      <c r="W408" s="164">
        <f>IF(A26stdlife="n/a","n/a",IF(W$3&gt;(A26stdlife+$E408),(Input!$L$168*(1+rvanilla)^0.5)-SUM($L408:V408),(Input!$L$168*(1+rvanilla)^0.5)/A26stdlife))</f>
        <v>0</v>
      </c>
      <c r="X408" s="164">
        <f>IF(A26stdlife="n/a","n/a",IF(X$3&gt;(A26stdlife+$E408),(Input!$L$168*(1+rvanilla)^0.5)-SUM($L408:W408),(Input!$L$168*(1+rvanilla)^0.5)/A26stdlife))</f>
        <v>0</v>
      </c>
      <c r="Y408" s="164">
        <f>IF(A26stdlife="n/a","n/a",IF(Y$3&gt;(A26stdlife+$E408),(Input!$L$168*(1+rvanilla)^0.5)-SUM($L408:X408),(Input!$L$168*(1+rvanilla)^0.5)/A26stdlife))</f>
        <v>0</v>
      </c>
      <c r="Z408" s="164">
        <f>IF(A26stdlife="n/a","n/a",IF(Z$3&gt;(A26stdlife+$E408),(Input!$L$168*(1+rvanilla)^0.5)-SUM($L408:Y408),(Input!$L$168*(1+rvanilla)^0.5)/A26stdlife))</f>
        <v>0</v>
      </c>
      <c r="AA408" s="164">
        <f>IF(A26stdlife="n/a","n/a",IF(AA$3&gt;(A26stdlife+$E408),(Input!$L$168*(1+rvanilla)^0.5)-SUM($L408:Z408),(Input!$L$168*(1+rvanilla)^0.5)/A26stdlife))</f>
        <v>0</v>
      </c>
      <c r="AB408" s="164">
        <f>IF(A26stdlife="n/a","n/a",IF(AB$3&gt;(A26stdlife+$E408),(Input!$L$168*(1+rvanilla)^0.5)-SUM($L408:AA408),(Input!$L$168*(1+rvanilla)^0.5)/A26stdlife))</f>
        <v>0</v>
      </c>
      <c r="AC408" s="164">
        <f>IF(A26stdlife="n/a","n/a",IF(AC$3&gt;(A26stdlife+$E408),(Input!$L$168*(1+rvanilla)^0.5)-SUM($L408:AB408),(Input!$L$168*(1+rvanilla)^0.5)/A26stdlife))</f>
        <v>0</v>
      </c>
      <c r="AD408" s="164">
        <f>IF(A26stdlife="n/a","n/a",IF(AD$3&gt;(A26stdlife+$E408),(Input!$L$168*(1+rvanilla)^0.5)-SUM($L408:AC408),(Input!$L$168*(1+rvanilla)^0.5)/A26stdlife))</f>
        <v>0</v>
      </c>
      <c r="AE408" s="164">
        <f>IF(A26stdlife="n/a","n/a",IF(AE$3&gt;(A26stdlife+$E408),(Input!$L$168*(1+rvanilla)^0.5)-SUM($L408:AD408),(Input!$L$168*(1+rvanilla)^0.5)/A26stdlife))</f>
        <v>0</v>
      </c>
      <c r="AF408" s="164">
        <f>IF(A26stdlife="n/a","n/a",IF(AF$3&gt;(A26stdlife+$E408),(Input!$L$168*(1+rvanilla)^0.5)-SUM($L408:AE408),(Input!$L$168*(1+rvanilla)^0.5)/A26stdlife))</f>
        <v>0</v>
      </c>
      <c r="AG408" s="164">
        <f>IF(A26stdlife="n/a","n/a",IF(AG$3&gt;(A26stdlife+$E408),(Input!$L$168*(1+rvanilla)^0.5)-SUM($L408:AF408),(Input!$L$168*(1+rvanilla)^0.5)/A26stdlife))</f>
        <v>0</v>
      </c>
      <c r="AH408" s="164">
        <f>IF(A26stdlife="n/a","n/a",IF(AH$3&gt;(A26stdlife+$E408),(Input!$L$168*(1+rvanilla)^0.5)-SUM($L408:AG408),(Input!$L$168*(1+rvanilla)^0.5)/A26stdlife))</f>
        <v>0</v>
      </c>
      <c r="AI408" s="164">
        <f>IF(A26stdlife="n/a","n/a",IF(AI$3&gt;(A26stdlife+$E408),(Input!$L$168*(1+rvanilla)^0.5)-SUM($L408:AH408),(Input!$L$168*(1+rvanilla)^0.5)/A26stdlife))</f>
        <v>0</v>
      </c>
      <c r="AJ408" s="164">
        <f>IF(A26stdlife="n/a","n/a",IF(AJ$3&gt;(A26stdlife+$E408),(Input!$L$168*(1+rvanilla)^0.5)-SUM($L408:AI408),(Input!$L$168*(1+rvanilla)^0.5)/A26stdlife))</f>
        <v>0</v>
      </c>
      <c r="AK408" s="164">
        <f>IF(A26stdlife="n/a","n/a",IF(AK$3&gt;(A26stdlife+$E408),(Input!$L$168*(1+rvanilla)^0.5)-SUM($L408:AJ408),(Input!$L$168*(1+rvanilla)^0.5)/A26stdlife))</f>
        <v>0</v>
      </c>
      <c r="AL408" s="164">
        <f>IF(A26stdlife="n/a","n/a",IF(AL$3&gt;(A26stdlife+$E408),(Input!$L$168*(1+rvanilla)^0.5)-SUM($L408:AK408),(Input!$L$168*(1+rvanilla)^0.5)/A26stdlife))</f>
        <v>0</v>
      </c>
      <c r="AM408" s="164">
        <f>IF(A26stdlife="n/a","n/a",IF(AM$3&gt;(A26stdlife+$E408),(Input!$L$168*(1+rvanilla)^0.5)-SUM($L408:AL408),(Input!$L$168*(1+rvanilla)^0.5)/A26stdlife))</f>
        <v>0</v>
      </c>
      <c r="AN408" s="164">
        <f>IF(A26stdlife="n/a","n/a",IF(AN$3&gt;(A26stdlife+$E408),(Input!$L$168*(1+rvanilla)^0.5)-SUM($L408:AM408),(Input!$L$168*(1+rvanilla)^0.5)/A26stdlife))</f>
        <v>0</v>
      </c>
      <c r="AO408" s="164">
        <f>IF(A26stdlife="n/a","n/a",IF(AO$3&gt;(A26stdlife+$E408),(Input!$L$168*(1+rvanilla)^0.5)-SUM($L408:AN408),(Input!$L$168*(1+rvanilla)^0.5)/A26stdlife))</f>
        <v>0</v>
      </c>
      <c r="AP408" s="164">
        <f>IF(A26stdlife="n/a","n/a",IF(AP$3&gt;(A26stdlife+$E408),(Input!$L$168*(1+rvanilla)^0.5)-SUM($L408:AO408),(Input!$L$168*(1+rvanilla)^0.5)/A26stdlife))</f>
        <v>0</v>
      </c>
      <c r="AQ408" s="164">
        <f>IF(A26stdlife="n/a","n/a",IF(AQ$3&gt;(A26stdlife+$E408),(Input!$L$168*(1+rvanilla)^0.5)-SUM($L408:AP408),(Input!$L$168*(1+rvanilla)^0.5)/A26stdlife))</f>
        <v>0</v>
      </c>
      <c r="AR408" s="164">
        <f>IF(A26stdlife="n/a","n/a",IF(AR$3&gt;(A26stdlife+$E408),(Input!$L$168*(1+rvanilla)^0.5)-SUM($L408:AQ408),(Input!$L$168*(1+rvanilla)^0.5)/A26stdlife))</f>
        <v>0</v>
      </c>
      <c r="AS408" s="164">
        <f>IF(A26stdlife="n/a","n/a",IF(AS$3&gt;(A26stdlife+$E408),(Input!$L$168*(1+rvanilla)^0.5)-SUM($L408:AR408),(Input!$L$168*(1+rvanilla)^0.5)/A26stdlife))</f>
        <v>0</v>
      </c>
      <c r="AT408" s="164">
        <f>IF(A26stdlife="n/a","n/a",IF(AT$3&gt;(A26stdlife+$E408),(Input!$L$168*(1+rvanilla)^0.5)-SUM($L408:AS408),(Input!$L$168*(1+rvanilla)^0.5)/A26stdlife))</f>
        <v>0</v>
      </c>
      <c r="AU408" s="164">
        <f>IF(A26stdlife="n/a","n/a",IF(AU$3&gt;(A26stdlife+$E408),(Input!$L$168*(1+rvanilla)^0.5)-SUM($L408:AT408),(Input!$L$168*(1+rvanilla)^0.5)/A26stdlife))</f>
        <v>0</v>
      </c>
      <c r="AV408" s="164">
        <f>IF(A26stdlife="n/a","n/a",IF(AV$3&gt;(A26stdlife+$E408),(Input!$L$168*(1+rvanilla)^0.5)-SUM($L408:AU408),(Input!$L$168*(1+rvanilla)^0.5)/A26stdlife))</f>
        <v>0</v>
      </c>
      <c r="AW408" s="164">
        <f>IF(A26stdlife="n/a","n/a",IF(AW$3&gt;(A26stdlife+$E408),(Input!$L$168*(1+rvanilla)^0.5)-SUM($L408:AV408),(Input!$L$168*(1+rvanilla)^0.5)/A26stdlife))</f>
        <v>0</v>
      </c>
      <c r="AX408" s="164">
        <f>IF(A26stdlife="n/a","n/a",IF(AX$3&gt;(A26stdlife+$E408),(Input!$L$168*(1+rvanilla)^0.5)-SUM($L408:AW408),(Input!$L$168*(1+rvanilla)^0.5)/A26stdlife))</f>
        <v>0</v>
      </c>
      <c r="AY408" s="164">
        <f>IF(A26stdlife="n/a","n/a",IF(AY$3&gt;(A26stdlife+$E408),(Input!$L$168*(1+rvanilla)^0.5)-SUM($L408:AX408),(Input!$L$168*(1+rvanilla)^0.5)/A26stdlife))</f>
        <v>0</v>
      </c>
      <c r="AZ408" s="164">
        <f>IF(A26stdlife="n/a","n/a",IF(AZ$3&gt;(A26stdlife+$E408),(Input!$L$168*(1+rvanilla)^0.5)-SUM($L408:AY408),(Input!$L$168*(1+rvanilla)^0.5)/A26stdlife))</f>
        <v>0</v>
      </c>
      <c r="BA408" s="164">
        <f>IF(A26stdlife="n/a","n/a",IF(BA$3&gt;(A26stdlife+$E408),(Input!$L$168*(1+rvanilla)^0.5)-SUM($L408:AZ408),(Input!$L$168*(1+rvanilla)^0.5)/A26stdlife))</f>
        <v>0</v>
      </c>
      <c r="BB408" s="164">
        <f>IF(A26stdlife="n/a","n/a",IF(BB$3&gt;(A26stdlife+$E408),(Input!$L$168*(1+rvanilla)^0.5)-SUM($L408:BA408),(Input!$L$168*(1+rvanilla)^0.5)/A26stdlife))</f>
        <v>0</v>
      </c>
      <c r="BC408" s="164">
        <f>IF(A26stdlife="n/a","n/a",IF(BC$3&gt;(A26stdlife+$E408),(Input!$L$168*(1+rvanilla)^0.5)-SUM($L408:BB408),(Input!$L$168*(1+rvanilla)^0.5)/A26stdlife))</f>
        <v>0</v>
      </c>
      <c r="BD408" s="164">
        <f>IF(A26stdlife="n/a","n/a",IF(BD$3&gt;(A26stdlife+$E408),(Input!$L$168*(1+rvanilla)^0.5)-SUM($L408:BC408),(Input!$L$168*(1+rvanilla)^0.5)/A26stdlife))</f>
        <v>0</v>
      </c>
      <c r="BE408" s="164">
        <f>IF(A26stdlife="n/a","n/a",IF(BE$3&gt;(A26stdlife+$E408),(Input!$L$168*(1+rvanilla)^0.5)-SUM($L408:BD408),(Input!$L$168*(1+rvanilla)^0.5)/A26stdlife))</f>
        <v>0</v>
      </c>
      <c r="BF408" s="164">
        <f>IF(A26stdlife="n/a","n/a",IF(BF$3&gt;(A26stdlife+$E408),(Input!$L$168*(1+rvanilla)^0.5)-SUM($L408:BE408),(Input!$L$168*(1+rvanilla)^0.5)/A26stdlife))</f>
        <v>0</v>
      </c>
      <c r="BG408" s="164">
        <f>IF(A26stdlife="n/a","n/a",IF(BG$3&gt;(A26stdlife+$E408),(Input!$L$168*(1+rvanilla)^0.5)-SUM($L408:BF408),(Input!$L$168*(1+rvanilla)^0.5)/A26stdlife))</f>
        <v>0</v>
      </c>
      <c r="BH408" s="164">
        <f>IF(A26stdlife="n/a","n/a",IF(BH$3&gt;(A26stdlife+$E408),(Input!$L$168*(1+rvanilla)^0.5)-SUM($L408:BG408),(Input!$L$168*(1+rvanilla)^0.5)/A26stdlife))</f>
        <v>0</v>
      </c>
      <c r="BI408" s="164">
        <f>IF(A26stdlife="n/a","n/a",IF(BI$3&gt;(A26stdlife+$E408),(Input!$L$168*(1+rvanilla)^0.5)-SUM($L408:BH408),(Input!$L$168*(1+rvanilla)^0.5)/A26stdlife))</f>
        <v>0</v>
      </c>
      <c r="BJ408" s="18"/>
      <c r="BK408" s="18"/>
      <c r="BL408"/>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s="5" customFormat="1" hidden="1" outlineLevel="2" x14ac:dyDescent="0.2">
      <c r="A409" s="18"/>
      <c r="B409" s="18"/>
      <c r="C409" s="36"/>
      <c r="D409" s="485"/>
      <c r="E409" s="283">
        <v>7</v>
      </c>
      <c r="F409" s="38"/>
      <c r="G409" s="391"/>
      <c r="H409" s="308"/>
      <c r="I409" s="308"/>
      <c r="J409" s="308"/>
      <c r="K409" s="308"/>
      <c r="L409" s="308"/>
      <c r="M409" s="307"/>
      <c r="N409" s="164">
        <f>IF(A26stdlife="n/a","n/a",IF(N$3&gt;(A26stdlife+$E409),(Input!$M$168*(1+rvanilla)^0.5)-SUM($M409:M409),(Input!$M$168*(1+rvanilla)^0.5)/A26stdlife))</f>
        <v>0</v>
      </c>
      <c r="O409" s="164">
        <f>IF(A26stdlife="n/a","n/a",IF(O$3&gt;(A26stdlife+$E409),(Input!$M$168*(1+rvanilla)^0.5)-SUM($M409:N409),(Input!$M$168*(1+rvanilla)^0.5)/A26stdlife))</f>
        <v>0</v>
      </c>
      <c r="P409" s="164">
        <f>IF(A26stdlife="n/a","n/a",IF(P$3&gt;(A26stdlife+$E409),(Input!$M$168*(1+rvanilla)^0.5)-SUM($M409:O409),(Input!$M$168*(1+rvanilla)^0.5)/A26stdlife))</f>
        <v>0</v>
      </c>
      <c r="Q409" s="164">
        <f>IF(A26stdlife="n/a","n/a",IF(Q$3&gt;(A26stdlife+$E409),(Input!$M$168*(1+rvanilla)^0.5)-SUM($M409:P409),(Input!$M$168*(1+rvanilla)^0.5)/A26stdlife))</f>
        <v>0</v>
      </c>
      <c r="R409" s="164">
        <f>IF(A26stdlife="n/a","n/a",IF(R$3&gt;(A26stdlife+$E409),(Input!$M$168*(1+rvanilla)^0.5)-SUM($M409:Q409),(Input!$M$168*(1+rvanilla)^0.5)/A26stdlife))</f>
        <v>0</v>
      </c>
      <c r="S409" s="164">
        <f>IF(A26stdlife="n/a","n/a",IF(S$3&gt;(A26stdlife+$E409),(Input!$M$168*(1+rvanilla)^0.5)-SUM($M409:R409),(Input!$M$168*(1+rvanilla)^0.5)/A26stdlife))</f>
        <v>0</v>
      </c>
      <c r="T409" s="164">
        <f>IF(A26stdlife="n/a","n/a",IF(T$3&gt;(A26stdlife+$E409),(Input!$M$168*(1+rvanilla)^0.5)-SUM($M409:S409),(Input!$M$168*(1+rvanilla)^0.5)/A26stdlife))</f>
        <v>0</v>
      </c>
      <c r="U409" s="164">
        <f>IF(A26stdlife="n/a","n/a",IF(U$3&gt;(A26stdlife+$E409),(Input!$M$168*(1+rvanilla)^0.5)-SUM($M409:T409),(Input!$M$168*(1+rvanilla)^0.5)/A26stdlife))</f>
        <v>0</v>
      </c>
      <c r="V409" s="164">
        <f>IF(A26stdlife="n/a","n/a",IF(V$3&gt;(A26stdlife+$E409),(Input!$M$168*(1+rvanilla)^0.5)-SUM($M409:U409),(Input!$M$168*(1+rvanilla)^0.5)/A26stdlife))</f>
        <v>0</v>
      </c>
      <c r="W409" s="164">
        <f>IF(A26stdlife="n/a","n/a",IF(W$3&gt;(A26stdlife+$E409),(Input!$M$168*(1+rvanilla)^0.5)-SUM($M409:V409),(Input!$M$168*(1+rvanilla)^0.5)/A26stdlife))</f>
        <v>0</v>
      </c>
      <c r="X409" s="164">
        <f>IF(A26stdlife="n/a","n/a",IF(X$3&gt;(A26stdlife+$E409),(Input!$M$168*(1+rvanilla)^0.5)-SUM($M409:W409),(Input!$M$168*(1+rvanilla)^0.5)/A26stdlife))</f>
        <v>0</v>
      </c>
      <c r="Y409" s="164">
        <f>IF(A26stdlife="n/a","n/a",IF(Y$3&gt;(A26stdlife+$E409),(Input!$M$168*(1+rvanilla)^0.5)-SUM($M409:X409),(Input!$M$168*(1+rvanilla)^0.5)/A26stdlife))</f>
        <v>0</v>
      </c>
      <c r="Z409" s="164">
        <f>IF(A26stdlife="n/a","n/a",IF(Z$3&gt;(A26stdlife+$E409),(Input!$M$168*(1+rvanilla)^0.5)-SUM($M409:Y409),(Input!$M$168*(1+rvanilla)^0.5)/A26stdlife))</f>
        <v>0</v>
      </c>
      <c r="AA409" s="164">
        <f>IF(A26stdlife="n/a","n/a",IF(AA$3&gt;(A26stdlife+$E409),(Input!$M$168*(1+rvanilla)^0.5)-SUM($M409:Z409),(Input!$M$168*(1+rvanilla)^0.5)/A26stdlife))</f>
        <v>0</v>
      </c>
      <c r="AB409" s="164">
        <f>IF(A26stdlife="n/a","n/a",IF(AB$3&gt;(A26stdlife+$E409),(Input!$M$168*(1+rvanilla)^0.5)-SUM($M409:AA409),(Input!$M$168*(1+rvanilla)^0.5)/A26stdlife))</f>
        <v>0</v>
      </c>
      <c r="AC409" s="164">
        <f>IF(A26stdlife="n/a","n/a",IF(AC$3&gt;(A26stdlife+$E409),(Input!$M$168*(1+rvanilla)^0.5)-SUM($M409:AB409),(Input!$M$168*(1+rvanilla)^0.5)/A26stdlife))</f>
        <v>0</v>
      </c>
      <c r="AD409" s="164">
        <f>IF(A26stdlife="n/a","n/a",IF(AD$3&gt;(A26stdlife+$E409),(Input!$M$168*(1+rvanilla)^0.5)-SUM($M409:AC409),(Input!$M$168*(1+rvanilla)^0.5)/A26stdlife))</f>
        <v>0</v>
      </c>
      <c r="AE409" s="164">
        <f>IF(A26stdlife="n/a","n/a",IF(AE$3&gt;(A26stdlife+$E409),(Input!$M$168*(1+rvanilla)^0.5)-SUM($M409:AD409),(Input!$M$168*(1+rvanilla)^0.5)/A26stdlife))</f>
        <v>0</v>
      </c>
      <c r="AF409" s="164">
        <f>IF(A26stdlife="n/a","n/a",IF(AF$3&gt;(A26stdlife+$E409),(Input!$M$168*(1+rvanilla)^0.5)-SUM($M409:AE409),(Input!$M$168*(1+rvanilla)^0.5)/A26stdlife))</f>
        <v>0</v>
      </c>
      <c r="AG409" s="164">
        <f>IF(A26stdlife="n/a","n/a",IF(AG$3&gt;(A26stdlife+$E409),(Input!$M$168*(1+rvanilla)^0.5)-SUM($M409:AF409),(Input!$M$168*(1+rvanilla)^0.5)/A26stdlife))</f>
        <v>0</v>
      </c>
      <c r="AH409" s="164">
        <f>IF(A26stdlife="n/a","n/a",IF(AH$3&gt;(A26stdlife+$E409),(Input!$M$168*(1+rvanilla)^0.5)-SUM($M409:AG409),(Input!$M$168*(1+rvanilla)^0.5)/A26stdlife))</f>
        <v>0</v>
      </c>
      <c r="AI409" s="164">
        <f>IF(A26stdlife="n/a","n/a",IF(AI$3&gt;(A26stdlife+$E409),(Input!$M$168*(1+rvanilla)^0.5)-SUM($M409:AH409),(Input!$M$168*(1+rvanilla)^0.5)/A26stdlife))</f>
        <v>0</v>
      </c>
      <c r="AJ409" s="164">
        <f>IF(A26stdlife="n/a","n/a",IF(AJ$3&gt;(A26stdlife+$E409),(Input!$M$168*(1+rvanilla)^0.5)-SUM($M409:AI409),(Input!$M$168*(1+rvanilla)^0.5)/A26stdlife))</f>
        <v>0</v>
      </c>
      <c r="AK409" s="164">
        <f>IF(A26stdlife="n/a","n/a",IF(AK$3&gt;(A26stdlife+$E409),(Input!$M$168*(1+rvanilla)^0.5)-SUM($M409:AJ409),(Input!$M$168*(1+rvanilla)^0.5)/A26stdlife))</f>
        <v>0</v>
      </c>
      <c r="AL409" s="164">
        <f>IF(A26stdlife="n/a","n/a",IF(AL$3&gt;(A26stdlife+$E409),(Input!$M$168*(1+rvanilla)^0.5)-SUM($M409:AK409),(Input!$M$168*(1+rvanilla)^0.5)/A26stdlife))</f>
        <v>0</v>
      </c>
      <c r="AM409" s="164">
        <f>IF(A26stdlife="n/a","n/a",IF(AM$3&gt;(A26stdlife+$E409),(Input!$M$168*(1+rvanilla)^0.5)-SUM($M409:AL409),(Input!$M$168*(1+rvanilla)^0.5)/A26stdlife))</f>
        <v>0</v>
      </c>
      <c r="AN409" s="164">
        <f>IF(A26stdlife="n/a","n/a",IF(AN$3&gt;(A26stdlife+$E409),(Input!$M$168*(1+rvanilla)^0.5)-SUM($M409:AM409),(Input!$M$168*(1+rvanilla)^0.5)/A26stdlife))</f>
        <v>0</v>
      </c>
      <c r="AO409" s="164">
        <f>IF(A26stdlife="n/a","n/a",IF(AO$3&gt;(A26stdlife+$E409),(Input!$M$168*(1+rvanilla)^0.5)-SUM($M409:AN409),(Input!$M$168*(1+rvanilla)^0.5)/A26stdlife))</f>
        <v>0</v>
      </c>
      <c r="AP409" s="164">
        <f>IF(A26stdlife="n/a","n/a",IF(AP$3&gt;(A26stdlife+$E409),(Input!$M$168*(1+rvanilla)^0.5)-SUM($M409:AO409),(Input!$M$168*(1+rvanilla)^0.5)/A26stdlife))</f>
        <v>0</v>
      </c>
      <c r="AQ409" s="164">
        <f>IF(A26stdlife="n/a","n/a",IF(AQ$3&gt;(A26stdlife+$E409),(Input!$M$168*(1+rvanilla)^0.5)-SUM($M409:AP409),(Input!$M$168*(1+rvanilla)^0.5)/A26stdlife))</f>
        <v>0</v>
      </c>
      <c r="AR409" s="164">
        <f>IF(A26stdlife="n/a","n/a",IF(AR$3&gt;(A26stdlife+$E409),(Input!$M$168*(1+rvanilla)^0.5)-SUM($M409:AQ409),(Input!$M$168*(1+rvanilla)^0.5)/A26stdlife))</f>
        <v>0</v>
      </c>
      <c r="AS409" s="164">
        <f>IF(A26stdlife="n/a","n/a",IF(AS$3&gt;(A26stdlife+$E409),(Input!$M$168*(1+rvanilla)^0.5)-SUM($M409:AR409),(Input!$M$168*(1+rvanilla)^0.5)/A26stdlife))</f>
        <v>0</v>
      </c>
      <c r="AT409" s="164">
        <f>IF(A26stdlife="n/a","n/a",IF(AT$3&gt;(A26stdlife+$E409),(Input!$M$168*(1+rvanilla)^0.5)-SUM($M409:AS409),(Input!$M$168*(1+rvanilla)^0.5)/A26stdlife))</f>
        <v>0</v>
      </c>
      <c r="AU409" s="164">
        <f>IF(A26stdlife="n/a","n/a",IF(AU$3&gt;(A26stdlife+$E409),(Input!$M$168*(1+rvanilla)^0.5)-SUM($M409:AT409),(Input!$M$168*(1+rvanilla)^0.5)/A26stdlife))</f>
        <v>0</v>
      </c>
      <c r="AV409" s="164">
        <f>IF(A26stdlife="n/a","n/a",IF(AV$3&gt;(A26stdlife+$E409),(Input!$M$168*(1+rvanilla)^0.5)-SUM($M409:AU409),(Input!$M$168*(1+rvanilla)^0.5)/A26stdlife))</f>
        <v>0</v>
      </c>
      <c r="AW409" s="164">
        <f>IF(A26stdlife="n/a","n/a",IF(AW$3&gt;(A26stdlife+$E409),(Input!$M$168*(1+rvanilla)^0.5)-SUM($M409:AV409),(Input!$M$168*(1+rvanilla)^0.5)/A26stdlife))</f>
        <v>0</v>
      </c>
      <c r="AX409" s="164">
        <f>IF(A26stdlife="n/a","n/a",IF(AX$3&gt;(A26stdlife+$E409),(Input!$M$168*(1+rvanilla)^0.5)-SUM($M409:AW409),(Input!$M$168*(1+rvanilla)^0.5)/A26stdlife))</f>
        <v>0</v>
      </c>
      <c r="AY409" s="164">
        <f>IF(A26stdlife="n/a","n/a",IF(AY$3&gt;(A26stdlife+$E409),(Input!$M$168*(1+rvanilla)^0.5)-SUM($M409:AX409),(Input!$M$168*(1+rvanilla)^0.5)/A26stdlife))</f>
        <v>0</v>
      </c>
      <c r="AZ409" s="164">
        <f>IF(A26stdlife="n/a","n/a",IF(AZ$3&gt;(A26stdlife+$E409),(Input!$M$168*(1+rvanilla)^0.5)-SUM($M409:AY409),(Input!$M$168*(1+rvanilla)^0.5)/A26stdlife))</f>
        <v>0</v>
      </c>
      <c r="BA409" s="164">
        <f>IF(A26stdlife="n/a","n/a",IF(BA$3&gt;(A26stdlife+$E409),(Input!$M$168*(1+rvanilla)^0.5)-SUM($M409:AZ409),(Input!$M$168*(1+rvanilla)^0.5)/A26stdlife))</f>
        <v>0</v>
      </c>
      <c r="BB409" s="164">
        <f>IF(A26stdlife="n/a","n/a",IF(BB$3&gt;(A26stdlife+$E409),(Input!$M$168*(1+rvanilla)^0.5)-SUM($M409:BA409),(Input!$M$168*(1+rvanilla)^0.5)/A26stdlife))</f>
        <v>0</v>
      </c>
      <c r="BC409" s="164">
        <f>IF(A26stdlife="n/a","n/a",IF(BC$3&gt;(A26stdlife+$E409),(Input!$M$168*(1+rvanilla)^0.5)-SUM($M409:BB409),(Input!$M$168*(1+rvanilla)^0.5)/A26stdlife))</f>
        <v>0</v>
      </c>
      <c r="BD409" s="164">
        <f>IF(A26stdlife="n/a","n/a",IF(BD$3&gt;(A26stdlife+$E409),(Input!$M$168*(1+rvanilla)^0.5)-SUM($M409:BC409),(Input!$M$168*(1+rvanilla)^0.5)/A26stdlife))</f>
        <v>0</v>
      </c>
      <c r="BE409" s="164">
        <f>IF(A26stdlife="n/a","n/a",IF(BE$3&gt;(A26stdlife+$E409),(Input!$M$168*(1+rvanilla)^0.5)-SUM($M409:BD409),(Input!$M$168*(1+rvanilla)^0.5)/A26stdlife))</f>
        <v>0</v>
      </c>
      <c r="BF409" s="164">
        <f>IF(A26stdlife="n/a","n/a",IF(BF$3&gt;(A26stdlife+$E409),(Input!$M$168*(1+rvanilla)^0.5)-SUM($M409:BE409),(Input!$M$168*(1+rvanilla)^0.5)/A26stdlife))</f>
        <v>0</v>
      </c>
      <c r="BG409" s="164">
        <f>IF(A26stdlife="n/a","n/a",IF(BG$3&gt;(A26stdlife+$E409),(Input!$M$168*(1+rvanilla)^0.5)-SUM($M409:BF409),(Input!$M$168*(1+rvanilla)^0.5)/A26stdlife))</f>
        <v>0</v>
      </c>
      <c r="BH409" s="164">
        <f>IF(A26stdlife="n/a","n/a",IF(BH$3&gt;(A26stdlife+$E409),(Input!$M$168*(1+rvanilla)^0.5)-SUM($M409:BG409),(Input!$M$168*(1+rvanilla)^0.5)/A26stdlife))</f>
        <v>0</v>
      </c>
      <c r="BI409" s="164">
        <f>IF(A26stdlife="n/a","n/a",IF(BI$3&gt;(A26stdlife+$E409),(Input!$M$168*(1+rvanilla)^0.5)-SUM($M409:BH409),(Input!$M$168*(1+rvanilla)^0.5)/A26stdlife))</f>
        <v>0</v>
      </c>
      <c r="BJ409" s="18"/>
      <c r="BK409" s="18"/>
      <c r="BL409"/>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s="5" customFormat="1" hidden="1" outlineLevel="2" x14ac:dyDescent="0.2">
      <c r="A410" s="18"/>
      <c r="B410" s="18"/>
      <c r="C410" s="36"/>
      <c r="D410" s="485"/>
      <c r="E410" s="283">
        <v>8</v>
      </c>
      <c r="F410" s="38"/>
      <c r="G410" s="391"/>
      <c r="H410" s="308"/>
      <c r="I410" s="308"/>
      <c r="J410" s="308"/>
      <c r="K410" s="308"/>
      <c r="L410" s="308"/>
      <c r="M410" s="308"/>
      <c r="N410" s="307"/>
      <c r="O410" s="164">
        <f>IF(A26stdlife="n/a","n/a",IF(O$3&gt;(A26stdlife+$E410),(Input!$N$168*(1+rvanilla)^0.5)-SUM($N410:N410),(Input!$N$168*(1+rvanilla)^0.5)/A26stdlife))</f>
        <v>0</v>
      </c>
      <c r="P410" s="164">
        <f>IF(A26stdlife="n/a","n/a",IF(P$3&gt;(A26stdlife+$E410),(Input!$N$168*(1+rvanilla)^0.5)-SUM($N410:O410),(Input!$N$168*(1+rvanilla)^0.5)/A26stdlife))</f>
        <v>0</v>
      </c>
      <c r="Q410" s="164">
        <f>IF(A26stdlife="n/a","n/a",IF(Q$3&gt;(A26stdlife+$E410),(Input!$N$168*(1+rvanilla)^0.5)-SUM($N410:P410),(Input!$N$168*(1+rvanilla)^0.5)/A26stdlife))</f>
        <v>0</v>
      </c>
      <c r="R410" s="164">
        <f>IF(A26stdlife="n/a","n/a",IF(R$3&gt;(A26stdlife+$E410),(Input!$N$168*(1+rvanilla)^0.5)-SUM($N410:Q410),(Input!$N$168*(1+rvanilla)^0.5)/A26stdlife))</f>
        <v>0</v>
      </c>
      <c r="S410" s="164">
        <f>IF(A26stdlife="n/a","n/a",IF(S$3&gt;(A26stdlife+$E410),(Input!$N$168*(1+rvanilla)^0.5)-SUM($N410:R410),(Input!$N$168*(1+rvanilla)^0.5)/A26stdlife))</f>
        <v>0</v>
      </c>
      <c r="T410" s="164">
        <f>IF(A26stdlife="n/a","n/a",IF(T$3&gt;(A26stdlife+$E410),(Input!$N$168*(1+rvanilla)^0.5)-SUM($N410:S410),(Input!$N$168*(1+rvanilla)^0.5)/A26stdlife))</f>
        <v>0</v>
      </c>
      <c r="U410" s="164">
        <f>IF(A26stdlife="n/a","n/a",IF(U$3&gt;(A26stdlife+$E410),(Input!$N$168*(1+rvanilla)^0.5)-SUM($N410:T410),(Input!$N$168*(1+rvanilla)^0.5)/A26stdlife))</f>
        <v>0</v>
      </c>
      <c r="V410" s="164">
        <f>IF(A26stdlife="n/a","n/a",IF(V$3&gt;(A26stdlife+$E410),(Input!$N$168*(1+rvanilla)^0.5)-SUM($N410:U410),(Input!$N$168*(1+rvanilla)^0.5)/A26stdlife))</f>
        <v>0</v>
      </c>
      <c r="W410" s="164">
        <f>IF(A26stdlife="n/a","n/a",IF(W$3&gt;(A26stdlife+$E410),(Input!$N$168*(1+rvanilla)^0.5)-SUM($N410:V410),(Input!$N$168*(1+rvanilla)^0.5)/A26stdlife))</f>
        <v>0</v>
      </c>
      <c r="X410" s="164">
        <f>IF(A26stdlife="n/a","n/a",IF(X$3&gt;(A26stdlife+$E410),(Input!$N$168*(1+rvanilla)^0.5)-SUM($N410:W410),(Input!$N$168*(1+rvanilla)^0.5)/A26stdlife))</f>
        <v>0</v>
      </c>
      <c r="Y410" s="164">
        <f>IF(A26stdlife="n/a","n/a",IF(Y$3&gt;(A26stdlife+$E410),(Input!$N$168*(1+rvanilla)^0.5)-SUM($N410:X410),(Input!$N$168*(1+rvanilla)^0.5)/A26stdlife))</f>
        <v>0</v>
      </c>
      <c r="Z410" s="164">
        <f>IF(A26stdlife="n/a","n/a",IF(Z$3&gt;(A26stdlife+$E410),(Input!$N$168*(1+rvanilla)^0.5)-SUM($N410:Y410),(Input!$N$168*(1+rvanilla)^0.5)/A26stdlife))</f>
        <v>0</v>
      </c>
      <c r="AA410" s="164">
        <f>IF(A26stdlife="n/a","n/a",IF(AA$3&gt;(A26stdlife+$E410),(Input!$N$168*(1+rvanilla)^0.5)-SUM($N410:Z410),(Input!$N$168*(1+rvanilla)^0.5)/A26stdlife))</f>
        <v>0</v>
      </c>
      <c r="AB410" s="164">
        <f>IF(A26stdlife="n/a","n/a",IF(AB$3&gt;(A26stdlife+$E410),(Input!$N$168*(1+rvanilla)^0.5)-SUM($N410:AA410),(Input!$N$168*(1+rvanilla)^0.5)/A26stdlife))</f>
        <v>0</v>
      </c>
      <c r="AC410" s="164">
        <f>IF(A26stdlife="n/a","n/a",IF(AC$3&gt;(A26stdlife+$E410),(Input!$N$168*(1+rvanilla)^0.5)-SUM($N410:AB410),(Input!$N$168*(1+rvanilla)^0.5)/A26stdlife))</f>
        <v>0</v>
      </c>
      <c r="AD410" s="164">
        <f>IF(A26stdlife="n/a","n/a",IF(AD$3&gt;(A26stdlife+$E410),(Input!$N$168*(1+rvanilla)^0.5)-SUM($N410:AC410),(Input!$N$168*(1+rvanilla)^0.5)/A26stdlife))</f>
        <v>0</v>
      </c>
      <c r="AE410" s="164">
        <f>IF(A26stdlife="n/a","n/a",IF(AE$3&gt;(A26stdlife+$E410),(Input!$N$168*(1+rvanilla)^0.5)-SUM($N410:AD410),(Input!$N$168*(1+rvanilla)^0.5)/A26stdlife))</f>
        <v>0</v>
      </c>
      <c r="AF410" s="164">
        <f>IF(A26stdlife="n/a","n/a",IF(AF$3&gt;(A26stdlife+$E410),(Input!$N$168*(1+rvanilla)^0.5)-SUM($N410:AE410),(Input!$N$168*(1+rvanilla)^0.5)/A26stdlife))</f>
        <v>0</v>
      </c>
      <c r="AG410" s="164">
        <f>IF(A26stdlife="n/a","n/a",IF(AG$3&gt;(A26stdlife+$E410),(Input!$N$168*(1+rvanilla)^0.5)-SUM($N410:AF410),(Input!$N$168*(1+rvanilla)^0.5)/A26stdlife))</f>
        <v>0</v>
      </c>
      <c r="AH410" s="164">
        <f>IF(A26stdlife="n/a","n/a",IF(AH$3&gt;(A26stdlife+$E410),(Input!$N$168*(1+rvanilla)^0.5)-SUM($N410:AG410),(Input!$N$168*(1+rvanilla)^0.5)/A26stdlife))</f>
        <v>0</v>
      </c>
      <c r="AI410" s="164">
        <f>IF(A26stdlife="n/a","n/a",IF(AI$3&gt;(A26stdlife+$E410),(Input!$N$168*(1+rvanilla)^0.5)-SUM($N410:AH410),(Input!$N$168*(1+rvanilla)^0.5)/A26stdlife))</f>
        <v>0</v>
      </c>
      <c r="AJ410" s="164">
        <f>IF(A26stdlife="n/a","n/a",IF(AJ$3&gt;(A26stdlife+$E410),(Input!$N$168*(1+rvanilla)^0.5)-SUM($N410:AI410),(Input!$N$168*(1+rvanilla)^0.5)/A26stdlife))</f>
        <v>0</v>
      </c>
      <c r="AK410" s="164">
        <f>IF(A26stdlife="n/a","n/a",IF(AK$3&gt;(A26stdlife+$E410),(Input!$N$168*(1+rvanilla)^0.5)-SUM($N410:AJ410),(Input!$N$168*(1+rvanilla)^0.5)/A26stdlife))</f>
        <v>0</v>
      </c>
      <c r="AL410" s="164">
        <f>IF(A26stdlife="n/a","n/a",IF(AL$3&gt;(A26stdlife+$E410),(Input!$N$168*(1+rvanilla)^0.5)-SUM($N410:AK410),(Input!$N$168*(1+rvanilla)^0.5)/A26stdlife))</f>
        <v>0</v>
      </c>
      <c r="AM410" s="164">
        <f>IF(A26stdlife="n/a","n/a",IF(AM$3&gt;(A26stdlife+$E410),(Input!$N$168*(1+rvanilla)^0.5)-SUM($N410:AL410),(Input!$N$168*(1+rvanilla)^0.5)/A26stdlife))</f>
        <v>0</v>
      </c>
      <c r="AN410" s="164">
        <f>IF(A26stdlife="n/a","n/a",IF(AN$3&gt;(A26stdlife+$E410),(Input!$N$168*(1+rvanilla)^0.5)-SUM($N410:AM410),(Input!$N$168*(1+rvanilla)^0.5)/A26stdlife))</f>
        <v>0</v>
      </c>
      <c r="AO410" s="164">
        <f>IF(A26stdlife="n/a","n/a",IF(AO$3&gt;(A26stdlife+$E410),(Input!$N$168*(1+rvanilla)^0.5)-SUM($N410:AN410),(Input!$N$168*(1+rvanilla)^0.5)/A26stdlife))</f>
        <v>0</v>
      </c>
      <c r="AP410" s="164">
        <f>IF(A26stdlife="n/a","n/a",IF(AP$3&gt;(A26stdlife+$E410),(Input!$N$168*(1+rvanilla)^0.5)-SUM($N410:AO410),(Input!$N$168*(1+rvanilla)^0.5)/A26stdlife))</f>
        <v>0</v>
      </c>
      <c r="AQ410" s="164">
        <f>IF(A26stdlife="n/a","n/a",IF(AQ$3&gt;(A26stdlife+$E410),(Input!$N$168*(1+rvanilla)^0.5)-SUM($N410:AP410),(Input!$N$168*(1+rvanilla)^0.5)/A26stdlife))</f>
        <v>0</v>
      </c>
      <c r="AR410" s="164">
        <f>IF(A26stdlife="n/a","n/a",IF(AR$3&gt;(A26stdlife+$E410),(Input!$N$168*(1+rvanilla)^0.5)-SUM($N410:AQ410),(Input!$N$168*(1+rvanilla)^0.5)/A26stdlife))</f>
        <v>0</v>
      </c>
      <c r="AS410" s="164">
        <f>IF(A26stdlife="n/a","n/a",IF(AS$3&gt;(A26stdlife+$E410),(Input!$N$168*(1+rvanilla)^0.5)-SUM($N410:AR410),(Input!$N$168*(1+rvanilla)^0.5)/A26stdlife))</f>
        <v>0</v>
      </c>
      <c r="AT410" s="164">
        <f>IF(A26stdlife="n/a","n/a",IF(AT$3&gt;(A26stdlife+$E410),(Input!$N$168*(1+rvanilla)^0.5)-SUM($N410:AS410),(Input!$N$168*(1+rvanilla)^0.5)/A26stdlife))</f>
        <v>0</v>
      </c>
      <c r="AU410" s="164">
        <f>IF(A26stdlife="n/a","n/a",IF(AU$3&gt;(A26stdlife+$E410),(Input!$N$168*(1+rvanilla)^0.5)-SUM($N410:AT410),(Input!$N$168*(1+rvanilla)^0.5)/A26stdlife))</f>
        <v>0</v>
      </c>
      <c r="AV410" s="164">
        <f>IF(A26stdlife="n/a","n/a",IF(AV$3&gt;(A26stdlife+$E410),(Input!$N$168*(1+rvanilla)^0.5)-SUM($N410:AU410),(Input!$N$168*(1+rvanilla)^0.5)/A26stdlife))</f>
        <v>0</v>
      </c>
      <c r="AW410" s="164">
        <f>IF(A26stdlife="n/a","n/a",IF(AW$3&gt;(A26stdlife+$E410),(Input!$N$168*(1+rvanilla)^0.5)-SUM($N410:AV410),(Input!$N$168*(1+rvanilla)^0.5)/A26stdlife))</f>
        <v>0</v>
      </c>
      <c r="AX410" s="164">
        <f>IF(A26stdlife="n/a","n/a",IF(AX$3&gt;(A26stdlife+$E410),(Input!$N$168*(1+rvanilla)^0.5)-SUM($N410:AW410),(Input!$N$168*(1+rvanilla)^0.5)/A26stdlife))</f>
        <v>0</v>
      </c>
      <c r="AY410" s="164">
        <f>IF(A26stdlife="n/a","n/a",IF(AY$3&gt;(A26stdlife+$E410),(Input!$N$168*(1+rvanilla)^0.5)-SUM($N410:AX410),(Input!$N$168*(1+rvanilla)^0.5)/A26stdlife))</f>
        <v>0</v>
      </c>
      <c r="AZ410" s="164">
        <f>IF(A26stdlife="n/a","n/a",IF(AZ$3&gt;(A26stdlife+$E410),(Input!$N$168*(1+rvanilla)^0.5)-SUM($N410:AY410),(Input!$N$168*(1+rvanilla)^0.5)/A26stdlife))</f>
        <v>0</v>
      </c>
      <c r="BA410" s="164">
        <f>IF(A26stdlife="n/a","n/a",IF(BA$3&gt;(A26stdlife+$E410),(Input!$N$168*(1+rvanilla)^0.5)-SUM($N410:AZ410),(Input!$N$168*(1+rvanilla)^0.5)/A26stdlife))</f>
        <v>0</v>
      </c>
      <c r="BB410" s="164">
        <f>IF(A26stdlife="n/a","n/a",IF(BB$3&gt;(A26stdlife+$E410),(Input!$N$168*(1+rvanilla)^0.5)-SUM($N410:BA410),(Input!$N$168*(1+rvanilla)^0.5)/A26stdlife))</f>
        <v>0</v>
      </c>
      <c r="BC410" s="164">
        <f>IF(A26stdlife="n/a","n/a",IF(BC$3&gt;(A26stdlife+$E410),(Input!$N$168*(1+rvanilla)^0.5)-SUM($N410:BB410),(Input!$N$168*(1+rvanilla)^0.5)/A26stdlife))</f>
        <v>0</v>
      </c>
      <c r="BD410" s="164">
        <f>IF(A26stdlife="n/a","n/a",IF(BD$3&gt;(A26stdlife+$E410),(Input!$N$168*(1+rvanilla)^0.5)-SUM($N410:BC410),(Input!$N$168*(1+rvanilla)^0.5)/A26stdlife))</f>
        <v>0</v>
      </c>
      <c r="BE410" s="164">
        <f>IF(A26stdlife="n/a","n/a",IF(BE$3&gt;(A26stdlife+$E410),(Input!$N$168*(1+rvanilla)^0.5)-SUM($N410:BD410),(Input!$N$168*(1+rvanilla)^0.5)/A26stdlife))</f>
        <v>0</v>
      </c>
      <c r="BF410" s="164">
        <f>IF(A26stdlife="n/a","n/a",IF(BF$3&gt;(A26stdlife+$E410),(Input!$N$168*(1+rvanilla)^0.5)-SUM($N410:BE410),(Input!$N$168*(1+rvanilla)^0.5)/A26stdlife))</f>
        <v>0</v>
      </c>
      <c r="BG410" s="164">
        <f>IF(A26stdlife="n/a","n/a",IF(BG$3&gt;(A26stdlife+$E410),(Input!$N$168*(1+rvanilla)^0.5)-SUM($N410:BF410),(Input!$N$168*(1+rvanilla)^0.5)/A26stdlife))</f>
        <v>0</v>
      </c>
      <c r="BH410" s="164">
        <f>IF(A26stdlife="n/a","n/a",IF(BH$3&gt;(A26stdlife+$E410),(Input!$N$168*(1+rvanilla)^0.5)-SUM($N410:BG410),(Input!$N$168*(1+rvanilla)^0.5)/A26stdlife))</f>
        <v>0</v>
      </c>
      <c r="BI410" s="164">
        <f>IF(A26stdlife="n/a","n/a",IF(BI$3&gt;(A26stdlife+$E410),(Input!$N$168*(1+rvanilla)^0.5)-SUM($N410:BH410),(Input!$N$168*(1+rvanilla)^0.5)/A26stdlife))</f>
        <v>0</v>
      </c>
      <c r="BJ410" s="18"/>
      <c r="BK410" s="18"/>
      <c r="BL410"/>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s="5" customFormat="1" hidden="1" outlineLevel="2" x14ac:dyDescent="0.2">
      <c r="A411" s="18"/>
      <c r="B411" s="18"/>
      <c r="C411" s="36"/>
      <c r="D411" s="485"/>
      <c r="E411" s="283">
        <v>9</v>
      </c>
      <c r="F411" s="38"/>
      <c r="G411" s="391"/>
      <c r="H411" s="308"/>
      <c r="I411" s="308"/>
      <c r="J411" s="308"/>
      <c r="K411" s="308"/>
      <c r="L411" s="308"/>
      <c r="M411" s="308"/>
      <c r="N411" s="308"/>
      <c r="O411" s="307"/>
      <c r="P411" s="164">
        <f>IF(A26stdlife="n/a","n/a",IF(P$3&gt;(A26stdlife+$E411),(Input!$O$168*(1+rvanilla)^0.5)-SUM($O411:O411),(Input!$O$168*(1+rvanilla)^0.5)/A26stdlife))</f>
        <v>0</v>
      </c>
      <c r="Q411" s="164">
        <f>IF(A26stdlife="n/a","n/a",IF(Q$3&gt;(A26stdlife+$E411),(Input!$O$168*(1+rvanilla)^0.5)-SUM($O411:P411),(Input!$O$168*(1+rvanilla)^0.5)/A26stdlife))</f>
        <v>0</v>
      </c>
      <c r="R411" s="164">
        <f>IF(A26stdlife="n/a","n/a",IF(R$3&gt;(A26stdlife+$E411),(Input!$O$168*(1+rvanilla)^0.5)-SUM($O411:Q411),(Input!$O$168*(1+rvanilla)^0.5)/A26stdlife))</f>
        <v>0</v>
      </c>
      <c r="S411" s="164">
        <f>IF(A26stdlife="n/a","n/a",IF(S$3&gt;(A26stdlife+$E411),(Input!$O$168*(1+rvanilla)^0.5)-SUM($O411:R411),(Input!$O$168*(1+rvanilla)^0.5)/A26stdlife))</f>
        <v>0</v>
      </c>
      <c r="T411" s="164">
        <f>IF(A26stdlife="n/a","n/a",IF(T$3&gt;(A26stdlife+$E411),(Input!$O$168*(1+rvanilla)^0.5)-SUM($O411:S411),(Input!$O$168*(1+rvanilla)^0.5)/A26stdlife))</f>
        <v>0</v>
      </c>
      <c r="U411" s="164">
        <f>IF(A26stdlife="n/a","n/a",IF(U$3&gt;(A26stdlife+$E411),(Input!$O$168*(1+rvanilla)^0.5)-SUM($O411:T411),(Input!$O$168*(1+rvanilla)^0.5)/A26stdlife))</f>
        <v>0</v>
      </c>
      <c r="V411" s="164">
        <f>IF(A26stdlife="n/a","n/a",IF(V$3&gt;(A26stdlife+$E411),(Input!$O$168*(1+rvanilla)^0.5)-SUM($O411:U411),(Input!$O$168*(1+rvanilla)^0.5)/A26stdlife))</f>
        <v>0</v>
      </c>
      <c r="W411" s="164">
        <f>IF(A26stdlife="n/a","n/a",IF(W$3&gt;(A26stdlife+$E411),(Input!$O$168*(1+rvanilla)^0.5)-SUM($O411:V411),(Input!$O$168*(1+rvanilla)^0.5)/A26stdlife))</f>
        <v>0</v>
      </c>
      <c r="X411" s="164">
        <f>IF(A26stdlife="n/a","n/a",IF(X$3&gt;(A26stdlife+$E411),(Input!$O$168*(1+rvanilla)^0.5)-SUM($O411:W411),(Input!$O$168*(1+rvanilla)^0.5)/A26stdlife))</f>
        <v>0</v>
      </c>
      <c r="Y411" s="164">
        <f>IF(A26stdlife="n/a","n/a",IF(Y$3&gt;(A26stdlife+$E411),(Input!$O$168*(1+rvanilla)^0.5)-SUM($O411:X411),(Input!$O$168*(1+rvanilla)^0.5)/A26stdlife))</f>
        <v>0</v>
      </c>
      <c r="Z411" s="164">
        <f>IF(A26stdlife="n/a","n/a",IF(Z$3&gt;(A26stdlife+$E411),(Input!$O$168*(1+rvanilla)^0.5)-SUM($O411:Y411),(Input!$O$168*(1+rvanilla)^0.5)/A26stdlife))</f>
        <v>0</v>
      </c>
      <c r="AA411" s="164">
        <f>IF(A26stdlife="n/a","n/a",IF(AA$3&gt;(A26stdlife+$E411),(Input!$O$168*(1+rvanilla)^0.5)-SUM($O411:Z411),(Input!$O$168*(1+rvanilla)^0.5)/A26stdlife))</f>
        <v>0</v>
      </c>
      <c r="AB411" s="164">
        <f>IF(A26stdlife="n/a","n/a",IF(AB$3&gt;(A26stdlife+$E411),(Input!$O$168*(1+rvanilla)^0.5)-SUM($O411:AA411),(Input!$O$168*(1+rvanilla)^0.5)/A26stdlife))</f>
        <v>0</v>
      </c>
      <c r="AC411" s="164">
        <f>IF(A26stdlife="n/a","n/a",IF(AC$3&gt;(A26stdlife+$E411),(Input!$O$168*(1+rvanilla)^0.5)-SUM($O411:AB411),(Input!$O$168*(1+rvanilla)^0.5)/A26stdlife))</f>
        <v>0</v>
      </c>
      <c r="AD411" s="164">
        <f>IF(A26stdlife="n/a","n/a",IF(AD$3&gt;(A26stdlife+$E411),(Input!$O$168*(1+rvanilla)^0.5)-SUM($O411:AC411),(Input!$O$168*(1+rvanilla)^0.5)/A26stdlife))</f>
        <v>0</v>
      </c>
      <c r="AE411" s="164">
        <f>IF(A26stdlife="n/a","n/a",IF(AE$3&gt;(A26stdlife+$E411),(Input!$O$168*(1+rvanilla)^0.5)-SUM($O411:AD411),(Input!$O$168*(1+rvanilla)^0.5)/A26stdlife))</f>
        <v>0</v>
      </c>
      <c r="AF411" s="164">
        <f>IF(A26stdlife="n/a","n/a",IF(AF$3&gt;(A26stdlife+$E411),(Input!$O$168*(1+rvanilla)^0.5)-SUM($O411:AE411),(Input!$O$168*(1+rvanilla)^0.5)/A26stdlife))</f>
        <v>0</v>
      </c>
      <c r="AG411" s="164">
        <f>IF(A26stdlife="n/a","n/a",IF(AG$3&gt;(A26stdlife+$E411),(Input!$O$168*(1+rvanilla)^0.5)-SUM($O411:AF411),(Input!$O$168*(1+rvanilla)^0.5)/A26stdlife))</f>
        <v>0</v>
      </c>
      <c r="AH411" s="164">
        <f>IF(A26stdlife="n/a","n/a",IF(AH$3&gt;(A26stdlife+$E411),(Input!$O$168*(1+rvanilla)^0.5)-SUM($O411:AG411),(Input!$O$168*(1+rvanilla)^0.5)/A26stdlife))</f>
        <v>0</v>
      </c>
      <c r="AI411" s="164">
        <f>IF(A26stdlife="n/a","n/a",IF(AI$3&gt;(A26stdlife+$E411),(Input!$O$168*(1+rvanilla)^0.5)-SUM($O411:AH411),(Input!$O$168*(1+rvanilla)^0.5)/A26stdlife))</f>
        <v>0</v>
      </c>
      <c r="AJ411" s="164">
        <f>IF(A26stdlife="n/a","n/a",IF(AJ$3&gt;(A26stdlife+$E411),(Input!$O$168*(1+rvanilla)^0.5)-SUM($O411:AI411),(Input!$O$168*(1+rvanilla)^0.5)/A26stdlife))</f>
        <v>0</v>
      </c>
      <c r="AK411" s="164">
        <f>IF(A26stdlife="n/a","n/a",IF(AK$3&gt;(A26stdlife+$E411),(Input!$O$168*(1+rvanilla)^0.5)-SUM($O411:AJ411),(Input!$O$168*(1+rvanilla)^0.5)/A26stdlife))</f>
        <v>0</v>
      </c>
      <c r="AL411" s="164">
        <f>IF(A26stdlife="n/a","n/a",IF(AL$3&gt;(A26stdlife+$E411),(Input!$O$168*(1+rvanilla)^0.5)-SUM($O411:AK411),(Input!$O$168*(1+rvanilla)^0.5)/A26stdlife))</f>
        <v>0</v>
      </c>
      <c r="AM411" s="164">
        <f>IF(A26stdlife="n/a","n/a",IF(AM$3&gt;(A26stdlife+$E411),(Input!$O$168*(1+rvanilla)^0.5)-SUM($O411:AL411),(Input!$O$168*(1+rvanilla)^0.5)/A26stdlife))</f>
        <v>0</v>
      </c>
      <c r="AN411" s="164">
        <f>IF(A26stdlife="n/a","n/a",IF(AN$3&gt;(A26stdlife+$E411),(Input!$O$168*(1+rvanilla)^0.5)-SUM($O411:AM411),(Input!$O$168*(1+rvanilla)^0.5)/A26stdlife))</f>
        <v>0</v>
      </c>
      <c r="AO411" s="164">
        <f>IF(A26stdlife="n/a","n/a",IF(AO$3&gt;(A26stdlife+$E411),(Input!$O$168*(1+rvanilla)^0.5)-SUM($O411:AN411),(Input!$O$168*(1+rvanilla)^0.5)/A26stdlife))</f>
        <v>0</v>
      </c>
      <c r="AP411" s="164">
        <f>IF(A26stdlife="n/a","n/a",IF(AP$3&gt;(A26stdlife+$E411),(Input!$O$168*(1+rvanilla)^0.5)-SUM($O411:AO411),(Input!$O$168*(1+rvanilla)^0.5)/A26stdlife))</f>
        <v>0</v>
      </c>
      <c r="AQ411" s="164">
        <f>IF(A26stdlife="n/a","n/a",IF(AQ$3&gt;(A26stdlife+$E411),(Input!$O$168*(1+rvanilla)^0.5)-SUM($O411:AP411),(Input!$O$168*(1+rvanilla)^0.5)/A26stdlife))</f>
        <v>0</v>
      </c>
      <c r="AR411" s="164">
        <f>IF(A26stdlife="n/a","n/a",IF(AR$3&gt;(A26stdlife+$E411),(Input!$O$168*(1+rvanilla)^0.5)-SUM($O411:AQ411),(Input!$O$168*(1+rvanilla)^0.5)/A26stdlife))</f>
        <v>0</v>
      </c>
      <c r="AS411" s="164">
        <f>IF(A26stdlife="n/a","n/a",IF(AS$3&gt;(A26stdlife+$E411),(Input!$O$168*(1+rvanilla)^0.5)-SUM($O411:AR411),(Input!$O$168*(1+rvanilla)^0.5)/A26stdlife))</f>
        <v>0</v>
      </c>
      <c r="AT411" s="164">
        <f>IF(A26stdlife="n/a","n/a",IF(AT$3&gt;(A26stdlife+$E411),(Input!$O$168*(1+rvanilla)^0.5)-SUM($O411:AS411),(Input!$O$168*(1+rvanilla)^0.5)/A26stdlife))</f>
        <v>0</v>
      </c>
      <c r="AU411" s="164">
        <f>IF(A26stdlife="n/a","n/a",IF(AU$3&gt;(A26stdlife+$E411),(Input!$O$168*(1+rvanilla)^0.5)-SUM($O411:AT411),(Input!$O$168*(1+rvanilla)^0.5)/A26stdlife))</f>
        <v>0</v>
      </c>
      <c r="AV411" s="164">
        <f>IF(A26stdlife="n/a","n/a",IF(AV$3&gt;(A26stdlife+$E411),(Input!$O$168*(1+rvanilla)^0.5)-SUM($O411:AU411),(Input!$O$168*(1+rvanilla)^0.5)/A26stdlife))</f>
        <v>0</v>
      </c>
      <c r="AW411" s="164">
        <f>IF(A26stdlife="n/a","n/a",IF(AW$3&gt;(A26stdlife+$E411),(Input!$O$168*(1+rvanilla)^0.5)-SUM($O411:AV411),(Input!$O$168*(1+rvanilla)^0.5)/A26stdlife))</f>
        <v>0</v>
      </c>
      <c r="AX411" s="164">
        <f>IF(A26stdlife="n/a","n/a",IF(AX$3&gt;(A26stdlife+$E411),(Input!$O$168*(1+rvanilla)^0.5)-SUM($O411:AW411),(Input!$O$168*(1+rvanilla)^0.5)/A26stdlife))</f>
        <v>0</v>
      </c>
      <c r="AY411" s="164">
        <f>IF(A26stdlife="n/a","n/a",IF(AY$3&gt;(A26stdlife+$E411),(Input!$O$168*(1+rvanilla)^0.5)-SUM($O411:AX411),(Input!$O$168*(1+rvanilla)^0.5)/A26stdlife))</f>
        <v>0</v>
      </c>
      <c r="AZ411" s="164">
        <f>IF(A26stdlife="n/a","n/a",IF(AZ$3&gt;(A26stdlife+$E411),(Input!$O$168*(1+rvanilla)^0.5)-SUM($O411:AY411),(Input!$O$168*(1+rvanilla)^0.5)/A26stdlife))</f>
        <v>0</v>
      </c>
      <c r="BA411" s="164">
        <f>IF(A26stdlife="n/a","n/a",IF(BA$3&gt;(A26stdlife+$E411),(Input!$O$168*(1+rvanilla)^0.5)-SUM($O411:AZ411),(Input!$O$168*(1+rvanilla)^0.5)/A26stdlife))</f>
        <v>0</v>
      </c>
      <c r="BB411" s="164">
        <f>IF(A26stdlife="n/a","n/a",IF(BB$3&gt;(A26stdlife+$E411),(Input!$O$168*(1+rvanilla)^0.5)-SUM($O411:BA411),(Input!$O$168*(1+rvanilla)^0.5)/A26stdlife))</f>
        <v>0</v>
      </c>
      <c r="BC411" s="164">
        <f>IF(A26stdlife="n/a","n/a",IF(BC$3&gt;(A26stdlife+$E411),(Input!$O$168*(1+rvanilla)^0.5)-SUM($O411:BB411),(Input!$O$168*(1+rvanilla)^0.5)/A26stdlife))</f>
        <v>0</v>
      </c>
      <c r="BD411" s="164">
        <f>IF(A26stdlife="n/a","n/a",IF(BD$3&gt;(A26stdlife+$E411),(Input!$O$168*(1+rvanilla)^0.5)-SUM($O411:BC411),(Input!$O$168*(1+rvanilla)^0.5)/A26stdlife))</f>
        <v>0</v>
      </c>
      <c r="BE411" s="164">
        <f>IF(A26stdlife="n/a","n/a",IF(BE$3&gt;(A26stdlife+$E411),(Input!$O$168*(1+rvanilla)^0.5)-SUM($O411:BD411),(Input!$O$168*(1+rvanilla)^0.5)/A26stdlife))</f>
        <v>0</v>
      </c>
      <c r="BF411" s="164">
        <f>IF(A26stdlife="n/a","n/a",IF(BF$3&gt;(A26stdlife+$E411),(Input!$O$168*(1+rvanilla)^0.5)-SUM($O411:BE411),(Input!$O$168*(1+rvanilla)^0.5)/A26stdlife))</f>
        <v>0</v>
      </c>
      <c r="BG411" s="164">
        <f>IF(A26stdlife="n/a","n/a",IF(BG$3&gt;(A26stdlife+$E411),(Input!$O$168*(1+rvanilla)^0.5)-SUM($O411:BF411),(Input!$O$168*(1+rvanilla)^0.5)/A26stdlife))</f>
        <v>0</v>
      </c>
      <c r="BH411" s="164">
        <f>IF(A26stdlife="n/a","n/a",IF(BH$3&gt;(A26stdlife+$E411),(Input!$O$168*(1+rvanilla)^0.5)-SUM($O411:BG411),(Input!$O$168*(1+rvanilla)^0.5)/A26stdlife))</f>
        <v>0</v>
      </c>
      <c r="BI411" s="164">
        <f>IF(A26stdlife="n/a","n/a",IF(BI$3&gt;(A26stdlife+$E411),(Input!$O$168*(1+rvanilla)^0.5)-SUM($O411:BH411),(Input!$O$168*(1+rvanilla)^0.5)/A26stdlife))</f>
        <v>0</v>
      </c>
      <c r="BJ411" s="18"/>
      <c r="BK411" s="18"/>
      <c r="BL411"/>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s="5" customFormat="1" hidden="1" outlineLevel="2" x14ac:dyDescent="0.2">
      <c r="A412" s="18"/>
      <c r="B412" s="18"/>
      <c r="C412" s="36"/>
      <c r="D412" s="485"/>
      <c r="E412" s="284">
        <v>10</v>
      </c>
      <c r="F412" s="38"/>
      <c r="G412" s="391"/>
      <c r="H412" s="308"/>
      <c r="I412" s="308"/>
      <c r="J412" s="308"/>
      <c r="K412" s="308"/>
      <c r="L412" s="308"/>
      <c r="M412" s="308"/>
      <c r="N412" s="308"/>
      <c r="O412" s="308"/>
      <c r="P412" s="307"/>
      <c r="Q412" s="164">
        <f>IF(A26stdlife="n/a","n/a",IF(Q$3&gt;(A26stdlife+$E412),(Input!$P$168*(1+rvanilla)^0.5)-SUM($P412:P412),(Input!$P$168*(1+rvanilla)^0.5)/A26stdlife))</f>
        <v>0</v>
      </c>
      <c r="R412" s="164">
        <f>IF(A26stdlife="n/a","n/a",IF(R$3&gt;(A26stdlife+$E412),(Input!$P$168*(1+rvanilla)^0.5)-SUM($P412:Q412),(Input!$P$168*(1+rvanilla)^0.5)/A26stdlife))</f>
        <v>0</v>
      </c>
      <c r="S412" s="164">
        <f>IF(A26stdlife="n/a","n/a",IF(S$3&gt;(A26stdlife+$E412),(Input!$P$168*(1+rvanilla)^0.5)-SUM($P412:R412),(Input!$P$168*(1+rvanilla)^0.5)/A26stdlife))</f>
        <v>0</v>
      </c>
      <c r="T412" s="164">
        <f>IF(A26stdlife="n/a","n/a",IF(T$3&gt;(A26stdlife+$E412),(Input!$P$168*(1+rvanilla)^0.5)-SUM($P412:S412),(Input!$P$168*(1+rvanilla)^0.5)/A26stdlife))</f>
        <v>0</v>
      </c>
      <c r="U412" s="164">
        <f>IF(A26stdlife="n/a","n/a",IF(U$3&gt;(A26stdlife+$E412),(Input!$P$168*(1+rvanilla)^0.5)-SUM($P412:T412),(Input!$P$168*(1+rvanilla)^0.5)/A26stdlife))</f>
        <v>0</v>
      </c>
      <c r="V412" s="164">
        <f>IF(A26stdlife="n/a","n/a",IF(V$3&gt;(A26stdlife+$E412),(Input!$P$168*(1+rvanilla)^0.5)-SUM($P412:U412),(Input!$P$168*(1+rvanilla)^0.5)/A26stdlife))</f>
        <v>0</v>
      </c>
      <c r="W412" s="164">
        <f>IF(A26stdlife="n/a","n/a",IF(W$3&gt;(A26stdlife+$E412),(Input!$P$168*(1+rvanilla)^0.5)-SUM($P412:V412),(Input!$P$168*(1+rvanilla)^0.5)/A26stdlife))</f>
        <v>0</v>
      </c>
      <c r="X412" s="164">
        <f>IF(A26stdlife="n/a","n/a",IF(X$3&gt;(A26stdlife+$E412),(Input!$P$168*(1+rvanilla)^0.5)-SUM($P412:W412),(Input!$P$168*(1+rvanilla)^0.5)/A26stdlife))</f>
        <v>0</v>
      </c>
      <c r="Y412" s="164">
        <f>IF(A26stdlife="n/a","n/a",IF(Y$3&gt;(A26stdlife+$E412),(Input!$P$168*(1+rvanilla)^0.5)-SUM($P412:X412),(Input!$P$168*(1+rvanilla)^0.5)/A26stdlife))</f>
        <v>0</v>
      </c>
      <c r="Z412" s="164">
        <f>IF(A26stdlife="n/a","n/a",IF(Z$3&gt;(A26stdlife+$E412),(Input!$P$168*(1+rvanilla)^0.5)-SUM($P412:Y412),(Input!$P$168*(1+rvanilla)^0.5)/A26stdlife))</f>
        <v>0</v>
      </c>
      <c r="AA412" s="164">
        <f>IF(A26stdlife="n/a","n/a",IF(AA$3&gt;(A26stdlife+$E412),(Input!$P$168*(1+rvanilla)^0.5)-SUM($P412:Z412),(Input!$P$168*(1+rvanilla)^0.5)/A26stdlife))</f>
        <v>0</v>
      </c>
      <c r="AB412" s="164">
        <f>IF(A26stdlife="n/a","n/a",IF(AB$3&gt;(A26stdlife+$E412),(Input!$P$168*(1+rvanilla)^0.5)-SUM($P412:AA412),(Input!$P$168*(1+rvanilla)^0.5)/A26stdlife))</f>
        <v>0</v>
      </c>
      <c r="AC412" s="164">
        <f>IF(A26stdlife="n/a","n/a",IF(AC$3&gt;(A26stdlife+$E412),(Input!$P$168*(1+rvanilla)^0.5)-SUM($P412:AB412),(Input!$P$168*(1+rvanilla)^0.5)/A26stdlife))</f>
        <v>0</v>
      </c>
      <c r="AD412" s="164">
        <f>IF(A26stdlife="n/a","n/a",IF(AD$3&gt;(A26stdlife+$E412),(Input!$P$168*(1+rvanilla)^0.5)-SUM($P412:AC412),(Input!$P$168*(1+rvanilla)^0.5)/A26stdlife))</f>
        <v>0</v>
      </c>
      <c r="AE412" s="164">
        <f>IF(A26stdlife="n/a","n/a",IF(AE$3&gt;(A26stdlife+$E412),(Input!$P$168*(1+rvanilla)^0.5)-SUM($P412:AD412),(Input!$P$168*(1+rvanilla)^0.5)/A26stdlife))</f>
        <v>0</v>
      </c>
      <c r="AF412" s="164">
        <f>IF(A26stdlife="n/a","n/a",IF(AF$3&gt;(A26stdlife+$E412),(Input!$P$168*(1+rvanilla)^0.5)-SUM($P412:AE412),(Input!$P$168*(1+rvanilla)^0.5)/A26stdlife))</f>
        <v>0</v>
      </c>
      <c r="AG412" s="164">
        <f>IF(A26stdlife="n/a","n/a",IF(AG$3&gt;(A26stdlife+$E412),(Input!$P$168*(1+rvanilla)^0.5)-SUM($P412:AF412),(Input!$P$168*(1+rvanilla)^0.5)/A26stdlife))</f>
        <v>0</v>
      </c>
      <c r="AH412" s="164">
        <f>IF(A26stdlife="n/a","n/a",IF(AH$3&gt;(A26stdlife+$E412),(Input!$P$168*(1+rvanilla)^0.5)-SUM($P412:AG412),(Input!$P$168*(1+rvanilla)^0.5)/A26stdlife))</f>
        <v>0</v>
      </c>
      <c r="AI412" s="164">
        <f>IF(A26stdlife="n/a","n/a",IF(AI$3&gt;(A26stdlife+$E412),(Input!$P$168*(1+rvanilla)^0.5)-SUM($P412:AH412),(Input!$P$168*(1+rvanilla)^0.5)/A26stdlife))</f>
        <v>0</v>
      </c>
      <c r="AJ412" s="164">
        <f>IF(A26stdlife="n/a","n/a",IF(AJ$3&gt;(A26stdlife+$E412),(Input!$P$168*(1+rvanilla)^0.5)-SUM($P412:AI412),(Input!$P$168*(1+rvanilla)^0.5)/A26stdlife))</f>
        <v>0</v>
      </c>
      <c r="AK412" s="164">
        <f>IF(A26stdlife="n/a","n/a",IF(AK$3&gt;(A26stdlife+$E412),(Input!$P$168*(1+rvanilla)^0.5)-SUM($P412:AJ412),(Input!$P$168*(1+rvanilla)^0.5)/A26stdlife))</f>
        <v>0</v>
      </c>
      <c r="AL412" s="164">
        <f>IF(A26stdlife="n/a","n/a",IF(AL$3&gt;(A26stdlife+$E412),(Input!$P$168*(1+rvanilla)^0.5)-SUM($P412:AK412),(Input!$P$168*(1+rvanilla)^0.5)/A26stdlife))</f>
        <v>0</v>
      </c>
      <c r="AM412" s="164">
        <f>IF(A26stdlife="n/a","n/a",IF(AM$3&gt;(A26stdlife+$E412),(Input!$P$168*(1+rvanilla)^0.5)-SUM($P412:AL412),(Input!$P$168*(1+rvanilla)^0.5)/A26stdlife))</f>
        <v>0</v>
      </c>
      <c r="AN412" s="164">
        <f>IF(A26stdlife="n/a","n/a",IF(AN$3&gt;(A26stdlife+$E412),(Input!$P$168*(1+rvanilla)^0.5)-SUM($P412:AM412),(Input!$P$168*(1+rvanilla)^0.5)/A26stdlife))</f>
        <v>0</v>
      </c>
      <c r="AO412" s="164">
        <f>IF(A26stdlife="n/a","n/a",IF(AO$3&gt;(A26stdlife+$E412),(Input!$P$168*(1+rvanilla)^0.5)-SUM($P412:AN412),(Input!$P$168*(1+rvanilla)^0.5)/A26stdlife))</f>
        <v>0</v>
      </c>
      <c r="AP412" s="164">
        <f>IF(A26stdlife="n/a","n/a",IF(AP$3&gt;(A26stdlife+$E412),(Input!$P$168*(1+rvanilla)^0.5)-SUM($P412:AO412),(Input!$P$168*(1+rvanilla)^0.5)/A26stdlife))</f>
        <v>0</v>
      </c>
      <c r="AQ412" s="164">
        <f>IF(A26stdlife="n/a","n/a",IF(AQ$3&gt;(A26stdlife+$E412),(Input!$P$168*(1+rvanilla)^0.5)-SUM($P412:AP412),(Input!$P$168*(1+rvanilla)^0.5)/A26stdlife))</f>
        <v>0</v>
      </c>
      <c r="AR412" s="164">
        <f>IF(A26stdlife="n/a","n/a",IF(AR$3&gt;(A26stdlife+$E412),(Input!$P$168*(1+rvanilla)^0.5)-SUM($P412:AQ412),(Input!$P$168*(1+rvanilla)^0.5)/A26stdlife))</f>
        <v>0</v>
      </c>
      <c r="AS412" s="164">
        <f>IF(A26stdlife="n/a","n/a",IF(AS$3&gt;(A26stdlife+$E412),(Input!$P$168*(1+rvanilla)^0.5)-SUM($P412:AR412),(Input!$P$168*(1+rvanilla)^0.5)/A26stdlife))</f>
        <v>0</v>
      </c>
      <c r="AT412" s="164">
        <f>IF(A26stdlife="n/a","n/a",IF(AT$3&gt;(A26stdlife+$E412),(Input!$P$168*(1+rvanilla)^0.5)-SUM($P412:AS412),(Input!$P$168*(1+rvanilla)^0.5)/A26stdlife))</f>
        <v>0</v>
      </c>
      <c r="AU412" s="164">
        <f>IF(A26stdlife="n/a","n/a",IF(AU$3&gt;(A26stdlife+$E412),(Input!$P$168*(1+rvanilla)^0.5)-SUM($P412:AT412),(Input!$P$168*(1+rvanilla)^0.5)/A26stdlife))</f>
        <v>0</v>
      </c>
      <c r="AV412" s="164">
        <f>IF(A26stdlife="n/a","n/a",IF(AV$3&gt;(A26stdlife+$E412),(Input!$P$168*(1+rvanilla)^0.5)-SUM($P412:AU412),(Input!$P$168*(1+rvanilla)^0.5)/A26stdlife))</f>
        <v>0</v>
      </c>
      <c r="AW412" s="164">
        <f>IF(A26stdlife="n/a","n/a",IF(AW$3&gt;(A26stdlife+$E412),(Input!$P$168*(1+rvanilla)^0.5)-SUM($P412:AV412),(Input!$P$168*(1+rvanilla)^0.5)/A26stdlife))</f>
        <v>0</v>
      </c>
      <c r="AX412" s="164">
        <f>IF(A26stdlife="n/a","n/a",IF(AX$3&gt;(A26stdlife+$E412),(Input!$P$168*(1+rvanilla)^0.5)-SUM($P412:AW412),(Input!$P$168*(1+rvanilla)^0.5)/A26stdlife))</f>
        <v>0</v>
      </c>
      <c r="AY412" s="164">
        <f>IF(A26stdlife="n/a","n/a",IF(AY$3&gt;(A26stdlife+$E412),(Input!$P$168*(1+rvanilla)^0.5)-SUM($P412:AX412),(Input!$P$168*(1+rvanilla)^0.5)/A26stdlife))</f>
        <v>0</v>
      </c>
      <c r="AZ412" s="164">
        <f>IF(A26stdlife="n/a","n/a",IF(AZ$3&gt;(A26stdlife+$E412),(Input!$P$168*(1+rvanilla)^0.5)-SUM($P412:AY412),(Input!$P$168*(1+rvanilla)^0.5)/A26stdlife))</f>
        <v>0</v>
      </c>
      <c r="BA412" s="164">
        <f>IF(A26stdlife="n/a","n/a",IF(BA$3&gt;(A26stdlife+$E412),(Input!$P$168*(1+rvanilla)^0.5)-SUM($P412:AZ412),(Input!$P$168*(1+rvanilla)^0.5)/A26stdlife))</f>
        <v>0</v>
      </c>
      <c r="BB412" s="164">
        <f>IF(A26stdlife="n/a","n/a",IF(BB$3&gt;(A26stdlife+$E412),(Input!$P$168*(1+rvanilla)^0.5)-SUM($P412:BA412),(Input!$P$168*(1+rvanilla)^0.5)/A26stdlife))</f>
        <v>0</v>
      </c>
      <c r="BC412" s="164">
        <f>IF(A26stdlife="n/a","n/a",IF(BC$3&gt;(A26stdlife+$E412),(Input!$P$168*(1+rvanilla)^0.5)-SUM($P412:BB412),(Input!$P$168*(1+rvanilla)^0.5)/A26stdlife))</f>
        <v>0</v>
      </c>
      <c r="BD412" s="164">
        <f>IF(A26stdlife="n/a","n/a",IF(BD$3&gt;(A26stdlife+$E412),(Input!$P$168*(1+rvanilla)^0.5)-SUM($P412:BC412),(Input!$P$168*(1+rvanilla)^0.5)/A26stdlife))</f>
        <v>0</v>
      </c>
      <c r="BE412" s="164">
        <f>IF(A26stdlife="n/a","n/a",IF(BE$3&gt;(A26stdlife+$E412),(Input!$P$168*(1+rvanilla)^0.5)-SUM($P412:BD412),(Input!$P$168*(1+rvanilla)^0.5)/A26stdlife))</f>
        <v>0</v>
      </c>
      <c r="BF412" s="164">
        <f>IF(A26stdlife="n/a","n/a",IF(BF$3&gt;(A26stdlife+$E412),(Input!$P$168*(1+rvanilla)^0.5)-SUM($P412:BE412),(Input!$P$168*(1+rvanilla)^0.5)/A26stdlife))</f>
        <v>0</v>
      </c>
      <c r="BG412" s="164">
        <f>IF(A26stdlife="n/a","n/a",IF(BG$3&gt;(A26stdlife+$E412),(Input!$P$168*(1+rvanilla)^0.5)-SUM($P412:BF412),(Input!$P$168*(1+rvanilla)^0.5)/A26stdlife))</f>
        <v>0</v>
      </c>
      <c r="BH412" s="164">
        <f>IF(A26stdlife="n/a","n/a",IF(BH$3&gt;(A26stdlife+$E412),(Input!$P$168*(1+rvanilla)^0.5)-SUM($P412:BG412),(Input!$P$168*(1+rvanilla)^0.5)/A26stdlife))</f>
        <v>0</v>
      </c>
      <c r="BI412" s="164">
        <f>IF(A26stdlife="n/a","n/a",IF(BI$3&gt;(A26stdlife+$E412),(Input!$P$168*(1+rvanilla)^0.5)-SUM($P412:BH412),(Input!$P$168*(1+rvanilla)^0.5)/A26stdlife))</f>
        <v>0</v>
      </c>
      <c r="BJ412" s="18"/>
      <c r="BK412" s="18"/>
      <c r="BL4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s="5" customFormat="1" hidden="1" outlineLevel="1" x14ac:dyDescent="0.2">
      <c r="A413" s="18"/>
      <c r="B413" s="18"/>
      <c r="C413" s="36">
        <f>Asset26</f>
        <v>0</v>
      </c>
      <c r="D413" s="18"/>
      <c r="E413" s="18"/>
      <c r="F413" s="33"/>
      <c r="G413" s="161">
        <f t="shared" ref="G413:AL413" si="87">SUM(G401:G412)</f>
        <v>0</v>
      </c>
      <c r="H413" s="161">
        <f t="shared" si="87"/>
        <v>0</v>
      </c>
      <c r="I413" s="161">
        <f t="shared" si="87"/>
        <v>0</v>
      </c>
      <c r="J413" s="161">
        <f t="shared" si="87"/>
        <v>0</v>
      </c>
      <c r="K413" s="161">
        <f t="shared" si="87"/>
        <v>0</v>
      </c>
      <c r="L413" s="161">
        <f t="shared" si="87"/>
        <v>0</v>
      </c>
      <c r="M413" s="161">
        <f t="shared" si="87"/>
        <v>0</v>
      </c>
      <c r="N413" s="161">
        <f t="shared" si="87"/>
        <v>0</v>
      </c>
      <c r="O413" s="161">
        <f t="shared" si="87"/>
        <v>0</v>
      </c>
      <c r="P413" s="161">
        <f t="shared" si="87"/>
        <v>0</v>
      </c>
      <c r="Q413" s="161">
        <f t="shared" si="87"/>
        <v>0</v>
      </c>
      <c r="R413" s="161">
        <f t="shared" si="87"/>
        <v>0</v>
      </c>
      <c r="S413" s="161">
        <f t="shared" si="87"/>
        <v>0</v>
      </c>
      <c r="T413" s="161">
        <f t="shared" si="87"/>
        <v>0</v>
      </c>
      <c r="U413" s="161">
        <f t="shared" si="87"/>
        <v>0</v>
      </c>
      <c r="V413" s="161">
        <f t="shared" si="87"/>
        <v>0</v>
      </c>
      <c r="W413" s="161">
        <f t="shared" si="87"/>
        <v>0</v>
      </c>
      <c r="X413" s="161">
        <f t="shared" si="87"/>
        <v>0</v>
      </c>
      <c r="Y413" s="161">
        <f t="shared" si="87"/>
        <v>0</v>
      </c>
      <c r="Z413" s="161">
        <f t="shared" si="87"/>
        <v>0</v>
      </c>
      <c r="AA413" s="161">
        <f t="shared" si="87"/>
        <v>0</v>
      </c>
      <c r="AB413" s="161">
        <f t="shared" si="87"/>
        <v>0</v>
      </c>
      <c r="AC413" s="161">
        <f t="shared" si="87"/>
        <v>0</v>
      </c>
      <c r="AD413" s="161">
        <f t="shared" si="87"/>
        <v>0</v>
      </c>
      <c r="AE413" s="161">
        <f t="shared" si="87"/>
        <v>0</v>
      </c>
      <c r="AF413" s="161">
        <f t="shared" si="87"/>
        <v>0</v>
      </c>
      <c r="AG413" s="161">
        <f t="shared" si="87"/>
        <v>0</v>
      </c>
      <c r="AH413" s="161">
        <f t="shared" si="87"/>
        <v>0</v>
      </c>
      <c r="AI413" s="161">
        <f t="shared" si="87"/>
        <v>0</v>
      </c>
      <c r="AJ413" s="161">
        <f t="shared" si="87"/>
        <v>0</v>
      </c>
      <c r="AK413" s="161">
        <f t="shared" si="87"/>
        <v>0</v>
      </c>
      <c r="AL413" s="161">
        <f t="shared" si="87"/>
        <v>0</v>
      </c>
      <c r="AM413" s="161">
        <f t="shared" ref="AM413:BI413" si="88">SUM(AM401:AM412)</f>
        <v>0</v>
      </c>
      <c r="AN413" s="161">
        <f t="shared" si="88"/>
        <v>0</v>
      </c>
      <c r="AO413" s="161">
        <f t="shared" si="88"/>
        <v>0</v>
      </c>
      <c r="AP413" s="161">
        <f t="shared" si="88"/>
        <v>0</v>
      </c>
      <c r="AQ413" s="161">
        <f t="shared" si="88"/>
        <v>0</v>
      </c>
      <c r="AR413" s="161">
        <f t="shared" si="88"/>
        <v>0</v>
      </c>
      <c r="AS413" s="161">
        <f t="shared" si="88"/>
        <v>0</v>
      </c>
      <c r="AT413" s="161">
        <f t="shared" si="88"/>
        <v>0</v>
      </c>
      <c r="AU413" s="161">
        <f t="shared" si="88"/>
        <v>0</v>
      </c>
      <c r="AV413" s="161">
        <f t="shared" si="88"/>
        <v>0</v>
      </c>
      <c r="AW413" s="161">
        <f t="shared" si="88"/>
        <v>0</v>
      </c>
      <c r="AX413" s="161">
        <f t="shared" si="88"/>
        <v>0</v>
      </c>
      <c r="AY413" s="161">
        <f t="shared" si="88"/>
        <v>0</v>
      </c>
      <c r="AZ413" s="161">
        <f t="shared" si="88"/>
        <v>0</v>
      </c>
      <c r="BA413" s="161">
        <f t="shared" si="88"/>
        <v>0</v>
      </c>
      <c r="BB413" s="161">
        <f t="shared" si="88"/>
        <v>0</v>
      </c>
      <c r="BC413" s="161">
        <f t="shared" si="88"/>
        <v>0</v>
      </c>
      <c r="BD413" s="161">
        <f t="shared" si="88"/>
        <v>0</v>
      </c>
      <c r="BE413" s="161">
        <f t="shared" si="88"/>
        <v>0</v>
      </c>
      <c r="BF413" s="161">
        <f t="shared" si="88"/>
        <v>0</v>
      </c>
      <c r="BG413" s="161">
        <f t="shared" si="88"/>
        <v>0</v>
      </c>
      <c r="BH413" s="161">
        <f t="shared" si="88"/>
        <v>0</v>
      </c>
      <c r="BI413" s="161">
        <f t="shared" si="88"/>
        <v>0</v>
      </c>
      <c r="BJ413" s="18"/>
      <c r="BK413" s="18"/>
      <c r="BL413"/>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s="5" customFormat="1" hidden="1" outlineLevel="2" x14ac:dyDescent="0.2">
      <c r="A414" s="18"/>
      <c r="B414" s="43">
        <f>C426</f>
        <v>0</v>
      </c>
      <c r="C414" s="44"/>
      <c r="D414" s="45" t="s">
        <v>72</v>
      </c>
      <c r="E414" s="44"/>
      <c r="F414" s="46"/>
      <c r="G414" s="389">
        <f>IF(G$3&gt;A27remlife,A27value-SUM($F414:F414),IF(A27remlife="N/A","n/a",A27value/A27remlife))</f>
        <v>0</v>
      </c>
      <c r="H414" s="163">
        <f>IF(H$3&gt;A27remlife,A27value-SUM($F414:G414),IF(A27remlife="N/A","n/a",A27value/A27remlife))</f>
        <v>0</v>
      </c>
      <c r="I414" s="163">
        <f>IF(I$3&gt;A27remlife,A27value-SUM($F414:H414),IF(A27remlife="N/A","n/a",A27value/A27remlife))</f>
        <v>0</v>
      </c>
      <c r="J414" s="163">
        <f>IF(J$3&gt;A27remlife,A27value-SUM($F414:I414),IF(A27remlife="N/A","n/a",A27value/A27remlife))</f>
        <v>0</v>
      </c>
      <c r="K414" s="163">
        <f>IF(K$3&gt;A27remlife,A27value-SUM($F414:J414),IF(A27remlife="N/A","n/a",A27value/A27remlife))</f>
        <v>0</v>
      </c>
      <c r="L414" s="163">
        <f>IF(L$3&gt;A27remlife,A27value-SUM($F414:K414),IF(A27remlife="N/A","n/a",A27value/A27remlife))</f>
        <v>0</v>
      </c>
      <c r="M414" s="163">
        <f>IF(M$3&gt;A27remlife,A27value-SUM($F414:L414),IF(A27remlife="N/A","n/a",A27value/A27remlife))</f>
        <v>0</v>
      </c>
      <c r="N414" s="163">
        <f>IF(N$3&gt;A27remlife,A27value-SUM($F414:M414),IF(A27remlife="N/A","n/a",A27value/A27remlife))</f>
        <v>0</v>
      </c>
      <c r="O414" s="163">
        <f>IF(O$3&gt;A27remlife,A27value-SUM($F414:N414),IF(A27remlife="N/A","n/a",A27value/A27remlife))</f>
        <v>0</v>
      </c>
      <c r="P414" s="163">
        <f>IF(P$3&gt;A27remlife,A27value-SUM($F414:O414),IF(A27remlife="N/A","n/a",A27value/A27remlife))</f>
        <v>0</v>
      </c>
      <c r="Q414" s="163">
        <f>IF(Q$3&gt;A27remlife,A27value-SUM($F414:P414),IF(A27remlife="N/A","n/a",A27value/A27remlife))</f>
        <v>0</v>
      </c>
      <c r="R414" s="163">
        <f>IF(R$3&gt;A27remlife,A27value-SUM($F414:Q414),IF(A27remlife="N/A","n/a",A27value/A27remlife))</f>
        <v>0</v>
      </c>
      <c r="S414" s="163">
        <f>IF(S$3&gt;A27remlife,A27value-SUM($F414:R414),IF(A27remlife="N/A","n/a",A27value/A27remlife))</f>
        <v>0</v>
      </c>
      <c r="T414" s="163">
        <f>IF(T$3&gt;A27remlife,A27value-SUM($F414:S414),IF(A27remlife="N/A","n/a",A27value/A27remlife))</f>
        <v>0</v>
      </c>
      <c r="U414" s="163">
        <f>IF(U$3&gt;A27remlife,A27value-SUM($F414:T414),IF(A27remlife="N/A","n/a",A27value/A27remlife))</f>
        <v>0</v>
      </c>
      <c r="V414" s="163">
        <f>IF(V$3&gt;A27remlife,A27value-SUM($F414:U414),IF(A27remlife="N/A","n/a",A27value/A27remlife))</f>
        <v>0</v>
      </c>
      <c r="W414" s="163">
        <f>IF(W$3&gt;A27remlife,A27value-SUM($F414:V414),IF(A27remlife="N/A","n/a",A27value/A27remlife))</f>
        <v>0</v>
      </c>
      <c r="X414" s="163">
        <f>IF(X$3&gt;A27remlife,A27value-SUM($F414:W414),IF(A27remlife="N/A","n/a",A27value/A27remlife))</f>
        <v>0</v>
      </c>
      <c r="Y414" s="163">
        <f>IF(Y$3&gt;A27remlife,A27value-SUM($F414:X414),IF(A27remlife="N/A","n/a",A27value/A27remlife))</f>
        <v>0</v>
      </c>
      <c r="Z414" s="163">
        <f>IF(Z$3&gt;A27remlife,A27value-SUM($F414:Y414),IF(A27remlife="N/A","n/a",A27value/A27remlife))</f>
        <v>0</v>
      </c>
      <c r="AA414" s="163">
        <f>IF(AA$3&gt;A27remlife,A27value-SUM($F414:Z414),IF(A27remlife="N/A","n/a",A27value/A27remlife))</f>
        <v>0</v>
      </c>
      <c r="AB414" s="163">
        <f>IF(AB$3&gt;A27remlife,A27value-SUM($F414:AA414),IF(A27remlife="N/A","n/a",A27value/A27remlife))</f>
        <v>0</v>
      </c>
      <c r="AC414" s="163">
        <f>IF(AC$3&gt;A27remlife,A27value-SUM($F414:AB414),IF(A27remlife="N/A","n/a",A27value/A27remlife))</f>
        <v>0</v>
      </c>
      <c r="AD414" s="163">
        <f>IF(AD$3&gt;A27remlife,A27value-SUM($F414:AC414),IF(A27remlife="N/A","n/a",A27value/A27remlife))</f>
        <v>0</v>
      </c>
      <c r="AE414" s="163">
        <f>IF(AE$3&gt;A27remlife,A27value-SUM($F414:AD414),IF(A27remlife="N/A","n/a",A27value/A27remlife))</f>
        <v>0</v>
      </c>
      <c r="AF414" s="163">
        <f>IF(AF$3&gt;A27remlife,A27value-SUM($F414:AE414),IF(A27remlife="N/A","n/a",A27value/A27remlife))</f>
        <v>0</v>
      </c>
      <c r="AG414" s="163">
        <f>IF(AG$3&gt;A27remlife,A27value-SUM($F414:AF414),IF(A27remlife="N/A","n/a",A27value/A27remlife))</f>
        <v>0</v>
      </c>
      <c r="AH414" s="163">
        <f>IF(AH$3&gt;A27remlife,A27value-SUM($F414:AG414),IF(A27remlife="N/A","n/a",A27value/A27remlife))</f>
        <v>0</v>
      </c>
      <c r="AI414" s="163">
        <f>IF(AI$3&gt;A27remlife,A27value-SUM($F414:AH414),IF(A27remlife="N/A","n/a",A27value/A27remlife))</f>
        <v>0</v>
      </c>
      <c r="AJ414" s="163">
        <f>IF(AJ$3&gt;A27remlife,A27value-SUM($F414:AI414),IF(A27remlife="N/A","n/a",A27value/A27remlife))</f>
        <v>0</v>
      </c>
      <c r="AK414" s="163">
        <f>IF(AK$3&gt;A27remlife,A27value-SUM($F414:AJ414),IF(A27remlife="N/A","n/a",A27value/A27remlife))</f>
        <v>0</v>
      </c>
      <c r="AL414" s="163">
        <f>IF(AL$3&gt;A27remlife,A27value-SUM($F414:AK414),IF(A27remlife="N/A","n/a",A27value/A27remlife))</f>
        <v>0</v>
      </c>
      <c r="AM414" s="163">
        <f>IF(AM$3&gt;A27remlife,A27value-SUM($F414:AL414),IF(A27remlife="N/A","n/a",A27value/A27remlife))</f>
        <v>0</v>
      </c>
      <c r="AN414" s="163">
        <f>IF(AN$3&gt;A27remlife,A27value-SUM($F414:AM414),IF(A27remlife="N/A","n/a",A27value/A27remlife))</f>
        <v>0</v>
      </c>
      <c r="AO414" s="163">
        <f>IF(AO$3&gt;A27remlife,A27value-SUM($F414:AN414),IF(A27remlife="N/A","n/a",A27value/A27remlife))</f>
        <v>0</v>
      </c>
      <c r="AP414" s="163">
        <f>IF(AP$3&gt;A27remlife,A27value-SUM($F414:AO414),IF(A27remlife="N/A","n/a",A27value/A27remlife))</f>
        <v>0</v>
      </c>
      <c r="AQ414" s="163">
        <f>IF(AQ$3&gt;A27remlife,A27value-SUM($F414:AP414),IF(A27remlife="N/A","n/a",A27value/A27remlife))</f>
        <v>0</v>
      </c>
      <c r="AR414" s="163">
        <f>IF(AR$3&gt;A27remlife,A27value-SUM($F414:AQ414),IF(A27remlife="N/A","n/a",A27value/A27remlife))</f>
        <v>0</v>
      </c>
      <c r="AS414" s="163">
        <f>IF(AS$3&gt;A27remlife,A27value-SUM($F414:AR414),IF(A27remlife="N/A","n/a",A27value/A27remlife))</f>
        <v>0</v>
      </c>
      <c r="AT414" s="163">
        <f>IF(AT$3&gt;A27remlife,A27value-SUM($F414:AS414),IF(A27remlife="N/A","n/a",A27value/A27remlife))</f>
        <v>0</v>
      </c>
      <c r="AU414" s="163">
        <f>IF(AU$3&gt;A27remlife,A27value-SUM($F414:AT414),IF(A27remlife="N/A","n/a",A27value/A27remlife))</f>
        <v>0</v>
      </c>
      <c r="AV414" s="163">
        <f>IF(AV$3&gt;A27remlife,A27value-SUM($F414:AU414),IF(A27remlife="N/A","n/a",A27value/A27remlife))</f>
        <v>0</v>
      </c>
      <c r="AW414" s="163">
        <f>IF(AW$3&gt;A27remlife,A27value-SUM($F414:AV414),IF(A27remlife="N/A","n/a",A27value/A27remlife))</f>
        <v>0</v>
      </c>
      <c r="AX414" s="163">
        <f>IF(AX$3&gt;A27remlife,A27value-SUM($F414:AW414),IF(A27remlife="N/A","n/a",A27value/A27remlife))</f>
        <v>0</v>
      </c>
      <c r="AY414" s="163">
        <f>IF(AY$3&gt;A27remlife,A27value-SUM($F414:AX414),IF(A27remlife="N/A","n/a",A27value/A27remlife))</f>
        <v>0</v>
      </c>
      <c r="AZ414" s="163">
        <f>IF(AZ$3&gt;A27remlife,A27value-SUM($F414:AY414),IF(A27remlife="N/A","n/a",A27value/A27remlife))</f>
        <v>0</v>
      </c>
      <c r="BA414" s="163">
        <f>IF(BA$3&gt;A27remlife,A27value-SUM($F414:AZ414),IF(A27remlife="N/A","n/a",A27value/A27remlife))</f>
        <v>0</v>
      </c>
      <c r="BB414" s="163">
        <f>IF(BB$3&gt;A27remlife,A27value-SUM($F414:BA414),IF(A27remlife="N/A","n/a",A27value/A27remlife))</f>
        <v>0</v>
      </c>
      <c r="BC414" s="163">
        <f>IF(BC$3&gt;A27remlife,A27value-SUM($F414:BB414),IF(A27remlife="N/A","n/a",A27value/A27remlife))</f>
        <v>0</v>
      </c>
      <c r="BD414" s="163">
        <f>IF(BD$3&gt;A27remlife,A27value-SUM($F414:BC414),IF(A27remlife="N/A","n/a",A27value/A27remlife))</f>
        <v>0</v>
      </c>
      <c r="BE414" s="163">
        <f>IF(BE$3&gt;A27remlife,A27value-SUM($F414:BD414),IF(A27remlife="N/A","n/a",A27value/A27remlife))</f>
        <v>0</v>
      </c>
      <c r="BF414" s="163">
        <f>IF(BF$3&gt;A27remlife,A27value-SUM($F414:BE414),IF(A27remlife="N/A","n/a",A27value/A27remlife))</f>
        <v>0</v>
      </c>
      <c r="BG414" s="163">
        <f>IF(BG$3&gt;A27remlife,A27value-SUM($F414:BF414),IF(A27remlife="N/A","n/a",A27value/A27remlife))</f>
        <v>0</v>
      </c>
      <c r="BH414" s="163">
        <f>IF(BH$3&gt;A27remlife,A27value-SUM($F414:BG414),IF(A27remlife="N/A","n/a",A27value/A27remlife))</f>
        <v>0</v>
      </c>
      <c r="BI414" s="163">
        <f>IF(BI$3&gt;A27remlife,A27value-SUM($F414:BH414),IF(A27remlife="N/A","n/a",A27value/A27remlife))</f>
        <v>0</v>
      </c>
      <c r="BJ414" s="18"/>
      <c r="BK414" s="18"/>
      <c r="BL414"/>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s="5" customFormat="1" hidden="1" outlineLevel="2" x14ac:dyDescent="0.2">
      <c r="A415" s="18"/>
      <c r="B415" s="18"/>
      <c r="C415" s="36"/>
      <c r="D415" s="485" t="s">
        <v>71</v>
      </c>
      <c r="E415" s="283">
        <v>0</v>
      </c>
      <c r="F415" s="38"/>
      <c r="G415" s="160"/>
      <c r="H415" s="164"/>
      <c r="I415" s="164"/>
      <c r="J415" s="164"/>
      <c r="K415" s="164"/>
      <c r="L415" s="164"/>
      <c r="M415" s="164"/>
      <c r="N415" s="164"/>
      <c r="O415" s="164"/>
      <c r="P415" s="164"/>
      <c r="Q415" s="164"/>
      <c r="R415" s="164"/>
      <c r="S415" s="164"/>
      <c r="T415" s="164"/>
      <c r="U415" s="164"/>
      <c r="V415" s="164"/>
      <c r="W415" s="164"/>
      <c r="X415" s="164"/>
      <c r="Y415" s="164"/>
      <c r="Z415" s="164"/>
      <c r="AA415" s="164"/>
      <c r="AB415" s="164"/>
      <c r="AC415" s="164"/>
      <c r="AD415" s="164"/>
      <c r="AE415" s="164"/>
      <c r="AF415" s="164"/>
      <c r="AG415" s="164"/>
      <c r="AH415" s="164"/>
      <c r="AI415" s="164"/>
      <c r="AJ415" s="164"/>
      <c r="AK415" s="164"/>
      <c r="AL415" s="164"/>
      <c r="AM415" s="164"/>
      <c r="AN415" s="164"/>
      <c r="AO415" s="164"/>
      <c r="AP415" s="164"/>
      <c r="AQ415" s="164"/>
      <c r="AR415" s="164"/>
      <c r="AS415" s="164"/>
      <c r="AT415" s="164"/>
      <c r="AU415" s="164"/>
      <c r="AV415" s="164"/>
      <c r="AW415" s="164"/>
      <c r="AX415" s="164"/>
      <c r="AY415" s="164"/>
      <c r="AZ415" s="164"/>
      <c r="BA415" s="164"/>
      <c r="BB415" s="164"/>
      <c r="BC415" s="164"/>
      <c r="BD415" s="164"/>
      <c r="BE415" s="164"/>
      <c r="BF415" s="164"/>
      <c r="BG415" s="164"/>
      <c r="BH415" s="164"/>
      <c r="BI415" s="164"/>
      <c r="BJ415" s="18"/>
      <c r="BK415" s="18"/>
      <c r="BL415"/>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s="5" customFormat="1" hidden="1" outlineLevel="2" x14ac:dyDescent="0.2">
      <c r="A416" s="18"/>
      <c r="B416" s="18"/>
      <c r="C416" s="36"/>
      <c r="D416" s="485"/>
      <c r="E416" s="283">
        <v>1</v>
      </c>
      <c r="F416" s="38"/>
      <c r="G416" s="390"/>
      <c r="H416" s="164">
        <f>IF(A27stdlife="n/a","n/a",IF(H$3&gt;(A27stdlife+$E416),(Input!$G$169*(1+rvanilla)^0.5)-SUM($G416:G416),(Input!$G$169*(1+rvanilla)^0.5)/A27stdlife))</f>
        <v>0</v>
      </c>
      <c r="I416" s="164">
        <f>IF(A27stdlife="n/a","n/a",IF(I$3&gt;(A27stdlife+$E416),(Input!$G$169*(1+rvanilla)^0.5)-SUM($G416:H416),(Input!$G$169*(1+rvanilla)^0.5)/A27stdlife))</f>
        <v>0</v>
      </c>
      <c r="J416" s="164">
        <f>IF(A27stdlife="n/a","n/a",IF(J$3&gt;(A27stdlife+$E416),(Input!$G$169*(1+rvanilla)^0.5)-SUM($G416:I416),(Input!$G$169*(1+rvanilla)^0.5)/A27stdlife))</f>
        <v>0</v>
      </c>
      <c r="K416" s="164">
        <f>IF(A27stdlife="n/a","n/a",IF(K$3&gt;(A27stdlife+$E416),(Input!$G$169*(1+rvanilla)^0.5)-SUM($G416:J416),(Input!$G$169*(1+rvanilla)^0.5)/A27stdlife))</f>
        <v>0</v>
      </c>
      <c r="L416" s="164">
        <f>IF(A27stdlife="n/a","n/a",IF(L$3&gt;(A27stdlife+$E416),(Input!$G$169*(1+rvanilla)^0.5)-SUM($G416:K416),(Input!$G$169*(1+rvanilla)^0.5)/A27stdlife))</f>
        <v>0</v>
      </c>
      <c r="M416" s="164">
        <f>IF(A27stdlife="n/a","n/a",IF(M$3&gt;(A27stdlife+$E416),(Input!$G$169*(1+rvanilla)^0.5)-SUM($G416:L416),(Input!$G$169*(1+rvanilla)^0.5)/A27stdlife))</f>
        <v>0</v>
      </c>
      <c r="N416" s="164">
        <f>IF(A27stdlife="n/a","n/a",IF(N$3&gt;(A27stdlife+$E416),(Input!$G$169*(1+rvanilla)^0.5)-SUM($G416:M416),(Input!$G$169*(1+rvanilla)^0.5)/A27stdlife))</f>
        <v>0</v>
      </c>
      <c r="O416" s="164">
        <f>IF(A27stdlife="n/a","n/a",IF(O$3&gt;(A27stdlife+$E416),(Input!$G$169*(1+rvanilla)^0.5)-SUM($G416:N416),(Input!$G$169*(1+rvanilla)^0.5)/A27stdlife))</f>
        <v>0</v>
      </c>
      <c r="P416" s="164">
        <f>IF(A27stdlife="n/a","n/a",IF(P$3&gt;(A27stdlife+$E416),(Input!$G$169*(1+rvanilla)^0.5)-SUM($G416:O416),(Input!$G$169*(1+rvanilla)^0.5)/A27stdlife))</f>
        <v>0</v>
      </c>
      <c r="Q416" s="164">
        <f>IF(A27stdlife="n/a","n/a",IF(Q$3&gt;(A27stdlife+$E416),(Input!$G$169*(1+rvanilla)^0.5)-SUM($G416:P416),(Input!$G$169*(1+rvanilla)^0.5)/A27stdlife))</f>
        <v>0</v>
      </c>
      <c r="R416" s="164">
        <f>IF(A27stdlife="n/a","n/a",IF(R$3&gt;(A27stdlife+$E416),(Input!$G$169*(1+rvanilla)^0.5)-SUM($G416:Q416),(Input!$G$169*(1+rvanilla)^0.5)/A27stdlife))</f>
        <v>0</v>
      </c>
      <c r="S416" s="164">
        <f>IF(A27stdlife="n/a","n/a",IF(S$3&gt;(A27stdlife+$E416),(Input!$G$169*(1+rvanilla)^0.5)-SUM($G416:R416),(Input!$G$169*(1+rvanilla)^0.5)/A27stdlife))</f>
        <v>0</v>
      </c>
      <c r="T416" s="164">
        <f>IF(A27stdlife="n/a","n/a",IF(T$3&gt;(A27stdlife+$E416),(Input!$G$169*(1+rvanilla)^0.5)-SUM($G416:S416),(Input!$G$169*(1+rvanilla)^0.5)/A27stdlife))</f>
        <v>0</v>
      </c>
      <c r="U416" s="164">
        <f>IF(A27stdlife="n/a","n/a",IF(U$3&gt;(A27stdlife+$E416),(Input!$G$169*(1+rvanilla)^0.5)-SUM($G416:T416),(Input!$G$169*(1+rvanilla)^0.5)/A27stdlife))</f>
        <v>0</v>
      </c>
      <c r="V416" s="164">
        <f>IF(A27stdlife="n/a","n/a",IF(V$3&gt;(A27stdlife+$E416),(Input!$G$169*(1+rvanilla)^0.5)-SUM($G416:U416),(Input!$G$169*(1+rvanilla)^0.5)/A27stdlife))</f>
        <v>0</v>
      </c>
      <c r="W416" s="164">
        <f>IF(A27stdlife="n/a","n/a",IF(W$3&gt;(A27stdlife+$E416),(Input!$G$169*(1+rvanilla)^0.5)-SUM($G416:V416),(Input!$G$169*(1+rvanilla)^0.5)/A27stdlife))</f>
        <v>0</v>
      </c>
      <c r="X416" s="164">
        <f>IF(A27stdlife="n/a","n/a",IF(X$3&gt;(A27stdlife+$E416),(Input!$G$169*(1+rvanilla)^0.5)-SUM($G416:W416),(Input!$G$169*(1+rvanilla)^0.5)/A27stdlife))</f>
        <v>0</v>
      </c>
      <c r="Y416" s="164">
        <f>IF(A27stdlife="n/a","n/a",IF(Y$3&gt;(A27stdlife+$E416),(Input!$G$169*(1+rvanilla)^0.5)-SUM($G416:X416),(Input!$G$169*(1+rvanilla)^0.5)/A27stdlife))</f>
        <v>0</v>
      </c>
      <c r="Z416" s="164">
        <f>IF(A27stdlife="n/a","n/a",IF(Z$3&gt;(A27stdlife+$E416),(Input!$G$169*(1+rvanilla)^0.5)-SUM($G416:Y416),(Input!$G$169*(1+rvanilla)^0.5)/A27stdlife))</f>
        <v>0</v>
      </c>
      <c r="AA416" s="164">
        <f>IF(A27stdlife="n/a","n/a",IF(AA$3&gt;(A27stdlife+$E416),(Input!$G$169*(1+rvanilla)^0.5)-SUM($G416:Z416),(Input!$G$169*(1+rvanilla)^0.5)/A27stdlife))</f>
        <v>0</v>
      </c>
      <c r="AB416" s="164">
        <f>IF(A27stdlife="n/a","n/a",IF(AB$3&gt;(A27stdlife+$E416),(Input!$G$169*(1+rvanilla)^0.5)-SUM($G416:AA416),(Input!$G$169*(1+rvanilla)^0.5)/A27stdlife))</f>
        <v>0</v>
      </c>
      <c r="AC416" s="164">
        <f>IF(A27stdlife="n/a","n/a",IF(AC$3&gt;(A27stdlife+$E416),(Input!$G$169*(1+rvanilla)^0.5)-SUM($G416:AB416),(Input!$G$169*(1+rvanilla)^0.5)/A27stdlife))</f>
        <v>0</v>
      </c>
      <c r="AD416" s="164">
        <f>IF(A27stdlife="n/a","n/a",IF(AD$3&gt;(A27stdlife+$E416),(Input!$G$169*(1+rvanilla)^0.5)-SUM($G416:AC416),(Input!$G$169*(1+rvanilla)^0.5)/A27stdlife))</f>
        <v>0</v>
      </c>
      <c r="AE416" s="164">
        <f>IF(A27stdlife="n/a","n/a",IF(AE$3&gt;(A27stdlife+$E416),(Input!$G$169*(1+rvanilla)^0.5)-SUM($G416:AD416),(Input!$G$169*(1+rvanilla)^0.5)/A27stdlife))</f>
        <v>0</v>
      </c>
      <c r="AF416" s="164">
        <f>IF(A27stdlife="n/a","n/a",IF(AF$3&gt;(A27stdlife+$E416),(Input!$G$169*(1+rvanilla)^0.5)-SUM($G416:AE416),(Input!$G$169*(1+rvanilla)^0.5)/A27stdlife))</f>
        <v>0</v>
      </c>
      <c r="AG416" s="164">
        <f>IF(A27stdlife="n/a","n/a",IF(AG$3&gt;(A27stdlife+$E416),(Input!$G$169*(1+rvanilla)^0.5)-SUM($G416:AF416),(Input!$G$169*(1+rvanilla)^0.5)/A27stdlife))</f>
        <v>0</v>
      </c>
      <c r="AH416" s="164">
        <f>IF(A27stdlife="n/a","n/a",IF(AH$3&gt;(A27stdlife+$E416),(Input!$G$169*(1+rvanilla)^0.5)-SUM($G416:AG416),(Input!$G$169*(1+rvanilla)^0.5)/A27stdlife))</f>
        <v>0</v>
      </c>
      <c r="AI416" s="164">
        <f>IF(A27stdlife="n/a","n/a",IF(AI$3&gt;(A27stdlife+$E416),(Input!$G$169*(1+rvanilla)^0.5)-SUM($G416:AH416),(Input!$G$169*(1+rvanilla)^0.5)/A27stdlife))</f>
        <v>0</v>
      </c>
      <c r="AJ416" s="164">
        <f>IF(A27stdlife="n/a","n/a",IF(AJ$3&gt;(A27stdlife+$E416),(Input!$G$169*(1+rvanilla)^0.5)-SUM($G416:AI416),(Input!$G$169*(1+rvanilla)^0.5)/A27stdlife))</f>
        <v>0</v>
      </c>
      <c r="AK416" s="164">
        <f>IF(A27stdlife="n/a","n/a",IF(AK$3&gt;(A27stdlife+$E416),(Input!$G$169*(1+rvanilla)^0.5)-SUM($G416:AJ416),(Input!$G$169*(1+rvanilla)^0.5)/A27stdlife))</f>
        <v>0</v>
      </c>
      <c r="AL416" s="164">
        <f>IF(A27stdlife="n/a","n/a",IF(AL$3&gt;(A27stdlife+$E416),(Input!$G$169*(1+rvanilla)^0.5)-SUM($G416:AK416),(Input!$G$169*(1+rvanilla)^0.5)/A27stdlife))</f>
        <v>0</v>
      </c>
      <c r="AM416" s="164">
        <f>IF(A27stdlife="n/a","n/a",IF(AM$3&gt;(A27stdlife+$E416),(Input!$G$169*(1+rvanilla)^0.5)-SUM($G416:AL416),(Input!$G$169*(1+rvanilla)^0.5)/A27stdlife))</f>
        <v>0</v>
      </c>
      <c r="AN416" s="164">
        <f>IF(A27stdlife="n/a","n/a",IF(AN$3&gt;(A27stdlife+$E416),(Input!$G$169*(1+rvanilla)^0.5)-SUM($G416:AM416),(Input!$G$169*(1+rvanilla)^0.5)/A27stdlife))</f>
        <v>0</v>
      </c>
      <c r="AO416" s="164">
        <f>IF(A27stdlife="n/a","n/a",IF(AO$3&gt;(A27stdlife+$E416),(Input!$G$169*(1+rvanilla)^0.5)-SUM($G416:AN416),(Input!$G$169*(1+rvanilla)^0.5)/A27stdlife))</f>
        <v>0</v>
      </c>
      <c r="AP416" s="164">
        <f>IF(A27stdlife="n/a","n/a",IF(AP$3&gt;(A27stdlife+$E416),(Input!$G$169*(1+rvanilla)^0.5)-SUM($G416:AO416),(Input!$G$169*(1+rvanilla)^0.5)/A27stdlife))</f>
        <v>0</v>
      </c>
      <c r="AQ416" s="164">
        <f>IF(A27stdlife="n/a","n/a",IF(AQ$3&gt;(A27stdlife+$E416),(Input!$G$169*(1+rvanilla)^0.5)-SUM($G416:AP416),(Input!$G$169*(1+rvanilla)^0.5)/A27stdlife))</f>
        <v>0</v>
      </c>
      <c r="AR416" s="164">
        <f>IF(A27stdlife="n/a","n/a",IF(AR$3&gt;(A27stdlife+$E416),(Input!$G$169*(1+rvanilla)^0.5)-SUM($G416:AQ416),(Input!$G$169*(1+rvanilla)^0.5)/A27stdlife))</f>
        <v>0</v>
      </c>
      <c r="AS416" s="164">
        <f>IF(A27stdlife="n/a","n/a",IF(AS$3&gt;(A27stdlife+$E416),(Input!$G$169*(1+rvanilla)^0.5)-SUM($G416:AR416),(Input!$G$169*(1+rvanilla)^0.5)/A27stdlife))</f>
        <v>0</v>
      </c>
      <c r="AT416" s="164">
        <f>IF(A27stdlife="n/a","n/a",IF(AT$3&gt;(A27stdlife+$E416),(Input!$G$169*(1+rvanilla)^0.5)-SUM($G416:AS416),(Input!$G$169*(1+rvanilla)^0.5)/A27stdlife))</f>
        <v>0</v>
      </c>
      <c r="AU416" s="164">
        <f>IF(A27stdlife="n/a","n/a",IF(AU$3&gt;(A27stdlife+$E416),(Input!$G$169*(1+rvanilla)^0.5)-SUM($G416:AT416),(Input!$G$169*(1+rvanilla)^0.5)/A27stdlife))</f>
        <v>0</v>
      </c>
      <c r="AV416" s="164">
        <f>IF(A27stdlife="n/a","n/a",IF(AV$3&gt;(A27stdlife+$E416),(Input!$G$169*(1+rvanilla)^0.5)-SUM($G416:AU416),(Input!$G$169*(1+rvanilla)^0.5)/A27stdlife))</f>
        <v>0</v>
      </c>
      <c r="AW416" s="164">
        <f>IF(A27stdlife="n/a","n/a",IF(AW$3&gt;(A27stdlife+$E416),(Input!$G$169*(1+rvanilla)^0.5)-SUM($G416:AV416),(Input!$G$169*(1+rvanilla)^0.5)/A27stdlife))</f>
        <v>0</v>
      </c>
      <c r="AX416" s="164">
        <f>IF(A27stdlife="n/a","n/a",IF(AX$3&gt;(A27stdlife+$E416),(Input!$G$169*(1+rvanilla)^0.5)-SUM($G416:AW416),(Input!$G$169*(1+rvanilla)^0.5)/A27stdlife))</f>
        <v>0</v>
      </c>
      <c r="AY416" s="164">
        <f>IF(A27stdlife="n/a","n/a",IF(AY$3&gt;(A27stdlife+$E416),(Input!$G$169*(1+rvanilla)^0.5)-SUM($G416:AX416),(Input!$G$169*(1+rvanilla)^0.5)/A27stdlife))</f>
        <v>0</v>
      </c>
      <c r="AZ416" s="164">
        <f>IF(A27stdlife="n/a","n/a",IF(AZ$3&gt;(A27stdlife+$E416),(Input!$G$169*(1+rvanilla)^0.5)-SUM($G416:AY416),(Input!$G$169*(1+rvanilla)^0.5)/A27stdlife))</f>
        <v>0</v>
      </c>
      <c r="BA416" s="164">
        <f>IF(A27stdlife="n/a","n/a",IF(BA$3&gt;(A27stdlife+$E416),(Input!$G$169*(1+rvanilla)^0.5)-SUM($G416:AZ416),(Input!$G$169*(1+rvanilla)^0.5)/A27stdlife))</f>
        <v>0</v>
      </c>
      <c r="BB416" s="164">
        <f>IF(A27stdlife="n/a","n/a",IF(BB$3&gt;(A27stdlife+$E416),(Input!$G$169*(1+rvanilla)^0.5)-SUM($G416:BA416),(Input!$G$169*(1+rvanilla)^0.5)/A27stdlife))</f>
        <v>0</v>
      </c>
      <c r="BC416" s="164">
        <f>IF(A27stdlife="n/a","n/a",IF(BC$3&gt;(A27stdlife+$E416),(Input!$G$169*(1+rvanilla)^0.5)-SUM($G416:BB416),(Input!$G$169*(1+rvanilla)^0.5)/A27stdlife))</f>
        <v>0</v>
      </c>
      <c r="BD416" s="164">
        <f>IF(A27stdlife="n/a","n/a",IF(BD$3&gt;(A27stdlife+$E416),(Input!$G$169*(1+rvanilla)^0.5)-SUM($G416:BC416),(Input!$G$169*(1+rvanilla)^0.5)/A27stdlife))</f>
        <v>0</v>
      </c>
      <c r="BE416" s="164">
        <f>IF(A27stdlife="n/a","n/a",IF(BE$3&gt;(A27stdlife+$E416),(Input!$G$169*(1+rvanilla)^0.5)-SUM($G416:BD416),(Input!$G$169*(1+rvanilla)^0.5)/A27stdlife))</f>
        <v>0</v>
      </c>
      <c r="BF416" s="164">
        <f>IF(A27stdlife="n/a","n/a",IF(BF$3&gt;(A27stdlife+$E416),(Input!$G$169*(1+rvanilla)^0.5)-SUM($G416:BE416),(Input!$G$169*(1+rvanilla)^0.5)/A27stdlife))</f>
        <v>0</v>
      </c>
      <c r="BG416" s="164">
        <f>IF(A27stdlife="n/a","n/a",IF(BG$3&gt;(A27stdlife+$E416),(Input!$G$169*(1+rvanilla)^0.5)-SUM($G416:BF416),(Input!$G$169*(1+rvanilla)^0.5)/A27stdlife))</f>
        <v>0</v>
      </c>
      <c r="BH416" s="164">
        <f>IF(A27stdlife="n/a","n/a",IF(BH$3&gt;(A27stdlife+$E416),(Input!$G$169*(1+rvanilla)^0.5)-SUM($G416:BG416),(Input!$G$169*(1+rvanilla)^0.5)/A27stdlife))</f>
        <v>0</v>
      </c>
      <c r="BI416" s="164">
        <f>IF(A27stdlife="n/a","n/a",IF(BI$3&gt;(A27stdlife+$E416),(Input!$G$169*(1+rvanilla)^0.5)-SUM($G416:BH416),(Input!$G$169*(1+rvanilla)^0.5)/A27stdlife))</f>
        <v>0</v>
      </c>
      <c r="BJ416" s="18"/>
      <c r="BK416" s="18"/>
      <c r="BL416"/>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s="5" customFormat="1" hidden="1" outlineLevel="2" x14ac:dyDescent="0.2">
      <c r="A417" s="18"/>
      <c r="B417" s="18"/>
      <c r="C417" s="36"/>
      <c r="D417" s="485"/>
      <c r="E417" s="283">
        <v>2</v>
      </c>
      <c r="F417" s="38"/>
      <c r="G417" s="391"/>
      <c r="H417" s="307"/>
      <c r="I417" s="164">
        <f>IF(A27stdlife="n/a","n/a",IF(I$3&gt;(A27stdlife+$E417),(Input!$H$169*(1+rvanilla)^0.5)-SUM($H417:H417),(Input!$H$169*(1+rvanilla)^0.5)/A27stdlife))</f>
        <v>0</v>
      </c>
      <c r="J417" s="164">
        <f>IF(A27stdlife="n/a","n/a",IF(J$3&gt;(A27stdlife+$E417),(Input!$H$169*(1+rvanilla)^0.5)-SUM($H417:I417),(Input!$H$169*(1+rvanilla)^0.5)/A27stdlife))</f>
        <v>0</v>
      </c>
      <c r="K417" s="164">
        <f>IF(A27stdlife="n/a","n/a",IF(K$3&gt;(A27stdlife+$E417),(Input!$H$169*(1+rvanilla)^0.5)-SUM($H417:J417),(Input!$H$169*(1+rvanilla)^0.5)/A27stdlife))</f>
        <v>0</v>
      </c>
      <c r="L417" s="164">
        <f>IF(A27stdlife="n/a","n/a",IF(L$3&gt;(A27stdlife+$E417),(Input!$H$169*(1+rvanilla)^0.5)-SUM($H417:K417),(Input!$H$169*(1+rvanilla)^0.5)/A27stdlife))</f>
        <v>0</v>
      </c>
      <c r="M417" s="164">
        <f>IF(A27stdlife="n/a","n/a",IF(M$3&gt;(A27stdlife+$E417),(Input!$H$169*(1+rvanilla)^0.5)-SUM($H417:L417),(Input!$H$169*(1+rvanilla)^0.5)/A27stdlife))</f>
        <v>0</v>
      </c>
      <c r="N417" s="164">
        <f>IF(A27stdlife="n/a","n/a",IF(N$3&gt;(A27stdlife+$E417),(Input!$H$169*(1+rvanilla)^0.5)-SUM($H417:M417),(Input!$H$169*(1+rvanilla)^0.5)/A27stdlife))</f>
        <v>0</v>
      </c>
      <c r="O417" s="164">
        <f>IF(A27stdlife="n/a","n/a",IF(O$3&gt;(A27stdlife+$E417),(Input!$H$169*(1+rvanilla)^0.5)-SUM($H417:N417),(Input!$H$169*(1+rvanilla)^0.5)/A27stdlife))</f>
        <v>0</v>
      </c>
      <c r="P417" s="164">
        <f>IF(A27stdlife="n/a","n/a",IF(P$3&gt;(A27stdlife+$E417),(Input!$H$169*(1+rvanilla)^0.5)-SUM($H417:O417),(Input!$H$169*(1+rvanilla)^0.5)/A27stdlife))</f>
        <v>0</v>
      </c>
      <c r="Q417" s="164">
        <f>IF(A27stdlife="n/a","n/a",IF(Q$3&gt;(A27stdlife+$E417),(Input!$H$169*(1+rvanilla)^0.5)-SUM($H417:P417),(Input!$H$169*(1+rvanilla)^0.5)/A27stdlife))</f>
        <v>0</v>
      </c>
      <c r="R417" s="164">
        <f>IF(A27stdlife="n/a","n/a",IF(R$3&gt;(A27stdlife+$E417),(Input!$H$169*(1+rvanilla)^0.5)-SUM($H417:Q417),(Input!$H$169*(1+rvanilla)^0.5)/A27stdlife))</f>
        <v>0</v>
      </c>
      <c r="S417" s="164">
        <f>IF(A27stdlife="n/a","n/a",IF(S$3&gt;(A27stdlife+$E417),(Input!$H$169*(1+rvanilla)^0.5)-SUM($H417:R417),(Input!$H$169*(1+rvanilla)^0.5)/A27stdlife))</f>
        <v>0</v>
      </c>
      <c r="T417" s="164">
        <f>IF(A27stdlife="n/a","n/a",IF(T$3&gt;(A27stdlife+$E417),(Input!$H$169*(1+rvanilla)^0.5)-SUM($H417:S417),(Input!$H$169*(1+rvanilla)^0.5)/A27stdlife))</f>
        <v>0</v>
      </c>
      <c r="U417" s="164">
        <f>IF(A27stdlife="n/a","n/a",IF(U$3&gt;(A27stdlife+$E417),(Input!$H$169*(1+rvanilla)^0.5)-SUM($H417:T417),(Input!$H$169*(1+rvanilla)^0.5)/A27stdlife))</f>
        <v>0</v>
      </c>
      <c r="V417" s="164">
        <f>IF(A27stdlife="n/a","n/a",IF(V$3&gt;(A27stdlife+$E417),(Input!$H$169*(1+rvanilla)^0.5)-SUM($H417:U417),(Input!$H$169*(1+rvanilla)^0.5)/A27stdlife))</f>
        <v>0</v>
      </c>
      <c r="W417" s="164">
        <f>IF(A27stdlife="n/a","n/a",IF(W$3&gt;(A27stdlife+$E417),(Input!$H$169*(1+rvanilla)^0.5)-SUM($H417:V417),(Input!$H$169*(1+rvanilla)^0.5)/A27stdlife))</f>
        <v>0</v>
      </c>
      <c r="X417" s="164">
        <f>IF(A27stdlife="n/a","n/a",IF(X$3&gt;(A27stdlife+$E417),(Input!$H$169*(1+rvanilla)^0.5)-SUM($H417:W417),(Input!$H$169*(1+rvanilla)^0.5)/A27stdlife))</f>
        <v>0</v>
      </c>
      <c r="Y417" s="164">
        <f>IF(A27stdlife="n/a","n/a",IF(Y$3&gt;(A27stdlife+$E417),(Input!$H$169*(1+rvanilla)^0.5)-SUM($H417:X417),(Input!$H$169*(1+rvanilla)^0.5)/A27stdlife))</f>
        <v>0</v>
      </c>
      <c r="Z417" s="164">
        <f>IF(A27stdlife="n/a","n/a",IF(Z$3&gt;(A27stdlife+$E417),(Input!$H$169*(1+rvanilla)^0.5)-SUM($H417:Y417),(Input!$H$169*(1+rvanilla)^0.5)/A27stdlife))</f>
        <v>0</v>
      </c>
      <c r="AA417" s="164">
        <f>IF(A27stdlife="n/a","n/a",IF(AA$3&gt;(A27stdlife+$E417),(Input!$H$169*(1+rvanilla)^0.5)-SUM($H417:Z417),(Input!$H$169*(1+rvanilla)^0.5)/A27stdlife))</f>
        <v>0</v>
      </c>
      <c r="AB417" s="164">
        <f>IF(A27stdlife="n/a","n/a",IF(AB$3&gt;(A27stdlife+$E417),(Input!$H$169*(1+rvanilla)^0.5)-SUM($H417:AA417),(Input!$H$169*(1+rvanilla)^0.5)/A27stdlife))</f>
        <v>0</v>
      </c>
      <c r="AC417" s="164">
        <f>IF(A27stdlife="n/a","n/a",IF(AC$3&gt;(A27stdlife+$E417),(Input!$H$169*(1+rvanilla)^0.5)-SUM($H417:AB417),(Input!$H$169*(1+rvanilla)^0.5)/A27stdlife))</f>
        <v>0</v>
      </c>
      <c r="AD417" s="164">
        <f>IF(A27stdlife="n/a","n/a",IF(AD$3&gt;(A27stdlife+$E417),(Input!$H$169*(1+rvanilla)^0.5)-SUM($H417:AC417),(Input!$H$169*(1+rvanilla)^0.5)/A27stdlife))</f>
        <v>0</v>
      </c>
      <c r="AE417" s="164">
        <f>IF(A27stdlife="n/a","n/a",IF(AE$3&gt;(A27stdlife+$E417),(Input!$H$169*(1+rvanilla)^0.5)-SUM($H417:AD417),(Input!$H$169*(1+rvanilla)^0.5)/A27stdlife))</f>
        <v>0</v>
      </c>
      <c r="AF417" s="164">
        <f>IF(A27stdlife="n/a","n/a",IF(AF$3&gt;(A27stdlife+$E417),(Input!$H$169*(1+rvanilla)^0.5)-SUM($H417:AE417),(Input!$H$169*(1+rvanilla)^0.5)/A27stdlife))</f>
        <v>0</v>
      </c>
      <c r="AG417" s="164">
        <f>IF(A27stdlife="n/a","n/a",IF(AG$3&gt;(A27stdlife+$E417),(Input!$H$169*(1+rvanilla)^0.5)-SUM($H417:AF417),(Input!$H$169*(1+rvanilla)^0.5)/A27stdlife))</f>
        <v>0</v>
      </c>
      <c r="AH417" s="164">
        <f>IF(A27stdlife="n/a","n/a",IF(AH$3&gt;(A27stdlife+$E417),(Input!$H$169*(1+rvanilla)^0.5)-SUM($H417:AG417),(Input!$H$169*(1+rvanilla)^0.5)/A27stdlife))</f>
        <v>0</v>
      </c>
      <c r="AI417" s="164">
        <f>IF(A27stdlife="n/a","n/a",IF(AI$3&gt;(A27stdlife+$E417),(Input!$H$169*(1+rvanilla)^0.5)-SUM($H417:AH417),(Input!$H$169*(1+rvanilla)^0.5)/A27stdlife))</f>
        <v>0</v>
      </c>
      <c r="AJ417" s="164">
        <f>IF(A27stdlife="n/a","n/a",IF(AJ$3&gt;(A27stdlife+$E417),(Input!$H$169*(1+rvanilla)^0.5)-SUM($H417:AI417),(Input!$H$169*(1+rvanilla)^0.5)/A27stdlife))</f>
        <v>0</v>
      </c>
      <c r="AK417" s="164">
        <f>IF(A27stdlife="n/a","n/a",IF(AK$3&gt;(A27stdlife+$E417),(Input!$H$169*(1+rvanilla)^0.5)-SUM($H417:AJ417),(Input!$H$169*(1+rvanilla)^0.5)/A27stdlife))</f>
        <v>0</v>
      </c>
      <c r="AL417" s="164">
        <f>IF(A27stdlife="n/a","n/a",IF(AL$3&gt;(A27stdlife+$E417),(Input!$H$169*(1+rvanilla)^0.5)-SUM($H417:AK417),(Input!$H$169*(1+rvanilla)^0.5)/A27stdlife))</f>
        <v>0</v>
      </c>
      <c r="AM417" s="164">
        <f>IF(A27stdlife="n/a","n/a",IF(AM$3&gt;(A27stdlife+$E417),(Input!$H$169*(1+rvanilla)^0.5)-SUM($H417:AL417),(Input!$H$169*(1+rvanilla)^0.5)/A27stdlife))</f>
        <v>0</v>
      </c>
      <c r="AN417" s="164">
        <f>IF(A27stdlife="n/a","n/a",IF(AN$3&gt;(A27stdlife+$E417),(Input!$H$169*(1+rvanilla)^0.5)-SUM($H417:AM417),(Input!$H$169*(1+rvanilla)^0.5)/A27stdlife))</f>
        <v>0</v>
      </c>
      <c r="AO417" s="164">
        <f>IF(A27stdlife="n/a","n/a",IF(AO$3&gt;(A27stdlife+$E417),(Input!$H$169*(1+rvanilla)^0.5)-SUM($H417:AN417),(Input!$H$169*(1+rvanilla)^0.5)/A27stdlife))</f>
        <v>0</v>
      </c>
      <c r="AP417" s="164">
        <f>IF(A27stdlife="n/a","n/a",IF(AP$3&gt;(A27stdlife+$E417),(Input!$H$169*(1+rvanilla)^0.5)-SUM($H417:AO417),(Input!$H$169*(1+rvanilla)^0.5)/A27stdlife))</f>
        <v>0</v>
      </c>
      <c r="AQ417" s="164">
        <f>IF(A27stdlife="n/a","n/a",IF(AQ$3&gt;(A27stdlife+$E417),(Input!$H$169*(1+rvanilla)^0.5)-SUM($H417:AP417),(Input!$H$169*(1+rvanilla)^0.5)/A27stdlife))</f>
        <v>0</v>
      </c>
      <c r="AR417" s="164">
        <f>IF(A27stdlife="n/a","n/a",IF(AR$3&gt;(A27stdlife+$E417),(Input!$H$169*(1+rvanilla)^0.5)-SUM($H417:AQ417),(Input!$H$169*(1+rvanilla)^0.5)/A27stdlife))</f>
        <v>0</v>
      </c>
      <c r="AS417" s="164">
        <f>IF(A27stdlife="n/a","n/a",IF(AS$3&gt;(A27stdlife+$E417),(Input!$H$169*(1+rvanilla)^0.5)-SUM($H417:AR417),(Input!$H$169*(1+rvanilla)^0.5)/A27stdlife))</f>
        <v>0</v>
      </c>
      <c r="AT417" s="164">
        <f>IF(A27stdlife="n/a","n/a",IF(AT$3&gt;(A27stdlife+$E417),(Input!$H$169*(1+rvanilla)^0.5)-SUM($H417:AS417),(Input!$H$169*(1+rvanilla)^0.5)/A27stdlife))</f>
        <v>0</v>
      </c>
      <c r="AU417" s="164">
        <f>IF(A27stdlife="n/a","n/a",IF(AU$3&gt;(A27stdlife+$E417),(Input!$H$169*(1+rvanilla)^0.5)-SUM($H417:AT417),(Input!$H$169*(1+rvanilla)^0.5)/A27stdlife))</f>
        <v>0</v>
      </c>
      <c r="AV417" s="164">
        <f>IF(A27stdlife="n/a","n/a",IF(AV$3&gt;(A27stdlife+$E417),(Input!$H$169*(1+rvanilla)^0.5)-SUM($H417:AU417),(Input!$H$169*(1+rvanilla)^0.5)/A27stdlife))</f>
        <v>0</v>
      </c>
      <c r="AW417" s="164">
        <f>IF(A27stdlife="n/a","n/a",IF(AW$3&gt;(A27stdlife+$E417),(Input!$H$169*(1+rvanilla)^0.5)-SUM($H417:AV417),(Input!$H$169*(1+rvanilla)^0.5)/A27stdlife))</f>
        <v>0</v>
      </c>
      <c r="AX417" s="164">
        <f>IF(A27stdlife="n/a","n/a",IF(AX$3&gt;(A27stdlife+$E417),(Input!$H$169*(1+rvanilla)^0.5)-SUM($H417:AW417),(Input!$H$169*(1+rvanilla)^0.5)/A27stdlife))</f>
        <v>0</v>
      </c>
      <c r="AY417" s="164">
        <f>IF(A27stdlife="n/a","n/a",IF(AY$3&gt;(A27stdlife+$E417),(Input!$H$169*(1+rvanilla)^0.5)-SUM($H417:AX417),(Input!$H$169*(1+rvanilla)^0.5)/A27stdlife))</f>
        <v>0</v>
      </c>
      <c r="AZ417" s="164">
        <f>IF(A27stdlife="n/a","n/a",IF(AZ$3&gt;(A27stdlife+$E417),(Input!$H$169*(1+rvanilla)^0.5)-SUM($H417:AY417),(Input!$H$169*(1+rvanilla)^0.5)/A27stdlife))</f>
        <v>0</v>
      </c>
      <c r="BA417" s="164">
        <f>IF(A27stdlife="n/a","n/a",IF(BA$3&gt;(A27stdlife+$E417),(Input!$H$169*(1+rvanilla)^0.5)-SUM($H417:AZ417),(Input!$H$169*(1+rvanilla)^0.5)/A27stdlife))</f>
        <v>0</v>
      </c>
      <c r="BB417" s="164">
        <f>IF(A27stdlife="n/a","n/a",IF(BB$3&gt;(A27stdlife+$E417),(Input!$H$169*(1+rvanilla)^0.5)-SUM($H417:BA417),(Input!$H$169*(1+rvanilla)^0.5)/A27stdlife))</f>
        <v>0</v>
      </c>
      <c r="BC417" s="164">
        <f>IF(A27stdlife="n/a","n/a",IF(BC$3&gt;(A27stdlife+$E417),(Input!$H$169*(1+rvanilla)^0.5)-SUM($H417:BB417),(Input!$H$169*(1+rvanilla)^0.5)/A27stdlife))</f>
        <v>0</v>
      </c>
      <c r="BD417" s="164">
        <f>IF(A27stdlife="n/a","n/a",IF(BD$3&gt;(A27stdlife+$E417),(Input!$H$169*(1+rvanilla)^0.5)-SUM($H417:BC417),(Input!$H$169*(1+rvanilla)^0.5)/A27stdlife))</f>
        <v>0</v>
      </c>
      <c r="BE417" s="164">
        <f>IF(A27stdlife="n/a","n/a",IF(BE$3&gt;(A27stdlife+$E417),(Input!$H$169*(1+rvanilla)^0.5)-SUM($H417:BD417),(Input!$H$169*(1+rvanilla)^0.5)/A27stdlife))</f>
        <v>0</v>
      </c>
      <c r="BF417" s="164">
        <f>IF(A27stdlife="n/a","n/a",IF(BF$3&gt;(A27stdlife+$E417),(Input!$H$169*(1+rvanilla)^0.5)-SUM($H417:BE417),(Input!$H$169*(1+rvanilla)^0.5)/A27stdlife))</f>
        <v>0</v>
      </c>
      <c r="BG417" s="164">
        <f>IF(A27stdlife="n/a","n/a",IF(BG$3&gt;(A27stdlife+$E417),(Input!$H$169*(1+rvanilla)^0.5)-SUM($H417:BF417),(Input!$H$169*(1+rvanilla)^0.5)/A27stdlife))</f>
        <v>0</v>
      </c>
      <c r="BH417" s="164">
        <f>IF(A27stdlife="n/a","n/a",IF(BH$3&gt;(A27stdlife+$E417),(Input!$H$169*(1+rvanilla)^0.5)-SUM($H417:BG417),(Input!$H$169*(1+rvanilla)^0.5)/A27stdlife))</f>
        <v>0</v>
      </c>
      <c r="BI417" s="164">
        <f>IF(A27stdlife="n/a","n/a",IF(BI$3&gt;(A27stdlife+$E417),(Input!$H$169*(1+rvanilla)^0.5)-SUM($H417:BH417),(Input!$H$169*(1+rvanilla)^0.5)/A27stdlife))</f>
        <v>0</v>
      </c>
      <c r="BJ417" s="18"/>
      <c r="BK417" s="18"/>
      <c r="BL417"/>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s="5" customFormat="1" hidden="1" outlineLevel="2" x14ac:dyDescent="0.2">
      <c r="A418" s="18"/>
      <c r="B418" s="18"/>
      <c r="C418" s="36"/>
      <c r="D418" s="485"/>
      <c r="E418" s="283">
        <v>3</v>
      </c>
      <c r="F418" s="38"/>
      <c r="G418" s="391"/>
      <c r="H418" s="308"/>
      <c r="I418" s="307"/>
      <c r="J418" s="164">
        <f>IF(A27stdlife="n/a","n/a",IF(J$3&gt;(A27stdlife+$E418),(Input!$I$169*(1+rvanilla)^0.5)-SUM($I418:I418),(Input!$I$169*(1+rvanilla)^0.5)/A27stdlife))</f>
        <v>0</v>
      </c>
      <c r="K418" s="164">
        <f>IF(A27stdlife="n/a","n/a",IF(K$3&gt;(A27stdlife+$E418),(Input!$I$169*(1+rvanilla)^0.5)-SUM($I418:J418),(Input!$I$169*(1+rvanilla)^0.5)/A27stdlife))</f>
        <v>0</v>
      </c>
      <c r="L418" s="164">
        <f>IF(A27stdlife="n/a","n/a",IF(L$3&gt;(A27stdlife+$E418),(Input!$I$169*(1+rvanilla)^0.5)-SUM($I418:K418),(Input!$I$169*(1+rvanilla)^0.5)/A27stdlife))</f>
        <v>0</v>
      </c>
      <c r="M418" s="164">
        <f>IF(A27stdlife="n/a","n/a",IF(M$3&gt;(A27stdlife+$E418),(Input!$I$169*(1+rvanilla)^0.5)-SUM($I418:L418),(Input!$I$169*(1+rvanilla)^0.5)/A27stdlife))</f>
        <v>0</v>
      </c>
      <c r="N418" s="164">
        <f>IF(A27stdlife="n/a","n/a",IF(N$3&gt;(A27stdlife+$E418),(Input!$I$169*(1+rvanilla)^0.5)-SUM($I418:M418),(Input!$I$169*(1+rvanilla)^0.5)/A27stdlife))</f>
        <v>0</v>
      </c>
      <c r="O418" s="164">
        <f>IF(A27stdlife="n/a","n/a",IF(O$3&gt;(A27stdlife+$E418),(Input!$I$169*(1+rvanilla)^0.5)-SUM($I418:N418),(Input!$I$169*(1+rvanilla)^0.5)/A27stdlife))</f>
        <v>0</v>
      </c>
      <c r="P418" s="164">
        <f>IF(A27stdlife="n/a","n/a",IF(P$3&gt;(A27stdlife+$E418),(Input!$I$169*(1+rvanilla)^0.5)-SUM($I418:O418),(Input!$I$169*(1+rvanilla)^0.5)/A27stdlife))</f>
        <v>0</v>
      </c>
      <c r="Q418" s="164">
        <f>IF(A27stdlife="n/a","n/a",IF(Q$3&gt;(A27stdlife+$E418),(Input!$I$169*(1+rvanilla)^0.5)-SUM($I418:P418),(Input!$I$169*(1+rvanilla)^0.5)/A27stdlife))</f>
        <v>0</v>
      </c>
      <c r="R418" s="164">
        <f>IF(A27stdlife="n/a","n/a",IF(R$3&gt;(A27stdlife+$E418),(Input!$I$169*(1+rvanilla)^0.5)-SUM($I418:Q418),(Input!$I$169*(1+rvanilla)^0.5)/A27stdlife))</f>
        <v>0</v>
      </c>
      <c r="S418" s="164">
        <f>IF(A27stdlife="n/a","n/a",IF(S$3&gt;(A27stdlife+$E418),(Input!$I$169*(1+rvanilla)^0.5)-SUM($I418:R418),(Input!$I$169*(1+rvanilla)^0.5)/A27stdlife))</f>
        <v>0</v>
      </c>
      <c r="T418" s="164">
        <f>IF(A27stdlife="n/a","n/a",IF(T$3&gt;(A27stdlife+$E418),(Input!$I$169*(1+rvanilla)^0.5)-SUM($I418:S418),(Input!$I$169*(1+rvanilla)^0.5)/A27stdlife))</f>
        <v>0</v>
      </c>
      <c r="U418" s="164">
        <f>IF(A27stdlife="n/a","n/a",IF(U$3&gt;(A27stdlife+$E418),(Input!$I$169*(1+rvanilla)^0.5)-SUM($I418:T418),(Input!$I$169*(1+rvanilla)^0.5)/A27stdlife))</f>
        <v>0</v>
      </c>
      <c r="V418" s="164">
        <f>IF(A27stdlife="n/a","n/a",IF(V$3&gt;(A27stdlife+$E418),(Input!$I$169*(1+rvanilla)^0.5)-SUM($I418:U418),(Input!$I$169*(1+rvanilla)^0.5)/A27stdlife))</f>
        <v>0</v>
      </c>
      <c r="W418" s="164">
        <f>IF(A27stdlife="n/a","n/a",IF(W$3&gt;(A27stdlife+$E418),(Input!$I$169*(1+rvanilla)^0.5)-SUM($I418:V418),(Input!$I$169*(1+rvanilla)^0.5)/A27stdlife))</f>
        <v>0</v>
      </c>
      <c r="X418" s="164">
        <f>IF(A27stdlife="n/a","n/a",IF(X$3&gt;(A27stdlife+$E418),(Input!$I$169*(1+rvanilla)^0.5)-SUM($I418:W418),(Input!$I$169*(1+rvanilla)^0.5)/A27stdlife))</f>
        <v>0</v>
      </c>
      <c r="Y418" s="164">
        <f>IF(A27stdlife="n/a","n/a",IF(Y$3&gt;(A27stdlife+$E418),(Input!$I$169*(1+rvanilla)^0.5)-SUM($I418:X418),(Input!$I$169*(1+rvanilla)^0.5)/A27stdlife))</f>
        <v>0</v>
      </c>
      <c r="Z418" s="164">
        <f>IF(A27stdlife="n/a","n/a",IF(Z$3&gt;(A27stdlife+$E418),(Input!$I$169*(1+rvanilla)^0.5)-SUM($I418:Y418),(Input!$I$169*(1+rvanilla)^0.5)/A27stdlife))</f>
        <v>0</v>
      </c>
      <c r="AA418" s="164">
        <f>IF(A27stdlife="n/a","n/a",IF(AA$3&gt;(A27stdlife+$E418),(Input!$I$169*(1+rvanilla)^0.5)-SUM($I418:Z418),(Input!$I$169*(1+rvanilla)^0.5)/A27stdlife))</f>
        <v>0</v>
      </c>
      <c r="AB418" s="164">
        <f>IF(A27stdlife="n/a","n/a",IF(AB$3&gt;(A27stdlife+$E418),(Input!$I$169*(1+rvanilla)^0.5)-SUM($I418:AA418),(Input!$I$169*(1+rvanilla)^0.5)/A27stdlife))</f>
        <v>0</v>
      </c>
      <c r="AC418" s="164">
        <f>IF(A27stdlife="n/a","n/a",IF(AC$3&gt;(A27stdlife+$E418),(Input!$I$169*(1+rvanilla)^0.5)-SUM($I418:AB418),(Input!$I$169*(1+rvanilla)^0.5)/A27stdlife))</f>
        <v>0</v>
      </c>
      <c r="AD418" s="164">
        <f>IF(A27stdlife="n/a","n/a",IF(AD$3&gt;(A27stdlife+$E418),(Input!$I$169*(1+rvanilla)^0.5)-SUM($I418:AC418),(Input!$I$169*(1+rvanilla)^0.5)/A27stdlife))</f>
        <v>0</v>
      </c>
      <c r="AE418" s="164">
        <f>IF(A27stdlife="n/a","n/a",IF(AE$3&gt;(A27stdlife+$E418),(Input!$I$169*(1+rvanilla)^0.5)-SUM($I418:AD418),(Input!$I$169*(1+rvanilla)^0.5)/A27stdlife))</f>
        <v>0</v>
      </c>
      <c r="AF418" s="164">
        <f>IF(A27stdlife="n/a","n/a",IF(AF$3&gt;(A27stdlife+$E418),(Input!$I$169*(1+rvanilla)^0.5)-SUM($I418:AE418),(Input!$I$169*(1+rvanilla)^0.5)/A27stdlife))</f>
        <v>0</v>
      </c>
      <c r="AG418" s="164">
        <f>IF(A27stdlife="n/a","n/a",IF(AG$3&gt;(A27stdlife+$E418),(Input!$I$169*(1+rvanilla)^0.5)-SUM($I418:AF418),(Input!$I$169*(1+rvanilla)^0.5)/A27stdlife))</f>
        <v>0</v>
      </c>
      <c r="AH418" s="164">
        <f>IF(A27stdlife="n/a","n/a",IF(AH$3&gt;(A27stdlife+$E418),(Input!$I$169*(1+rvanilla)^0.5)-SUM($I418:AG418),(Input!$I$169*(1+rvanilla)^0.5)/A27stdlife))</f>
        <v>0</v>
      </c>
      <c r="AI418" s="164">
        <f>IF(A27stdlife="n/a","n/a",IF(AI$3&gt;(A27stdlife+$E418),(Input!$I$169*(1+rvanilla)^0.5)-SUM($I418:AH418),(Input!$I$169*(1+rvanilla)^0.5)/A27stdlife))</f>
        <v>0</v>
      </c>
      <c r="AJ418" s="164">
        <f>IF(A27stdlife="n/a","n/a",IF(AJ$3&gt;(A27stdlife+$E418),(Input!$I$169*(1+rvanilla)^0.5)-SUM($I418:AI418),(Input!$I$169*(1+rvanilla)^0.5)/A27stdlife))</f>
        <v>0</v>
      </c>
      <c r="AK418" s="164">
        <f>IF(A27stdlife="n/a","n/a",IF(AK$3&gt;(A27stdlife+$E418),(Input!$I$169*(1+rvanilla)^0.5)-SUM($I418:AJ418),(Input!$I$169*(1+rvanilla)^0.5)/A27stdlife))</f>
        <v>0</v>
      </c>
      <c r="AL418" s="164">
        <f>IF(A27stdlife="n/a","n/a",IF(AL$3&gt;(A27stdlife+$E418),(Input!$I$169*(1+rvanilla)^0.5)-SUM($I418:AK418),(Input!$I$169*(1+rvanilla)^0.5)/A27stdlife))</f>
        <v>0</v>
      </c>
      <c r="AM418" s="164">
        <f>IF(A27stdlife="n/a","n/a",IF(AM$3&gt;(A27stdlife+$E418),(Input!$I$169*(1+rvanilla)^0.5)-SUM($I418:AL418),(Input!$I$169*(1+rvanilla)^0.5)/A27stdlife))</f>
        <v>0</v>
      </c>
      <c r="AN418" s="164">
        <f>IF(A27stdlife="n/a","n/a",IF(AN$3&gt;(A27stdlife+$E418),(Input!$I$169*(1+rvanilla)^0.5)-SUM($I418:AM418),(Input!$I$169*(1+rvanilla)^0.5)/A27stdlife))</f>
        <v>0</v>
      </c>
      <c r="AO418" s="164">
        <f>IF(A27stdlife="n/a","n/a",IF(AO$3&gt;(A27stdlife+$E418),(Input!$I$169*(1+rvanilla)^0.5)-SUM($I418:AN418),(Input!$I$169*(1+rvanilla)^0.5)/A27stdlife))</f>
        <v>0</v>
      </c>
      <c r="AP418" s="164">
        <f>IF(A27stdlife="n/a","n/a",IF(AP$3&gt;(A27stdlife+$E418),(Input!$I$169*(1+rvanilla)^0.5)-SUM($I418:AO418),(Input!$I$169*(1+rvanilla)^0.5)/A27stdlife))</f>
        <v>0</v>
      </c>
      <c r="AQ418" s="164">
        <f>IF(A27stdlife="n/a","n/a",IF(AQ$3&gt;(A27stdlife+$E418),(Input!$I$169*(1+rvanilla)^0.5)-SUM($I418:AP418),(Input!$I$169*(1+rvanilla)^0.5)/A27stdlife))</f>
        <v>0</v>
      </c>
      <c r="AR418" s="164">
        <f>IF(A27stdlife="n/a","n/a",IF(AR$3&gt;(A27stdlife+$E418),(Input!$I$169*(1+rvanilla)^0.5)-SUM($I418:AQ418),(Input!$I$169*(1+rvanilla)^0.5)/A27stdlife))</f>
        <v>0</v>
      </c>
      <c r="AS418" s="164">
        <f>IF(A27stdlife="n/a","n/a",IF(AS$3&gt;(A27stdlife+$E418),(Input!$I$169*(1+rvanilla)^0.5)-SUM($I418:AR418),(Input!$I$169*(1+rvanilla)^0.5)/A27stdlife))</f>
        <v>0</v>
      </c>
      <c r="AT418" s="164">
        <f>IF(A27stdlife="n/a","n/a",IF(AT$3&gt;(A27stdlife+$E418),(Input!$I$169*(1+rvanilla)^0.5)-SUM($I418:AS418),(Input!$I$169*(1+rvanilla)^0.5)/A27stdlife))</f>
        <v>0</v>
      </c>
      <c r="AU418" s="164">
        <f>IF(A27stdlife="n/a","n/a",IF(AU$3&gt;(A27stdlife+$E418),(Input!$I$169*(1+rvanilla)^0.5)-SUM($I418:AT418),(Input!$I$169*(1+rvanilla)^0.5)/A27stdlife))</f>
        <v>0</v>
      </c>
      <c r="AV418" s="164">
        <f>IF(A27stdlife="n/a","n/a",IF(AV$3&gt;(A27stdlife+$E418),(Input!$I$169*(1+rvanilla)^0.5)-SUM($I418:AU418),(Input!$I$169*(1+rvanilla)^0.5)/A27stdlife))</f>
        <v>0</v>
      </c>
      <c r="AW418" s="164">
        <f>IF(A27stdlife="n/a","n/a",IF(AW$3&gt;(A27stdlife+$E418),(Input!$I$169*(1+rvanilla)^0.5)-SUM($I418:AV418),(Input!$I$169*(1+rvanilla)^0.5)/A27stdlife))</f>
        <v>0</v>
      </c>
      <c r="AX418" s="164">
        <f>IF(A27stdlife="n/a","n/a",IF(AX$3&gt;(A27stdlife+$E418),(Input!$I$169*(1+rvanilla)^0.5)-SUM($I418:AW418),(Input!$I$169*(1+rvanilla)^0.5)/A27stdlife))</f>
        <v>0</v>
      </c>
      <c r="AY418" s="164">
        <f>IF(A27stdlife="n/a","n/a",IF(AY$3&gt;(A27stdlife+$E418),(Input!$I$169*(1+rvanilla)^0.5)-SUM($I418:AX418),(Input!$I$169*(1+rvanilla)^0.5)/A27stdlife))</f>
        <v>0</v>
      </c>
      <c r="AZ418" s="164">
        <f>IF(A27stdlife="n/a","n/a",IF(AZ$3&gt;(A27stdlife+$E418),(Input!$I$169*(1+rvanilla)^0.5)-SUM($I418:AY418),(Input!$I$169*(1+rvanilla)^0.5)/A27stdlife))</f>
        <v>0</v>
      </c>
      <c r="BA418" s="164">
        <f>IF(A27stdlife="n/a","n/a",IF(BA$3&gt;(A27stdlife+$E418),(Input!$I$169*(1+rvanilla)^0.5)-SUM($I418:AZ418),(Input!$I$169*(1+rvanilla)^0.5)/A27stdlife))</f>
        <v>0</v>
      </c>
      <c r="BB418" s="164">
        <f>IF(A27stdlife="n/a","n/a",IF(BB$3&gt;(A27stdlife+$E418),(Input!$I$169*(1+rvanilla)^0.5)-SUM($I418:BA418),(Input!$I$169*(1+rvanilla)^0.5)/A27stdlife))</f>
        <v>0</v>
      </c>
      <c r="BC418" s="164">
        <f>IF(A27stdlife="n/a","n/a",IF(BC$3&gt;(A27stdlife+$E418),(Input!$I$169*(1+rvanilla)^0.5)-SUM($I418:BB418),(Input!$I$169*(1+rvanilla)^0.5)/A27stdlife))</f>
        <v>0</v>
      </c>
      <c r="BD418" s="164">
        <f>IF(A27stdlife="n/a","n/a",IF(BD$3&gt;(A27stdlife+$E418),(Input!$I$169*(1+rvanilla)^0.5)-SUM($I418:BC418),(Input!$I$169*(1+rvanilla)^0.5)/A27stdlife))</f>
        <v>0</v>
      </c>
      <c r="BE418" s="164">
        <f>IF(A27stdlife="n/a","n/a",IF(BE$3&gt;(A27stdlife+$E418),(Input!$I$169*(1+rvanilla)^0.5)-SUM($I418:BD418),(Input!$I$169*(1+rvanilla)^0.5)/A27stdlife))</f>
        <v>0</v>
      </c>
      <c r="BF418" s="164">
        <f>IF(A27stdlife="n/a","n/a",IF(BF$3&gt;(A27stdlife+$E418),(Input!$I$169*(1+rvanilla)^0.5)-SUM($I418:BE418),(Input!$I$169*(1+rvanilla)^0.5)/A27stdlife))</f>
        <v>0</v>
      </c>
      <c r="BG418" s="164">
        <f>IF(A27stdlife="n/a","n/a",IF(BG$3&gt;(A27stdlife+$E418),(Input!$I$169*(1+rvanilla)^0.5)-SUM($I418:BF418),(Input!$I$169*(1+rvanilla)^0.5)/A27stdlife))</f>
        <v>0</v>
      </c>
      <c r="BH418" s="164">
        <f>IF(A27stdlife="n/a","n/a",IF(BH$3&gt;(A27stdlife+$E418),(Input!$I$169*(1+rvanilla)^0.5)-SUM($I418:BG418),(Input!$I$169*(1+rvanilla)^0.5)/A27stdlife))</f>
        <v>0</v>
      </c>
      <c r="BI418" s="164">
        <f>IF(A27stdlife="n/a","n/a",IF(BI$3&gt;(A27stdlife+$E418),(Input!$I$169*(1+rvanilla)^0.5)-SUM($I418:BH418),(Input!$I$169*(1+rvanilla)^0.5)/A27stdlife))</f>
        <v>0</v>
      </c>
      <c r="BJ418" s="18"/>
      <c r="BK418" s="18"/>
      <c r="BL418"/>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s="5" customFormat="1" hidden="1" outlineLevel="2" x14ac:dyDescent="0.2">
      <c r="A419" s="18"/>
      <c r="B419" s="18"/>
      <c r="C419" s="36"/>
      <c r="D419" s="485"/>
      <c r="E419" s="283">
        <v>4</v>
      </c>
      <c r="F419" s="38"/>
      <c r="G419" s="391"/>
      <c r="H419" s="308"/>
      <c r="I419" s="308"/>
      <c r="J419" s="307"/>
      <c r="K419" s="164">
        <f>IF(A27stdlife="n/a","n/a",IF(K$3&gt;(A27stdlife+$E419),(Input!$J$169*(1+rvanilla)^0.5)-SUM($J419:J419),(Input!$J$169*(1+rvanilla)^0.5)/A27stdlife))</f>
        <v>0</v>
      </c>
      <c r="L419" s="164">
        <f>IF(A27stdlife="n/a","n/a",IF(L$3&gt;(A27stdlife+$E419),(Input!$J$169*(1+rvanilla)^0.5)-SUM($J419:K419),(Input!$J$169*(1+rvanilla)^0.5)/A27stdlife))</f>
        <v>0</v>
      </c>
      <c r="M419" s="164">
        <f>IF(A27stdlife="n/a","n/a",IF(M$3&gt;(A27stdlife+$E419),(Input!$J$169*(1+rvanilla)^0.5)-SUM($J419:L419),(Input!$J$169*(1+rvanilla)^0.5)/A27stdlife))</f>
        <v>0</v>
      </c>
      <c r="N419" s="164">
        <f>IF(A27stdlife="n/a","n/a",IF(N$3&gt;(A27stdlife+$E419),(Input!$J$169*(1+rvanilla)^0.5)-SUM($J419:M419),(Input!$J$169*(1+rvanilla)^0.5)/A27stdlife))</f>
        <v>0</v>
      </c>
      <c r="O419" s="164">
        <f>IF(A27stdlife="n/a","n/a",IF(O$3&gt;(A27stdlife+$E419),(Input!$J$169*(1+rvanilla)^0.5)-SUM($J419:N419),(Input!$J$169*(1+rvanilla)^0.5)/A27stdlife))</f>
        <v>0</v>
      </c>
      <c r="P419" s="164">
        <f>IF(A27stdlife="n/a","n/a",IF(P$3&gt;(A27stdlife+$E419),(Input!$J$169*(1+rvanilla)^0.5)-SUM($J419:O419),(Input!$J$169*(1+rvanilla)^0.5)/A27stdlife))</f>
        <v>0</v>
      </c>
      <c r="Q419" s="164">
        <f>IF(A27stdlife="n/a","n/a",IF(Q$3&gt;(A27stdlife+$E419),(Input!$J$169*(1+rvanilla)^0.5)-SUM($J419:P419),(Input!$J$169*(1+rvanilla)^0.5)/A27stdlife))</f>
        <v>0</v>
      </c>
      <c r="R419" s="164">
        <f>IF(A27stdlife="n/a","n/a",IF(R$3&gt;(A27stdlife+$E419),(Input!$J$169*(1+rvanilla)^0.5)-SUM($J419:Q419),(Input!$J$169*(1+rvanilla)^0.5)/A27stdlife))</f>
        <v>0</v>
      </c>
      <c r="S419" s="164">
        <f>IF(A27stdlife="n/a","n/a",IF(S$3&gt;(A27stdlife+$E419),(Input!$J$169*(1+rvanilla)^0.5)-SUM($J419:R419),(Input!$J$169*(1+rvanilla)^0.5)/A27stdlife))</f>
        <v>0</v>
      </c>
      <c r="T419" s="164">
        <f>IF(A27stdlife="n/a","n/a",IF(T$3&gt;(A27stdlife+$E419),(Input!$J$169*(1+rvanilla)^0.5)-SUM($J419:S419),(Input!$J$169*(1+rvanilla)^0.5)/A27stdlife))</f>
        <v>0</v>
      </c>
      <c r="U419" s="164">
        <f>IF(A27stdlife="n/a","n/a",IF(U$3&gt;(A27stdlife+$E419),(Input!$J$169*(1+rvanilla)^0.5)-SUM($J419:T419),(Input!$J$169*(1+rvanilla)^0.5)/A27stdlife))</f>
        <v>0</v>
      </c>
      <c r="V419" s="164">
        <f>IF(A27stdlife="n/a","n/a",IF(V$3&gt;(A27stdlife+$E419),(Input!$J$169*(1+rvanilla)^0.5)-SUM($J419:U419),(Input!$J$169*(1+rvanilla)^0.5)/A27stdlife))</f>
        <v>0</v>
      </c>
      <c r="W419" s="164">
        <f>IF(A27stdlife="n/a","n/a",IF(W$3&gt;(A27stdlife+$E419),(Input!$J$169*(1+rvanilla)^0.5)-SUM($J419:V419),(Input!$J$169*(1+rvanilla)^0.5)/A27stdlife))</f>
        <v>0</v>
      </c>
      <c r="X419" s="164">
        <f>IF(A27stdlife="n/a","n/a",IF(X$3&gt;(A27stdlife+$E419),(Input!$J$169*(1+rvanilla)^0.5)-SUM($J419:W419),(Input!$J$169*(1+rvanilla)^0.5)/A27stdlife))</f>
        <v>0</v>
      </c>
      <c r="Y419" s="164">
        <f>IF(A27stdlife="n/a","n/a",IF(Y$3&gt;(A27stdlife+$E419),(Input!$J$169*(1+rvanilla)^0.5)-SUM($J419:X419),(Input!$J$169*(1+rvanilla)^0.5)/A27stdlife))</f>
        <v>0</v>
      </c>
      <c r="Z419" s="164">
        <f>IF(A27stdlife="n/a","n/a",IF(Z$3&gt;(A27stdlife+$E419),(Input!$J$169*(1+rvanilla)^0.5)-SUM($J419:Y419),(Input!$J$169*(1+rvanilla)^0.5)/A27stdlife))</f>
        <v>0</v>
      </c>
      <c r="AA419" s="164">
        <f>IF(A27stdlife="n/a","n/a",IF(AA$3&gt;(A27stdlife+$E419),(Input!$J$169*(1+rvanilla)^0.5)-SUM($J419:Z419),(Input!$J$169*(1+rvanilla)^0.5)/A27stdlife))</f>
        <v>0</v>
      </c>
      <c r="AB419" s="164">
        <f>IF(A27stdlife="n/a","n/a",IF(AB$3&gt;(A27stdlife+$E419),(Input!$J$169*(1+rvanilla)^0.5)-SUM($J419:AA419),(Input!$J$169*(1+rvanilla)^0.5)/A27stdlife))</f>
        <v>0</v>
      </c>
      <c r="AC419" s="164">
        <f>IF(A27stdlife="n/a","n/a",IF(AC$3&gt;(A27stdlife+$E419),(Input!$J$169*(1+rvanilla)^0.5)-SUM($J419:AB419),(Input!$J$169*(1+rvanilla)^0.5)/A27stdlife))</f>
        <v>0</v>
      </c>
      <c r="AD419" s="164">
        <f>IF(A27stdlife="n/a","n/a",IF(AD$3&gt;(A27stdlife+$E419),(Input!$J$169*(1+rvanilla)^0.5)-SUM($J419:AC419),(Input!$J$169*(1+rvanilla)^0.5)/A27stdlife))</f>
        <v>0</v>
      </c>
      <c r="AE419" s="164">
        <f>IF(A27stdlife="n/a","n/a",IF(AE$3&gt;(A27stdlife+$E419),(Input!$J$169*(1+rvanilla)^0.5)-SUM($J419:AD419),(Input!$J$169*(1+rvanilla)^0.5)/A27stdlife))</f>
        <v>0</v>
      </c>
      <c r="AF419" s="164">
        <f>IF(A27stdlife="n/a","n/a",IF(AF$3&gt;(A27stdlife+$E419),(Input!$J$169*(1+rvanilla)^0.5)-SUM($J419:AE419),(Input!$J$169*(1+rvanilla)^0.5)/A27stdlife))</f>
        <v>0</v>
      </c>
      <c r="AG419" s="164">
        <f>IF(A27stdlife="n/a","n/a",IF(AG$3&gt;(A27stdlife+$E419),(Input!$J$169*(1+rvanilla)^0.5)-SUM($J419:AF419),(Input!$J$169*(1+rvanilla)^0.5)/A27stdlife))</f>
        <v>0</v>
      </c>
      <c r="AH419" s="164">
        <f>IF(A27stdlife="n/a","n/a",IF(AH$3&gt;(A27stdlife+$E419),(Input!$J$169*(1+rvanilla)^0.5)-SUM($J419:AG419),(Input!$J$169*(1+rvanilla)^0.5)/A27stdlife))</f>
        <v>0</v>
      </c>
      <c r="AI419" s="164">
        <f>IF(A27stdlife="n/a","n/a",IF(AI$3&gt;(A27stdlife+$E419),(Input!$J$169*(1+rvanilla)^0.5)-SUM($J419:AH419),(Input!$J$169*(1+rvanilla)^0.5)/A27stdlife))</f>
        <v>0</v>
      </c>
      <c r="AJ419" s="164">
        <f>IF(A27stdlife="n/a","n/a",IF(AJ$3&gt;(A27stdlife+$E419),(Input!$J$169*(1+rvanilla)^0.5)-SUM($J419:AI419),(Input!$J$169*(1+rvanilla)^0.5)/A27stdlife))</f>
        <v>0</v>
      </c>
      <c r="AK419" s="164">
        <f>IF(A27stdlife="n/a","n/a",IF(AK$3&gt;(A27stdlife+$E419),(Input!$J$169*(1+rvanilla)^0.5)-SUM($J419:AJ419),(Input!$J$169*(1+rvanilla)^0.5)/A27stdlife))</f>
        <v>0</v>
      </c>
      <c r="AL419" s="164">
        <f>IF(A27stdlife="n/a","n/a",IF(AL$3&gt;(A27stdlife+$E419),(Input!$J$169*(1+rvanilla)^0.5)-SUM($J419:AK419),(Input!$J$169*(1+rvanilla)^0.5)/A27stdlife))</f>
        <v>0</v>
      </c>
      <c r="AM419" s="164">
        <f>IF(A27stdlife="n/a","n/a",IF(AM$3&gt;(A27stdlife+$E419),(Input!$J$169*(1+rvanilla)^0.5)-SUM($J419:AL419),(Input!$J$169*(1+rvanilla)^0.5)/A27stdlife))</f>
        <v>0</v>
      </c>
      <c r="AN419" s="164">
        <f>IF(A27stdlife="n/a","n/a",IF(AN$3&gt;(A27stdlife+$E419),(Input!$J$169*(1+rvanilla)^0.5)-SUM($J419:AM419),(Input!$J$169*(1+rvanilla)^0.5)/A27stdlife))</f>
        <v>0</v>
      </c>
      <c r="AO419" s="164">
        <f>IF(A27stdlife="n/a","n/a",IF(AO$3&gt;(A27stdlife+$E419),(Input!$J$169*(1+rvanilla)^0.5)-SUM($J419:AN419),(Input!$J$169*(1+rvanilla)^0.5)/A27stdlife))</f>
        <v>0</v>
      </c>
      <c r="AP419" s="164">
        <f>IF(A27stdlife="n/a","n/a",IF(AP$3&gt;(A27stdlife+$E419),(Input!$J$169*(1+rvanilla)^0.5)-SUM($J419:AO419),(Input!$J$169*(1+rvanilla)^0.5)/A27stdlife))</f>
        <v>0</v>
      </c>
      <c r="AQ419" s="164">
        <f>IF(A27stdlife="n/a","n/a",IF(AQ$3&gt;(A27stdlife+$E419),(Input!$J$169*(1+rvanilla)^0.5)-SUM($J419:AP419),(Input!$J$169*(1+rvanilla)^0.5)/A27stdlife))</f>
        <v>0</v>
      </c>
      <c r="AR419" s="164">
        <f>IF(A27stdlife="n/a","n/a",IF(AR$3&gt;(A27stdlife+$E419),(Input!$J$169*(1+rvanilla)^0.5)-SUM($J419:AQ419),(Input!$J$169*(1+rvanilla)^0.5)/A27stdlife))</f>
        <v>0</v>
      </c>
      <c r="AS419" s="164">
        <f>IF(A27stdlife="n/a","n/a",IF(AS$3&gt;(A27stdlife+$E419),(Input!$J$169*(1+rvanilla)^0.5)-SUM($J419:AR419),(Input!$J$169*(1+rvanilla)^0.5)/A27stdlife))</f>
        <v>0</v>
      </c>
      <c r="AT419" s="164">
        <f>IF(A27stdlife="n/a","n/a",IF(AT$3&gt;(A27stdlife+$E419),(Input!$J$169*(1+rvanilla)^0.5)-SUM($J419:AS419),(Input!$J$169*(1+rvanilla)^0.5)/A27stdlife))</f>
        <v>0</v>
      </c>
      <c r="AU419" s="164">
        <f>IF(A27stdlife="n/a","n/a",IF(AU$3&gt;(A27stdlife+$E419),(Input!$J$169*(1+rvanilla)^0.5)-SUM($J419:AT419),(Input!$J$169*(1+rvanilla)^0.5)/A27stdlife))</f>
        <v>0</v>
      </c>
      <c r="AV419" s="164">
        <f>IF(A27stdlife="n/a","n/a",IF(AV$3&gt;(A27stdlife+$E419),(Input!$J$169*(1+rvanilla)^0.5)-SUM($J419:AU419),(Input!$J$169*(1+rvanilla)^0.5)/A27stdlife))</f>
        <v>0</v>
      </c>
      <c r="AW419" s="164">
        <f>IF(A27stdlife="n/a","n/a",IF(AW$3&gt;(A27stdlife+$E419),(Input!$J$169*(1+rvanilla)^0.5)-SUM($J419:AV419),(Input!$J$169*(1+rvanilla)^0.5)/A27stdlife))</f>
        <v>0</v>
      </c>
      <c r="AX419" s="164">
        <f>IF(A27stdlife="n/a","n/a",IF(AX$3&gt;(A27stdlife+$E419),(Input!$J$169*(1+rvanilla)^0.5)-SUM($J419:AW419),(Input!$J$169*(1+rvanilla)^0.5)/A27stdlife))</f>
        <v>0</v>
      </c>
      <c r="AY419" s="164">
        <f>IF(A27stdlife="n/a","n/a",IF(AY$3&gt;(A27stdlife+$E419),(Input!$J$169*(1+rvanilla)^0.5)-SUM($J419:AX419),(Input!$J$169*(1+rvanilla)^0.5)/A27stdlife))</f>
        <v>0</v>
      </c>
      <c r="AZ419" s="164">
        <f>IF(A27stdlife="n/a","n/a",IF(AZ$3&gt;(A27stdlife+$E419),(Input!$J$169*(1+rvanilla)^0.5)-SUM($J419:AY419),(Input!$J$169*(1+rvanilla)^0.5)/A27stdlife))</f>
        <v>0</v>
      </c>
      <c r="BA419" s="164">
        <f>IF(A27stdlife="n/a","n/a",IF(BA$3&gt;(A27stdlife+$E419),(Input!$J$169*(1+rvanilla)^0.5)-SUM($J419:AZ419),(Input!$J$169*(1+rvanilla)^0.5)/A27stdlife))</f>
        <v>0</v>
      </c>
      <c r="BB419" s="164">
        <f>IF(A27stdlife="n/a","n/a",IF(BB$3&gt;(A27stdlife+$E419),(Input!$J$169*(1+rvanilla)^0.5)-SUM($J419:BA419),(Input!$J$169*(1+rvanilla)^0.5)/A27stdlife))</f>
        <v>0</v>
      </c>
      <c r="BC419" s="164">
        <f>IF(A27stdlife="n/a","n/a",IF(BC$3&gt;(A27stdlife+$E419),(Input!$J$169*(1+rvanilla)^0.5)-SUM($J419:BB419),(Input!$J$169*(1+rvanilla)^0.5)/A27stdlife))</f>
        <v>0</v>
      </c>
      <c r="BD419" s="164">
        <f>IF(A27stdlife="n/a","n/a",IF(BD$3&gt;(A27stdlife+$E419),(Input!$J$169*(1+rvanilla)^0.5)-SUM($J419:BC419),(Input!$J$169*(1+rvanilla)^0.5)/A27stdlife))</f>
        <v>0</v>
      </c>
      <c r="BE419" s="164">
        <f>IF(A27stdlife="n/a","n/a",IF(BE$3&gt;(A27stdlife+$E419),(Input!$J$169*(1+rvanilla)^0.5)-SUM($J419:BD419),(Input!$J$169*(1+rvanilla)^0.5)/A27stdlife))</f>
        <v>0</v>
      </c>
      <c r="BF419" s="164">
        <f>IF(A27stdlife="n/a","n/a",IF(BF$3&gt;(A27stdlife+$E419),(Input!$J$169*(1+rvanilla)^0.5)-SUM($J419:BE419),(Input!$J$169*(1+rvanilla)^0.5)/A27stdlife))</f>
        <v>0</v>
      </c>
      <c r="BG419" s="164">
        <f>IF(A27stdlife="n/a","n/a",IF(BG$3&gt;(A27stdlife+$E419),(Input!$J$169*(1+rvanilla)^0.5)-SUM($J419:BF419),(Input!$J$169*(1+rvanilla)^0.5)/A27stdlife))</f>
        <v>0</v>
      </c>
      <c r="BH419" s="164">
        <f>IF(A27stdlife="n/a","n/a",IF(BH$3&gt;(A27stdlife+$E419),(Input!$J$169*(1+rvanilla)^0.5)-SUM($J419:BG419),(Input!$J$169*(1+rvanilla)^0.5)/A27stdlife))</f>
        <v>0</v>
      </c>
      <c r="BI419" s="164">
        <f>IF(A27stdlife="n/a","n/a",IF(BI$3&gt;(A27stdlife+$E419),(Input!$J$169*(1+rvanilla)^0.5)-SUM($J419:BH419),(Input!$J$169*(1+rvanilla)^0.5)/A27stdlife))</f>
        <v>0</v>
      </c>
      <c r="BJ419" s="18"/>
      <c r="BK419" s="18"/>
      <c r="BL419"/>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s="5" customFormat="1" hidden="1" outlineLevel="2" x14ac:dyDescent="0.2">
      <c r="A420" s="18"/>
      <c r="B420" s="18"/>
      <c r="C420" s="36"/>
      <c r="D420" s="485"/>
      <c r="E420" s="283">
        <v>5</v>
      </c>
      <c r="F420" s="38"/>
      <c r="G420" s="391"/>
      <c r="H420" s="308"/>
      <c r="I420" s="308"/>
      <c r="J420" s="308"/>
      <c r="K420" s="307"/>
      <c r="L420" s="164">
        <f>IF(A27stdlife="n/a","n/a",IF(L$3&gt;(A27stdlife+$E420),(Input!$K$169*(1+rvanilla)^0.5)-SUM($K420:K420),(Input!$K$169*(1+rvanilla)^0.5)/A27stdlife))</f>
        <v>0</v>
      </c>
      <c r="M420" s="164">
        <f>IF(A27stdlife="n/a","n/a",IF(M$3&gt;(A27stdlife+$E420),(Input!$K$169*(1+rvanilla)^0.5)-SUM($K420:L420),(Input!$K$169*(1+rvanilla)^0.5)/A27stdlife))</f>
        <v>0</v>
      </c>
      <c r="N420" s="164">
        <f>IF(A27stdlife="n/a","n/a",IF(N$3&gt;(A27stdlife+$E420),(Input!$K$169*(1+rvanilla)^0.5)-SUM($K420:M420),(Input!$K$169*(1+rvanilla)^0.5)/A27stdlife))</f>
        <v>0</v>
      </c>
      <c r="O420" s="164">
        <f>IF(A27stdlife="n/a","n/a",IF(O$3&gt;(A27stdlife+$E420),(Input!$K$169*(1+rvanilla)^0.5)-SUM($K420:N420),(Input!$K$169*(1+rvanilla)^0.5)/A27stdlife))</f>
        <v>0</v>
      </c>
      <c r="P420" s="164">
        <f>IF(A27stdlife="n/a","n/a",IF(P$3&gt;(A27stdlife+$E420),(Input!$K$169*(1+rvanilla)^0.5)-SUM($K420:O420),(Input!$K$169*(1+rvanilla)^0.5)/A27stdlife))</f>
        <v>0</v>
      </c>
      <c r="Q420" s="164">
        <f>IF(A27stdlife="n/a","n/a",IF(Q$3&gt;(A27stdlife+$E420),(Input!$K$169*(1+rvanilla)^0.5)-SUM($K420:P420),(Input!$K$169*(1+rvanilla)^0.5)/A27stdlife))</f>
        <v>0</v>
      </c>
      <c r="R420" s="164">
        <f>IF(A27stdlife="n/a","n/a",IF(R$3&gt;(A27stdlife+$E420),(Input!$K$169*(1+rvanilla)^0.5)-SUM($K420:Q420),(Input!$K$169*(1+rvanilla)^0.5)/A27stdlife))</f>
        <v>0</v>
      </c>
      <c r="S420" s="164">
        <f>IF(A27stdlife="n/a","n/a",IF(S$3&gt;(A27stdlife+$E420),(Input!$K$169*(1+rvanilla)^0.5)-SUM($K420:R420),(Input!$K$169*(1+rvanilla)^0.5)/A27stdlife))</f>
        <v>0</v>
      </c>
      <c r="T420" s="164">
        <f>IF(A27stdlife="n/a","n/a",IF(T$3&gt;(A27stdlife+$E420),(Input!$K$169*(1+rvanilla)^0.5)-SUM($K420:S420),(Input!$K$169*(1+rvanilla)^0.5)/A27stdlife))</f>
        <v>0</v>
      </c>
      <c r="U420" s="164">
        <f>IF(A27stdlife="n/a","n/a",IF(U$3&gt;(A27stdlife+$E420),(Input!$K$169*(1+rvanilla)^0.5)-SUM($K420:T420),(Input!$K$169*(1+rvanilla)^0.5)/A27stdlife))</f>
        <v>0</v>
      </c>
      <c r="V420" s="164">
        <f>IF(A27stdlife="n/a","n/a",IF(V$3&gt;(A27stdlife+$E420),(Input!$K$169*(1+rvanilla)^0.5)-SUM($K420:U420),(Input!$K$169*(1+rvanilla)^0.5)/A27stdlife))</f>
        <v>0</v>
      </c>
      <c r="W420" s="164">
        <f>IF(A27stdlife="n/a","n/a",IF(W$3&gt;(A27stdlife+$E420),(Input!$K$169*(1+rvanilla)^0.5)-SUM($K420:V420),(Input!$K$169*(1+rvanilla)^0.5)/A27stdlife))</f>
        <v>0</v>
      </c>
      <c r="X420" s="164">
        <f>IF(A27stdlife="n/a","n/a",IF(X$3&gt;(A27stdlife+$E420),(Input!$K$169*(1+rvanilla)^0.5)-SUM($K420:W420),(Input!$K$169*(1+rvanilla)^0.5)/A27stdlife))</f>
        <v>0</v>
      </c>
      <c r="Y420" s="164">
        <f>IF(A27stdlife="n/a","n/a",IF(Y$3&gt;(A27stdlife+$E420),(Input!$K$169*(1+rvanilla)^0.5)-SUM($K420:X420),(Input!$K$169*(1+rvanilla)^0.5)/A27stdlife))</f>
        <v>0</v>
      </c>
      <c r="Z420" s="164">
        <f>IF(A27stdlife="n/a","n/a",IF(Z$3&gt;(A27stdlife+$E420),(Input!$K$169*(1+rvanilla)^0.5)-SUM($K420:Y420),(Input!$K$169*(1+rvanilla)^0.5)/A27stdlife))</f>
        <v>0</v>
      </c>
      <c r="AA420" s="164">
        <f>IF(A27stdlife="n/a","n/a",IF(AA$3&gt;(A27stdlife+$E420),(Input!$K$169*(1+rvanilla)^0.5)-SUM($K420:Z420),(Input!$K$169*(1+rvanilla)^0.5)/A27stdlife))</f>
        <v>0</v>
      </c>
      <c r="AB420" s="164">
        <f>IF(A27stdlife="n/a","n/a",IF(AB$3&gt;(A27stdlife+$E420),(Input!$K$169*(1+rvanilla)^0.5)-SUM($K420:AA420),(Input!$K$169*(1+rvanilla)^0.5)/A27stdlife))</f>
        <v>0</v>
      </c>
      <c r="AC420" s="164">
        <f>IF(A27stdlife="n/a","n/a",IF(AC$3&gt;(A27stdlife+$E420),(Input!$K$169*(1+rvanilla)^0.5)-SUM($K420:AB420),(Input!$K$169*(1+rvanilla)^0.5)/A27stdlife))</f>
        <v>0</v>
      </c>
      <c r="AD420" s="164">
        <f>IF(A27stdlife="n/a","n/a",IF(AD$3&gt;(A27stdlife+$E420),(Input!$K$169*(1+rvanilla)^0.5)-SUM($K420:AC420),(Input!$K$169*(1+rvanilla)^0.5)/A27stdlife))</f>
        <v>0</v>
      </c>
      <c r="AE420" s="164">
        <f>IF(A27stdlife="n/a","n/a",IF(AE$3&gt;(A27stdlife+$E420),(Input!$K$169*(1+rvanilla)^0.5)-SUM($K420:AD420),(Input!$K$169*(1+rvanilla)^0.5)/A27stdlife))</f>
        <v>0</v>
      </c>
      <c r="AF420" s="164">
        <f>IF(A27stdlife="n/a","n/a",IF(AF$3&gt;(A27stdlife+$E420),(Input!$K$169*(1+rvanilla)^0.5)-SUM($K420:AE420),(Input!$K$169*(1+rvanilla)^0.5)/A27stdlife))</f>
        <v>0</v>
      </c>
      <c r="AG420" s="164">
        <f>IF(A27stdlife="n/a","n/a",IF(AG$3&gt;(A27stdlife+$E420),(Input!$K$169*(1+rvanilla)^0.5)-SUM($K420:AF420),(Input!$K$169*(1+rvanilla)^0.5)/A27stdlife))</f>
        <v>0</v>
      </c>
      <c r="AH420" s="164">
        <f>IF(A27stdlife="n/a","n/a",IF(AH$3&gt;(A27stdlife+$E420),(Input!$K$169*(1+rvanilla)^0.5)-SUM($K420:AG420),(Input!$K$169*(1+rvanilla)^0.5)/A27stdlife))</f>
        <v>0</v>
      </c>
      <c r="AI420" s="164">
        <f>IF(A27stdlife="n/a","n/a",IF(AI$3&gt;(A27stdlife+$E420),(Input!$K$169*(1+rvanilla)^0.5)-SUM($K420:AH420),(Input!$K$169*(1+rvanilla)^0.5)/A27stdlife))</f>
        <v>0</v>
      </c>
      <c r="AJ420" s="164">
        <f>IF(A27stdlife="n/a","n/a",IF(AJ$3&gt;(A27stdlife+$E420),(Input!$K$169*(1+rvanilla)^0.5)-SUM($K420:AI420),(Input!$K$169*(1+rvanilla)^0.5)/A27stdlife))</f>
        <v>0</v>
      </c>
      <c r="AK420" s="164">
        <f>IF(A27stdlife="n/a","n/a",IF(AK$3&gt;(A27stdlife+$E420),(Input!$K$169*(1+rvanilla)^0.5)-SUM($K420:AJ420),(Input!$K$169*(1+rvanilla)^0.5)/A27stdlife))</f>
        <v>0</v>
      </c>
      <c r="AL420" s="164">
        <f>IF(A27stdlife="n/a","n/a",IF(AL$3&gt;(A27stdlife+$E420),(Input!$K$169*(1+rvanilla)^0.5)-SUM($K420:AK420),(Input!$K$169*(1+rvanilla)^0.5)/A27stdlife))</f>
        <v>0</v>
      </c>
      <c r="AM420" s="164">
        <f>IF(A27stdlife="n/a","n/a",IF(AM$3&gt;(A27stdlife+$E420),(Input!$K$169*(1+rvanilla)^0.5)-SUM($K420:AL420),(Input!$K$169*(1+rvanilla)^0.5)/A27stdlife))</f>
        <v>0</v>
      </c>
      <c r="AN420" s="164">
        <f>IF(A27stdlife="n/a","n/a",IF(AN$3&gt;(A27stdlife+$E420),(Input!$K$169*(1+rvanilla)^0.5)-SUM($K420:AM420),(Input!$K$169*(1+rvanilla)^0.5)/A27stdlife))</f>
        <v>0</v>
      </c>
      <c r="AO420" s="164">
        <f>IF(A27stdlife="n/a","n/a",IF(AO$3&gt;(A27stdlife+$E420),(Input!$K$169*(1+rvanilla)^0.5)-SUM($K420:AN420),(Input!$K$169*(1+rvanilla)^0.5)/A27stdlife))</f>
        <v>0</v>
      </c>
      <c r="AP420" s="164">
        <f>IF(A27stdlife="n/a","n/a",IF(AP$3&gt;(A27stdlife+$E420),(Input!$K$169*(1+rvanilla)^0.5)-SUM($K420:AO420),(Input!$K$169*(1+rvanilla)^0.5)/A27stdlife))</f>
        <v>0</v>
      </c>
      <c r="AQ420" s="164">
        <f>IF(A27stdlife="n/a","n/a",IF(AQ$3&gt;(A27stdlife+$E420),(Input!$K$169*(1+rvanilla)^0.5)-SUM($K420:AP420),(Input!$K$169*(1+rvanilla)^0.5)/A27stdlife))</f>
        <v>0</v>
      </c>
      <c r="AR420" s="164">
        <f>IF(A27stdlife="n/a","n/a",IF(AR$3&gt;(A27stdlife+$E420),(Input!$K$169*(1+rvanilla)^0.5)-SUM($K420:AQ420),(Input!$K$169*(1+rvanilla)^0.5)/A27stdlife))</f>
        <v>0</v>
      </c>
      <c r="AS420" s="164">
        <f>IF(A27stdlife="n/a","n/a",IF(AS$3&gt;(A27stdlife+$E420),(Input!$K$169*(1+rvanilla)^0.5)-SUM($K420:AR420),(Input!$K$169*(1+rvanilla)^0.5)/A27stdlife))</f>
        <v>0</v>
      </c>
      <c r="AT420" s="164">
        <f>IF(A27stdlife="n/a","n/a",IF(AT$3&gt;(A27stdlife+$E420),(Input!$K$169*(1+rvanilla)^0.5)-SUM($K420:AS420),(Input!$K$169*(1+rvanilla)^0.5)/A27stdlife))</f>
        <v>0</v>
      </c>
      <c r="AU420" s="164">
        <f>IF(A27stdlife="n/a","n/a",IF(AU$3&gt;(A27stdlife+$E420),(Input!$K$169*(1+rvanilla)^0.5)-SUM($K420:AT420),(Input!$K$169*(1+rvanilla)^0.5)/A27stdlife))</f>
        <v>0</v>
      </c>
      <c r="AV420" s="164">
        <f>IF(A27stdlife="n/a","n/a",IF(AV$3&gt;(A27stdlife+$E420),(Input!$K$169*(1+rvanilla)^0.5)-SUM($K420:AU420),(Input!$K$169*(1+rvanilla)^0.5)/A27stdlife))</f>
        <v>0</v>
      </c>
      <c r="AW420" s="164">
        <f>IF(A27stdlife="n/a","n/a",IF(AW$3&gt;(A27stdlife+$E420),(Input!$K$169*(1+rvanilla)^0.5)-SUM($K420:AV420),(Input!$K$169*(1+rvanilla)^0.5)/A27stdlife))</f>
        <v>0</v>
      </c>
      <c r="AX420" s="164">
        <f>IF(A27stdlife="n/a","n/a",IF(AX$3&gt;(A27stdlife+$E420),(Input!$K$169*(1+rvanilla)^0.5)-SUM($K420:AW420),(Input!$K$169*(1+rvanilla)^0.5)/A27stdlife))</f>
        <v>0</v>
      </c>
      <c r="AY420" s="164">
        <f>IF(A27stdlife="n/a","n/a",IF(AY$3&gt;(A27stdlife+$E420),(Input!$K$169*(1+rvanilla)^0.5)-SUM($K420:AX420),(Input!$K$169*(1+rvanilla)^0.5)/A27stdlife))</f>
        <v>0</v>
      </c>
      <c r="AZ420" s="164">
        <f>IF(A27stdlife="n/a","n/a",IF(AZ$3&gt;(A27stdlife+$E420),(Input!$K$169*(1+rvanilla)^0.5)-SUM($K420:AY420),(Input!$K$169*(1+rvanilla)^0.5)/A27stdlife))</f>
        <v>0</v>
      </c>
      <c r="BA420" s="164">
        <f>IF(A27stdlife="n/a","n/a",IF(BA$3&gt;(A27stdlife+$E420),(Input!$K$169*(1+rvanilla)^0.5)-SUM($K420:AZ420),(Input!$K$169*(1+rvanilla)^0.5)/A27stdlife))</f>
        <v>0</v>
      </c>
      <c r="BB420" s="164">
        <f>IF(A27stdlife="n/a","n/a",IF(BB$3&gt;(A27stdlife+$E420),(Input!$K$169*(1+rvanilla)^0.5)-SUM($K420:BA420),(Input!$K$169*(1+rvanilla)^0.5)/A27stdlife))</f>
        <v>0</v>
      </c>
      <c r="BC420" s="164">
        <f>IF(A27stdlife="n/a","n/a",IF(BC$3&gt;(A27stdlife+$E420),(Input!$K$169*(1+rvanilla)^0.5)-SUM($K420:BB420),(Input!$K$169*(1+rvanilla)^0.5)/A27stdlife))</f>
        <v>0</v>
      </c>
      <c r="BD420" s="164">
        <f>IF(A27stdlife="n/a","n/a",IF(BD$3&gt;(A27stdlife+$E420),(Input!$K$169*(1+rvanilla)^0.5)-SUM($K420:BC420),(Input!$K$169*(1+rvanilla)^0.5)/A27stdlife))</f>
        <v>0</v>
      </c>
      <c r="BE420" s="164">
        <f>IF(A27stdlife="n/a","n/a",IF(BE$3&gt;(A27stdlife+$E420),(Input!$K$169*(1+rvanilla)^0.5)-SUM($K420:BD420),(Input!$K$169*(1+rvanilla)^0.5)/A27stdlife))</f>
        <v>0</v>
      </c>
      <c r="BF420" s="164">
        <f>IF(A27stdlife="n/a","n/a",IF(BF$3&gt;(A27stdlife+$E420),(Input!$K$169*(1+rvanilla)^0.5)-SUM($K420:BE420),(Input!$K$169*(1+rvanilla)^0.5)/A27stdlife))</f>
        <v>0</v>
      </c>
      <c r="BG420" s="164">
        <f>IF(A27stdlife="n/a","n/a",IF(BG$3&gt;(A27stdlife+$E420),(Input!$K$169*(1+rvanilla)^0.5)-SUM($K420:BF420),(Input!$K$169*(1+rvanilla)^0.5)/A27stdlife))</f>
        <v>0</v>
      </c>
      <c r="BH420" s="164">
        <f>IF(A27stdlife="n/a","n/a",IF(BH$3&gt;(A27stdlife+$E420),(Input!$K$169*(1+rvanilla)^0.5)-SUM($K420:BG420),(Input!$K$169*(1+rvanilla)^0.5)/A27stdlife))</f>
        <v>0</v>
      </c>
      <c r="BI420" s="164">
        <f>IF(A27stdlife="n/a","n/a",IF(BI$3&gt;(A27stdlife+$E420),(Input!$K$169*(1+rvanilla)^0.5)-SUM($K420:BH420),(Input!$K$169*(1+rvanilla)^0.5)/A27stdlife))</f>
        <v>0</v>
      </c>
      <c r="BJ420" s="18"/>
      <c r="BK420" s="18"/>
      <c r="BL420"/>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s="5" customFormat="1" hidden="1" outlineLevel="2" x14ac:dyDescent="0.2">
      <c r="A421" s="18"/>
      <c r="B421" s="18"/>
      <c r="C421" s="36"/>
      <c r="D421" s="485"/>
      <c r="E421" s="283">
        <v>6</v>
      </c>
      <c r="F421" s="38"/>
      <c r="G421" s="391"/>
      <c r="H421" s="308"/>
      <c r="I421" s="308"/>
      <c r="J421" s="308"/>
      <c r="K421" s="308"/>
      <c r="L421" s="307"/>
      <c r="M421" s="164">
        <f>IF(A27stdlife="n/a","n/a",IF(M$3&gt;(A27stdlife+$E421),(Input!$L$169*(1+rvanilla)^0.5)-SUM($L421:L421),(Input!$L$169*(1+rvanilla)^0.5)/A27stdlife))</f>
        <v>0</v>
      </c>
      <c r="N421" s="164">
        <f>IF(A27stdlife="n/a","n/a",IF(N$3&gt;(A27stdlife+$E421),(Input!$L$169*(1+rvanilla)^0.5)-SUM($L421:M421),(Input!$L$169*(1+rvanilla)^0.5)/A27stdlife))</f>
        <v>0</v>
      </c>
      <c r="O421" s="164">
        <f>IF(A27stdlife="n/a","n/a",IF(O$3&gt;(A27stdlife+$E421),(Input!$L$169*(1+rvanilla)^0.5)-SUM($L421:N421),(Input!$L$169*(1+rvanilla)^0.5)/A27stdlife))</f>
        <v>0</v>
      </c>
      <c r="P421" s="164">
        <f>IF(A27stdlife="n/a","n/a",IF(P$3&gt;(A27stdlife+$E421),(Input!$L$169*(1+rvanilla)^0.5)-SUM($L421:O421),(Input!$L$169*(1+rvanilla)^0.5)/A27stdlife))</f>
        <v>0</v>
      </c>
      <c r="Q421" s="164">
        <f>IF(A27stdlife="n/a","n/a",IF(Q$3&gt;(A27stdlife+$E421),(Input!$L$169*(1+rvanilla)^0.5)-SUM($L421:P421),(Input!$L$169*(1+rvanilla)^0.5)/A27stdlife))</f>
        <v>0</v>
      </c>
      <c r="R421" s="164">
        <f>IF(A27stdlife="n/a","n/a",IF(R$3&gt;(A27stdlife+$E421),(Input!$L$169*(1+rvanilla)^0.5)-SUM($L421:Q421),(Input!$L$169*(1+rvanilla)^0.5)/A27stdlife))</f>
        <v>0</v>
      </c>
      <c r="S421" s="164">
        <f>IF(A27stdlife="n/a","n/a",IF(S$3&gt;(A27stdlife+$E421),(Input!$L$169*(1+rvanilla)^0.5)-SUM($L421:R421),(Input!$L$169*(1+rvanilla)^0.5)/A27stdlife))</f>
        <v>0</v>
      </c>
      <c r="T421" s="164">
        <f>IF(A27stdlife="n/a","n/a",IF(T$3&gt;(A27stdlife+$E421),(Input!$L$169*(1+rvanilla)^0.5)-SUM($L421:S421),(Input!$L$169*(1+rvanilla)^0.5)/A27stdlife))</f>
        <v>0</v>
      </c>
      <c r="U421" s="164">
        <f>IF(A27stdlife="n/a","n/a",IF(U$3&gt;(A27stdlife+$E421),(Input!$L$169*(1+rvanilla)^0.5)-SUM($L421:T421),(Input!$L$169*(1+rvanilla)^0.5)/A27stdlife))</f>
        <v>0</v>
      </c>
      <c r="V421" s="164">
        <f>IF(A27stdlife="n/a","n/a",IF(V$3&gt;(A27stdlife+$E421),(Input!$L$169*(1+rvanilla)^0.5)-SUM($L421:U421),(Input!$L$169*(1+rvanilla)^0.5)/A27stdlife))</f>
        <v>0</v>
      </c>
      <c r="W421" s="164">
        <f>IF(A27stdlife="n/a","n/a",IF(W$3&gt;(A27stdlife+$E421),(Input!$L$169*(1+rvanilla)^0.5)-SUM($L421:V421),(Input!$L$169*(1+rvanilla)^0.5)/A27stdlife))</f>
        <v>0</v>
      </c>
      <c r="X421" s="164">
        <f>IF(A27stdlife="n/a","n/a",IF(X$3&gt;(A27stdlife+$E421),(Input!$L$169*(1+rvanilla)^0.5)-SUM($L421:W421),(Input!$L$169*(1+rvanilla)^0.5)/A27stdlife))</f>
        <v>0</v>
      </c>
      <c r="Y421" s="164">
        <f>IF(A27stdlife="n/a","n/a",IF(Y$3&gt;(A27stdlife+$E421),(Input!$L$169*(1+rvanilla)^0.5)-SUM($L421:X421),(Input!$L$169*(1+rvanilla)^0.5)/A27stdlife))</f>
        <v>0</v>
      </c>
      <c r="Z421" s="164">
        <f>IF(A27stdlife="n/a","n/a",IF(Z$3&gt;(A27stdlife+$E421),(Input!$L$169*(1+rvanilla)^0.5)-SUM($L421:Y421),(Input!$L$169*(1+rvanilla)^0.5)/A27stdlife))</f>
        <v>0</v>
      </c>
      <c r="AA421" s="164">
        <f>IF(A27stdlife="n/a","n/a",IF(AA$3&gt;(A27stdlife+$E421),(Input!$L$169*(1+rvanilla)^0.5)-SUM($L421:Z421),(Input!$L$169*(1+rvanilla)^0.5)/A27stdlife))</f>
        <v>0</v>
      </c>
      <c r="AB421" s="164">
        <f>IF(A27stdlife="n/a","n/a",IF(AB$3&gt;(A27stdlife+$E421),(Input!$L$169*(1+rvanilla)^0.5)-SUM($L421:AA421),(Input!$L$169*(1+rvanilla)^0.5)/A27stdlife))</f>
        <v>0</v>
      </c>
      <c r="AC421" s="164">
        <f>IF(A27stdlife="n/a","n/a",IF(AC$3&gt;(A27stdlife+$E421),(Input!$L$169*(1+rvanilla)^0.5)-SUM($L421:AB421),(Input!$L$169*(1+rvanilla)^0.5)/A27stdlife))</f>
        <v>0</v>
      </c>
      <c r="AD421" s="164">
        <f>IF(A27stdlife="n/a","n/a",IF(AD$3&gt;(A27stdlife+$E421),(Input!$L$169*(1+rvanilla)^0.5)-SUM($L421:AC421),(Input!$L$169*(1+rvanilla)^0.5)/A27stdlife))</f>
        <v>0</v>
      </c>
      <c r="AE421" s="164">
        <f>IF(A27stdlife="n/a","n/a",IF(AE$3&gt;(A27stdlife+$E421),(Input!$L$169*(1+rvanilla)^0.5)-SUM($L421:AD421),(Input!$L$169*(1+rvanilla)^0.5)/A27stdlife))</f>
        <v>0</v>
      </c>
      <c r="AF421" s="164">
        <f>IF(A27stdlife="n/a","n/a",IF(AF$3&gt;(A27stdlife+$E421),(Input!$L$169*(1+rvanilla)^0.5)-SUM($L421:AE421),(Input!$L$169*(1+rvanilla)^0.5)/A27stdlife))</f>
        <v>0</v>
      </c>
      <c r="AG421" s="164">
        <f>IF(A27stdlife="n/a","n/a",IF(AG$3&gt;(A27stdlife+$E421),(Input!$L$169*(1+rvanilla)^0.5)-SUM($L421:AF421),(Input!$L$169*(1+rvanilla)^0.5)/A27stdlife))</f>
        <v>0</v>
      </c>
      <c r="AH421" s="164">
        <f>IF(A27stdlife="n/a","n/a",IF(AH$3&gt;(A27stdlife+$E421),(Input!$L$169*(1+rvanilla)^0.5)-SUM($L421:AG421),(Input!$L$169*(1+rvanilla)^0.5)/A27stdlife))</f>
        <v>0</v>
      </c>
      <c r="AI421" s="164">
        <f>IF(A27stdlife="n/a","n/a",IF(AI$3&gt;(A27stdlife+$E421),(Input!$L$169*(1+rvanilla)^0.5)-SUM($L421:AH421),(Input!$L$169*(1+rvanilla)^0.5)/A27stdlife))</f>
        <v>0</v>
      </c>
      <c r="AJ421" s="164">
        <f>IF(A27stdlife="n/a","n/a",IF(AJ$3&gt;(A27stdlife+$E421),(Input!$L$169*(1+rvanilla)^0.5)-SUM($L421:AI421),(Input!$L$169*(1+rvanilla)^0.5)/A27stdlife))</f>
        <v>0</v>
      </c>
      <c r="AK421" s="164">
        <f>IF(A27stdlife="n/a","n/a",IF(AK$3&gt;(A27stdlife+$E421),(Input!$L$169*(1+rvanilla)^0.5)-SUM($L421:AJ421),(Input!$L$169*(1+rvanilla)^0.5)/A27stdlife))</f>
        <v>0</v>
      </c>
      <c r="AL421" s="164">
        <f>IF(A27stdlife="n/a","n/a",IF(AL$3&gt;(A27stdlife+$E421),(Input!$L$169*(1+rvanilla)^0.5)-SUM($L421:AK421),(Input!$L$169*(1+rvanilla)^0.5)/A27stdlife))</f>
        <v>0</v>
      </c>
      <c r="AM421" s="164">
        <f>IF(A27stdlife="n/a","n/a",IF(AM$3&gt;(A27stdlife+$E421),(Input!$L$169*(1+rvanilla)^0.5)-SUM($L421:AL421),(Input!$L$169*(1+rvanilla)^0.5)/A27stdlife))</f>
        <v>0</v>
      </c>
      <c r="AN421" s="164">
        <f>IF(A27stdlife="n/a","n/a",IF(AN$3&gt;(A27stdlife+$E421),(Input!$L$169*(1+rvanilla)^0.5)-SUM($L421:AM421),(Input!$L$169*(1+rvanilla)^0.5)/A27stdlife))</f>
        <v>0</v>
      </c>
      <c r="AO421" s="164">
        <f>IF(A27stdlife="n/a","n/a",IF(AO$3&gt;(A27stdlife+$E421),(Input!$L$169*(1+rvanilla)^0.5)-SUM($L421:AN421),(Input!$L$169*(1+rvanilla)^0.5)/A27stdlife))</f>
        <v>0</v>
      </c>
      <c r="AP421" s="164">
        <f>IF(A27stdlife="n/a","n/a",IF(AP$3&gt;(A27stdlife+$E421),(Input!$L$169*(1+rvanilla)^0.5)-SUM($L421:AO421),(Input!$L$169*(1+rvanilla)^0.5)/A27stdlife))</f>
        <v>0</v>
      </c>
      <c r="AQ421" s="164">
        <f>IF(A27stdlife="n/a","n/a",IF(AQ$3&gt;(A27stdlife+$E421),(Input!$L$169*(1+rvanilla)^0.5)-SUM($L421:AP421),(Input!$L$169*(1+rvanilla)^0.5)/A27stdlife))</f>
        <v>0</v>
      </c>
      <c r="AR421" s="164">
        <f>IF(A27stdlife="n/a","n/a",IF(AR$3&gt;(A27stdlife+$E421),(Input!$L$169*(1+rvanilla)^0.5)-SUM($L421:AQ421),(Input!$L$169*(1+rvanilla)^0.5)/A27stdlife))</f>
        <v>0</v>
      </c>
      <c r="AS421" s="164">
        <f>IF(A27stdlife="n/a","n/a",IF(AS$3&gt;(A27stdlife+$E421),(Input!$L$169*(1+rvanilla)^0.5)-SUM($L421:AR421),(Input!$L$169*(1+rvanilla)^0.5)/A27stdlife))</f>
        <v>0</v>
      </c>
      <c r="AT421" s="164">
        <f>IF(A27stdlife="n/a","n/a",IF(AT$3&gt;(A27stdlife+$E421),(Input!$L$169*(1+rvanilla)^0.5)-SUM($L421:AS421),(Input!$L$169*(1+rvanilla)^0.5)/A27stdlife))</f>
        <v>0</v>
      </c>
      <c r="AU421" s="164">
        <f>IF(A27stdlife="n/a","n/a",IF(AU$3&gt;(A27stdlife+$E421),(Input!$L$169*(1+rvanilla)^0.5)-SUM($L421:AT421),(Input!$L$169*(1+rvanilla)^0.5)/A27stdlife))</f>
        <v>0</v>
      </c>
      <c r="AV421" s="164">
        <f>IF(A27stdlife="n/a","n/a",IF(AV$3&gt;(A27stdlife+$E421),(Input!$L$169*(1+rvanilla)^0.5)-SUM($L421:AU421),(Input!$L$169*(1+rvanilla)^0.5)/A27stdlife))</f>
        <v>0</v>
      </c>
      <c r="AW421" s="164">
        <f>IF(A27stdlife="n/a","n/a",IF(AW$3&gt;(A27stdlife+$E421),(Input!$L$169*(1+rvanilla)^0.5)-SUM($L421:AV421),(Input!$L$169*(1+rvanilla)^0.5)/A27stdlife))</f>
        <v>0</v>
      </c>
      <c r="AX421" s="164">
        <f>IF(A27stdlife="n/a","n/a",IF(AX$3&gt;(A27stdlife+$E421),(Input!$L$169*(1+rvanilla)^0.5)-SUM($L421:AW421),(Input!$L$169*(1+rvanilla)^0.5)/A27stdlife))</f>
        <v>0</v>
      </c>
      <c r="AY421" s="164">
        <f>IF(A27stdlife="n/a","n/a",IF(AY$3&gt;(A27stdlife+$E421),(Input!$L$169*(1+rvanilla)^0.5)-SUM($L421:AX421),(Input!$L$169*(1+rvanilla)^0.5)/A27stdlife))</f>
        <v>0</v>
      </c>
      <c r="AZ421" s="164">
        <f>IF(A27stdlife="n/a","n/a",IF(AZ$3&gt;(A27stdlife+$E421),(Input!$L$169*(1+rvanilla)^0.5)-SUM($L421:AY421),(Input!$L$169*(1+rvanilla)^0.5)/A27stdlife))</f>
        <v>0</v>
      </c>
      <c r="BA421" s="164">
        <f>IF(A27stdlife="n/a","n/a",IF(BA$3&gt;(A27stdlife+$E421),(Input!$L$169*(1+rvanilla)^0.5)-SUM($L421:AZ421),(Input!$L$169*(1+rvanilla)^0.5)/A27stdlife))</f>
        <v>0</v>
      </c>
      <c r="BB421" s="164">
        <f>IF(A27stdlife="n/a","n/a",IF(BB$3&gt;(A27stdlife+$E421),(Input!$L$169*(1+rvanilla)^0.5)-SUM($L421:BA421),(Input!$L$169*(1+rvanilla)^0.5)/A27stdlife))</f>
        <v>0</v>
      </c>
      <c r="BC421" s="164">
        <f>IF(A27stdlife="n/a","n/a",IF(BC$3&gt;(A27stdlife+$E421),(Input!$L$169*(1+rvanilla)^0.5)-SUM($L421:BB421),(Input!$L$169*(1+rvanilla)^0.5)/A27stdlife))</f>
        <v>0</v>
      </c>
      <c r="BD421" s="164">
        <f>IF(A27stdlife="n/a","n/a",IF(BD$3&gt;(A27stdlife+$E421),(Input!$L$169*(1+rvanilla)^0.5)-SUM($L421:BC421),(Input!$L$169*(1+rvanilla)^0.5)/A27stdlife))</f>
        <v>0</v>
      </c>
      <c r="BE421" s="164">
        <f>IF(A27stdlife="n/a","n/a",IF(BE$3&gt;(A27stdlife+$E421),(Input!$L$169*(1+rvanilla)^0.5)-SUM($L421:BD421),(Input!$L$169*(1+rvanilla)^0.5)/A27stdlife))</f>
        <v>0</v>
      </c>
      <c r="BF421" s="164">
        <f>IF(A27stdlife="n/a","n/a",IF(BF$3&gt;(A27stdlife+$E421),(Input!$L$169*(1+rvanilla)^0.5)-SUM($L421:BE421),(Input!$L$169*(1+rvanilla)^0.5)/A27stdlife))</f>
        <v>0</v>
      </c>
      <c r="BG421" s="164">
        <f>IF(A27stdlife="n/a","n/a",IF(BG$3&gt;(A27stdlife+$E421),(Input!$L$169*(1+rvanilla)^0.5)-SUM($L421:BF421),(Input!$L$169*(1+rvanilla)^0.5)/A27stdlife))</f>
        <v>0</v>
      </c>
      <c r="BH421" s="164">
        <f>IF(A27stdlife="n/a","n/a",IF(BH$3&gt;(A27stdlife+$E421),(Input!$L$169*(1+rvanilla)^0.5)-SUM($L421:BG421),(Input!$L$169*(1+rvanilla)^0.5)/A27stdlife))</f>
        <v>0</v>
      </c>
      <c r="BI421" s="164">
        <f>IF(A27stdlife="n/a","n/a",IF(BI$3&gt;(A27stdlife+$E421),(Input!$L$169*(1+rvanilla)^0.5)-SUM($L421:BH421),(Input!$L$169*(1+rvanilla)^0.5)/A27stdlife))</f>
        <v>0</v>
      </c>
      <c r="BJ421" s="18"/>
      <c r="BK421" s="18"/>
      <c r="BL421"/>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s="5" customFormat="1" hidden="1" outlineLevel="2" x14ac:dyDescent="0.2">
      <c r="A422" s="18"/>
      <c r="B422" s="18"/>
      <c r="C422" s="36"/>
      <c r="D422" s="485"/>
      <c r="E422" s="283">
        <v>7</v>
      </c>
      <c r="F422" s="38"/>
      <c r="G422" s="391"/>
      <c r="H422" s="308"/>
      <c r="I422" s="308"/>
      <c r="J422" s="308"/>
      <c r="K422" s="308"/>
      <c r="L422" s="308"/>
      <c r="M422" s="307"/>
      <c r="N422" s="164">
        <f>IF(A27stdlife="n/a","n/a",IF(N$3&gt;(A27stdlife+$E422),(Input!$M$169*(1+rvanilla)^0.5)-SUM($M422:M422),(Input!$M$169*(1+rvanilla)^0.5)/A27stdlife))</f>
        <v>0</v>
      </c>
      <c r="O422" s="164">
        <f>IF(A27stdlife="n/a","n/a",IF(O$3&gt;(A27stdlife+$E422),(Input!$M$169*(1+rvanilla)^0.5)-SUM($M422:N422),(Input!$M$169*(1+rvanilla)^0.5)/A27stdlife))</f>
        <v>0</v>
      </c>
      <c r="P422" s="164">
        <f>IF(A27stdlife="n/a","n/a",IF(P$3&gt;(A27stdlife+$E422),(Input!$M$169*(1+rvanilla)^0.5)-SUM($M422:O422),(Input!$M$169*(1+rvanilla)^0.5)/A27stdlife))</f>
        <v>0</v>
      </c>
      <c r="Q422" s="164">
        <f>IF(A27stdlife="n/a","n/a",IF(Q$3&gt;(A27stdlife+$E422),(Input!$M$169*(1+rvanilla)^0.5)-SUM($M422:P422),(Input!$M$169*(1+rvanilla)^0.5)/A27stdlife))</f>
        <v>0</v>
      </c>
      <c r="R422" s="164">
        <f>IF(A27stdlife="n/a","n/a",IF(R$3&gt;(A27stdlife+$E422),(Input!$M$169*(1+rvanilla)^0.5)-SUM($M422:Q422),(Input!$M$169*(1+rvanilla)^0.5)/A27stdlife))</f>
        <v>0</v>
      </c>
      <c r="S422" s="164">
        <f>IF(A27stdlife="n/a","n/a",IF(S$3&gt;(A27stdlife+$E422),(Input!$M$169*(1+rvanilla)^0.5)-SUM($M422:R422),(Input!$M$169*(1+rvanilla)^0.5)/A27stdlife))</f>
        <v>0</v>
      </c>
      <c r="T422" s="164">
        <f>IF(A27stdlife="n/a","n/a",IF(T$3&gt;(A27stdlife+$E422),(Input!$M$169*(1+rvanilla)^0.5)-SUM($M422:S422),(Input!$M$169*(1+rvanilla)^0.5)/A27stdlife))</f>
        <v>0</v>
      </c>
      <c r="U422" s="164">
        <f>IF(A27stdlife="n/a","n/a",IF(U$3&gt;(A27stdlife+$E422),(Input!$M$169*(1+rvanilla)^0.5)-SUM($M422:T422),(Input!$M$169*(1+rvanilla)^0.5)/A27stdlife))</f>
        <v>0</v>
      </c>
      <c r="V422" s="164">
        <f>IF(A27stdlife="n/a","n/a",IF(V$3&gt;(A27stdlife+$E422),(Input!$M$169*(1+rvanilla)^0.5)-SUM($M422:U422),(Input!$M$169*(1+rvanilla)^0.5)/A27stdlife))</f>
        <v>0</v>
      </c>
      <c r="W422" s="164">
        <f>IF(A27stdlife="n/a","n/a",IF(W$3&gt;(A27stdlife+$E422),(Input!$M$169*(1+rvanilla)^0.5)-SUM($M422:V422),(Input!$M$169*(1+rvanilla)^0.5)/A27stdlife))</f>
        <v>0</v>
      </c>
      <c r="X422" s="164">
        <f>IF(A27stdlife="n/a","n/a",IF(X$3&gt;(A27stdlife+$E422),(Input!$M$169*(1+rvanilla)^0.5)-SUM($M422:W422),(Input!$M$169*(1+rvanilla)^0.5)/A27stdlife))</f>
        <v>0</v>
      </c>
      <c r="Y422" s="164">
        <f>IF(A27stdlife="n/a","n/a",IF(Y$3&gt;(A27stdlife+$E422),(Input!$M$169*(1+rvanilla)^0.5)-SUM($M422:X422),(Input!$M$169*(1+rvanilla)^0.5)/A27stdlife))</f>
        <v>0</v>
      </c>
      <c r="Z422" s="164">
        <f>IF(A27stdlife="n/a","n/a",IF(Z$3&gt;(A27stdlife+$E422),(Input!$M$169*(1+rvanilla)^0.5)-SUM($M422:Y422),(Input!$M$169*(1+rvanilla)^0.5)/A27stdlife))</f>
        <v>0</v>
      </c>
      <c r="AA422" s="164">
        <f>IF(A27stdlife="n/a","n/a",IF(AA$3&gt;(A27stdlife+$E422),(Input!$M$169*(1+rvanilla)^0.5)-SUM($M422:Z422),(Input!$M$169*(1+rvanilla)^0.5)/A27stdlife))</f>
        <v>0</v>
      </c>
      <c r="AB422" s="164">
        <f>IF(A27stdlife="n/a","n/a",IF(AB$3&gt;(A27stdlife+$E422),(Input!$M$169*(1+rvanilla)^0.5)-SUM($M422:AA422),(Input!$M$169*(1+rvanilla)^0.5)/A27stdlife))</f>
        <v>0</v>
      </c>
      <c r="AC422" s="164">
        <f>IF(A27stdlife="n/a","n/a",IF(AC$3&gt;(A27stdlife+$E422),(Input!$M$169*(1+rvanilla)^0.5)-SUM($M422:AB422),(Input!$M$169*(1+rvanilla)^0.5)/A27stdlife))</f>
        <v>0</v>
      </c>
      <c r="AD422" s="164">
        <f>IF(A27stdlife="n/a","n/a",IF(AD$3&gt;(A27stdlife+$E422),(Input!$M$169*(1+rvanilla)^0.5)-SUM($M422:AC422),(Input!$M$169*(1+rvanilla)^0.5)/A27stdlife))</f>
        <v>0</v>
      </c>
      <c r="AE422" s="164">
        <f>IF(A27stdlife="n/a","n/a",IF(AE$3&gt;(A27stdlife+$E422),(Input!$M$169*(1+rvanilla)^0.5)-SUM($M422:AD422),(Input!$M$169*(1+rvanilla)^0.5)/A27stdlife))</f>
        <v>0</v>
      </c>
      <c r="AF422" s="164">
        <f>IF(A27stdlife="n/a","n/a",IF(AF$3&gt;(A27stdlife+$E422),(Input!$M$169*(1+rvanilla)^0.5)-SUM($M422:AE422),(Input!$M$169*(1+rvanilla)^0.5)/A27stdlife))</f>
        <v>0</v>
      </c>
      <c r="AG422" s="164">
        <f>IF(A27stdlife="n/a","n/a",IF(AG$3&gt;(A27stdlife+$E422),(Input!$M$169*(1+rvanilla)^0.5)-SUM($M422:AF422),(Input!$M$169*(1+rvanilla)^0.5)/A27stdlife))</f>
        <v>0</v>
      </c>
      <c r="AH422" s="164">
        <f>IF(A27stdlife="n/a","n/a",IF(AH$3&gt;(A27stdlife+$E422),(Input!$M$169*(1+rvanilla)^0.5)-SUM($M422:AG422),(Input!$M$169*(1+rvanilla)^0.5)/A27stdlife))</f>
        <v>0</v>
      </c>
      <c r="AI422" s="164">
        <f>IF(A27stdlife="n/a","n/a",IF(AI$3&gt;(A27stdlife+$E422),(Input!$M$169*(1+rvanilla)^0.5)-SUM($M422:AH422),(Input!$M$169*(1+rvanilla)^0.5)/A27stdlife))</f>
        <v>0</v>
      </c>
      <c r="AJ422" s="164">
        <f>IF(A27stdlife="n/a","n/a",IF(AJ$3&gt;(A27stdlife+$E422),(Input!$M$169*(1+rvanilla)^0.5)-SUM($M422:AI422),(Input!$M$169*(1+rvanilla)^0.5)/A27stdlife))</f>
        <v>0</v>
      </c>
      <c r="AK422" s="164">
        <f>IF(A27stdlife="n/a","n/a",IF(AK$3&gt;(A27stdlife+$E422),(Input!$M$169*(1+rvanilla)^0.5)-SUM($M422:AJ422),(Input!$M$169*(1+rvanilla)^0.5)/A27stdlife))</f>
        <v>0</v>
      </c>
      <c r="AL422" s="164">
        <f>IF(A27stdlife="n/a","n/a",IF(AL$3&gt;(A27stdlife+$E422),(Input!$M$169*(1+rvanilla)^0.5)-SUM($M422:AK422),(Input!$M$169*(1+rvanilla)^0.5)/A27stdlife))</f>
        <v>0</v>
      </c>
      <c r="AM422" s="164">
        <f>IF(A27stdlife="n/a","n/a",IF(AM$3&gt;(A27stdlife+$E422),(Input!$M$169*(1+rvanilla)^0.5)-SUM($M422:AL422),(Input!$M$169*(1+rvanilla)^0.5)/A27stdlife))</f>
        <v>0</v>
      </c>
      <c r="AN422" s="164">
        <f>IF(A27stdlife="n/a","n/a",IF(AN$3&gt;(A27stdlife+$E422),(Input!$M$169*(1+rvanilla)^0.5)-SUM($M422:AM422),(Input!$M$169*(1+rvanilla)^0.5)/A27stdlife))</f>
        <v>0</v>
      </c>
      <c r="AO422" s="164">
        <f>IF(A27stdlife="n/a","n/a",IF(AO$3&gt;(A27stdlife+$E422),(Input!$M$169*(1+rvanilla)^0.5)-SUM($M422:AN422),(Input!$M$169*(1+rvanilla)^0.5)/A27stdlife))</f>
        <v>0</v>
      </c>
      <c r="AP422" s="164">
        <f>IF(A27stdlife="n/a","n/a",IF(AP$3&gt;(A27stdlife+$E422),(Input!$M$169*(1+rvanilla)^0.5)-SUM($M422:AO422),(Input!$M$169*(1+rvanilla)^0.5)/A27stdlife))</f>
        <v>0</v>
      </c>
      <c r="AQ422" s="164">
        <f>IF(A27stdlife="n/a","n/a",IF(AQ$3&gt;(A27stdlife+$E422),(Input!$M$169*(1+rvanilla)^0.5)-SUM($M422:AP422),(Input!$M$169*(1+rvanilla)^0.5)/A27stdlife))</f>
        <v>0</v>
      </c>
      <c r="AR422" s="164">
        <f>IF(A27stdlife="n/a","n/a",IF(AR$3&gt;(A27stdlife+$E422),(Input!$M$169*(1+rvanilla)^0.5)-SUM($M422:AQ422),(Input!$M$169*(1+rvanilla)^0.5)/A27stdlife))</f>
        <v>0</v>
      </c>
      <c r="AS422" s="164">
        <f>IF(A27stdlife="n/a","n/a",IF(AS$3&gt;(A27stdlife+$E422),(Input!$M$169*(1+rvanilla)^0.5)-SUM($M422:AR422),(Input!$M$169*(1+rvanilla)^0.5)/A27stdlife))</f>
        <v>0</v>
      </c>
      <c r="AT422" s="164">
        <f>IF(A27stdlife="n/a","n/a",IF(AT$3&gt;(A27stdlife+$E422),(Input!$M$169*(1+rvanilla)^0.5)-SUM($M422:AS422),(Input!$M$169*(1+rvanilla)^0.5)/A27stdlife))</f>
        <v>0</v>
      </c>
      <c r="AU422" s="164">
        <f>IF(A27stdlife="n/a","n/a",IF(AU$3&gt;(A27stdlife+$E422),(Input!$M$169*(1+rvanilla)^0.5)-SUM($M422:AT422),(Input!$M$169*(1+rvanilla)^0.5)/A27stdlife))</f>
        <v>0</v>
      </c>
      <c r="AV422" s="164">
        <f>IF(A27stdlife="n/a","n/a",IF(AV$3&gt;(A27stdlife+$E422),(Input!$M$169*(1+rvanilla)^0.5)-SUM($M422:AU422),(Input!$M$169*(1+rvanilla)^0.5)/A27stdlife))</f>
        <v>0</v>
      </c>
      <c r="AW422" s="164">
        <f>IF(A27stdlife="n/a","n/a",IF(AW$3&gt;(A27stdlife+$E422),(Input!$M$169*(1+rvanilla)^0.5)-SUM($M422:AV422),(Input!$M$169*(1+rvanilla)^0.5)/A27stdlife))</f>
        <v>0</v>
      </c>
      <c r="AX422" s="164">
        <f>IF(A27stdlife="n/a","n/a",IF(AX$3&gt;(A27stdlife+$E422),(Input!$M$169*(1+rvanilla)^0.5)-SUM($M422:AW422),(Input!$M$169*(1+rvanilla)^0.5)/A27stdlife))</f>
        <v>0</v>
      </c>
      <c r="AY422" s="164">
        <f>IF(A27stdlife="n/a","n/a",IF(AY$3&gt;(A27stdlife+$E422),(Input!$M$169*(1+rvanilla)^0.5)-SUM($M422:AX422),(Input!$M$169*(1+rvanilla)^0.5)/A27stdlife))</f>
        <v>0</v>
      </c>
      <c r="AZ422" s="164">
        <f>IF(A27stdlife="n/a","n/a",IF(AZ$3&gt;(A27stdlife+$E422),(Input!$M$169*(1+rvanilla)^0.5)-SUM($M422:AY422),(Input!$M$169*(1+rvanilla)^0.5)/A27stdlife))</f>
        <v>0</v>
      </c>
      <c r="BA422" s="164">
        <f>IF(A27stdlife="n/a","n/a",IF(BA$3&gt;(A27stdlife+$E422),(Input!$M$169*(1+rvanilla)^0.5)-SUM($M422:AZ422),(Input!$M$169*(1+rvanilla)^0.5)/A27stdlife))</f>
        <v>0</v>
      </c>
      <c r="BB422" s="164">
        <f>IF(A27stdlife="n/a","n/a",IF(BB$3&gt;(A27stdlife+$E422),(Input!$M$169*(1+rvanilla)^0.5)-SUM($M422:BA422),(Input!$M$169*(1+rvanilla)^0.5)/A27stdlife))</f>
        <v>0</v>
      </c>
      <c r="BC422" s="164">
        <f>IF(A27stdlife="n/a","n/a",IF(BC$3&gt;(A27stdlife+$E422),(Input!$M$169*(1+rvanilla)^0.5)-SUM($M422:BB422),(Input!$M$169*(1+rvanilla)^0.5)/A27stdlife))</f>
        <v>0</v>
      </c>
      <c r="BD422" s="164">
        <f>IF(A27stdlife="n/a","n/a",IF(BD$3&gt;(A27stdlife+$E422),(Input!$M$169*(1+rvanilla)^0.5)-SUM($M422:BC422),(Input!$M$169*(1+rvanilla)^0.5)/A27stdlife))</f>
        <v>0</v>
      </c>
      <c r="BE422" s="164">
        <f>IF(A27stdlife="n/a","n/a",IF(BE$3&gt;(A27stdlife+$E422),(Input!$M$169*(1+rvanilla)^0.5)-SUM($M422:BD422),(Input!$M$169*(1+rvanilla)^0.5)/A27stdlife))</f>
        <v>0</v>
      </c>
      <c r="BF422" s="164">
        <f>IF(A27stdlife="n/a","n/a",IF(BF$3&gt;(A27stdlife+$E422),(Input!$M$169*(1+rvanilla)^0.5)-SUM($M422:BE422),(Input!$M$169*(1+rvanilla)^0.5)/A27stdlife))</f>
        <v>0</v>
      </c>
      <c r="BG422" s="164">
        <f>IF(A27stdlife="n/a","n/a",IF(BG$3&gt;(A27stdlife+$E422),(Input!$M$169*(1+rvanilla)^0.5)-SUM($M422:BF422),(Input!$M$169*(1+rvanilla)^0.5)/A27stdlife))</f>
        <v>0</v>
      </c>
      <c r="BH422" s="164">
        <f>IF(A27stdlife="n/a","n/a",IF(BH$3&gt;(A27stdlife+$E422),(Input!$M$169*(1+rvanilla)^0.5)-SUM($M422:BG422),(Input!$M$169*(1+rvanilla)^0.5)/A27stdlife))</f>
        <v>0</v>
      </c>
      <c r="BI422" s="164">
        <f>IF(A27stdlife="n/a","n/a",IF(BI$3&gt;(A27stdlife+$E422),(Input!$M$169*(1+rvanilla)^0.5)-SUM($M422:BH422),(Input!$M$169*(1+rvanilla)^0.5)/A27stdlife))</f>
        <v>0</v>
      </c>
      <c r="BJ422" s="18"/>
      <c r="BK422" s="18"/>
      <c r="BL42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s="5" customFormat="1" hidden="1" outlineLevel="2" x14ac:dyDescent="0.2">
      <c r="A423" s="18"/>
      <c r="B423" s="18"/>
      <c r="C423" s="36"/>
      <c r="D423" s="485"/>
      <c r="E423" s="283">
        <v>8</v>
      </c>
      <c r="F423" s="38"/>
      <c r="G423" s="391"/>
      <c r="H423" s="308"/>
      <c r="I423" s="308"/>
      <c r="J423" s="308"/>
      <c r="K423" s="308"/>
      <c r="L423" s="308"/>
      <c r="M423" s="308"/>
      <c r="N423" s="307"/>
      <c r="O423" s="164">
        <f>IF(A27stdlife="n/a","n/a",IF(O$3&gt;(A27stdlife+$E423),(Input!$N$169*(1+rvanilla)^0.5)-SUM($N423:N423),(Input!$N$169*(1+rvanilla)^0.5)/A27stdlife))</f>
        <v>0</v>
      </c>
      <c r="P423" s="164">
        <f>IF(A27stdlife="n/a","n/a",IF(P$3&gt;(A27stdlife+$E423),(Input!$N$169*(1+rvanilla)^0.5)-SUM($N423:O423),(Input!$N$169*(1+rvanilla)^0.5)/A27stdlife))</f>
        <v>0</v>
      </c>
      <c r="Q423" s="164">
        <f>IF(A27stdlife="n/a","n/a",IF(Q$3&gt;(A27stdlife+$E423),(Input!$N$169*(1+rvanilla)^0.5)-SUM($N423:P423),(Input!$N$169*(1+rvanilla)^0.5)/A27stdlife))</f>
        <v>0</v>
      </c>
      <c r="R423" s="164">
        <f>IF(A27stdlife="n/a","n/a",IF(R$3&gt;(A27stdlife+$E423),(Input!$N$169*(1+rvanilla)^0.5)-SUM($N423:Q423),(Input!$N$169*(1+rvanilla)^0.5)/A27stdlife))</f>
        <v>0</v>
      </c>
      <c r="S423" s="164">
        <f>IF(A27stdlife="n/a","n/a",IF(S$3&gt;(A27stdlife+$E423),(Input!$N$169*(1+rvanilla)^0.5)-SUM($N423:R423),(Input!$N$169*(1+rvanilla)^0.5)/A27stdlife))</f>
        <v>0</v>
      </c>
      <c r="T423" s="164">
        <f>IF(A27stdlife="n/a","n/a",IF(T$3&gt;(A27stdlife+$E423),(Input!$N$169*(1+rvanilla)^0.5)-SUM($N423:S423),(Input!$N$169*(1+rvanilla)^0.5)/A27stdlife))</f>
        <v>0</v>
      </c>
      <c r="U423" s="164">
        <f>IF(A27stdlife="n/a","n/a",IF(U$3&gt;(A27stdlife+$E423),(Input!$N$169*(1+rvanilla)^0.5)-SUM($N423:T423),(Input!$N$169*(1+rvanilla)^0.5)/A27stdlife))</f>
        <v>0</v>
      </c>
      <c r="V423" s="164">
        <f>IF(A27stdlife="n/a","n/a",IF(V$3&gt;(A27stdlife+$E423),(Input!$N$169*(1+rvanilla)^0.5)-SUM($N423:U423),(Input!$N$169*(1+rvanilla)^0.5)/A27stdlife))</f>
        <v>0</v>
      </c>
      <c r="W423" s="164">
        <f>IF(A27stdlife="n/a","n/a",IF(W$3&gt;(A27stdlife+$E423),(Input!$N$169*(1+rvanilla)^0.5)-SUM($N423:V423),(Input!$N$169*(1+rvanilla)^0.5)/A27stdlife))</f>
        <v>0</v>
      </c>
      <c r="X423" s="164">
        <f>IF(A27stdlife="n/a","n/a",IF(X$3&gt;(A27stdlife+$E423),(Input!$N$169*(1+rvanilla)^0.5)-SUM($N423:W423),(Input!$N$169*(1+rvanilla)^0.5)/A27stdlife))</f>
        <v>0</v>
      </c>
      <c r="Y423" s="164">
        <f>IF(A27stdlife="n/a","n/a",IF(Y$3&gt;(A27stdlife+$E423),(Input!$N$169*(1+rvanilla)^0.5)-SUM($N423:X423),(Input!$N$169*(1+rvanilla)^0.5)/A27stdlife))</f>
        <v>0</v>
      </c>
      <c r="Z423" s="164">
        <f>IF(A27stdlife="n/a","n/a",IF(Z$3&gt;(A27stdlife+$E423),(Input!$N$169*(1+rvanilla)^0.5)-SUM($N423:Y423),(Input!$N$169*(1+rvanilla)^0.5)/A27stdlife))</f>
        <v>0</v>
      </c>
      <c r="AA423" s="164">
        <f>IF(A27stdlife="n/a","n/a",IF(AA$3&gt;(A27stdlife+$E423),(Input!$N$169*(1+rvanilla)^0.5)-SUM($N423:Z423),(Input!$N$169*(1+rvanilla)^0.5)/A27stdlife))</f>
        <v>0</v>
      </c>
      <c r="AB423" s="164">
        <f>IF(A27stdlife="n/a","n/a",IF(AB$3&gt;(A27stdlife+$E423),(Input!$N$169*(1+rvanilla)^0.5)-SUM($N423:AA423),(Input!$N$169*(1+rvanilla)^0.5)/A27stdlife))</f>
        <v>0</v>
      </c>
      <c r="AC423" s="164">
        <f>IF(A27stdlife="n/a","n/a",IF(AC$3&gt;(A27stdlife+$E423),(Input!$N$169*(1+rvanilla)^0.5)-SUM($N423:AB423),(Input!$N$169*(1+rvanilla)^0.5)/A27stdlife))</f>
        <v>0</v>
      </c>
      <c r="AD423" s="164">
        <f>IF(A27stdlife="n/a","n/a",IF(AD$3&gt;(A27stdlife+$E423),(Input!$N$169*(1+rvanilla)^0.5)-SUM($N423:AC423),(Input!$N$169*(1+rvanilla)^0.5)/A27stdlife))</f>
        <v>0</v>
      </c>
      <c r="AE423" s="164">
        <f>IF(A27stdlife="n/a","n/a",IF(AE$3&gt;(A27stdlife+$E423),(Input!$N$169*(1+rvanilla)^0.5)-SUM($N423:AD423),(Input!$N$169*(1+rvanilla)^0.5)/A27stdlife))</f>
        <v>0</v>
      </c>
      <c r="AF423" s="164">
        <f>IF(A27stdlife="n/a","n/a",IF(AF$3&gt;(A27stdlife+$E423),(Input!$N$169*(1+rvanilla)^0.5)-SUM($N423:AE423),(Input!$N$169*(1+rvanilla)^0.5)/A27stdlife))</f>
        <v>0</v>
      </c>
      <c r="AG423" s="164">
        <f>IF(A27stdlife="n/a","n/a",IF(AG$3&gt;(A27stdlife+$E423),(Input!$N$169*(1+rvanilla)^0.5)-SUM($N423:AF423),(Input!$N$169*(1+rvanilla)^0.5)/A27stdlife))</f>
        <v>0</v>
      </c>
      <c r="AH423" s="164">
        <f>IF(A27stdlife="n/a","n/a",IF(AH$3&gt;(A27stdlife+$E423),(Input!$N$169*(1+rvanilla)^0.5)-SUM($N423:AG423),(Input!$N$169*(1+rvanilla)^0.5)/A27stdlife))</f>
        <v>0</v>
      </c>
      <c r="AI423" s="164">
        <f>IF(A27stdlife="n/a","n/a",IF(AI$3&gt;(A27stdlife+$E423),(Input!$N$169*(1+rvanilla)^0.5)-SUM($N423:AH423),(Input!$N$169*(1+rvanilla)^0.5)/A27stdlife))</f>
        <v>0</v>
      </c>
      <c r="AJ423" s="164">
        <f>IF(A27stdlife="n/a","n/a",IF(AJ$3&gt;(A27stdlife+$E423),(Input!$N$169*(1+rvanilla)^0.5)-SUM($N423:AI423),(Input!$N$169*(1+rvanilla)^0.5)/A27stdlife))</f>
        <v>0</v>
      </c>
      <c r="AK423" s="164">
        <f>IF(A27stdlife="n/a","n/a",IF(AK$3&gt;(A27stdlife+$E423),(Input!$N$169*(1+rvanilla)^0.5)-SUM($N423:AJ423),(Input!$N$169*(1+rvanilla)^0.5)/A27stdlife))</f>
        <v>0</v>
      </c>
      <c r="AL423" s="164">
        <f>IF(A27stdlife="n/a","n/a",IF(AL$3&gt;(A27stdlife+$E423),(Input!$N$169*(1+rvanilla)^0.5)-SUM($N423:AK423),(Input!$N$169*(1+rvanilla)^0.5)/A27stdlife))</f>
        <v>0</v>
      </c>
      <c r="AM423" s="164">
        <f>IF(A27stdlife="n/a","n/a",IF(AM$3&gt;(A27stdlife+$E423),(Input!$N$169*(1+rvanilla)^0.5)-SUM($N423:AL423),(Input!$N$169*(1+rvanilla)^0.5)/A27stdlife))</f>
        <v>0</v>
      </c>
      <c r="AN423" s="164">
        <f>IF(A27stdlife="n/a","n/a",IF(AN$3&gt;(A27stdlife+$E423),(Input!$N$169*(1+rvanilla)^0.5)-SUM($N423:AM423),(Input!$N$169*(1+rvanilla)^0.5)/A27stdlife))</f>
        <v>0</v>
      </c>
      <c r="AO423" s="164">
        <f>IF(A27stdlife="n/a","n/a",IF(AO$3&gt;(A27stdlife+$E423),(Input!$N$169*(1+rvanilla)^0.5)-SUM($N423:AN423),(Input!$N$169*(1+rvanilla)^0.5)/A27stdlife))</f>
        <v>0</v>
      </c>
      <c r="AP423" s="164">
        <f>IF(A27stdlife="n/a","n/a",IF(AP$3&gt;(A27stdlife+$E423),(Input!$N$169*(1+rvanilla)^0.5)-SUM($N423:AO423),(Input!$N$169*(1+rvanilla)^0.5)/A27stdlife))</f>
        <v>0</v>
      </c>
      <c r="AQ423" s="164">
        <f>IF(A27stdlife="n/a","n/a",IF(AQ$3&gt;(A27stdlife+$E423),(Input!$N$169*(1+rvanilla)^0.5)-SUM($N423:AP423),(Input!$N$169*(1+rvanilla)^0.5)/A27stdlife))</f>
        <v>0</v>
      </c>
      <c r="AR423" s="164">
        <f>IF(A27stdlife="n/a","n/a",IF(AR$3&gt;(A27stdlife+$E423),(Input!$N$169*(1+rvanilla)^0.5)-SUM($N423:AQ423),(Input!$N$169*(1+rvanilla)^0.5)/A27stdlife))</f>
        <v>0</v>
      </c>
      <c r="AS423" s="164">
        <f>IF(A27stdlife="n/a","n/a",IF(AS$3&gt;(A27stdlife+$E423),(Input!$N$169*(1+rvanilla)^0.5)-SUM($N423:AR423),(Input!$N$169*(1+rvanilla)^0.5)/A27stdlife))</f>
        <v>0</v>
      </c>
      <c r="AT423" s="164">
        <f>IF(A27stdlife="n/a","n/a",IF(AT$3&gt;(A27stdlife+$E423),(Input!$N$169*(1+rvanilla)^0.5)-SUM($N423:AS423),(Input!$N$169*(1+rvanilla)^0.5)/A27stdlife))</f>
        <v>0</v>
      </c>
      <c r="AU423" s="164">
        <f>IF(A27stdlife="n/a","n/a",IF(AU$3&gt;(A27stdlife+$E423),(Input!$N$169*(1+rvanilla)^0.5)-SUM($N423:AT423),(Input!$N$169*(1+rvanilla)^0.5)/A27stdlife))</f>
        <v>0</v>
      </c>
      <c r="AV423" s="164">
        <f>IF(A27stdlife="n/a","n/a",IF(AV$3&gt;(A27stdlife+$E423),(Input!$N$169*(1+rvanilla)^0.5)-SUM($N423:AU423),(Input!$N$169*(1+rvanilla)^0.5)/A27stdlife))</f>
        <v>0</v>
      </c>
      <c r="AW423" s="164">
        <f>IF(A27stdlife="n/a","n/a",IF(AW$3&gt;(A27stdlife+$E423),(Input!$N$169*(1+rvanilla)^0.5)-SUM($N423:AV423),(Input!$N$169*(1+rvanilla)^0.5)/A27stdlife))</f>
        <v>0</v>
      </c>
      <c r="AX423" s="164">
        <f>IF(A27stdlife="n/a","n/a",IF(AX$3&gt;(A27stdlife+$E423),(Input!$N$169*(1+rvanilla)^0.5)-SUM($N423:AW423),(Input!$N$169*(1+rvanilla)^0.5)/A27stdlife))</f>
        <v>0</v>
      </c>
      <c r="AY423" s="164">
        <f>IF(A27stdlife="n/a","n/a",IF(AY$3&gt;(A27stdlife+$E423),(Input!$N$169*(1+rvanilla)^0.5)-SUM($N423:AX423),(Input!$N$169*(1+rvanilla)^0.5)/A27stdlife))</f>
        <v>0</v>
      </c>
      <c r="AZ423" s="164">
        <f>IF(A27stdlife="n/a","n/a",IF(AZ$3&gt;(A27stdlife+$E423),(Input!$N$169*(1+rvanilla)^0.5)-SUM($N423:AY423),(Input!$N$169*(1+rvanilla)^0.5)/A27stdlife))</f>
        <v>0</v>
      </c>
      <c r="BA423" s="164">
        <f>IF(A27stdlife="n/a","n/a",IF(BA$3&gt;(A27stdlife+$E423),(Input!$N$169*(1+rvanilla)^0.5)-SUM($N423:AZ423),(Input!$N$169*(1+rvanilla)^0.5)/A27stdlife))</f>
        <v>0</v>
      </c>
      <c r="BB423" s="164">
        <f>IF(A27stdlife="n/a","n/a",IF(BB$3&gt;(A27stdlife+$E423),(Input!$N$169*(1+rvanilla)^0.5)-SUM($N423:BA423),(Input!$N$169*(1+rvanilla)^0.5)/A27stdlife))</f>
        <v>0</v>
      </c>
      <c r="BC423" s="164">
        <f>IF(A27stdlife="n/a","n/a",IF(BC$3&gt;(A27stdlife+$E423),(Input!$N$169*(1+rvanilla)^0.5)-SUM($N423:BB423),(Input!$N$169*(1+rvanilla)^0.5)/A27stdlife))</f>
        <v>0</v>
      </c>
      <c r="BD423" s="164">
        <f>IF(A27stdlife="n/a","n/a",IF(BD$3&gt;(A27stdlife+$E423),(Input!$N$169*(1+rvanilla)^0.5)-SUM($N423:BC423),(Input!$N$169*(1+rvanilla)^0.5)/A27stdlife))</f>
        <v>0</v>
      </c>
      <c r="BE423" s="164">
        <f>IF(A27stdlife="n/a","n/a",IF(BE$3&gt;(A27stdlife+$E423),(Input!$N$169*(1+rvanilla)^0.5)-SUM($N423:BD423),(Input!$N$169*(1+rvanilla)^0.5)/A27stdlife))</f>
        <v>0</v>
      </c>
      <c r="BF423" s="164">
        <f>IF(A27stdlife="n/a","n/a",IF(BF$3&gt;(A27stdlife+$E423),(Input!$N$169*(1+rvanilla)^0.5)-SUM($N423:BE423),(Input!$N$169*(1+rvanilla)^0.5)/A27stdlife))</f>
        <v>0</v>
      </c>
      <c r="BG423" s="164">
        <f>IF(A27stdlife="n/a","n/a",IF(BG$3&gt;(A27stdlife+$E423),(Input!$N$169*(1+rvanilla)^0.5)-SUM($N423:BF423),(Input!$N$169*(1+rvanilla)^0.5)/A27stdlife))</f>
        <v>0</v>
      </c>
      <c r="BH423" s="164">
        <f>IF(A27stdlife="n/a","n/a",IF(BH$3&gt;(A27stdlife+$E423),(Input!$N$169*(1+rvanilla)^0.5)-SUM($N423:BG423),(Input!$N$169*(1+rvanilla)^0.5)/A27stdlife))</f>
        <v>0</v>
      </c>
      <c r="BI423" s="164">
        <f>IF(A27stdlife="n/a","n/a",IF(BI$3&gt;(A27stdlife+$E423),(Input!$N$169*(1+rvanilla)^0.5)-SUM($N423:BH423),(Input!$N$169*(1+rvanilla)^0.5)/A27stdlife))</f>
        <v>0</v>
      </c>
      <c r="BJ423" s="18"/>
      <c r="BK423" s="18"/>
      <c r="BL423"/>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s="5" customFormat="1" hidden="1" outlineLevel="2" x14ac:dyDescent="0.2">
      <c r="A424" s="18"/>
      <c r="B424" s="18"/>
      <c r="C424" s="36"/>
      <c r="D424" s="485"/>
      <c r="E424" s="283">
        <v>9</v>
      </c>
      <c r="F424" s="38"/>
      <c r="G424" s="391"/>
      <c r="H424" s="308"/>
      <c r="I424" s="308"/>
      <c r="J424" s="308"/>
      <c r="K424" s="308"/>
      <c r="L424" s="308"/>
      <c r="M424" s="308"/>
      <c r="N424" s="308"/>
      <c r="O424" s="307"/>
      <c r="P424" s="164">
        <f>IF(A27stdlife="n/a","n/a",IF(P$3&gt;(A27stdlife+$E424),(Input!$O$169*(1+rvanilla)^0.5)-SUM($O424:O424),(Input!$O$169*(1+rvanilla)^0.5)/A27stdlife))</f>
        <v>0</v>
      </c>
      <c r="Q424" s="164">
        <f>IF(A27stdlife="n/a","n/a",IF(Q$3&gt;(A27stdlife+$E424),(Input!$O$169*(1+rvanilla)^0.5)-SUM($O424:P424),(Input!$O$169*(1+rvanilla)^0.5)/A27stdlife))</f>
        <v>0</v>
      </c>
      <c r="R424" s="164">
        <f>IF(A27stdlife="n/a","n/a",IF(R$3&gt;(A27stdlife+$E424),(Input!$O$169*(1+rvanilla)^0.5)-SUM($O424:Q424),(Input!$O$169*(1+rvanilla)^0.5)/A27stdlife))</f>
        <v>0</v>
      </c>
      <c r="S424" s="164">
        <f>IF(A27stdlife="n/a","n/a",IF(S$3&gt;(A27stdlife+$E424),(Input!$O$169*(1+rvanilla)^0.5)-SUM($O424:R424),(Input!$O$169*(1+rvanilla)^0.5)/A27stdlife))</f>
        <v>0</v>
      </c>
      <c r="T424" s="164">
        <f>IF(A27stdlife="n/a","n/a",IF(T$3&gt;(A27stdlife+$E424),(Input!$O$169*(1+rvanilla)^0.5)-SUM($O424:S424),(Input!$O$169*(1+rvanilla)^0.5)/A27stdlife))</f>
        <v>0</v>
      </c>
      <c r="U424" s="164">
        <f>IF(A27stdlife="n/a","n/a",IF(U$3&gt;(A27stdlife+$E424),(Input!$O$169*(1+rvanilla)^0.5)-SUM($O424:T424),(Input!$O$169*(1+rvanilla)^0.5)/A27stdlife))</f>
        <v>0</v>
      </c>
      <c r="V424" s="164">
        <f>IF(A27stdlife="n/a","n/a",IF(V$3&gt;(A27stdlife+$E424),(Input!$O$169*(1+rvanilla)^0.5)-SUM($O424:U424),(Input!$O$169*(1+rvanilla)^0.5)/A27stdlife))</f>
        <v>0</v>
      </c>
      <c r="W424" s="164">
        <f>IF(A27stdlife="n/a","n/a",IF(W$3&gt;(A27stdlife+$E424),(Input!$O$169*(1+rvanilla)^0.5)-SUM($O424:V424),(Input!$O$169*(1+rvanilla)^0.5)/A27stdlife))</f>
        <v>0</v>
      </c>
      <c r="X424" s="164">
        <f>IF(A27stdlife="n/a","n/a",IF(X$3&gt;(A27stdlife+$E424),(Input!$O$169*(1+rvanilla)^0.5)-SUM($O424:W424),(Input!$O$169*(1+rvanilla)^0.5)/A27stdlife))</f>
        <v>0</v>
      </c>
      <c r="Y424" s="164">
        <f>IF(A27stdlife="n/a","n/a",IF(Y$3&gt;(A27stdlife+$E424),(Input!$O$169*(1+rvanilla)^0.5)-SUM($O424:X424),(Input!$O$169*(1+rvanilla)^0.5)/A27stdlife))</f>
        <v>0</v>
      </c>
      <c r="Z424" s="164">
        <f>IF(A27stdlife="n/a","n/a",IF(Z$3&gt;(A27stdlife+$E424),(Input!$O$169*(1+rvanilla)^0.5)-SUM($O424:Y424),(Input!$O$169*(1+rvanilla)^0.5)/A27stdlife))</f>
        <v>0</v>
      </c>
      <c r="AA424" s="164">
        <f>IF(A27stdlife="n/a","n/a",IF(AA$3&gt;(A27stdlife+$E424),(Input!$O$169*(1+rvanilla)^0.5)-SUM($O424:Z424),(Input!$O$169*(1+rvanilla)^0.5)/A27stdlife))</f>
        <v>0</v>
      </c>
      <c r="AB424" s="164">
        <f>IF(A27stdlife="n/a","n/a",IF(AB$3&gt;(A27stdlife+$E424),(Input!$O$169*(1+rvanilla)^0.5)-SUM($O424:AA424),(Input!$O$169*(1+rvanilla)^0.5)/A27stdlife))</f>
        <v>0</v>
      </c>
      <c r="AC424" s="164">
        <f>IF(A27stdlife="n/a","n/a",IF(AC$3&gt;(A27stdlife+$E424),(Input!$O$169*(1+rvanilla)^0.5)-SUM($O424:AB424),(Input!$O$169*(1+rvanilla)^0.5)/A27stdlife))</f>
        <v>0</v>
      </c>
      <c r="AD424" s="164">
        <f>IF(A27stdlife="n/a","n/a",IF(AD$3&gt;(A27stdlife+$E424),(Input!$O$169*(1+rvanilla)^0.5)-SUM($O424:AC424),(Input!$O$169*(1+rvanilla)^0.5)/A27stdlife))</f>
        <v>0</v>
      </c>
      <c r="AE424" s="164">
        <f>IF(A27stdlife="n/a","n/a",IF(AE$3&gt;(A27stdlife+$E424),(Input!$O$169*(1+rvanilla)^0.5)-SUM($O424:AD424),(Input!$O$169*(1+rvanilla)^0.5)/A27stdlife))</f>
        <v>0</v>
      </c>
      <c r="AF424" s="164">
        <f>IF(A27stdlife="n/a","n/a",IF(AF$3&gt;(A27stdlife+$E424),(Input!$O$169*(1+rvanilla)^0.5)-SUM($O424:AE424),(Input!$O$169*(1+rvanilla)^0.5)/A27stdlife))</f>
        <v>0</v>
      </c>
      <c r="AG424" s="164">
        <f>IF(A27stdlife="n/a","n/a",IF(AG$3&gt;(A27stdlife+$E424),(Input!$O$169*(1+rvanilla)^0.5)-SUM($O424:AF424),(Input!$O$169*(1+rvanilla)^0.5)/A27stdlife))</f>
        <v>0</v>
      </c>
      <c r="AH424" s="164">
        <f>IF(A27stdlife="n/a","n/a",IF(AH$3&gt;(A27stdlife+$E424),(Input!$O$169*(1+rvanilla)^0.5)-SUM($O424:AG424),(Input!$O$169*(1+rvanilla)^0.5)/A27stdlife))</f>
        <v>0</v>
      </c>
      <c r="AI424" s="164">
        <f>IF(A27stdlife="n/a","n/a",IF(AI$3&gt;(A27stdlife+$E424),(Input!$O$169*(1+rvanilla)^0.5)-SUM($O424:AH424),(Input!$O$169*(1+rvanilla)^0.5)/A27stdlife))</f>
        <v>0</v>
      </c>
      <c r="AJ424" s="164">
        <f>IF(A27stdlife="n/a","n/a",IF(AJ$3&gt;(A27stdlife+$E424),(Input!$O$169*(1+rvanilla)^0.5)-SUM($O424:AI424),(Input!$O$169*(1+rvanilla)^0.5)/A27stdlife))</f>
        <v>0</v>
      </c>
      <c r="AK424" s="164">
        <f>IF(A27stdlife="n/a","n/a",IF(AK$3&gt;(A27stdlife+$E424),(Input!$O$169*(1+rvanilla)^0.5)-SUM($O424:AJ424),(Input!$O$169*(1+rvanilla)^0.5)/A27stdlife))</f>
        <v>0</v>
      </c>
      <c r="AL424" s="164">
        <f>IF(A27stdlife="n/a","n/a",IF(AL$3&gt;(A27stdlife+$E424),(Input!$O$169*(1+rvanilla)^0.5)-SUM($O424:AK424),(Input!$O$169*(1+rvanilla)^0.5)/A27stdlife))</f>
        <v>0</v>
      </c>
      <c r="AM424" s="164">
        <f>IF(A27stdlife="n/a","n/a",IF(AM$3&gt;(A27stdlife+$E424),(Input!$O$169*(1+rvanilla)^0.5)-SUM($O424:AL424),(Input!$O$169*(1+rvanilla)^0.5)/A27stdlife))</f>
        <v>0</v>
      </c>
      <c r="AN424" s="164">
        <f>IF(A27stdlife="n/a","n/a",IF(AN$3&gt;(A27stdlife+$E424),(Input!$O$169*(1+rvanilla)^0.5)-SUM($O424:AM424),(Input!$O$169*(1+rvanilla)^0.5)/A27stdlife))</f>
        <v>0</v>
      </c>
      <c r="AO424" s="164">
        <f>IF(A27stdlife="n/a","n/a",IF(AO$3&gt;(A27stdlife+$E424),(Input!$O$169*(1+rvanilla)^0.5)-SUM($O424:AN424),(Input!$O$169*(1+rvanilla)^0.5)/A27stdlife))</f>
        <v>0</v>
      </c>
      <c r="AP424" s="164">
        <f>IF(A27stdlife="n/a","n/a",IF(AP$3&gt;(A27stdlife+$E424),(Input!$O$169*(1+rvanilla)^0.5)-SUM($O424:AO424),(Input!$O$169*(1+rvanilla)^0.5)/A27stdlife))</f>
        <v>0</v>
      </c>
      <c r="AQ424" s="164">
        <f>IF(A27stdlife="n/a","n/a",IF(AQ$3&gt;(A27stdlife+$E424),(Input!$O$169*(1+rvanilla)^0.5)-SUM($O424:AP424),(Input!$O$169*(1+rvanilla)^0.5)/A27stdlife))</f>
        <v>0</v>
      </c>
      <c r="AR424" s="164">
        <f>IF(A27stdlife="n/a","n/a",IF(AR$3&gt;(A27stdlife+$E424),(Input!$O$169*(1+rvanilla)^0.5)-SUM($O424:AQ424),(Input!$O$169*(1+rvanilla)^0.5)/A27stdlife))</f>
        <v>0</v>
      </c>
      <c r="AS424" s="164">
        <f>IF(A27stdlife="n/a","n/a",IF(AS$3&gt;(A27stdlife+$E424),(Input!$O$169*(1+rvanilla)^0.5)-SUM($O424:AR424),(Input!$O$169*(1+rvanilla)^0.5)/A27stdlife))</f>
        <v>0</v>
      </c>
      <c r="AT424" s="164">
        <f>IF(A27stdlife="n/a","n/a",IF(AT$3&gt;(A27stdlife+$E424),(Input!$O$169*(1+rvanilla)^0.5)-SUM($O424:AS424),(Input!$O$169*(1+rvanilla)^0.5)/A27stdlife))</f>
        <v>0</v>
      </c>
      <c r="AU424" s="164">
        <f>IF(A27stdlife="n/a","n/a",IF(AU$3&gt;(A27stdlife+$E424),(Input!$O$169*(1+rvanilla)^0.5)-SUM($O424:AT424),(Input!$O$169*(1+rvanilla)^0.5)/A27stdlife))</f>
        <v>0</v>
      </c>
      <c r="AV424" s="164">
        <f>IF(A27stdlife="n/a","n/a",IF(AV$3&gt;(A27stdlife+$E424),(Input!$O$169*(1+rvanilla)^0.5)-SUM($O424:AU424),(Input!$O$169*(1+rvanilla)^0.5)/A27stdlife))</f>
        <v>0</v>
      </c>
      <c r="AW424" s="164">
        <f>IF(A27stdlife="n/a","n/a",IF(AW$3&gt;(A27stdlife+$E424),(Input!$O$169*(1+rvanilla)^0.5)-SUM($O424:AV424),(Input!$O$169*(1+rvanilla)^0.5)/A27stdlife))</f>
        <v>0</v>
      </c>
      <c r="AX424" s="164">
        <f>IF(A27stdlife="n/a","n/a",IF(AX$3&gt;(A27stdlife+$E424),(Input!$O$169*(1+rvanilla)^0.5)-SUM($O424:AW424),(Input!$O$169*(1+rvanilla)^0.5)/A27stdlife))</f>
        <v>0</v>
      </c>
      <c r="AY424" s="164">
        <f>IF(A27stdlife="n/a","n/a",IF(AY$3&gt;(A27stdlife+$E424),(Input!$O$169*(1+rvanilla)^0.5)-SUM($O424:AX424),(Input!$O$169*(1+rvanilla)^0.5)/A27stdlife))</f>
        <v>0</v>
      </c>
      <c r="AZ424" s="164">
        <f>IF(A27stdlife="n/a","n/a",IF(AZ$3&gt;(A27stdlife+$E424),(Input!$O$169*(1+rvanilla)^0.5)-SUM($O424:AY424),(Input!$O$169*(1+rvanilla)^0.5)/A27stdlife))</f>
        <v>0</v>
      </c>
      <c r="BA424" s="164">
        <f>IF(A27stdlife="n/a","n/a",IF(BA$3&gt;(A27stdlife+$E424),(Input!$O$169*(1+rvanilla)^0.5)-SUM($O424:AZ424),(Input!$O$169*(1+rvanilla)^0.5)/A27stdlife))</f>
        <v>0</v>
      </c>
      <c r="BB424" s="164">
        <f>IF(A27stdlife="n/a","n/a",IF(BB$3&gt;(A27stdlife+$E424),(Input!$O$169*(1+rvanilla)^0.5)-SUM($O424:BA424),(Input!$O$169*(1+rvanilla)^0.5)/A27stdlife))</f>
        <v>0</v>
      </c>
      <c r="BC424" s="164">
        <f>IF(A27stdlife="n/a","n/a",IF(BC$3&gt;(A27stdlife+$E424),(Input!$O$169*(1+rvanilla)^0.5)-SUM($O424:BB424),(Input!$O$169*(1+rvanilla)^0.5)/A27stdlife))</f>
        <v>0</v>
      </c>
      <c r="BD424" s="164">
        <f>IF(A27stdlife="n/a","n/a",IF(BD$3&gt;(A27stdlife+$E424),(Input!$O$169*(1+rvanilla)^0.5)-SUM($O424:BC424),(Input!$O$169*(1+rvanilla)^0.5)/A27stdlife))</f>
        <v>0</v>
      </c>
      <c r="BE424" s="164">
        <f>IF(A27stdlife="n/a","n/a",IF(BE$3&gt;(A27stdlife+$E424),(Input!$O$169*(1+rvanilla)^0.5)-SUM($O424:BD424),(Input!$O$169*(1+rvanilla)^0.5)/A27stdlife))</f>
        <v>0</v>
      </c>
      <c r="BF424" s="164">
        <f>IF(A27stdlife="n/a","n/a",IF(BF$3&gt;(A27stdlife+$E424),(Input!$O$169*(1+rvanilla)^0.5)-SUM($O424:BE424),(Input!$O$169*(1+rvanilla)^0.5)/A27stdlife))</f>
        <v>0</v>
      </c>
      <c r="BG424" s="164">
        <f>IF(A27stdlife="n/a","n/a",IF(BG$3&gt;(A27stdlife+$E424),(Input!$O$169*(1+rvanilla)^0.5)-SUM($O424:BF424),(Input!$O$169*(1+rvanilla)^0.5)/A27stdlife))</f>
        <v>0</v>
      </c>
      <c r="BH424" s="164">
        <f>IF(A27stdlife="n/a","n/a",IF(BH$3&gt;(A27stdlife+$E424),(Input!$O$169*(1+rvanilla)^0.5)-SUM($O424:BG424),(Input!$O$169*(1+rvanilla)^0.5)/A27stdlife))</f>
        <v>0</v>
      </c>
      <c r="BI424" s="164">
        <f>IF(A27stdlife="n/a","n/a",IF(BI$3&gt;(A27stdlife+$E424),(Input!$O$169*(1+rvanilla)^0.5)-SUM($O424:BH424),(Input!$O$169*(1+rvanilla)^0.5)/A27stdlife))</f>
        <v>0</v>
      </c>
      <c r="BJ424" s="18"/>
      <c r="BK424" s="18"/>
      <c r="BL424"/>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s="5" customFormat="1" hidden="1" outlineLevel="2" x14ac:dyDescent="0.2">
      <c r="A425" s="18"/>
      <c r="B425" s="18"/>
      <c r="C425" s="36"/>
      <c r="D425" s="485"/>
      <c r="E425" s="284">
        <v>10</v>
      </c>
      <c r="F425" s="38"/>
      <c r="G425" s="391"/>
      <c r="H425" s="308"/>
      <c r="I425" s="308"/>
      <c r="J425" s="308"/>
      <c r="K425" s="308"/>
      <c r="L425" s="308"/>
      <c r="M425" s="308"/>
      <c r="N425" s="308"/>
      <c r="O425" s="308"/>
      <c r="P425" s="307"/>
      <c r="Q425" s="164">
        <f>IF(A27stdlife="n/a","n/a",IF(Q$3&gt;(A27stdlife+$E425),(Input!$P$169*(1+rvanilla)^0.5)-SUM($P425:P425),(Input!$P$169*(1+rvanilla)^0.5)/A27stdlife))</f>
        <v>0</v>
      </c>
      <c r="R425" s="164">
        <f>IF(A27stdlife="n/a","n/a",IF(R$3&gt;(A27stdlife+$E425),(Input!$P$169*(1+rvanilla)^0.5)-SUM($P425:Q425),(Input!$P$169*(1+rvanilla)^0.5)/A27stdlife))</f>
        <v>0</v>
      </c>
      <c r="S425" s="164">
        <f>IF(A27stdlife="n/a","n/a",IF(S$3&gt;(A27stdlife+$E425),(Input!$P$169*(1+rvanilla)^0.5)-SUM($P425:R425),(Input!$P$169*(1+rvanilla)^0.5)/A27stdlife))</f>
        <v>0</v>
      </c>
      <c r="T425" s="164">
        <f>IF(A27stdlife="n/a","n/a",IF(T$3&gt;(A27stdlife+$E425),(Input!$P$169*(1+rvanilla)^0.5)-SUM($P425:S425),(Input!$P$169*(1+rvanilla)^0.5)/A27stdlife))</f>
        <v>0</v>
      </c>
      <c r="U425" s="164">
        <f>IF(A27stdlife="n/a","n/a",IF(U$3&gt;(A27stdlife+$E425),(Input!$P$169*(1+rvanilla)^0.5)-SUM($P425:T425),(Input!$P$169*(1+rvanilla)^0.5)/A27stdlife))</f>
        <v>0</v>
      </c>
      <c r="V425" s="164">
        <f>IF(A27stdlife="n/a","n/a",IF(V$3&gt;(A27stdlife+$E425),(Input!$P$169*(1+rvanilla)^0.5)-SUM($P425:U425),(Input!$P$169*(1+rvanilla)^0.5)/A27stdlife))</f>
        <v>0</v>
      </c>
      <c r="W425" s="164">
        <f>IF(A27stdlife="n/a","n/a",IF(W$3&gt;(A27stdlife+$E425),(Input!$P$169*(1+rvanilla)^0.5)-SUM($P425:V425),(Input!$P$169*(1+rvanilla)^0.5)/A27stdlife))</f>
        <v>0</v>
      </c>
      <c r="X425" s="164">
        <f>IF(A27stdlife="n/a","n/a",IF(X$3&gt;(A27stdlife+$E425),(Input!$P$169*(1+rvanilla)^0.5)-SUM($P425:W425),(Input!$P$169*(1+rvanilla)^0.5)/A27stdlife))</f>
        <v>0</v>
      </c>
      <c r="Y425" s="164">
        <f>IF(A27stdlife="n/a","n/a",IF(Y$3&gt;(A27stdlife+$E425),(Input!$P$169*(1+rvanilla)^0.5)-SUM($P425:X425),(Input!$P$169*(1+rvanilla)^0.5)/A27stdlife))</f>
        <v>0</v>
      </c>
      <c r="Z425" s="164">
        <f>IF(A27stdlife="n/a","n/a",IF(Z$3&gt;(A27stdlife+$E425),(Input!$P$169*(1+rvanilla)^0.5)-SUM($P425:Y425),(Input!$P$169*(1+rvanilla)^0.5)/A27stdlife))</f>
        <v>0</v>
      </c>
      <c r="AA425" s="164">
        <f>IF(A27stdlife="n/a","n/a",IF(AA$3&gt;(A27stdlife+$E425),(Input!$P$169*(1+rvanilla)^0.5)-SUM($P425:Z425),(Input!$P$169*(1+rvanilla)^0.5)/A27stdlife))</f>
        <v>0</v>
      </c>
      <c r="AB425" s="164">
        <f>IF(A27stdlife="n/a","n/a",IF(AB$3&gt;(A27stdlife+$E425),(Input!$P$169*(1+rvanilla)^0.5)-SUM($P425:AA425),(Input!$P$169*(1+rvanilla)^0.5)/A27stdlife))</f>
        <v>0</v>
      </c>
      <c r="AC425" s="164">
        <f>IF(A27stdlife="n/a","n/a",IF(AC$3&gt;(A27stdlife+$E425),(Input!$P$169*(1+rvanilla)^0.5)-SUM($P425:AB425),(Input!$P$169*(1+rvanilla)^0.5)/A27stdlife))</f>
        <v>0</v>
      </c>
      <c r="AD425" s="164">
        <f>IF(A27stdlife="n/a","n/a",IF(AD$3&gt;(A27stdlife+$E425),(Input!$P$169*(1+rvanilla)^0.5)-SUM($P425:AC425),(Input!$P$169*(1+rvanilla)^0.5)/A27stdlife))</f>
        <v>0</v>
      </c>
      <c r="AE425" s="164">
        <f>IF(A27stdlife="n/a","n/a",IF(AE$3&gt;(A27stdlife+$E425),(Input!$P$169*(1+rvanilla)^0.5)-SUM($P425:AD425),(Input!$P$169*(1+rvanilla)^0.5)/A27stdlife))</f>
        <v>0</v>
      </c>
      <c r="AF425" s="164">
        <f>IF(A27stdlife="n/a","n/a",IF(AF$3&gt;(A27stdlife+$E425),(Input!$P$169*(1+rvanilla)^0.5)-SUM($P425:AE425),(Input!$P$169*(1+rvanilla)^0.5)/A27stdlife))</f>
        <v>0</v>
      </c>
      <c r="AG425" s="164">
        <f>IF(A27stdlife="n/a","n/a",IF(AG$3&gt;(A27stdlife+$E425),(Input!$P$169*(1+rvanilla)^0.5)-SUM($P425:AF425),(Input!$P$169*(1+rvanilla)^0.5)/A27stdlife))</f>
        <v>0</v>
      </c>
      <c r="AH425" s="164">
        <f>IF(A27stdlife="n/a","n/a",IF(AH$3&gt;(A27stdlife+$E425),(Input!$P$169*(1+rvanilla)^0.5)-SUM($P425:AG425),(Input!$P$169*(1+rvanilla)^0.5)/A27stdlife))</f>
        <v>0</v>
      </c>
      <c r="AI425" s="164">
        <f>IF(A27stdlife="n/a","n/a",IF(AI$3&gt;(A27stdlife+$E425),(Input!$P$169*(1+rvanilla)^0.5)-SUM($P425:AH425),(Input!$P$169*(1+rvanilla)^0.5)/A27stdlife))</f>
        <v>0</v>
      </c>
      <c r="AJ425" s="164">
        <f>IF(A27stdlife="n/a","n/a",IF(AJ$3&gt;(A27stdlife+$E425),(Input!$P$169*(1+rvanilla)^0.5)-SUM($P425:AI425),(Input!$P$169*(1+rvanilla)^0.5)/A27stdlife))</f>
        <v>0</v>
      </c>
      <c r="AK425" s="164">
        <f>IF(A27stdlife="n/a","n/a",IF(AK$3&gt;(A27stdlife+$E425),(Input!$P$169*(1+rvanilla)^0.5)-SUM($P425:AJ425),(Input!$P$169*(1+rvanilla)^0.5)/A27stdlife))</f>
        <v>0</v>
      </c>
      <c r="AL425" s="164">
        <f>IF(A27stdlife="n/a","n/a",IF(AL$3&gt;(A27stdlife+$E425),(Input!$P$169*(1+rvanilla)^0.5)-SUM($P425:AK425),(Input!$P$169*(1+rvanilla)^0.5)/A27stdlife))</f>
        <v>0</v>
      </c>
      <c r="AM425" s="164">
        <f>IF(A27stdlife="n/a","n/a",IF(AM$3&gt;(A27stdlife+$E425),(Input!$P$169*(1+rvanilla)^0.5)-SUM($P425:AL425),(Input!$P$169*(1+rvanilla)^0.5)/A27stdlife))</f>
        <v>0</v>
      </c>
      <c r="AN425" s="164">
        <f>IF(A27stdlife="n/a","n/a",IF(AN$3&gt;(A27stdlife+$E425),(Input!$P$169*(1+rvanilla)^0.5)-SUM($P425:AM425),(Input!$P$169*(1+rvanilla)^0.5)/A27stdlife))</f>
        <v>0</v>
      </c>
      <c r="AO425" s="164">
        <f>IF(A27stdlife="n/a","n/a",IF(AO$3&gt;(A27stdlife+$E425),(Input!$P$169*(1+rvanilla)^0.5)-SUM($P425:AN425),(Input!$P$169*(1+rvanilla)^0.5)/A27stdlife))</f>
        <v>0</v>
      </c>
      <c r="AP425" s="164">
        <f>IF(A27stdlife="n/a","n/a",IF(AP$3&gt;(A27stdlife+$E425),(Input!$P$169*(1+rvanilla)^0.5)-SUM($P425:AO425),(Input!$P$169*(1+rvanilla)^0.5)/A27stdlife))</f>
        <v>0</v>
      </c>
      <c r="AQ425" s="164">
        <f>IF(A27stdlife="n/a","n/a",IF(AQ$3&gt;(A27stdlife+$E425),(Input!$P$169*(1+rvanilla)^0.5)-SUM($P425:AP425),(Input!$P$169*(1+rvanilla)^0.5)/A27stdlife))</f>
        <v>0</v>
      </c>
      <c r="AR425" s="164">
        <f>IF(A27stdlife="n/a","n/a",IF(AR$3&gt;(A27stdlife+$E425),(Input!$P$169*(1+rvanilla)^0.5)-SUM($P425:AQ425),(Input!$P$169*(1+rvanilla)^0.5)/A27stdlife))</f>
        <v>0</v>
      </c>
      <c r="AS425" s="164">
        <f>IF(A27stdlife="n/a","n/a",IF(AS$3&gt;(A27stdlife+$E425),(Input!$P$169*(1+rvanilla)^0.5)-SUM($P425:AR425),(Input!$P$169*(1+rvanilla)^0.5)/A27stdlife))</f>
        <v>0</v>
      </c>
      <c r="AT425" s="164">
        <f>IF(A27stdlife="n/a","n/a",IF(AT$3&gt;(A27stdlife+$E425),(Input!$P$169*(1+rvanilla)^0.5)-SUM($P425:AS425),(Input!$P$169*(1+rvanilla)^0.5)/A27stdlife))</f>
        <v>0</v>
      </c>
      <c r="AU425" s="164">
        <f>IF(A27stdlife="n/a","n/a",IF(AU$3&gt;(A27stdlife+$E425),(Input!$P$169*(1+rvanilla)^0.5)-SUM($P425:AT425),(Input!$P$169*(1+rvanilla)^0.5)/A27stdlife))</f>
        <v>0</v>
      </c>
      <c r="AV425" s="164">
        <f>IF(A27stdlife="n/a","n/a",IF(AV$3&gt;(A27stdlife+$E425),(Input!$P$169*(1+rvanilla)^0.5)-SUM($P425:AU425),(Input!$P$169*(1+rvanilla)^0.5)/A27stdlife))</f>
        <v>0</v>
      </c>
      <c r="AW425" s="164">
        <f>IF(A27stdlife="n/a","n/a",IF(AW$3&gt;(A27stdlife+$E425),(Input!$P$169*(1+rvanilla)^0.5)-SUM($P425:AV425),(Input!$P$169*(1+rvanilla)^0.5)/A27stdlife))</f>
        <v>0</v>
      </c>
      <c r="AX425" s="164">
        <f>IF(A27stdlife="n/a","n/a",IF(AX$3&gt;(A27stdlife+$E425),(Input!$P$169*(1+rvanilla)^0.5)-SUM($P425:AW425),(Input!$P$169*(1+rvanilla)^0.5)/A27stdlife))</f>
        <v>0</v>
      </c>
      <c r="AY425" s="164">
        <f>IF(A27stdlife="n/a","n/a",IF(AY$3&gt;(A27stdlife+$E425),(Input!$P$169*(1+rvanilla)^0.5)-SUM($P425:AX425),(Input!$P$169*(1+rvanilla)^0.5)/A27stdlife))</f>
        <v>0</v>
      </c>
      <c r="AZ425" s="164">
        <f>IF(A27stdlife="n/a","n/a",IF(AZ$3&gt;(A27stdlife+$E425),(Input!$P$169*(1+rvanilla)^0.5)-SUM($P425:AY425),(Input!$P$169*(1+rvanilla)^0.5)/A27stdlife))</f>
        <v>0</v>
      </c>
      <c r="BA425" s="164">
        <f>IF(A27stdlife="n/a","n/a",IF(BA$3&gt;(A27stdlife+$E425),(Input!$P$169*(1+rvanilla)^0.5)-SUM($P425:AZ425),(Input!$P$169*(1+rvanilla)^0.5)/A27stdlife))</f>
        <v>0</v>
      </c>
      <c r="BB425" s="164">
        <f>IF(A27stdlife="n/a","n/a",IF(BB$3&gt;(A27stdlife+$E425),(Input!$P$169*(1+rvanilla)^0.5)-SUM($P425:BA425),(Input!$P$169*(1+rvanilla)^0.5)/A27stdlife))</f>
        <v>0</v>
      </c>
      <c r="BC425" s="164">
        <f>IF(A27stdlife="n/a","n/a",IF(BC$3&gt;(A27stdlife+$E425),(Input!$P$169*(1+rvanilla)^0.5)-SUM($P425:BB425),(Input!$P$169*(1+rvanilla)^0.5)/A27stdlife))</f>
        <v>0</v>
      </c>
      <c r="BD425" s="164">
        <f>IF(A27stdlife="n/a","n/a",IF(BD$3&gt;(A27stdlife+$E425),(Input!$P$169*(1+rvanilla)^0.5)-SUM($P425:BC425),(Input!$P$169*(1+rvanilla)^0.5)/A27stdlife))</f>
        <v>0</v>
      </c>
      <c r="BE425" s="164">
        <f>IF(A27stdlife="n/a","n/a",IF(BE$3&gt;(A27stdlife+$E425),(Input!$P$169*(1+rvanilla)^0.5)-SUM($P425:BD425),(Input!$P$169*(1+rvanilla)^0.5)/A27stdlife))</f>
        <v>0</v>
      </c>
      <c r="BF425" s="164">
        <f>IF(A27stdlife="n/a","n/a",IF(BF$3&gt;(A27stdlife+$E425),(Input!$P$169*(1+rvanilla)^0.5)-SUM($P425:BE425),(Input!$P$169*(1+rvanilla)^0.5)/A27stdlife))</f>
        <v>0</v>
      </c>
      <c r="BG425" s="164">
        <f>IF(A27stdlife="n/a","n/a",IF(BG$3&gt;(A27stdlife+$E425),(Input!$P$169*(1+rvanilla)^0.5)-SUM($P425:BF425),(Input!$P$169*(1+rvanilla)^0.5)/A27stdlife))</f>
        <v>0</v>
      </c>
      <c r="BH425" s="164">
        <f>IF(A27stdlife="n/a","n/a",IF(BH$3&gt;(A27stdlife+$E425),(Input!$P$169*(1+rvanilla)^0.5)-SUM($P425:BG425),(Input!$P$169*(1+rvanilla)^0.5)/A27stdlife))</f>
        <v>0</v>
      </c>
      <c r="BI425" s="164">
        <f>IF(A27stdlife="n/a","n/a",IF(BI$3&gt;(A27stdlife+$E425),(Input!$P$169*(1+rvanilla)^0.5)-SUM($P425:BH425),(Input!$P$169*(1+rvanilla)^0.5)/A27stdlife))</f>
        <v>0</v>
      </c>
      <c r="BJ425" s="18"/>
      <c r="BK425" s="18"/>
      <c r="BL425"/>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s="5" customFormat="1" hidden="1" outlineLevel="1" x14ac:dyDescent="0.2">
      <c r="A426" s="18"/>
      <c r="B426" s="18"/>
      <c r="C426" s="36">
        <f>Asset27</f>
        <v>0</v>
      </c>
      <c r="D426" s="18"/>
      <c r="E426" s="18"/>
      <c r="F426" s="33"/>
      <c r="G426" s="161">
        <f t="shared" ref="G426:AL426" si="89">SUM(G414:G425)</f>
        <v>0</v>
      </c>
      <c r="H426" s="161">
        <f t="shared" si="89"/>
        <v>0</v>
      </c>
      <c r="I426" s="161">
        <f t="shared" si="89"/>
        <v>0</v>
      </c>
      <c r="J426" s="161">
        <f t="shared" si="89"/>
        <v>0</v>
      </c>
      <c r="K426" s="161">
        <f t="shared" si="89"/>
        <v>0</v>
      </c>
      <c r="L426" s="161">
        <f t="shared" si="89"/>
        <v>0</v>
      </c>
      <c r="M426" s="161">
        <f t="shared" si="89"/>
        <v>0</v>
      </c>
      <c r="N426" s="161">
        <f t="shared" si="89"/>
        <v>0</v>
      </c>
      <c r="O426" s="161">
        <f t="shared" si="89"/>
        <v>0</v>
      </c>
      <c r="P426" s="161">
        <f t="shared" si="89"/>
        <v>0</v>
      </c>
      <c r="Q426" s="161">
        <f t="shared" si="89"/>
        <v>0</v>
      </c>
      <c r="R426" s="161">
        <f t="shared" si="89"/>
        <v>0</v>
      </c>
      <c r="S426" s="161">
        <f t="shared" si="89"/>
        <v>0</v>
      </c>
      <c r="T426" s="161">
        <f t="shared" si="89"/>
        <v>0</v>
      </c>
      <c r="U426" s="161">
        <f t="shared" si="89"/>
        <v>0</v>
      </c>
      <c r="V426" s="161">
        <f t="shared" si="89"/>
        <v>0</v>
      </c>
      <c r="W426" s="161">
        <f t="shared" si="89"/>
        <v>0</v>
      </c>
      <c r="X426" s="161">
        <f t="shared" si="89"/>
        <v>0</v>
      </c>
      <c r="Y426" s="161">
        <f t="shared" si="89"/>
        <v>0</v>
      </c>
      <c r="Z426" s="161">
        <f t="shared" si="89"/>
        <v>0</v>
      </c>
      <c r="AA426" s="161">
        <f t="shared" si="89"/>
        <v>0</v>
      </c>
      <c r="AB426" s="161">
        <f t="shared" si="89"/>
        <v>0</v>
      </c>
      <c r="AC426" s="161">
        <f t="shared" si="89"/>
        <v>0</v>
      </c>
      <c r="AD426" s="161">
        <f t="shared" si="89"/>
        <v>0</v>
      </c>
      <c r="AE426" s="161">
        <f t="shared" si="89"/>
        <v>0</v>
      </c>
      <c r="AF426" s="161">
        <f t="shared" si="89"/>
        <v>0</v>
      </c>
      <c r="AG426" s="161">
        <f t="shared" si="89"/>
        <v>0</v>
      </c>
      <c r="AH426" s="161">
        <f t="shared" si="89"/>
        <v>0</v>
      </c>
      <c r="AI426" s="161">
        <f t="shared" si="89"/>
        <v>0</v>
      </c>
      <c r="AJ426" s="161">
        <f t="shared" si="89"/>
        <v>0</v>
      </c>
      <c r="AK426" s="161">
        <f t="shared" si="89"/>
        <v>0</v>
      </c>
      <c r="AL426" s="161">
        <f t="shared" si="89"/>
        <v>0</v>
      </c>
      <c r="AM426" s="161">
        <f t="shared" ref="AM426:BI426" si="90">SUM(AM414:AM425)</f>
        <v>0</v>
      </c>
      <c r="AN426" s="161">
        <f t="shared" si="90"/>
        <v>0</v>
      </c>
      <c r="AO426" s="161">
        <f t="shared" si="90"/>
        <v>0</v>
      </c>
      <c r="AP426" s="161">
        <f t="shared" si="90"/>
        <v>0</v>
      </c>
      <c r="AQ426" s="161">
        <f t="shared" si="90"/>
        <v>0</v>
      </c>
      <c r="AR426" s="161">
        <f t="shared" si="90"/>
        <v>0</v>
      </c>
      <c r="AS426" s="161">
        <f t="shared" si="90"/>
        <v>0</v>
      </c>
      <c r="AT426" s="161">
        <f t="shared" si="90"/>
        <v>0</v>
      </c>
      <c r="AU426" s="161">
        <f t="shared" si="90"/>
        <v>0</v>
      </c>
      <c r="AV426" s="161">
        <f t="shared" si="90"/>
        <v>0</v>
      </c>
      <c r="AW426" s="161">
        <f t="shared" si="90"/>
        <v>0</v>
      </c>
      <c r="AX426" s="161">
        <f t="shared" si="90"/>
        <v>0</v>
      </c>
      <c r="AY426" s="161">
        <f t="shared" si="90"/>
        <v>0</v>
      </c>
      <c r="AZ426" s="161">
        <f t="shared" si="90"/>
        <v>0</v>
      </c>
      <c r="BA426" s="161">
        <f t="shared" si="90"/>
        <v>0</v>
      </c>
      <c r="BB426" s="161">
        <f t="shared" si="90"/>
        <v>0</v>
      </c>
      <c r="BC426" s="161">
        <f t="shared" si="90"/>
        <v>0</v>
      </c>
      <c r="BD426" s="161">
        <f t="shared" si="90"/>
        <v>0</v>
      </c>
      <c r="BE426" s="161">
        <f t="shared" si="90"/>
        <v>0</v>
      </c>
      <c r="BF426" s="161">
        <f t="shared" si="90"/>
        <v>0</v>
      </c>
      <c r="BG426" s="161">
        <f t="shared" si="90"/>
        <v>0</v>
      </c>
      <c r="BH426" s="161">
        <f t="shared" si="90"/>
        <v>0</v>
      </c>
      <c r="BI426" s="161">
        <f t="shared" si="90"/>
        <v>0</v>
      </c>
      <c r="BJ426" s="18"/>
      <c r="BK426" s="18"/>
      <c r="BL426"/>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s="5" customFormat="1" hidden="1" outlineLevel="2" x14ac:dyDescent="0.2">
      <c r="A427" s="18"/>
      <c r="B427" s="43">
        <f>C439</f>
        <v>0</v>
      </c>
      <c r="C427" s="44"/>
      <c r="D427" s="45" t="s">
        <v>72</v>
      </c>
      <c r="E427" s="44"/>
      <c r="F427" s="46"/>
      <c r="G427" s="389">
        <f>IF(G$3&gt;A28remlife,A28value-SUM($F427:F427),IF(A28remlife="N/A","n/a",A28value/A28remlife))</f>
        <v>0</v>
      </c>
      <c r="H427" s="163">
        <f>IF(H$3&gt;A28remlife,A28value-SUM($F427:G427),IF(A28remlife="N/A","n/a",A28value/A28remlife))</f>
        <v>0</v>
      </c>
      <c r="I427" s="163">
        <f>IF(I$3&gt;A28remlife,A28value-SUM($F427:H427),IF(A28remlife="N/A","n/a",A28value/A28remlife))</f>
        <v>0</v>
      </c>
      <c r="J427" s="163">
        <f>IF(J$3&gt;A28remlife,A28value-SUM($F427:I427),IF(A28remlife="N/A","n/a",A28value/A28remlife))</f>
        <v>0</v>
      </c>
      <c r="K427" s="163">
        <f>IF(K$3&gt;A28remlife,A28value-SUM($F427:J427),IF(A28remlife="N/A","n/a",A28value/A28remlife))</f>
        <v>0</v>
      </c>
      <c r="L427" s="163">
        <f>IF(L$3&gt;A28remlife,A28value-SUM($F427:K427),IF(A28remlife="N/A","n/a",A28value/A28remlife))</f>
        <v>0</v>
      </c>
      <c r="M427" s="163">
        <f>IF(M$3&gt;A28remlife,A28value-SUM($F427:L427),IF(A28remlife="N/A","n/a",A28value/A28remlife))</f>
        <v>0</v>
      </c>
      <c r="N427" s="163">
        <f>IF(N$3&gt;A28remlife,A28value-SUM($F427:M427),IF(A28remlife="N/A","n/a",A28value/A28remlife))</f>
        <v>0</v>
      </c>
      <c r="O427" s="163">
        <f>IF(O$3&gt;A28remlife,A28value-SUM($F427:N427),IF(A28remlife="N/A","n/a",A28value/A28remlife))</f>
        <v>0</v>
      </c>
      <c r="P427" s="163">
        <f>IF(P$3&gt;A28remlife,A28value-SUM($F427:O427),IF(A28remlife="N/A","n/a",A28value/A28remlife))</f>
        <v>0</v>
      </c>
      <c r="Q427" s="163">
        <f>IF(Q$3&gt;A28remlife,A28value-SUM($F427:P427),IF(A28remlife="N/A","n/a",A28value/A28remlife))</f>
        <v>0</v>
      </c>
      <c r="R427" s="163">
        <f>IF(R$3&gt;A28remlife,A28value-SUM($F427:Q427),IF(A28remlife="N/A","n/a",A28value/A28remlife))</f>
        <v>0</v>
      </c>
      <c r="S427" s="163">
        <f>IF(S$3&gt;A28remlife,A28value-SUM($F427:R427),IF(A28remlife="N/A","n/a",A28value/A28remlife))</f>
        <v>0</v>
      </c>
      <c r="T427" s="163">
        <f>IF(T$3&gt;A28remlife,A28value-SUM($F427:S427),IF(A28remlife="N/A","n/a",A28value/A28remlife))</f>
        <v>0</v>
      </c>
      <c r="U427" s="163">
        <f>IF(U$3&gt;A28remlife,A28value-SUM($F427:T427),IF(A28remlife="N/A","n/a",A28value/A28remlife))</f>
        <v>0</v>
      </c>
      <c r="V427" s="163">
        <f>IF(V$3&gt;A28remlife,A28value-SUM($F427:U427),IF(A28remlife="N/A","n/a",A28value/A28remlife))</f>
        <v>0</v>
      </c>
      <c r="W427" s="163">
        <f>IF(W$3&gt;A28remlife,A28value-SUM($F427:V427),IF(A28remlife="N/A","n/a",A28value/A28remlife))</f>
        <v>0</v>
      </c>
      <c r="X427" s="163">
        <f>IF(X$3&gt;A28remlife,A28value-SUM($F427:W427),IF(A28remlife="N/A","n/a",A28value/A28remlife))</f>
        <v>0</v>
      </c>
      <c r="Y427" s="163">
        <f>IF(Y$3&gt;A28remlife,A28value-SUM($F427:X427),IF(A28remlife="N/A","n/a",A28value/A28remlife))</f>
        <v>0</v>
      </c>
      <c r="Z427" s="163">
        <f>IF(Z$3&gt;A28remlife,A28value-SUM($F427:Y427),IF(A28remlife="N/A","n/a",A28value/A28remlife))</f>
        <v>0</v>
      </c>
      <c r="AA427" s="163">
        <f>IF(AA$3&gt;A28remlife,A28value-SUM($F427:Z427),IF(A28remlife="N/A","n/a",A28value/A28remlife))</f>
        <v>0</v>
      </c>
      <c r="AB427" s="163">
        <f>IF(AB$3&gt;A28remlife,A28value-SUM($F427:AA427),IF(A28remlife="N/A","n/a",A28value/A28remlife))</f>
        <v>0</v>
      </c>
      <c r="AC427" s="163">
        <f>IF(AC$3&gt;A28remlife,A28value-SUM($F427:AB427),IF(A28remlife="N/A","n/a",A28value/A28remlife))</f>
        <v>0</v>
      </c>
      <c r="AD427" s="163">
        <f>IF(AD$3&gt;A28remlife,A28value-SUM($F427:AC427),IF(A28remlife="N/A","n/a",A28value/A28remlife))</f>
        <v>0</v>
      </c>
      <c r="AE427" s="163">
        <f>IF(AE$3&gt;A28remlife,A28value-SUM($F427:AD427),IF(A28remlife="N/A","n/a",A28value/A28remlife))</f>
        <v>0</v>
      </c>
      <c r="AF427" s="163">
        <f>IF(AF$3&gt;A28remlife,A28value-SUM($F427:AE427),IF(A28remlife="N/A","n/a",A28value/A28remlife))</f>
        <v>0</v>
      </c>
      <c r="AG427" s="163">
        <f>IF(AG$3&gt;A28remlife,A28value-SUM($F427:AF427),IF(A28remlife="N/A","n/a",A28value/A28remlife))</f>
        <v>0</v>
      </c>
      <c r="AH427" s="163">
        <f>IF(AH$3&gt;A28remlife,A28value-SUM($F427:AG427),IF(A28remlife="N/A","n/a",A28value/A28remlife))</f>
        <v>0</v>
      </c>
      <c r="AI427" s="163">
        <f>IF(AI$3&gt;A28remlife,A28value-SUM($F427:AH427),IF(A28remlife="N/A","n/a",A28value/A28remlife))</f>
        <v>0</v>
      </c>
      <c r="AJ427" s="163">
        <f>IF(AJ$3&gt;A28remlife,A28value-SUM($F427:AI427),IF(A28remlife="N/A","n/a",A28value/A28remlife))</f>
        <v>0</v>
      </c>
      <c r="AK427" s="163">
        <f>IF(AK$3&gt;A28remlife,A28value-SUM($F427:AJ427),IF(A28remlife="N/A","n/a",A28value/A28remlife))</f>
        <v>0</v>
      </c>
      <c r="AL427" s="163">
        <f>IF(AL$3&gt;A28remlife,A28value-SUM($F427:AK427),IF(A28remlife="N/A","n/a",A28value/A28remlife))</f>
        <v>0</v>
      </c>
      <c r="AM427" s="163">
        <f>IF(AM$3&gt;A28remlife,A28value-SUM($F427:AL427),IF(A28remlife="N/A","n/a",A28value/A28remlife))</f>
        <v>0</v>
      </c>
      <c r="AN427" s="163">
        <f>IF(AN$3&gt;A28remlife,A28value-SUM($F427:AM427),IF(A28remlife="N/A","n/a",A28value/A28remlife))</f>
        <v>0</v>
      </c>
      <c r="AO427" s="163">
        <f>IF(AO$3&gt;A28remlife,A28value-SUM($F427:AN427),IF(A28remlife="N/A","n/a",A28value/A28remlife))</f>
        <v>0</v>
      </c>
      <c r="AP427" s="163">
        <f>IF(AP$3&gt;A28remlife,A28value-SUM($F427:AO427),IF(A28remlife="N/A","n/a",A28value/A28remlife))</f>
        <v>0</v>
      </c>
      <c r="AQ427" s="163">
        <f>IF(AQ$3&gt;A28remlife,A28value-SUM($F427:AP427),IF(A28remlife="N/A","n/a",A28value/A28remlife))</f>
        <v>0</v>
      </c>
      <c r="AR427" s="163">
        <f>IF(AR$3&gt;A28remlife,A28value-SUM($F427:AQ427),IF(A28remlife="N/A","n/a",A28value/A28remlife))</f>
        <v>0</v>
      </c>
      <c r="AS427" s="163">
        <f>IF(AS$3&gt;A28remlife,A28value-SUM($F427:AR427),IF(A28remlife="N/A","n/a",A28value/A28remlife))</f>
        <v>0</v>
      </c>
      <c r="AT427" s="163">
        <f>IF(AT$3&gt;A28remlife,A28value-SUM($F427:AS427),IF(A28remlife="N/A","n/a",A28value/A28remlife))</f>
        <v>0</v>
      </c>
      <c r="AU427" s="163">
        <f>IF(AU$3&gt;A28remlife,A28value-SUM($F427:AT427),IF(A28remlife="N/A","n/a",A28value/A28remlife))</f>
        <v>0</v>
      </c>
      <c r="AV427" s="163">
        <f>IF(AV$3&gt;A28remlife,A28value-SUM($F427:AU427),IF(A28remlife="N/A","n/a",A28value/A28remlife))</f>
        <v>0</v>
      </c>
      <c r="AW427" s="163">
        <f>IF(AW$3&gt;A28remlife,A28value-SUM($F427:AV427),IF(A28remlife="N/A","n/a",A28value/A28remlife))</f>
        <v>0</v>
      </c>
      <c r="AX427" s="163">
        <f>IF(AX$3&gt;A28remlife,A28value-SUM($F427:AW427),IF(A28remlife="N/A","n/a",A28value/A28remlife))</f>
        <v>0</v>
      </c>
      <c r="AY427" s="163">
        <f>IF(AY$3&gt;A28remlife,A28value-SUM($F427:AX427),IF(A28remlife="N/A","n/a",A28value/A28remlife))</f>
        <v>0</v>
      </c>
      <c r="AZ427" s="163">
        <f>IF(AZ$3&gt;A28remlife,A28value-SUM($F427:AY427),IF(A28remlife="N/A","n/a",A28value/A28remlife))</f>
        <v>0</v>
      </c>
      <c r="BA427" s="163">
        <f>IF(BA$3&gt;A28remlife,A28value-SUM($F427:AZ427),IF(A28remlife="N/A","n/a",A28value/A28remlife))</f>
        <v>0</v>
      </c>
      <c r="BB427" s="163">
        <f>IF(BB$3&gt;A28remlife,A28value-SUM($F427:BA427),IF(A28remlife="N/A","n/a",A28value/A28remlife))</f>
        <v>0</v>
      </c>
      <c r="BC427" s="163">
        <f>IF(BC$3&gt;A28remlife,A28value-SUM($F427:BB427),IF(A28remlife="N/A","n/a",A28value/A28remlife))</f>
        <v>0</v>
      </c>
      <c r="BD427" s="163">
        <f>IF(BD$3&gt;A28remlife,A28value-SUM($F427:BC427),IF(A28remlife="N/A","n/a",A28value/A28remlife))</f>
        <v>0</v>
      </c>
      <c r="BE427" s="163">
        <f>IF(BE$3&gt;A28remlife,A28value-SUM($F427:BD427),IF(A28remlife="N/A","n/a",A28value/A28remlife))</f>
        <v>0</v>
      </c>
      <c r="BF427" s="163">
        <f>IF(BF$3&gt;A28remlife,A28value-SUM($F427:BE427),IF(A28remlife="N/A","n/a",A28value/A28remlife))</f>
        <v>0</v>
      </c>
      <c r="BG427" s="163">
        <f>IF(BG$3&gt;A28remlife,A28value-SUM($F427:BF427),IF(A28remlife="N/A","n/a",A28value/A28remlife))</f>
        <v>0</v>
      </c>
      <c r="BH427" s="163">
        <f>IF(BH$3&gt;A28remlife,A28value-SUM($F427:BG427),IF(A28remlife="N/A","n/a",A28value/A28remlife))</f>
        <v>0</v>
      </c>
      <c r="BI427" s="163">
        <f>IF(BI$3&gt;A28remlife,A28value-SUM($F427:BH427),IF(A28remlife="N/A","n/a",A28value/A28remlife))</f>
        <v>0</v>
      </c>
      <c r="BJ427" s="18"/>
      <c r="BK427" s="18"/>
      <c r="BL427"/>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s="5" customFormat="1" hidden="1" outlineLevel="2" x14ac:dyDescent="0.2">
      <c r="A428" s="18"/>
      <c r="B428" s="18"/>
      <c r="C428" s="36"/>
      <c r="D428" s="485" t="s">
        <v>71</v>
      </c>
      <c r="E428" s="283">
        <v>0</v>
      </c>
      <c r="F428" s="38"/>
      <c r="G428" s="160"/>
      <c r="H428" s="164"/>
      <c r="I428" s="164"/>
      <c r="J428" s="164"/>
      <c r="K428" s="164"/>
      <c r="L428" s="164"/>
      <c r="M428" s="164"/>
      <c r="N428" s="164"/>
      <c r="O428" s="164"/>
      <c r="P428" s="164"/>
      <c r="Q428" s="164"/>
      <c r="R428" s="164"/>
      <c r="S428" s="164"/>
      <c r="T428" s="164"/>
      <c r="U428" s="164"/>
      <c r="V428" s="164"/>
      <c r="W428" s="164"/>
      <c r="X428" s="164"/>
      <c r="Y428" s="164"/>
      <c r="Z428" s="164"/>
      <c r="AA428" s="164"/>
      <c r="AB428" s="164"/>
      <c r="AC428" s="164"/>
      <c r="AD428" s="164"/>
      <c r="AE428" s="164"/>
      <c r="AF428" s="164"/>
      <c r="AG428" s="164"/>
      <c r="AH428" s="164"/>
      <c r="AI428" s="164"/>
      <c r="AJ428" s="164"/>
      <c r="AK428" s="164"/>
      <c r="AL428" s="164"/>
      <c r="AM428" s="164"/>
      <c r="AN428" s="164"/>
      <c r="AO428" s="164"/>
      <c r="AP428" s="164"/>
      <c r="AQ428" s="164"/>
      <c r="AR428" s="164"/>
      <c r="AS428" s="164"/>
      <c r="AT428" s="164"/>
      <c r="AU428" s="164"/>
      <c r="AV428" s="164"/>
      <c r="AW428" s="164"/>
      <c r="AX428" s="164"/>
      <c r="AY428" s="164"/>
      <c r="AZ428" s="164"/>
      <c r="BA428" s="164"/>
      <c r="BB428" s="164"/>
      <c r="BC428" s="164"/>
      <c r="BD428" s="164"/>
      <c r="BE428" s="164"/>
      <c r="BF428" s="164"/>
      <c r="BG428" s="164"/>
      <c r="BH428" s="164"/>
      <c r="BI428" s="164"/>
      <c r="BJ428" s="18"/>
      <c r="BK428" s="18"/>
      <c r="BL428"/>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s="5" customFormat="1" hidden="1" outlineLevel="2" x14ac:dyDescent="0.2">
      <c r="A429" s="18"/>
      <c r="B429" s="18"/>
      <c r="C429" s="36"/>
      <c r="D429" s="485"/>
      <c r="E429" s="283">
        <v>1</v>
      </c>
      <c r="F429" s="38"/>
      <c r="G429" s="390"/>
      <c r="H429" s="164">
        <f>IF(A28stdlife="n/a","n/a",IF(H$3&gt;(A28stdlife+$E429),(Input!$G$170*(1+rvanilla)^0.5)-SUM($G429:G429),(Input!$G$170*(1+rvanilla)^0.5)/A28stdlife))</f>
        <v>0</v>
      </c>
      <c r="I429" s="164">
        <f>IF(A28stdlife="n/a","n/a",IF(I$3&gt;(A28stdlife+$E429),(Input!$G$170*(1+rvanilla)^0.5)-SUM($G429:H429),(Input!$G$170*(1+rvanilla)^0.5)/A28stdlife))</f>
        <v>0</v>
      </c>
      <c r="J429" s="164">
        <f>IF(A28stdlife="n/a","n/a",IF(J$3&gt;(A28stdlife+$E429),(Input!$G$170*(1+rvanilla)^0.5)-SUM($G429:I429),(Input!$G$170*(1+rvanilla)^0.5)/A28stdlife))</f>
        <v>0</v>
      </c>
      <c r="K429" s="164">
        <f>IF(A28stdlife="n/a","n/a",IF(K$3&gt;(A28stdlife+$E429),(Input!$G$170*(1+rvanilla)^0.5)-SUM($G429:J429),(Input!$G$170*(1+rvanilla)^0.5)/A28stdlife))</f>
        <v>0</v>
      </c>
      <c r="L429" s="164">
        <f>IF(A28stdlife="n/a","n/a",IF(L$3&gt;(A28stdlife+$E429),(Input!$G$170*(1+rvanilla)^0.5)-SUM($G429:K429),(Input!$G$170*(1+rvanilla)^0.5)/A28stdlife))</f>
        <v>0</v>
      </c>
      <c r="M429" s="164">
        <f>IF(A28stdlife="n/a","n/a",IF(M$3&gt;(A28stdlife+$E429),(Input!$G$170*(1+rvanilla)^0.5)-SUM($G429:L429),(Input!$G$170*(1+rvanilla)^0.5)/A28stdlife))</f>
        <v>0</v>
      </c>
      <c r="N429" s="164">
        <f>IF(A28stdlife="n/a","n/a",IF(N$3&gt;(A28stdlife+$E429),(Input!$G$170*(1+rvanilla)^0.5)-SUM($G429:M429),(Input!$G$170*(1+rvanilla)^0.5)/A28stdlife))</f>
        <v>0</v>
      </c>
      <c r="O429" s="164">
        <f>IF(A28stdlife="n/a","n/a",IF(O$3&gt;(A28stdlife+$E429),(Input!$G$170*(1+rvanilla)^0.5)-SUM($G429:N429),(Input!$G$170*(1+rvanilla)^0.5)/A28stdlife))</f>
        <v>0</v>
      </c>
      <c r="P429" s="164">
        <f>IF(A28stdlife="n/a","n/a",IF(P$3&gt;(A28stdlife+$E429),(Input!$G$170*(1+rvanilla)^0.5)-SUM($G429:O429),(Input!$G$170*(1+rvanilla)^0.5)/A28stdlife))</f>
        <v>0</v>
      </c>
      <c r="Q429" s="164">
        <f>IF(A28stdlife="n/a","n/a",IF(Q$3&gt;(A28stdlife+$E429),(Input!$G$170*(1+rvanilla)^0.5)-SUM($G429:P429),(Input!$G$170*(1+rvanilla)^0.5)/A28stdlife))</f>
        <v>0</v>
      </c>
      <c r="R429" s="164">
        <f>IF(A28stdlife="n/a","n/a",IF(R$3&gt;(A28stdlife+$E429),(Input!$G$170*(1+rvanilla)^0.5)-SUM($G429:Q429),(Input!$G$170*(1+rvanilla)^0.5)/A28stdlife))</f>
        <v>0</v>
      </c>
      <c r="S429" s="164">
        <f>IF(A28stdlife="n/a","n/a",IF(S$3&gt;(A28stdlife+$E429),(Input!$G$170*(1+rvanilla)^0.5)-SUM($G429:R429),(Input!$G$170*(1+rvanilla)^0.5)/A28stdlife))</f>
        <v>0</v>
      </c>
      <c r="T429" s="164">
        <f>IF(A28stdlife="n/a","n/a",IF(T$3&gt;(A28stdlife+$E429),(Input!$G$170*(1+rvanilla)^0.5)-SUM($G429:S429),(Input!$G$170*(1+rvanilla)^0.5)/A28stdlife))</f>
        <v>0</v>
      </c>
      <c r="U429" s="164">
        <f>IF(A28stdlife="n/a","n/a",IF(U$3&gt;(A28stdlife+$E429),(Input!$G$170*(1+rvanilla)^0.5)-SUM($G429:T429),(Input!$G$170*(1+rvanilla)^0.5)/A28stdlife))</f>
        <v>0</v>
      </c>
      <c r="V429" s="164">
        <f>IF(A28stdlife="n/a","n/a",IF(V$3&gt;(A28stdlife+$E429),(Input!$G$170*(1+rvanilla)^0.5)-SUM($G429:U429),(Input!$G$170*(1+rvanilla)^0.5)/A28stdlife))</f>
        <v>0</v>
      </c>
      <c r="W429" s="164">
        <f>IF(A28stdlife="n/a","n/a",IF(W$3&gt;(A28stdlife+$E429),(Input!$G$170*(1+rvanilla)^0.5)-SUM($G429:V429),(Input!$G$170*(1+rvanilla)^0.5)/A28stdlife))</f>
        <v>0</v>
      </c>
      <c r="X429" s="164">
        <f>IF(A28stdlife="n/a","n/a",IF(X$3&gt;(A28stdlife+$E429),(Input!$G$170*(1+rvanilla)^0.5)-SUM($G429:W429),(Input!$G$170*(1+rvanilla)^0.5)/A28stdlife))</f>
        <v>0</v>
      </c>
      <c r="Y429" s="164">
        <f>IF(A28stdlife="n/a","n/a",IF(Y$3&gt;(A28stdlife+$E429),(Input!$G$170*(1+rvanilla)^0.5)-SUM($G429:X429),(Input!$G$170*(1+rvanilla)^0.5)/A28stdlife))</f>
        <v>0</v>
      </c>
      <c r="Z429" s="164">
        <f>IF(A28stdlife="n/a","n/a",IF(Z$3&gt;(A28stdlife+$E429),(Input!$G$170*(1+rvanilla)^0.5)-SUM($G429:Y429),(Input!$G$170*(1+rvanilla)^0.5)/A28stdlife))</f>
        <v>0</v>
      </c>
      <c r="AA429" s="164">
        <f>IF(A28stdlife="n/a","n/a",IF(AA$3&gt;(A28stdlife+$E429),(Input!$G$170*(1+rvanilla)^0.5)-SUM($G429:Z429),(Input!$G$170*(1+rvanilla)^0.5)/A28stdlife))</f>
        <v>0</v>
      </c>
      <c r="AB429" s="164">
        <f>IF(A28stdlife="n/a","n/a",IF(AB$3&gt;(A28stdlife+$E429),(Input!$G$170*(1+rvanilla)^0.5)-SUM($G429:AA429),(Input!$G$170*(1+rvanilla)^0.5)/A28stdlife))</f>
        <v>0</v>
      </c>
      <c r="AC429" s="164">
        <f>IF(A28stdlife="n/a","n/a",IF(AC$3&gt;(A28stdlife+$E429),(Input!$G$170*(1+rvanilla)^0.5)-SUM($G429:AB429),(Input!$G$170*(1+rvanilla)^0.5)/A28stdlife))</f>
        <v>0</v>
      </c>
      <c r="AD429" s="164">
        <f>IF(A28stdlife="n/a","n/a",IF(AD$3&gt;(A28stdlife+$E429),(Input!$G$170*(1+rvanilla)^0.5)-SUM($G429:AC429),(Input!$G$170*(1+rvanilla)^0.5)/A28stdlife))</f>
        <v>0</v>
      </c>
      <c r="AE429" s="164">
        <f>IF(A28stdlife="n/a","n/a",IF(AE$3&gt;(A28stdlife+$E429),(Input!$G$170*(1+rvanilla)^0.5)-SUM($G429:AD429),(Input!$G$170*(1+rvanilla)^0.5)/A28stdlife))</f>
        <v>0</v>
      </c>
      <c r="AF429" s="164">
        <f>IF(A28stdlife="n/a","n/a",IF(AF$3&gt;(A28stdlife+$E429),(Input!$G$170*(1+rvanilla)^0.5)-SUM($G429:AE429),(Input!$G$170*(1+rvanilla)^0.5)/A28stdlife))</f>
        <v>0</v>
      </c>
      <c r="AG429" s="164">
        <f>IF(A28stdlife="n/a","n/a",IF(AG$3&gt;(A28stdlife+$E429),(Input!$G$170*(1+rvanilla)^0.5)-SUM($G429:AF429),(Input!$G$170*(1+rvanilla)^0.5)/A28stdlife))</f>
        <v>0</v>
      </c>
      <c r="AH429" s="164">
        <f>IF(A28stdlife="n/a","n/a",IF(AH$3&gt;(A28stdlife+$E429),(Input!$G$170*(1+rvanilla)^0.5)-SUM($G429:AG429),(Input!$G$170*(1+rvanilla)^0.5)/A28stdlife))</f>
        <v>0</v>
      </c>
      <c r="AI429" s="164">
        <f>IF(A28stdlife="n/a","n/a",IF(AI$3&gt;(A28stdlife+$E429),(Input!$G$170*(1+rvanilla)^0.5)-SUM($G429:AH429),(Input!$G$170*(1+rvanilla)^0.5)/A28stdlife))</f>
        <v>0</v>
      </c>
      <c r="AJ429" s="164">
        <f>IF(A28stdlife="n/a","n/a",IF(AJ$3&gt;(A28stdlife+$E429),(Input!$G$170*(1+rvanilla)^0.5)-SUM($G429:AI429),(Input!$G$170*(1+rvanilla)^0.5)/A28stdlife))</f>
        <v>0</v>
      </c>
      <c r="AK429" s="164">
        <f>IF(A28stdlife="n/a","n/a",IF(AK$3&gt;(A28stdlife+$E429),(Input!$G$170*(1+rvanilla)^0.5)-SUM($G429:AJ429),(Input!$G$170*(1+rvanilla)^0.5)/A28stdlife))</f>
        <v>0</v>
      </c>
      <c r="AL429" s="164">
        <f>IF(A28stdlife="n/a","n/a",IF(AL$3&gt;(A28stdlife+$E429),(Input!$G$170*(1+rvanilla)^0.5)-SUM($G429:AK429),(Input!$G$170*(1+rvanilla)^0.5)/A28stdlife))</f>
        <v>0</v>
      </c>
      <c r="AM429" s="164">
        <f>IF(A28stdlife="n/a","n/a",IF(AM$3&gt;(A28stdlife+$E429),(Input!$G$170*(1+rvanilla)^0.5)-SUM($G429:AL429),(Input!$G$170*(1+rvanilla)^0.5)/A28stdlife))</f>
        <v>0</v>
      </c>
      <c r="AN429" s="164">
        <f>IF(A28stdlife="n/a","n/a",IF(AN$3&gt;(A28stdlife+$E429),(Input!$G$170*(1+rvanilla)^0.5)-SUM($G429:AM429),(Input!$G$170*(1+rvanilla)^0.5)/A28stdlife))</f>
        <v>0</v>
      </c>
      <c r="AO429" s="164">
        <f>IF(A28stdlife="n/a","n/a",IF(AO$3&gt;(A28stdlife+$E429),(Input!$G$170*(1+rvanilla)^0.5)-SUM($G429:AN429),(Input!$G$170*(1+rvanilla)^0.5)/A28stdlife))</f>
        <v>0</v>
      </c>
      <c r="AP429" s="164">
        <f>IF(A28stdlife="n/a","n/a",IF(AP$3&gt;(A28stdlife+$E429),(Input!$G$170*(1+rvanilla)^0.5)-SUM($G429:AO429),(Input!$G$170*(1+rvanilla)^0.5)/A28stdlife))</f>
        <v>0</v>
      </c>
      <c r="AQ429" s="164">
        <f>IF(A28stdlife="n/a","n/a",IF(AQ$3&gt;(A28stdlife+$E429),(Input!$G$170*(1+rvanilla)^0.5)-SUM($G429:AP429),(Input!$G$170*(1+rvanilla)^0.5)/A28stdlife))</f>
        <v>0</v>
      </c>
      <c r="AR429" s="164">
        <f>IF(A28stdlife="n/a","n/a",IF(AR$3&gt;(A28stdlife+$E429),(Input!$G$170*(1+rvanilla)^0.5)-SUM($G429:AQ429),(Input!$G$170*(1+rvanilla)^0.5)/A28stdlife))</f>
        <v>0</v>
      </c>
      <c r="AS429" s="164">
        <f>IF(A28stdlife="n/a","n/a",IF(AS$3&gt;(A28stdlife+$E429),(Input!$G$170*(1+rvanilla)^0.5)-SUM($G429:AR429),(Input!$G$170*(1+rvanilla)^0.5)/A28stdlife))</f>
        <v>0</v>
      </c>
      <c r="AT429" s="164">
        <f>IF(A28stdlife="n/a","n/a",IF(AT$3&gt;(A28stdlife+$E429),(Input!$G$170*(1+rvanilla)^0.5)-SUM($G429:AS429),(Input!$G$170*(1+rvanilla)^0.5)/A28stdlife))</f>
        <v>0</v>
      </c>
      <c r="AU429" s="164">
        <f>IF(A28stdlife="n/a","n/a",IF(AU$3&gt;(A28stdlife+$E429),(Input!$G$170*(1+rvanilla)^0.5)-SUM($G429:AT429),(Input!$G$170*(1+rvanilla)^0.5)/A28stdlife))</f>
        <v>0</v>
      </c>
      <c r="AV429" s="164">
        <f>IF(A28stdlife="n/a","n/a",IF(AV$3&gt;(A28stdlife+$E429),(Input!$G$170*(1+rvanilla)^0.5)-SUM($G429:AU429),(Input!$G$170*(1+rvanilla)^0.5)/A28stdlife))</f>
        <v>0</v>
      </c>
      <c r="AW429" s="164">
        <f>IF(A28stdlife="n/a","n/a",IF(AW$3&gt;(A28stdlife+$E429),(Input!$G$170*(1+rvanilla)^0.5)-SUM($G429:AV429),(Input!$G$170*(1+rvanilla)^0.5)/A28stdlife))</f>
        <v>0</v>
      </c>
      <c r="AX429" s="164">
        <f>IF(A28stdlife="n/a","n/a",IF(AX$3&gt;(A28stdlife+$E429),(Input!$G$170*(1+rvanilla)^0.5)-SUM($G429:AW429),(Input!$G$170*(1+rvanilla)^0.5)/A28stdlife))</f>
        <v>0</v>
      </c>
      <c r="AY429" s="164">
        <f>IF(A28stdlife="n/a","n/a",IF(AY$3&gt;(A28stdlife+$E429),(Input!$G$170*(1+rvanilla)^0.5)-SUM($G429:AX429),(Input!$G$170*(1+rvanilla)^0.5)/A28stdlife))</f>
        <v>0</v>
      </c>
      <c r="AZ429" s="164">
        <f>IF(A28stdlife="n/a","n/a",IF(AZ$3&gt;(A28stdlife+$E429),(Input!$G$170*(1+rvanilla)^0.5)-SUM($G429:AY429),(Input!$G$170*(1+rvanilla)^0.5)/A28stdlife))</f>
        <v>0</v>
      </c>
      <c r="BA429" s="164">
        <f>IF(A28stdlife="n/a","n/a",IF(BA$3&gt;(A28stdlife+$E429),(Input!$G$170*(1+rvanilla)^0.5)-SUM($G429:AZ429),(Input!$G$170*(1+rvanilla)^0.5)/A28stdlife))</f>
        <v>0</v>
      </c>
      <c r="BB429" s="164">
        <f>IF(A28stdlife="n/a","n/a",IF(BB$3&gt;(A28stdlife+$E429),(Input!$G$170*(1+rvanilla)^0.5)-SUM($G429:BA429),(Input!$G$170*(1+rvanilla)^0.5)/A28stdlife))</f>
        <v>0</v>
      </c>
      <c r="BC429" s="164">
        <f>IF(A28stdlife="n/a","n/a",IF(BC$3&gt;(A28stdlife+$E429),(Input!$G$170*(1+rvanilla)^0.5)-SUM($G429:BB429),(Input!$G$170*(1+rvanilla)^0.5)/A28stdlife))</f>
        <v>0</v>
      </c>
      <c r="BD429" s="164">
        <f>IF(A28stdlife="n/a","n/a",IF(BD$3&gt;(A28stdlife+$E429),(Input!$G$170*(1+rvanilla)^0.5)-SUM($G429:BC429),(Input!$G$170*(1+rvanilla)^0.5)/A28stdlife))</f>
        <v>0</v>
      </c>
      <c r="BE429" s="164">
        <f>IF(A28stdlife="n/a","n/a",IF(BE$3&gt;(A28stdlife+$E429),(Input!$G$170*(1+rvanilla)^0.5)-SUM($G429:BD429),(Input!$G$170*(1+rvanilla)^0.5)/A28stdlife))</f>
        <v>0</v>
      </c>
      <c r="BF429" s="164">
        <f>IF(A28stdlife="n/a","n/a",IF(BF$3&gt;(A28stdlife+$E429),(Input!$G$170*(1+rvanilla)^0.5)-SUM($G429:BE429),(Input!$G$170*(1+rvanilla)^0.5)/A28stdlife))</f>
        <v>0</v>
      </c>
      <c r="BG429" s="164">
        <f>IF(A28stdlife="n/a","n/a",IF(BG$3&gt;(A28stdlife+$E429),(Input!$G$170*(1+rvanilla)^0.5)-SUM($G429:BF429),(Input!$G$170*(1+rvanilla)^0.5)/A28stdlife))</f>
        <v>0</v>
      </c>
      <c r="BH429" s="164">
        <f>IF(A28stdlife="n/a","n/a",IF(BH$3&gt;(A28stdlife+$E429),(Input!$G$170*(1+rvanilla)^0.5)-SUM($G429:BG429),(Input!$G$170*(1+rvanilla)^0.5)/A28stdlife))</f>
        <v>0</v>
      </c>
      <c r="BI429" s="164">
        <f>IF(A28stdlife="n/a","n/a",IF(BI$3&gt;(A28stdlife+$E429),(Input!$G$170*(1+rvanilla)^0.5)-SUM($G429:BH429),(Input!$G$170*(1+rvanilla)^0.5)/A28stdlife))</f>
        <v>0</v>
      </c>
      <c r="BJ429" s="18"/>
      <c r="BK429" s="18"/>
      <c r="BL429"/>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s="5" customFormat="1" hidden="1" outlineLevel="2" x14ac:dyDescent="0.2">
      <c r="A430" s="18"/>
      <c r="B430" s="18"/>
      <c r="C430" s="36"/>
      <c r="D430" s="485"/>
      <c r="E430" s="283">
        <v>2</v>
      </c>
      <c r="F430" s="38"/>
      <c r="G430" s="391"/>
      <c r="H430" s="307"/>
      <c r="I430" s="164">
        <f>IF(A28stdlife="n/a","n/a",IF(I$3&gt;(A28stdlife+$E430),(Input!$H$170*(1+rvanilla)^0.5)-SUM($H430:H430),(Input!$H$170*(1+rvanilla)^0.5)/A28stdlife))</f>
        <v>0</v>
      </c>
      <c r="J430" s="164">
        <f>IF(A28stdlife="n/a","n/a",IF(J$3&gt;(A28stdlife+$E430),(Input!$H$170*(1+rvanilla)^0.5)-SUM($H430:I430),(Input!$H$170*(1+rvanilla)^0.5)/A28stdlife))</f>
        <v>0</v>
      </c>
      <c r="K430" s="164">
        <f>IF(A28stdlife="n/a","n/a",IF(K$3&gt;(A28stdlife+$E430),(Input!$H$170*(1+rvanilla)^0.5)-SUM($H430:J430),(Input!$H$170*(1+rvanilla)^0.5)/A28stdlife))</f>
        <v>0</v>
      </c>
      <c r="L430" s="164">
        <f>IF(A28stdlife="n/a","n/a",IF(L$3&gt;(A28stdlife+$E430),(Input!$H$170*(1+rvanilla)^0.5)-SUM($H430:K430),(Input!$H$170*(1+rvanilla)^0.5)/A28stdlife))</f>
        <v>0</v>
      </c>
      <c r="M430" s="164">
        <f>IF(A28stdlife="n/a","n/a",IF(M$3&gt;(A28stdlife+$E430),(Input!$H$170*(1+rvanilla)^0.5)-SUM($H430:L430),(Input!$H$170*(1+rvanilla)^0.5)/A28stdlife))</f>
        <v>0</v>
      </c>
      <c r="N430" s="164">
        <f>IF(A28stdlife="n/a","n/a",IF(N$3&gt;(A28stdlife+$E430),(Input!$H$170*(1+rvanilla)^0.5)-SUM($H430:M430),(Input!$H$170*(1+rvanilla)^0.5)/A28stdlife))</f>
        <v>0</v>
      </c>
      <c r="O430" s="164">
        <f>IF(A28stdlife="n/a","n/a",IF(O$3&gt;(A28stdlife+$E430),(Input!$H$170*(1+rvanilla)^0.5)-SUM($H430:N430),(Input!$H$170*(1+rvanilla)^0.5)/A28stdlife))</f>
        <v>0</v>
      </c>
      <c r="P430" s="164">
        <f>IF(A28stdlife="n/a","n/a",IF(P$3&gt;(A28stdlife+$E430),(Input!$H$170*(1+rvanilla)^0.5)-SUM($H430:O430),(Input!$H$170*(1+rvanilla)^0.5)/A28stdlife))</f>
        <v>0</v>
      </c>
      <c r="Q430" s="164">
        <f>IF(A28stdlife="n/a","n/a",IF(Q$3&gt;(A28stdlife+$E430),(Input!$H$170*(1+rvanilla)^0.5)-SUM($H430:P430),(Input!$H$170*(1+rvanilla)^0.5)/A28stdlife))</f>
        <v>0</v>
      </c>
      <c r="R430" s="164">
        <f>IF(A28stdlife="n/a","n/a",IF(R$3&gt;(A28stdlife+$E430),(Input!$H$170*(1+rvanilla)^0.5)-SUM($H430:Q430),(Input!$H$170*(1+rvanilla)^0.5)/A28stdlife))</f>
        <v>0</v>
      </c>
      <c r="S430" s="164">
        <f>IF(A28stdlife="n/a","n/a",IF(S$3&gt;(A28stdlife+$E430),(Input!$H$170*(1+rvanilla)^0.5)-SUM($H430:R430),(Input!$H$170*(1+rvanilla)^0.5)/A28stdlife))</f>
        <v>0</v>
      </c>
      <c r="T430" s="164">
        <f>IF(A28stdlife="n/a","n/a",IF(T$3&gt;(A28stdlife+$E430),(Input!$H$170*(1+rvanilla)^0.5)-SUM($H430:S430),(Input!$H$170*(1+rvanilla)^0.5)/A28stdlife))</f>
        <v>0</v>
      </c>
      <c r="U430" s="164">
        <f>IF(A28stdlife="n/a","n/a",IF(U$3&gt;(A28stdlife+$E430),(Input!$H$170*(1+rvanilla)^0.5)-SUM($H430:T430),(Input!$H$170*(1+rvanilla)^0.5)/A28stdlife))</f>
        <v>0</v>
      </c>
      <c r="V430" s="164">
        <f>IF(A28stdlife="n/a","n/a",IF(V$3&gt;(A28stdlife+$E430),(Input!$H$170*(1+rvanilla)^0.5)-SUM($H430:U430),(Input!$H$170*(1+rvanilla)^0.5)/A28stdlife))</f>
        <v>0</v>
      </c>
      <c r="W430" s="164">
        <f>IF(A28stdlife="n/a","n/a",IF(W$3&gt;(A28stdlife+$E430),(Input!$H$170*(1+rvanilla)^0.5)-SUM($H430:V430),(Input!$H$170*(1+rvanilla)^0.5)/A28stdlife))</f>
        <v>0</v>
      </c>
      <c r="X430" s="164">
        <f>IF(A28stdlife="n/a","n/a",IF(X$3&gt;(A28stdlife+$E430),(Input!$H$170*(1+rvanilla)^0.5)-SUM($H430:W430),(Input!$H$170*(1+rvanilla)^0.5)/A28stdlife))</f>
        <v>0</v>
      </c>
      <c r="Y430" s="164">
        <f>IF(A28stdlife="n/a","n/a",IF(Y$3&gt;(A28stdlife+$E430),(Input!$H$170*(1+rvanilla)^0.5)-SUM($H430:X430),(Input!$H$170*(1+rvanilla)^0.5)/A28stdlife))</f>
        <v>0</v>
      </c>
      <c r="Z430" s="164">
        <f>IF(A28stdlife="n/a","n/a",IF(Z$3&gt;(A28stdlife+$E430),(Input!$H$170*(1+rvanilla)^0.5)-SUM($H430:Y430),(Input!$H$170*(1+rvanilla)^0.5)/A28stdlife))</f>
        <v>0</v>
      </c>
      <c r="AA430" s="164">
        <f>IF(A28stdlife="n/a","n/a",IF(AA$3&gt;(A28stdlife+$E430),(Input!$H$170*(1+rvanilla)^0.5)-SUM($H430:Z430),(Input!$H$170*(1+rvanilla)^0.5)/A28stdlife))</f>
        <v>0</v>
      </c>
      <c r="AB430" s="164">
        <f>IF(A28stdlife="n/a","n/a",IF(AB$3&gt;(A28stdlife+$E430),(Input!$H$170*(1+rvanilla)^0.5)-SUM($H430:AA430),(Input!$H$170*(1+rvanilla)^0.5)/A28stdlife))</f>
        <v>0</v>
      </c>
      <c r="AC430" s="164">
        <f>IF(A28stdlife="n/a","n/a",IF(AC$3&gt;(A28stdlife+$E430),(Input!$H$170*(1+rvanilla)^0.5)-SUM($H430:AB430),(Input!$H$170*(1+rvanilla)^0.5)/A28stdlife))</f>
        <v>0</v>
      </c>
      <c r="AD430" s="164">
        <f>IF(A28stdlife="n/a","n/a",IF(AD$3&gt;(A28stdlife+$E430),(Input!$H$170*(1+rvanilla)^0.5)-SUM($H430:AC430),(Input!$H$170*(1+rvanilla)^0.5)/A28stdlife))</f>
        <v>0</v>
      </c>
      <c r="AE430" s="164">
        <f>IF(A28stdlife="n/a","n/a",IF(AE$3&gt;(A28stdlife+$E430),(Input!$H$170*(1+rvanilla)^0.5)-SUM($H430:AD430),(Input!$H$170*(1+rvanilla)^0.5)/A28stdlife))</f>
        <v>0</v>
      </c>
      <c r="AF430" s="164">
        <f>IF(A28stdlife="n/a","n/a",IF(AF$3&gt;(A28stdlife+$E430),(Input!$H$170*(1+rvanilla)^0.5)-SUM($H430:AE430),(Input!$H$170*(1+rvanilla)^0.5)/A28stdlife))</f>
        <v>0</v>
      </c>
      <c r="AG430" s="164">
        <f>IF(A28stdlife="n/a","n/a",IF(AG$3&gt;(A28stdlife+$E430),(Input!$H$170*(1+rvanilla)^0.5)-SUM($H430:AF430),(Input!$H$170*(1+rvanilla)^0.5)/A28stdlife))</f>
        <v>0</v>
      </c>
      <c r="AH430" s="164">
        <f>IF(A28stdlife="n/a","n/a",IF(AH$3&gt;(A28stdlife+$E430),(Input!$H$170*(1+rvanilla)^0.5)-SUM($H430:AG430),(Input!$H$170*(1+rvanilla)^0.5)/A28stdlife))</f>
        <v>0</v>
      </c>
      <c r="AI430" s="164">
        <f>IF(A28stdlife="n/a","n/a",IF(AI$3&gt;(A28stdlife+$E430),(Input!$H$170*(1+rvanilla)^0.5)-SUM($H430:AH430),(Input!$H$170*(1+rvanilla)^0.5)/A28stdlife))</f>
        <v>0</v>
      </c>
      <c r="AJ430" s="164">
        <f>IF(A28stdlife="n/a","n/a",IF(AJ$3&gt;(A28stdlife+$E430),(Input!$H$170*(1+rvanilla)^0.5)-SUM($H430:AI430),(Input!$H$170*(1+rvanilla)^0.5)/A28stdlife))</f>
        <v>0</v>
      </c>
      <c r="AK430" s="164">
        <f>IF(A28stdlife="n/a","n/a",IF(AK$3&gt;(A28stdlife+$E430),(Input!$H$170*(1+rvanilla)^0.5)-SUM($H430:AJ430),(Input!$H$170*(1+rvanilla)^0.5)/A28stdlife))</f>
        <v>0</v>
      </c>
      <c r="AL430" s="164">
        <f>IF(A28stdlife="n/a","n/a",IF(AL$3&gt;(A28stdlife+$E430),(Input!$H$170*(1+rvanilla)^0.5)-SUM($H430:AK430),(Input!$H$170*(1+rvanilla)^0.5)/A28stdlife))</f>
        <v>0</v>
      </c>
      <c r="AM430" s="164">
        <f>IF(A28stdlife="n/a","n/a",IF(AM$3&gt;(A28stdlife+$E430),(Input!$H$170*(1+rvanilla)^0.5)-SUM($H430:AL430),(Input!$H$170*(1+rvanilla)^0.5)/A28stdlife))</f>
        <v>0</v>
      </c>
      <c r="AN430" s="164">
        <f>IF(A28stdlife="n/a","n/a",IF(AN$3&gt;(A28stdlife+$E430),(Input!$H$170*(1+rvanilla)^0.5)-SUM($H430:AM430),(Input!$H$170*(1+rvanilla)^0.5)/A28stdlife))</f>
        <v>0</v>
      </c>
      <c r="AO430" s="164">
        <f>IF(A28stdlife="n/a","n/a",IF(AO$3&gt;(A28stdlife+$E430),(Input!$H$170*(1+rvanilla)^0.5)-SUM($H430:AN430),(Input!$H$170*(1+rvanilla)^0.5)/A28stdlife))</f>
        <v>0</v>
      </c>
      <c r="AP430" s="164">
        <f>IF(A28stdlife="n/a","n/a",IF(AP$3&gt;(A28stdlife+$E430),(Input!$H$170*(1+rvanilla)^0.5)-SUM($H430:AO430),(Input!$H$170*(1+rvanilla)^0.5)/A28stdlife))</f>
        <v>0</v>
      </c>
      <c r="AQ430" s="164">
        <f>IF(A28stdlife="n/a","n/a",IF(AQ$3&gt;(A28stdlife+$E430),(Input!$H$170*(1+rvanilla)^0.5)-SUM($H430:AP430),(Input!$H$170*(1+rvanilla)^0.5)/A28stdlife))</f>
        <v>0</v>
      </c>
      <c r="AR430" s="164">
        <f>IF(A28stdlife="n/a","n/a",IF(AR$3&gt;(A28stdlife+$E430),(Input!$H$170*(1+rvanilla)^0.5)-SUM($H430:AQ430),(Input!$H$170*(1+rvanilla)^0.5)/A28stdlife))</f>
        <v>0</v>
      </c>
      <c r="AS430" s="164">
        <f>IF(A28stdlife="n/a","n/a",IF(AS$3&gt;(A28stdlife+$E430),(Input!$H$170*(1+rvanilla)^0.5)-SUM($H430:AR430),(Input!$H$170*(1+rvanilla)^0.5)/A28stdlife))</f>
        <v>0</v>
      </c>
      <c r="AT430" s="164">
        <f>IF(A28stdlife="n/a","n/a",IF(AT$3&gt;(A28stdlife+$E430),(Input!$H$170*(1+rvanilla)^0.5)-SUM($H430:AS430),(Input!$H$170*(1+rvanilla)^0.5)/A28stdlife))</f>
        <v>0</v>
      </c>
      <c r="AU430" s="164">
        <f>IF(A28stdlife="n/a","n/a",IF(AU$3&gt;(A28stdlife+$E430),(Input!$H$170*(1+rvanilla)^0.5)-SUM($H430:AT430),(Input!$H$170*(1+rvanilla)^0.5)/A28stdlife))</f>
        <v>0</v>
      </c>
      <c r="AV430" s="164">
        <f>IF(A28stdlife="n/a","n/a",IF(AV$3&gt;(A28stdlife+$E430),(Input!$H$170*(1+rvanilla)^0.5)-SUM($H430:AU430),(Input!$H$170*(1+rvanilla)^0.5)/A28stdlife))</f>
        <v>0</v>
      </c>
      <c r="AW430" s="164">
        <f>IF(A28stdlife="n/a","n/a",IF(AW$3&gt;(A28stdlife+$E430),(Input!$H$170*(1+rvanilla)^0.5)-SUM($H430:AV430),(Input!$H$170*(1+rvanilla)^0.5)/A28stdlife))</f>
        <v>0</v>
      </c>
      <c r="AX430" s="164">
        <f>IF(A28stdlife="n/a","n/a",IF(AX$3&gt;(A28stdlife+$E430),(Input!$H$170*(1+rvanilla)^0.5)-SUM($H430:AW430),(Input!$H$170*(1+rvanilla)^0.5)/A28stdlife))</f>
        <v>0</v>
      </c>
      <c r="AY430" s="164">
        <f>IF(A28stdlife="n/a","n/a",IF(AY$3&gt;(A28stdlife+$E430),(Input!$H$170*(1+rvanilla)^0.5)-SUM($H430:AX430),(Input!$H$170*(1+rvanilla)^0.5)/A28stdlife))</f>
        <v>0</v>
      </c>
      <c r="AZ430" s="164">
        <f>IF(A28stdlife="n/a","n/a",IF(AZ$3&gt;(A28stdlife+$E430),(Input!$H$170*(1+rvanilla)^0.5)-SUM($H430:AY430),(Input!$H$170*(1+rvanilla)^0.5)/A28stdlife))</f>
        <v>0</v>
      </c>
      <c r="BA430" s="164">
        <f>IF(A28stdlife="n/a","n/a",IF(BA$3&gt;(A28stdlife+$E430),(Input!$H$170*(1+rvanilla)^0.5)-SUM($H430:AZ430),(Input!$H$170*(1+rvanilla)^0.5)/A28stdlife))</f>
        <v>0</v>
      </c>
      <c r="BB430" s="164">
        <f>IF(A28stdlife="n/a","n/a",IF(BB$3&gt;(A28stdlife+$E430),(Input!$H$170*(1+rvanilla)^0.5)-SUM($H430:BA430),(Input!$H$170*(1+rvanilla)^0.5)/A28stdlife))</f>
        <v>0</v>
      </c>
      <c r="BC430" s="164">
        <f>IF(A28stdlife="n/a","n/a",IF(BC$3&gt;(A28stdlife+$E430),(Input!$H$170*(1+rvanilla)^0.5)-SUM($H430:BB430),(Input!$H$170*(1+rvanilla)^0.5)/A28stdlife))</f>
        <v>0</v>
      </c>
      <c r="BD430" s="164">
        <f>IF(A28stdlife="n/a","n/a",IF(BD$3&gt;(A28stdlife+$E430),(Input!$H$170*(1+rvanilla)^0.5)-SUM($H430:BC430),(Input!$H$170*(1+rvanilla)^0.5)/A28stdlife))</f>
        <v>0</v>
      </c>
      <c r="BE430" s="164">
        <f>IF(A28stdlife="n/a","n/a",IF(BE$3&gt;(A28stdlife+$E430),(Input!$H$170*(1+rvanilla)^0.5)-SUM($H430:BD430),(Input!$H$170*(1+rvanilla)^0.5)/A28stdlife))</f>
        <v>0</v>
      </c>
      <c r="BF430" s="164">
        <f>IF(A28stdlife="n/a","n/a",IF(BF$3&gt;(A28stdlife+$E430),(Input!$H$170*(1+rvanilla)^0.5)-SUM($H430:BE430),(Input!$H$170*(1+rvanilla)^0.5)/A28stdlife))</f>
        <v>0</v>
      </c>
      <c r="BG430" s="164">
        <f>IF(A28stdlife="n/a","n/a",IF(BG$3&gt;(A28stdlife+$E430),(Input!$H$170*(1+rvanilla)^0.5)-SUM($H430:BF430),(Input!$H$170*(1+rvanilla)^0.5)/A28stdlife))</f>
        <v>0</v>
      </c>
      <c r="BH430" s="164">
        <f>IF(A28stdlife="n/a","n/a",IF(BH$3&gt;(A28stdlife+$E430),(Input!$H$170*(1+rvanilla)^0.5)-SUM($H430:BG430),(Input!$H$170*(1+rvanilla)^0.5)/A28stdlife))</f>
        <v>0</v>
      </c>
      <c r="BI430" s="164">
        <f>IF(A28stdlife="n/a","n/a",IF(BI$3&gt;(A28stdlife+$E430),(Input!$H$170*(1+rvanilla)^0.5)-SUM($H430:BH430),(Input!$H$170*(1+rvanilla)^0.5)/A28stdlife))</f>
        <v>0</v>
      </c>
      <c r="BJ430" s="18"/>
      <c r="BK430" s="18"/>
      <c r="BL430"/>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s="5" customFormat="1" hidden="1" outlineLevel="2" x14ac:dyDescent="0.2">
      <c r="A431" s="18"/>
      <c r="B431" s="18"/>
      <c r="C431" s="36"/>
      <c r="D431" s="485"/>
      <c r="E431" s="283">
        <v>3</v>
      </c>
      <c r="F431" s="38"/>
      <c r="G431" s="391"/>
      <c r="H431" s="308"/>
      <c r="I431" s="307"/>
      <c r="J431" s="164">
        <f>IF(A28stdlife="n/a","n/a",IF(J$3&gt;(A28stdlife+$E431),(Input!$I$170*(1+rvanilla)^0.5)-SUM($I431:I431),(Input!$I$170*(1+rvanilla)^0.5)/A28stdlife))</f>
        <v>0</v>
      </c>
      <c r="K431" s="164">
        <f>IF(A28stdlife="n/a","n/a",IF(K$3&gt;(A28stdlife+$E431),(Input!$I$170*(1+rvanilla)^0.5)-SUM($I431:J431),(Input!$I$170*(1+rvanilla)^0.5)/A28stdlife))</f>
        <v>0</v>
      </c>
      <c r="L431" s="164">
        <f>IF(A28stdlife="n/a","n/a",IF(L$3&gt;(A28stdlife+$E431),(Input!$I$170*(1+rvanilla)^0.5)-SUM($I431:K431),(Input!$I$170*(1+rvanilla)^0.5)/A28stdlife))</f>
        <v>0</v>
      </c>
      <c r="M431" s="164">
        <f>IF(A28stdlife="n/a","n/a",IF(M$3&gt;(A28stdlife+$E431),(Input!$I$170*(1+rvanilla)^0.5)-SUM($I431:L431),(Input!$I$170*(1+rvanilla)^0.5)/A28stdlife))</f>
        <v>0</v>
      </c>
      <c r="N431" s="164">
        <f>IF(A28stdlife="n/a","n/a",IF(N$3&gt;(A28stdlife+$E431),(Input!$I$170*(1+rvanilla)^0.5)-SUM($I431:M431),(Input!$I$170*(1+rvanilla)^0.5)/A28stdlife))</f>
        <v>0</v>
      </c>
      <c r="O431" s="164">
        <f>IF(A28stdlife="n/a","n/a",IF(O$3&gt;(A28stdlife+$E431),(Input!$I$170*(1+rvanilla)^0.5)-SUM($I431:N431),(Input!$I$170*(1+rvanilla)^0.5)/A28stdlife))</f>
        <v>0</v>
      </c>
      <c r="P431" s="164">
        <f>IF(A28stdlife="n/a","n/a",IF(P$3&gt;(A28stdlife+$E431),(Input!$I$170*(1+rvanilla)^0.5)-SUM($I431:O431),(Input!$I$170*(1+rvanilla)^0.5)/A28stdlife))</f>
        <v>0</v>
      </c>
      <c r="Q431" s="164">
        <f>IF(A28stdlife="n/a","n/a",IF(Q$3&gt;(A28stdlife+$E431),(Input!$I$170*(1+rvanilla)^0.5)-SUM($I431:P431),(Input!$I$170*(1+rvanilla)^0.5)/A28stdlife))</f>
        <v>0</v>
      </c>
      <c r="R431" s="164">
        <f>IF(A28stdlife="n/a","n/a",IF(R$3&gt;(A28stdlife+$E431),(Input!$I$170*(1+rvanilla)^0.5)-SUM($I431:Q431),(Input!$I$170*(1+rvanilla)^0.5)/A28stdlife))</f>
        <v>0</v>
      </c>
      <c r="S431" s="164">
        <f>IF(A28stdlife="n/a","n/a",IF(S$3&gt;(A28stdlife+$E431),(Input!$I$170*(1+rvanilla)^0.5)-SUM($I431:R431),(Input!$I$170*(1+rvanilla)^0.5)/A28stdlife))</f>
        <v>0</v>
      </c>
      <c r="T431" s="164">
        <f>IF(A28stdlife="n/a","n/a",IF(T$3&gt;(A28stdlife+$E431),(Input!$I$170*(1+rvanilla)^0.5)-SUM($I431:S431),(Input!$I$170*(1+rvanilla)^0.5)/A28stdlife))</f>
        <v>0</v>
      </c>
      <c r="U431" s="164">
        <f>IF(A28stdlife="n/a","n/a",IF(U$3&gt;(A28stdlife+$E431),(Input!$I$170*(1+rvanilla)^0.5)-SUM($I431:T431),(Input!$I$170*(1+rvanilla)^0.5)/A28stdlife))</f>
        <v>0</v>
      </c>
      <c r="V431" s="164">
        <f>IF(A28stdlife="n/a","n/a",IF(V$3&gt;(A28stdlife+$E431),(Input!$I$170*(1+rvanilla)^0.5)-SUM($I431:U431),(Input!$I$170*(1+rvanilla)^0.5)/A28stdlife))</f>
        <v>0</v>
      </c>
      <c r="W431" s="164">
        <f>IF(A28stdlife="n/a","n/a",IF(W$3&gt;(A28stdlife+$E431),(Input!$I$170*(1+rvanilla)^0.5)-SUM($I431:V431),(Input!$I$170*(1+rvanilla)^0.5)/A28stdlife))</f>
        <v>0</v>
      </c>
      <c r="X431" s="164">
        <f>IF(A28stdlife="n/a","n/a",IF(X$3&gt;(A28stdlife+$E431),(Input!$I$170*(1+rvanilla)^0.5)-SUM($I431:W431),(Input!$I$170*(1+rvanilla)^0.5)/A28stdlife))</f>
        <v>0</v>
      </c>
      <c r="Y431" s="164">
        <f>IF(A28stdlife="n/a","n/a",IF(Y$3&gt;(A28stdlife+$E431),(Input!$I$170*(1+rvanilla)^0.5)-SUM($I431:X431),(Input!$I$170*(1+rvanilla)^0.5)/A28stdlife))</f>
        <v>0</v>
      </c>
      <c r="Z431" s="164">
        <f>IF(A28stdlife="n/a","n/a",IF(Z$3&gt;(A28stdlife+$E431),(Input!$I$170*(1+rvanilla)^0.5)-SUM($I431:Y431),(Input!$I$170*(1+rvanilla)^0.5)/A28stdlife))</f>
        <v>0</v>
      </c>
      <c r="AA431" s="164">
        <f>IF(A28stdlife="n/a","n/a",IF(AA$3&gt;(A28stdlife+$E431),(Input!$I$170*(1+rvanilla)^0.5)-SUM($I431:Z431),(Input!$I$170*(1+rvanilla)^0.5)/A28stdlife))</f>
        <v>0</v>
      </c>
      <c r="AB431" s="164">
        <f>IF(A28stdlife="n/a","n/a",IF(AB$3&gt;(A28stdlife+$E431),(Input!$I$170*(1+rvanilla)^0.5)-SUM($I431:AA431),(Input!$I$170*(1+rvanilla)^0.5)/A28stdlife))</f>
        <v>0</v>
      </c>
      <c r="AC431" s="164">
        <f>IF(A28stdlife="n/a","n/a",IF(AC$3&gt;(A28stdlife+$E431),(Input!$I$170*(1+rvanilla)^0.5)-SUM($I431:AB431),(Input!$I$170*(1+rvanilla)^0.5)/A28stdlife))</f>
        <v>0</v>
      </c>
      <c r="AD431" s="164">
        <f>IF(A28stdlife="n/a","n/a",IF(AD$3&gt;(A28stdlife+$E431),(Input!$I$170*(1+rvanilla)^0.5)-SUM($I431:AC431),(Input!$I$170*(1+rvanilla)^0.5)/A28stdlife))</f>
        <v>0</v>
      </c>
      <c r="AE431" s="164">
        <f>IF(A28stdlife="n/a","n/a",IF(AE$3&gt;(A28stdlife+$E431),(Input!$I$170*(1+rvanilla)^0.5)-SUM($I431:AD431),(Input!$I$170*(1+rvanilla)^0.5)/A28stdlife))</f>
        <v>0</v>
      </c>
      <c r="AF431" s="164">
        <f>IF(A28stdlife="n/a","n/a",IF(AF$3&gt;(A28stdlife+$E431),(Input!$I$170*(1+rvanilla)^0.5)-SUM($I431:AE431),(Input!$I$170*(1+rvanilla)^0.5)/A28stdlife))</f>
        <v>0</v>
      </c>
      <c r="AG431" s="164">
        <f>IF(A28stdlife="n/a","n/a",IF(AG$3&gt;(A28stdlife+$E431),(Input!$I$170*(1+rvanilla)^0.5)-SUM($I431:AF431),(Input!$I$170*(1+rvanilla)^0.5)/A28stdlife))</f>
        <v>0</v>
      </c>
      <c r="AH431" s="164">
        <f>IF(A28stdlife="n/a","n/a",IF(AH$3&gt;(A28stdlife+$E431),(Input!$I$170*(1+rvanilla)^0.5)-SUM($I431:AG431),(Input!$I$170*(1+rvanilla)^0.5)/A28stdlife))</f>
        <v>0</v>
      </c>
      <c r="AI431" s="164">
        <f>IF(A28stdlife="n/a","n/a",IF(AI$3&gt;(A28stdlife+$E431),(Input!$I$170*(1+rvanilla)^0.5)-SUM($I431:AH431),(Input!$I$170*(1+rvanilla)^0.5)/A28stdlife))</f>
        <v>0</v>
      </c>
      <c r="AJ431" s="164">
        <f>IF(A28stdlife="n/a","n/a",IF(AJ$3&gt;(A28stdlife+$E431),(Input!$I$170*(1+rvanilla)^0.5)-SUM($I431:AI431),(Input!$I$170*(1+rvanilla)^0.5)/A28stdlife))</f>
        <v>0</v>
      </c>
      <c r="AK431" s="164">
        <f>IF(A28stdlife="n/a","n/a",IF(AK$3&gt;(A28stdlife+$E431),(Input!$I$170*(1+rvanilla)^0.5)-SUM($I431:AJ431),(Input!$I$170*(1+rvanilla)^0.5)/A28stdlife))</f>
        <v>0</v>
      </c>
      <c r="AL431" s="164">
        <f>IF(A28stdlife="n/a","n/a",IF(AL$3&gt;(A28stdlife+$E431),(Input!$I$170*(1+rvanilla)^0.5)-SUM($I431:AK431),(Input!$I$170*(1+rvanilla)^0.5)/A28stdlife))</f>
        <v>0</v>
      </c>
      <c r="AM431" s="164">
        <f>IF(A28stdlife="n/a","n/a",IF(AM$3&gt;(A28stdlife+$E431),(Input!$I$170*(1+rvanilla)^0.5)-SUM($I431:AL431),(Input!$I$170*(1+rvanilla)^0.5)/A28stdlife))</f>
        <v>0</v>
      </c>
      <c r="AN431" s="164">
        <f>IF(A28stdlife="n/a","n/a",IF(AN$3&gt;(A28stdlife+$E431),(Input!$I$170*(1+rvanilla)^0.5)-SUM($I431:AM431),(Input!$I$170*(1+rvanilla)^0.5)/A28stdlife))</f>
        <v>0</v>
      </c>
      <c r="AO431" s="164">
        <f>IF(A28stdlife="n/a","n/a",IF(AO$3&gt;(A28stdlife+$E431),(Input!$I$170*(1+rvanilla)^0.5)-SUM($I431:AN431),(Input!$I$170*(1+rvanilla)^0.5)/A28stdlife))</f>
        <v>0</v>
      </c>
      <c r="AP431" s="164">
        <f>IF(A28stdlife="n/a","n/a",IF(AP$3&gt;(A28stdlife+$E431),(Input!$I$170*(1+rvanilla)^0.5)-SUM($I431:AO431),(Input!$I$170*(1+rvanilla)^0.5)/A28stdlife))</f>
        <v>0</v>
      </c>
      <c r="AQ431" s="164">
        <f>IF(A28stdlife="n/a","n/a",IF(AQ$3&gt;(A28stdlife+$E431),(Input!$I$170*(1+rvanilla)^0.5)-SUM($I431:AP431),(Input!$I$170*(1+rvanilla)^0.5)/A28stdlife))</f>
        <v>0</v>
      </c>
      <c r="AR431" s="164">
        <f>IF(A28stdlife="n/a","n/a",IF(AR$3&gt;(A28stdlife+$E431),(Input!$I$170*(1+rvanilla)^0.5)-SUM($I431:AQ431),(Input!$I$170*(1+rvanilla)^0.5)/A28stdlife))</f>
        <v>0</v>
      </c>
      <c r="AS431" s="164">
        <f>IF(A28stdlife="n/a","n/a",IF(AS$3&gt;(A28stdlife+$E431),(Input!$I$170*(1+rvanilla)^0.5)-SUM($I431:AR431),(Input!$I$170*(1+rvanilla)^0.5)/A28stdlife))</f>
        <v>0</v>
      </c>
      <c r="AT431" s="164">
        <f>IF(A28stdlife="n/a","n/a",IF(AT$3&gt;(A28stdlife+$E431),(Input!$I$170*(1+rvanilla)^0.5)-SUM($I431:AS431),(Input!$I$170*(1+rvanilla)^0.5)/A28stdlife))</f>
        <v>0</v>
      </c>
      <c r="AU431" s="164">
        <f>IF(A28stdlife="n/a","n/a",IF(AU$3&gt;(A28stdlife+$E431),(Input!$I$170*(1+rvanilla)^0.5)-SUM($I431:AT431),(Input!$I$170*(1+rvanilla)^0.5)/A28stdlife))</f>
        <v>0</v>
      </c>
      <c r="AV431" s="164">
        <f>IF(A28stdlife="n/a","n/a",IF(AV$3&gt;(A28stdlife+$E431),(Input!$I$170*(1+rvanilla)^0.5)-SUM($I431:AU431),(Input!$I$170*(1+rvanilla)^0.5)/A28stdlife))</f>
        <v>0</v>
      </c>
      <c r="AW431" s="164">
        <f>IF(A28stdlife="n/a","n/a",IF(AW$3&gt;(A28stdlife+$E431),(Input!$I$170*(1+rvanilla)^0.5)-SUM($I431:AV431),(Input!$I$170*(1+rvanilla)^0.5)/A28stdlife))</f>
        <v>0</v>
      </c>
      <c r="AX431" s="164">
        <f>IF(A28stdlife="n/a","n/a",IF(AX$3&gt;(A28stdlife+$E431),(Input!$I$170*(1+rvanilla)^0.5)-SUM($I431:AW431),(Input!$I$170*(1+rvanilla)^0.5)/A28stdlife))</f>
        <v>0</v>
      </c>
      <c r="AY431" s="164">
        <f>IF(A28stdlife="n/a","n/a",IF(AY$3&gt;(A28stdlife+$E431),(Input!$I$170*(1+rvanilla)^0.5)-SUM($I431:AX431),(Input!$I$170*(1+rvanilla)^0.5)/A28stdlife))</f>
        <v>0</v>
      </c>
      <c r="AZ431" s="164">
        <f>IF(A28stdlife="n/a","n/a",IF(AZ$3&gt;(A28stdlife+$E431),(Input!$I$170*(1+rvanilla)^0.5)-SUM($I431:AY431),(Input!$I$170*(1+rvanilla)^0.5)/A28stdlife))</f>
        <v>0</v>
      </c>
      <c r="BA431" s="164">
        <f>IF(A28stdlife="n/a","n/a",IF(BA$3&gt;(A28stdlife+$E431),(Input!$I$170*(1+rvanilla)^0.5)-SUM($I431:AZ431),(Input!$I$170*(1+rvanilla)^0.5)/A28stdlife))</f>
        <v>0</v>
      </c>
      <c r="BB431" s="164">
        <f>IF(A28stdlife="n/a","n/a",IF(BB$3&gt;(A28stdlife+$E431),(Input!$I$170*(1+rvanilla)^0.5)-SUM($I431:BA431),(Input!$I$170*(1+rvanilla)^0.5)/A28stdlife))</f>
        <v>0</v>
      </c>
      <c r="BC431" s="164">
        <f>IF(A28stdlife="n/a","n/a",IF(BC$3&gt;(A28stdlife+$E431),(Input!$I$170*(1+rvanilla)^0.5)-SUM($I431:BB431),(Input!$I$170*(1+rvanilla)^0.5)/A28stdlife))</f>
        <v>0</v>
      </c>
      <c r="BD431" s="164">
        <f>IF(A28stdlife="n/a","n/a",IF(BD$3&gt;(A28stdlife+$E431),(Input!$I$170*(1+rvanilla)^0.5)-SUM($I431:BC431),(Input!$I$170*(1+rvanilla)^0.5)/A28stdlife))</f>
        <v>0</v>
      </c>
      <c r="BE431" s="164">
        <f>IF(A28stdlife="n/a","n/a",IF(BE$3&gt;(A28stdlife+$E431),(Input!$I$170*(1+rvanilla)^0.5)-SUM($I431:BD431),(Input!$I$170*(1+rvanilla)^0.5)/A28stdlife))</f>
        <v>0</v>
      </c>
      <c r="BF431" s="164">
        <f>IF(A28stdlife="n/a","n/a",IF(BF$3&gt;(A28stdlife+$E431),(Input!$I$170*(1+rvanilla)^0.5)-SUM($I431:BE431),(Input!$I$170*(1+rvanilla)^0.5)/A28stdlife))</f>
        <v>0</v>
      </c>
      <c r="BG431" s="164">
        <f>IF(A28stdlife="n/a","n/a",IF(BG$3&gt;(A28stdlife+$E431),(Input!$I$170*(1+rvanilla)^0.5)-SUM($I431:BF431),(Input!$I$170*(1+rvanilla)^0.5)/A28stdlife))</f>
        <v>0</v>
      </c>
      <c r="BH431" s="164">
        <f>IF(A28stdlife="n/a","n/a",IF(BH$3&gt;(A28stdlife+$E431),(Input!$I$170*(1+rvanilla)^0.5)-SUM($I431:BG431),(Input!$I$170*(1+rvanilla)^0.5)/A28stdlife))</f>
        <v>0</v>
      </c>
      <c r="BI431" s="164">
        <f>IF(A28stdlife="n/a","n/a",IF(BI$3&gt;(A28stdlife+$E431),(Input!$I$170*(1+rvanilla)^0.5)-SUM($I431:BH431),(Input!$I$170*(1+rvanilla)^0.5)/A28stdlife))</f>
        <v>0</v>
      </c>
      <c r="BJ431" s="18"/>
      <c r="BK431" s="18"/>
      <c r="BL431"/>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s="5" customFormat="1" hidden="1" outlineLevel="2" x14ac:dyDescent="0.2">
      <c r="A432" s="18"/>
      <c r="B432" s="18"/>
      <c r="C432" s="36"/>
      <c r="D432" s="485"/>
      <c r="E432" s="283">
        <v>4</v>
      </c>
      <c r="F432" s="38"/>
      <c r="G432" s="391"/>
      <c r="H432" s="308"/>
      <c r="I432" s="308"/>
      <c r="J432" s="307"/>
      <c r="K432" s="164">
        <f>IF(A28stdlife="n/a","n/a",IF(K$3&gt;(A28stdlife+$E432),(Input!$J$170*(1+rvanilla)^0.5)-SUM($J432:J432),(Input!$J$170*(1+rvanilla)^0.5)/A28stdlife))</f>
        <v>0</v>
      </c>
      <c r="L432" s="164">
        <f>IF(A28stdlife="n/a","n/a",IF(L$3&gt;(A28stdlife+$E432),(Input!$J$170*(1+rvanilla)^0.5)-SUM($J432:K432),(Input!$J$170*(1+rvanilla)^0.5)/A28stdlife))</f>
        <v>0</v>
      </c>
      <c r="M432" s="164">
        <f>IF(A28stdlife="n/a","n/a",IF(M$3&gt;(A28stdlife+$E432),(Input!$J$170*(1+rvanilla)^0.5)-SUM($J432:L432),(Input!$J$170*(1+rvanilla)^0.5)/A28stdlife))</f>
        <v>0</v>
      </c>
      <c r="N432" s="164">
        <f>IF(A28stdlife="n/a","n/a",IF(N$3&gt;(A28stdlife+$E432),(Input!$J$170*(1+rvanilla)^0.5)-SUM($J432:M432),(Input!$J$170*(1+rvanilla)^0.5)/A28stdlife))</f>
        <v>0</v>
      </c>
      <c r="O432" s="164">
        <f>IF(A28stdlife="n/a","n/a",IF(O$3&gt;(A28stdlife+$E432),(Input!$J$170*(1+rvanilla)^0.5)-SUM($J432:N432),(Input!$J$170*(1+rvanilla)^0.5)/A28stdlife))</f>
        <v>0</v>
      </c>
      <c r="P432" s="164">
        <f>IF(A28stdlife="n/a","n/a",IF(P$3&gt;(A28stdlife+$E432),(Input!$J$170*(1+rvanilla)^0.5)-SUM($J432:O432),(Input!$J$170*(1+rvanilla)^0.5)/A28stdlife))</f>
        <v>0</v>
      </c>
      <c r="Q432" s="164">
        <f>IF(A28stdlife="n/a","n/a",IF(Q$3&gt;(A28stdlife+$E432),(Input!$J$170*(1+rvanilla)^0.5)-SUM($J432:P432),(Input!$J$170*(1+rvanilla)^0.5)/A28stdlife))</f>
        <v>0</v>
      </c>
      <c r="R432" s="164">
        <f>IF(A28stdlife="n/a","n/a",IF(R$3&gt;(A28stdlife+$E432),(Input!$J$170*(1+rvanilla)^0.5)-SUM($J432:Q432),(Input!$J$170*(1+rvanilla)^0.5)/A28stdlife))</f>
        <v>0</v>
      </c>
      <c r="S432" s="164">
        <f>IF(A28stdlife="n/a","n/a",IF(S$3&gt;(A28stdlife+$E432),(Input!$J$170*(1+rvanilla)^0.5)-SUM($J432:R432),(Input!$J$170*(1+rvanilla)^0.5)/A28stdlife))</f>
        <v>0</v>
      </c>
      <c r="T432" s="164">
        <f>IF(A28stdlife="n/a","n/a",IF(T$3&gt;(A28stdlife+$E432),(Input!$J$170*(1+rvanilla)^0.5)-SUM($J432:S432),(Input!$J$170*(1+rvanilla)^0.5)/A28stdlife))</f>
        <v>0</v>
      </c>
      <c r="U432" s="164">
        <f>IF(A28stdlife="n/a","n/a",IF(U$3&gt;(A28stdlife+$E432),(Input!$J$170*(1+rvanilla)^0.5)-SUM($J432:T432),(Input!$J$170*(1+rvanilla)^0.5)/A28stdlife))</f>
        <v>0</v>
      </c>
      <c r="V432" s="164">
        <f>IF(A28stdlife="n/a","n/a",IF(V$3&gt;(A28stdlife+$E432),(Input!$J$170*(1+rvanilla)^0.5)-SUM($J432:U432),(Input!$J$170*(1+rvanilla)^0.5)/A28stdlife))</f>
        <v>0</v>
      </c>
      <c r="W432" s="164">
        <f>IF(A28stdlife="n/a","n/a",IF(W$3&gt;(A28stdlife+$E432),(Input!$J$170*(1+rvanilla)^0.5)-SUM($J432:V432),(Input!$J$170*(1+rvanilla)^0.5)/A28stdlife))</f>
        <v>0</v>
      </c>
      <c r="X432" s="164">
        <f>IF(A28stdlife="n/a","n/a",IF(X$3&gt;(A28stdlife+$E432),(Input!$J$170*(1+rvanilla)^0.5)-SUM($J432:W432),(Input!$J$170*(1+rvanilla)^0.5)/A28stdlife))</f>
        <v>0</v>
      </c>
      <c r="Y432" s="164">
        <f>IF(A28stdlife="n/a","n/a",IF(Y$3&gt;(A28stdlife+$E432),(Input!$J$170*(1+rvanilla)^0.5)-SUM($J432:X432),(Input!$J$170*(1+rvanilla)^0.5)/A28stdlife))</f>
        <v>0</v>
      </c>
      <c r="Z432" s="164">
        <f>IF(A28stdlife="n/a","n/a",IF(Z$3&gt;(A28stdlife+$E432),(Input!$J$170*(1+rvanilla)^0.5)-SUM($J432:Y432),(Input!$J$170*(1+rvanilla)^0.5)/A28stdlife))</f>
        <v>0</v>
      </c>
      <c r="AA432" s="164">
        <f>IF(A28stdlife="n/a","n/a",IF(AA$3&gt;(A28stdlife+$E432),(Input!$J$170*(1+rvanilla)^0.5)-SUM($J432:Z432),(Input!$J$170*(1+rvanilla)^0.5)/A28stdlife))</f>
        <v>0</v>
      </c>
      <c r="AB432" s="164">
        <f>IF(A28stdlife="n/a","n/a",IF(AB$3&gt;(A28stdlife+$E432),(Input!$J$170*(1+rvanilla)^0.5)-SUM($J432:AA432),(Input!$J$170*(1+rvanilla)^0.5)/A28stdlife))</f>
        <v>0</v>
      </c>
      <c r="AC432" s="164">
        <f>IF(A28stdlife="n/a","n/a",IF(AC$3&gt;(A28stdlife+$E432),(Input!$J$170*(1+rvanilla)^0.5)-SUM($J432:AB432),(Input!$J$170*(1+rvanilla)^0.5)/A28stdlife))</f>
        <v>0</v>
      </c>
      <c r="AD432" s="164">
        <f>IF(A28stdlife="n/a","n/a",IF(AD$3&gt;(A28stdlife+$E432),(Input!$J$170*(1+rvanilla)^0.5)-SUM($J432:AC432),(Input!$J$170*(1+rvanilla)^0.5)/A28stdlife))</f>
        <v>0</v>
      </c>
      <c r="AE432" s="164">
        <f>IF(A28stdlife="n/a","n/a",IF(AE$3&gt;(A28stdlife+$E432),(Input!$J$170*(1+rvanilla)^0.5)-SUM($J432:AD432),(Input!$J$170*(1+rvanilla)^0.5)/A28stdlife))</f>
        <v>0</v>
      </c>
      <c r="AF432" s="164">
        <f>IF(A28stdlife="n/a","n/a",IF(AF$3&gt;(A28stdlife+$E432),(Input!$J$170*(1+rvanilla)^0.5)-SUM($J432:AE432),(Input!$J$170*(1+rvanilla)^0.5)/A28stdlife))</f>
        <v>0</v>
      </c>
      <c r="AG432" s="164">
        <f>IF(A28stdlife="n/a","n/a",IF(AG$3&gt;(A28stdlife+$E432),(Input!$J$170*(1+rvanilla)^0.5)-SUM($J432:AF432),(Input!$J$170*(1+rvanilla)^0.5)/A28stdlife))</f>
        <v>0</v>
      </c>
      <c r="AH432" s="164">
        <f>IF(A28stdlife="n/a","n/a",IF(AH$3&gt;(A28stdlife+$E432),(Input!$J$170*(1+rvanilla)^0.5)-SUM($J432:AG432),(Input!$J$170*(1+rvanilla)^0.5)/A28stdlife))</f>
        <v>0</v>
      </c>
      <c r="AI432" s="164">
        <f>IF(A28stdlife="n/a","n/a",IF(AI$3&gt;(A28stdlife+$E432),(Input!$J$170*(1+rvanilla)^0.5)-SUM($J432:AH432),(Input!$J$170*(1+rvanilla)^0.5)/A28stdlife))</f>
        <v>0</v>
      </c>
      <c r="AJ432" s="164">
        <f>IF(A28stdlife="n/a","n/a",IF(AJ$3&gt;(A28stdlife+$E432),(Input!$J$170*(1+rvanilla)^0.5)-SUM($J432:AI432),(Input!$J$170*(1+rvanilla)^0.5)/A28stdlife))</f>
        <v>0</v>
      </c>
      <c r="AK432" s="164">
        <f>IF(A28stdlife="n/a","n/a",IF(AK$3&gt;(A28stdlife+$E432),(Input!$J$170*(1+rvanilla)^0.5)-SUM($J432:AJ432),(Input!$J$170*(1+rvanilla)^0.5)/A28stdlife))</f>
        <v>0</v>
      </c>
      <c r="AL432" s="164">
        <f>IF(A28stdlife="n/a","n/a",IF(AL$3&gt;(A28stdlife+$E432),(Input!$J$170*(1+rvanilla)^0.5)-SUM($J432:AK432),(Input!$J$170*(1+rvanilla)^0.5)/A28stdlife))</f>
        <v>0</v>
      </c>
      <c r="AM432" s="164">
        <f>IF(A28stdlife="n/a","n/a",IF(AM$3&gt;(A28stdlife+$E432),(Input!$J$170*(1+rvanilla)^0.5)-SUM($J432:AL432),(Input!$J$170*(1+rvanilla)^0.5)/A28stdlife))</f>
        <v>0</v>
      </c>
      <c r="AN432" s="164">
        <f>IF(A28stdlife="n/a","n/a",IF(AN$3&gt;(A28stdlife+$E432),(Input!$J$170*(1+rvanilla)^0.5)-SUM($J432:AM432),(Input!$J$170*(1+rvanilla)^0.5)/A28stdlife))</f>
        <v>0</v>
      </c>
      <c r="AO432" s="164">
        <f>IF(A28stdlife="n/a","n/a",IF(AO$3&gt;(A28stdlife+$E432),(Input!$J$170*(1+rvanilla)^0.5)-SUM($J432:AN432),(Input!$J$170*(1+rvanilla)^0.5)/A28stdlife))</f>
        <v>0</v>
      </c>
      <c r="AP432" s="164">
        <f>IF(A28stdlife="n/a","n/a",IF(AP$3&gt;(A28stdlife+$E432),(Input!$J$170*(1+rvanilla)^0.5)-SUM($J432:AO432),(Input!$J$170*(1+rvanilla)^0.5)/A28stdlife))</f>
        <v>0</v>
      </c>
      <c r="AQ432" s="164">
        <f>IF(A28stdlife="n/a","n/a",IF(AQ$3&gt;(A28stdlife+$E432),(Input!$J$170*(1+rvanilla)^0.5)-SUM($J432:AP432),(Input!$J$170*(1+rvanilla)^0.5)/A28stdlife))</f>
        <v>0</v>
      </c>
      <c r="AR432" s="164">
        <f>IF(A28stdlife="n/a","n/a",IF(AR$3&gt;(A28stdlife+$E432),(Input!$J$170*(1+rvanilla)^0.5)-SUM($J432:AQ432),(Input!$J$170*(1+rvanilla)^0.5)/A28stdlife))</f>
        <v>0</v>
      </c>
      <c r="AS432" s="164">
        <f>IF(A28stdlife="n/a","n/a",IF(AS$3&gt;(A28stdlife+$E432),(Input!$J$170*(1+rvanilla)^0.5)-SUM($J432:AR432),(Input!$J$170*(1+rvanilla)^0.5)/A28stdlife))</f>
        <v>0</v>
      </c>
      <c r="AT432" s="164">
        <f>IF(A28stdlife="n/a","n/a",IF(AT$3&gt;(A28stdlife+$E432),(Input!$J$170*(1+rvanilla)^0.5)-SUM($J432:AS432),(Input!$J$170*(1+rvanilla)^0.5)/A28stdlife))</f>
        <v>0</v>
      </c>
      <c r="AU432" s="164">
        <f>IF(A28stdlife="n/a","n/a",IF(AU$3&gt;(A28stdlife+$E432),(Input!$J$170*(1+rvanilla)^0.5)-SUM($J432:AT432),(Input!$J$170*(1+rvanilla)^0.5)/A28stdlife))</f>
        <v>0</v>
      </c>
      <c r="AV432" s="164">
        <f>IF(A28stdlife="n/a","n/a",IF(AV$3&gt;(A28stdlife+$E432),(Input!$J$170*(1+rvanilla)^0.5)-SUM($J432:AU432),(Input!$J$170*(1+rvanilla)^0.5)/A28stdlife))</f>
        <v>0</v>
      </c>
      <c r="AW432" s="164">
        <f>IF(A28stdlife="n/a","n/a",IF(AW$3&gt;(A28stdlife+$E432),(Input!$J$170*(1+rvanilla)^0.5)-SUM($J432:AV432),(Input!$J$170*(1+rvanilla)^0.5)/A28stdlife))</f>
        <v>0</v>
      </c>
      <c r="AX432" s="164">
        <f>IF(A28stdlife="n/a","n/a",IF(AX$3&gt;(A28stdlife+$E432),(Input!$J$170*(1+rvanilla)^0.5)-SUM($J432:AW432),(Input!$J$170*(1+rvanilla)^0.5)/A28stdlife))</f>
        <v>0</v>
      </c>
      <c r="AY432" s="164">
        <f>IF(A28stdlife="n/a","n/a",IF(AY$3&gt;(A28stdlife+$E432),(Input!$J$170*(1+rvanilla)^0.5)-SUM($J432:AX432),(Input!$J$170*(1+rvanilla)^0.5)/A28stdlife))</f>
        <v>0</v>
      </c>
      <c r="AZ432" s="164">
        <f>IF(A28stdlife="n/a","n/a",IF(AZ$3&gt;(A28stdlife+$E432),(Input!$J$170*(1+rvanilla)^0.5)-SUM($J432:AY432),(Input!$J$170*(1+rvanilla)^0.5)/A28stdlife))</f>
        <v>0</v>
      </c>
      <c r="BA432" s="164">
        <f>IF(A28stdlife="n/a","n/a",IF(BA$3&gt;(A28stdlife+$E432),(Input!$J$170*(1+rvanilla)^0.5)-SUM($J432:AZ432),(Input!$J$170*(1+rvanilla)^0.5)/A28stdlife))</f>
        <v>0</v>
      </c>
      <c r="BB432" s="164">
        <f>IF(A28stdlife="n/a","n/a",IF(BB$3&gt;(A28stdlife+$E432),(Input!$J$170*(1+rvanilla)^0.5)-SUM($J432:BA432),(Input!$J$170*(1+rvanilla)^0.5)/A28stdlife))</f>
        <v>0</v>
      </c>
      <c r="BC432" s="164">
        <f>IF(A28stdlife="n/a","n/a",IF(BC$3&gt;(A28stdlife+$E432),(Input!$J$170*(1+rvanilla)^0.5)-SUM($J432:BB432),(Input!$J$170*(1+rvanilla)^0.5)/A28stdlife))</f>
        <v>0</v>
      </c>
      <c r="BD432" s="164">
        <f>IF(A28stdlife="n/a","n/a",IF(BD$3&gt;(A28stdlife+$E432),(Input!$J$170*(1+rvanilla)^0.5)-SUM($J432:BC432),(Input!$J$170*(1+rvanilla)^0.5)/A28stdlife))</f>
        <v>0</v>
      </c>
      <c r="BE432" s="164">
        <f>IF(A28stdlife="n/a","n/a",IF(BE$3&gt;(A28stdlife+$E432),(Input!$J$170*(1+rvanilla)^0.5)-SUM($J432:BD432),(Input!$J$170*(1+rvanilla)^0.5)/A28stdlife))</f>
        <v>0</v>
      </c>
      <c r="BF432" s="164">
        <f>IF(A28stdlife="n/a","n/a",IF(BF$3&gt;(A28stdlife+$E432),(Input!$J$170*(1+rvanilla)^0.5)-SUM($J432:BE432),(Input!$J$170*(1+rvanilla)^0.5)/A28stdlife))</f>
        <v>0</v>
      </c>
      <c r="BG432" s="164">
        <f>IF(A28stdlife="n/a","n/a",IF(BG$3&gt;(A28stdlife+$E432),(Input!$J$170*(1+rvanilla)^0.5)-SUM($J432:BF432),(Input!$J$170*(1+rvanilla)^0.5)/A28stdlife))</f>
        <v>0</v>
      </c>
      <c r="BH432" s="164">
        <f>IF(A28stdlife="n/a","n/a",IF(BH$3&gt;(A28stdlife+$E432),(Input!$J$170*(1+rvanilla)^0.5)-SUM($J432:BG432),(Input!$J$170*(1+rvanilla)^0.5)/A28stdlife))</f>
        <v>0</v>
      </c>
      <c r="BI432" s="164">
        <f>IF(A28stdlife="n/a","n/a",IF(BI$3&gt;(A28stdlife+$E432),(Input!$J$170*(1+rvanilla)^0.5)-SUM($J432:BH432),(Input!$J$170*(1+rvanilla)^0.5)/A28stdlife))</f>
        <v>0</v>
      </c>
      <c r="BJ432" s="18"/>
      <c r="BK432" s="18"/>
      <c r="BL43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s="5" customFormat="1" hidden="1" outlineLevel="2" x14ac:dyDescent="0.2">
      <c r="A433" s="18"/>
      <c r="B433" s="18"/>
      <c r="C433" s="36"/>
      <c r="D433" s="485"/>
      <c r="E433" s="283">
        <v>5</v>
      </c>
      <c r="F433" s="38"/>
      <c r="G433" s="391"/>
      <c r="H433" s="308"/>
      <c r="I433" s="308"/>
      <c r="J433" s="308"/>
      <c r="K433" s="307"/>
      <c r="L433" s="164">
        <f>IF(A28stdlife="n/a","n/a",IF(L$3&gt;(A28stdlife+$E433),(Input!$K$170*(1+rvanilla)^0.5)-SUM($K433:K433),(Input!$K$170*(1+rvanilla)^0.5)/A28stdlife))</f>
        <v>0</v>
      </c>
      <c r="M433" s="164">
        <f>IF(A28stdlife="n/a","n/a",IF(M$3&gt;(A28stdlife+$E433),(Input!$K$170*(1+rvanilla)^0.5)-SUM($K433:L433),(Input!$K$170*(1+rvanilla)^0.5)/A28stdlife))</f>
        <v>0</v>
      </c>
      <c r="N433" s="164">
        <f>IF(A28stdlife="n/a","n/a",IF(N$3&gt;(A28stdlife+$E433),(Input!$K$170*(1+rvanilla)^0.5)-SUM($K433:M433),(Input!$K$170*(1+rvanilla)^0.5)/A28stdlife))</f>
        <v>0</v>
      </c>
      <c r="O433" s="164">
        <f>IF(A28stdlife="n/a","n/a",IF(O$3&gt;(A28stdlife+$E433),(Input!$K$170*(1+rvanilla)^0.5)-SUM($K433:N433),(Input!$K$170*(1+rvanilla)^0.5)/A28stdlife))</f>
        <v>0</v>
      </c>
      <c r="P433" s="164">
        <f>IF(A28stdlife="n/a","n/a",IF(P$3&gt;(A28stdlife+$E433),(Input!$K$170*(1+rvanilla)^0.5)-SUM($K433:O433),(Input!$K$170*(1+rvanilla)^0.5)/A28stdlife))</f>
        <v>0</v>
      </c>
      <c r="Q433" s="164">
        <f>IF(A28stdlife="n/a","n/a",IF(Q$3&gt;(A28stdlife+$E433),(Input!$K$170*(1+rvanilla)^0.5)-SUM($K433:P433),(Input!$K$170*(1+rvanilla)^0.5)/A28stdlife))</f>
        <v>0</v>
      </c>
      <c r="R433" s="164">
        <f>IF(A28stdlife="n/a","n/a",IF(R$3&gt;(A28stdlife+$E433),(Input!$K$170*(1+rvanilla)^0.5)-SUM($K433:Q433),(Input!$K$170*(1+rvanilla)^0.5)/A28stdlife))</f>
        <v>0</v>
      </c>
      <c r="S433" s="164">
        <f>IF(A28stdlife="n/a","n/a",IF(S$3&gt;(A28stdlife+$E433),(Input!$K$170*(1+rvanilla)^0.5)-SUM($K433:R433),(Input!$K$170*(1+rvanilla)^0.5)/A28stdlife))</f>
        <v>0</v>
      </c>
      <c r="T433" s="164">
        <f>IF(A28stdlife="n/a","n/a",IF(T$3&gt;(A28stdlife+$E433),(Input!$K$170*(1+rvanilla)^0.5)-SUM($K433:S433),(Input!$K$170*(1+rvanilla)^0.5)/A28stdlife))</f>
        <v>0</v>
      </c>
      <c r="U433" s="164">
        <f>IF(A28stdlife="n/a","n/a",IF(U$3&gt;(A28stdlife+$E433),(Input!$K$170*(1+rvanilla)^0.5)-SUM($K433:T433),(Input!$K$170*(1+rvanilla)^0.5)/A28stdlife))</f>
        <v>0</v>
      </c>
      <c r="V433" s="164">
        <f>IF(A28stdlife="n/a","n/a",IF(V$3&gt;(A28stdlife+$E433),(Input!$K$170*(1+rvanilla)^0.5)-SUM($K433:U433),(Input!$K$170*(1+rvanilla)^0.5)/A28stdlife))</f>
        <v>0</v>
      </c>
      <c r="W433" s="164">
        <f>IF(A28stdlife="n/a","n/a",IF(W$3&gt;(A28stdlife+$E433),(Input!$K$170*(1+rvanilla)^0.5)-SUM($K433:V433),(Input!$K$170*(1+rvanilla)^0.5)/A28stdlife))</f>
        <v>0</v>
      </c>
      <c r="X433" s="164">
        <f>IF(A28stdlife="n/a","n/a",IF(X$3&gt;(A28stdlife+$E433),(Input!$K$170*(1+rvanilla)^0.5)-SUM($K433:W433),(Input!$K$170*(1+rvanilla)^0.5)/A28stdlife))</f>
        <v>0</v>
      </c>
      <c r="Y433" s="164">
        <f>IF(A28stdlife="n/a","n/a",IF(Y$3&gt;(A28stdlife+$E433),(Input!$K$170*(1+rvanilla)^0.5)-SUM($K433:X433),(Input!$K$170*(1+rvanilla)^0.5)/A28stdlife))</f>
        <v>0</v>
      </c>
      <c r="Z433" s="164">
        <f>IF(A28stdlife="n/a","n/a",IF(Z$3&gt;(A28stdlife+$E433),(Input!$K$170*(1+rvanilla)^0.5)-SUM($K433:Y433),(Input!$K$170*(1+rvanilla)^0.5)/A28stdlife))</f>
        <v>0</v>
      </c>
      <c r="AA433" s="164">
        <f>IF(A28stdlife="n/a","n/a",IF(AA$3&gt;(A28stdlife+$E433),(Input!$K$170*(1+rvanilla)^0.5)-SUM($K433:Z433),(Input!$K$170*(1+rvanilla)^0.5)/A28stdlife))</f>
        <v>0</v>
      </c>
      <c r="AB433" s="164">
        <f>IF(A28stdlife="n/a","n/a",IF(AB$3&gt;(A28stdlife+$E433),(Input!$K$170*(1+rvanilla)^0.5)-SUM($K433:AA433),(Input!$K$170*(1+rvanilla)^0.5)/A28stdlife))</f>
        <v>0</v>
      </c>
      <c r="AC433" s="164">
        <f>IF(A28stdlife="n/a","n/a",IF(AC$3&gt;(A28stdlife+$E433),(Input!$K$170*(1+rvanilla)^0.5)-SUM($K433:AB433),(Input!$K$170*(1+rvanilla)^0.5)/A28stdlife))</f>
        <v>0</v>
      </c>
      <c r="AD433" s="164">
        <f>IF(A28stdlife="n/a","n/a",IF(AD$3&gt;(A28stdlife+$E433),(Input!$K$170*(1+rvanilla)^0.5)-SUM($K433:AC433),(Input!$K$170*(1+rvanilla)^0.5)/A28stdlife))</f>
        <v>0</v>
      </c>
      <c r="AE433" s="164">
        <f>IF(A28stdlife="n/a","n/a",IF(AE$3&gt;(A28stdlife+$E433),(Input!$K$170*(1+rvanilla)^0.5)-SUM($K433:AD433),(Input!$K$170*(1+rvanilla)^0.5)/A28stdlife))</f>
        <v>0</v>
      </c>
      <c r="AF433" s="164">
        <f>IF(A28stdlife="n/a","n/a",IF(AF$3&gt;(A28stdlife+$E433),(Input!$K$170*(1+rvanilla)^0.5)-SUM($K433:AE433),(Input!$K$170*(1+rvanilla)^0.5)/A28stdlife))</f>
        <v>0</v>
      </c>
      <c r="AG433" s="164">
        <f>IF(A28stdlife="n/a","n/a",IF(AG$3&gt;(A28stdlife+$E433),(Input!$K$170*(1+rvanilla)^0.5)-SUM($K433:AF433),(Input!$K$170*(1+rvanilla)^0.5)/A28stdlife))</f>
        <v>0</v>
      </c>
      <c r="AH433" s="164">
        <f>IF(A28stdlife="n/a","n/a",IF(AH$3&gt;(A28stdlife+$E433),(Input!$K$170*(1+rvanilla)^0.5)-SUM($K433:AG433),(Input!$K$170*(1+rvanilla)^0.5)/A28stdlife))</f>
        <v>0</v>
      </c>
      <c r="AI433" s="164">
        <f>IF(A28stdlife="n/a","n/a",IF(AI$3&gt;(A28stdlife+$E433),(Input!$K$170*(1+rvanilla)^0.5)-SUM($K433:AH433),(Input!$K$170*(1+rvanilla)^0.5)/A28stdlife))</f>
        <v>0</v>
      </c>
      <c r="AJ433" s="164">
        <f>IF(A28stdlife="n/a","n/a",IF(AJ$3&gt;(A28stdlife+$E433),(Input!$K$170*(1+rvanilla)^0.5)-SUM($K433:AI433),(Input!$K$170*(1+rvanilla)^0.5)/A28stdlife))</f>
        <v>0</v>
      </c>
      <c r="AK433" s="164">
        <f>IF(A28stdlife="n/a","n/a",IF(AK$3&gt;(A28stdlife+$E433),(Input!$K$170*(1+rvanilla)^0.5)-SUM($K433:AJ433),(Input!$K$170*(1+rvanilla)^0.5)/A28stdlife))</f>
        <v>0</v>
      </c>
      <c r="AL433" s="164">
        <f>IF(A28stdlife="n/a","n/a",IF(AL$3&gt;(A28stdlife+$E433),(Input!$K$170*(1+rvanilla)^0.5)-SUM($K433:AK433),(Input!$K$170*(1+rvanilla)^0.5)/A28stdlife))</f>
        <v>0</v>
      </c>
      <c r="AM433" s="164">
        <f>IF(A28stdlife="n/a","n/a",IF(AM$3&gt;(A28stdlife+$E433),(Input!$K$170*(1+rvanilla)^0.5)-SUM($K433:AL433),(Input!$K$170*(1+rvanilla)^0.5)/A28stdlife))</f>
        <v>0</v>
      </c>
      <c r="AN433" s="164">
        <f>IF(A28stdlife="n/a","n/a",IF(AN$3&gt;(A28stdlife+$E433),(Input!$K$170*(1+rvanilla)^0.5)-SUM($K433:AM433),(Input!$K$170*(1+rvanilla)^0.5)/A28stdlife))</f>
        <v>0</v>
      </c>
      <c r="AO433" s="164">
        <f>IF(A28stdlife="n/a","n/a",IF(AO$3&gt;(A28stdlife+$E433),(Input!$K$170*(1+rvanilla)^0.5)-SUM($K433:AN433),(Input!$K$170*(1+rvanilla)^0.5)/A28stdlife))</f>
        <v>0</v>
      </c>
      <c r="AP433" s="164">
        <f>IF(A28stdlife="n/a","n/a",IF(AP$3&gt;(A28stdlife+$E433),(Input!$K$170*(1+rvanilla)^0.5)-SUM($K433:AO433),(Input!$K$170*(1+rvanilla)^0.5)/A28stdlife))</f>
        <v>0</v>
      </c>
      <c r="AQ433" s="164">
        <f>IF(A28stdlife="n/a","n/a",IF(AQ$3&gt;(A28stdlife+$E433),(Input!$K$170*(1+rvanilla)^0.5)-SUM($K433:AP433),(Input!$K$170*(1+rvanilla)^0.5)/A28stdlife))</f>
        <v>0</v>
      </c>
      <c r="AR433" s="164">
        <f>IF(A28stdlife="n/a","n/a",IF(AR$3&gt;(A28stdlife+$E433),(Input!$K$170*(1+rvanilla)^0.5)-SUM($K433:AQ433),(Input!$K$170*(1+rvanilla)^0.5)/A28stdlife))</f>
        <v>0</v>
      </c>
      <c r="AS433" s="164">
        <f>IF(A28stdlife="n/a","n/a",IF(AS$3&gt;(A28stdlife+$E433),(Input!$K$170*(1+rvanilla)^0.5)-SUM($K433:AR433),(Input!$K$170*(1+rvanilla)^0.5)/A28stdlife))</f>
        <v>0</v>
      </c>
      <c r="AT433" s="164">
        <f>IF(A28stdlife="n/a","n/a",IF(AT$3&gt;(A28stdlife+$E433),(Input!$K$170*(1+rvanilla)^0.5)-SUM($K433:AS433),(Input!$K$170*(1+rvanilla)^0.5)/A28stdlife))</f>
        <v>0</v>
      </c>
      <c r="AU433" s="164">
        <f>IF(A28stdlife="n/a","n/a",IF(AU$3&gt;(A28stdlife+$E433),(Input!$K$170*(1+rvanilla)^0.5)-SUM($K433:AT433),(Input!$K$170*(1+rvanilla)^0.5)/A28stdlife))</f>
        <v>0</v>
      </c>
      <c r="AV433" s="164">
        <f>IF(A28stdlife="n/a","n/a",IF(AV$3&gt;(A28stdlife+$E433),(Input!$K$170*(1+rvanilla)^0.5)-SUM($K433:AU433),(Input!$K$170*(1+rvanilla)^0.5)/A28stdlife))</f>
        <v>0</v>
      </c>
      <c r="AW433" s="164">
        <f>IF(A28stdlife="n/a","n/a",IF(AW$3&gt;(A28stdlife+$E433),(Input!$K$170*(1+rvanilla)^0.5)-SUM($K433:AV433),(Input!$K$170*(1+rvanilla)^0.5)/A28stdlife))</f>
        <v>0</v>
      </c>
      <c r="AX433" s="164">
        <f>IF(A28stdlife="n/a","n/a",IF(AX$3&gt;(A28stdlife+$E433),(Input!$K$170*(1+rvanilla)^0.5)-SUM($K433:AW433),(Input!$K$170*(1+rvanilla)^0.5)/A28stdlife))</f>
        <v>0</v>
      </c>
      <c r="AY433" s="164">
        <f>IF(A28stdlife="n/a","n/a",IF(AY$3&gt;(A28stdlife+$E433),(Input!$K$170*(1+rvanilla)^0.5)-SUM($K433:AX433),(Input!$K$170*(1+rvanilla)^0.5)/A28stdlife))</f>
        <v>0</v>
      </c>
      <c r="AZ433" s="164">
        <f>IF(A28stdlife="n/a","n/a",IF(AZ$3&gt;(A28stdlife+$E433),(Input!$K$170*(1+rvanilla)^0.5)-SUM($K433:AY433),(Input!$K$170*(1+rvanilla)^0.5)/A28stdlife))</f>
        <v>0</v>
      </c>
      <c r="BA433" s="164">
        <f>IF(A28stdlife="n/a","n/a",IF(BA$3&gt;(A28stdlife+$E433),(Input!$K$170*(1+rvanilla)^0.5)-SUM($K433:AZ433),(Input!$K$170*(1+rvanilla)^0.5)/A28stdlife))</f>
        <v>0</v>
      </c>
      <c r="BB433" s="164">
        <f>IF(A28stdlife="n/a","n/a",IF(BB$3&gt;(A28stdlife+$E433),(Input!$K$170*(1+rvanilla)^0.5)-SUM($K433:BA433),(Input!$K$170*(1+rvanilla)^0.5)/A28stdlife))</f>
        <v>0</v>
      </c>
      <c r="BC433" s="164">
        <f>IF(A28stdlife="n/a","n/a",IF(BC$3&gt;(A28stdlife+$E433),(Input!$K$170*(1+rvanilla)^0.5)-SUM($K433:BB433),(Input!$K$170*(1+rvanilla)^0.5)/A28stdlife))</f>
        <v>0</v>
      </c>
      <c r="BD433" s="164">
        <f>IF(A28stdlife="n/a","n/a",IF(BD$3&gt;(A28stdlife+$E433),(Input!$K$170*(1+rvanilla)^0.5)-SUM($K433:BC433),(Input!$K$170*(1+rvanilla)^0.5)/A28stdlife))</f>
        <v>0</v>
      </c>
      <c r="BE433" s="164">
        <f>IF(A28stdlife="n/a","n/a",IF(BE$3&gt;(A28stdlife+$E433),(Input!$K$170*(1+rvanilla)^0.5)-SUM($K433:BD433),(Input!$K$170*(1+rvanilla)^0.5)/A28stdlife))</f>
        <v>0</v>
      </c>
      <c r="BF433" s="164">
        <f>IF(A28stdlife="n/a","n/a",IF(BF$3&gt;(A28stdlife+$E433),(Input!$K$170*(1+rvanilla)^0.5)-SUM($K433:BE433),(Input!$K$170*(1+rvanilla)^0.5)/A28stdlife))</f>
        <v>0</v>
      </c>
      <c r="BG433" s="164">
        <f>IF(A28stdlife="n/a","n/a",IF(BG$3&gt;(A28stdlife+$E433),(Input!$K$170*(1+rvanilla)^0.5)-SUM($K433:BF433),(Input!$K$170*(1+rvanilla)^0.5)/A28stdlife))</f>
        <v>0</v>
      </c>
      <c r="BH433" s="164">
        <f>IF(A28stdlife="n/a","n/a",IF(BH$3&gt;(A28stdlife+$E433),(Input!$K$170*(1+rvanilla)^0.5)-SUM($K433:BG433),(Input!$K$170*(1+rvanilla)^0.5)/A28stdlife))</f>
        <v>0</v>
      </c>
      <c r="BI433" s="164">
        <f>IF(A28stdlife="n/a","n/a",IF(BI$3&gt;(A28stdlife+$E433),(Input!$K$170*(1+rvanilla)^0.5)-SUM($K433:BH433),(Input!$K$170*(1+rvanilla)^0.5)/A28stdlife))</f>
        <v>0</v>
      </c>
      <c r="BJ433" s="18"/>
      <c r="BK433" s="18"/>
      <c r="BL433"/>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s="5" customFormat="1" hidden="1" outlineLevel="2" x14ac:dyDescent="0.2">
      <c r="A434" s="18"/>
      <c r="B434" s="18"/>
      <c r="C434" s="36"/>
      <c r="D434" s="485"/>
      <c r="E434" s="283">
        <v>6</v>
      </c>
      <c r="F434" s="38"/>
      <c r="G434" s="391"/>
      <c r="H434" s="308"/>
      <c r="I434" s="308"/>
      <c r="J434" s="308"/>
      <c r="K434" s="308"/>
      <c r="L434" s="307"/>
      <c r="M434" s="164">
        <f>IF(A28stdlife="n/a","n/a",IF(M$3&gt;(A28stdlife+$E434),(Input!$L$170*(1+rvanilla)^0.5)-SUM($L434:L434),(Input!$L$170*(1+rvanilla)^0.5)/A28stdlife))</f>
        <v>0</v>
      </c>
      <c r="N434" s="164">
        <f>IF(A28stdlife="n/a","n/a",IF(N$3&gt;(A28stdlife+$E434),(Input!$L$170*(1+rvanilla)^0.5)-SUM($L434:M434),(Input!$L$170*(1+rvanilla)^0.5)/A28stdlife))</f>
        <v>0</v>
      </c>
      <c r="O434" s="164">
        <f>IF(A28stdlife="n/a","n/a",IF(O$3&gt;(A28stdlife+$E434),(Input!$L$170*(1+rvanilla)^0.5)-SUM($L434:N434),(Input!$L$170*(1+rvanilla)^0.5)/A28stdlife))</f>
        <v>0</v>
      </c>
      <c r="P434" s="164">
        <f>IF(A28stdlife="n/a","n/a",IF(P$3&gt;(A28stdlife+$E434),(Input!$L$170*(1+rvanilla)^0.5)-SUM($L434:O434),(Input!$L$170*(1+rvanilla)^0.5)/A28stdlife))</f>
        <v>0</v>
      </c>
      <c r="Q434" s="164">
        <f>IF(A28stdlife="n/a","n/a",IF(Q$3&gt;(A28stdlife+$E434),(Input!$L$170*(1+rvanilla)^0.5)-SUM($L434:P434),(Input!$L$170*(1+rvanilla)^0.5)/A28stdlife))</f>
        <v>0</v>
      </c>
      <c r="R434" s="164">
        <f>IF(A28stdlife="n/a","n/a",IF(R$3&gt;(A28stdlife+$E434),(Input!$L$170*(1+rvanilla)^0.5)-SUM($L434:Q434),(Input!$L$170*(1+rvanilla)^0.5)/A28stdlife))</f>
        <v>0</v>
      </c>
      <c r="S434" s="164">
        <f>IF(A28stdlife="n/a","n/a",IF(S$3&gt;(A28stdlife+$E434),(Input!$L$170*(1+rvanilla)^0.5)-SUM($L434:R434),(Input!$L$170*(1+rvanilla)^0.5)/A28stdlife))</f>
        <v>0</v>
      </c>
      <c r="T434" s="164">
        <f>IF(A28stdlife="n/a","n/a",IF(T$3&gt;(A28stdlife+$E434),(Input!$L$170*(1+rvanilla)^0.5)-SUM($L434:S434),(Input!$L$170*(1+rvanilla)^0.5)/A28stdlife))</f>
        <v>0</v>
      </c>
      <c r="U434" s="164">
        <f>IF(A28stdlife="n/a","n/a",IF(U$3&gt;(A28stdlife+$E434),(Input!$L$170*(1+rvanilla)^0.5)-SUM($L434:T434),(Input!$L$170*(1+rvanilla)^0.5)/A28stdlife))</f>
        <v>0</v>
      </c>
      <c r="V434" s="164">
        <f>IF(A28stdlife="n/a","n/a",IF(V$3&gt;(A28stdlife+$E434),(Input!$L$170*(1+rvanilla)^0.5)-SUM($L434:U434),(Input!$L$170*(1+rvanilla)^0.5)/A28stdlife))</f>
        <v>0</v>
      </c>
      <c r="W434" s="164">
        <f>IF(A28stdlife="n/a","n/a",IF(W$3&gt;(A28stdlife+$E434),(Input!$L$170*(1+rvanilla)^0.5)-SUM($L434:V434),(Input!$L$170*(1+rvanilla)^0.5)/A28stdlife))</f>
        <v>0</v>
      </c>
      <c r="X434" s="164">
        <f>IF(A28stdlife="n/a","n/a",IF(X$3&gt;(A28stdlife+$E434),(Input!$L$170*(1+rvanilla)^0.5)-SUM($L434:W434),(Input!$L$170*(1+rvanilla)^0.5)/A28stdlife))</f>
        <v>0</v>
      </c>
      <c r="Y434" s="164">
        <f>IF(A28stdlife="n/a","n/a",IF(Y$3&gt;(A28stdlife+$E434),(Input!$L$170*(1+rvanilla)^0.5)-SUM($L434:X434),(Input!$L$170*(1+rvanilla)^0.5)/A28stdlife))</f>
        <v>0</v>
      </c>
      <c r="Z434" s="164">
        <f>IF(A28stdlife="n/a","n/a",IF(Z$3&gt;(A28stdlife+$E434),(Input!$L$170*(1+rvanilla)^0.5)-SUM($L434:Y434),(Input!$L$170*(1+rvanilla)^0.5)/A28stdlife))</f>
        <v>0</v>
      </c>
      <c r="AA434" s="164">
        <f>IF(A28stdlife="n/a","n/a",IF(AA$3&gt;(A28stdlife+$E434),(Input!$L$170*(1+rvanilla)^0.5)-SUM($L434:Z434),(Input!$L$170*(1+rvanilla)^0.5)/A28stdlife))</f>
        <v>0</v>
      </c>
      <c r="AB434" s="164">
        <f>IF(A28stdlife="n/a","n/a",IF(AB$3&gt;(A28stdlife+$E434),(Input!$L$170*(1+rvanilla)^0.5)-SUM($L434:AA434),(Input!$L$170*(1+rvanilla)^0.5)/A28stdlife))</f>
        <v>0</v>
      </c>
      <c r="AC434" s="164">
        <f>IF(A28stdlife="n/a","n/a",IF(AC$3&gt;(A28stdlife+$E434),(Input!$L$170*(1+rvanilla)^0.5)-SUM($L434:AB434),(Input!$L$170*(1+rvanilla)^0.5)/A28stdlife))</f>
        <v>0</v>
      </c>
      <c r="AD434" s="164">
        <f>IF(A28stdlife="n/a","n/a",IF(AD$3&gt;(A28stdlife+$E434),(Input!$L$170*(1+rvanilla)^0.5)-SUM($L434:AC434),(Input!$L$170*(1+rvanilla)^0.5)/A28stdlife))</f>
        <v>0</v>
      </c>
      <c r="AE434" s="164">
        <f>IF(A28stdlife="n/a","n/a",IF(AE$3&gt;(A28stdlife+$E434),(Input!$L$170*(1+rvanilla)^0.5)-SUM($L434:AD434),(Input!$L$170*(1+rvanilla)^0.5)/A28stdlife))</f>
        <v>0</v>
      </c>
      <c r="AF434" s="164">
        <f>IF(A28stdlife="n/a","n/a",IF(AF$3&gt;(A28stdlife+$E434),(Input!$L$170*(1+rvanilla)^0.5)-SUM($L434:AE434),(Input!$L$170*(1+rvanilla)^0.5)/A28stdlife))</f>
        <v>0</v>
      </c>
      <c r="AG434" s="164">
        <f>IF(A28stdlife="n/a","n/a",IF(AG$3&gt;(A28stdlife+$E434),(Input!$L$170*(1+rvanilla)^0.5)-SUM($L434:AF434),(Input!$L$170*(1+rvanilla)^0.5)/A28stdlife))</f>
        <v>0</v>
      </c>
      <c r="AH434" s="164">
        <f>IF(A28stdlife="n/a","n/a",IF(AH$3&gt;(A28stdlife+$E434),(Input!$L$170*(1+rvanilla)^0.5)-SUM($L434:AG434),(Input!$L$170*(1+rvanilla)^0.5)/A28stdlife))</f>
        <v>0</v>
      </c>
      <c r="AI434" s="164">
        <f>IF(A28stdlife="n/a","n/a",IF(AI$3&gt;(A28stdlife+$E434),(Input!$L$170*(1+rvanilla)^0.5)-SUM($L434:AH434),(Input!$L$170*(1+rvanilla)^0.5)/A28stdlife))</f>
        <v>0</v>
      </c>
      <c r="AJ434" s="164">
        <f>IF(A28stdlife="n/a","n/a",IF(AJ$3&gt;(A28stdlife+$E434),(Input!$L$170*(1+rvanilla)^0.5)-SUM($L434:AI434),(Input!$L$170*(1+rvanilla)^0.5)/A28stdlife))</f>
        <v>0</v>
      </c>
      <c r="AK434" s="164">
        <f>IF(A28stdlife="n/a","n/a",IF(AK$3&gt;(A28stdlife+$E434),(Input!$L$170*(1+rvanilla)^0.5)-SUM($L434:AJ434),(Input!$L$170*(1+rvanilla)^0.5)/A28stdlife))</f>
        <v>0</v>
      </c>
      <c r="AL434" s="164">
        <f>IF(A28stdlife="n/a","n/a",IF(AL$3&gt;(A28stdlife+$E434),(Input!$L$170*(1+rvanilla)^0.5)-SUM($L434:AK434),(Input!$L$170*(1+rvanilla)^0.5)/A28stdlife))</f>
        <v>0</v>
      </c>
      <c r="AM434" s="164">
        <f>IF(A28stdlife="n/a","n/a",IF(AM$3&gt;(A28stdlife+$E434),(Input!$L$170*(1+rvanilla)^0.5)-SUM($L434:AL434),(Input!$L$170*(1+rvanilla)^0.5)/A28stdlife))</f>
        <v>0</v>
      </c>
      <c r="AN434" s="164">
        <f>IF(A28stdlife="n/a","n/a",IF(AN$3&gt;(A28stdlife+$E434),(Input!$L$170*(1+rvanilla)^0.5)-SUM($L434:AM434),(Input!$L$170*(1+rvanilla)^0.5)/A28stdlife))</f>
        <v>0</v>
      </c>
      <c r="AO434" s="164">
        <f>IF(A28stdlife="n/a","n/a",IF(AO$3&gt;(A28stdlife+$E434),(Input!$L$170*(1+rvanilla)^0.5)-SUM($L434:AN434),(Input!$L$170*(1+rvanilla)^0.5)/A28stdlife))</f>
        <v>0</v>
      </c>
      <c r="AP434" s="164">
        <f>IF(A28stdlife="n/a","n/a",IF(AP$3&gt;(A28stdlife+$E434),(Input!$L$170*(1+rvanilla)^0.5)-SUM($L434:AO434),(Input!$L$170*(1+rvanilla)^0.5)/A28stdlife))</f>
        <v>0</v>
      </c>
      <c r="AQ434" s="164">
        <f>IF(A28stdlife="n/a","n/a",IF(AQ$3&gt;(A28stdlife+$E434),(Input!$L$170*(1+rvanilla)^0.5)-SUM($L434:AP434),(Input!$L$170*(1+rvanilla)^0.5)/A28stdlife))</f>
        <v>0</v>
      </c>
      <c r="AR434" s="164">
        <f>IF(A28stdlife="n/a","n/a",IF(AR$3&gt;(A28stdlife+$E434),(Input!$L$170*(1+rvanilla)^0.5)-SUM($L434:AQ434),(Input!$L$170*(1+rvanilla)^0.5)/A28stdlife))</f>
        <v>0</v>
      </c>
      <c r="AS434" s="164">
        <f>IF(A28stdlife="n/a","n/a",IF(AS$3&gt;(A28stdlife+$E434),(Input!$L$170*(1+rvanilla)^0.5)-SUM($L434:AR434),(Input!$L$170*(1+rvanilla)^0.5)/A28stdlife))</f>
        <v>0</v>
      </c>
      <c r="AT434" s="164">
        <f>IF(A28stdlife="n/a","n/a",IF(AT$3&gt;(A28stdlife+$E434),(Input!$L$170*(1+rvanilla)^0.5)-SUM($L434:AS434),(Input!$L$170*(1+rvanilla)^0.5)/A28stdlife))</f>
        <v>0</v>
      </c>
      <c r="AU434" s="164">
        <f>IF(A28stdlife="n/a","n/a",IF(AU$3&gt;(A28stdlife+$E434),(Input!$L$170*(1+rvanilla)^0.5)-SUM($L434:AT434),(Input!$L$170*(1+rvanilla)^0.5)/A28stdlife))</f>
        <v>0</v>
      </c>
      <c r="AV434" s="164">
        <f>IF(A28stdlife="n/a","n/a",IF(AV$3&gt;(A28stdlife+$E434),(Input!$L$170*(1+rvanilla)^0.5)-SUM($L434:AU434),(Input!$L$170*(1+rvanilla)^0.5)/A28stdlife))</f>
        <v>0</v>
      </c>
      <c r="AW434" s="164">
        <f>IF(A28stdlife="n/a","n/a",IF(AW$3&gt;(A28stdlife+$E434),(Input!$L$170*(1+rvanilla)^0.5)-SUM($L434:AV434),(Input!$L$170*(1+rvanilla)^0.5)/A28stdlife))</f>
        <v>0</v>
      </c>
      <c r="AX434" s="164">
        <f>IF(A28stdlife="n/a","n/a",IF(AX$3&gt;(A28stdlife+$E434),(Input!$L$170*(1+rvanilla)^0.5)-SUM($L434:AW434),(Input!$L$170*(1+rvanilla)^0.5)/A28stdlife))</f>
        <v>0</v>
      </c>
      <c r="AY434" s="164">
        <f>IF(A28stdlife="n/a","n/a",IF(AY$3&gt;(A28stdlife+$E434),(Input!$L$170*(1+rvanilla)^0.5)-SUM($L434:AX434),(Input!$L$170*(1+rvanilla)^0.5)/A28stdlife))</f>
        <v>0</v>
      </c>
      <c r="AZ434" s="164">
        <f>IF(A28stdlife="n/a","n/a",IF(AZ$3&gt;(A28stdlife+$E434),(Input!$L$170*(1+rvanilla)^0.5)-SUM($L434:AY434),(Input!$L$170*(1+rvanilla)^0.5)/A28stdlife))</f>
        <v>0</v>
      </c>
      <c r="BA434" s="164">
        <f>IF(A28stdlife="n/a","n/a",IF(BA$3&gt;(A28stdlife+$E434),(Input!$L$170*(1+rvanilla)^0.5)-SUM($L434:AZ434),(Input!$L$170*(1+rvanilla)^0.5)/A28stdlife))</f>
        <v>0</v>
      </c>
      <c r="BB434" s="164">
        <f>IF(A28stdlife="n/a","n/a",IF(BB$3&gt;(A28stdlife+$E434),(Input!$L$170*(1+rvanilla)^0.5)-SUM($L434:BA434),(Input!$L$170*(1+rvanilla)^0.5)/A28stdlife))</f>
        <v>0</v>
      </c>
      <c r="BC434" s="164">
        <f>IF(A28stdlife="n/a","n/a",IF(BC$3&gt;(A28stdlife+$E434),(Input!$L$170*(1+rvanilla)^0.5)-SUM($L434:BB434),(Input!$L$170*(1+rvanilla)^0.5)/A28stdlife))</f>
        <v>0</v>
      </c>
      <c r="BD434" s="164">
        <f>IF(A28stdlife="n/a","n/a",IF(BD$3&gt;(A28stdlife+$E434),(Input!$L$170*(1+rvanilla)^0.5)-SUM($L434:BC434),(Input!$L$170*(1+rvanilla)^0.5)/A28stdlife))</f>
        <v>0</v>
      </c>
      <c r="BE434" s="164">
        <f>IF(A28stdlife="n/a","n/a",IF(BE$3&gt;(A28stdlife+$E434),(Input!$L$170*(1+rvanilla)^0.5)-SUM($L434:BD434),(Input!$L$170*(1+rvanilla)^0.5)/A28stdlife))</f>
        <v>0</v>
      </c>
      <c r="BF434" s="164">
        <f>IF(A28stdlife="n/a","n/a",IF(BF$3&gt;(A28stdlife+$E434),(Input!$L$170*(1+rvanilla)^0.5)-SUM($L434:BE434),(Input!$L$170*(1+rvanilla)^0.5)/A28stdlife))</f>
        <v>0</v>
      </c>
      <c r="BG434" s="164">
        <f>IF(A28stdlife="n/a","n/a",IF(BG$3&gt;(A28stdlife+$E434),(Input!$L$170*(1+rvanilla)^0.5)-SUM($L434:BF434),(Input!$L$170*(1+rvanilla)^0.5)/A28stdlife))</f>
        <v>0</v>
      </c>
      <c r="BH434" s="164">
        <f>IF(A28stdlife="n/a","n/a",IF(BH$3&gt;(A28stdlife+$E434),(Input!$L$170*(1+rvanilla)^0.5)-SUM($L434:BG434),(Input!$L$170*(1+rvanilla)^0.5)/A28stdlife))</f>
        <v>0</v>
      </c>
      <c r="BI434" s="164">
        <f>IF(A28stdlife="n/a","n/a",IF(BI$3&gt;(A28stdlife+$E434),(Input!$L$170*(1+rvanilla)^0.5)-SUM($L434:BH434),(Input!$L$170*(1+rvanilla)^0.5)/A28stdlife))</f>
        <v>0</v>
      </c>
      <c r="BJ434" s="18"/>
      <c r="BK434" s="18"/>
      <c r="BL434"/>
      <c r="BM434"/>
      <c r="BN434"/>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row>
    <row r="435" spans="1:256" s="5" customFormat="1" hidden="1" outlineLevel="2" x14ac:dyDescent="0.2">
      <c r="A435" s="18"/>
      <c r="B435" s="18"/>
      <c r="C435" s="36"/>
      <c r="D435" s="485"/>
      <c r="E435" s="283">
        <v>7</v>
      </c>
      <c r="F435" s="38"/>
      <c r="G435" s="391"/>
      <c r="H435" s="308"/>
      <c r="I435" s="308"/>
      <c r="J435" s="308"/>
      <c r="K435" s="308"/>
      <c r="L435" s="308"/>
      <c r="M435" s="307"/>
      <c r="N435" s="164">
        <f>IF(A28stdlife="n/a","n/a",IF(N$3&gt;(A28stdlife+$E435),(Input!$M$170*(1+rvanilla)^0.5)-SUM($M435:M435),(Input!$M$170*(1+rvanilla)^0.5)/A28stdlife))</f>
        <v>0</v>
      </c>
      <c r="O435" s="164">
        <f>IF(A28stdlife="n/a","n/a",IF(O$3&gt;(A28stdlife+$E435),(Input!$M$170*(1+rvanilla)^0.5)-SUM($M435:N435),(Input!$M$170*(1+rvanilla)^0.5)/A28stdlife))</f>
        <v>0</v>
      </c>
      <c r="P435" s="164">
        <f>IF(A28stdlife="n/a","n/a",IF(P$3&gt;(A28stdlife+$E435),(Input!$M$170*(1+rvanilla)^0.5)-SUM($M435:O435),(Input!$M$170*(1+rvanilla)^0.5)/A28stdlife))</f>
        <v>0</v>
      </c>
      <c r="Q435" s="164">
        <f>IF(A28stdlife="n/a","n/a",IF(Q$3&gt;(A28stdlife+$E435),(Input!$M$170*(1+rvanilla)^0.5)-SUM($M435:P435),(Input!$M$170*(1+rvanilla)^0.5)/A28stdlife))</f>
        <v>0</v>
      </c>
      <c r="R435" s="164">
        <f>IF(A28stdlife="n/a","n/a",IF(R$3&gt;(A28stdlife+$E435),(Input!$M$170*(1+rvanilla)^0.5)-SUM($M435:Q435),(Input!$M$170*(1+rvanilla)^0.5)/A28stdlife))</f>
        <v>0</v>
      </c>
      <c r="S435" s="164">
        <f>IF(A28stdlife="n/a","n/a",IF(S$3&gt;(A28stdlife+$E435),(Input!$M$170*(1+rvanilla)^0.5)-SUM($M435:R435),(Input!$M$170*(1+rvanilla)^0.5)/A28stdlife))</f>
        <v>0</v>
      </c>
      <c r="T435" s="164">
        <f>IF(A28stdlife="n/a","n/a",IF(T$3&gt;(A28stdlife+$E435),(Input!$M$170*(1+rvanilla)^0.5)-SUM($M435:S435),(Input!$M$170*(1+rvanilla)^0.5)/A28stdlife))</f>
        <v>0</v>
      </c>
      <c r="U435" s="164">
        <f>IF(A28stdlife="n/a","n/a",IF(U$3&gt;(A28stdlife+$E435),(Input!$M$170*(1+rvanilla)^0.5)-SUM($M435:T435),(Input!$M$170*(1+rvanilla)^0.5)/A28stdlife))</f>
        <v>0</v>
      </c>
      <c r="V435" s="164">
        <f>IF(A28stdlife="n/a","n/a",IF(V$3&gt;(A28stdlife+$E435),(Input!$M$170*(1+rvanilla)^0.5)-SUM($M435:U435),(Input!$M$170*(1+rvanilla)^0.5)/A28stdlife))</f>
        <v>0</v>
      </c>
      <c r="W435" s="164">
        <f>IF(A28stdlife="n/a","n/a",IF(W$3&gt;(A28stdlife+$E435),(Input!$M$170*(1+rvanilla)^0.5)-SUM($M435:V435),(Input!$M$170*(1+rvanilla)^0.5)/A28stdlife))</f>
        <v>0</v>
      </c>
      <c r="X435" s="164">
        <f>IF(A28stdlife="n/a","n/a",IF(X$3&gt;(A28stdlife+$E435),(Input!$M$170*(1+rvanilla)^0.5)-SUM($M435:W435),(Input!$M$170*(1+rvanilla)^0.5)/A28stdlife))</f>
        <v>0</v>
      </c>
      <c r="Y435" s="164">
        <f>IF(A28stdlife="n/a","n/a",IF(Y$3&gt;(A28stdlife+$E435),(Input!$M$170*(1+rvanilla)^0.5)-SUM($M435:X435),(Input!$M$170*(1+rvanilla)^0.5)/A28stdlife))</f>
        <v>0</v>
      </c>
      <c r="Z435" s="164">
        <f>IF(A28stdlife="n/a","n/a",IF(Z$3&gt;(A28stdlife+$E435),(Input!$M$170*(1+rvanilla)^0.5)-SUM($M435:Y435),(Input!$M$170*(1+rvanilla)^0.5)/A28stdlife))</f>
        <v>0</v>
      </c>
      <c r="AA435" s="164">
        <f>IF(A28stdlife="n/a","n/a",IF(AA$3&gt;(A28stdlife+$E435),(Input!$M$170*(1+rvanilla)^0.5)-SUM($M435:Z435),(Input!$M$170*(1+rvanilla)^0.5)/A28stdlife))</f>
        <v>0</v>
      </c>
      <c r="AB435" s="164">
        <f>IF(A28stdlife="n/a","n/a",IF(AB$3&gt;(A28stdlife+$E435),(Input!$M$170*(1+rvanilla)^0.5)-SUM($M435:AA435),(Input!$M$170*(1+rvanilla)^0.5)/A28stdlife))</f>
        <v>0</v>
      </c>
      <c r="AC435" s="164">
        <f>IF(A28stdlife="n/a","n/a",IF(AC$3&gt;(A28stdlife+$E435),(Input!$M$170*(1+rvanilla)^0.5)-SUM($M435:AB435),(Input!$M$170*(1+rvanilla)^0.5)/A28stdlife))</f>
        <v>0</v>
      </c>
      <c r="AD435" s="164">
        <f>IF(A28stdlife="n/a","n/a",IF(AD$3&gt;(A28stdlife+$E435),(Input!$M$170*(1+rvanilla)^0.5)-SUM($M435:AC435),(Input!$M$170*(1+rvanilla)^0.5)/A28stdlife))</f>
        <v>0</v>
      </c>
      <c r="AE435" s="164">
        <f>IF(A28stdlife="n/a","n/a",IF(AE$3&gt;(A28stdlife+$E435),(Input!$M$170*(1+rvanilla)^0.5)-SUM($M435:AD435),(Input!$M$170*(1+rvanilla)^0.5)/A28stdlife))</f>
        <v>0</v>
      </c>
      <c r="AF435" s="164">
        <f>IF(A28stdlife="n/a","n/a",IF(AF$3&gt;(A28stdlife+$E435),(Input!$M$170*(1+rvanilla)^0.5)-SUM($M435:AE435),(Input!$M$170*(1+rvanilla)^0.5)/A28stdlife))</f>
        <v>0</v>
      </c>
      <c r="AG435" s="164">
        <f>IF(A28stdlife="n/a","n/a",IF(AG$3&gt;(A28stdlife+$E435),(Input!$M$170*(1+rvanilla)^0.5)-SUM($M435:AF435),(Input!$M$170*(1+rvanilla)^0.5)/A28stdlife))</f>
        <v>0</v>
      </c>
      <c r="AH435" s="164">
        <f>IF(A28stdlife="n/a","n/a",IF(AH$3&gt;(A28stdlife+$E435),(Input!$M$170*(1+rvanilla)^0.5)-SUM($M435:AG435),(Input!$M$170*(1+rvanilla)^0.5)/A28stdlife))</f>
        <v>0</v>
      </c>
      <c r="AI435" s="164">
        <f>IF(A28stdlife="n/a","n/a",IF(AI$3&gt;(A28stdlife+$E435),(Input!$M$170*(1+rvanilla)^0.5)-SUM($M435:AH435),(Input!$M$170*(1+rvanilla)^0.5)/A28stdlife))</f>
        <v>0</v>
      </c>
      <c r="AJ435" s="164">
        <f>IF(A28stdlife="n/a","n/a",IF(AJ$3&gt;(A28stdlife+$E435),(Input!$M$170*(1+rvanilla)^0.5)-SUM($M435:AI435),(Input!$M$170*(1+rvanilla)^0.5)/A28stdlife))</f>
        <v>0</v>
      </c>
      <c r="AK435" s="164">
        <f>IF(A28stdlife="n/a","n/a",IF(AK$3&gt;(A28stdlife+$E435),(Input!$M$170*(1+rvanilla)^0.5)-SUM($M435:AJ435),(Input!$M$170*(1+rvanilla)^0.5)/A28stdlife))</f>
        <v>0</v>
      </c>
      <c r="AL435" s="164">
        <f>IF(A28stdlife="n/a","n/a",IF(AL$3&gt;(A28stdlife+$E435),(Input!$M$170*(1+rvanilla)^0.5)-SUM($M435:AK435),(Input!$M$170*(1+rvanilla)^0.5)/A28stdlife))</f>
        <v>0</v>
      </c>
      <c r="AM435" s="164">
        <f>IF(A28stdlife="n/a","n/a",IF(AM$3&gt;(A28stdlife+$E435),(Input!$M$170*(1+rvanilla)^0.5)-SUM($M435:AL435),(Input!$M$170*(1+rvanilla)^0.5)/A28stdlife))</f>
        <v>0</v>
      </c>
      <c r="AN435" s="164">
        <f>IF(A28stdlife="n/a","n/a",IF(AN$3&gt;(A28stdlife+$E435),(Input!$M$170*(1+rvanilla)^0.5)-SUM($M435:AM435),(Input!$M$170*(1+rvanilla)^0.5)/A28stdlife))</f>
        <v>0</v>
      </c>
      <c r="AO435" s="164">
        <f>IF(A28stdlife="n/a","n/a",IF(AO$3&gt;(A28stdlife+$E435),(Input!$M$170*(1+rvanilla)^0.5)-SUM($M435:AN435),(Input!$M$170*(1+rvanilla)^0.5)/A28stdlife))</f>
        <v>0</v>
      </c>
      <c r="AP435" s="164">
        <f>IF(A28stdlife="n/a","n/a",IF(AP$3&gt;(A28stdlife+$E435),(Input!$M$170*(1+rvanilla)^0.5)-SUM($M435:AO435),(Input!$M$170*(1+rvanilla)^0.5)/A28stdlife))</f>
        <v>0</v>
      </c>
      <c r="AQ435" s="164">
        <f>IF(A28stdlife="n/a","n/a",IF(AQ$3&gt;(A28stdlife+$E435),(Input!$M$170*(1+rvanilla)^0.5)-SUM($M435:AP435),(Input!$M$170*(1+rvanilla)^0.5)/A28stdlife))</f>
        <v>0</v>
      </c>
      <c r="AR435" s="164">
        <f>IF(A28stdlife="n/a","n/a",IF(AR$3&gt;(A28stdlife+$E435),(Input!$M$170*(1+rvanilla)^0.5)-SUM($M435:AQ435),(Input!$M$170*(1+rvanilla)^0.5)/A28stdlife))</f>
        <v>0</v>
      </c>
      <c r="AS435" s="164">
        <f>IF(A28stdlife="n/a","n/a",IF(AS$3&gt;(A28stdlife+$E435),(Input!$M$170*(1+rvanilla)^0.5)-SUM($M435:AR435),(Input!$M$170*(1+rvanilla)^0.5)/A28stdlife))</f>
        <v>0</v>
      </c>
      <c r="AT435" s="164">
        <f>IF(A28stdlife="n/a","n/a",IF(AT$3&gt;(A28stdlife+$E435),(Input!$M$170*(1+rvanilla)^0.5)-SUM($M435:AS435),(Input!$M$170*(1+rvanilla)^0.5)/A28stdlife))</f>
        <v>0</v>
      </c>
      <c r="AU435" s="164">
        <f>IF(A28stdlife="n/a","n/a",IF(AU$3&gt;(A28stdlife+$E435),(Input!$M$170*(1+rvanilla)^0.5)-SUM($M435:AT435),(Input!$M$170*(1+rvanilla)^0.5)/A28stdlife))</f>
        <v>0</v>
      </c>
      <c r="AV435" s="164">
        <f>IF(A28stdlife="n/a","n/a",IF(AV$3&gt;(A28stdlife+$E435),(Input!$M$170*(1+rvanilla)^0.5)-SUM($M435:AU435),(Input!$M$170*(1+rvanilla)^0.5)/A28stdlife))</f>
        <v>0</v>
      </c>
      <c r="AW435" s="164">
        <f>IF(A28stdlife="n/a","n/a",IF(AW$3&gt;(A28stdlife+$E435),(Input!$M$170*(1+rvanilla)^0.5)-SUM($M435:AV435),(Input!$M$170*(1+rvanilla)^0.5)/A28stdlife))</f>
        <v>0</v>
      </c>
      <c r="AX435" s="164">
        <f>IF(A28stdlife="n/a","n/a",IF(AX$3&gt;(A28stdlife+$E435),(Input!$M$170*(1+rvanilla)^0.5)-SUM($M435:AW435),(Input!$M$170*(1+rvanilla)^0.5)/A28stdlife))</f>
        <v>0</v>
      </c>
      <c r="AY435" s="164">
        <f>IF(A28stdlife="n/a","n/a",IF(AY$3&gt;(A28stdlife+$E435),(Input!$M$170*(1+rvanilla)^0.5)-SUM($M435:AX435),(Input!$M$170*(1+rvanilla)^0.5)/A28stdlife))</f>
        <v>0</v>
      </c>
      <c r="AZ435" s="164">
        <f>IF(A28stdlife="n/a","n/a",IF(AZ$3&gt;(A28stdlife+$E435),(Input!$M$170*(1+rvanilla)^0.5)-SUM($M435:AY435),(Input!$M$170*(1+rvanilla)^0.5)/A28stdlife))</f>
        <v>0</v>
      </c>
      <c r="BA435" s="164">
        <f>IF(A28stdlife="n/a","n/a",IF(BA$3&gt;(A28stdlife+$E435),(Input!$M$170*(1+rvanilla)^0.5)-SUM($M435:AZ435),(Input!$M$170*(1+rvanilla)^0.5)/A28stdlife))</f>
        <v>0</v>
      </c>
      <c r="BB435" s="164">
        <f>IF(A28stdlife="n/a","n/a",IF(BB$3&gt;(A28stdlife+$E435),(Input!$M$170*(1+rvanilla)^0.5)-SUM($M435:BA435),(Input!$M$170*(1+rvanilla)^0.5)/A28stdlife))</f>
        <v>0</v>
      </c>
      <c r="BC435" s="164">
        <f>IF(A28stdlife="n/a","n/a",IF(BC$3&gt;(A28stdlife+$E435),(Input!$M$170*(1+rvanilla)^0.5)-SUM($M435:BB435),(Input!$M$170*(1+rvanilla)^0.5)/A28stdlife))</f>
        <v>0</v>
      </c>
      <c r="BD435" s="164">
        <f>IF(A28stdlife="n/a","n/a",IF(BD$3&gt;(A28stdlife+$E435),(Input!$M$170*(1+rvanilla)^0.5)-SUM($M435:BC435),(Input!$M$170*(1+rvanilla)^0.5)/A28stdlife))</f>
        <v>0</v>
      </c>
      <c r="BE435" s="164">
        <f>IF(A28stdlife="n/a","n/a",IF(BE$3&gt;(A28stdlife+$E435),(Input!$M$170*(1+rvanilla)^0.5)-SUM($M435:BD435),(Input!$M$170*(1+rvanilla)^0.5)/A28stdlife))</f>
        <v>0</v>
      </c>
      <c r="BF435" s="164">
        <f>IF(A28stdlife="n/a","n/a",IF(BF$3&gt;(A28stdlife+$E435),(Input!$M$170*(1+rvanilla)^0.5)-SUM($M435:BE435),(Input!$M$170*(1+rvanilla)^0.5)/A28stdlife))</f>
        <v>0</v>
      </c>
      <c r="BG435" s="164">
        <f>IF(A28stdlife="n/a","n/a",IF(BG$3&gt;(A28stdlife+$E435),(Input!$M$170*(1+rvanilla)^0.5)-SUM($M435:BF435),(Input!$M$170*(1+rvanilla)^0.5)/A28stdlife))</f>
        <v>0</v>
      </c>
      <c r="BH435" s="164">
        <f>IF(A28stdlife="n/a","n/a",IF(BH$3&gt;(A28stdlife+$E435),(Input!$M$170*(1+rvanilla)^0.5)-SUM($M435:BG435),(Input!$M$170*(1+rvanilla)^0.5)/A28stdlife))</f>
        <v>0</v>
      </c>
      <c r="BI435" s="164">
        <f>IF(A28stdlife="n/a","n/a",IF(BI$3&gt;(A28stdlife+$E435),(Input!$M$170*(1+rvanilla)^0.5)-SUM($M435:BH435),(Input!$M$170*(1+rvanilla)^0.5)/A28stdlife))</f>
        <v>0</v>
      </c>
      <c r="BJ435" s="18"/>
      <c r="BK435" s="18"/>
      <c r="BL435"/>
      <c r="BM435"/>
      <c r="BN435"/>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row>
    <row r="436" spans="1:256" s="5" customFormat="1" hidden="1" outlineLevel="2" x14ac:dyDescent="0.2">
      <c r="A436" s="18"/>
      <c r="B436" s="18"/>
      <c r="C436" s="36"/>
      <c r="D436" s="485"/>
      <c r="E436" s="283">
        <v>8</v>
      </c>
      <c r="F436" s="38"/>
      <c r="G436" s="391"/>
      <c r="H436" s="308"/>
      <c r="I436" s="308"/>
      <c r="J436" s="308"/>
      <c r="K436" s="308"/>
      <c r="L436" s="308"/>
      <c r="M436" s="308"/>
      <c r="N436" s="307"/>
      <c r="O436" s="164">
        <f>IF(A28stdlife="n/a","n/a",IF(O$3&gt;(A28stdlife+$E436),(Input!$N$170*(1+rvanilla)^0.5)-SUM($N436:N436),(Input!$N$170*(1+rvanilla)^0.5)/A28stdlife))</f>
        <v>0</v>
      </c>
      <c r="P436" s="164">
        <f>IF(A28stdlife="n/a","n/a",IF(P$3&gt;(A28stdlife+$E436),(Input!$N$170*(1+rvanilla)^0.5)-SUM($N436:O436),(Input!$N$170*(1+rvanilla)^0.5)/A28stdlife))</f>
        <v>0</v>
      </c>
      <c r="Q436" s="164">
        <f>IF(A28stdlife="n/a","n/a",IF(Q$3&gt;(A28stdlife+$E436),(Input!$N$170*(1+rvanilla)^0.5)-SUM($N436:P436),(Input!$N$170*(1+rvanilla)^0.5)/A28stdlife))</f>
        <v>0</v>
      </c>
      <c r="R436" s="164">
        <f>IF(A28stdlife="n/a","n/a",IF(R$3&gt;(A28stdlife+$E436),(Input!$N$170*(1+rvanilla)^0.5)-SUM($N436:Q436),(Input!$N$170*(1+rvanilla)^0.5)/A28stdlife))</f>
        <v>0</v>
      </c>
      <c r="S436" s="164">
        <f>IF(A28stdlife="n/a","n/a",IF(S$3&gt;(A28stdlife+$E436),(Input!$N$170*(1+rvanilla)^0.5)-SUM($N436:R436),(Input!$N$170*(1+rvanilla)^0.5)/A28stdlife))</f>
        <v>0</v>
      </c>
      <c r="T436" s="164">
        <f>IF(A28stdlife="n/a","n/a",IF(T$3&gt;(A28stdlife+$E436),(Input!$N$170*(1+rvanilla)^0.5)-SUM($N436:S436),(Input!$N$170*(1+rvanilla)^0.5)/A28stdlife))</f>
        <v>0</v>
      </c>
      <c r="U436" s="164">
        <f>IF(A28stdlife="n/a","n/a",IF(U$3&gt;(A28stdlife+$E436),(Input!$N$170*(1+rvanilla)^0.5)-SUM($N436:T436),(Input!$N$170*(1+rvanilla)^0.5)/A28stdlife))</f>
        <v>0</v>
      </c>
      <c r="V436" s="164">
        <f>IF(A28stdlife="n/a","n/a",IF(V$3&gt;(A28stdlife+$E436),(Input!$N$170*(1+rvanilla)^0.5)-SUM($N436:U436),(Input!$N$170*(1+rvanilla)^0.5)/A28stdlife))</f>
        <v>0</v>
      </c>
      <c r="W436" s="164">
        <f>IF(A28stdlife="n/a","n/a",IF(W$3&gt;(A28stdlife+$E436),(Input!$N$170*(1+rvanilla)^0.5)-SUM($N436:V436),(Input!$N$170*(1+rvanilla)^0.5)/A28stdlife))</f>
        <v>0</v>
      </c>
      <c r="X436" s="164">
        <f>IF(A28stdlife="n/a","n/a",IF(X$3&gt;(A28stdlife+$E436),(Input!$N$170*(1+rvanilla)^0.5)-SUM($N436:W436),(Input!$N$170*(1+rvanilla)^0.5)/A28stdlife))</f>
        <v>0</v>
      </c>
      <c r="Y436" s="164">
        <f>IF(A28stdlife="n/a","n/a",IF(Y$3&gt;(A28stdlife+$E436),(Input!$N$170*(1+rvanilla)^0.5)-SUM($N436:X436),(Input!$N$170*(1+rvanilla)^0.5)/A28stdlife))</f>
        <v>0</v>
      </c>
      <c r="Z436" s="164">
        <f>IF(A28stdlife="n/a","n/a",IF(Z$3&gt;(A28stdlife+$E436),(Input!$N$170*(1+rvanilla)^0.5)-SUM($N436:Y436),(Input!$N$170*(1+rvanilla)^0.5)/A28stdlife))</f>
        <v>0</v>
      </c>
      <c r="AA436" s="164">
        <f>IF(A28stdlife="n/a","n/a",IF(AA$3&gt;(A28stdlife+$E436),(Input!$N$170*(1+rvanilla)^0.5)-SUM($N436:Z436),(Input!$N$170*(1+rvanilla)^0.5)/A28stdlife))</f>
        <v>0</v>
      </c>
      <c r="AB436" s="164">
        <f>IF(A28stdlife="n/a","n/a",IF(AB$3&gt;(A28stdlife+$E436),(Input!$N$170*(1+rvanilla)^0.5)-SUM($N436:AA436),(Input!$N$170*(1+rvanilla)^0.5)/A28stdlife))</f>
        <v>0</v>
      </c>
      <c r="AC436" s="164">
        <f>IF(A28stdlife="n/a","n/a",IF(AC$3&gt;(A28stdlife+$E436),(Input!$N$170*(1+rvanilla)^0.5)-SUM($N436:AB436),(Input!$N$170*(1+rvanilla)^0.5)/A28stdlife))</f>
        <v>0</v>
      </c>
      <c r="AD436" s="164">
        <f>IF(A28stdlife="n/a","n/a",IF(AD$3&gt;(A28stdlife+$E436),(Input!$N$170*(1+rvanilla)^0.5)-SUM($N436:AC436),(Input!$N$170*(1+rvanilla)^0.5)/A28stdlife))</f>
        <v>0</v>
      </c>
      <c r="AE436" s="164">
        <f>IF(A28stdlife="n/a","n/a",IF(AE$3&gt;(A28stdlife+$E436),(Input!$N$170*(1+rvanilla)^0.5)-SUM($N436:AD436),(Input!$N$170*(1+rvanilla)^0.5)/A28stdlife))</f>
        <v>0</v>
      </c>
      <c r="AF436" s="164">
        <f>IF(A28stdlife="n/a","n/a",IF(AF$3&gt;(A28stdlife+$E436),(Input!$N$170*(1+rvanilla)^0.5)-SUM($N436:AE436),(Input!$N$170*(1+rvanilla)^0.5)/A28stdlife))</f>
        <v>0</v>
      </c>
      <c r="AG436" s="164">
        <f>IF(A28stdlife="n/a","n/a",IF(AG$3&gt;(A28stdlife+$E436),(Input!$N$170*(1+rvanilla)^0.5)-SUM($N436:AF436),(Input!$N$170*(1+rvanilla)^0.5)/A28stdlife))</f>
        <v>0</v>
      </c>
      <c r="AH436" s="164">
        <f>IF(A28stdlife="n/a","n/a",IF(AH$3&gt;(A28stdlife+$E436),(Input!$N$170*(1+rvanilla)^0.5)-SUM($N436:AG436),(Input!$N$170*(1+rvanilla)^0.5)/A28stdlife))</f>
        <v>0</v>
      </c>
      <c r="AI436" s="164">
        <f>IF(A28stdlife="n/a","n/a",IF(AI$3&gt;(A28stdlife+$E436),(Input!$N$170*(1+rvanilla)^0.5)-SUM($N436:AH436),(Input!$N$170*(1+rvanilla)^0.5)/A28stdlife))</f>
        <v>0</v>
      </c>
      <c r="AJ436" s="164">
        <f>IF(A28stdlife="n/a","n/a",IF(AJ$3&gt;(A28stdlife+$E436),(Input!$N$170*(1+rvanilla)^0.5)-SUM($N436:AI436),(Input!$N$170*(1+rvanilla)^0.5)/A28stdlife))</f>
        <v>0</v>
      </c>
      <c r="AK436" s="164">
        <f>IF(A28stdlife="n/a","n/a",IF(AK$3&gt;(A28stdlife+$E436),(Input!$N$170*(1+rvanilla)^0.5)-SUM($N436:AJ436),(Input!$N$170*(1+rvanilla)^0.5)/A28stdlife))</f>
        <v>0</v>
      </c>
      <c r="AL436" s="164">
        <f>IF(A28stdlife="n/a","n/a",IF(AL$3&gt;(A28stdlife+$E436),(Input!$N$170*(1+rvanilla)^0.5)-SUM($N436:AK436),(Input!$N$170*(1+rvanilla)^0.5)/A28stdlife))</f>
        <v>0</v>
      </c>
      <c r="AM436" s="164">
        <f>IF(A28stdlife="n/a","n/a",IF(AM$3&gt;(A28stdlife+$E436),(Input!$N$170*(1+rvanilla)^0.5)-SUM($N436:AL436),(Input!$N$170*(1+rvanilla)^0.5)/A28stdlife))</f>
        <v>0</v>
      </c>
      <c r="AN436" s="164">
        <f>IF(A28stdlife="n/a","n/a",IF(AN$3&gt;(A28stdlife+$E436),(Input!$N$170*(1+rvanilla)^0.5)-SUM($N436:AM436),(Input!$N$170*(1+rvanilla)^0.5)/A28stdlife))</f>
        <v>0</v>
      </c>
      <c r="AO436" s="164">
        <f>IF(A28stdlife="n/a","n/a",IF(AO$3&gt;(A28stdlife+$E436),(Input!$N$170*(1+rvanilla)^0.5)-SUM($N436:AN436),(Input!$N$170*(1+rvanilla)^0.5)/A28stdlife))</f>
        <v>0</v>
      </c>
      <c r="AP436" s="164">
        <f>IF(A28stdlife="n/a","n/a",IF(AP$3&gt;(A28stdlife+$E436),(Input!$N$170*(1+rvanilla)^0.5)-SUM($N436:AO436),(Input!$N$170*(1+rvanilla)^0.5)/A28stdlife))</f>
        <v>0</v>
      </c>
      <c r="AQ436" s="164">
        <f>IF(A28stdlife="n/a","n/a",IF(AQ$3&gt;(A28stdlife+$E436),(Input!$N$170*(1+rvanilla)^0.5)-SUM($N436:AP436),(Input!$N$170*(1+rvanilla)^0.5)/A28stdlife))</f>
        <v>0</v>
      </c>
      <c r="AR436" s="164">
        <f>IF(A28stdlife="n/a","n/a",IF(AR$3&gt;(A28stdlife+$E436),(Input!$N$170*(1+rvanilla)^0.5)-SUM($N436:AQ436),(Input!$N$170*(1+rvanilla)^0.5)/A28stdlife))</f>
        <v>0</v>
      </c>
      <c r="AS436" s="164">
        <f>IF(A28stdlife="n/a","n/a",IF(AS$3&gt;(A28stdlife+$E436),(Input!$N$170*(1+rvanilla)^0.5)-SUM($N436:AR436),(Input!$N$170*(1+rvanilla)^0.5)/A28stdlife))</f>
        <v>0</v>
      </c>
      <c r="AT436" s="164">
        <f>IF(A28stdlife="n/a","n/a",IF(AT$3&gt;(A28stdlife+$E436),(Input!$N$170*(1+rvanilla)^0.5)-SUM($N436:AS436),(Input!$N$170*(1+rvanilla)^0.5)/A28stdlife))</f>
        <v>0</v>
      </c>
      <c r="AU436" s="164">
        <f>IF(A28stdlife="n/a","n/a",IF(AU$3&gt;(A28stdlife+$E436),(Input!$N$170*(1+rvanilla)^0.5)-SUM($N436:AT436),(Input!$N$170*(1+rvanilla)^0.5)/A28stdlife))</f>
        <v>0</v>
      </c>
      <c r="AV436" s="164">
        <f>IF(A28stdlife="n/a","n/a",IF(AV$3&gt;(A28stdlife+$E436),(Input!$N$170*(1+rvanilla)^0.5)-SUM($N436:AU436),(Input!$N$170*(1+rvanilla)^0.5)/A28stdlife))</f>
        <v>0</v>
      </c>
      <c r="AW436" s="164">
        <f>IF(A28stdlife="n/a","n/a",IF(AW$3&gt;(A28stdlife+$E436),(Input!$N$170*(1+rvanilla)^0.5)-SUM($N436:AV436),(Input!$N$170*(1+rvanilla)^0.5)/A28stdlife))</f>
        <v>0</v>
      </c>
      <c r="AX436" s="164">
        <f>IF(A28stdlife="n/a","n/a",IF(AX$3&gt;(A28stdlife+$E436),(Input!$N$170*(1+rvanilla)^0.5)-SUM($N436:AW436),(Input!$N$170*(1+rvanilla)^0.5)/A28stdlife))</f>
        <v>0</v>
      </c>
      <c r="AY436" s="164">
        <f>IF(A28stdlife="n/a","n/a",IF(AY$3&gt;(A28stdlife+$E436),(Input!$N$170*(1+rvanilla)^0.5)-SUM($N436:AX436),(Input!$N$170*(1+rvanilla)^0.5)/A28stdlife))</f>
        <v>0</v>
      </c>
      <c r="AZ436" s="164">
        <f>IF(A28stdlife="n/a","n/a",IF(AZ$3&gt;(A28stdlife+$E436),(Input!$N$170*(1+rvanilla)^0.5)-SUM($N436:AY436),(Input!$N$170*(1+rvanilla)^0.5)/A28stdlife))</f>
        <v>0</v>
      </c>
      <c r="BA436" s="164">
        <f>IF(A28stdlife="n/a","n/a",IF(BA$3&gt;(A28stdlife+$E436),(Input!$N$170*(1+rvanilla)^0.5)-SUM($N436:AZ436),(Input!$N$170*(1+rvanilla)^0.5)/A28stdlife))</f>
        <v>0</v>
      </c>
      <c r="BB436" s="164">
        <f>IF(A28stdlife="n/a","n/a",IF(BB$3&gt;(A28stdlife+$E436),(Input!$N$170*(1+rvanilla)^0.5)-SUM($N436:BA436),(Input!$N$170*(1+rvanilla)^0.5)/A28stdlife))</f>
        <v>0</v>
      </c>
      <c r="BC436" s="164">
        <f>IF(A28stdlife="n/a","n/a",IF(BC$3&gt;(A28stdlife+$E436),(Input!$N$170*(1+rvanilla)^0.5)-SUM($N436:BB436),(Input!$N$170*(1+rvanilla)^0.5)/A28stdlife))</f>
        <v>0</v>
      </c>
      <c r="BD436" s="164">
        <f>IF(A28stdlife="n/a","n/a",IF(BD$3&gt;(A28stdlife+$E436),(Input!$N$170*(1+rvanilla)^0.5)-SUM($N436:BC436),(Input!$N$170*(1+rvanilla)^0.5)/A28stdlife))</f>
        <v>0</v>
      </c>
      <c r="BE436" s="164">
        <f>IF(A28stdlife="n/a","n/a",IF(BE$3&gt;(A28stdlife+$E436),(Input!$N$170*(1+rvanilla)^0.5)-SUM($N436:BD436),(Input!$N$170*(1+rvanilla)^0.5)/A28stdlife))</f>
        <v>0</v>
      </c>
      <c r="BF436" s="164">
        <f>IF(A28stdlife="n/a","n/a",IF(BF$3&gt;(A28stdlife+$E436),(Input!$N$170*(1+rvanilla)^0.5)-SUM($N436:BE436),(Input!$N$170*(1+rvanilla)^0.5)/A28stdlife))</f>
        <v>0</v>
      </c>
      <c r="BG436" s="164">
        <f>IF(A28stdlife="n/a","n/a",IF(BG$3&gt;(A28stdlife+$E436),(Input!$N$170*(1+rvanilla)^0.5)-SUM($N436:BF436),(Input!$N$170*(1+rvanilla)^0.5)/A28stdlife))</f>
        <v>0</v>
      </c>
      <c r="BH436" s="164">
        <f>IF(A28stdlife="n/a","n/a",IF(BH$3&gt;(A28stdlife+$E436),(Input!$N$170*(1+rvanilla)^0.5)-SUM($N436:BG436),(Input!$N$170*(1+rvanilla)^0.5)/A28stdlife))</f>
        <v>0</v>
      </c>
      <c r="BI436" s="164">
        <f>IF(A28stdlife="n/a","n/a",IF(BI$3&gt;(A28stdlife+$E436),(Input!$N$170*(1+rvanilla)^0.5)-SUM($N436:BH436),(Input!$N$170*(1+rvanilla)^0.5)/A28stdlife))</f>
        <v>0</v>
      </c>
      <c r="BJ436" s="18"/>
      <c r="BK436" s="18"/>
      <c r="BL436"/>
      <c r="BM436"/>
      <c r="BN436"/>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row>
    <row r="437" spans="1:256" s="5" customFormat="1" hidden="1" outlineLevel="2" x14ac:dyDescent="0.2">
      <c r="A437" s="18"/>
      <c r="B437" s="18"/>
      <c r="C437" s="36"/>
      <c r="D437" s="485"/>
      <c r="E437" s="283">
        <v>9</v>
      </c>
      <c r="F437" s="38"/>
      <c r="G437" s="391"/>
      <c r="H437" s="308"/>
      <c r="I437" s="308"/>
      <c r="J437" s="308"/>
      <c r="K437" s="308"/>
      <c r="L437" s="308"/>
      <c r="M437" s="308"/>
      <c r="N437" s="308"/>
      <c r="O437" s="307"/>
      <c r="P437" s="164">
        <f>IF(A28stdlife="n/a","n/a",IF(P$3&gt;(A28stdlife+$E437),(Input!$O$170*(1+rvanilla)^0.5)-SUM($O437:O437),(Input!$O$170*(1+rvanilla)^0.5)/A28stdlife))</f>
        <v>0</v>
      </c>
      <c r="Q437" s="164">
        <f>IF(A28stdlife="n/a","n/a",IF(Q$3&gt;(A28stdlife+$E437),(Input!$O$170*(1+rvanilla)^0.5)-SUM($O437:P437),(Input!$O$170*(1+rvanilla)^0.5)/A28stdlife))</f>
        <v>0</v>
      </c>
      <c r="R437" s="164">
        <f>IF(A28stdlife="n/a","n/a",IF(R$3&gt;(A28stdlife+$E437),(Input!$O$170*(1+rvanilla)^0.5)-SUM($O437:Q437),(Input!$O$170*(1+rvanilla)^0.5)/A28stdlife))</f>
        <v>0</v>
      </c>
      <c r="S437" s="164">
        <f>IF(A28stdlife="n/a","n/a",IF(S$3&gt;(A28stdlife+$E437),(Input!$O$170*(1+rvanilla)^0.5)-SUM($O437:R437),(Input!$O$170*(1+rvanilla)^0.5)/A28stdlife))</f>
        <v>0</v>
      </c>
      <c r="T437" s="164">
        <f>IF(A28stdlife="n/a","n/a",IF(T$3&gt;(A28stdlife+$E437),(Input!$O$170*(1+rvanilla)^0.5)-SUM($O437:S437),(Input!$O$170*(1+rvanilla)^0.5)/A28stdlife))</f>
        <v>0</v>
      </c>
      <c r="U437" s="164">
        <f>IF(A28stdlife="n/a","n/a",IF(U$3&gt;(A28stdlife+$E437),(Input!$O$170*(1+rvanilla)^0.5)-SUM($O437:T437),(Input!$O$170*(1+rvanilla)^0.5)/A28stdlife))</f>
        <v>0</v>
      </c>
      <c r="V437" s="164">
        <f>IF(A28stdlife="n/a","n/a",IF(V$3&gt;(A28stdlife+$E437),(Input!$O$170*(1+rvanilla)^0.5)-SUM($O437:U437),(Input!$O$170*(1+rvanilla)^0.5)/A28stdlife))</f>
        <v>0</v>
      </c>
      <c r="W437" s="164">
        <f>IF(A28stdlife="n/a","n/a",IF(W$3&gt;(A28stdlife+$E437),(Input!$O$170*(1+rvanilla)^0.5)-SUM($O437:V437),(Input!$O$170*(1+rvanilla)^0.5)/A28stdlife))</f>
        <v>0</v>
      </c>
      <c r="X437" s="164">
        <f>IF(A28stdlife="n/a","n/a",IF(X$3&gt;(A28stdlife+$E437),(Input!$O$170*(1+rvanilla)^0.5)-SUM($O437:W437),(Input!$O$170*(1+rvanilla)^0.5)/A28stdlife))</f>
        <v>0</v>
      </c>
      <c r="Y437" s="164">
        <f>IF(A28stdlife="n/a","n/a",IF(Y$3&gt;(A28stdlife+$E437),(Input!$O$170*(1+rvanilla)^0.5)-SUM($O437:X437),(Input!$O$170*(1+rvanilla)^0.5)/A28stdlife))</f>
        <v>0</v>
      </c>
      <c r="Z437" s="164">
        <f>IF(A28stdlife="n/a","n/a",IF(Z$3&gt;(A28stdlife+$E437),(Input!$O$170*(1+rvanilla)^0.5)-SUM($O437:Y437),(Input!$O$170*(1+rvanilla)^0.5)/A28stdlife))</f>
        <v>0</v>
      </c>
      <c r="AA437" s="164">
        <f>IF(A28stdlife="n/a","n/a",IF(AA$3&gt;(A28stdlife+$E437),(Input!$O$170*(1+rvanilla)^0.5)-SUM($O437:Z437),(Input!$O$170*(1+rvanilla)^0.5)/A28stdlife))</f>
        <v>0</v>
      </c>
      <c r="AB437" s="164">
        <f>IF(A28stdlife="n/a","n/a",IF(AB$3&gt;(A28stdlife+$E437),(Input!$O$170*(1+rvanilla)^0.5)-SUM($O437:AA437),(Input!$O$170*(1+rvanilla)^0.5)/A28stdlife))</f>
        <v>0</v>
      </c>
      <c r="AC437" s="164">
        <f>IF(A28stdlife="n/a","n/a",IF(AC$3&gt;(A28stdlife+$E437),(Input!$O$170*(1+rvanilla)^0.5)-SUM($O437:AB437),(Input!$O$170*(1+rvanilla)^0.5)/A28stdlife))</f>
        <v>0</v>
      </c>
      <c r="AD437" s="164">
        <f>IF(A28stdlife="n/a","n/a",IF(AD$3&gt;(A28stdlife+$E437),(Input!$O$170*(1+rvanilla)^0.5)-SUM($O437:AC437),(Input!$O$170*(1+rvanilla)^0.5)/A28stdlife))</f>
        <v>0</v>
      </c>
      <c r="AE437" s="164">
        <f>IF(A28stdlife="n/a","n/a",IF(AE$3&gt;(A28stdlife+$E437),(Input!$O$170*(1+rvanilla)^0.5)-SUM($O437:AD437),(Input!$O$170*(1+rvanilla)^0.5)/A28stdlife))</f>
        <v>0</v>
      </c>
      <c r="AF437" s="164">
        <f>IF(A28stdlife="n/a","n/a",IF(AF$3&gt;(A28stdlife+$E437),(Input!$O$170*(1+rvanilla)^0.5)-SUM($O437:AE437),(Input!$O$170*(1+rvanilla)^0.5)/A28stdlife))</f>
        <v>0</v>
      </c>
      <c r="AG437" s="164">
        <f>IF(A28stdlife="n/a","n/a",IF(AG$3&gt;(A28stdlife+$E437),(Input!$O$170*(1+rvanilla)^0.5)-SUM($O437:AF437),(Input!$O$170*(1+rvanilla)^0.5)/A28stdlife))</f>
        <v>0</v>
      </c>
      <c r="AH437" s="164">
        <f>IF(A28stdlife="n/a","n/a",IF(AH$3&gt;(A28stdlife+$E437),(Input!$O$170*(1+rvanilla)^0.5)-SUM($O437:AG437),(Input!$O$170*(1+rvanilla)^0.5)/A28stdlife))</f>
        <v>0</v>
      </c>
      <c r="AI437" s="164">
        <f>IF(A28stdlife="n/a","n/a",IF(AI$3&gt;(A28stdlife+$E437),(Input!$O$170*(1+rvanilla)^0.5)-SUM($O437:AH437),(Input!$O$170*(1+rvanilla)^0.5)/A28stdlife))</f>
        <v>0</v>
      </c>
      <c r="AJ437" s="164">
        <f>IF(A28stdlife="n/a","n/a",IF(AJ$3&gt;(A28stdlife+$E437),(Input!$O$170*(1+rvanilla)^0.5)-SUM($O437:AI437),(Input!$O$170*(1+rvanilla)^0.5)/A28stdlife))</f>
        <v>0</v>
      </c>
      <c r="AK437" s="164">
        <f>IF(A28stdlife="n/a","n/a",IF(AK$3&gt;(A28stdlife+$E437),(Input!$O$170*(1+rvanilla)^0.5)-SUM($O437:AJ437),(Input!$O$170*(1+rvanilla)^0.5)/A28stdlife))</f>
        <v>0</v>
      </c>
      <c r="AL437" s="164">
        <f>IF(A28stdlife="n/a","n/a",IF(AL$3&gt;(A28stdlife+$E437),(Input!$O$170*(1+rvanilla)^0.5)-SUM($O437:AK437),(Input!$O$170*(1+rvanilla)^0.5)/A28stdlife))</f>
        <v>0</v>
      </c>
      <c r="AM437" s="164">
        <f>IF(A28stdlife="n/a","n/a",IF(AM$3&gt;(A28stdlife+$E437),(Input!$O$170*(1+rvanilla)^0.5)-SUM($O437:AL437),(Input!$O$170*(1+rvanilla)^0.5)/A28stdlife))</f>
        <v>0</v>
      </c>
      <c r="AN437" s="164">
        <f>IF(A28stdlife="n/a","n/a",IF(AN$3&gt;(A28stdlife+$E437),(Input!$O$170*(1+rvanilla)^0.5)-SUM($O437:AM437),(Input!$O$170*(1+rvanilla)^0.5)/A28stdlife))</f>
        <v>0</v>
      </c>
      <c r="AO437" s="164">
        <f>IF(A28stdlife="n/a","n/a",IF(AO$3&gt;(A28stdlife+$E437),(Input!$O$170*(1+rvanilla)^0.5)-SUM($O437:AN437),(Input!$O$170*(1+rvanilla)^0.5)/A28stdlife))</f>
        <v>0</v>
      </c>
      <c r="AP437" s="164">
        <f>IF(A28stdlife="n/a","n/a",IF(AP$3&gt;(A28stdlife+$E437),(Input!$O$170*(1+rvanilla)^0.5)-SUM($O437:AO437),(Input!$O$170*(1+rvanilla)^0.5)/A28stdlife))</f>
        <v>0</v>
      </c>
      <c r="AQ437" s="164">
        <f>IF(A28stdlife="n/a","n/a",IF(AQ$3&gt;(A28stdlife+$E437),(Input!$O$170*(1+rvanilla)^0.5)-SUM($O437:AP437),(Input!$O$170*(1+rvanilla)^0.5)/A28stdlife))</f>
        <v>0</v>
      </c>
      <c r="AR437" s="164">
        <f>IF(A28stdlife="n/a","n/a",IF(AR$3&gt;(A28stdlife+$E437),(Input!$O$170*(1+rvanilla)^0.5)-SUM($O437:AQ437),(Input!$O$170*(1+rvanilla)^0.5)/A28stdlife))</f>
        <v>0</v>
      </c>
      <c r="AS437" s="164">
        <f>IF(A28stdlife="n/a","n/a",IF(AS$3&gt;(A28stdlife+$E437),(Input!$O$170*(1+rvanilla)^0.5)-SUM($O437:AR437),(Input!$O$170*(1+rvanilla)^0.5)/A28stdlife))</f>
        <v>0</v>
      </c>
      <c r="AT437" s="164">
        <f>IF(A28stdlife="n/a","n/a",IF(AT$3&gt;(A28stdlife+$E437),(Input!$O$170*(1+rvanilla)^0.5)-SUM($O437:AS437),(Input!$O$170*(1+rvanilla)^0.5)/A28stdlife))</f>
        <v>0</v>
      </c>
      <c r="AU437" s="164">
        <f>IF(A28stdlife="n/a","n/a",IF(AU$3&gt;(A28stdlife+$E437),(Input!$O$170*(1+rvanilla)^0.5)-SUM($O437:AT437),(Input!$O$170*(1+rvanilla)^0.5)/A28stdlife))</f>
        <v>0</v>
      </c>
      <c r="AV437" s="164">
        <f>IF(A28stdlife="n/a","n/a",IF(AV$3&gt;(A28stdlife+$E437),(Input!$O$170*(1+rvanilla)^0.5)-SUM($O437:AU437),(Input!$O$170*(1+rvanilla)^0.5)/A28stdlife))</f>
        <v>0</v>
      </c>
      <c r="AW437" s="164">
        <f>IF(A28stdlife="n/a","n/a",IF(AW$3&gt;(A28stdlife+$E437),(Input!$O$170*(1+rvanilla)^0.5)-SUM($O437:AV437),(Input!$O$170*(1+rvanilla)^0.5)/A28stdlife))</f>
        <v>0</v>
      </c>
      <c r="AX437" s="164">
        <f>IF(A28stdlife="n/a","n/a",IF(AX$3&gt;(A28stdlife+$E437),(Input!$O$170*(1+rvanilla)^0.5)-SUM($O437:AW437),(Input!$O$170*(1+rvanilla)^0.5)/A28stdlife))</f>
        <v>0</v>
      </c>
      <c r="AY437" s="164">
        <f>IF(A28stdlife="n/a","n/a",IF(AY$3&gt;(A28stdlife+$E437),(Input!$O$170*(1+rvanilla)^0.5)-SUM($O437:AX437),(Input!$O$170*(1+rvanilla)^0.5)/A28stdlife))</f>
        <v>0</v>
      </c>
      <c r="AZ437" s="164">
        <f>IF(A28stdlife="n/a","n/a",IF(AZ$3&gt;(A28stdlife+$E437),(Input!$O$170*(1+rvanilla)^0.5)-SUM($O437:AY437),(Input!$O$170*(1+rvanilla)^0.5)/A28stdlife))</f>
        <v>0</v>
      </c>
      <c r="BA437" s="164">
        <f>IF(A28stdlife="n/a","n/a",IF(BA$3&gt;(A28stdlife+$E437),(Input!$O$170*(1+rvanilla)^0.5)-SUM($O437:AZ437),(Input!$O$170*(1+rvanilla)^0.5)/A28stdlife))</f>
        <v>0</v>
      </c>
      <c r="BB437" s="164">
        <f>IF(A28stdlife="n/a","n/a",IF(BB$3&gt;(A28stdlife+$E437),(Input!$O$170*(1+rvanilla)^0.5)-SUM($O437:BA437),(Input!$O$170*(1+rvanilla)^0.5)/A28stdlife))</f>
        <v>0</v>
      </c>
      <c r="BC437" s="164">
        <f>IF(A28stdlife="n/a","n/a",IF(BC$3&gt;(A28stdlife+$E437),(Input!$O$170*(1+rvanilla)^0.5)-SUM($O437:BB437),(Input!$O$170*(1+rvanilla)^0.5)/A28stdlife))</f>
        <v>0</v>
      </c>
      <c r="BD437" s="164">
        <f>IF(A28stdlife="n/a","n/a",IF(BD$3&gt;(A28stdlife+$E437),(Input!$O$170*(1+rvanilla)^0.5)-SUM($O437:BC437),(Input!$O$170*(1+rvanilla)^0.5)/A28stdlife))</f>
        <v>0</v>
      </c>
      <c r="BE437" s="164">
        <f>IF(A28stdlife="n/a","n/a",IF(BE$3&gt;(A28stdlife+$E437),(Input!$O$170*(1+rvanilla)^0.5)-SUM($O437:BD437),(Input!$O$170*(1+rvanilla)^0.5)/A28stdlife))</f>
        <v>0</v>
      </c>
      <c r="BF437" s="164">
        <f>IF(A28stdlife="n/a","n/a",IF(BF$3&gt;(A28stdlife+$E437),(Input!$O$170*(1+rvanilla)^0.5)-SUM($O437:BE437),(Input!$O$170*(1+rvanilla)^0.5)/A28stdlife))</f>
        <v>0</v>
      </c>
      <c r="BG437" s="164">
        <f>IF(A28stdlife="n/a","n/a",IF(BG$3&gt;(A28stdlife+$E437),(Input!$O$170*(1+rvanilla)^0.5)-SUM($O437:BF437),(Input!$O$170*(1+rvanilla)^0.5)/A28stdlife))</f>
        <v>0</v>
      </c>
      <c r="BH437" s="164">
        <f>IF(A28stdlife="n/a","n/a",IF(BH$3&gt;(A28stdlife+$E437),(Input!$O$170*(1+rvanilla)^0.5)-SUM($O437:BG437),(Input!$O$170*(1+rvanilla)^0.5)/A28stdlife))</f>
        <v>0</v>
      </c>
      <c r="BI437" s="164">
        <f>IF(A28stdlife="n/a","n/a",IF(BI$3&gt;(A28stdlife+$E437),(Input!$O$170*(1+rvanilla)^0.5)-SUM($O437:BH437),(Input!$O$170*(1+rvanilla)^0.5)/A28stdlife))</f>
        <v>0</v>
      </c>
      <c r="BJ437" s="18"/>
      <c r="BK437" s="18"/>
      <c r="BL437"/>
      <c r="BM437"/>
      <c r="BN437"/>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row>
    <row r="438" spans="1:256" s="5" customFormat="1" hidden="1" outlineLevel="2" x14ac:dyDescent="0.2">
      <c r="A438" s="18"/>
      <c r="B438" s="18"/>
      <c r="C438" s="36"/>
      <c r="D438" s="485"/>
      <c r="E438" s="284">
        <v>10</v>
      </c>
      <c r="F438" s="38"/>
      <c r="G438" s="391"/>
      <c r="H438" s="308"/>
      <c r="I438" s="308"/>
      <c r="J438" s="308"/>
      <c r="K438" s="308"/>
      <c r="L438" s="308"/>
      <c r="M438" s="308"/>
      <c r="N438" s="308"/>
      <c r="O438" s="308"/>
      <c r="P438" s="307"/>
      <c r="Q438" s="164">
        <f>IF(A28stdlife="n/a","n/a",IF(Q$3&gt;(A28stdlife+$E438),(Input!$P$170*(1+rvanilla)^0.5)-SUM($P438:P438),(Input!$P$170*(1+rvanilla)^0.5)/A28stdlife))</f>
        <v>0</v>
      </c>
      <c r="R438" s="164">
        <f>IF(A28stdlife="n/a","n/a",IF(R$3&gt;(A28stdlife+$E438),(Input!$P$170*(1+rvanilla)^0.5)-SUM($P438:Q438),(Input!$P$170*(1+rvanilla)^0.5)/A28stdlife))</f>
        <v>0</v>
      </c>
      <c r="S438" s="164">
        <f>IF(A28stdlife="n/a","n/a",IF(S$3&gt;(A28stdlife+$E438),(Input!$P$170*(1+rvanilla)^0.5)-SUM($P438:R438),(Input!$P$170*(1+rvanilla)^0.5)/A28stdlife))</f>
        <v>0</v>
      </c>
      <c r="T438" s="164">
        <f>IF(A28stdlife="n/a","n/a",IF(T$3&gt;(A28stdlife+$E438),(Input!$P$170*(1+rvanilla)^0.5)-SUM($P438:S438),(Input!$P$170*(1+rvanilla)^0.5)/A28stdlife))</f>
        <v>0</v>
      </c>
      <c r="U438" s="164">
        <f>IF(A28stdlife="n/a","n/a",IF(U$3&gt;(A28stdlife+$E438),(Input!$P$170*(1+rvanilla)^0.5)-SUM($P438:T438),(Input!$P$170*(1+rvanilla)^0.5)/A28stdlife))</f>
        <v>0</v>
      </c>
      <c r="V438" s="164">
        <f>IF(A28stdlife="n/a","n/a",IF(V$3&gt;(A28stdlife+$E438),(Input!$P$170*(1+rvanilla)^0.5)-SUM($P438:U438),(Input!$P$170*(1+rvanilla)^0.5)/A28stdlife))</f>
        <v>0</v>
      </c>
      <c r="W438" s="164">
        <f>IF(A28stdlife="n/a","n/a",IF(W$3&gt;(A28stdlife+$E438),(Input!$P$170*(1+rvanilla)^0.5)-SUM($P438:V438),(Input!$P$170*(1+rvanilla)^0.5)/A28stdlife))</f>
        <v>0</v>
      </c>
      <c r="X438" s="164">
        <f>IF(A28stdlife="n/a","n/a",IF(X$3&gt;(A28stdlife+$E438),(Input!$P$170*(1+rvanilla)^0.5)-SUM($P438:W438),(Input!$P$170*(1+rvanilla)^0.5)/A28stdlife))</f>
        <v>0</v>
      </c>
      <c r="Y438" s="164">
        <f>IF(A28stdlife="n/a","n/a",IF(Y$3&gt;(A28stdlife+$E438),(Input!$P$170*(1+rvanilla)^0.5)-SUM($P438:X438),(Input!$P$170*(1+rvanilla)^0.5)/A28stdlife))</f>
        <v>0</v>
      </c>
      <c r="Z438" s="164">
        <f>IF(A28stdlife="n/a","n/a",IF(Z$3&gt;(A28stdlife+$E438),(Input!$P$170*(1+rvanilla)^0.5)-SUM($P438:Y438),(Input!$P$170*(1+rvanilla)^0.5)/A28stdlife))</f>
        <v>0</v>
      </c>
      <c r="AA438" s="164">
        <f>IF(A28stdlife="n/a","n/a",IF(AA$3&gt;(A28stdlife+$E438),(Input!$P$170*(1+rvanilla)^0.5)-SUM($P438:Z438),(Input!$P$170*(1+rvanilla)^0.5)/A28stdlife))</f>
        <v>0</v>
      </c>
      <c r="AB438" s="164">
        <f>IF(A28stdlife="n/a","n/a",IF(AB$3&gt;(A28stdlife+$E438),(Input!$P$170*(1+rvanilla)^0.5)-SUM($P438:AA438),(Input!$P$170*(1+rvanilla)^0.5)/A28stdlife))</f>
        <v>0</v>
      </c>
      <c r="AC438" s="164">
        <f>IF(A28stdlife="n/a","n/a",IF(AC$3&gt;(A28stdlife+$E438),(Input!$P$170*(1+rvanilla)^0.5)-SUM($P438:AB438),(Input!$P$170*(1+rvanilla)^0.5)/A28stdlife))</f>
        <v>0</v>
      </c>
      <c r="AD438" s="164">
        <f>IF(A28stdlife="n/a","n/a",IF(AD$3&gt;(A28stdlife+$E438),(Input!$P$170*(1+rvanilla)^0.5)-SUM($P438:AC438),(Input!$P$170*(1+rvanilla)^0.5)/A28stdlife))</f>
        <v>0</v>
      </c>
      <c r="AE438" s="164">
        <f>IF(A28stdlife="n/a","n/a",IF(AE$3&gt;(A28stdlife+$E438),(Input!$P$170*(1+rvanilla)^0.5)-SUM($P438:AD438),(Input!$P$170*(1+rvanilla)^0.5)/A28stdlife))</f>
        <v>0</v>
      </c>
      <c r="AF438" s="164">
        <f>IF(A28stdlife="n/a","n/a",IF(AF$3&gt;(A28stdlife+$E438),(Input!$P$170*(1+rvanilla)^0.5)-SUM($P438:AE438),(Input!$P$170*(1+rvanilla)^0.5)/A28stdlife))</f>
        <v>0</v>
      </c>
      <c r="AG438" s="164">
        <f>IF(A28stdlife="n/a","n/a",IF(AG$3&gt;(A28stdlife+$E438),(Input!$P$170*(1+rvanilla)^0.5)-SUM($P438:AF438),(Input!$P$170*(1+rvanilla)^0.5)/A28stdlife))</f>
        <v>0</v>
      </c>
      <c r="AH438" s="164">
        <f>IF(A28stdlife="n/a","n/a",IF(AH$3&gt;(A28stdlife+$E438),(Input!$P$170*(1+rvanilla)^0.5)-SUM($P438:AG438),(Input!$P$170*(1+rvanilla)^0.5)/A28stdlife))</f>
        <v>0</v>
      </c>
      <c r="AI438" s="164">
        <f>IF(A28stdlife="n/a","n/a",IF(AI$3&gt;(A28stdlife+$E438),(Input!$P$170*(1+rvanilla)^0.5)-SUM($P438:AH438),(Input!$P$170*(1+rvanilla)^0.5)/A28stdlife))</f>
        <v>0</v>
      </c>
      <c r="AJ438" s="164">
        <f>IF(A28stdlife="n/a","n/a",IF(AJ$3&gt;(A28stdlife+$E438),(Input!$P$170*(1+rvanilla)^0.5)-SUM($P438:AI438),(Input!$P$170*(1+rvanilla)^0.5)/A28stdlife))</f>
        <v>0</v>
      </c>
      <c r="AK438" s="164">
        <f>IF(A28stdlife="n/a","n/a",IF(AK$3&gt;(A28stdlife+$E438),(Input!$P$170*(1+rvanilla)^0.5)-SUM($P438:AJ438),(Input!$P$170*(1+rvanilla)^0.5)/A28stdlife))</f>
        <v>0</v>
      </c>
      <c r="AL438" s="164">
        <f>IF(A28stdlife="n/a","n/a",IF(AL$3&gt;(A28stdlife+$E438),(Input!$P$170*(1+rvanilla)^0.5)-SUM($P438:AK438),(Input!$P$170*(1+rvanilla)^0.5)/A28stdlife))</f>
        <v>0</v>
      </c>
      <c r="AM438" s="164">
        <f>IF(A28stdlife="n/a","n/a",IF(AM$3&gt;(A28stdlife+$E438),(Input!$P$170*(1+rvanilla)^0.5)-SUM($P438:AL438),(Input!$P$170*(1+rvanilla)^0.5)/A28stdlife))</f>
        <v>0</v>
      </c>
      <c r="AN438" s="164">
        <f>IF(A28stdlife="n/a","n/a",IF(AN$3&gt;(A28stdlife+$E438),(Input!$P$170*(1+rvanilla)^0.5)-SUM($P438:AM438),(Input!$P$170*(1+rvanilla)^0.5)/A28stdlife))</f>
        <v>0</v>
      </c>
      <c r="AO438" s="164">
        <f>IF(A28stdlife="n/a","n/a",IF(AO$3&gt;(A28stdlife+$E438),(Input!$P$170*(1+rvanilla)^0.5)-SUM($P438:AN438),(Input!$P$170*(1+rvanilla)^0.5)/A28stdlife))</f>
        <v>0</v>
      </c>
      <c r="AP438" s="164">
        <f>IF(A28stdlife="n/a","n/a",IF(AP$3&gt;(A28stdlife+$E438),(Input!$P$170*(1+rvanilla)^0.5)-SUM($P438:AO438),(Input!$P$170*(1+rvanilla)^0.5)/A28stdlife))</f>
        <v>0</v>
      </c>
      <c r="AQ438" s="164">
        <f>IF(A28stdlife="n/a","n/a",IF(AQ$3&gt;(A28stdlife+$E438),(Input!$P$170*(1+rvanilla)^0.5)-SUM($P438:AP438),(Input!$P$170*(1+rvanilla)^0.5)/A28stdlife))</f>
        <v>0</v>
      </c>
      <c r="AR438" s="164">
        <f>IF(A28stdlife="n/a","n/a",IF(AR$3&gt;(A28stdlife+$E438),(Input!$P$170*(1+rvanilla)^0.5)-SUM($P438:AQ438),(Input!$P$170*(1+rvanilla)^0.5)/A28stdlife))</f>
        <v>0</v>
      </c>
      <c r="AS438" s="164">
        <f>IF(A28stdlife="n/a","n/a",IF(AS$3&gt;(A28stdlife+$E438),(Input!$P$170*(1+rvanilla)^0.5)-SUM($P438:AR438),(Input!$P$170*(1+rvanilla)^0.5)/A28stdlife))</f>
        <v>0</v>
      </c>
      <c r="AT438" s="164">
        <f>IF(A28stdlife="n/a","n/a",IF(AT$3&gt;(A28stdlife+$E438),(Input!$P$170*(1+rvanilla)^0.5)-SUM($P438:AS438),(Input!$P$170*(1+rvanilla)^0.5)/A28stdlife))</f>
        <v>0</v>
      </c>
      <c r="AU438" s="164">
        <f>IF(A28stdlife="n/a","n/a",IF(AU$3&gt;(A28stdlife+$E438),(Input!$P$170*(1+rvanilla)^0.5)-SUM($P438:AT438),(Input!$P$170*(1+rvanilla)^0.5)/A28stdlife))</f>
        <v>0</v>
      </c>
      <c r="AV438" s="164">
        <f>IF(A28stdlife="n/a","n/a",IF(AV$3&gt;(A28stdlife+$E438),(Input!$P$170*(1+rvanilla)^0.5)-SUM($P438:AU438),(Input!$P$170*(1+rvanilla)^0.5)/A28stdlife))</f>
        <v>0</v>
      </c>
      <c r="AW438" s="164">
        <f>IF(A28stdlife="n/a","n/a",IF(AW$3&gt;(A28stdlife+$E438),(Input!$P$170*(1+rvanilla)^0.5)-SUM($P438:AV438),(Input!$P$170*(1+rvanilla)^0.5)/A28stdlife))</f>
        <v>0</v>
      </c>
      <c r="AX438" s="164">
        <f>IF(A28stdlife="n/a","n/a",IF(AX$3&gt;(A28stdlife+$E438),(Input!$P$170*(1+rvanilla)^0.5)-SUM($P438:AW438),(Input!$P$170*(1+rvanilla)^0.5)/A28stdlife))</f>
        <v>0</v>
      </c>
      <c r="AY438" s="164">
        <f>IF(A28stdlife="n/a","n/a",IF(AY$3&gt;(A28stdlife+$E438),(Input!$P$170*(1+rvanilla)^0.5)-SUM($P438:AX438),(Input!$P$170*(1+rvanilla)^0.5)/A28stdlife))</f>
        <v>0</v>
      </c>
      <c r="AZ438" s="164">
        <f>IF(A28stdlife="n/a","n/a",IF(AZ$3&gt;(A28stdlife+$E438),(Input!$P$170*(1+rvanilla)^0.5)-SUM($P438:AY438),(Input!$P$170*(1+rvanilla)^0.5)/A28stdlife))</f>
        <v>0</v>
      </c>
      <c r="BA438" s="164">
        <f>IF(A28stdlife="n/a","n/a",IF(BA$3&gt;(A28stdlife+$E438),(Input!$P$170*(1+rvanilla)^0.5)-SUM($P438:AZ438),(Input!$P$170*(1+rvanilla)^0.5)/A28stdlife))</f>
        <v>0</v>
      </c>
      <c r="BB438" s="164">
        <f>IF(A28stdlife="n/a","n/a",IF(BB$3&gt;(A28stdlife+$E438),(Input!$P$170*(1+rvanilla)^0.5)-SUM($P438:BA438),(Input!$P$170*(1+rvanilla)^0.5)/A28stdlife))</f>
        <v>0</v>
      </c>
      <c r="BC438" s="164">
        <f>IF(A28stdlife="n/a","n/a",IF(BC$3&gt;(A28stdlife+$E438),(Input!$P$170*(1+rvanilla)^0.5)-SUM($P438:BB438),(Input!$P$170*(1+rvanilla)^0.5)/A28stdlife))</f>
        <v>0</v>
      </c>
      <c r="BD438" s="164">
        <f>IF(A28stdlife="n/a","n/a",IF(BD$3&gt;(A28stdlife+$E438),(Input!$P$170*(1+rvanilla)^0.5)-SUM($P438:BC438),(Input!$P$170*(1+rvanilla)^0.5)/A28stdlife))</f>
        <v>0</v>
      </c>
      <c r="BE438" s="164">
        <f>IF(A28stdlife="n/a","n/a",IF(BE$3&gt;(A28stdlife+$E438),(Input!$P$170*(1+rvanilla)^0.5)-SUM($P438:BD438),(Input!$P$170*(1+rvanilla)^0.5)/A28stdlife))</f>
        <v>0</v>
      </c>
      <c r="BF438" s="164">
        <f>IF(A28stdlife="n/a","n/a",IF(BF$3&gt;(A28stdlife+$E438),(Input!$P$170*(1+rvanilla)^0.5)-SUM($P438:BE438),(Input!$P$170*(1+rvanilla)^0.5)/A28stdlife))</f>
        <v>0</v>
      </c>
      <c r="BG438" s="164">
        <f>IF(A28stdlife="n/a","n/a",IF(BG$3&gt;(A28stdlife+$E438),(Input!$P$170*(1+rvanilla)^0.5)-SUM($P438:BF438),(Input!$P$170*(1+rvanilla)^0.5)/A28stdlife))</f>
        <v>0</v>
      </c>
      <c r="BH438" s="164">
        <f>IF(A28stdlife="n/a","n/a",IF(BH$3&gt;(A28stdlife+$E438),(Input!$P$170*(1+rvanilla)^0.5)-SUM($P438:BG438),(Input!$P$170*(1+rvanilla)^0.5)/A28stdlife))</f>
        <v>0</v>
      </c>
      <c r="BI438" s="164">
        <f>IF(A28stdlife="n/a","n/a",IF(BI$3&gt;(A28stdlife+$E438),(Input!$P$170*(1+rvanilla)^0.5)-SUM($P438:BH438),(Input!$P$170*(1+rvanilla)^0.5)/A28stdlife))</f>
        <v>0</v>
      </c>
      <c r="BJ438" s="18"/>
      <c r="BK438" s="18"/>
      <c r="BL438"/>
      <c r="BM438"/>
      <c r="BN438"/>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row>
    <row r="439" spans="1:256" s="5" customFormat="1" hidden="1" outlineLevel="1" x14ac:dyDescent="0.2">
      <c r="A439" s="18"/>
      <c r="B439" s="18"/>
      <c r="C439" s="36">
        <f>Asset28</f>
        <v>0</v>
      </c>
      <c r="D439" s="18"/>
      <c r="E439" s="18"/>
      <c r="F439" s="33"/>
      <c r="G439" s="161">
        <f t="shared" ref="G439:AL439" si="91">SUM(G427:G438)</f>
        <v>0</v>
      </c>
      <c r="H439" s="161">
        <f t="shared" si="91"/>
        <v>0</v>
      </c>
      <c r="I439" s="161">
        <f t="shared" si="91"/>
        <v>0</v>
      </c>
      <c r="J439" s="161">
        <f t="shared" si="91"/>
        <v>0</v>
      </c>
      <c r="K439" s="161">
        <f t="shared" si="91"/>
        <v>0</v>
      </c>
      <c r="L439" s="161">
        <f t="shared" si="91"/>
        <v>0</v>
      </c>
      <c r="M439" s="161">
        <f t="shared" si="91"/>
        <v>0</v>
      </c>
      <c r="N439" s="161">
        <f t="shared" si="91"/>
        <v>0</v>
      </c>
      <c r="O439" s="161">
        <f t="shared" si="91"/>
        <v>0</v>
      </c>
      <c r="P439" s="161">
        <f t="shared" si="91"/>
        <v>0</v>
      </c>
      <c r="Q439" s="161">
        <f t="shared" si="91"/>
        <v>0</v>
      </c>
      <c r="R439" s="161">
        <f t="shared" si="91"/>
        <v>0</v>
      </c>
      <c r="S439" s="161">
        <f t="shared" si="91"/>
        <v>0</v>
      </c>
      <c r="T439" s="161">
        <f t="shared" si="91"/>
        <v>0</v>
      </c>
      <c r="U439" s="161">
        <f t="shared" si="91"/>
        <v>0</v>
      </c>
      <c r="V439" s="161">
        <f t="shared" si="91"/>
        <v>0</v>
      </c>
      <c r="W439" s="161">
        <f t="shared" si="91"/>
        <v>0</v>
      </c>
      <c r="X439" s="161">
        <f t="shared" si="91"/>
        <v>0</v>
      </c>
      <c r="Y439" s="161">
        <f t="shared" si="91"/>
        <v>0</v>
      </c>
      <c r="Z439" s="161">
        <f t="shared" si="91"/>
        <v>0</v>
      </c>
      <c r="AA439" s="161">
        <f t="shared" si="91"/>
        <v>0</v>
      </c>
      <c r="AB439" s="161">
        <f t="shared" si="91"/>
        <v>0</v>
      </c>
      <c r="AC439" s="161">
        <f t="shared" si="91"/>
        <v>0</v>
      </c>
      <c r="AD439" s="161">
        <f t="shared" si="91"/>
        <v>0</v>
      </c>
      <c r="AE439" s="161">
        <f t="shared" si="91"/>
        <v>0</v>
      </c>
      <c r="AF439" s="161">
        <f t="shared" si="91"/>
        <v>0</v>
      </c>
      <c r="AG439" s="161">
        <f t="shared" si="91"/>
        <v>0</v>
      </c>
      <c r="AH439" s="161">
        <f t="shared" si="91"/>
        <v>0</v>
      </c>
      <c r="AI439" s="161">
        <f t="shared" si="91"/>
        <v>0</v>
      </c>
      <c r="AJ439" s="161">
        <f t="shared" si="91"/>
        <v>0</v>
      </c>
      <c r="AK439" s="161">
        <f t="shared" si="91"/>
        <v>0</v>
      </c>
      <c r="AL439" s="161">
        <f t="shared" si="91"/>
        <v>0</v>
      </c>
      <c r="AM439" s="161">
        <f t="shared" ref="AM439:BI439" si="92">SUM(AM427:AM438)</f>
        <v>0</v>
      </c>
      <c r="AN439" s="161">
        <f t="shared" si="92"/>
        <v>0</v>
      </c>
      <c r="AO439" s="161">
        <f t="shared" si="92"/>
        <v>0</v>
      </c>
      <c r="AP439" s="161">
        <f t="shared" si="92"/>
        <v>0</v>
      </c>
      <c r="AQ439" s="161">
        <f t="shared" si="92"/>
        <v>0</v>
      </c>
      <c r="AR439" s="161">
        <f t="shared" si="92"/>
        <v>0</v>
      </c>
      <c r="AS439" s="161">
        <f t="shared" si="92"/>
        <v>0</v>
      </c>
      <c r="AT439" s="161">
        <f t="shared" si="92"/>
        <v>0</v>
      </c>
      <c r="AU439" s="161">
        <f t="shared" si="92"/>
        <v>0</v>
      </c>
      <c r="AV439" s="161">
        <f t="shared" si="92"/>
        <v>0</v>
      </c>
      <c r="AW439" s="161">
        <f t="shared" si="92"/>
        <v>0</v>
      </c>
      <c r="AX439" s="161">
        <f t="shared" si="92"/>
        <v>0</v>
      </c>
      <c r="AY439" s="161">
        <f t="shared" si="92"/>
        <v>0</v>
      </c>
      <c r="AZ439" s="161">
        <f t="shared" si="92"/>
        <v>0</v>
      </c>
      <c r="BA439" s="161">
        <f t="shared" si="92"/>
        <v>0</v>
      </c>
      <c r="BB439" s="161">
        <f t="shared" si="92"/>
        <v>0</v>
      </c>
      <c r="BC439" s="161">
        <f t="shared" si="92"/>
        <v>0</v>
      </c>
      <c r="BD439" s="161">
        <f t="shared" si="92"/>
        <v>0</v>
      </c>
      <c r="BE439" s="161">
        <f t="shared" si="92"/>
        <v>0</v>
      </c>
      <c r="BF439" s="161">
        <f t="shared" si="92"/>
        <v>0</v>
      </c>
      <c r="BG439" s="161">
        <f t="shared" si="92"/>
        <v>0</v>
      </c>
      <c r="BH439" s="161">
        <f t="shared" si="92"/>
        <v>0</v>
      </c>
      <c r="BI439" s="161">
        <f t="shared" si="92"/>
        <v>0</v>
      </c>
      <c r="BJ439" s="18"/>
      <c r="BK439" s="18"/>
      <c r="BL439"/>
      <c r="BM439"/>
      <c r="BN439"/>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row>
    <row r="440" spans="1:256" s="5" customFormat="1" hidden="1" outlineLevel="2" x14ac:dyDescent="0.2">
      <c r="A440" s="18"/>
      <c r="B440" s="43">
        <f>C452</f>
        <v>0</v>
      </c>
      <c r="C440" s="44"/>
      <c r="D440" s="45" t="s">
        <v>72</v>
      </c>
      <c r="E440" s="44"/>
      <c r="F440" s="46"/>
      <c r="G440" s="389">
        <f>IF(G$3&gt;A29remlife,A29value-SUM($F440:F440),IF(A29remlife="N/A","n/a",A29value/A29remlife))</f>
        <v>0</v>
      </c>
      <c r="H440" s="163">
        <f>IF(H$3&gt;A29remlife,A29value-SUM($F440:G440),IF(A29remlife="N/A","n/a",A29value/A29remlife))</f>
        <v>0</v>
      </c>
      <c r="I440" s="163">
        <f>IF(I$3&gt;A29remlife,A29value-SUM($F440:H440),IF(A29remlife="N/A","n/a",A29value/A29remlife))</f>
        <v>0</v>
      </c>
      <c r="J440" s="163">
        <f>IF(J$3&gt;A29remlife,A29value-SUM($F440:I440),IF(A29remlife="N/A","n/a",A29value/A29remlife))</f>
        <v>0</v>
      </c>
      <c r="K440" s="163">
        <f>IF(K$3&gt;A29remlife,A29value-SUM($F440:J440),IF(A29remlife="N/A","n/a",A29value/A29remlife))</f>
        <v>0</v>
      </c>
      <c r="L440" s="163">
        <f>IF(L$3&gt;A29remlife,A29value-SUM($F440:K440),IF(A29remlife="N/A","n/a",A29value/A29remlife))</f>
        <v>0</v>
      </c>
      <c r="M440" s="163">
        <f>IF(M$3&gt;A29remlife,A29value-SUM($F440:L440),IF(A29remlife="N/A","n/a",A29value/A29remlife))</f>
        <v>0</v>
      </c>
      <c r="N440" s="163">
        <f>IF(N$3&gt;A29remlife,A29value-SUM($F440:M440),IF(A29remlife="N/A","n/a",A29value/A29remlife))</f>
        <v>0</v>
      </c>
      <c r="O440" s="163">
        <f>IF(O$3&gt;A29remlife,A29value-SUM($F440:N440),IF(A29remlife="N/A","n/a",A29value/A29remlife))</f>
        <v>0</v>
      </c>
      <c r="P440" s="163">
        <f>IF(P$3&gt;A29remlife,A29value-SUM($F440:O440),IF(A29remlife="N/A","n/a",A29value/A29remlife))</f>
        <v>0</v>
      </c>
      <c r="Q440" s="163">
        <f>IF(Q$3&gt;A29remlife,A29value-SUM($F440:P440),IF(A29remlife="N/A","n/a",A29value/A29remlife))</f>
        <v>0</v>
      </c>
      <c r="R440" s="163">
        <f>IF(R$3&gt;A29remlife,A29value-SUM($F440:Q440),IF(A29remlife="N/A","n/a",A29value/A29remlife))</f>
        <v>0</v>
      </c>
      <c r="S440" s="163">
        <f>IF(S$3&gt;A29remlife,A29value-SUM($F440:R440),IF(A29remlife="N/A","n/a",A29value/A29remlife))</f>
        <v>0</v>
      </c>
      <c r="T440" s="163">
        <f>IF(T$3&gt;A29remlife,A29value-SUM($F440:S440),IF(A29remlife="N/A","n/a",A29value/A29remlife))</f>
        <v>0</v>
      </c>
      <c r="U440" s="163">
        <f>IF(U$3&gt;A29remlife,A29value-SUM($F440:T440),IF(A29remlife="N/A","n/a",A29value/A29remlife))</f>
        <v>0</v>
      </c>
      <c r="V440" s="163">
        <f>IF(V$3&gt;A29remlife,A29value-SUM($F440:U440),IF(A29remlife="N/A","n/a",A29value/A29remlife))</f>
        <v>0</v>
      </c>
      <c r="W440" s="163">
        <f>IF(W$3&gt;A29remlife,A29value-SUM($F440:V440),IF(A29remlife="N/A","n/a",A29value/A29remlife))</f>
        <v>0</v>
      </c>
      <c r="X440" s="163">
        <f>IF(X$3&gt;A29remlife,A29value-SUM($F440:W440),IF(A29remlife="N/A","n/a",A29value/A29remlife))</f>
        <v>0</v>
      </c>
      <c r="Y440" s="163">
        <f>IF(Y$3&gt;A29remlife,A29value-SUM($F440:X440),IF(A29remlife="N/A","n/a",A29value/A29remlife))</f>
        <v>0</v>
      </c>
      <c r="Z440" s="163">
        <f>IF(Z$3&gt;A29remlife,A29value-SUM($F440:Y440),IF(A29remlife="N/A","n/a",A29value/A29remlife))</f>
        <v>0</v>
      </c>
      <c r="AA440" s="163">
        <f>IF(AA$3&gt;A29remlife,A29value-SUM($F440:Z440),IF(A29remlife="N/A","n/a",A29value/A29remlife))</f>
        <v>0</v>
      </c>
      <c r="AB440" s="163">
        <f>IF(AB$3&gt;A29remlife,A29value-SUM($F440:AA440),IF(A29remlife="N/A","n/a",A29value/A29remlife))</f>
        <v>0</v>
      </c>
      <c r="AC440" s="163">
        <f>IF(AC$3&gt;A29remlife,A29value-SUM($F440:AB440),IF(A29remlife="N/A","n/a",A29value/A29remlife))</f>
        <v>0</v>
      </c>
      <c r="AD440" s="163">
        <f>IF(AD$3&gt;A29remlife,A29value-SUM($F440:AC440),IF(A29remlife="N/A","n/a",A29value/A29remlife))</f>
        <v>0</v>
      </c>
      <c r="AE440" s="163">
        <f>IF(AE$3&gt;A29remlife,A29value-SUM($F440:AD440),IF(A29remlife="N/A","n/a",A29value/A29remlife))</f>
        <v>0</v>
      </c>
      <c r="AF440" s="163">
        <f>IF(AF$3&gt;A29remlife,A29value-SUM($F440:AE440),IF(A29remlife="N/A","n/a",A29value/A29remlife))</f>
        <v>0</v>
      </c>
      <c r="AG440" s="163">
        <f>IF(AG$3&gt;A29remlife,A29value-SUM($F440:AF440),IF(A29remlife="N/A","n/a",A29value/A29remlife))</f>
        <v>0</v>
      </c>
      <c r="AH440" s="163">
        <f>IF(AH$3&gt;A29remlife,A29value-SUM($F440:AG440),IF(A29remlife="N/A","n/a",A29value/A29remlife))</f>
        <v>0</v>
      </c>
      <c r="AI440" s="163">
        <f>IF(AI$3&gt;A29remlife,A29value-SUM($F440:AH440),IF(A29remlife="N/A","n/a",A29value/A29remlife))</f>
        <v>0</v>
      </c>
      <c r="AJ440" s="163">
        <f>IF(AJ$3&gt;A29remlife,A29value-SUM($F440:AI440),IF(A29remlife="N/A","n/a",A29value/A29remlife))</f>
        <v>0</v>
      </c>
      <c r="AK440" s="163">
        <f>IF(AK$3&gt;A29remlife,A29value-SUM($F440:AJ440),IF(A29remlife="N/A","n/a",A29value/A29remlife))</f>
        <v>0</v>
      </c>
      <c r="AL440" s="163">
        <f>IF(AL$3&gt;A29remlife,A29value-SUM($F440:AK440),IF(A29remlife="N/A","n/a",A29value/A29remlife))</f>
        <v>0</v>
      </c>
      <c r="AM440" s="163">
        <f>IF(AM$3&gt;A29remlife,A29value-SUM($F440:AL440),IF(A29remlife="N/A","n/a",A29value/A29remlife))</f>
        <v>0</v>
      </c>
      <c r="AN440" s="163">
        <f>IF(AN$3&gt;A29remlife,A29value-SUM($F440:AM440),IF(A29remlife="N/A","n/a",A29value/A29remlife))</f>
        <v>0</v>
      </c>
      <c r="AO440" s="163">
        <f>IF(AO$3&gt;A29remlife,A29value-SUM($F440:AN440),IF(A29remlife="N/A","n/a",A29value/A29remlife))</f>
        <v>0</v>
      </c>
      <c r="AP440" s="163">
        <f>IF(AP$3&gt;A29remlife,A29value-SUM($F440:AO440),IF(A29remlife="N/A","n/a",A29value/A29remlife))</f>
        <v>0</v>
      </c>
      <c r="AQ440" s="163">
        <f>IF(AQ$3&gt;A29remlife,A29value-SUM($F440:AP440),IF(A29remlife="N/A","n/a",A29value/A29remlife))</f>
        <v>0</v>
      </c>
      <c r="AR440" s="163">
        <f>IF(AR$3&gt;A29remlife,A29value-SUM($F440:AQ440),IF(A29remlife="N/A","n/a",A29value/A29remlife))</f>
        <v>0</v>
      </c>
      <c r="AS440" s="163">
        <f>IF(AS$3&gt;A29remlife,A29value-SUM($F440:AR440),IF(A29remlife="N/A","n/a",A29value/A29remlife))</f>
        <v>0</v>
      </c>
      <c r="AT440" s="163">
        <f>IF(AT$3&gt;A29remlife,A29value-SUM($F440:AS440),IF(A29remlife="N/A","n/a",A29value/A29remlife))</f>
        <v>0</v>
      </c>
      <c r="AU440" s="163">
        <f>IF(AU$3&gt;A29remlife,A29value-SUM($F440:AT440),IF(A29remlife="N/A","n/a",A29value/A29remlife))</f>
        <v>0</v>
      </c>
      <c r="AV440" s="163">
        <f>IF(AV$3&gt;A29remlife,A29value-SUM($F440:AU440),IF(A29remlife="N/A","n/a",A29value/A29remlife))</f>
        <v>0</v>
      </c>
      <c r="AW440" s="163">
        <f>IF(AW$3&gt;A29remlife,A29value-SUM($F440:AV440),IF(A29remlife="N/A","n/a",A29value/A29remlife))</f>
        <v>0</v>
      </c>
      <c r="AX440" s="163">
        <f>IF(AX$3&gt;A29remlife,A29value-SUM($F440:AW440),IF(A29remlife="N/A","n/a",A29value/A29remlife))</f>
        <v>0</v>
      </c>
      <c r="AY440" s="163">
        <f>IF(AY$3&gt;A29remlife,A29value-SUM($F440:AX440),IF(A29remlife="N/A","n/a",A29value/A29remlife))</f>
        <v>0</v>
      </c>
      <c r="AZ440" s="163">
        <f>IF(AZ$3&gt;A29remlife,A29value-SUM($F440:AY440),IF(A29remlife="N/A","n/a",A29value/A29remlife))</f>
        <v>0</v>
      </c>
      <c r="BA440" s="163">
        <f>IF(BA$3&gt;A29remlife,A29value-SUM($F440:AZ440),IF(A29remlife="N/A","n/a",A29value/A29remlife))</f>
        <v>0</v>
      </c>
      <c r="BB440" s="163">
        <f>IF(BB$3&gt;A29remlife,A29value-SUM($F440:BA440),IF(A29remlife="N/A","n/a",A29value/A29remlife))</f>
        <v>0</v>
      </c>
      <c r="BC440" s="163">
        <f>IF(BC$3&gt;A29remlife,A29value-SUM($F440:BB440),IF(A29remlife="N/A","n/a",A29value/A29remlife))</f>
        <v>0</v>
      </c>
      <c r="BD440" s="163">
        <f>IF(BD$3&gt;A29remlife,A29value-SUM($F440:BC440),IF(A29remlife="N/A","n/a",A29value/A29remlife))</f>
        <v>0</v>
      </c>
      <c r="BE440" s="163">
        <f>IF(BE$3&gt;A29remlife,A29value-SUM($F440:BD440),IF(A29remlife="N/A","n/a",A29value/A29remlife))</f>
        <v>0</v>
      </c>
      <c r="BF440" s="163">
        <f>IF(BF$3&gt;A29remlife,A29value-SUM($F440:BE440),IF(A29remlife="N/A","n/a",A29value/A29remlife))</f>
        <v>0</v>
      </c>
      <c r="BG440" s="163">
        <f>IF(BG$3&gt;A29remlife,A29value-SUM($F440:BF440),IF(A29remlife="N/A","n/a",A29value/A29remlife))</f>
        <v>0</v>
      </c>
      <c r="BH440" s="163">
        <f>IF(BH$3&gt;A29remlife,A29value-SUM($F440:BG440),IF(A29remlife="N/A","n/a",A29value/A29remlife))</f>
        <v>0</v>
      </c>
      <c r="BI440" s="163">
        <f>IF(BI$3&gt;A29remlife,A29value-SUM($F440:BH440),IF(A29remlife="N/A","n/a",A29value/A29remlife))</f>
        <v>0</v>
      </c>
      <c r="BJ440" s="18"/>
      <c r="BK440" s="18"/>
      <c r="BL440"/>
      <c r="BM440"/>
      <c r="BN440"/>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row>
    <row r="441" spans="1:256" s="5" customFormat="1" hidden="1" outlineLevel="2" x14ac:dyDescent="0.2">
      <c r="A441" s="18"/>
      <c r="B441" s="18"/>
      <c r="C441" s="36"/>
      <c r="D441" s="485" t="s">
        <v>71</v>
      </c>
      <c r="E441" s="283">
        <v>0</v>
      </c>
      <c r="F441" s="38"/>
      <c r="G441" s="160"/>
      <c r="H441" s="164"/>
      <c r="I441" s="164"/>
      <c r="J441" s="164"/>
      <c r="K441" s="164"/>
      <c r="L441" s="164"/>
      <c r="M441" s="164"/>
      <c r="N441" s="164"/>
      <c r="O441" s="164"/>
      <c r="P441" s="164"/>
      <c r="Q441" s="164"/>
      <c r="R441" s="164"/>
      <c r="S441" s="164"/>
      <c r="T441" s="164"/>
      <c r="U441" s="164"/>
      <c r="V441" s="164"/>
      <c r="W441" s="164"/>
      <c r="X441" s="164"/>
      <c r="Y441" s="164"/>
      <c r="Z441" s="164"/>
      <c r="AA441" s="164"/>
      <c r="AB441" s="164"/>
      <c r="AC441" s="164"/>
      <c r="AD441" s="164"/>
      <c r="AE441" s="164"/>
      <c r="AF441" s="164"/>
      <c r="AG441" s="164"/>
      <c r="AH441" s="164"/>
      <c r="AI441" s="164"/>
      <c r="AJ441" s="164"/>
      <c r="AK441" s="164"/>
      <c r="AL441" s="164"/>
      <c r="AM441" s="164"/>
      <c r="AN441" s="164"/>
      <c r="AO441" s="164"/>
      <c r="AP441" s="164"/>
      <c r="AQ441" s="164"/>
      <c r="AR441" s="164"/>
      <c r="AS441" s="164"/>
      <c r="AT441" s="164"/>
      <c r="AU441" s="164"/>
      <c r="AV441" s="164"/>
      <c r="AW441" s="164"/>
      <c r="AX441" s="164"/>
      <c r="AY441" s="164"/>
      <c r="AZ441" s="164"/>
      <c r="BA441" s="164"/>
      <c r="BB441" s="164"/>
      <c r="BC441" s="164"/>
      <c r="BD441" s="164"/>
      <c r="BE441" s="164"/>
      <c r="BF441" s="164"/>
      <c r="BG441" s="164"/>
      <c r="BH441" s="164"/>
      <c r="BI441" s="164"/>
      <c r="BJ441" s="18"/>
      <c r="BK441" s="18"/>
      <c r="BL441"/>
      <c r="BM441"/>
      <c r="BN441"/>
      <c r="BO44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row>
    <row r="442" spans="1:256" s="5" customFormat="1" hidden="1" outlineLevel="2" x14ac:dyDescent="0.2">
      <c r="A442" s="18"/>
      <c r="B442" s="18"/>
      <c r="C442" s="36"/>
      <c r="D442" s="485"/>
      <c r="E442" s="283">
        <v>1</v>
      </c>
      <c r="F442" s="38"/>
      <c r="G442" s="390"/>
      <c r="H442" s="164">
        <f>IF(A29stdlife="n/a","n/a",IF(H$3&gt;(A29stdlife+$E442),(Input!$G$171*(1+rvanilla)^0.5)-SUM($G442:G442),(Input!$G$171*(1+rvanilla)^0.5)/A29stdlife))</f>
        <v>0</v>
      </c>
      <c r="I442" s="164">
        <f>IF(A29stdlife="n/a","n/a",IF(I$3&gt;(A29stdlife+$E442),(Input!$G$171*(1+rvanilla)^0.5)-SUM($G442:H442),(Input!$G$171*(1+rvanilla)^0.5)/A29stdlife))</f>
        <v>0</v>
      </c>
      <c r="J442" s="164">
        <f>IF(A29stdlife="n/a","n/a",IF(J$3&gt;(A29stdlife+$E442),(Input!$G$171*(1+rvanilla)^0.5)-SUM($G442:I442),(Input!$G$171*(1+rvanilla)^0.5)/A29stdlife))</f>
        <v>0</v>
      </c>
      <c r="K442" s="164">
        <f>IF(A29stdlife="n/a","n/a",IF(K$3&gt;(A29stdlife+$E442),(Input!$G$171*(1+rvanilla)^0.5)-SUM($G442:J442),(Input!$G$171*(1+rvanilla)^0.5)/A29stdlife))</f>
        <v>0</v>
      </c>
      <c r="L442" s="164">
        <f>IF(A29stdlife="n/a","n/a",IF(L$3&gt;(A29stdlife+$E442),(Input!$G$171*(1+rvanilla)^0.5)-SUM($G442:K442),(Input!$G$171*(1+rvanilla)^0.5)/A29stdlife))</f>
        <v>0</v>
      </c>
      <c r="M442" s="164">
        <f>IF(A29stdlife="n/a","n/a",IF(M$3&gt;(A29stdlife+$E442),(Input!$G$171*(1+rvanilla)^0.5)-SUM($G442:L442),(Input!$G$171*(1+rvanilla)^0.5)/A29stdlife))</f>
        <v>0</v>
      </c>
      <c r="N442" s="164">
        <f>IF(A29stdlife="n/a","n/a",IF(N$3&gt;(A29stdlife+$E442),(Input!$G$171*(1+rvanilla)^0.5)-SUM($G442:M442),(Input!$G$171*(1+rvanilla)^0.5)/A29stdlife))</f>
        <v>0</v>
      </c>
      <c r="O442" s="164">
        <f>IF(A29stdlife="n/a","n/a",IF(O$3&gt;(A29stdlife+$E442),(Input!$G$171*(1+rvanilla)^0.5)-SUM($G442:N442),(Input!$G$171*(1+rvanilla)^0.5)/A29stdlife))</f>
        <v>0</v>
      </c>
      <c r="P442" s="164">
        <f>IF(A29stdlife="n/a","n/a",IF(P$3&gt;(A29stdlife+$E442),(Input!$G$171*(1+rvanilla)^0.5)-SUM($G442:O442),(Input!$G$171*(1+rvanilla)^0.5)/A29stdlife))</f>
        <v>0</v>
      </c>
      <c r="Q442" s="164">
        <f>IF(A29stdlife="n/a","n/a",IF(Q$3&gt;(A29stdlife+$E442),(Input!$G$171*(1+rvanilla)^0.5)-SUM($G442:P442),(Input!$G$171*(1+rvanilla)^0.5)/A29stdlife))</f>
        <v>0</v>
      </c>
      <c r="R442" s="164">
        <f>IF(A29stdlife="n/a","n/a",IF(R$3&gt;(A29stdlife+$E442),(Input!$G$171*(1+rvanilla)^0.5)-SUM($G442:Q442),(Input!$G$171*(1+rvanilla)^0.5)/A29stdlife))</f>
        <v>0</v>
      </c>
      <c r="S442" s="164">
        <f>IF(A29stdlife="n/a","n/a",IF(S$3&gt;(A29stdlife+$E442),(Input!$G$171*(1+rvanilla)^0.5)-SUM($G442:R442),(Input!$G$171*(1+rvanilla)^0.5)/A29stdlife))</f>
        <v>0</v>
      </c>
      <c r="T442" s="164">
        <f>IF(A29stdlife="n/a","n/a",IF(T$3&gt;(A29stdlife+$E442),(Input!$G$171*(1+rvanilla)^0.5)-SUM($G442:S442),(Input!$G$171*(1+rvanilla)^0.5)/A29stdlife))</f>
        <v>0</v>
      </c>
      <c r="U442" s="164">
        <f>IF(A29stdlife="n/a","n/a",IF(U$3&gt;(A29stdlife+$E442),(Input!$G$171*(1+rvanilla)^0.5)-SUM($G442:T442),(Input!$G$171*(1+rvanilla)^0.5)/A29stdlife))</f>
        <v>0</v>
      </c>
      <c r="V442" s="164">
        <f>IF(A29stdlife="n/a","n/a",IF(V$3&gt;(A29stdlife+$E442),(Input!$G$171*(1+rvanilla)^0.5)-SUM($G442:U442),(Input!$G$171*(1+rvanilla)^0.5)/A29stdlife))</f>
        <v>0</v>
      </c>
      <c r="W442" s="164">
        <f>IF(A29stdlife="n/a","n/a",IF(W$3&gt;(A29stdlife+$E442),(Input!$G$171*(1+rvanilla)^0.5)-SUM($G442:V442),(Input!$G$171*(1+rvanilla)^0.5)/A29stdlife))</f>
        <v>0</v>
      </c>
      <c r="X442" s="164">
        <f>IF(A29stdlife="n/a","n/a",IF(X$3&gt;(A29stdlife+$E442),(Input!$G$171*(1+rvanilla)^0.5)-SUM($G442:W442),(Input!$G$171*(1+rvanilla)^0.5)/A29stdlife))</f>
        <v>0</v>
      </c>
      <c r="Y442" s="164">
        <f>IF(A29stdlife="n/a","n/a",IF(Y$3&gt;(A29stdlife+$E442),(Input!$G$171*(1+rvanilla)^0.5)-SUM($G442:X442),(Input!$G$171*(1+rvanilla)^0.5)/A29stdlife))</f>
        <v>0</v>
      </c>
      <c r="Z442" s="164">
        <f>IF(A29stdlife="n/a","n/a",IF(Z$3&gt;(A29stdlife+$E442),(Input!$G$171*(1+rvanilla)^0.5)-SUM($G442:Y442),(Input!$G$171*(1+rvanilla)^0.5)/A29stdlife))</f>
        <v>0</v>
      </c>
      <c r="AA442" s="164">
        <f>IF(A29stdlife="n/a","n/a",IF(AA$3&gt;(A29stdlife+$E442),(Input!$G$171*(1+rvanilla)^0.5)-SUM($G442:Z442),(Input!$G$171*(1+rvanilla)^0.5)/A29stdlife))</f>
        <v>0</v>
      </c>
      <c r="AB442" s="164">
        <f>IF(A29stdlife="n/a","n/a",IF(AB$3&gt;(A29stdlife+$E442),(Input!$G$171*(1+rvanilla)^0.5)-SUM($G442:AA442),(Input!$G$171*(1+rvanilla)^0.5)/A29stdlife))</f>
        <v>0</v>
      </c>
      <c r="AC442" s="164">
        <f>IF(A29stdlife="n/a","n/a",IF(AC$3&gt;(A29stdlife+$E442),(Input!$G$171*(1+rvanilla)^0.5)-SUM($G442:AB442),(Input!$G$171*(1+rvanilla)^0.5)/A29stdlife))</f>
        <v>0</v>
      </c>
      <c r="AD442" s="164">
        <f>IF(A29stdlife="n/a","n/a",IF(AD$3&gt;(A29stdlife+$E442),(Input!$G$171*(1+rvanilla)^0.5)-SUM($G442:AC442),(Input!$G$171*(1+rvanilla)^0.5)/A29stdlife))</f>
        <v>0</v>
      </c>
      <c r="AE442" s="164">
        <f>IF(A29stdlife="n/a","n/a",IF(AE$3&gt;(A29stdlife+$E442),(Input!$G$171*(1+rvanilla)^0.5)-SUM($G442:AD442),(Input!$G$171*(1+rvanilla)^0.5)/A29stdlife))</f>
        <v>0</v>
      </c>
      <c r="AF442" s="164">
        <f>IF(A29stdlife="n/a","n/a",IF(AF$3&gt;(A29stdlife+$E442),(Input!$G$171*(1+rvanilla)^0.5)-SUM($G442:AE442),(Input!$G$171*(1+rvanilla)^0.5)/A29stdlife))</f>
        <v>0</v>
      </c>
      <c r="AG442" s="164">
        <f>IF(A29stdlife="n/a","n/a",IF(AG$3&gt;(A29stdlife+$E442),(Input!$G$171*(1+rvanilla)^0.5)-SUM($G442:AF442),(Input!$G$171*(1+rvanilla)^0.5)/A29stdlife))</f>
        <v>0</v>
      </c>
      <c r="AH442" s="164">
        <f>IF(A29stdlife="n/a","n/a",IF(AH$3&gt;(A29stdlife+$E442),(Input!$G$171*(1+rvanilla)^0.5)-SUM($G442:AG442),(Input!$G$171*(1+rvanilla)^0.5)/A29stdlife))</f>
        <v>0</v>
      </c>
      <c r="AI442" s="164">
        <f>IF(A29stdlife="n/a","n/a",IF(AI$3&gt;(A29stdlife+$E442),(Input!$G$171*(1+rvanilla)^0.5)-SUM($G442:AH442),(Input!$G$171*(1+rvanilla)^0.5)/A29stdlife))</f>
        <v>0</v>
      </c>
      <c r="AJ442" s="164">
        <f>IF(A29stdlife="n/a","n/a",IF(AJ$3&gt;(A29stdlife+$E442),(Input!$G$171*(1+rvanilla)^0.5)-SUM($G442:AI442),(Input!$G$171*(1+rvanilla)^0.5)/A29stdlife))</f>
        <v>0</v>
      </c>
      <c r="AK442" s="164">
        <f>IF(A29stdlife="n/a","n/a",IF(AK$3&gt;(A29stdlife+$E442),(Input!$G$171*(1+rvanilla)^0.5)-SUM($G442:AJ442),(Input!$G$171*(1+rvanilla)^0.5)/A29stdlife))</f>
        <v>0</v>
      </c>
      <c r="AL442" s="164">
        <f>IF(A29stdlife="n/a","n/a",IF(AL$3&gt;(A29stdlife+$E442),(Input!$G$171*(1+rvanilla)^0.5)-SUM($G442:AK442),(Input!$G$171*(1+rvanilla)^0.5)/A29stdlife))</f>
        <v>0</v>
      </c>
      <c r="AM442" s="164">
        <f>IF(A29stdlife="n/a","n/a",IF(AM$3&gt;(A29stdlife+$E442),(Input!$G$171*(1+rvanilla)^0.5)-SUM($G442:AL442),(Input!$G$171*(1+rvanilla)^0.5)/A29stdlife))</f>
        <v>0</v>
      </c>
      <c r="AN442" s="164">
        <f>IF(A29stdlife="n/a","n/a",IF(AN$3&gt;(A29stdlife+$E442),(Input!$G$171*(1+rvanilla)^0.5)-SUM($G442:AM442),(Input!$G$171*(1+rvanilla)^0.5)/A29stdlife))</f>
        <v>0</v>
      </c>
      <c r="AO442" s="164">
        <f>IF(A29stdlife="n/a","n/a",IF(AO$3&gt;(A29stdlife+$E442),(Input!$G$171*(1+rvanilla)^0.5)-SUM($G442:AN442),(Input!$G$171*(1+rvanilla)^0.5)/A29stdlife))</f>
        <v>0</v>
      </c>
      <c r="AP442" s="164">
        <f>IF(A29stdlife="n/a","n/a",IF(AP$3&gt;(A29stdlife+$E442),(Input!$G$171*(1+rvanilla)^0.5)-SUM($G442:AO442),(Input!$G$171*(1+rvanilla)^0.5)/A29stdlife))</f>
        <v>0</v>
      </c>
      <c r="AQ442" s="164">
        <f>IF(A29stdlife="n/a","n/a",IF(AQ$3&gt;(A29stdlife+$E442),(Input!$G$171*(1+rvanilla)^0.5)-SUM($G442:AP442),(Input!$G$171*(1+rvanilla)^0.5)/A29stdlife))</f>
        <v>0</v>
      </c>
      <c r="AR442" s="164">
        <f>IF(A29stdlife="n/a","n/a",IF(AR$3&gt;(A29stdlife+$E442),(Input!$G$171*(1+rvanilla)^0.5)-SUM($G442:AQ442),(Input!$G$171*(1+rvanilla)^0.5)/A29stdlife))</f>
        <v>0</v>
      </c>
      <c r="AS442" s="164">
        <f>IF(A29stdlife="n/a","n/a",IF(AS$3&gt;(A29stdlife+$E442),(Input!$G$171*(1+rvanilla)^0.5)-SUM($G442:AR442),(Input!$G$171*(1+rvanilla)^0.5)/A29stdlife))</f>
        <v>0</v>
      </c>
      <c r="AT442" s="164">
        <f>IF(A29stdlife="n/a","n/a",IF(AT$3&gt;(A29stdlife+$E442),(Input!$G$171*(1+rvanilla)^0.5)-SUM($G442:AS442),(Input!$G$171*(1+rvanilla)^0.5)/A29stdlife))</f>
        <v>0</v>
      </c>
      <c r="AU442" s="164">
        <f>IF(A29stdlife="n/a","n/a",IF(AU$3&gt;(A29stdlife+$E442),(Input!$G$171*(1+rvanilla)^0.5)-SUM($G442:AT442),(Input!$G$171*(1+rvanilla)^0.5)/A29stdlife))</f>
        <v>0</v>
      </c>
      <c r="AV442" s="164">
        <f>IF(A29stdlife="n/a","n/a",IF(AV$3&gt;(A29stdlife+$E442),(Input!$G$171*(1+rvanilla)^0.5)-SUM($G442:AU442),(Input!$G$171*(1+rvanilla)^0.5)/A29stdlife))</f>
        <v>0</v>
      </c>
      <c r="AW442" s="164">
        <f>IF(A29stdlife="n/a","n/a",IF(AW$3&gt;(A29stdlife+$E442),(Input!$G$171*(1+rvanilla)^0.5)-SUM($G442:AV442),(Input!$G$171*(1+rvanilla)^0.5)/A29stdlife))</f>
        <v>0</v>
      </c>
      <c r="AX442" s="164">
        <f>IF(A29stdlife="n/a","n/a",IF(AX$3&gt;(A29stdlife+$E442),(Input!$G$171*(1+rvanilla)^0.5)-SUM($G442:AW442),(Input!$G$171*(1+rvanilla)^0.5)/A29stdlife))</f>
        <v>0</v>
      </c>
      <c r="AY442" s="164">
        <f>IF(A29stdlife="n/a","n/a",IF(AY$3&gt;(A29stdlife+$E442),(Input!$G$171*(1+rvanilla)^0.5)-SUM($G442:AX442),(Input!$G$171*(1+rvanilla)^0.5)/A29stdlife))</f>
        <v>0</v>
      </c>
      <c r="AZ442" s="164">
        <f>IF(A29stdlife="n/a","n/a",IF(AZ$3&gt;(A29stdlife+$E442),(Input!$G$171*(1+rvanilla)^0.5)-SUM($G442:AY442),(Input!$G$171*(1+rvanilla)^0.5)/A29stdlife))</f>
        <v>0</v>
      </c>
      <c r="BA442" s="164">
        <f>IF(A29stdlife="n/a","n/a",IF(BA$3&gt;(A29stdlife+$E442),(Input!$G$171*(1+rvanilla)^0.5)-SUM($G442:AZ442),(Input!$G$171*(1+rvanilla)^0.5)/A29stdlife))</f>
        <v>0</v>
      </c>
      <c r="BB442" s="164">
        <f>IF(A29stdlife="n/a","n/a",IF(BB$3&gt;(A29stdlife+$E442),(Input!$G$171*(1+rvanilla)^0.5)-SUM($G442:BA442),(Input!$G$171*(1+rvanilla)^0.5)/A29stdlife))</f>
        <v>0</v>
      </c>
      <c r="BC442" s="164">
        <f>IF(A29stdlife="n/a","n/a",IF(BC$3&gt;(A29stdlife+$E442),(Input!$G$171*(1+rvanilla)^0.5)-SUM($G442:BB442),(Input!$G$171*(1+rvanilla)^0.5)/A29stdlife))</f>
        <v>0</v>
      </c>
      <c r="BD442" s="164">
        <f>IF(A29stdlife="n/a","n/a",IF(BD$3&gt;(A29stdlife+$E442),(Input!$G$171*(1+rvanilla)^0.5)-SUM($G442:BC442),(Input!$G$171*(1+rvanilla)^0.5)/A29stdlife))</f>
        <v>0</v>
      </c>
      <c r="BE442" s="164">
        <f>IF(A29stdlife="n/a","n/a",IF(BE$3&gt;(A29stdlife+$E442),(Input!$G$171*(1+rvanilla)^0.5)-SUM($G442:BD442),(Input!$G$171*(1+rvanilla)^0.5)/A29stdlife))</f>
        <v>0</v>
      </c>
      <c r="BF442" s="164">
        <f>IF(A29stdlife="n/a","n/a",IF(BF$3&gt;(A29stdlife+$E442),(Input!$G$171*(1+rvanilla)^0.5)-SUM($G442:BE442),(Input!$G$171*(1+rvanilla)^0.5)/A29stdlife))</f>
        <v>0</v>
      </c>
      <c r="BG442" s="164">
        <f>IF(A29stdlife="n/a","n/a",IF(BG$3&gt;(A29stdlife+$E442),(Input!$G$171*(1+rvanilla)^0.5)-SUM($G442:BF442),(Input!$G$171*(1+rvanilla)^0.5)/A29stdlife))</f>
        <v>0</v>
      </c>
      <c r="BH442" s="164">
        <f>IF(A29stdlife="n/a","n/a",IF(BH$3&gt;(A29stdlife+$E442),(Input!$G$171*(1+rvanilla)^0.5)-SUM($G442:BG442),(Input!$G$171*(1+rvanilla)^0.5)/A29stdlife))</f>
        <v>0</v>
      </c>
      <c r="BI442" s="164">
        <f>IF(A29stdlife="n/a","n/a",IF(BI$3&gt;(A29stdlife+$E442),(Input!$G$171*(1+rvanilla)^0.5)-SUM($G442:BH442),(Input!$G$171*(1+rvanilla)^0.5)/A29stdlife))</f>
        <v>0</v>
      </c>
      <c r="BJ442" s="18"/>
      <c r="BK442" s="18"/>
      <c r="BL442"/>
      <c r="BM442"/>
      <c r="BN442"/>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row>
    <row r="443" spans="1:256" s="5" customFormat="1" hidden="1" outlineLevel="2" x14ac:dyDescent="0.2">
      <c r="A443" s="18"/>
      <c r="B443" s="18"/>
      <c r="C443" s="36"/>
      <c r="D443" s="485"/>
      <c r="E443" s="283">
        <v>2</v>
      </c>
      <c r="F443" s="38"/>
      <c r="G443" s="391"/>
      <c r="H443" s="307"/>
      <c r="I443" s="164">
        <f>IF(A29stdlife="n/a","n/a",IF(I$3&gt;(A29stdlife+$E443),(Input!$H$171*(1+rvanilla)^0.5)-SUM($H443:H443),(Input!$H$171*(1+rvanilla)^0.5)/A29stdlife))</f>
        <v>0</v>
      </c>
      <c r="J443" s="164">
        <f>IF(A29stdlife="n/a","n/a",IF(J$3&gt;(A29stdlife+$E443),(Input!$H$171*(1+rvanilla)^0.5)-SUM($H443:I443),(Input!$H$171*(1+rvanilla)^0.5)/A29stdlife))</f>
        <v>0</v>
      </c>
      <c r="K443" s="164">
        <f>IF(A29stdlife="n/a","n/a",IF(K$3&gt;(A29stdlife+$E443),(Input!$H$171*(1+rvanilla)^0.5)-SUM($H443:J443),(Input!$H$171*(1+rvanilla)^0.5)/A29stdlife))</f>
        <v>0</v>
      </c>
      <c r="L443" s="164">
        <f>IF(A29stdlife="n/a","n/a",IF(L$3&gt;(A29stdlife+$E443),(Input!$H$171*(1+rvanilla)^0.5)-SUM($H443:K443),(Input!$H$171*(1+rvanilla)^0.5)/A29stdlife))</f>
        <v>0</v>
      </c>
      <c r="M443" s="164">
        <f>IF(A29stdlife="n/a","n/a",IF(M$3&gt;(A29stdlife+$E443),(Input!$H$171*(1+rvanilla)^0.5)-SUM($H443:L443),(Input!$H$171*(1+rvanilla)^0.5)/A29stdlife))</f>
        <v>0</v>
      </c>
      <c r="N443" s="164">
        <f>IF(A29stdlife="n/a","n/a",IF(N$3&gt;(A29stdlife+$E443),(Input!$H$171*(1+rvanilla)^0.5)-SUM($H443:M443),(Input!$H$171*(1+rvanilla)^0.5)/A29stdlife))</f>
        <v>0</v>
      </c>
      <c r="O443" s="164">
        <f>IF(A29stdlife="n/a","n/a",IF(O$3&gt;(A29stdlife+$E443),(Input!$H$171*(1+rvanilla)^0.5)-SUM($H443:N443),(Input!$H$171*(1+rvanilla)^0.5)/A29stdlife))</f>
        <v>0</v>
      </c>
      <c r="P443" s="164">
        <f>IF(A29stdlife="n/a","n/a",IF(P$3&gt;(A29stdlife+$E443),(Input!$H$171*(1+rvanilla)^0.5)-SUM($H443:O443),(Input!$H$171*(1+rvanilla)^0.5)/A29stdlife))</f>
        <v>0</v>
      </c>
      <c r="Q443" s="164">
        <f>IF(A29stdlife="n/a","n/a",IF(Q$3&gt;(A29stdlife+$E443),(Input!$H$171*(1+rvanilla)^0.5)-SUM($H443:P443),(Input!$H$171*(1+rvanilla)^0.5)/A29stdlife))</f>
        <v>0</v>
      </c>
      <c r="R443" s="164">
        <f>IF(A29stdlife="n/a","n/a",IF(R$3&gt;(A29stdlife+$E443),(Input!$H$171*(1+rvanilla)^0.5)-SUM($H443:Q443),(Input!$H$171*(1+rvanilla)^0.5)/A29stdlife))</f>
        <v>0</v>
      </c>
      <c r="S443" s="164">
        <f>IF(A29stdlife="n/a","n/a",IF(S$3&gt;(A29stdlife+$E443),(Input!$H$171*(1+rvanilla)^0.5)-SUM($H443:R443),(Input!$H$171*(1+rvanilla)^0.5)/A29stdlife))</f>
        <v>0</v>
      </c>
      <c r="T443" s="164">
        <f>IF(A29stdlife="n/a","n/a",IF(T$3&gt;(A29stdlife+$E443),(Input!$H$171*(1+rvanilla)^0.5)-SUM($H443:S443),(Input!$H$171*(1+rvanilla)^0.5)/A29stdlife))</f>
        <v>0</v>
      </c>
      <c r="U443" s="164">
        <f>IF(A29stdlife="n/a","n/a",IF(U$3&gt;(A29stdlife+$E443),(Input!$H$171*(1+rvanilla)^0.5)-SUM($H443:T443),(Input!$H$171*(1+rvanilla)^0.5)/A29stdlife))</f>
        <v>0</v>
      </c>
      <c r="V443" s="164">
        <f>IF(A29stdlife="n/a","n/a",IF(V$3&gt;(A29stdlife+$E443),(Input!$H$171*(1+rvanilla)^0.5)-SUM($H443:U443),(Input!$H$171*(1+rvanilla)^0.5)/A29stdlife))</f>
        <v>0</v>
      </c>
      <c r="W443" s="164">
        <f>IF(A29stdlife="n/a","n/a",IF(W$3&gt;(A29stdlife+$E443),(Input!$H$171*(1+rvanilla)^0.5)-SUM($H443:V443),(Input!$H$171*(1+rvanilla)^0.5)/A29stdlife))</f>
        <v>0</v>
      </c>
      <c r="X443" s="164">
        <f>IF(A29stdlife="n/a","n/a",IF(X$3&gt;(A29stdlife+$E443),(Input!$H$171*(1+rvanilla)^0.5)-SUM($H443:W443),(Input!$H$171*(1+rvanilla)^0.5)/A29stdlife))</f>
        <v>0</v>
      </c>
      <c r="Y443" s="164">
        <f>IF(A29stdlife="n/a","n/a",IF(Y$3&gt;(A29stdlife+$E443),(Input!$H$171*(1+rvanilla)^0.5)-SUM($H443:X443),(Input!$H$171*(1+rvanilla)^0.5)/A29stdlife))</f>
        <v>0</v>
      </c>
      <c r="Z443" s="164">
        <f>IF(A29stdlife="n/a","n/a",IF(Z$3&gt;(A29stdlife+$E443),(Input!$H$171*(1+rvanilla)^0.5)-SUM($H443:Y443),(Input!$H$171*(1+rvanilla)^0.5)/A29stdlife))</f>
        <v>0</v>
      </c>
      <c r="AA443" s="164">
        <f>IF(A29stdlife="n/a","n/a",IF(AA$3&gt;(A29stdlife+$E443),(Input!$H$171*(1+rvanilla)^0.5)-SUM($H443:Z443),(Input!$H$171*(1+rvanilla)^0.5)/A29stdlife))</f>
        <v>0</v>
      </c>
      <c r="AB443" s="164">
        <f>IF(A29stdlife="n/a","n/a",IF(AB$3&gt;(A29stdlife+$E443),(Input!$H$171*(1+rvanilla)^0.5)-SUM($H443:AA443),(Input!$H$171*(1+rvanilla)^0.5)/A29stdlife))</f>
        <v>0</v>
      </c>
      <c r="AC443" s="164">
        <f>IF(A29stdlife="n/a","n/a",IF(AC$3&gt;(A29stdlife+$E443),(Input!$H$171*(1+rvanilla)^0.5)-SUM($H443:AB443),(Input!$H$171*(1+rvanilla)^0.5)/A29stdlife))</f>
        <v>0</v>
      </c>
      <c r="AD443" s="164">
        <f>IF(A29stdlife="n/a","n/a",IF(AD$3&gt;(A29stdlife+$E443),(Input!$H$171*(1+rvanilla)^0.5)-SUM($H443:AC443),(Input!$H$171*(1+rvanilla)^0.5)/A29stdlife))</f>
        <v>0</v>
      </c>
      <c r="AE443" s="164">
        <f>IF(A29stdlife="n/a","n/a",IF(AE$3&gt;(A29stdlife+$E443),(Input!$H$171*(1+rvanilla)^0.5)-SUM($H443:AD443),(Input!$H$171*(1+rvanilla)^0.5)/A29stdlife))</f>
        <v>0</v>
      </c>
      <c r="AF443" s="164">
        <f>IF(A29stdlife="n/a","n/a",IF(AF$3&gt;(A29stdlife+$E443),(Input!$H$171*(1+rvanilla)^0.5)-SUM($H443:AE443),(Input!$H$171*(1+rvanilla)^0.5)/A29stdlife))</f>
        <v>0</v>
      </c>
      <c r="AG443" s="164">
        <f>IF(A29stdlife="n/a","n/a",IF(AG$3&gt;(A29stdlife+$E443),(Input!$H$171*(1+rvanilla)^0.5)-SUM($H443:AF443),(Input!$H$171*(1+rvanilla)^0.5)/A29stdlife))</f>
        <v>0</v>
      </c>
      <c r="AH443" s="164">
        <f>IF(A29stdlife="n/a","n/a",IF(AH$3&gt;(A29stdlife+$E443),(Input!$H$171*(1+rvanilla)^0.5)-SUM($H443:AG443),(Input!$H$171*(1+rvanilla)^0.5)/A29stdlife))</f>
        <v>0</v>
      </c>
      <c r="AI443" s="164">
        <f>IF(A29stdlife="n/a","n/a",IF(AI$3&gt;(A29stdlife+$E443),(Input!$H$171*(1+rvanilla)^0.5)-SUM($H443:AH443),(Input!$H$171*(1+rvanilla)^0.5)/A29stdlife))</f>
        <v>0</v>
      </c>
      <c r="AJ443" s="164">
        <f>IF(A29stdlife="n/a","n/a",IF(AJ$3&gt;(A29stdlife+$E443),(Input!$H$171*(1+rvanilla)^0.5)-SUM($H443:AI443),(Input!$H$171*(1+rvanilla)^0.5)/A29stdlife))</f>
        <v>0</v>
      </c>
      <c r="AK443" s="164">
        <f>IF(A29stdlife="n/a","n/a",IF(AK$3&gt;(A29stdlife+$E443),(Input!$H$171*(1+rvanilla)^0.5)-SUM($H443:AJ443),(Input!$H$171*(1+rvanilla)^0.5)/A29stdlife))</f>
        <v>0</v>
      </c>
      <c r="AL443" s="164">
        <f>IF(A29stdlife="n/a","n/a",IF(AL$3&gt;(A29stdlife+$E443),(Input!$H$171*(1+rvanilla)^0.5)-SUM($H443:AK443),(Input!$H$171*(1+rvanilla)^0.5)/A29stdlife))</f>
        <v>0</v>
      </c>
      <c r="AM443" s="164">
        <f>IF(A29stdlife="n/a","n/a",IF(AM$3&gt;(A29stdlife+$E443),(Input!$H$171*(1+rvanilla)^0.5)-SUM($H443:AL443),(Input!$H$171*(1+rvanilla)^0.5)/A29stdlife))</f>
        <v>0</v>
      </c>
      <c r="AN443" s="164">
        <f>IF(A29stdlife="n/a","n/a",IF(AN$3&gt;(A29stdlife+$E443),(Input!$H$171*(1+rvanilla)^0.5)-SUM($H443:AM443),(Input!$H$171*(1+rvanilla)^0.5)/A29stdlife))</f>
        <v>0</v>
      </c>
      <c r="AO443" s="164">
        <f>IF(A29stdlife="n/a","n/a",IF(AO$3&gt;(A29stdlife+$E443),(Input!$H$171*(1+rvanilla)^0.5)-SUM($H443:AN443),(Input!$H$171*(1+rvanilla)^0.5)/A29stdlife))</f>
        <v>0</v>
      </c>
      <c r="AP443" s="164">
        <f>IF(A29stdlife="n/a","n/a",IF(AP$3&gt;(A29stdlife+$E443),(Input!$H$171*(1+rvanilla)^0.5)-SUM($H443:AO443),(Input!$H$171*(1+rvanilla)^0.5)/A29stdlife))</f>
        <v>0</v>
      </c>
      <c r="AQ443" s="164">
        <f>IF(A29stdlife="n/a","n/a",IF(AQ$3&gt;(A29stdlife+$E443),(Input!$H$171*(1+rvanilla)^0.5)-SUM($H443:AP443),(Input!$H$171*(1+rvanilla)^0.5)/A29stdlife))</f>
        <v>0</v>
      </c>
      <c r="AR443" s="164">
        <f>IF(A29stdlife="n/a","n/a",IF(AR$3&gt;(A29stdlife+$E443),(Input!$H$171*(1+rvanilla)^0.5)-SUM($H443:AQ443),(Input!$H$171*(1+rvanilla)^0.5)/A29stdlife))</f>
        <v>0</v>
      </c>
      <c r="AS443" s="164">
        <f>IF(A29stdlife="n/a","n/a",IF(AS$3&gt;(A29stdlife+$E443),(Input!$H$171*(1+rvanilla)^0.5)-SUM($H443:AR443),(Input!$H$171*(1+rvanilla)^0.5)/A29stdlife))</f>
        <v>0</v>
      </c>
      <c r="AT443" s="164">
        <f>IF(A29stdlife="n/a","n/a",IF(AT$3&gt;(A29stdlife+$E443),(Input!$H$171*(1+rvanilla)^0.5)-SUM($H443:AS443),(Input!$H$171*(1+rvanilla)^0.5)/A29stdlife))</f>
        <v>0</v>
      </c>
      <c r="AU443" s="164">
        <f>IF(A29stdlife="n/a","n/a",IF(AU$3&gt;(A29stdlife+$E443),(Input!$H$171*(1+rvanilla)^0.5)-SUM($H443:AT443),(Input!$H$171*(1+rvanilla)^0.5)/A29stdlife))</f>
        <v>0</v>
      </c>
      <c r="AV443" s="164">
        <f>IF(A29stdlife="n/a","n/a",IF(AV$3&gt;(A29stdlife+$E443),(Input!$H$171*(1+rvanilla)^0.5)-SUM($H443:AU443),(Input!$H$171*(1+rvanilla)^0.5)/A29stdlife))</f>
        <v>0</v>
      </c>
      <c r="AW443" s="164">
        <f>IF(A29stdlife="n/a","n/a",IF(AW$3&gt;(A29stdlife+$E443),(Input!$H$171*(1+rvanilla)^0.5)-SUM($H443:AV443),(Input!$H$171*(1+rvanilla)^0.5)/A29stdlife))</f>
        <v>0</v>
      </c>
      <c r="AX443" s="164">
        <f>IF(A29stdlife="n/a","n/a",IF(AX$3&gt;(A29stdlife+$E443),(Input!$H$171*(1+rvanilla)^0.5)-SUM($H443:AW443),(Input!$H$171*(1+rvanilla)^0.5)/A29stdlife))</f>
        <v>0</v>
      </c>
      <c r="AY443" s="164">
        <f>IF(A29stdlife="n/a","n/a",IF(AY$3&gt;(A29stdlife+$E443),(Input!$H$171*(1+rvanilla)^0.5)-SUM($H443:AX443),(Input!$H$171*(1+rvanilla)^0.5)/A29stdlife))</f>
        <v>0</v>
      </c>
      <c r="AZ443" s="164">
        <f>IF(A29stdlife="n/a","n/a",IF(AZ$3&gt;(A29stdlife+$E443),(Input!$H$171*(1+rvanilla)^0.5)-SUM($H443:AY443),(Input!$H$171*(1+rvanilla)^0.5)/A29stdlife))</f>
        <v>0</v>
      </c>
      <c r="BA443" s="164">
        <f>IF(A29stdlife="n/a","n/a",IF(BA$3&gt;(A29stdlife+$E443),(Input!$H$171*(1+rvanilla)^0.5)-SUM($H443:AZ443),(Input!$H$171*(1+rvanilla)^0.5)/A29stdlife))</f>
        <v>0</v>
      </c>
      <c r="BB443" s="164">
        <f>IF(A29stdlife="n/a","n/a",IF(BB$3&gt;(A29stdlife+$E443),(Input!$H$171*(1+rvanilla)^0.5)-SUM($H443:BA443),(Input!$H$171*(1+rvanilla)^0.5)/A29stdlife))</f>
        <v>0</v>
      </c>
      <c r="BC443" s="164">
        <f>IF(A29stdlife="n/a","n/a",IF(BC$3&gt;(A29stdlife+$E443),(Input!$H$171*(1+rvanilla)^0.5)-SUM($H443:BB443),(Input!$H$171*(1+rvanilla)^0.5)/A29stdlife))</f>
        <v>0</v>
      </c>
      <c r="BD443" s="164">
        <f>IF(A29stdlife="n/a","n/a",IF(BD$3&gt;(A29stdlife+$E443),(Input!$H$171*(1+rvanilla)^0.5)-SUM($H443:BC443),(Input!$H$171*(1+rvanilla)^0.5)/A29stdlife))</f>
        <v>0</v>
      </c>
      <c r="BE443" s="164">
        <f>IF(A29stdlife="n/a","n/a",IF(BE$3&gt;(A29stdlife+$E443),(Input!$H$171*(1+rvanilla)^0.5)-SUM($H443:BD443),(Input!$H$171*(1+rvanilla)^0.5)/A29stdlife))</f>
        <v>0</v>
      </c>
      <c r="BF443" s="164">
        <f>IF(A29stdlife="n/a","n/a",IF(BF$3&gt;(A29stdlife+$E443),(Input!$H$171*(1+rvanilla)^0.5)-SUM($H443:BE443),(Input!$H$171*(1+rvanilla)^0.5)/A29stdlife))</f>
        <v>0</v>
      </c>
      <c r="BG443" s="164">
        <f>IF(A29stdlife="n/a","n/a",IF(BG$3&gt;(A29stdlife+$E443),(Input!$H$171*(1+rvanilla)^0.5)-SUM($H443:BF443),(Input!$H$171*(1+rvanilla)^0.5)/A29stdlife))</f>
        <v>0</v>
      </c>
      <c r="BH443" s="164">
        <f>IF(A29stdlife="n/a","n/a",IF(BH$3&gt;(A29stdlife+$E443),(Input!$H$171*(1+rvanilla)^0.5)-SUM($H443:BG443),(Input!$H$171*(1+rvanilla)^0.5)/A29stdlife))</f>
        <v>0</v>
      </c>
      <c r="BI443" s="164">
        <f>IF(A29stdlife="n/a","n/a",IF(BI$3&gt;(A29stdlife+$E443),(Input!$H$171*(1+rvanilla)^0.5)-SUM($H443:BH443),(Input!$H$171*(1+rvanilla)^0.5)/A29stdlife))</f>
        <v>0</v>
      </c>
      <c r="BJ443" s="18"/>
      <c r="BK443" s="18"/>
      <c r="BL443"/>
      <c r="BM443"/>
      <c r="BN443"/>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row>
    <row r="444" spans="1:256" s="5" customFormat="1" hidden="1" outlineLevel="2" x14ac:dyDescent="0.2">
      <c r="A444" s="18"/>
      <c r="B444" s="18"/>
      <c r="C444" s="36"/>
      <c r="D444" s="485"/>
      <c r="E444" s="283">
        <v>3</v>
      </c>
      <c r="F444" s="38"/>
      <c r="G444" s="391"/>
      <c r="H444" s="308"/>
      <c r="I444" s="307"/>
      <c r="J444" s="164">
        <f>IF(A29stdlife="n/a","n/a",IF(J$3&gt;(A29stdlife+$E444),(Input!$I$171*(1+rvanilla)^0.5)-SUM($I444:I444),(Input!$I$171*(1+rvanilla)^0.5)/A29stdlife))</f>
        <v>0</v>
      </c>
      <c r="K444" s="164">
        <f>IF(A29stdlife="n/a","n/a",IF(K$3&gt;(A29stdlife+$E444),(Input!$I$171*(1+rvanilla)^0.5)-SUM($I444:J444),(Input!$I$171*(1+rvanilla)^0.5)/A29stdlife))</f>
        <v>0</v>
      </c>
      <c r="L444" s="164">
        <f>IF(A29stdlife="n/a","n/a",IF(L$3&gt;(A29stdlife+$E444),(Input!$I$171*(1+rvanilla)^0.5)-SUM($I444:K444),(Input!$I$171*(1+rvanilla)^0.5)/A29stdlife))</f>
        <v>0</v>
      </c>
      <c r="M444" s="164">
        <f>IF(A29stdlife="n/a","n/a",IF(M$3&gt;(A29stdlife+$E444),(Input!$I$171*(1+rvanilla)^0.5)-SUM($I444:L444),(Input!$I$171*(1+rvanilla)^0.5)/A29stdlife))</f>
        <v>0</v>
      </c>
      <c r="N444" s="164">
        <f>IF(A29stdlife="n/a","n/a",IF(N$3&gt;(A29stdlife+$E444),(Input!$I$171*(1+rvanilla)^0.5)-SUM($I444:M444),(Input!$I$171*(1+rvanilla)^0.5)/A29stdlife))</f>
        <v>0</v>
      </c>
      <c r="O444" s="164">
        <f>IF(A29stdlife="n/a","n/a",IF(O$3&gt;(A29stdlife+$E444),(Input!$I$171*(1+rvanilla)^0.5)-SUM($I444:N444),(Input!$I$171*(1+rvanilla)^0.5)/A29stdlife))</f>
        <v>0</v>
      </c>
      <c r="P444" s="164">
        <f>IF(A29stdlife="n/a","n/a",IF(P$3&gt;(A29stdlife+$E444),(Input!$I$171*(1+rvanilla)^0.5)-SUM($I444:O444),(Input!$I$171*(1+rvanilla)^0.5)/A29stdlife))</f>
        <v>0</v>
      </c>
      <c r="Q444" s="164">
        <f>IF(A29stdlife="n/a","n/a",IF(Q$3&gt;(A29stdlife+$E444),(Input!$I$171*(1+rvanilla)^0.5)-SUM($I444:P444),(Input!$I$171*(1+rvanilla)^0.5)/A29stdlife))</f>
        <v>0</v>
      </c>
      <c r="R444" s="164">
        <f>IF(A29stdlife="n/a","n/a",IF(R$3&gt;(A29stdlife+$E444),(Input!$I$171*(1+rvanilla)^0.5)-SUM($I444:Q444),(Input!$I$171*(1+rvanilla)^0.5)/A29stdlife))</f>
        <v>0</v>
      </c>
      <c r="S444" s="164">
        <f>IF(A29stdlife="n/a","n/a",IF(S$3&gt;(A29stdlife+$E444),(Input!$I$171*(1+rvanilla)^0.5)-SUM($I444:R444),(Input!$I$171*(1+rvanilla)^0.5)/A29stdlife))</f>
        <v>0</v>
      </c>
      <c r="T444" s="164">
        <f>IF(A29stdlife="n/a","n/a",IF(T$3&gt;(A29stdlife+$E444),(Input!$I$171*(1+rvanilla)^0.5)-SUM($I444:S444),(Input!$I$171*(1+rvanilla)^0.5)/A29stdlife))</f>
        <v>0</v>
      </c>
      <c r="U444" s="164">
        <f>IF(A29stdlife="n/a","n/a",IF(U$3&gt;(A29stdlife+$E444),(Input!$I$171*(1+rvanilla)^0.5)-SUM($I444:T444),(Input!$I$171*(1+rvanilla)^0.5)/A29stdlife))</f>
        <v>0</v>
      </c>
      <c r="V444" s="164">
        <f>IF(A29stdlife="n/a","n/a",IF(V$3&gt;(A29stdlife+$E444),(Input!$I$171*(1+rvanilla)^0.5)-SUM($I444:U444),(Input!$I$171*(1+rvanilla)^0.5)/A29stdlife))</f>
        <v>0</v>
      </c>
      <c r="W444" s="164">
        <f>IF(A29stdlife="n/a","n/a",IF(W$3&gt;(A29stdlife+$E444),(Input!$I$171*(1+rvanilla)^0.5)-SUM($I444:V444),(Input!$I$171*(1+rvanilla)^0.5)/A29stdlife))</f>
        <v>0</v>
      </c>
      <c r="X444" s="164">
        <f>IF(A29stdlife="n/a","n/a",IF(X$3&gt;(A29stdlife+$E444),(Input!$I$171*(1+rvanilla)^0.5)-SUM($I444:W444),(Input!$I$171*(1+rvanilla)^0.5)/A29stdlife))</f>
        <v>0</v>
      </c>
      <c r="Y444" s="164">
        <f>IF(A29stdlife="n/a","n/a",IF(Y$3&gt;(A29stdlife+$E444),(Input!$I$171*(1+rvanilla)^0.5)-SUM($I444:X444),(Input!$I$171*(1+rvanilla)^0.5)/A29stdlife))</f>
        <v>0</v>
      </c>
      <c r="Z444" s="164">
        <f>IF(A29stdlife="n/a","n/a",IF(Z$3&gt;(A29stdlife+$E444),(Input!$I$171*(1+rvanilla)^0.5)-SUM($I444:Y444),(Input!$I$171*(1+rvanilla)^0.5)/A29stdlife))</f>
        <v>0</v>
      </c>
      <c r="AA444" s="164">
        <f>IF(A29stdlife="n/a","n/a",IF(AA$3&gt;(A29stdlife+$E444),(Input!$I$171*(1+rvanilla)^0.5)-SUM($I444:Z444),(Input!$I$171*(1+rvanilla)^0.5)/A29stdlife))</f>
        <v>0</v>
      </c>
      <c r="AB444" s="164">
        <f>IF(A29stdlife="n/a","n/a",IF(AB$3&gt;(A29stdlife+$E444),(Input!$I$171*(1+rvanilla)^0.5)-SUM($I444:AA444),(Input!$I$171*(1+rvanilla)^0.5)/A29stdlife))</f>
        <v>0</v>
      </c>
      <c r="AC444" s="164">
        <f>IF(A29stdlife="n/a","n/a",IF(AC$3&gt;(A29stdlife+$E444),(Input!$I$171*(1+rvanilla)^0.5)-SUM($I444:AB444),(Input!$I$171*(1+rvanilla)^0.5)/A29stdlife))</f>
        <v>0</v>
      </c>
      <c r="AD444" s="164">
        <f>IF(A29stdlife="n/a","n/a",IF(AD$3&gt;(A29stdlife+$E444),(Input!$I$171*(1+rvanilla)^0.5)-SUM($I444:AC444),(Input!$I$171*(1+rvanilla)^0.5)/A29stdlife))</f>
        <v>0</v>
      </c>
      <c r="AE444" s="164">
        <f>IF(A29stdlife="n/a","n/a",IF(AE$3&gt;(A29stdlife+$E444),(Input!$I$171*(1+rvanilla)^0.5)-SUM($I444:AD444),(Input!$I$171*(1+rvanilla)^0.5)/A29stdlife))</f>
        <v>0</v>
      </c>
      <c r="AF444" s="164">
        <f>IF(A29stdlife="n/a","n/a",IF(AF$3&gt;(A29stdlife+$E444),(Input!$I$171*(1+rvanilla)^0.5)-SUM($I444:AE444),(Input!$I$171*(1+rvanilla)^0.5)/A29stdlife))</f>
        <v>0</v>
      </c>
      <c r="AG444" s="164">
        <f>IF(A29stdlife="n/a","n/a",IF(AG$3&gt;(A29stdlife+$E444),(Input!$I$171*(1+rvanilla)^0.5)-SUM($I444:AF444),(Input!$I$171*(1+rvanilla)^0.5)/A29stdlife))</f>
        <v>0</v>
      </c>
      <c r="AH444" s="164">
        <f>IF(A29stdlife="n/a","n/a",IF(AH$3&gt;(A29stdlife+$E444),(Input!$I$171*(1+rvanilla)^0.5)-SUM($I444:AG444),(Input!$I$171*(1+rvanilla)^0.5)/A29stdlife))</f>
        <v>0</v>
      </c>
      <c r="AI444" s="164">
        <f>IF(A29stdlife="n/a","n/a",IF(AI$3&gt;(A29stdlife+$E444),(Input!$I$171*(1+rvanilla)^0.5)-SUM($I444:AH444),(Input!$I$171*(1+rvanilla)^0.5)/A29stdlife))</f>
        <v>0</v>
      </c>
      <c r="AJ444" s="164">
        <f>IF(A29stdlife="n/a","n/a",IF(AJ$3&gt;(A29stdlife+$E444),(Input!$I$171*(1+rvanilla)^0.5)-SUM($I444:AI444),(Input!$I$171*(1+rvanilla)^0.5)/A29stdlife))</f>
        <v>0</v>
      </c>
      <c r="AK444" s="164">
        <f>IF(A29stdlife="n/a","n/a",IF(AK$3&gt;(A29stdlife+$E444),(Input!$I$171*(1+rvanilla)^0.5)-SUM($I444:AJ444),(Input!$I$171*(1+rvanilla)^0.5)/A29stdlife))</f>
        <v>0</v>
      </c>
      <c r="AL444" s="164">
        <f>IF(A29stdlife="n/a","n/a",IF(AL$3&gt;(A29stdlife+$E444),(Input!$I$171*(1+rvanilla)^0.5)-SUM($I444:AK444),(Input!$I$171*(1+rvanilla)^0.5)/A29stdlife))</f>
        <v>0</v>
      </c>
      <c r="AM444" s="164">
        <f>IF(A29stdlife="n/a","n/a",IF(AM$3&gt;(A29stdlife+$E444),(Input!$I$171*(1+rvanilla)^0.5)-SUM($I444:AL444),(Input!$I$171*(1+rvanilla)^0.5)/A29stdlife))</f>
        <v>0</v>
      </c>
      <c r="AN444" s="164">
        <f>IF(A29stdlife="n/a","n/a",IF(AN$3&gt;(A29stdlife+$E444),(Input!$I$171*(1+rvanilla)^0.5)-SUM($I444:AM444),(Input!$I$171*(1+rvanilla)^0.5)/A29stdlife))</f>
        <v>0</v>
      </c>
      <c r="AO444" s="164">
        <f>IF(A29stdlife="n/a","n/a",IF(AO$3&gt;(A29stdlife+$E444),(Input!$I$171*(1+rvanilla)^0.5)-SUM($I444:AN444),(Input!$I$171*(1+rvanilla)^0.5)/A29stdlife))</f>
        <v>0</v>
      </c>
      <c r="AP444" s="164">
        <f>IF(A29stdlife="n/a","n/a",IF(AP$3&gt;(A29stdlife+$E444),(Input!$I$171*(1+rvanilla)^0.5)-SUM($I444:AO444),(Input!$I$171*(1+rvanilla)^0.5)/A29stdlife))</f>
        <v>0</v>
      </c>
      <c r="AQ444" s="164">
        <f>IF(A29stdlife="n/a","n/a",IF(AQ$3&gt;(A29stdlife+$E444),(Input!$I$171*(1+rvanilla)^0.5)-SUM($I444:AP444),(Input!$I$171*(1+rvanilla)^0.5)/A29stdlife))</f>
        <v>0</v>
      </c>
      <c r="AR444" s="164">
        <f>IF(A29stdlife="n/a","n/a",IF(AR$3&gt;(A29stdlife+$E444),(Input!$I$171*(1+rvanilla)^0.5)-SUM($I444:AQ444),(Input!$I$171*(1+rvanilla)^0.5)/A29stdlife))</f>
        <v>0</v>
      </c>
      <c r="AS444" s="164">
        <f>IF(A29stdlife="n/a","n/a",IF(AS$3&gt;(A29stdlife+$E444),(Input!$I$171*(1+rvanilla)^0.5)-SUM($I444:AR444),(Input!$I$171*(1+rvanilla)^0.5)/A29stdlife))</f>
        <v>0</v>
      </c>
      <c r="AT444" s="164">
        <f>IF(A29stdlife="n/a","n/a",IF(AT$3&gt;(A29stdlife+$E444),(Input!$I$171*(1+rvanilla)^0.5)-SUM($I444:AS444),(Input!$I$171*(1+rvanilla)^0.5)/A29stdlife))</f>
        <v>0</v>
      </c>
      <c r="AU444" s="164">
        <f>IF(A29stdlife="n/a","n/a",IF(AU$3&gt;(A29stdlife+$E444),(Input!$I$171*(1+rvanilla)^0.5)-SUM($I444:AT444),(Input!$I$171*(1+rvanilla)^0.5)/A29stdlife))</f>
        <v>0</v>
      </c>
      <c r="AV444" s="164">
        <f>IF(A29stdlife="n/a","n/a",IF(AV$3&gt;(A29stdlife+$E444),(Input!$I$171*(1+rvanilla)^0.5)-SUM($I444:AU444),(Input!$I$171*(1+rvanilla)^0.5)/A29stdlife))</f>
        <v>0</v>
      </c>
      <c r="AW444" s="164">
        <f>IF(A29stdlife="n/a","n/a",IF(AW$3&gt;(A29stdlife+$E444),(Input!$I$171*(1+rvanilla)^0.5)-SUM($I444:AV444),(Input!$I$171*(1+rvanilla)^0.5)/A29stdlife))</f>
        <v>0</v>
      </c>
      <c r="AX444" s="164">
        <f>IF(A29stdlife="n/a","n/a",IF(AX$3&gt;(A29stdlife+$E444),(Input!$I$171*(1+rvanilla)^0.5)-SUM($I444:AW444),(Input!$I$171*(1+rvanilla)^0.5)/A29stdlife))</f>
        <v>0</v>
      </c>
      <c r="AY444" s="164">
        <f>IF(A29stdlife="n/a","n/a",IF(AY$3&gt;(A29stdlife+$E444),(Input!$I$171*(1+rvanilla)^0.5)-SUM($I444:AX444),(Input!$I$171*(1+rvanilla)^0.5)/A29stdlife))</f>
        <v>0</v>
      </c>
      <c r="AZ444" s="164">
        <f>IF(A29stdlife="n/a","n/a",IF(AZ$3&gt;(A29stdlife+$E444),(Input!$I$171*(1+rvanilla)^0.5)-SUM($I444:AY444),(Input!$I$171*(1+rvanilla)^0.5)/A29stdlife))</f>
        <v>0</v>
      </c>
      <c r="BA444" s="164">
        <f>IF(A29stdlife="n/a","n/a",IF(BA$3&gt;(A29stdlife+$E444),(Input!$I$171*(1+rvanilla)^0.5)-SUM($I444:AZ444),(Input!$I$171*(1+rvanilla)^0.5)/A29stdlife))</f>
        <v>0</v>
      </c>
      <c r="BB444" s="164">
        <f>IF(A29stdlife="n/a","n/a",IF(BB$3&gt;(A29stdlife+$E444),(Input!$I$171*(1+rvanilla)^0.5)-SUM($I444:BA444),(Input!$I$171*(1+rvanilla)^0.5)/A29stdlife))</f>
        <v>0</v>
      </c>
      <c r="BC444" s="164">
        <f>IF(A29stdlife="n/a","n/a",IF(BC$3&gt;(A29stdlife+$E444),(Input!$I$171*(1+rvanilla)^0.5)-SUM($I444:BB444),(Input!$I$171*(1+rvanilla)^0.5)/A29stdlife))</f>
        <v>0</v>
      </c>
      <c r="BD444" s="164">
        <f>IF(A29stdlife="n/a","n/a",IF(BD$3&gt;(A29stdlife+$E444),(Input!$I$171*(1+rvanilla)^0.5)-SUM($I444:BC444),(Input!$I$171*(1+rvanilla)^0.5)/A29stdlife))</f>
        <v>0</v>
      </c>
      <c r="BE444" s="164">
        <f>IF(A29stdlife="n/a","n/a",IF(BE$3&gt;(A29stdlife+$E444),(Input!$I$171*(1+rvanilla)^0.5)-SUM($I444:BD444),(Input!$I$171*(1+rvanilla)^0.5)/A29stdlife))</f>
        <v>0</v>
      </c>
      <c r="BF444" s="164">
        <f>IF(A29stdlife="n/a","n/a",IF(BF$3&gt;(A29stdlife+$E444),(Input!$I$171*(1+rvanilla)^0.5)-SUM($I444:BE444),(Input!$I$171*(1+rvanilla)^0.5)/A29stdlife))</f>
        <v>0</v>
      </c>
      <c r="BG444" s="164">
        <f>IF(A29stdlife="n/a","n/a",IF(BG$3&gt;(A29stdlife+$E444),(Input!$I$171*(1+rvanilla)^0.5)-SUM($I444:BF444),(Input!$I$171*(1+rvanilla)^0.5)/A29stdlife))</f>
        <v>0</v>
      </c>
      <c r="BH444" s="164">
        <f>IF(A29stdlife="n/a","n/a",IF(BH$3&gt;(A29stdlife+$E444),(Input!$I$171*(1+rvanilla)^0.5)-SUM($I444:BG444),(Input!$I$171*(1+rvanilla)^0.5)/A29stdlife))</f>
        <v>0</v>
      </c>
      <c r="BI444" s="164">
        <f>IF(A29stdlife="n/a","n/a",IF(BI$3&gt;(A29stdlife+$E444),(Input!$I$171*(1+rvanilla)^0.5)-SUM($I444:BH444),(Input!$I$171*(1+rvanilla)^0.5)/A29stdlife))</f>
        <v>0</v>
      </c>
      <c r="BJ444" s="18"/>
      <c r="BK444" s="18"/>
      <c r="BL444"/>
      <c r="BM444"/>
      <c r="BN444"/>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row>
    <row r="445" spans="1:256" s="5" customFormat="1" hidden="1" outlineLevel="2" x14ac:dyDescent="0.2">
      <c r="A445" s="18"/>
      <c r="B445" s="18"/>
      <c r="C445" s="36"/>
      <c r="D445" s="485"/>
      <c r="E445" s="283">
        <v>4</v>
      </c>
      <c r="F445" s="38"/>
      <c r="G445" s="391"/>
      <c r="H445" s="308"/>
      <c r="I445" s="308"/>
      <c r="J445" s="307"/>
      <c r="K445" s="164">
        <f>IF(A29stdlife="n/a","n/a",IF(K$3&gt;(A29stdlife+$E445),(Input!$J$171*(1+rvanilla)^0.5)-SUM($J445:J445),(Input!$J$171*(1+rvanilla)^0.5)/A29stdlife))</f>
        <v>0</v>
      </c>
      <c r="L445" s="164">
        <f>IF(A29stdlife="n/a","n/a",IF(L$3&gt;(A29stdlife+$E445),(Input!$J$171*(1+rvanilla)^0.5)-SUM($J445:K445),(Input!$J$171*(1+rvanilla)^0.5)/A29stdlife))</f>
        <v>0</v>
      </c>
      <c r="M445" s="164">
        <f>IF(A29stdlife="n/a","n/a",IF(M$3&gt;(A29stdlife+$E445),(Input!$J$171*(1+rvanilla)^0.5)-SUM($J445:L445),(Input!$J$171*(1+rvanilla)^0.5)/A29stdlife))</f>
        <v>0</v>
      </c>
      <c r="N445" s="164">
        <f>IF(A29stdlife="n/a","n/a",IF(N$3&gt;(A29stdlife+$E445),(Input!$J$171*(1+rvanilla)^0.5)-SUM($J445:M445),(Input!$J$171*(1+rvanilla)^0.5)/A29stdlife))</f>
        <v>0</v>
      </c>
      <c r="O445" s="164">
        <f>IF(A29stdlife="n/a","n/a",IF(O$3&gt;(A29stdlife+$E445),(Input!$J$171*(1+rvanilla)^0.5)-SUM($J445:N445),(Input!$J$171*(1+rvanilla)^0.5)/A29stdlife))</f>
        <v>0</v>
      </c>
      <c r="P445" s="164">
        <f>IF(A29stdlife="n/a","n/a",IF(P$3&gt;(A29stdlife+$E445),(Input!$J$171*(1+rvanilla)^0.5)-SUM($J445:O445),(Input!$J$171*(1+rvanilla)^0.5)/A29stdlife))</f>
        <v>0</v>
      </c>
      <c r="Q445" s="164">
        <f>IF(A29stdlife="n/a","n/a",IF(Q$3&gt;(A29stdlife+$E445),(Input!$J$171*(1+rvanilla)^0.5)-SUM($J445:P445),(Input!$J$171*(1+rvanilla)^0.5)/A29stdlife))</f>
        <v>0</v>
      </c>
      <c r="R445" s="164">
        <f>IF(A29stdlife="n/a","n/a",IF(R$3&gt;(A29stdlife+$E445),(Input!$J$171*(1+rvanilla)^0.5)-SUM($J445:Q445),(Input!$J$171*(1+rvanilla)^0.5)/A29stdlife))</f>
        <v>0</v>
      </c>
      <c r="S445" s="164">
        <f>IF(A29stdlife="n/a","n/a",IF(S$3&gt;(A29stdlife+$E445),(Input!$J$171*(1+rvanilla)^0.5)-SUM($J445:R445),(Input!$J$171*(1+rvanilla)^0.5)/A29stdlife))</f>
        <v>0</v>
      </c>
      <c r="T445" s="164">
        <f>IF(A29stdlife="n/a","n/a",IF(T$3&gt;(A29stdlife+$E445),(Input!$J$171*(1+rvanilla)^0.5)-SUM($J445:S445),(Input!$J$171*(1+rvanilla)^0.5)/A29stdlife))</f>
        <v>0</v>
      </c>
      <c r="U445" s="164">
        <f>IF(A29stdlife="n/a","n/a",IF(U$3&gt;(A29stdlife+$E445),(Input!$J$171*(1+rvanilla)^0.5)-SUM($J445:T445),(Input!$J$171*(1+rvanilla)^0.5)/A29stdlife))</f>
        <v>0</v>
      </c>
      <c r="V445" s="164">
        <f>IF(A29stdlife="n/a","n/a",IF(V$3&gt;(A29stdlife+$E445),(Input!$J$171*(1+rvanilla)^0.5)-SUM($J445:U445),(Input!$J$171*(1+rvanilla)^0.5)/A29stdlife))</f>
        <v>0</v>
      </c>
      <c r="W445" s="164">
        <f>IF(A29stdlife="n/a","n/a",IF(W$3&gt;(A29stdlife+$E445),(Input!$J$171*(1+rvanilla)^0.5)-SUM($J445:V445),(Input!$J$171*(1+rvanilla)^0.5)/A29stdlife))</f>
        <v>0</v>
      </c>
      <c r="X445" s="164">
        <f>IF(A29stdlife="n/a","n/a",IF(X$3&gt;(A29stdlife+$E445),(Input!$J$171*(1+rvanilla)^0.5)-SUM($J445:W445),(Input!$J$171*(1+rvanilla)^0.5)/A29stdlife))</f>
        <v>0</v>
      </c>
      <c r="Y445" s="164">
        <f>IF(A29stdlife="n/a","n/a",IF(Y$3&gt;(A29stdlife+$E445),(Input!$J$171*(1+rvanilla)^0.5)-SUM($J445:X445),(Input!$J$171*(1+rvanilla)^0.5)/A29stdlife))</f>
        <v>0</v>
      </c>
      <c r="Z445" s="164">
        <f>IF(A29stdlife="n/a","n/a",IF(Z$3&gt;(A29stdlife+$E445),(Input!$J$171*(1+rvanilla)^0.5)-SUM($J445:Y445),(Input!$J$171*(1+rvanilla)^0.5)/A29stdlife))</f>
        <v>0</v>
      </c>
      <c r="AA445" s="164">
        <f>IF(A29stdlife="n/a","n/a",IF(AA$3&gt;(A29stdlife+$E445),(Input!$J$171*(1+rvanilla)^0.5)-SUM($J445:Z445),(Input!$J$171*(1+rvanilla)^0.5)/A29stdlife))</f>
        <v>0</v>
      </c>
      <c r="AB445" s="164">
        <f>IF(A29stdlife="n/a","n/a",IF(AB$3&gt;(A29stdlife+$E445),(Input!$J$171*(1+rvanilla)^0.5)-SUM($J445:AA445),(Input!$J$171*(1+rvanilla)^0.5)/A29stdlife))</f>
        <v>0</v>
      </c>
      <c r="AC445" s="164">
        <f>IF(A29stdlife="n/a","n/a",IF(AC$3&gt;(A29stdlife+$E445),(Input!$J$171*(1+rvanilla)^0.5)-SUM($J445:AB445),(Input!$J$171*(1+rvanilla)^0.5)/A29stdlife))</f>
        <v>0</v>
      </c>
      <c r="AD445" s="164">
        <f>IF(A29stdlife="n/a","n/a",IF(AD$3&gt;(A29stdlife+$E445),(Input!$J$171*(1+rvanilla)^0.5)-SUM($J445:AC445),(Input!$J$171*(1+rvanilla)^0.5)/A29stdlife))</f>
        <v>0</v>
      </c>
      <c r="AE445" s="164">
        <f>IF(A29stdlife="n/a","n/a",IF(AE$3&gt;(A29stdlife+$E445),(Input!$J$171*(1+rvanilla)^0.5)-SUM($J445:AD445),(Input!$J$171*(1+rvanilla)^0.5)/A29stdlife))</f>
        <v>0</v>
      </c>
      <c r="AF445" s="164">
        <f>IF(A29stdlife="n/a","n/a",IF(AF$3&gt;(A29stdlife+$E445),(Input!$J$171*(1+rvanilla)^0.5)-SUM($J445:AE445),(Input!$J$171*(1+rvanilla)^0.5)/A29stdlife))</f>
        <v>0</v>
      </c>
      <c r="AG445" s="164">
        <f>IF(A29stdlife="n/a","n/a",IF(AG$3&gt;(A29stdlife+$E445),(Input!$J$171*(1+rvanilla)^0.5)-SUM($J445:AF445),(Input!$J$171*(1+rvanilla)^0.5)/A29stdlife))</f>
        <v>0</v>
      </c>
      <c r="AH445" s="164">
        <f>IF(A29stdlife="n/a","n/a",IF(AH$3&gt;(A29stdlife+$E445),(Input!$J$171*(1+rvanilla)^0.5)-SUM($J445:AG445),(Input!$J$171*(1+rvanilla)^0.5)/A29stdlife))</f>
        <v>0</v>
      </c>
      <c r="AI445" s="164">
        <f>IF(A29stdlife="n/a","n/a",IF(AI$3&gt;(A29stdlife+$E445),(Input!$J$171*(1+rvanilla)^0.5)-SUM($J445:AH445),(Input!$J$171*(1+rvanilla)^0.5)/A29stdlife))</f>
        <v>0</v>
      </c>
      <c r="AJ445" s="164">
        <f>IF(A29stdlife="n/a","n/a",IF(AJ$3&gt;(A29stdlife+$E445),(Input!$J$171*(1+rvanilla)^0.5)-SUM($J445:AI445),(Input!$J$171*(1+rvanilla)^0.5)/A29stdlife))</f>
        <v>0</v>
      </c>
      <c r="AK445" s="164">
        <f>IF(A29stdlife="n/a","n/a",IF(AK$3&gt;(A29stdlife+$E445),(Input!$J$171*(1+rvanilla)^0.5)-SUM($J445:AJ445),(Input!$J$171*(1+rvanilla)^0.5)/A29stdlife))</f>
        <v>0</v>
      </c>
      <c r="AL445" s="164">
        <f>IF(A29stdlife="n/a","n/a",IF(AL$3&gt;(A29stdlife+$E445),(Input!$J$171*(1+rvanilla)^0.5)-SUM($J445:AK445),(Input!$J$171*(1+rvanilla)^0.5)/A29stdlife))</f>
        <v>0</v>
      </c>
      <c r="AM445" s="164">
        <f>IF(A29stdlife="n/a","n/a",IF(AM$3&gt;(A29stdlife+$E445),(Input!$J$171*(1+rvanilla)^0.5)-SUM($J445:AL445),(Input!$J$171*(1+rvanilla)^0.5)/A29stdlife))</f>
        <v>0</v>
      </c>
      <c r="AN445" s="164">
        <f>IF(A29stdlife="n/a","n/a",IF(AN$3&gt;(A29stdlife+$E445),(Input!$J$171*(1+rvanilla)^0.5)-SUM($J445:AM445),(Input!$J$171*(1+rvanilla)^0.5)/A29stdlife))</f>
        <v>0</v>
      </c>
      <c r="AO445" s="164">
        <f>IF(A29stdlife="n/a","n/a",IF(AO$3&gt;(A29stdlife+$E445),(Input!$J$171*(1+rvanilla)^0.5)-SUM($J445:AN445),(Input!$J$171*(1+rvanilla)^0.5)/A29stdlife))</f>
        <v>0</v>
      </c>
      <c r="AP445" s="164">
        <f>IF(A29stdlife="n/a","n/a",IF(AP$3&gt;(A29stdlife+$E445),(Input!$J$171*(1+rvanilla)^0.5)-SUM($J445:AO445),(Input!$J$171*(1+rvanilla)^0.5)/A29stdlife))</f>
        <v>0</v>
      </c>
      <c r="AQ445" s="164">
        <f>IF(A29stdlife="n/a","n/a",IF(AQ$3&gt;(A29stdlife+$E445),(Input!$J$171*(1+rvanilla)^0.5)-SUM($J445:AP445),(Input!$J$171*(1+rvanilla)^0.5)/A29stdlife))</f>
        <v>0</v>
      </c>
      <c r="AR445" s="164">
        <f>IF(A29stdlife="n/a","n/a",IF(AR$3&gt;(A29stdlife+$E445),(Input!$J$171*(1+rvanilla)^0.5)-SUM($J445:AQ445),(Input!$J$171*(1+rvanilla)^0.5)/A29stdlife))</f>
        <v>0</v>
      </c>
      <c r="AS445" s="164">
        <f>IF(A29stdlife="n/a","n/a",IF(AS$3&gt;(A29stdlife+$E445),(Input!$J$171*(1+rvanilla)^0.5)-SUM($J445:AR445),(Input!$J$171*(1+rvanilla)^0.5)/A29stdlife))</f>
        <v>0</v>
      </c>
      <c r="AT445" s="164">
        <f>IF(A29stdlife="n/a","n/a",IF(AT$3&gt;(A29stdlife+$E445),(Input!$J$171*(1+rvanilla)^0.5)-SUM($J445:AS445),(Input!$J$171*(1+rvanilla)^0.5)/A29stdlife))</f>
        <v>0</v>
      </c>
      <c r="AU445" s="164">
        <f>IF(A29stdlife="n/a","n/a",IF(AU$3&gt;(A29stdlife+$E445),(Input!$J$171*(1+rvanilla)^0.5)-SUM($J445:AT445),(Input!$J$171*(1+rvanilla)^0.5)/A29stdlife))</f>
        <v>0</v>
      </c>
      <c r="AV445" s="164">
        <f>IF(A29stdlife="n/a","n/a",IF(AV$3&gt;(A29stdlife+$E445),(Input!$J$171*(1+rvanilla)^0.5)-SUM($J445:AU445),(Input!$J$171*(1+rvanilla)^0.5)/A29stdlife))</f>
        <v>0</v>
      </c>
      <c r="AW445" s="164">
        <f>IF(A29stdlife="n/a","n/a",IF(AW$3&gt;(A29stdlife+$E445),(Input!$J$171*(1+rvanilla)^0.5)-SUM($J445:AV445),(Input!$J$171*(1+rvanilla)^0.5)/A29stdlife))</f>
        <v>0</v>
      </c>
      <c r="AX445" s="164">
        <f>IF(A29stdlife="n/a","n/a",IF(AX$3&gt;(A29stdlife+$E445),(Input!$J$171*(1+rvanilla)^0.5)-SUM($J445:AW445),(Input!$J$171*(1+rvanilla)^0.5)/A29stdlife))</f>
        <v>0</v>
      </c>
      <c r="AY445" s="164">
        <f>IF(A29stdlife="n/a","n/a",IF(AY$3&gt;(A29stdlife+$E445),(Input!$J$171*(1+rvanilla)^0.5)-SUM($J445:AX445),(Input!$J$171*(1+rvanilla)^0.5)/A29stdlife))</f>
        <v>0</v>
      </c>
      <c r="AZ445" s="164">
        <f>IF(A29stdlife="n/a","n/a",IF(AZ$3&gt;(A29stdlife+$E445),(Input!$J$171*(1+rvanilla)^0.5)-SUM($J445:AY445),(Input!$J$171*(1+rvanilla)^0.5)/A29stdlife))</f>
        <v>0</v>
      </c>
      <c r="BA445" s="164">
        <f>IF(A29stdlife="n/a","n/a",IF(BA$3&gt;(A29stdlife+$E445),(Input!$J$171*(1+rvanilla)^0.5)-SUM($J445:AZ445),(Input!$J$171*(1+rvanilla)^0.5)/A29stdlife))</f>
        <v>0</v>
      </c>
      <c r="BB445" s="164">
        <f>IF(A29stdlife="n/a","n/a",IF(BB$3&gt;(A29stdlife+$E445),(Input!$J$171*(1+rvanilla)^0.5)-SUM($J445:BA445),(Input!$J$171*(1+rvanilla)^0.5)/A29stdlife))</f>
        <v>0</v>
      </c>
      <c r="BC445" s="164">
        <f>IF(A29stdlife="n/a","n/a",IF(BC$3&gt;(A29stdlife+$E445),(Input!$J$171*(1+rvanilla)^0.5)-SUM($J445:BB445),(Input!$J$171*(1+rvanilla)^0.5)/A29stdlife))</f>
        <v>0</v>
      </c>
      <c r="BD445" s="164">
        <f>IF(A29stdlife="n/a","n/a",IF(BD$3&gt;(A29stdlife+$E445),(Input!$J$171*(1+rvanilla)^0.5)-SUM($J445:BC445),(Input!$J$171*(1+rvanilla)^0.5)/A29stdlife))</f>
        <v>0</v>
      </c>
      <c r="BE445" s="164">
        <f>IF(A29stdlife="n/a","n/a",IF(BE$3&gt;(A29stdlife+$E445),(Input!$J$171*(1+rvanilla)^0.5)-SUM($J445:BD445),(Input!$J$171*(1+rvanilla)^0.5)/A29stdlife))</f>
        <v>0</v>
      </c>
      <c r="BF445" s="164">
        <f>IF(A29stdlife="n/a","n/a",IF(BF$3&gt;(A29stdlife+$E445),(Input!$J$171*(1+rvanilla)^0.5)-SUM($J445:BE445),(Input!$J$171*(1+rvanilla)^0.5)/A29stdlife))</f>
        <v>0</v>
      </c>
      <c r="BG445" s="164">
        <f>IF(A29stdlife="n/a","n/a",IF(BG$3&gt;(A29stdlife+$E445),(Input!$J$171*(1+rvanilla)^0.5)-SUM($J445:BF445),(Input!$J$171*(1+rvanilla)^0.5)/A29stdlife))</f>
        <v>0</v>
      </c>
      <c r="BH445" s="164">
        <f>IF(A29stdlife="n/a","n/a",IF(BH$3&gt;(A29stdlife+$E445),(Input!$J$171*(1+rvanilla)^0.5)-SUM($J445:BG445),(Input!$J$171*(1+rvanilla)^0.5)/A29stdlife))</f>
        <v>0</v>
      </c>
      <c r="BI445" s="164">
        <f>IF(A29stdlife="n/a","n/a",IF(BI$3&gt;(A29stdlife+$E445),(Input!$J$171*(1+rvanilla)^0.5)-SUM($J445:BH445),(Input!$J$171*(1+rvanilla)^0.5)/A29stdlife))</f>
        <v>0</v>
      </c>
      <c r="BJ445" s="18"/>
      <c r="BK445" s="18"/>
      <c r="BL445"/>
      <c r="BM445"/>
      <c r="BN445"/>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c r="IV445"/>
    </row>
    <row r="446" spans="1:256" s="5" customFormat="1" hidden="1" outlineLevel="2" x14ac:dyDescent="0.2">
      <c r="A446" s="18"/>
      <c r="B446" s="18"/>
      <c r="C446" s="36"/>
      <c r="D446" s="485"/>
      <c r="E446" s="283">
        <v>5</v>
      </c>
      <c r="F446" s="38"/>
      <c r="G446" s="391"/>
      <c r="H446" s="308"/>
      <c r="I446" s="308"/>
      <c r="J446" s="308"/>
      <c r="K446" s="307"/>
      <c r="L446" s="164">
        <f>IF(A29stdlife="n/a","n/a",IF(L$3&gt;(A29stdlife+$E446),(Input!$K$171*(1+rvanilla)^0.5)-SUM($K446:K446),(Input!$K$171*(1+rvanilla)^0.5)/A29stdlife))</f>
        <v>0</v>
      </c>
      <c r="M446" s="164">
        <f>IF(A29stdlife="n/a","n/a",IF(M$3&gt;(A29stdlife+$E446),(Input!$K$171*(1+rvanilla)^0.5)-SUM($K446:L446),(Input!$K$171*(1+rvanilla)^0.5)/A29stdlife))</f>
        <v>0</v>
      </c>
      <c r="N446" s="164">
        <f>IF(A29stdlife="n/a","n/a",IF(N$3&gt;(A29stdlife+$E446),(Input!$K$171*(1+rvanilla)^0.5)-SUM($K446:M446),(Input!$K$171*(1+rvanilla)^0.5)/A29stdlife))</f>
        <v>0</v>
      </c>
      <c r="O446" s="164">
        <f>IF(A29stdlife="n/a","n/a",IF(O$3&gt;(A29stdlife+$E446),(Input!$K$171*(1+rvanilla)^0.5)-SUM($K446:N446),(Input!$K$171*(1+rvanilla)^0.5)/A29stdlife))</f>
        <v>0</v>
      </c>
      <c r="P446" s="164">
        <f>IF(A29stdlife="n/a","n/a",IF(P$3&gt;(A29stdlife+$E446),(Input!$K$171*(1+rvanilla)^0.5)-SUM($K446:O446),(Input!$K$171*(1+rvanilla)^0.5)/A29stdlife))</f>
        <v>0</v>
      </c>
      <c r="Q446" s="164">
        <f>IF(A29stdlife="n/a","n/a",IF(Q$3&gt;(A29stdlife+$E446),(Input!$K$171*(1+rvanilla)^0.5)-SUM($K446:P446),(Input!$K$171*(1+rvanilla)^0.5)/A29stdlife))</f>
        <v>0</v>
      </c>
      <c r="R446" s="164">
        <f>IF(A29stdlife="n/a","n/a",IF(R$3&gt;(A29stdlife+$E446),(Input!$K$171*(1+rvanilla)^0.5)-SUM($K446:Q446),(Input!$K$171*(1+rvanilla)^0.5)/A29stdlife))</f>
        <v>0</v>
      </c>
      <c r="S446" s="164">
        <f>IF(A29stdlife="n/a","n/a",IF(S$3&gt;(A29stdlife+$E446),(Input!$K$171*(1+rvanilla)^0.5)-SUM($K446:R446),(Input!$K$171*(1+rvanilla)^0.5)/A29stdlife))</f>
        <v>0</v>
      </c>
      <c r="T446" s="164">
        <f>IF(A29stdlife="n/a","n/a",IF(T$3&gt;(A29stdlife+$E446),(Input!$K$171*(1+rvanilla)^0.5)-SUM($K446:S446),(Input!$K$171*(1+rvanilla)^0.5)/A29stdlife))</f>
        <v>0</v>
      </c>
      <c r="U446" s="164">
        <f>IF(A29stdlife="n/a","n/a",IF(U$3&gt;(A29stdlife+$E446),(Input!$K$171*(1+rvanilla)^0.5)-SUM($K446:T446),(Input!$K$171*(1+rvanilla)^0.5)/A29stdlife))</f>
        <v>0</v>
      </c>
      <c r="V446" s="164">
        <f>IF(A29stdlife="n/a","n/a",IF(V$3&gt;(A29stdlife+$E446),(Input!$K$171*(1+rvanilla)^0.5)-SUM($K446:U446),(Input!$K$171*(1+rvanilla)^0.5)/A29stdlife))</f>
        <v>0</v>
      </c>
      <c r="W446" s="164">
        <f>IF(A29stdlife="n/a","n/a",IF(W$3&gt;(A29stdlife+$E446),(Input!$K$171*(1+rvanilla)^0.5)-SUM($K446:V446),(Input!$K$171*(1+rvanilla)^0.5)/A29stdlife))</f>
        <v>0</v>
      </c>
      <c r="X446" s="164">
        <f>IF(A29stdlife="n/a","n/a",IF(X$3&gt;(A29stdlife+$E446),(Input!$K$171*(1+rvanilla)^0.5)-SUM($K446:W446),(Input!$K$171*(1+rvanilla)^0.5)/A29stdlife))</f>
        <v>0</v>
      </c>
      <c r="Y446" s="164">
        <f>IF(A29stdlife="n/a","n/a",IF(Y$3&gt;(A29stdlife+$E446),(Input!$K$171*(1+rvanilla)^0.5)-SUM($K446:X446),(Input!$K$171*(1+rvanilla)^0.5)/A29stdlife))</f>
        <v>0</v>
      </c>
      <c r="Z446" s="164">
        <f>IF(A29stdlife="n/a","n/a",IF(Z$3&gt;(A29stdlife+$E446),(Input!$K$171*(1+rvanilla)^0.5)-SUM($K446:Y446),(Input!$K$171*(1+rvanilla)^0.5)/A29stdlife))</f>
        <v>0</v>
      </c>
      <c r="AA446" s="164">
        <f>IF(A29stdlife="n/a","n/a",IF(AA$3&gt;(A29stdlife+$E446),(Input!$K$171*(1+rvanilla)^0.5)-SUM($K446:Z446),(Input!$K$171*(1+rvanilla)^0.5)/A29stdlife))</f>
        <v>0</v>
      </c>
      <c r="AB446" s="164">
        <f>IF(A29stdlife="n/a","n/a",IF(AB$3&gt;(A29stdlife+$E446),(Input!$K$171*(1+rvanilla)^0.5)-SUM($K446:AA446),(Input!$K$171*(1+rvanilla)^0.5)/A29stdlife))</f>
        <v>0</v>
      </c>
      <c r="AC446" s="164">
        <f>IF(A29stdlife="n/a","n/a",IF(AC$3&gt;(A29stdlife+$E446),(Input!$K$171*(1+rvanilla)^0.5)-SUM($K446:AB446),(Input!$K$171*(1+rvanilla)^0.5)/A29stdlife))</f>
        <v>0</v>
      </c>
      <c r="AD446" s="164">
        <f>IF(A29stdlife="n/a","n/a",IF(AD$3&gt;(A29stdlife+$E446),(Input!$K$171*(1+rvanilla)^0.5)-SUM($K446:AC446),(Input!$K$171*(1+rvanilla)^0.5)/A29stdlife))</f>
        <v>0</v>
      </c>
      <c r="AE446" s="164">
        <f>IF(A29stdlife="n/a","n/a",IF(AE$3&gt;(A29stdlife+$E446),(Input!$K$171*(1+rvanilla)^0.5)-SUM($K446:AD446),(Input!$K$171*(1+rvanilla)^0.5)/A29stdlife))</f>
        <v>0</v>
      </c>
      <c r="AF446" s="164">
        <f>IF(A29stdlife="n/a","n/a",IF(AF$3&gt;(A29stdlife+$E446),(Input!$K$171*(1+rvanilla)^0.5)-SUM($K446:AE446),(Input!$K$171*(1+rvanilla)^0.5)/A29stdlife))</f>
        <v>0</v>
      </c>
      <c r="AG446" s="164">
        <f>IF(A29stdlife="n/a","n/a",IF(AG$3&gt;(A29stdlife+$E446),(Input!$K$171*(1+rvanilla)^0.5)-SUM($K446:AF446),(Input!$K$171*(1+rvanilla)^0.5)/A29stdlife))</f>
        <v>0</v>
      </c>
      <c r="AH446" s="164">
        <f>IF(A29stdlife="n/a","n/a",IF(AH$3&gt;(A29stdlife+$E446),(Input!$K$171*(1+rvanilla)^0.5)-SUM($K446:AG446),(Input!$K$171*(1+rvanilla)^0.5)/A29stdlife))</f>
        <v>0</v>
      </c>
      <c r="AI446" s="164">
        <f>IF(A29stdlife="n/a","n/a",IF(AI$3&gt;(A29stdlife+$E446),(Input!$K$171*(1+rvanilla)^0.5)-SUM($K446:AH446),(Input!$K$171*(1+rvanilla)^0.5)/A29stdlife))</f>
        <v>0</v>
      </c>
      <c r="AJ446" s="164">
        <f>IF(A29stdlife="n/a","n/a",IF(AJ$3&gt;(A29stdlife+$E446),(Input!$K$171*(1+rvanilla)^0.5)-SUM($K446:AI446),(Input!$K$171*(1+rvanilla)^0.5)/A29stdlife))</f>
        <v>0</v>
      </c>
      <c r="AK446" s="164">
        <f>IF(A29stdlife="n/a","n/a",IF(AK$3&gt;(A29stdlife+$E446),(Input!$K$171*(1+rvanilla)^0.5)-SUM($K446:AJ446),(Input!$K$171*(1+rvanilla)^0.5)/A29stdlife))</f>
        <v>0</v>
      </c>
      <c r="AL446" s="164">
        <f>IF(A29stdlife="n/a","n/a",IF(AL$3&gt;(A29stdlife+$E446),(Input!$K$171*(1+rvanilla)^0.5)-SUM($K446:AK446),(Input!$K$171*(1+rvanilla)^0.5)/A29stdlife))</f>
        <v>0</v>
      </c>
      <c r="AM446" s="164">
        <f>IF(A29stdlife="n/a","n/a",IF(AM$3&gt;(A29stdlife+$E446),(Input!$K$171*(1+rvanilla)^0.5)-SUM($K446:AL446),(Input!$K$171*(1+rvanilla)^0.5)/A29stdlife))</f>
        <v>0</v>
      </c>
      <c r="AN446" s="164">
        <f>IF(A29stdlife="n/a","n/a",IF(AN$3&gt;(A29stdlife+$E446),(Input!$K$171*(1+rvanilla)^0.5)-SUM($K446:AM446),(Input!$K$171*(1+rvanilla)^0.5)/A29stdlife))</f>
        <v>0</v>
      </c>
      <c r="AO446" s="164">
        <f>IF(A29stdlife="n/a","n/a",IF(AO$3&gt;(A29stdlife+$E446),(Input!$K$171*(1+rvanilla)^0.5)-SUM($K446:AN446),(Input!$K$171*(1+rvanilla)^0.5)/A29stdlife))</f>
        <v>0</v>
      </c>
      <c r="AP446" s="164">
        <f>IF(A29stdlife="n/a","n/a",IF(AP$3&gt;(A29stdlife+$E446),(Input!$K$171*(1+rvanilla)^0.5)-SUM($K446:AO446),(Input!$K$171*(1+rvanilla)^0.5)/A29stdlife))</f>
        <v>0</v>
      </c>
      <c r="AQ446" s="164">
        <f>IF(A29stdlife="n/a","n/a",IF(AQ$3&gt;(A29stdlife+$E446),(Input!$K$171*(1+rvanilla)^0.5)-SUM($K446:AP446),(Input!$K$171*(1+rvanilla)^0.5)/A29stdlife))</f>
        <v>0</v>
      </c>
      <c r="AR446" s="164">
        <f>IF(A29stdlife="n/a","n/a",IF(AR$3&gt;(A29stdlife+$E446),(Input!$K$171*(1+rvanilla)^0.5)-SUM($K446:AQ446),(Input!$K$171*(1+rvanilla)^0.5)/A29stdlife))</f>
        <v>0</v>
      </c>
      <c r="AS446" s="164">
        <f>IF(A29stdlife="n/a","n/a",IF(AS$3&gt;(A29stdlife+$E446),(Input!$K$171*(1+rvanilla)^0.5)-SUM($K446:AR446),(Input!$K$171*(1+rvanilla)^0.5)/A29stdlife))</f>
        <v>0</v>
      </c>
      <c r="AT446" s="164">
        <f>IF(A29stdlife="n/a","n/a",IF(AT$3&gt;(A29stdlife+$E446),(Input!$K$171*(1+rvanilla)^0.5)-SUM($K446:AS446),(Input!$K$171*(1+rvanilla)^0.5)/A29stdlife))</f>
        <v>0</v>
      </c>
      <c r="AU446" s="164">
        <f>IF(A29stdlife="n/a","n/a",IF(AU$3&gt;(A29stdlife+$E446),(Input!$K$171*(1+rvanilla)^0.5)-SUM($K446:AT446),(Input!$K$171*(1+rvanilla)^0.5)/A29stdlife))</f>
        <v>0</v>
      </c>
      <c r="AV446" s="164">
        <f>IF(A29stdlife="n/a","n/a",IF(AV$3&gt;(A29stdlife+$E446),(Input!$K$171*(1+rvanilla)^0.5)-SUM($K446:AU446),(Input!$K$171*(1+rvanilla)^0.5)/A29stdlife))</f>
        <v>0</v>
      </c>
      <c r="AW446" s="164">
        <f>IF(A29stdlife="n/a","n/a",IF(AW$3&gt;(A29stdlife+$E446),(Input!$K$171*(1+rvanilla)^0.5)-SUM($K446:AV446),(Input!$K$171*(1+rvanilla)^0.5)/A29stdlife))</f>
        <v>0</v>
      </c>
      <c r="AX446" s="164">
        <f>IF(A29stdlife="n/a","n/a",IF(AX$3&gt;(A29stdlife+$E446),(Input!$K$171*(1+rvanilla)^0.5)-SUM($K446:AW446),(Input!$K$171*(1+rvanilla)^0.5)/A29stdlife))</f>
        <v>0</v>
      </c>
      <c r="AY446" s="164">
        <f>IF(A29stdlife="n/a","n/a",IF(AY$3&gt;(A29stdlife+$E446),(Input!$K$171*(1+rvanilla)^0.5)-SUM($K446:AX446),(Input!$K$171*(1+rvanilla)^0.5)/A29stdlife))</f>
        <v>0</v>
      </c>
      <c r="AZ446" s="164">
        <f>IF(A29stdlife="n/a","n/a",IF(AZ$3&gt;(A29stdlife+$E446),(Input!$K$171*(1+rvanilla)^0.5)-SUM($K446:AY446),(Input!$K$171*(1+rvanilla)^0.5)/A29stdlife))</f>
        <v>0</v>
      </c>
      <c r="BA446" s="164">
        <f>IF(A29stdlife="n/a","n/a",IF(BA$3&gt;(A29stdlife+$E446),(Input!$K$171*(1+rvanilla)^0.5)-SUM($K446:AZ446),(Input!$K$171*(1+rvanilla)^0.5)/A29stdlife))</f>
        <v>0</v>
      </c>
      <c r="BB446" s="164">
        <f>IF(A29stdlife="n/a","n/a",IF(BB$3&gt;(A29stdlife+$E446),(Input!$K$171*(1+rvanilla)^0.5)-SUM($K446:BA446),(Input!$K$171*(1+rvanilla)^0.5)/A29stdlife))</f>
        <v>0</v>
      </c>
      <c r="BC446" s="164">
        <f>IF(A29stdlife="n/a","n/a",IF(BC$3&gt;(A29stdlife+$E446),(Input!$K$171*(1+rvanilla)^0.5)-SUM($K446:BB446),(Input!$K$171*(1+rvanilla)^0.5)/A29stdlife))</f>
        <v>0</v>
      </c>
      <c r="BD446" s="164">
        <f>IF(A29stdlife="n/a","n/a",IF(BD$3&gt;(A29stdlife+$E446),(Input!$K$171*(1+rvanilla)^0.5)-SUM($K446:BC446),(Input!$K$171*(1+rvanilla)^0.5)/A29stdlife))</f>
        <v>0</v>
      </c>
      <c r="BE446" s="164">
        <f>IF(A29stdlife="n/a","n/a",IF(BE$3&gt;(A29stdlife+$E446),(Input!$K$171*(1+rvanilla)^0.5)-SUM($K446:BD446),(Input!$K$171*(1+rvanilla)^0.5)/A29stdlife))</f>
        <v>0</v>
      </c>
      <c r="BF446" s="164">
        <f>IF(A29stdlife="n/a","n/a",IF(BF$3&gt;(A29stdlife+$E446),(Input!$K$171*(1+rvanilla)^0.5)-SUM($K446:BE446),(Input!$K$171*(1+rvanilla)^0.5)/A29stdlife))</f>
        <v>0</v>
      </c>
      <c r="BG446" s="164">
        <f>IF(A29stdlife="n/a","n/a",IF(BG$3&gt;(A29stdlife+$E446),(Input!$K$171*(1+rvanilla)^0.5)-SUM($K446:BF446),(Input!$K$171*(1+rvanilla)^0.5)/A29stdlife))</f>
        <v>0</v>
      </c>
      <c r="BH446" s="164">
        <f>IF(A29stdlife="n/a","n/a",IF(BH$3&gt;(A29stdlife+$E446),(Input!$K$171*(1+rvanilla)^0.5)-SUM($K446:BG446),(Input!$K$171*(1+rvanilla)^0.5)/A29stdlife))</f>
        <v>0</v>
      </c>
      <c r="BI446" s="164">
        <f>IF(A29stdlife="n/a","n/a",IF(BI$3&gt;(A29stdlife+$E446),(Input!$K$171*(1+rvanilla)^0.5)-SUM($K446:BH446),(Input!$K$171*(1+rvanilla)^0.5)/A29stdlife))</f>
        <v>0</v>
      </c>
      <c r="BJ446" s="18"/>
      <c r="BK446" s="18"/>
      <c r="BL446"/>
      <c r="BM446"/>
      <c r="BN446"/>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row>
    <row r="447" spans="1:256" s="5" customFormat="1" hidden="1" outlineLevel="2" x14ac:dyDescent="0.2">
      <c r="A447" s="18"/>
      <c r="B447" s="18"/>
      <c r="C447" s="36"/>
      <c r="D447" s="485"/>
      <c r="E447" s="283">
        <v>6</v>
      </c>
      <c r="F447" s="38"/>
      <c r="G447" s="391"/>
      <c r="H447" s="308"/>
      <c r="I447" s="308"/>
      <c r="J447" s="308"/>
      <c r="K447" s="308"/>
      <c r="L447" s="307"/>
      <c r="M447" s="164">
        <f>IF(A29stdlife="n/a","n/a",IF(M$3&gt;(A29stdlife+$E447),(Input!$L$171*(1+rvanilla)^0.5)-SUM($L447:L447),(Input!$L$171*(1+rvanilla)^0.5)/A29stdlife))</f>
        <v>0</v>
      </c>
      <c r="N447" s="164">
        <f>IF(A29stdlife="n/a","n/a",IF(N$3&gt;(A29stdlife+$E447),(Input!$L$171*(1+rvanilla)^0.5)-SUM($L447:M447),(Input!$L$171*(1+rvanilla)^0.5)/A29stdlife))</f>
        <v>0</v>
      </c>
      <c r="O447" s="164">
        <f>IF(A29stdlife="n/a","n/a",IF(O$3&gt;(A29stdlife+$E447),(Input!$L$171*(1+rvanilla)^0.5)-SUM($L447:N447),(Input!$L$171*(1+rvanilla)^0.5)/A29stdlife))</f>
        <v>0</v>
      </c>
      <c r="P447" s="164">
        <f>IF(A29stdlife="n/a","n/a",IF(P$3&gt;(A29stdlife+$E447),(Input!$L$171*(1+rvanilla)^0.5)-SUM($L447:O447),(Input!$L$171*(1+rvanilla)^0.5)/A29stdlife))</f>
        <v>0</v>
      </c>
      <c r="Q447" s="164">
        <f>IF(A29stdlife="n/a","n/a",IF(Q$3&gt;(A29stdlife+$E447),(Input!$L$171*(1+rvanilla)^0.5)-SUM($L447:P447),(Input!$L$171*(1+rvanilla)^0.5)/A29stdlife))</f>
        <v>0</v>
      </c>
      <c r="R447" s="164">
        <f>IF(A29stdlife="n/a","n/a",IF(R$3&gt;(A29stdlife+$E447),(Input!$L$171*(1+rvanilla)^0.5)-SUM($L447:Q447),(Input!$L$171*(1+rvanilla)^0.5)/A29stdlife))</f>
        <v>0</v>
      </c>
      <c r="S447" s="164">
        <f>IF(A29stdlife="n/a","n/a",IF(S$3&gt;(A29stdlife+$E447),(Input!$L$171*(1+rvanilla)^0.5)-SUM($L447:R447),(Input!$L$171*(1+rvanilla)^0.5)/A29stdlife))</f>
        <v>0</v>
      </c>
      <c r="T447" s="164">
        <f>IF(A29stdlife="n/a","n/a",IF(T$3&gt;(A29stdlife+$E447),(Input!$L$171*(1+rvanilla)^0.5)-SUM($L447:S447),(Input!$L$171*(1+rvanilla)^0.5)/A29stdlife))</f>
        <v>0</v>
      </c>
      <c r="U447" s="164">
        <f>IF(A29stdlife="n/a","n/a",IF(U$3&gt;(A29stdlife+$E447),(Input!$L$171*(1+rvanilla)^0.5)-SUM($L447:T447),(Input!$L$171*(1+rvanilla)^0.5)/A29stdlife))</f>
        <v>0</v>
      </c>
      <c r="V447" s="164">
        <f>IF(A29stdlife="n/a","n/a",IF(V$3&gt;(A29stdlife+$E447),(Input!$L$171*(1+rvanilla)^0.5)-SUM($L447:U447),(Input!$L$171*(1+rvanilla)^0.5)/A29stdlife))</f>
        <v>0</v>
      </c>
      <c r="W447" s="164">
        <f>IF(A29stdlife="n/a","n/a",IF(W$3&gt;(A29stdlife+$E447),(Input!$L$171*(1+rvanilla)^0.5)-SUM($L447:V447),(Input!$L$171*(1+rvanilla)^0.5)/A29stdlife))</f>
        <v>0</v>
      </c>
      <c r="X447" s="164">
        <f>IF(A29stdlife="n/a","n/a",IF(X$3&gt;(A29stdlife+$E447),(Input!$L$171*(1+rvanilla)^0.5)-SUM($L447:W447),(Input!$L$171*(1+rvanilla)^0.5)/A29stdlife))</f>
        <v>0</v>
      </c>
      <c r="Y447" s="164">
        <f>IF(A29stdlife="n/a","n/a",IF(Y$3&gt;(A29stdlife+$E447),(Input!$L$171*(1+rvanilla)^0.5)-SUM($L447:X447),(Input!$L$171*(1+rvanilla)^0.5)/A29stdlife))</f>
        <v>0</v>
      </c>
      <c r="Z447" s="164">
        <f>IF(A29stdlife="n/a","n/a",IF(Z$3&gt;(A29stdlife+$E447),(Input!$L$171*(1+rvanilla)^0.5)-SUM($L447:Y447),(Input!$L$171*(1+rvanilla)^0.5)/A29stdlife))</f>
        <v>0</v>
      </c>
      <c r="AA447" s="164">
        <f>IF(A29stdlife="n/a","n/a",IF(AA$3&gt;(A29stdlife+$E447),(Input!$L$171*(1+rvanilla)^0.5)-SUM($L447:Z447),(Input!$L$171*(1+rvanilla)^0.5)/A29stdlife))</f>
        <v>0</v>
      </c>
      <c r="AB447" s="164">
        <f>IF(A29stdlife="n/a","n/a",IF(AB$3&gt;(A29stdlife+$E447),(Input!$L$171*(1+rvanilla)^0.5)-SUM($L447:AA447),(Input!$L$171*(1+rvanilla)^0.5)/A29stdlife))</f>
        <v>0</v>
      </c>
      <c r="AC447" s="164">
        <f>IF(A29stdlife="n/a","n/a",IF(AC$3&gt;(A29stdlife+$E447),(Input!$L$171*(1+rvanilla)^0.5)-SUM($L447:AB447),(Input!$L$171*(1+rvanilla)^0.5)/A29stdlife))</f>
        <v>0</v>
      </c>
      <c r="AD447" s="164">
        <f>IF(A29stdlife="n/a","n/a",IF(AD$3&gt;(A29stdlife+$E447),(Input!$L$171*(1+rvanilla)^0.5)-SUM($L447:AC447),(Input!$L$171*(1+rvanilla)^0.5)/A29stdlife))</f>
        <v>0</v>
      </c>
      <c r="AE447" s="164">
        <f>IF(A29stdlife="n/a","n/a",IF(AE$3&gt;(A29stdlife+$E447),(Input!$L$171*(1+rvanilla)^0.5)-SUM($L447:AD447),(Input!$L$171*(1+rvanilla)^0.5)/A29stdlife))</f>
        <v>0</v>
      </c>
      <c r="AF447" s="164">
        <f>IF(A29stdlife="n/a","n/a",IF(AF$3&gt;(A29stdlife+$E447),(Input!$L$171*(1+rvanilla)^0.5)-SUM($L447:AE447),(Input!$L$171*(1+rvanilla)^0.5)/A29stdlife))</f>
        <v>0</v>
      </c>
      <c r="AG447" s="164">
        <f>IF(A29stdlife="n/a","n/a",IF(AG$3&gt;(A29stdlife+$E447),(Input!$L$171*(1+rvanilla)^0.5)-SUM($L447:AF447),(Input!$L$171*(1+rvanilla)^0.5)/A29stdlife))</f>
        <v>0</v>
      </c>
      <c r="AH447" s="164">
        <f>IF(A29stdlife="n/a","n/a",IF(AH$3&gt;(A29stdlife+$E447),(Input!$L$171*(1+rvanilla)^0.5)-SUM($L447:AG447),(Input!$L$171*(1+rvanilla)^0.5)/A29stdlife))</f>
        <v>0</v>
      </c>
      <c r="AI447" s="164">
        <f>IF(A29stdlife="n/a","n/a",IF(AI$3&gt;(A29stdlife+$E447),(Input!$L$171*(1+rvanilla)^0.5)-SUM($L447:AH447),(Input!$L$171*(1+rvanilla)^0.5)/A29stdlife))</f>
        <v>0</v>
      </c>
      <c r="AJ447" s="164">
        <f>IF(A29stdlife="n/a","n/a",IF(AJ$3&gt;(A29stdlife+$E447),(Input!$L$171*(1+rvanilla)^0.5)-SUM($L447:AI447),(Input!$L$171*(1+rvanilla)^0.5)/A29stdlife))</f>
        <v>0</v>
      </c>
      <c r="AK447" s="164">
        <f>IF(A29stdlife="n/a","n/a",IF(AK$3&gt;(A29stdlife+$E447),(Input!$L$171*(1+rvanilla)^0.5)-SUM($L447:AJ447),(Input!$L$171*(1+rvanilla)^0.5)/A29stdlife))</f>
        <v>0</v>
      </c>
      <c r="AL447" s="164">
        <f>IF(A29stdlife="n/a","n/a",IF(AL$3&gt;(A29stdlife+$E447),(Input!$L$171*(1+rvanilla)^0.5)-SUM($L447:AK447),(Input!$L$171*(1+rvanilla)^0.5)/A29stdlife))</f>
        <v>0</v>
      </c>
      <c r="AM447" s="164">
        <f>IF(A29stdlife="n/a","n/a",IF(AM$3&gt;(A29stdlife+$E447),(Input!$L$171*(1+rvanilla)^0.5)-SUM($L447:AL447),(Input!$L$171*(1+rvanilla)^0.5)/A29stdlife))</f>
        <v>0</v>
      </c>
      <c r="AN447" s="164">
        <f>IF(A29stdlife="n/a","n/a",IF(AN$3&gt;(A29stdlife+$E447),(Input!$L$171*(1+rvanilla)^0.5)-SUM($L447:AM447),(Input!$L$171*(1+rvanilla)^0.5)/A29stdlife))</f>
        <v>0</v>
      </c>
      <c r="AO447" s="164">
        <f>IF(A29stdlife="n/a","n/a",IF(AO$3&gt;(A29stdlife+$E447),(Input!$L$171*(1+rvanilla)^0.5)-SUM($L447:AN447),(Input!$L$171*(1+rvanilla)^0.5)/A29stdlife))</f>
        <v>0</v>
      </c>
      <c r="AP447" s="164">
        <f>IF(A29stdlife="n/a","n/a",IF(AP$3&gt;(A29stdlife+$E447),(Input!$L$171*(1+rvanilla)^0.5)-SUM($L447:AO447),(Input!$L$171*(1+rvanilla)^0.5)/A29stdlife))</f>
        <v>0</v>
      </c>
      <c r="AQ447" s="164">
        <f>IF(A29stdlife="n/a","n/a",IF(AQ$3&gt;(A29stdlife+$E447),(Input!$L$171*(1+rvanilla)^0.5)-SUM($L447:AP447),(Input!$L$171*(1+rvanilla)^0.5)/A29stdlife))</f>
        <v>0</v>
      </c>
      <c r="AR447" s="164">
        <f>IF(A29stdlife="n/a","n/a",IF(AR$3&gt;(A29stdlife+$E447),(Input!$L$171*(1+rvanilla)^0.5)-SUM($L447:AQ447),(Input!$L$171*(1+rvanilla)^0.5)/A29stdlife))</f>
        <v>0</v>
      </c>
      <c r="AS447" s="164">
        <f>IF(A29stdlife="n/a","n/a",IF(AS$3&gt;(A29stdlife+$E447),(Input!$L$171*(1+rvanilla)^0.5)-SUM($L447:AR447),(Input!$L$171*(1+rvanilla)^0.5)/A29stdlife))</f>
        <v>0</v>
      </c>
      <c r="AT447" s="164">
        <f>IF(A29stdlife="n/a","n/a",IF(AT$3&gt;(A29stdlife+$E447),(Input!$L$171*(1+rvanilla)^0.5)-SUM($L447:AS447),(Input!$L$171*(1+rvanilla)^0.5)/A29stdlife))</f>
        <v>0</v>
      </c>
      <c r="AU447" s="164">
        <f>IF(A29stdlife="n/a","n/a",IF(AU$3&gt;(A29stdlife+$E447),(Input!$L$171*(1+rvanilla)^0.5)-SUM($L447:AT447),(Input!$L$171*(1+rvanilla)^0.5)/A29stdlife))</f>
        <v>0</v>
      </c>
      <c r="AV447" s="164">
        <f>IF(A29stdlife="n/a","n/a",IF(AV$3&gt;(A29stdlife+$E447),(Input!$L$171*(1+rvanilla)^0.5)-SUM($L447:AU447),(Input!$L$171*(1+rvanilla)^0.5)/A29stdlife))</f>
        <v>0</v>
      </c>
      <c r="AW447" s="164">
        <f>IF(A29stdlife="n/a","n/a",IF(AW$3&gt;(A29stdlife+$E447),(Input!$L$171*(1+rvanilla)^0.5)-SUM($L447:AV447),(Input!$L$171*(1+rvanilla)^0.5)/A29stdlife))</f>
        <v>0</v>
      </c>
      <c r="AX447" s="164">
        <f>IF(A29stdlife="n/a","n/a",IF(AX$3&gt;(A29stdlife+$E447),(Input!$L$171*(1+rvanilla)^0.5)-SUM($L447:AW447),(Input!$L$171*(1+rvanilla)^0.5)/A29stdlife))</f>
        <v>0</v>
      </c>
      <c r="AY447" s="164">
        <f>IF(A29stdlife="n/a","n/a",IF(AY$3&gt;(A29stdlife+$E447),(Input!$L$171*(1+rvanilla)^0.5)-SUM($L447:AX447),(Input!$L$171*(1+rvanilla)^0.5)/A29stdlife))</f>
        <v>0</v>
      </c>
      <c r="AZ447" s="164">
        <f>IF(A29stdlife="n/a","n/a",IF(AZ$3&gt;(A29stdlife+$E447),(Input!$L$171*(1+rvanilla)^0.5)-SUM($L447:AY447),(Input!$L$171*(1+rvanilla)^0.5)/A29stdlife))</f>
        <v>0</v>
      </c>
      <c r="BA447" s="164">
        <f>IF(A29stdlife="n/a","n/a",IF(BA$3&gt;(A29stdlife+$E447),(Input!$L$171*(1+rvanilla)^0.5)-SUM($L447:AZ447),(Input!$L$171*(1+rvanilla)^0.5)/A29stdlife))</f>
        <v>0</v>
      </c>
      <c r="BB447" s="164">
        <f>IF(A29stdlife="n/a","n/a",IF(BB$3&gt;(A29stdlife+$E447),(Input!$L$171*(1+rvanilla)^0.5)-SUM($L447:BA447),(Input!$L$171*(1+rvanilla)^0.5)/A29stdlife))</f>
        <v>0</v>
      </c>
      <c r="BC447" s="164">
        <f>IF(A29stdlife="n/a","n/a",IF(BC$3&gt;(A29stdlife+$E447),(Input!$L$171*(1+rvanilla)^0.5)-SUM($L447:BB447),(Input!$L$171*(1+rvanilla)^0.5)/A29stdlife))</f>
        <v>0</v>
      </c>
      <c r="BD447" s="164">
        <f>IF(A29stdlife="n/a","n/a",IF(BD$3&gt;(A29stdlife+$E447),(Input!$L$171*(1+rvanilla)^0.5)-SUM($L447:BC447),(Input!$L$171*(1+rvanilla)^0.5)/A29stdlife))</f>
        <v>0</v>
      </c>
      <c r="BE447" s="164">
        <f>IF(A29stdlife="n/a","n/a",IF(BE$3&gt;(A29stdlife+$E447),(Input!$L$171*(1+rvanilla)^0.5)-SUM($L447:BD447),(Input!$L$171*(1+rvanilla)^0.5)/A29stdlife))</f>
        <v>0</v>
      </c>
      <c r="BF447" s="164">
        <f>IF(A29stdlife="n/a","n/a",IF(BF$3&gt;(A29stdlife+$E447),(Input!$L$171*(1+rvanilla)^0.5)-SUM($L447:BE447),(Input!$L$171*(1+rvanilla)^0.5)/A29stdlife))</f>
        <v>0</v>
      </c>
      <c r="BG447" s="164">
        <f>IF(A29stdlife="n/a","n/a",IF(BG$3&gt;(A29stdlife+$E447),(Input!$L$171*(1+rvanilla)^0.5)-SUM($L447:BF447),(Input!$L$171*(1+rvanilla)^0.5)/A29stdlife))</f>
        <v>0</v>
      </c>
      <c r="BH447" s="164">
        <f>IF(A29stdlife="n/a","n/a",IF(BH$3&gt;(A29stdlife+$E447),(Input!$L$171*(1+rvanilla)^0.5)-SUM($L447:BG447),(Input!$L$171*(1+rvanilla)^0.5)/A29stdlife))</f>
        <v>0</v>
      </c>
      <c r="BI447" s="164">
        <f>IF(A29stdlife="n/a","n/a",IF(BI$3&gt;(A29stdlife+$E447),(Input!$L$171*(1+rvanilla)^0.5)-SUM($L447:BH447),(Input!$L$171*(1+rvanilla)^0.5)/A29stdlife))</f>
        <v>0</v>
      </c>
      <c r="BJ447" s="18"/>
      <c r="BK447" s="18"/>
      <c r="BL447"/>
      <c r="BM447"/>
      <c r="BN447"/>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row>
    <row r="448" spans="1:256" s="5" customFormat="1" hidden="1" outlineLevel="2" x14ac:dyDescent="0.2">
      <c r="A448" s="18"/>
      <c r="B448" s="18"/>
      <c r="C448" s="36"/>
      <c r="D448" s="485"/>
      <c r="E448" s="283">
        <v>7</v>
      </c>
      <c r="F448" s="38"/>
      <c r="G448" s="391"/>
      <c r="H448" s="308"/>
      <c r="I448" s="308"/>
      <c r="J448" s="308"/>
      <c r="K448" s="308"/>
      <c r="L448" s="308"/>
      <c r="M448" s="307"/>
      <c r="N448" s="164">
        <f>IF(A29stdlife="n/a","n/a",IF(N$3&gt;(A29stdlife+$E448),(Input!$M$171*(1+rvanilla)^0.5)-SUM($M448:M448),(Input!$M$171*(1+rvanilla)^0.5)/A29stdlife))</f>
        <v>0</v>
      </c>
      <c r="O448" s="164">
        <f>IF(A29stdlife="n/a","n/a",IF(O$3&gt;(A29stdlife+$E448),(Input!$M$171*(1+rvanilla)^0.5)-SUM($M448:N448),(Input!$M$171*(1+rvanilla)^0.5)/A29stdlife))</f>
        <v>0</v>
      </c>
      <c r="P448" s="164">
        <f>IF(A29stdlife="n/a","n/a",IF(P$3&gt;(A29stdlife+$E448),(Input!$M$171*(1+rvanilla)^0.5)-SUM($M448:O448),(Input!$M$171*(1+rvanilla)^0.5)/A29stdlife))</f>
        <v>0</v>
      </c>
      <c r="Q448" s="164">
        <f>IF(A29stdlife="n/a","n/a",IF(Q$3&gt;(A29stdlife+$E448),(Input!$M$171*(1+rvanilla)^0.5)-SUM($M448:P448),(Input!$M$171*(1+rvanilla)^0.5)/A29stdlife))</f>
        <v>0</v>
      </c>
      <c r="R448" s="164">
        <f>IF(A29stdlife="n/a","n/a",IF(R$3&gt;(A29stdlife+$E448),(Input!$M$171*(1+rvanilla)^0.5)-SUM($M448:Q448),(Input!$M$171*(1+rvanilla)^0.5)/A29stdlife))</f>
        <v>0</v>
      </c>
      <c r="S448" s="164">
        <f>IF(A29stdlife="n/a","n/a",IF(S$3&gt;(A29stdlife+$E448),(Input!$M$171*(1+rvanilla)^0.5)-SUM($M448:R448),(Input!$M$171*(1+rvanilla)^0.5)/A29stdlife))</f>
        <v>0</v>
      </c>
      <c r="T448" s="164">
        <f>IF(A29stdlife="n/a","n/a",IF(T$3&gt;(A29stdlife+$E448),(Input!$M$171*(1+rvanilla)^0.5)-SUM($M448:S448),(Input!$M$171*(1+rvanilla)^0.5)/A29stdlife))</f>
        <v>0</v>
      </c>
      <c r="U448" s="164">
        <f>IF(A29stdlife="n/a","n/a",IF(U$3&gt;(A29stdlife+$E448),(Input!$M$171*(1+rvanilla)^0.5)-SUM($M448:T448),(Input!$M$171*(1+rvanilla)^0.5)/A29stdlife))</f>
        <v>0</v>
      </c>
      <c r="V448" s="164">
        <f>IF(A29stdlife="n/a","n/a",IF(V$3&gt;(A29stdlife+$E448),(Input!$M$171*(1+rvanilla)^0.5)-SUM($M448:U448),(Input!$M$171*(1+rvanilla)^0.5)/A29stdlife))</f>
        <v>0</v>
      </c>
      <c r="W448" s="164">
        <f>IF(A29stdlife="n/a","n/a",IF(W$3&gt;(A29stdlife+$E448),(Input!$M$171*(1+rvanilla)^0.5)-SUM($M448:V448),(Input!$M$171*(1+rvanilla)^0.5)/A29stdlife))</f>
        <v>0</v>
      </c>
      <c r="X448" s="164">
        <f>IF(A29stdlife="n/a","n/a",IF(X$3&gt;(A29stdlife+$E448),(Input!$M$171*(1+rvanilla)^0.5)-SUM($M448:W448),(Input!$M$171*(1+rvanilla)^0.5)/A29stdlife))</f>
        <v>0</v>
      </c>
      <c r="Y448" s="164">
        <f>IF(A29stdlife="n/a","n/a",IF(Y$3&gt;(A29stdlife+$E448),(Input!$M$171*(1+rvanilla)^0.5)-SUM($M448:X448),(Input!$M$171*(1+rvanilla)^0.5)/A29stdlife))</f>
        <v>0</v>
      </c>
      <c r="Z448" s="164">
        <f>IF(A29stdlife="n/a","n/a",IF(Z$3&gt;(A29stdlife+$E448),(Input!$M$171*(1+rvanilla)^0.5)-SUM($M448:Y448),(Input!$M$171*(1+rvanilla)^0.5)/A29stdlife))</f>
        <v>0</v>
      </c>
      <c r="AA448" s="164">
        <f>IF(A29stdlife="n/a","n/a",IF(AA$3&gt;(A29stdlife+$E448),(Input!$M$171*(1+rvanilla)^0.5)-SUM($M448:Z448),(Input!$M$171*(1+rvanilla)^0.5)/A29stdlife))</f>
        <v>0</v>
      </c>
      <c r="AB448" s="164">
        <f>IF(A29stdlife="n/a","n/a",IF(AB$3&gt;(A29stdlife+$E448),(Input!$M$171*(1+rvanilla)^0.5)-SUM($M448:AA448),(Input!$M$171*(1+rvanilla)^0.5)/A29stdlife))</f>
        <v>0</v>
      </c>
      <c r="AC448" s="164">
        <f>IF(A29stdlife="n/a","n/a",IF(AC$3&gt;(A29stdlife+$E448),(Input!$M$171*(1+rvanilla)^0.5)-SUM($M448:AB448),(Input!$M$171*(1+rvanilla)^0.5)/A29stdlife))</f>
        <v>0</v>
      </c>
      <c r="AD448" s="164">
        <f>IF(A29stdlife="n/a","n/a",IF(AD$3&gt;(A29stdlife+$E448),(Input!$M$171*(1+rvanilla)^0.5)-SUM($M448:AC448),(Input!$M$171*(1+rvanilla)^0.5)/A29stdlife))</f>
        <v>0</v>
      </c>
      <c r="AE448" s="164">
        <f>IF(A29stdlife="n/a","n/a",IF(AE$3&gt;(A29stdlife+$E448),(Input!$M$171*(1+rvanilla)^0.5)-SUM($M448:AD448),(Input!$M$171*(1+rvanilla)^0.5)/A29stdlife))</f>
        <v>0</v>
      </c>
      <c r="AF448" s="164">
        <f>IF(A29stdlife="n/a","n/a",IF(AF$3&gt;(A29stdlife+$E448),(Input!$M$171*(1+rvanilla)^0.5)-SUM($M448:AE448),(Input!$M$171*(1+rvanilla)^0.5)/A29stdlife))</f>
        <v>0</v>
      </c>
      <c r="AG448" s="164">
        <f>IF(A29stdlife="n/a","n/a",IF(AG$3&gt;(A29stdlife+$E448),(Input!$M$171*(1+rvanilla)^0.5)-SUM($M448:AF448),(Input!$M$171*(1+rvanilla)^0.5)/A29stdlife))</f>
        <v>0</v>
      </c>
      <c r="AH448" s="164">
        <f>IF(A29stdlife="n/a","n/a",IF(AH$3&gt;(A29stdlife+$E448),(Input!$M$171*(1+rvanilla)^0.5)-SUM($M448:AG448),(Input!$M$171*(1+rvanilla)^0.5)/A29stdlife))</f>
        <v>0</v>
      </c>
      <c r="AI448" s="164">
        <f>IF(A29stdlife="n/a","n/a",IF(AI$3&gt;(A29stdlife+$E448),(Input!$M$171*(1+rvanilla)^0.5)-SUM($M448:AH448),(Input!$M$171*(1+rvanilla)^0.5)/A29stdlife))</f>
        <v>0</v>
      </c>
      <c r="AJ448" s="164">
        <f>IF(A29stdlife="n/a","n/a",IF(AJ$3&gt;(A29stdlife+$E448),(Input!$M$171*(1+rvanilla)^0.5)-SUM($M448:AI448),(Input!$M$171*(1+rvanilla)^0.5)/A29stdlife))</f>
        <v>0</v>
      </c>
      <c r="AK448" s="164">
        <f>IF(A29stdlife="n/a","n/a",IF(AK$3&gt;(A29stdlife+$E448),(Input!$M$171*(1+rvanilla)^0.5)-SUM($M448:AJ448),(Input!$M$171*(1+rvanilla)^0.5)/A29stdlife))</f>
        <v>0</v>
      </c>
      <c r="AL448" s="164">
        <f>IF(A29stdlife="n/a","n/a",IF(AL$3&gt;(A29stdlife+$E448),(Input!$M$171*(1+rvanilla)^0.5)-SUM($M448:AK448),(Input!$M$171*(1+rvanilla)^0.5)/A29stdlife))</f>
        <v>0</v>
      </c>
      <c r="AM448" s="164">
        <f>IF(A29stdlife="n/a","n/a",IF(AM$3&gt;(A29stdlife+$E448),(Input!$M$171*(1+rvanilla)^0.5)-SUM($M448:AL448),(Input!$M$171*(1+rvanilla)^0.5)/A29stdlife))</f>
        <v>0</v>
      </c>
      <c r="AN448" s="164">
        <f>IF(A29stdlife="n/a","n/a",IF(AN$3&gt;(A29stdlife+$E448),(Input!$M$171*(1+rvanilla)^0.5)-SUM($M448:AM448),(Input!$M$171*(1+rvanilla)^0.5)/A29stdlife))</f>
        <v>0</v>
      </c>
      <c r="AO448" s="164">
        <f>IF(A29stdlife="n/a","n/a",IF(AO$3&gt;(A29stdlife+$E448),(Input!$M$171*(1+rvanilla)^0.5)-SUM($M448:AN448),(Input!$M$171*(1+rvanilla)^0.5)/A29stdlife))</f>
        <v>0</v>
      </c>
      <c r="AP448" s="164">
        <f>IF(A29stdlife="n/a","n/a",IF(AP$3&gt;(A29stdlife+$E448),(Input!$M$171*(1+rvanilla)^0.5)-SUM($M448:AO448),(Input!$M$171*(1+rvanilla)^0.5)/A29stdlife))</f>
        <v>0</v>
      </c>
      <c r="AQ448" s="164">
        <f>IF(A29stdlife="n/a","n/a",IF(AQ$3&gt;(A29stdlife+$E448),(Input!$M$171*(1+rvanilla)^0.5)-SUM($M448:AP448),(Input!$M$171*(1+rvanilla)^0.5)/A29stdlife))</f>
        <v>0</v>
      </c>
      <c r="AR448" s="164">
        <f>IF(A29stdlife="n/a","n/a",IF(AR$3&gt;(A29stdlife+$E448),(Input!$M$171*(1+rvanilla)^0.5)-SUM($M448:AQ448),(Input!$M$171*(1+rvanilla)^0.5)/A29stdlife))</f>
        <v>0</v>
      </c>
      <c r="AS448" s="164">
        <f>IF(A29stdlife="n/a","n/a",IF(AS$3&gt;(A29stdlife+$E448),(Input!$M$171*(1+rvanilla)^0.5)-SUM($M448:AR448),(Input!$M$171*(1+rvanilla)^0.5)/A29stdlife))</f>
        <v>0</v>
      </c>
      <c r="AT448" s="164">
        <f>IF(A29stdlife="n/a","n/a",IF(AT$3&gt;(A29stdlife+$E448),(Input!$M$171*(1+rvanilla)^0.5)-SUM($M448:AS448),(Input!$M$171*(1+rvanilla)^0.5)/A29stdlife))</f>
        <v>0</v>
      </c>
      <c r="AU448" s="164">
        <f>IF(A29stdlife="n/a","n/a",IF(AU$3&gt;(A29stdlife+$E448),(Input!$M$171*(1+rvanilla)^0.5)-SUM($M448:AT448),(Input!$M$171*(1+rvanilla)^0.5)/A29stdlife))</f>
        <v>0</v>
      </c>
      <c r="AV448" s="164">
        <f>IF(A29stdlife="n/a","n/a",IF(AV$3&gt;(A29stdlife+$E448),(Input!$M$171*(1+rvanilla)^0.5)-SUM($M448:AU448),(Input!$M$171*(1+rvanilla)^0.5)/A29stdlife))</f>
        <v>0</v>
      </c>
      <c r="AW448" s="164">
        <f>IF(A29stdlife="n/a","n/a",IF(AW$3&gt;(A29stdlife+$E448),(Input!$M$171*(1+rvanilla)^0.5)-SUM($M448:AV448),(Input!$M$171*(1+rvanilla)^0.5)/A29stdlife))</f>
        <v>0</v>
      </c>
      <c r="AX448" s="164">
        <f>IF(A29stdlife="n/a","n/a",IF(AX$3&gt;(A29stdlife+$E448),(Input!$M$171*(1+rvanilla)^0.5)-SUM($M448:AW448),(Input!$M$171*(1+rvanilla)^0.5)/A29stdlife))</f>
        <v>0</v>
      </c>
      <c r="AY448" s="164">
        <f>IF(A29stdlife="n/a","n/a",IF(AY$3&gt;(A29stdlife+$E448),(Input!$M$171*(1+rvanilla)^0.5)-SUM($M448:AX448),(Input!$M$171*(1+rvanilla)^0.5)/A29stdlife))</f>
        <v>0</v>
      </c>
      <c r="AZ448" s="164">
        <f>IF(A29stdlife="n/a","n/a",IF(AZ$3&gt;(A29stdlife+$E448),(Input!$M$171*(1+rvanilla)^0.5)-SUM($M448:AY448),(Input!$M$171*(1+rvanilla)^0.5)/A29stdlife))</f>
        <v>0</v>
      </c>
      <c r="BA448" s="164">
        <f>IF(A29stdlife="n/a","n/a",IF(BA$3&gt;(A29stdlife+$E448),(Input!$M$171*(1+rvanilla)^0.5)-SUM($M448:AZ448),(Input!$M$171*(1+rvanilla)^0.5)/A29stdlife))</f>
        <v>0</v>
      </c>
      <c r="BB448" s="164">
        <f>IF(A29stdlife="n/a","n/a",IF(BB$3&gt;(A29stdlife+$E448),(Input!$M$171*(1+rvanilla)^0.5)-SUM($M448:BA448),(Input!$M$171*(1+rvanilla)^0.5)/A29stdlife))</f>
        <v>0</v>
      </c>
      <c r="BC448" s="164">
        <f>IF(A29stdlife="n/a","n/a",IF(BC$3&gt;(A29stdlife+$E448),(Input!$M$171*(1+rvanilla)^0.5)-SUM($M448:BB448),(Input!$M$171*(1+rvanilla)^0.5)/A29stdlife))</f>
        <v>0</v>
      </c>
      <c r="BD448" s="164">
        <f>IF(A29stdlife="n/a","n/a",IF(BD$3&gt;(A29stdlife+$E448),(Input!$M$171*(1+rvanilla)^0.5)-SUM($M448:BC448),(Input!$M$171*(1+rvanilla)^0.5)/A29stdlife))</f>
        <v>0</v>
      </c>
      <c r="BE448" s="164">
        <f>IF(A29stdlife="n/a","n/a",IF(BE$3&gt;(A29stdlife+$E448),(Input!$M$171*(1+rvanilla)^0.5)-SUM($M448:BD448),(Input!$M$171*(1+rvanilla)^0.5)/A29stdlife))</f>
        <v>0</v>
      </c>
      <c r="BF448" s="164">
        <f>IF(A29stdlife="n/a","n/a",IF(BF$3&gt;(A29stdlife+$E448),(Input!$M$171*(1+rvanilla)^0.5)-SUM($M448:BE448),(Input!$M$171*(1+rvanilla)^0.5)/A29stdlife))</f>
        <v>0</v>
      </c>
      <c r="BG448" s="164">
        <f>IF(A29stdlife="n/a","n/a",IF(BG$3&gt;(A29stdlife+$E448),(Input!$M$171*(1+rvanilla)^0.5)-SUM($M448:BF448),(Input!$M$171*(1+rvanilla)^0.5)/A29stdlife))</f>
        <v>0</v>
      </c>
      <c r="BH448" s="164">
        <f>IF(A29stdlife="n/a","n/a",IF(BH$3&gt;(A29stdlife+$E448),(Input!$M$171*(1+rvanilla)^0.5)-SUM($M448:BG448),(Input!$M$171*(1+rvanilla)^0.5)/A29stdlife))</f>
        <v>0</v>
      </c>
      <c r="BI448" s="164">
        <f>IF(A29stdlife="n/a","n/a",IF(BI$3&gt;(A29stdlife+$E448),(Input!$M$171*(1+rvanilla)^0.5)-SUM($M448:BH448),(Input!$M$171*(1+rvanilla)^0.5)/A29stdlife))</f>
        <v>0</v>
      </c>
      <c r="BJ448" s="18"/>
      <c r="BK448" s="18"/>
      <c r="BL448"/>
      <c r="BM448"/>
      <c r="BN448"/>
      <c r="BO44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row>
    <row r="449" spans="1:256" s="5" customFormat="1" hidden="1" outlineLevel="2" x14ac:dyDescent="0.2">
      <c r="A449" s="18"/>
      <c r="B449" s="18"/>
      <c r="C449" s="36"/>
      <c r="D449" s="485"/>
      <c r="E449" s="283">
        <v>8</v>
      </c>
      <c r="F449" s="38"/>
      <c r="G449" s="391"/>
      <c r="H449" s="308"/>
      <c r="I449" s="308"/>
      <c r="J449" s="308"/>
      <c r="K449" s="308"/>
      <c r="L449" s="308"/>
      <c r="M449" s="308"/>
      <c r="N449" s="307"/>
      <c r="O449" s="164">
        <f>IF(A29stdlife="n/a","n/a",IF(O$3&gt;(A29stdlife+$E449),(Input!$N$171*(1+rvanilla)^0.5)-SUM($N449:N449),(Input!$N$171*(1+rvanilla)^0.5)/A29stdlife))</f>
        <v>0</v>
      </c>
      <c r="P449" s="164">
        <f>IF(A29stdlife="n/a","n/a",IF(P$3&gt;(A29stdlife+$E449),(Input!$N$171*(1+rvanilla)^0.5)-SUM($N449:O449),(Input!$N$171*(1+rvanilla)^0.5)/A29stdlife))</f>
        <v>0</v>
      </c>
      <c r="Q449" s="164">
        <f>IF(A29stdlife="n/a","n/a",IF(Q$3&gt;(A29stdlife+$E449),(Input!$N$171*(1+rvanilla)^0.5)-SUM($N449:P449),(Input!$N$171*(1+rvanilla)^0.5)/A29stdlife))</f>
        <v>0</v>
      </c>
      <c r="R449" s="164">
        <f>IF(A29stdlife="n/a","n/a",IF(R$3&gt;(A29stdlife+$E449),(Input!$N$171*(1+rvanilla)^0.5)-SUM($N449:Q449),(Input!$N$171*(1+rvanilla)^0.5)/A29stdlife))</f>
        <v>0</v>
      </c>
      <c r="S449" s="164">
        <f>IF(A29stdlife="n/a","n/a",IF(S$3&gt;(A29stdlife+$E449),(Input!$N$171*(1+rvanilla)^0.5)-SUM($N449:R449),(Input!$N$171*(1+rvanilla)^0.5)/A29stdlife))</f>
        <v>0</v>
      </c>
      <c r="T449" s="164">
        <f>IF(A29stdlife="n/a","n/a",IF(T$3&gt;(A29stdlife+$E449),(Input!$N$171*(1+rvanilla)^0.5)-SUM($N449:S449),(Input!$N$171*(1+rvanilla)^0.5)/A29stdlife))</f>
        <v>0</v>
      </c>
      <c r="U449" s="164">
        <f>IF(A29stdlife="n/a","n/a",IF(U$3&gt;(A29stdlife+$E449),(Input!$N$171*(1+rvanilla)^0.5)-SUM($N449:T449),(Input!$N$171*(1+rvanilla)^0.5)/A29stdlife))</f>
        <v>0</v>
      </c>
      <c r="V449" s="164">
        <f>IF(A29stdlife="n/a","n/a",IF(V$3&gt;(A29stdlife+$E449),(Input!$N$171*(1+rvanilla)^0.5)-SUM($N449:U449),(Input!$N$171*(1+rvanilla)^0.5)/A29stdlife))</f>
        <v>0</v>
      </c>
      <c r="W449" s="164">
        <f>IF(A29stdlife="n/a","n/a",IF(W$3&gt;(A29stdlife+$E449),(Input!$N$171*(1+rvanilla)^0.5)-SUM($N449:V449),(Input!$N$171*(1+rvanilla)^0.5)/A29stdlife))</f>
        <v>0</v>
      </c>
      <c r="X449" s="164">
        <f>IF(A29stdlife="n/a","n/a",IF(X$3&gt;(A29stdlife+$E449),(Input!$N$171*(1+rvanilla)^0.5)-SUM($N449:W449),(Input!$N$171*(1+rvanilla)^0.5)/A29stdlife))</f>
        <v>0</v>
      </c>
      <c r="Y449" s="164">
        <f>IF(A29stdlife="n/a","n/a",IF(Y$3&gt;(A29stdlife+$E449),(Input!$N$171*(1+rvanilla)^0.5)-SUM($N449:X449),(Input!$N$171*(1+rvanilla)^0.5)/A29stdlife))</f>
        <v>0</v>
      </c>
      <c r="Z449" s="164">
        <f>IF(A29stdlife="n/a","n/a",IF(Z$3&gt;(A29stdlife+$E449),(Input!$N$171*(1+rvanilla)^0.5)-SUM($N449:Y449),(Input!$N$171*(1+rvanilla)^0.5)/A29stdlife))</f>
        <v>0</v>
      </c>
      <c r="AA449" s="164">
        <f>IF(A29stdlife="n/a","n/a",IF(AA$3&gt;(A29stdlife+$E449),(Input!$N$171*(1+rvanilla)^0.5)-SUM($N449:Z449),(Input!$N$171*(1+rvanilla)^0.5)/A29stdlife))</f>
        <v>0</v>
      </c>
      <c r="AB449" s="164">
        <f>IF(A29stdlife="n/a","n/a",IF(AB$3&gt;(A29stdlife+$E449),(Input!$N$171*(1+rvanilla)^0.5)-SUM($N449:AA449),(Input!$N$171*(1+rvanilla)^0.5)/A29stdlife))</f>
        <v>0</v>
      </c>
      <c r="AC449" s="164">
        <f>IF(A29stdlife="n/a","n/a",IF(AC$3&gt;(A29stdlife+$E449),(Input!$N$171*(1+rvanilla)^0.5)-SUM($N449:AB449),(Input!$N$171*(1+rvanilla)^0.5)/A29stdlife))</f>
        <v>0</v>
      </c>
      <c r="AD449" s="164">
        <f>IF(A29stdlife="n/a","n/a",IF(AD$3&gt;(A29stdlife+$E449),(Input!$N$171*(1+rvanilla)^0.5)-SUM($N449:AC449),(Input!$N$171*(1+rvanilla)^0.5)/A29stdlife))</f>
        <v>0</v>
      </c>
      <c r="AE449" s="164">
        <f>IF(A29stdlife="n/a","n/a",IF(AE$3&gt;(A29stdlife+$E449),(Input!$N$171*(1+rvanilla)^0.5)-SUM($N449:AD449),(Input!$N$171*(1+rvanilla)^0.5)/A29stdlife))</f>
        <v>0</v>
      </c>
      <c r="AF449" s="164">
        <f>IF(A29stdlife="n/a","n/a",IF(AF$3&gt;(A29stdlife+$E449),(Input!$N$171*(1+rvanilla)^0.5)-SUM($N449:AE449),(Input!$N$171*(1+rvanilla)^0.5)/A29stdlife))</f>
        <v>0</v>
      </c>
      <c r="AG449" s="164">
        <f>IF(A29stdlife="n/a","n/a",IF(AG$3&gt;(A29stdlife+$E449),(Input!$N$171*(1+rvanilla)^0.5)-SUM($N449:AF449),(Input!$N$171*(1+rvanilla)^0.5)/A29stdlife))</f>
        <v>0</v>
      </c>
      <c r="AH449" s="164">
        <f>IF(A29stdlife="n/a","n/a",IF(AH$3&gt;(A29stdlife+$E449),(Input!$N$171*(1+rvanilla)^0.5)-SUM($N449:AG449),(Input!$N$171*(1+rvanilla)^0.5)/A29stdlife))</f>
        <v>0</v>
      </c>
      <c r="AI449" s="164">
        <f>IF(A29stdlife="n/a","n/a",IF(AI$3&gt;(A29stdlife+$E449),(Input!$N$171*(1+rvanilla)^0.5)-SUM($N449:AH449),(Input!$N$171*(1+rvanilla)^0.5)/A29stdlife))</f>
        <v>0</v>
      </c>
      <c r="AJ449" s="164">
        <f>IF(A29stdlife="n/a","n/a",IF(AJ$3&gt;(A29stdlife+$E449),(Input!$N$171*(1+rvanilla)^0.5)-SUM($N449:AI449),(Input!$N$171*(1+rvanilla)^0.5)/A29stdlife))</f>
        <v>0</v>
      </c>
      <c r="AK449" s="164">
        <f>IF(A29stdlife="n/a","n/a",IF(AK$3&gt;(A29stdlife+$E449),(Input!$N$171*(1+rvanilla)^0.5)-SUM($N449:AJ449),(Input!$N$171*(1+rvanilla)^0.5)/A29stdlife))</f>
        <v>0</v>
      </c>
      <c r="AL449" s="164">
        <f>IF(A29stdlife="n/a","n/a",IF(AL$3&gt;(A29stdlife+$E449),(Input!$N$171*(1+rvanilla)^0.5)-SUM($N449:AK449),(Input!$N$171*(1+rvanilla)^0.5)/A29stdlife))</f>
        <v>0</v>
      </c>
      <c r="AM449" s="164">
        <f>IF(A29stdlife="n/a","n/a",IF(AM$3&gt;(A29stdlife+$E449),(Input!$N$171*(1+rvanilla)^0.5)-SUM($N449:AL449),(Input!$N$171*(1+rvanilla)^0.5)/A29stdlife))</f>
        <v>0</v>
      </c>
      <c r="AN449" s="164">
        <f>IF(A29stdlife="n/a","n/a",IF(AN$3&gt;(A29stdlife+$E449),(Input!$N$171*(1+rvanilla)^0.5)-SUM($N449:AM449),(Input!$N$171*(1+rvanilla)^0.5)/A29stdlife))</f>
        <v>0</v>
      </c>
      <c r="AO449" s="164">
        <f>IF(A29stdlife="n/a","n/a",IF(AO$3&gt;(A29stdlife+$E449),(Input!$N$171*(1+rvanilla)^0.5)-SUM($N449:AN449),(Input!$N$171*(1+rvanilla)^0.5)/A29stdlife))</f>
        <v>0</v>
      </c>
      <c r="AP449" s="164">
        <f>IF(A29stdlife="n/a","n/a",IF(AP$3&gt;(A29stdlife+$E449),(Input!$N$171*(1+rvanilla)^0.5)-SUM($N449:AO449),(Input!$N$171*(1+rvanilla)^0.5)/A29stdlife))</f>
        <v>0</v>
      </c>
      <c r="AQ449" s="164">
        <f>IF(A29stdlife="n/a","n/a",IF(AQ$3&gt;(A29stdlife+$E449),(Input!$N$171*(1+rvanilla)^0.5)-SUM($N449:AP449),(Input!$N$171*(1+rvanilla)^0.5)/A29stdlife))</f>
        <v>0</v>
      </c>
      <c r="AR449" s="164">
        <f>IF(A29stdlife="n/a","n/a",IF(AR$3&gt;(A29stdlife+$E449),(Input!$N$171*(1+rvanilla)^0.5)-SUM($N449:AQ449),(Input!$N$171*(1+rvanilla)^0.5)/A29stdlife))</f>
        <v>0</v>
      </c>
      <c r="AS449" s="164">
        <f>IF(A29stdlife="n/a","n/a",IF(AS$3&gt;(A29stdlife+$E449),(Input!$N$171*(1+rvanilla)^0.5)-SUM($N449:AR449),(Input!$N$171*(1+rvanilla)^0.5)/A29stdlife))</f>
        <v>0</v>
      </c>
      <c r="AT449" s="164">
        <f>IF(A29stdlife="n/a","n/a",IF(AT$3&gt;(A29stdlife+$E449),(Input!$N$171*(1+rvanilla)^0.5)-SUM($N449:AS449),(Input!$N$171*(1+rvanilla)^0.5)/A29stdlife))</f>
        <v>0</v>
      </c>
      <c r="AU449" s="164">
        <f>IF(A29stdlife="n/a","n/a",IF(AU$3&gt;(A29stdlife+$E449),(Input!$N$171*(1+rvanilla)^0.5)-SUM($N449:AT449),(Input!$N$171*(1+rvanilla)^0.5)/A29stdlife))</f>
        <v>0</v>
      </c>
      <c r="AV449" s="164">
        <f>IF(A29stdlife="n/a","n/a",IF(AV$3&gt;(A29stdlife+$E449),(Input!$N$171*(1+rvanilla)^0.5)-SUM($N449:AU449),(Input!$N$171*(1+rvanilla)^0.5)/A29stdlife))</f>
        <v>0</v>
      </c>
      <c r="AW449" s="164">
        <f>IF(A29stdlife="n/a","n/a",IF(AW$3&gt;(A29stdlife+$E449),(Input!$N$171*(1+rvanilla)^0.5)-SUM($N449:AV449),(Input!$N$171*(1+rvanilla)^0.5)/A29stdlife))</f>
        <v>0</v>
      </c>
      <c r="AX449" s="164">
        <f>IF(A29stdlife="n/a","n/a",IF(AX$3&gt;(A29stdlife+$E449),(Input!$N$171*(1+rvanilla)^0.5)-SUM($N449:AW449),(Input!$N$171*(1+rvanilla)^0.5)/A29stdlife))</f>
        <v>0</v>
      </c>
      <c r="AY449" s="164">
        <f>IF(A29stdlife="n/a","n/a",IF(AY$3&gt;(A29stdlife+$E449),(Input!$N$171*(1+rvanilla)^0.5)-SUM($N449:AX449),(Input!$N$171*(1+rvanilla)^0.5)/A29stdlife))</f>
        <v>0</v>
      </c>
      <c r="AZ449" s="164">
        <f>IF(A29stdlife="n/a","n/a",IF(AZ$3&gt;(A29stdlife+$E449),(Input!$N$171*(1+rvanilla)^0.5)-SUM($N449:AY449),(Input!$N$171*(1+rvanilla)^0.5)/A29stdlife))</f>
        <v>0</v>
      </c>
      <c r="BA449" s="164">
        <f>IF(A29stdlife="n/a","n/a",IF(BA$3&gt;(A29stdlife+$E449),(Input!$N$171*(1+rvanilla)^0.5)-SUM($N449:AZ449),(Input!$N$171*(1+rvanilla)^0.5)/A29stdlife))</f>
        <v>0</v>
      </c>
      <c r="BB449" s="164">
        <f>IF(A29stdlife="n/a","n/a",IF(BB$3&gt;(A29stdlife+$E449),(Input!$N$171*(1+rvanilla)^0.5)-SUM($N449:BA449),(Input!$N$171*(1+rvanilla)^0.5)/A29stdlife))</f>
        <v>0</v>
      </c>
      <c r="BC449" s="164">
        <f>IF(A29stdlife="n/a","n/a",IF(BC$3&gt;(A29stdlife+$E449),(Input!$N$171*(1+rvanilla)^0.5)-SUM($N449:BB449),(Input!$N$171*(1+rvanilla)^0.5)/A29stdlife))</f>
        <v>0</v>
      </c>
      <c r="BD449" s="164">
        <f>IF(A29stdlife="n/a","n/a",IF(BD$3&gt;(A29stdlife+$E449),(Input!$N$171*(1+rvanilla)^0.5)-SUM($N449:BC449),(Input!$N$171*(1+rvanilla)^0.5)/A29stdlife))</f>
        <v>0</v>
      </c>
      <c r="BE449" s="164">
        <f>IF(A29stdlife="n/a","n/a",IF(BE$3&gt;(A29stdlife+$E449),(Input!$N$171*(1+rvanilla)^0.5)-SUM($N449:BD449),(Input!$N$171*(1+rvanilla)^0.5)/A29stdlife))</f>
        <v>0</v>
      </c>
      <c r="BF449" s="164">
        <f>IF(A29stdlife="n/a","n/a",IF(BF$3&gt;(A29stdlife+$E449),(Input!$N$171*(1+rvanilla)^0.5)-SUM($N449:BE449),(Input!$N$171*(1+rvanilla)^0.5)/A29stdlife))</f>
        <v>0</v>
      </c>
      <c r="BG449" s="164">
        <f>IF(A29stdlife="n/a","n/a",IF(BG$3&gt;(A29stdlife+$E449),(Input!$N$171*(1+rvanilla)^0.5)-SUM($N449:BF449),(Input!$N$171*(1+rvanilla)^0.5)/A29stdlife))</f>
        <v>0</v>
      </c>
      <c r="BH449" s="164">
        <f>IF(A29stdlife="n/a","n/a",IF(BH$3&gt;(A29stdlife+$E449),(Input!$N$171*(1+rvanilla)^0.5)-SUM($N449:BG449),(Input!$N$171*(1+rvanilla)^0.5)/A29stdlife))</f>
        <v>0</v>
      </c>
      <c r="BI449" s="164">
        <f>IF(A29stdlife="n/a","n/a",IF(BI$3&gt;(A29stdlife+$E449),(Input!$N$171*(1+rvanilla)^0.5)-SUM($N449:BH449),(Input!$N$171*(1+rvanilla)^0.5)/A29stdlife))</f>
        <v>0</v>
      </c>
      <c r="BJ449" s="18"/>
      <c r="BK449" s="18"/>
      <c r="BL449"/>
      <c r="BM449"/>
      <c r="BN449"/>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c r="IV449"/>
    </row>
    <row r="450" spans="1:256" s="5" customFormat="1" hidden="1" outlineLevel="2" x14ac:dyDescent="0.2">
      <c r="A450" s="18"/>
      <c r="B450" s="18"/>
      <c r="C450" s="36"/>
      <c r="D450" s="485"/>
      <c r="E450" s="283">
        <v>9</v>
      </c>
      <c r="F450" s="38"/>
      <c r="G450" s="391"/>
      <c r="H450" s="308"/>
      <c r="I450" s="308"/>
      <c r="J450" s="308"/>
      <c r="K450" s="308"/>
      <c r="L450" s="308"/>
      <c r="M450" s="308"/>
      <c r="N450" s="308"/>
      <c r="O450" s="307"/>
      <c r="P450" s="164">
        <f>IF(A29stdlife="n/a","n/a",IF(P$3&gt;(A29stdlife+$E450),(Input!$O$171*(1+rvanilla)^0.5)-SUM($O450:O450),(Input!$O$171*(1+rvanilla)^0.5)/A29stdlife))</f>
        <v>0</v>
      </c>
      <c r="Q450" s="164">
        <f>IF(A29stdlife="n/a","n/a",IF(Q$3&gt;(A29stdlife+$E450),(Input!$O$171*(1+rvanilla)^0.5)-SUM($O450:P450),(Input!$O$171*(1+rvanilla)^0.5)/A29stdlife))</f>
        <v>0</v>
      </c>
      <c r="R450" s="164">
        <f>IF(A29stdlife="n/a","n/a",IF(R$3&gt;(A29stdlife+$E450),(Input!$O$171*(1+rvanilla)^0.5)-SUM($O450:Q450),(Input!$O$171*(1+rvanilla)^0.5)/A29stdlife))</f>
        <v>0</v>
      </c>
      <c r="S450" s="164">
        <f>IF(A29stdlife="n/a","n/a",IF(S$3&gt;(A29stdlife+$E450),(Input!$O$171*(1+rvanilla)^0.5)-SUM($O450:R450),(Input!$O$171*(1+rvanilla)^0.5)/A29stdlife))</f>
        <v>0</v>
      </c>
      <c r="T450" s="164">
        <f>IF(A29stdlife="n/a","n/a",IF(T$3&gt;(A29stdlife+$E450),(Input!$O$171*(1+rvanilla)^0.5)-SUM($O450:S450),(Input!$O$171*(1+rvanilla)^0.5)/A29stdlife))</f>
        <v>0</v>
      </c>
      <c r="U450" s="164">
        <f>IF(A29stdlife="n/a","n/a",IF(U$3&gt;(A29stdlife+$E450),(Input!$O$171*(1+rvanilla)^0.5)-SUM($O450:T450),(Input!$O$171*(1+rvanilla)^0.5)/A29stdlife))</f>
        <v>0</v>
      </c>
      <c r="V450" s="164">
        <f>IF(A29stdlife="n/a","n/a",IF(V$3&gt;(A29stdlife+$E450),(Input!$O$171*(1+rvanilla)^0.5)-SUM($O450:U450),(Input!$O$171*(1+rvanilla)^0.5)/A29stdlife))</f>
        <v>0</v>
      </c>
      <c r="W450" s="164">
        <f>IF(A29stdlife="n/a","n/a",IF(W$3&gt;(A29stdlife+$E450),(Input!$O$171*(1+rvanilla)^0.5)-SUM($O450:V450),(Input!$O$171*(1+rvanilla)^0.5)/A29stdlife))</f>
        <v>0</v>
      </c>
      <c r="X450" s="164">
        <f>IF(A29stdlife="n/a","n/a",IF(X$3&gt;(A29stdlife+$E450),(Input!$O$171*(1+rvanilla)^0.5)-SUM($O450:W450),(Input!$O$171*(1+rvanilla)^0.5)/A29stdlife))</f>
        <v>0</v>
      </c>
      <c r="Y450" s="164">
        <f>IF(A29stdlife="n/a","n/a",IF(Y$3&gt;(A29stdlife+$E450),(Input!$O$171*(1+rvanilla)^0.5)-SUM($O450:X450),(Input!$O$171*(1+rvanilla)^0.5)/A29stdlife))</f>
        <v>0</v>
      </c>
      <c r="Z450" s="164">
        <f>IF(A29stdlife="n/a","n/a",IF(Z$3&gt;(A29stdlife+$E450),(Input!$O$171*(1+rvanilla)^0.5)-SUM($O450:Y450),(Input!$O$171*(1+rvanilla)^0.5)/A29stdlife))</f>
        <v>0</v>
      </c>
      <c r="AA450" s="164">
        <f>IF(A29stdlife="n/a","n/a",IF(AA$3&gt;(A29stdlife+$E450),(Input!$O$171*(1+rvanilla)^0.5)-SUM($O450:Z450),(Input!$O$171*(1+rvanilla)^0.5)/A29stdlife))</f>
        <v>0</v>
      </c>
      <c r="AB450" s="164">
        <f>IF(A29stdlife="n/a","n/a",IF(AB$3&gt;(A29stdlife+$E450),(Input!$O$171*(1+rvanilla)^0.5)-SUM($O450:AA450),(Input!$O$171*(1+rvanilla)^0.5)/A29stdlife))</f>
        <v>0</v>
      </c>
      <c r="AC450" s="164">
        <f>IF(A29stdlife="n/a","n/a",IF(AC$3&gt;(A29stdlife+$E450),(Input!$O$171*(1+rvanilla)^0.5)-SUM($O450:AB450),(Input!$O$171*(1+rvanilla)^0.5)/A29stdlife))</f>
        <v>0</v>
      </c>
      <c r="AD450" s="164">
        <f>IF(A29stdlife="n/a","n/a",IF(AD$3&gt;(A29stdlife+$E450),(Input!$O$171*(1+rvanilla)^0.5)-SUM($O450:AC450),(Input!$O$171*(1+rvanilla)^0.5)/A29stdlife))</f>
        <v>0</v>
      </c>
      <c r="AE450" s="164">
        <f>IF(A29stdlife="n/a","n/a",IF(AE$3&gt;(A29stdlife+$E450),(Input!$O$171*(1+rvanilla)^0.5)-SUM($O450:AD450),(Input!$O$171*(1+rvanilla)^0.5)/A29stdlife))</f>
        <v>0</v>
      </c>
      <c r="AF450" s="164">
        <f>IF(A29stdlife="n/a","n/a",IF(AF$3&gt;(A29stdlife+$E450),(Input!$O$171*(1+rvanilla)^0.5)-SUM($O450:AE450),(Input!$O$171*(1+rvanilla)^0.5)/A29stdlife))</f>
        <v>0</v>
      </c>
      <c r="AG450" s="164">
        <f>IF(A29stdlife="n/a","n/a",IF(AG$3&gt;(A29stdlife+$E450),(Input!$O$171*(1+rvanilla)^0.5)-SUM($O450:AF450),(Input!$O$171*(1+rvanilla)^0.5)/A29stdlife))</f>
        <v>0</v>
      </c>
      <c r="AH450" s="164">
        <f>IF(A29stdlife="n/a","n/a",IF(AH$3&gt;(A29stdlife+$E450),(Input!$O$171*(1+rvanilla)^0.5)-SUM($O450:AG450),(Input!$O$171*(1+rvanilla)^0.5)/A29stdlife))</f>
        <v>0</v>
      </c>
      <c r="AI450" s="164">
        <f>IF(A29stdlife="n/a","n/a",IF(AI$3&gt;(A29stdlife+$E450),(Input!$O$171*(1+rvanilla)^0.5)-SUM($O450:AH450),(Input!$O$171*(1+rvanilla)^0.5)/A29stdlife))</f>
        <v>0</v>
      </c>
      <c r="AJ450" s="164">
        <f>IF(A29stdlife="n/a","n/a",IF(AJ$3&gt;(A29stdlife+$E450),(Input!$O$171*(1+rvanilla)^0.5)-SUM($O450:AI450),(Input!$O$171*(1+rvanilla)^0.5)/A29stdlife))</f>
        <v>0</v>
      </c>
      <c r="AK450" s="164">
        <f>IF(A29stdlife="n/a","n/a",IF(AK$3&gt;(A29stdlife+$E450),(Input!$O$171*(1+rvanilla)^0.5)-SUM($O450:AJ450),(Input!$O$171*(1+rvanilla)^0.5)/A29stdlife))</f>
        <v>0</v>
      </c>
      <c r="AL450" s="164">
        <f>IF(A29stdlife="n/a","n/a",IF(AL$3&gt;(A29stdlife+$E450),(Input!$O$171*(1+rvanilla)^0.5)-SUM($O450:AK450),(Input!$O$171*(1+rvanilla)^0.5)/A29stdlife))</f>
        <v>0</v>
      </c>
      <c r="AM450" s="164">
        <f>IF(A29stdlife="n/a","n/a",IF(AM$3&gt;(A29stdlife+$E450),(Input!$O$171*(1+rvanilla)^0.5)-SUM($O450:AL450),(Input!$O$171*(1+rvanilla)^0.5)/A29stdlife))</f>
        <v>0</v>
      </c>
      <c r="AN450" s="164">
        <f>IF(A29stdlife="n/a","n/a",IF(AN$3&gt;(A29stdlife+$E450),(Input!$O$171*(1+rvanilla)^0.5)-SUM($O450:AM450),(Input!$O$171*(1+rvanilla)^0.5)/A29stdlife))</f>
        <v>0</v>
      </c>
      <c r="AO450" s="164">
        <f>IF(A29stdlife="n/a","n/a",IF(AO$3&gt;(A29stdlife+$E450),(Input!$O$171*(1+rvanilla)^0.5)-SUM($O450:AN450),(Input!$O$171*(1+rvanilla)^0.5)/A29stdlife))</f>
        <v>0</v>
      </c>
      <c r="AP450" s="164">
        <f>IF(A29stdlife="n/a","n/a",IF(AP$3&gt;(A29stdlife+$E450),(Input!$O$171*(1+rvanilla)^0.5)-SUM($O450:AO450),(Input!$O$171*(1+rvanilla)^0.5)/A29stdlife))</f>
        <v>0</v>
      </c>
      <c r="AQ450" s="164">
        <f>IF(A29stdlife="n/a","n/a",IF(AQ$3&gt;(A29stdlife+$E450),(Input!$O$171*(1+rvanilla)^0.5)-SUM($O450:AP450),(Input!$O$171*(1+rvanilla)^0.5)/A29stdlife))</f>
        <v>0</v>
      </c>
      <c r="AR450" s="164">
        <f>IF(A29stdlife="n/a","n/a",IF(AR$3&gt;(A29stdlife+$E450),(Input!$O$171*(1+rvanilla)^0.5)-SUM($O450:AQ450),(Input!$O$171*(1+rvanilla)^0.5)/A29stdlife))</f>
        <v>0</v>
      </c>
      <c r="AS450" s="164">
        <f>IF(A29stdlife="n/a","n/a",IF(AS$3&gt;(A29stdlife+$E450),(Input!$O$171*(1+rvanilla)^0.5)-SUM($O450:AR450),(Input!$O$171*(1+rvanilla)^0.5)/A29stdlife))</f>
        <v>0</v>
      </c>
      <c r="AT450" s="164">
        <f>IF(A29stdlife="n/a","n/a",IF(AT$3&gt;(A29stdlife+$E450),(Input!$O$171*(1+rvanilla)^0.5)-SUM($O450:AS450),(Input!$O$171*(1+rvanilla)^0.5)/A29stdlife))</f>
        <v>0</v>
      </c>
      <c r="AU450" s="164">
        <f>IF(A29stdlife="n/a","n/a",IF(AU$3&gt;(A29stdlife+$E450),(Input!$O$171*(1+rvanilla)^0.5)-SUM($O450:AT450),(Input!$O$171*(1+rvanilla)^0.5)/A29stdlife))</f>
        <v>0</v>
      </c>
      <c r="AV450" s="164">
        <f>IF(A29stdlife="n/a","n/a",IF(AV$3&gt;(A29stdlife+$E450),(Input!$O$171*(1+rvanilla)^0.5)-SUM($O450:AU450),(Input!$O$171*(1+rvanilla)^0.5)/A29stdlife))</f>
        <v>0</v>
      </c>
      <c r="AW450" s="164">
        <f>IF(A29stdlife="n/a","n/a",IF(AW$3&gt;(A29stdlife+$E450),(Input!$O$171*(1+rvanilla)^0.5)-SUM($O450:AV450),(Input!$O$171*(1+rvanilla)^0.5)/A29stdlife))</f>
        <v>0</v>
      </c>
      <c r="AX450" s="164">
        <f>IF(A29stdlife="n/a","n/a",IF(AX$3&gt;(A29stdlife+$E450),(Input!$O$171*(1+rvanilla)^0.5)-SUM($O450:AW450),(Input!$O$171*(1+rvanilla)^0.5)/A29stdlife))</f>
        <v>0</v>
      </c>
      <c r="AY450" s="164">
        <f>IF(A29stdlife="n/a","n/a",IF(AY$3&gt;(A29stdlife+$E450),(Input!$O$171*(1+rvanilla)^0.5)-SUM($O450:AX450),(Input!$O$171*(1+rvanilla)^0.5)/A29stdlife))</f>
        <v>0</v>
      </c>
      <c r="AZ450" s="164">
        <f>IF(A29stdlife="n/a","n/a",IF(AZ$3&gt;(A29stdlife+$E450),(Input!$O$171*(1+rvanilla)^0.5)-SUM($O450:AY450),(Input!$O$171*(1+rvanilla)^0.5)/A29stdlife))</f>
        <v>0</v>
      </c>
      <c r="BA450" s="164">
        <f>IF(A29stdlife="n/a","n/a",IF(BA$3&gt;(A29stdlife+$E450),(Input!$O$171*(1+rvanilla)^0.5)-SUM($O450:AZ450),(Input!$O$171*(1+rvanilla)^0.5)/A29stdlife))</f>
        <v>0</v>
      </c>
      <c r="BB450" s="164">
        <f>IF(A29stdlife="n/a","n/a",IF(BB$3&gt;(A29stdlife+$E450),(Input!$O$171*(1+rvanilla)^0.5)-SUM($O450:BA450),(Input!$O$171*(1+rvanilla)^0.5)/A29stdlife))</f>
        <v>0</v>
      </c>
      <c r="BC450" s="164">
        <f>IF(A29stdlife="n/a","n/a",IF(BC$3&gt;(A29stdlife+$E450),(Input!$O$171*(1+rvanilla)^0.5)-SUM($O450:BB450),(Input!$O$171*(1+rvanilla)^0.5)/A29stdlife))</f>
        <v>0</v>
      </c>
      <c r="BD450" s="164">
        <f>IF(A29stdlife="n/a","n/a",IF(BD$3&gt;(A29stdlife+$E450),(Input!$O$171*(1+rvanilla)^0.5)-SUM($O450:BC450),(Input!$O$171*(1+rvanilla)^0.5)/A29stdlife))</f>
        <v>0</v>
      </c>
      <c r="BE450" s="164">
        <f>IF(A29stdlife="n/a","n/a",IF(BE$3&gt;(A29stdlife+$E450),(Input!$O$171*(1+rvanilla)^0.5)-SUM($O450:BD450),(Input!$O$171*(1+rvanilla)^0.5)/A29stdlife))</f>
        <v>0</v>
      </c>
      <c r="BF450" s="164">
        <f>IF(A29stdlife="n/a","n/a",IF(BF$3&gt;(A29stdlife+$E450),(Input!$O$171*(1+rvanilla)^0.5)-SUM($O450:BE450),(Input!$O$171*(1+rvanilla)^0.5)/A29stdlife))</f>
        <v>0</v>
      </c>
      <c r="BG450" s="164">
        <f>IF(A29stdlife="n/a","n/a",IF(BG$3&gt;(A29stdlife+$E450),(Input!$O$171*(1+rvanilla)^0.5)-SUM($O450:BF450),(Input!$O$171*(1+rvanilla)^0.5)/A29stdlife))</f>
        <v>0</v>
      </c>
      <c r="BH450" s="164">
        <f>IF(A29stdlife="n/a","n/a",IF(BH$3&gt;(A29stdlife+$E450),(Input!$O$171*(1+rvanilla)^0.5)-SUM($O450:BG450),(Input!$O$171*(1+rvanilla)^0.5)/A29stdlife))</f>
        <v>0</v>
      </c>
      <c r="BI450" s="164">
        <f>IF(A29stdlife="n/a","n/a",IF(BI$3&gt;(A29stdlife+$E450),(Input!$O$171*(1+rvanilla)^0.5)-SUM($O450:BH450),(Input!$O$171*(1+rvanilla)^0.5)/A29stdlife))</f>
        <v>0</v>
      </c>
      <c r="BJ450" s="18"/>
      <c r="BK450" s="18"/>
      <c r="BL450"/>
      <c r="BM450"/>
      <c r="BN450"/>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row>
    <row r="451" spans="1:256" s="5" customFormat="1" hidden="1" outlineLevel="2" x14ac:dyDescent="0.2">
      <c r="A451" s="18"/>
      <c r="B451" s="18"/>
      <c r="C451" s="36"/>
      <c r="D451" s="485"/>
      <c r="E451" s="284">
        <v>10</v>
      </c>
      <c r="F451" s="38"/>
      <c r="G451" s="391"/>
      <c r="H451" s="308"/>
      <c r="I451" s="308"/>
      <c r="J451" s="308"/>
      <c r="K451" s="308"/>
      <c r="L451" s="308"/>
      <c r="M451" s="308"/>
      <c r="N451" s="308"/>
      <c r="O451" s="308"/>
      <c r="P451" s="307"/>
      <c r="Q451" s="164">
        <f>IF(A29stdlife="n/a","n/a",IF(Q$3&gt;(A29stdlife+$E451),(Input!$P$171*(1+rvanilla)^0.5)-SUM($P451:P451),(Input!$P$171*(1+rvanilla)^0.5)/A29stdlife))</f>
        <v>0</v>
      </c>
      <c r="R451" s="164">
        <f>IF(A29stdlife="n/a","n/a",IF(R$3&gt;(A29stdlife+$E451),(Input!$P$171*(1+rvanilla)^0.5)-SUM($P451:Q451),(Input!$P$171*(1+rvanilla)^0.5)/A29stdlife))</f>
        <v>0</v>
      </c>
      <c r="S451" s="164">
        <f>IF(A29stdlife="n/a","n/a",IF(S$3&gt;(A29stdlife+$E451),(Input!$P$171*(1+rvanilla)^0.5)-SUM($P451:R451),(Input!$P$171*(1+rvanilla)^0.5)/A29stdlife))</f>
        <v>0</v>
      </c>
      <c r="T451" s="164">
        <f>IF(A29stdlife="n/a","n/a",IF(T$3&gt;(A29stdlife+$E451),(Input!$P$171*(1+rvanilla)^0.5)-SUM($P451:S451),(Input!$P$171*(1+rvanilla)^0.5)/A29stdlife))</f>
        <v>0</v>
      </c>
      <c r="U451" s="164">
        <f>IF(A29stdlife="n/a","n/a",IF(U$3&gt;(A29stdlife+$E451),(Input!$P$171*(1+rvanilla)^0.5)-SUM($P451:T451),(Input!$P$171*(1+rvanilla)^0.5)/A29stdlife))</f>
        <v>0</v>
      </c>
      <c r="V451" s="164">
        <f>IF(A29stdlife="n/a","n/a",IF(V$3&gt;(A29stdlife+$E451),(Input!$P$171*(1+rvanilla)^0.5)-SUM($P451:U451),(Input!$P$171*(1+rvanilla)^0.5)/A29stdlife))</f>
        <v>0</v>
      </c>
      <c r="W451" s="164">
        <f>IF(A29stdlife="n/a","n/a",IF(W$3&gt;(A29stdlife+$E451),(Input!$P$171*(1+rvanilla)^0.5)-SUM($P451:V451),(Input!$P$171*(1+rvanilla)^0.5)/A29stdlife))</f>
        <v>0</v>
      </c>
      <c r="X451" s="164">
        <f>IF(A29stdlife="n/a","n/a",IF(X$3&gt;(A29stdlife+$E451),(Input!$P$171*(1+rvanilla)^0.5)-SUM($P451:W451),(Input!$P$171*(1+rvanilla)^0.5)/A29stdlife))</f>
        <v>0</v>
      </c>
      <c r="Y451" s="164">
        <f>IF(A29stdlife="n/a","n/a",IF(Y$3&gt;(A29stdlife+$E451),(Input!$P$171*(1+rvanilla)^0.5)-SUM($P451:X451),(Input!$P$171*(1+rvanilla)^0.5)/A29stdlife))</f>
        <v>0</v>
      </c>
      <c r="Z451" s="164">
        <f>IF(A29stdlife="n/a","n/a",IF(Z$3&gt;(A29stdlife+$E451),(Input!$P$171*(1+rvanilla)^0.5)-SUM($P451:Y451),(Input!$P$171*(1+rvanilla)^0.5)/A29stdlife))</f>
        <v>0</v>
      </c>
      <c r="AA451" s="164">
        <f>IF(A29stdlife="n/a","n/a",IF(AA$3&gt;(A29stdlife+$E451),(Input!$P$171*(1+rvanilla)^0.5)-SUM($P451:Z451),(Input!$P$171*(1+rvanilla)^0.5)/A29stdlife))</f>
        <v>0</v>
      </c>
      <c r="AB451" s="164">
        <f>IF(A29stdlife="n/a","n/a",IF(AB$3&gt;(A29stdlife+$E451),(Input!$P$171*(1+rvanilla)^0.5)-SUM($P451:AA451),(Input!$P$171*(1+rvanilla)^0.5)/A29stdlife))</f>
        <v>0</v>
      </c>
      <c r="AC451" s="164">
        <f>IF(A29stdlife="n/a","n/a",IF(AC$3&gt;(A29stdlife+$E451),(Input!$P$171*(1+rvanilla)^0.5)-SUM($P451:AB451),(Input!$P$171*(1+rvanilla)^0.5)/A29stdlife))</f>
        <v>0</v>
      </c>
      <c r="AD451" s="164">
        <f>IF(A29stdlife="n/a","n/a",IF(AD$3&gt;(A29stdlife+$E451),(Input!$P$171*(1+rvanilla)^0.5)-SUM($P451:AC451),(Input!$P$171*(1+rvanilla)^0.5)/A29stdlife))</f>
        <v>0</v>
      </c>
      <c r="AE451" s="164">
        <f>IF(A29stdlife="n/a","n/a",IF(AE$3&gt;(A29stdlife+$E451),(Input!$P$171*(1+rvanilla)^0.5)-SUM($P451:AD451),(Input!$P$171*(1+rvanilla)^0.5)/A29stdlife))</f>
        <v>0</v>
      </c>
      <c r="AF451" s="164">
        <f>IF(A29stdlife="n/a","n/a",IF(AF$3&gt;(A29stdlife+$E451),(Input!$P$171*(1+rvanilla)^0.5)-SUM($P451:AE451),(Input!$P$171*(1+rvanilla)^0.5)/A29stdlife))</f>
        <v>0</v>
      </c>
      <c r="AG451" s="164">
        <f>IF(A29stdlife="n/a","n/a",IF(AG$3&gt;(A29stdlife+$E451),(Input!$P$171*(1+rvanilla)^0.5)-SUM($P451:AF451),(Input!$P$171*(1+rvanilla)^0.5)/A29stdlife))</f>
        <v>0</v>
      </c>
      <c r="AH451" s="164">
        <f>IF(A29stdlife="n/a","n/a",IF(AH$3&gt;(A29stdlife+$E451),(Input!$P$171*(1+rvanilla)^0.5)-SUM($P451:AG451),(Input!$P$171*(1+rvanilla)^0.5)/A29stdlife))</f>
        <v>0</v>
      </c>
      <c r="AI451" s="164">
        <f>IF(A29stdlife="n/a","n/a",IF(AI$3&gt;(A29stdlife+$E451),(Input!$P$171*(1+rvanilla)^0.5)-SUM($P451:AH451),(Input!$P$171*(1+rvanilla)^0.5)/A29stdlife))</f>
        <v>0</v>
      </c>
      <c r="AJ451" s="164">
        <f>IF(A29stdlife="n/a","n/a",IF(AJ$3&gt;(A29stdlife+$E451),(Input!$P$171*(1+rvanilla)^0.5)-SUM($P451:AI451),(Input!$P$171*(1+rvanilla)^0.5)/A29stdlife))</f>
        <v>0</v>
      </c>
      <c r="AK451" s="164">
        <f>IF(A29stdlife="n/a","n/a",IF(AK$3&gt;(A29stdlife+$E451),(Input!$P$171*(1+rvanilla)^0.5)-SUM($P451:AJ451),(Input!$P$171*(1+rvanilla)^0.5)/A29stdlife))</f>
        <v>0</v>
      </c>
      <c r="AL451" s="164">
        <f>IF(A29stdlife="n/a","n/a",IF(AL$3&gt;(A29stdlife+$E451),(Input!$P$171*(1+rvanilla)^0.5)-SUM($P451:AK451),(Input!$P$171*(1+rvanilla)^0.5)/A29stdlife))</f>
        <v>0</v>
      </c>
      <c r="AM451" s="164">
        <f>IF(A29stdlife="n/a","n/a",IF(AM$3&gt;(A29stdlife+$E451),(Input!$P$171*(1+rvanilla)^0.5)-SUM($P451:AL451),(Input!$P$171*(1+rvanilla)^0.5)/A29stdlife))</f>
        <v>0</v>
      </c>
      <c r="AN451" s="164">
        <f>IF(A29stdlife="n/a","n/a",IF(AN$3&gt;(A29stdlife+$E451),(Input!$P$171*(1+rvanilla)^0.5)-SUM($P451:AM451),(Input!$P$171*(1+rvanilla)^0.5)/A29stdlife))</f>
        <v>0</v>
      </c>
      <c r="AO451" s="164">
        <f>IF(A29stdlife="n/a","n/a",IF(AO$3&gt;(A29stdlife+$E451),(Input!$P$171*(1+rvanilla)^0.5)-SUM($P451:AN451),(Input!$P$171*(1+rvanilla)^0.5)/A29stdlife))</f>
        <v>0</v>
      </c>
      <c r="AP451" s="164">
        <f>IF(A29stdlife="n/a","n/a",IF(AP$3&gt;(A29stdlife+$E451),(Input!$P$171*(1+rvanilla)^0.5)-SUM($P451:AO451),(Input!$P$171*(1+rvanilla)^0.5)/A29stdlife))</f>
        <v>0</v>
      </c>
      <c r="AQ451" s="164">
        <f>IF(A29stdlife="n/a","n/a",IF(AQ$3&gt;(A29stdlife+$E451),(Input!$P$171*(1+rvanilla)^0.5)-SUM($P451:AP451),(Input!$P$171*(1+rvanilla)^0.5)/A29stdlife))</f>
        <v>0</v>
      </c>
      <c r="AR451" s="164">
        <f>IF(A29stdlife="n/a","n/a",IF(AR$3&gt;(A29stdlife+$E451),(Input!$P$171*(1+rvanilla)^0.5)-SUM($P451:AQ451),(Input!$P$171*(1+rvanilla)^0.5)/A29stdlife))</f>
        <v>0</v>
      </c>
      <c r="AS451" s="164">
        <f>IF(A29stdlife="n/a","n/a",IF(AS$3&gt;(A29stdlife+$E451),(Input!$P$171*(1+rvanilla)^0.5)-SUM($P451:AR451),(Input!$P$171*(1+rvanilla)^0.5)/A29stdlife))</f>
        <v>0</v>
      </c>
      <c r="AT451" s="164">
        <f>IF(A29stdlife="n/a","n/a",IF(AT$3&gt;(A29stdlife+$E451),(Input!$P$171*(1+rvanilla)^0.5)-SUM($P451:AS451),(Input!$P$171*(1+rvanilla)^0.5)/A29stdlife))</f>
        <v>0</v>
      </c>
      <c r="AU451" s="164">
        <f>IF(A29stdlife="n/a","n/a",IF(AU$3&gt;(A29stdlife+$E451),(Input!$P$171*(1+rvanilla)^0.5)-SUM($P451:AT451),(Input!$P$171*(1+rvanilla)^0.5)/A29stdlife))</f>
        <v>0</v>
      </c>
      <c r="AV451" s="164">
        <f>IF(A29stdlife="n/a","n/a",IF(AV$3&gt;(A29stdlife+$E451),(Input!$P$171*(1+rvanilla)^0.5)-SUM($P451:AU451),(Input!$P$171*(1+rvanilla)^0.5)/A29stdlife))</f>
        <v>0</v>
      </c>
      <c r="AW451" s="164">
        <f>IF(A29stdlife="n/a","n/a",IF(AW$3&gt;(A29stdlife+$E451),(Input!$P$171*(1+rvanilla)^0.5)-SUM($P451:AV451),(Input!$P$171*(1+rvanilla)^0.5)/A29stdlife))</f>
        <v>0</v>
      </c>
      <c r="AX451" s="164">
        <f>IF(A29stdlife="n/a","n/a",IF(AX$3&gt;(A29stdlife+$E451),(Input!$P$171*(1+rvanilla)^0.5)-SUM($P451:AW451),(Input!$P$171*(1+rvanilla)^0.5)/A29stdlife))</f>
        <v>0</v>
      </c>
      <c r="AY451" s="164">
        <f>IF(A29stdlife="n/a","n/a",IF(AY$3&gt;(A29stdlife+$E451),(Input!$P$171*(1+rvanilla)^0.5)-SUM($P451:AX451),(Input!$P$171*(1+rvanilla)^0.5)/A29stdlife))</f>
        <v>0</v>
      </c>
      <c r="AZ451" s="164">
        <f>IF(A29stdlife="n/a","n/a",IF(AZ$3&gt;(A29stdlife+$E451),(Input!$P$171*(1+rvanilla)^0.5)-SUM($P451:AY451),(Input!$P$171*(1+rvanilla)^0.5)/A29stdlife))</f>
        <v>0</v>
      </c>
      <c r="BA451" s="164">
        <f>IF(A29stdlife="n/a","n/a",IF(BA$3&gt;(A29stdlife+$E451),(Input!$P$171*(1+rvanilla)^0.5)-SUM($P451:AZ451),(Input!$P$171*(1+rvanilla)^0.5)/A29stdlife))</f>
        <v>0</v>
      </c>
      <c r="BB451" s="164">
        <f>IF(A29stdlife="n/a","n/a",IF(BB$3&gt;(A29stdlife+$E451),(Input!$P$171*(1+rvanilla)^0.5)-SUM($P451:BA451),(Input!$P$171*(1+rvanilla)^0.5)/A29stdlife))</f>
        <v>0</v>
      </c>
      <c r="BC451" s="164">
        <f>IF(A29stdlife="n/a","n/a",IF(BC$3&gt;(A29stdlife+$E451),(Input!$P$171*(1+rvanilla)^0.5)-SUM($P451:BB451),(Input!$P$171*(1+rvanilla)^0.5)/A29stdlife))</f>
        <v>0</v>
      </c>
      <c r="BD451" s="164">
        <f>IF(A29stdlife="n/a","n/a",IF(BD$3&gt;(A29stdlife+$E451),(Input!$P$171*(1+rvanilla)^0.5)-SUM($P451:BC451),(Input!$P$171*(1+rvanilla)^0.5)/A29stdlife))</f>
        <v>0</v>
      </c>
      <c r="BE451" s="164">
        <f>IF(A29stdlife="n/a","n/a",IF(BE$3&gt;(A29stdlife+$E451),(Input!$P$171*(1+rvanilla)^0.5)-SUM($P451:BD451),(Input!$P$171*(1+rvanilla)^0.5)/A29stdlife))</f>
        <v>0</v>
      </c>
      <c r="BF451" s="164">
        <f>IF(A29stdlife="n/a","n/a",IF(BF$3&gt;(A29stdlife+$E451),(Input!$P$171*(1+rvanilla)^0.5)-SUM($P451:BE451),(Input!$P$171*(1+rvanilla)^0.5)/A29stdlife))</f>
        <v>0</v>
      </c>
      <c r="BG451" s="164">
        <f>IF(A29stdlife="n/a","n/a",IF(BG$3&gt;(A29stdlife+$E451),(Input!$P$171*(1+rvanilla)^0.5)-SUM($P451:BF451),(Input!$P$171*(1+rvanilla)^0.5)/A29stdlife))</f>
        <v>0</v>
      </c>
      <c r="BH451" s="164">
        <f>IF(A29stdlife="n/a","n/a",IF(BH$3&gt;(A29stdlife+$E451),(Input!$P$171*(1+rvanilla)^0.5)-SUM($P451:BG451),(Input!$P$171*(1+rvanilla)^0.5)/A29stdlife))</f>
        <v>0</v>
      </c>
      <c r="BI451" s="164">
        <f>IF(A29stdlife="n/a","n/a",IF(BI$3&gt;(A29stdlife+$E451),(Input!$P$171*(1+rvanilla)^0.5)-SUM($P451:BH451),(Input!$P$171*(1+rvanilla)^0.5)/A29stdlife))</f>
        <v>0</v>
      </c>
      <c r="BJ451" s="18"/>
      <c r="BK451" s="18"/>
      <c r="BL451"/>
      <c r="BM451"/>
      <c r="BN451"/>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row>
    <row r="452" spans="1:256" s="5" customFormat="1" hidden="1" outlineLevel="1" x14ac:dyDescent="0.2">
      <c r="A452" s="18"/>
      <c r="B452" s="18"/>
      <c r="C452" s="36">
        <f>Asset29</f>
        <v>0</v>
      </c>
      <c r="D452" s="18"/>
      <c r="E452" s="18"/>
      <c r="F452" s="33"/>
      <c r="G452" s="161">
        <f t="shared" ref="G452:AL452" si="93">SUM(G440:G451)</f>
        <v>0</v>
      </c>
      <c r="H452" s="161">
        <f t="shared" si="93"/>
        <v>0</v>
      </c>
      <c r="I452" s="161">
        <f t="shared" si="93"/>
        <v>0</v>
      </c>
      <c r="J452" s="161">
        <f t="shared" si="93"/>
        <v>0</v>
      </c>
      <c r="K452" s="161">
        <f t="shared" si="93"/>
        <v>0</v>
      </c>
      <c r="L452" s="161">
        <f t="shared" si="93"/>
        <v>0</v>
      </c>
      <c r="M452" s="161">
        <f t="shared" si="93"/>
        <v>0</v>
      </c>
      <c r="N452" s="161">
        <f t="shared" si="93"/>
        <v>0</v>
      </c>
      <c r="O452" s="161">
        <f t="shared" si="93"/>
        <v>0</v>
      </c>
      <c r="P452" s="161">
        <f t="shared" si="93"/>
        <v>0</v>
      </c>
      <c r="Q452" s="161">
        <f t="shared" si="93"/>
        <v>0</v>
      </c>
      <c r="R452" s="161">
        <f t="shared" si="93"/>
        <v>0</v>
      </c>
      <c r="S452" s="161">
        <f t="shared" si="93"/>
        <v>0</v>
      </c>
      <c r="T452" s="161">
        <f t="shared" si="93"/>
        <v>0</v>
      </c>
      <c r="U452" s="161">
        <f t="shared" si="93"/>
        <v>0</v>
      </c>
      <c r="V452" s="161">
        <f t="shared" si="93"/>
        <v>0</v>
      </c>
      <c r="W452" s="161">
        <f t="shared" si="93"/>
        <v>0</v>
      </c>
      <c r="X452" s="161">
        <f t="shared" si="93"/>
        <v>0</v>
      </c>
      <c r="Y452" s="161">
        <f t="shared" si="93"/>
        <v>0</v>
      </c>
      <c r="Z452" s="161">
        <f t="shared" si="93"/>
        <v>0</v>
      </c>
      <c r="AA452" s="161">
        <f t="shared" si="93"/>
        <v>0</v>
      </c>
      <c r="AB452" s="161">
        <f t="shared" si="93"/>
        <v>0</v>
      </c>
      <c r="AC452" s="161">
        <f t="shared" si="93"/>
        <v>0</v>
      </c>
      <c r="AD452" s="161">
        <f t="shared" si="93"/>
        <v>0</v>
      </c>
      <c r="AE452" s="161">
        <f t="shared" si="93"/>
        <v>0</v>
      </c>
      <c r="AF452" s="161">
        <f t="shared" si="93"/>
        <v>0</v>
      </c>
      <c r="AG452" s="161">
        <f t="shared" si="93"/>
        <v>0</v>
      </c>
      <c r="AH452" s="161">
        <f t="shared" si="93"/>
        <v>0</v>
      </c>
      <c r="AI452" s="161">
        <f t="shared" si="93"/>
        <v>0</v>
      </c>
      <c r="AJ452" s="161">
        <f t="shared" si="93"/>
        <v>0</v>
      </c>
      <c r="AK452" s="161">
        <f t="shared" si="93"/>
        <v>0</v>
      </c>
      <c r="AL452" s="161">
        <f t="shared" si="93"/>
        <v>0</v>
      </c>
      <c r="AM452" s="161">
        <f t="shared" ref="AM452:BI452" si="94">SUM(AM440:AM451)</f>
        <v>0</v>
      </c>
      <c r="AN452" s="161">
        <f t="shared" si="94"/>
        <v>0</v>
      </c>
      <c r="AO452" s="161">
        <f t="shared" si="94"/>
        <v>0</v>
      </c>
      <c r="AP452" s="161">
        <f t="shared" si="94"/>
        <v>0</v>
      </c>
      <c r="AQ452" s="161">
        <f t="shared" si="94"/>
        <v>0</v>
      </c>
      <c r="AR452" s="161">
        <f t="shared" si="94"/>
        <v>0</v>
      </c>
      <c r="AS452" s="161">
        <f t="shared" si="94"/>
        <v>0</v>
      </c>
      <c r="AT452" s="161">
        <f t="shared" si="94"/>
        <v>0</v>
      </c>
      <c r="AU452" s="161">
        <f t="shared" si="94"/>
        <v>0</v>
      </c>
      <c r="AV452" s="161">
        <f t="shared" si="94"/>
        <v>0</v>
      </c>
      <c r="AW452" s="161">
        <f t="shared" si="94"/>
        <v>0</v>
      </c>
      <c r="AX452" s="161">
        <f t="shared" si="94"/>
        <v>0</v>
      </c>
      <c r="AY452" s="161">
        <f t="shared" si="94"/>
        <v>0</v>
      </c>
      <c r="AZ452" s="161">
        <f t="shared" si="94"/>
        <v>0</v>
      </c>
      <c r="BA452" s="161">
        <f t="shared" si="94"/>
        <v>0</v>
      </c>
      <c r="BB452" s="161">
        <f t="shared" si="94"/>
        <v>0</v>
      </c>
      <c r="BC452" s="161">
        <f t="shared" si="94"/>
        <v>0</v>
      </c>
      <c r="BD452" s="161">
        <f t="shared" si="94"/>
        <v>0</v>
      </c>
      <c r="BE452" s="161">
        <f t="shared" si="94"/>
        <v>0</v>
      </c>
      <c r="BF452" s="161">
        <f t="shared" si="94"/>
        <v>0</v>
      </c>
      <c r="BG452" s="161">
        <f t="shared" si="94"/>
        <v>0</v>
      </c>
      <c r="BH452" s="161">
        <f t="shared" si="94"/>
        <v>0</v>
      </c>
      <c r="BI452" s="161">
        <f t="shared" si="94"/>
        <v>0</v>
      </c>
      <c r="BJ452" s="18"/>
      <c r="BK452" s="18"/>
      <c r="BL452"/>
      <c r="BM452"/>
      <c r="BN452"/>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row>
    <row r="453" spans="1:256" s="5" customFormat="1" hidden="1" outlineLevel="2" x14ac:dyDescent="0.2">
      <c r="A453" s="18"/>
      <c r="B453" s="43">
        <f>C465</f>
        <v>0</v>
      </c>
      <c r="C453" s="44"/>
      <c r="D453" s="45" t="s">
        <v>72</v>
      </c>
      <c r="E453" s="44"/>
      <c r="F453" s="46"/>
      <c r="G453" s="389">
        <f>IF(G$3&gt;A30remlife,A30value-SUM($F453:F453),IF(A30remlife="N/A","n/a",A30value/A30remlife))</f>
        <v>0</v>
      </c>
      <c r="H453" s="163">
        <f>IF(H$3&gt;A30remlife,A30value-SUM($F453:G453),IF(A30remlife="N/A","n/a",A30value/A30remlife))</f>
        <v>0</v>
      </c>
      <c r="I453" s="163">
        <f>IF(I$3&gt;A30remlife,A30value-SUM($F453:H453),IF(A30remlife="N/A","n/a",A30value/A30remlife))</f>
        <v>0</v>
      </c>
      <c r="J453" s="163">
        <f>IF(J$3&gt;A30remlife,A30value-SUM($F453:I453),IF(A30remlife="N/A","n/a",A30value/A30remlife))</f>
        <v>0</v>
      </c>
      <c r="K453" s="163">
        <f>IF(K$3&gt;A30remlife,A30value-SUM($F453:J453),IF(A30remlife="N/A","n/a",A30value/A30remlife))</f>
        <v>0</v>
      </c>
      <c r="L453" s="163">
        <f>IF(L$3&gt;A30remlife,A30value-SUM($F453:K453),IF(A30remlife="N/A","n/a",A30value/A30remlife))</f>
        <v>0</v>
      </c>
      <c r="M453" s="163">
        <f>IF(M$3&gt;A30remlife,A30value-SUM($F453:L453),IF(A30remlife="N/A","n/a",A30value/A30remlife))</f>
        <v>0</v>
      </c>
      <c r="N453" s="163">
        <f>IF(N$3&gt;A30remlife,A30value-SUM($F453:M453),IF(A30remlife="N/A","n/a",A30value/A30remlife))</f>
        <v>0</v>
      </c>
      <c r="O453" s="163">
        <f>IF(O$3&gt;A30remlife,A30value-SUM($F453:N453),IF(A30remlife="N/A","n/a",A30value/A30remlife))</f>
        <v>0</v>
      </c>
      <c r="P453" s="163">
        <f>IF(P$3&gt;A30remlife,A30value-SUM($F453:O453),IF(A30remlife="N/A","n/a",A30value/A30remlife))</f>
        <v>0</v>
      </c>
      <c r="Q453" s="163">
        <f>IF(Q$3&gt;A30remlife,A30value-SUM($F453:P453),IF(A30remlife="N/A","n/a",A30value/A30remlife))</f>
        <v>0</v>
      </c>
      <c r="R453" s="163">
        <f>IF(R$3&gt;A30remlife,A30value-SUM($F453:Q453),IF(A30remlife="N/A","n/a",A30value/A30remlife))</f>
        <v>0</v>
      </c>
      <c r="S453" s="163">
        <f>IF(S$3&gt;A30remlife,A30value-SUM($F453:R453),IF(A30remlife="N/A","n/a",A30value/A30remlife))</f>
        <v>0</v>
      </c>
      <c r="T453" s="163">
        <f>IF(T$3&gt;A30remlife,A30value-SUM($F453:S453),IF(A30remlife="N/A","n/a",A30value/A30remlife))</f>
        <v>0</v>
      </c>
      <c r="U453" s="163">
        <f>IF(U$3&gt;A30remlife,A30value-SUM($F453:T453),IF(A30remlife="N/A","n/a",A30value/A30remlife))</f>
        <v>0</v>
      </c>
      <c r="V453" s="163">
        <f>IF(V$3&gt;A30remlife,A30value-SUM($F453:U453),IF(A30remlife="N/A","n/a",A30value/A30remlife))</f>
        <v>0</v>
      </c>
      <c r="W453" s="163">
        <f>IF(W$3&gt;A30remlife,A30value-SUM($F453:V453),IF(A30remlife="N/A","n/a",A30value/A30remlife))</f>
        <v>0</v>
      </c>
      <c r="X453" s="163">
        <f>IF(X$3&gt;A30remlife,A30value-SUM($F453:W453),IF(A30remlife="N/A","n/a",A30value/A30remlife))</f>
        <v>0</v>
      </c>
      <c r="Y453" s="163">
        <f>IF(Y$3&gt;A30remlife,A30value-SUM($F453:X453),IF(A30remlife="N/A","n/a",A30value/A30remlife))</f>
        <v>0</v>
      </c>
      <c r="Z453" s="163">
        <f>IF(Z$3&gt;A30remlife,A30value-SUM($F453:Y453),IF(A30remlife="N/A","n/a",A30value/A30remlife))</f>
        <v>0</v>
      </c>
      <c r="AA453" s="163">
        <f>IF(AA$3&gt;A30remlife,A30value-SUM($F453:Z453),IF(A30remlife="N/A","n/a",A30value/A30remlife))</f>
        <v>0</v>
      </c>
      <c r="AB453" s="163">
        <f>IF(AB$3&gt;A30remlife,A30value-SUM($F453:AA453),IF(A30remlife="N/A","n/a",A30value/A30remlife))</f>
        <v>0</v>
      </c>
      <c r="AC453" s="163">
        <f>IF(AC$3&gt;A30remlife,A30value-SUM($F453:AB453),IF(A30remlife="N/A","n/a",A30value/A30remlife))</f>
        <v>0</v>
      </c>
      <c r="AD453" s="163">
        <f>IF(AD$3&gt;A30remlife,A30value-SUM($F453:AC453),IF(A30remlife="N/A","n/a",A30value/A30remlife))</f>
        <v>0</v>
      </c>
      <c r="AE453" s="163">
        <f>IF(AE$3&gt;A30remlife,A30value-SUM($F453:AD453),IF(A30remlife="N/A","n/a",A30value/A30remlife))</f>
        <v>0</v>
      </c>
      <c r="AF453" s="163">
        <f>IF(AF$3&gt;A30remlife,A30value-SUM($F453:AE453),IF(A30remlife="N/A","n/a",A30value/A30remlife))</f>
        <v>0</v>
      </c>
      <c r="AG453" s="163">
        <f>IF(AG$3&gt;A30remlife,A30value-SUM($F453:AF453),IF(A30remlife="N/A","n/a",A30value/A30remlife))</f>
        <v>0</v>
      </c>
      <c r="AH453" s="163">
        <f>IF(AH$3&gt;A30remlife,A30value-SUM($F453:AG453),IF(A30remlife="N/A","n/a",A30value/A30remlife))</f>
        <v>0</v>
      </c>
      <c r="AI453" s="163">
        <f>IF(AI$3&gt;A30remlife,A30value-SUM($F453:AH453),IF(A30remlife="N/A","n/a",A30value/A30remlife))</f>
        <v>0</v>
      </c>
      <c r="AJ453" s="163">
        <f>IF(AJ$3&gt;A30remlife,A30value-SUM($F453:AI453),IF(A30remlife="N/A","n/a",A30value/A30remlife))</f>
        <v>0</v>
      </c>
      <c r="AK453" s="163">
        <f>IF(AK$3&gt;A30remlife,A30value-SUM($F453:AJ453),IF(A30remlife="N/A","n/a",A30value/A30remlife))</f>
        <v>0</v>
      </c>
      <c r="AL453" s="163">
        <f>IF(AL$3&gt;A30remlife,A30value-SUM($F453:AK453),IF(A30remlife="N/A","n/a",A30value/A30remlife))</f>
        <v>0</v>
      </c>
      <c r="AM453" s="163">
        <f>IF(AM$3&gt;A30remlife,A30value-SUM($F453:AL453),IF(A30remlife="N/A","n/a",A30value/A30remlife))</f>
        <v>0</v>
      </c>
      <c r="AN453" s="163">
        <f>IF(AN$3&gt;A30remlife,A30value-SUM($F453:AM453),IF(A30remlife="N/A","n/a",A30value/A30remlife))</f>
        <v>0</v>
      </c>
      <c r="AO453" s="163">
        <f>IF(AO$3&gt;A30remlife,A30value-SUM($F453:AN453),IF(A30remlife="N/A","n/a",A30value/A30remlife))</f>
        <v>0</v>
      </c>
      <c r="AP453" s="163">
        <f>IF(AP$3&gt;A30remlife,A30value-SUM($F453:AO453),IF(A30remlife="N/A","n/a",A30value/A30remlife))</f>
        <v>0</v>
      </c>
      <c r="AQ453" s="163">
        <f>IF(AQ$3&gt;A30remlife,A30value-SUM($F453:AP453),IF(A30remlife="N/A","n/a",A30value/A30remlife))</f>
        <v>0</v>
      </c>
      <c r="AR453" s="163">
        <f>IF(AR$3&gt;A30remlife,A30value-SUM($F453:AQ453),IF(A30remlife="N/A","n/a",A30value/A30remlife))</f>
        <v>0</v>
      </c>
      <c r="AS453" s="163">
        <f>IF(AS$3&gt;A30remlife,A30value-SUM($F453:AR453),IF(A30remlife="N/A","n/a",A30value/A30remlife))</f>
        <v>0</v>
      </c>
      <c r="AT453" s="163">
        <f>IF(AT$3&gt;A30remlife,A30value-SUM($F453:AS453),IF(A30remlife="N/A","n/a",A30value/A30remlife))</f>
        <v>0</v>
      </c>
      <c r="AU453" s="163">
        <f>IF(AU$3&gt;A30remlife,A30value-SUM($F453:AT453),IF(A30remlife="N/A","n/a",A30value/A30remlife))</f>
        <v>0</v>
      </c>
      <c r="AV453" s="163">
        <f>IF(AV$3&gt;A30remlife,A30value-SUM($F453:AU453),IF(A30remlife="N/A","n/a",A30value/A30remlife))</f>
        <v>0</v>
      </c>
      <c r="AW453" s="163">
        <f>IF(AW$3&gt;A30remlife,A30value-SUM($F453:AV453),IF(A30remlife="N/A","n/a",A30value/A30remlife))</f>
        <v>0</v>
      </c>
      <c r="AX453" s="163">
        <f>IF(AX$3&gt;A30remlife,A30value-SUM($F453:AW453),IF(A30remlife="N/A","n/a",A30value/A30remlife))</f>
        <v>0</v>
      </c>
      <c r="AY453" s="163">
        <f>IF(AY$3&gt;A30remlife,A30value-SUM($F453:AX453),IF(A30remlife="N/A","n/a",A30value/A30remlife))</f>
        <v>0</v>
      </c>
      <c r="AZ453" s="163">
        <f>IF(AZ$3&gt;A30remlife,A30value-SUM($F453:AY453),IF(A30remlife="N/A","n/a",A30value/A30remlife))</f>
        <v>0</v>
      </c>
      <c r="BA453" s="163">
        <f>IF(BA$3&gt;A30remlife,A30value-SUM($F453:AZ453),IF(A30remlife="N/A","n/a",A30value/A30remlife))</f>
        <v>0</v>
      </c>
      <c r="BB453" s="163">
        <f>IF(BB$3&gt;A30remlife,A30value-SUM($F453:BA453),IF(A30remlife="N/A","n/a",A30value/A30remlife))</f>
        <v>0</v>
      </c>
      <c r="BC453" s="163">
        <f>IF(BC$3&gt;A30remlife,A30value-SUM($F453:BB453),IF(A30remlife="N/A","n/a",A30value/A30remlife))</f>
        <v>0</v>
      </c>
      <c r="BD453" s="163">
        <f>IF(BD$3&gt;A30remlife,A30value-SUM($F453:BC453),IF(A30remlife="N/A","n/a",A30value/A30remlife))</f>
        <v>0</v>
      </c>
      <c r="BE453" s="163">
        <f>IF(BE$3&gt;A30remlife,A30value-SUM($F453:BD453),IF(A30remlife="N/A","n/a",A30value/A30remlife))</f>
        <v>0</v>
      </c>
      <c r="BF453" s="163">
        <f>IF(BF$3&gt;A30remlife,A30value-SUM($F453:BE453),IF(A30remlife="N/A","n/a",A30value/A30remlife))</f>
        <v>0</v>
      </c>
      <c r="BG453" s="163">
        <f>IF(BG$3&gt;A30remlife,A30value-SUM($F453:BF453),IF(A30remlife="N/A","n/a",A30value/A30remlife))</f>
        <v>0</v>
      </c>
      <c r="BH453" s="163">
        <f>IF(BH$3&gt;A30remlife,A30value-SUM($F453:BG453),IF(A30remlife="N/A","n/a",A30value/A30remlife))</f>
        <v>0</v>
      </c>
      <c r="BI453" s="163">
        <f>IF(BI$3&gt;A30remlife,A30value-SUM($F453:BH453),IF(A30remlife="N/A","n/a",A30value/A30remlife))</f>
        <v>0</v>
      </c>
      <c r="BJ453" s="18"/>
      <c r="BK453" s="18"/>
      <c r="BL453"/>
      <c r="BM453"/>
      <c r="BN453"/>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row>
    <row r="454" spans="1:256" s="5" customFormat="1" hidden="1" outlineLevel="2" x14ac:dyDescent="0.2">
      <c r="A454" s="18"/>
      <c r="B454" s="18"/>
      <c r="C454" s="36"/>
      <c r="D454" s="485" t="s">
        <v>71</v>
      </c>
      <c r="E454" s="283">
        <v>0</v>
      </c>
      <c r="F454" s="38"/>
      <c r="G454" s="160"/>
      <c r="H454" s="164"/>
      <c r="I454" s="164"/>
      <c r="J454" s="164"/>
      <c r="K454" s="164"/>
      <c r="L454" s="164"/>
      <c r="M454" s="164"/>
      <c r="N454" s="164"/>
      <c r="O454" s="164"/>
      <c r="P454" s="164"/>
      <c r="Q454" s="164"/>
      <c r="R454" s="164"/>
      <c r="S454" s="164"/>
      <c r="T454" s="164"/>
      <c r="U454" s="164"/>
      <c r="V454" s="164"/>
      <c r="W454" s="164"/>
      <c r="X454" s="164"/>
      <c r="Y454" s="164"/>
      <c r="Z454" s="164"/>
      <c r="AA454" s="164"/>
      <c r="AB454" s="164"/>
      <c r="AC454" s="164"/>
      <c r="AD454" s="164"/>
      <c r="AE454" s="164"/>
      <c r="AF454" s="164"/>
      <c r="AG454" s="164"/>
      <c r="AH454" s="164"/>
      <c r="AI454" s="164"/>
      <c r="AJ454" s="164"/>
      <c r="AK454" s="164"/>
      <c r="AL454" s="164"/>
      <c r="AM454" s="164"/>
      <c r="AN454" s="164"/>
      <c r="AO454" s="164"/>
      <c r="AP454" s="164"/>
      <c r="AQ454" s="164"/>
      <c r="AR454" s="164"/>
      <c r="AS454" s="164"/>
      <c r="AT454" s="164"/>
      <c r="AU454" s="164"/>
      <c r="AV454" s="164"/>
      <c r="AW454" s="164"/>
      <c r="AX454" s="164"/>
      <c r="AY454" s="164"/>
      <c r="AZ454" s="164"/>
      <c r="BA454" s="164"/>
      <c r="BB454" s="164"/>
      <c r="BC454" s="164"/>
      <c r="BD454" s="164"/>
      <c r="BE454" s="164"/>
      <c r="BF454" s="164"/>
      <c r="BG454" s="164"/>
      <c r="BH454" s="164"/>
      <c r="BI454" s="164"/>
      <c r="BJ454" s="18"/>
      <c r="BK454" s="18"/>
      <c r="BL454"/>
      <c r="BM454"/>
      <c r="BN454"/>
      <c r="BO45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row>
    <row r="455" spans="1:256" s="5" customFormat="1" hidden="1" outlineLevel="2" x14ac:dyDescent="0.2">
      <c r="A455" s="18"/>
      <c r="B455" s="18"/>
      <c r="C455" s="36"/>
      <c r="D455" s="485"/>
      <c r="E455" s="283">
        <v>1</v>
      </c>
      <c r="F455" s="38"/>
      <c r="G455" s="390"/>
      <c r="H455" s="164">
        <f>IF(A30stdlife="n/a","n/a",IF(H$3&gt;(A30stdlife+$E455),(Input!$G$172*(1+rvanilla)^0.5)-SUM($G455:G455),(Input!$G$172*(1+rvanilla)^0.5)/A30stdlife))</f>
        <v>0</v>
      </c>
      <c r="I455" s="164">
        <f>IF(A30stdlife="n/a","n/a",IF(I$3&gt;(A30stdlife+$E455),(Input!$G$172*(1+rvanilla)^0.5)-SUM($G455:H455),(Input!$G$172*(1+rvanilla)^0.5)/A30stdlife))</f>
        <v>0</v>
      </c>
      <c r="J455" s="164">
        <f>IF(A30stdlife="n/a","n/a",IF(J$3&gt;(A30stdlife+$E455),(Input!$G$172*(1+rvanilla)^0.5)-SUM($G455:I455),(Input!$G$172*(1+rvanilla)^0.5)/A30stdlife))</f>
        <v>0</v>
      </c>
      <c r="K455" s="164">
        <f>IF(A30stdlife="n/a","n/a",IF(K$3&gt;(A30stdlife+$E455),(Input!$G$172*(1+rvanilla)^0.5)-SUM($G455:J455),(Input!$G$172*(1+rvanilla)^0.5)/A30stdlife))</f>
        <v>0</v>
      </c>
      <c r="L455" s="164">
        <f>IF(A30stdlife="n/a","n/a",IF(L$3&gt;(A30stdlife+$E455),(Input!$G$172*(1+rvanilla)^0.5)-SUM($G455:K455),(Input!$G$172*(1+rvanilla)^0.5)/A30stdlife))</f>
        <v>0</v>
      </c>
      <c r="M455" s="164">
        <f>IF(A30stdlife="n/a","n/a",IF(M$3&gt;(A30stdlife+$E455),(Input!$G$172*(1+rvanilla)^0.5)-SUM($G455:L455),(Input!$G$172*(1+rvanilla)^0.5)/A30stdlife))</f>
        <v>0</v>
      </c>
      <c r="N455" s="164">
        <f>IF(A30stdlife="n/a","n/a",IF(N$3&gt;(A30stdlife+$E455),(Input!$G$172*(1+rvanilla)^0.5)-SUM($G455:M455),(Input!$G$172*(1+rvanilla)^0.5)/A30stdlife))</f>
        <v>0</v>
      </c>
      <c r="O455" s="164">
        <f>IF(A30stdlife="n/a","n/a",IF(O$3&gt;(A30stdlife+$E455),(Input!$G$172*(1+rvanilla)^0.5)-SUM($G455:N455),(Input!$G$172*(1+rvanilla)^0.5)/A30stdlife))</f>
        <v>0</v>
      </c>
      <c r="P455" s="164">
        <f>IF(A30stdlife="n/a","n/a",IF(P$3&gt;(A30stdlife+$E455),(Input!$G$172*(1+rvanilla)^0.5)-SUM($G455:O455),(Input!$G$172*(1+rvanilla)^0.5)/A30stdlife))</f>
        <v>0</v>
      </c>
      <c r="Q455" s="164">
        <f>IF(A30stdlife="n/a","n/a",IF(Q$3&gt;(A30stdlife+$E455),(Input!$G$172*(1+rvanilla)^0.5)-SUM($G455:P455),(Input!$G$172*(1+rvanilla)^0.5)/A30stdlife))</f>
        <v>0</v>
      </c>
      <c r="R455" s="164">
        <f>IF(A30stdlife="n/a","n/a",IF(R$3&gt;(A30stdlife+$E455),(Input!$G$172*(1+rvanilla)^0.5)-SUM($G455:Q455),(Input!$G$172*(1+rvanilla)^0.5)/A30stdlife))</f>
        <v>0</v>
      </c>
      <c r="S455" s="164">
        <f>IF(A30stdlife="n/a","n/a",IF(S$3&gt;(A30stdlife+$E455),(Input!$G$172*(1+rvanilla)^0.5)-SUM($G455:R455),(Input!$G$172*(1+rvanilla)^0.5)/A30stdlife))</f>
        <v>0</v>
      </c>
      <c r="T455" s="164">
        <f>IF(A30stdlife="n/a","n/a",IF(T$3&gt;(A30stdlife+$E455),(Input!$G$172*(1+rvanilla)^0.5)-SUM($G455:S455),(Input!$G$172*(1+rvanilla)^0.5)/A30stdlife))</f>
        <v>0</v>
      </c>
      <c r="U455" s="164">
        <f>IF(A30stdlife="n/a","n/a",IF(U$3&gt;(A30stdlife+$E455),(Input!$G$172*(1+rvanilla)^0.5)-SUM($G455:T455),(Input!$G$172*(1+rvanilla)^0.5)/A30stdlife))</f>
        <v>0</v>
      </c>
      <c r="V455" s="164">
        <f>IF(A30stdlife="n/a","n/a",IF(V$3&gt;(A30stdlife+$E455),(Input!$G$172*(1+rvanilla)^0.5)-SUM($G455:U455),(Input!$G$172*(1+rvanilla)^0.5)/A30stdlife))</f>
        <v>0</v>
      </c>
      <c r="W455" s="164">
        <f>IF(A30stdlife="n/a","n/a",IF(W$3&gt;(A30stdlife+$E455),(Input!$G$172*(1+rvanilla)^0.5)-SUM($G455:V455),(Input!$G$172*(1+rvanilla)^0.5)/A30stdlife))</f>
        <v>0</v>
      </c>
      <c r="X455" s="164">
        <f>IF(A30stdlife="n/a","n/a",IF(X$3&gt;(A30stdlife+$E455),(Input!$G$172*(1+rvanilla)^0.5)-SUM($G455:W455),(Input!$G$172*(1+rvanilla)^0.5)/A30stdlife))</f>
        <v>0</v>
      </c>
      <c r="Y455" s="164">
        <f>IF(A30stdlife="n/a","n/a",IF(Y$3&gt;(A30stdlife+$E455),(Input!$G$172*(1+rvanilla)^0.5)-SUM($G455:X455),(Input!$G$172*(1+rvanilla)^0.5)/A30stdlife))</f>
        <v>0</v>
      </c>
      <c r="Z455" s="164">
        <f>IF(A30stdlife="n/a","n/a",IF(Z$3&gt;(A30stdlife+$E455),(Input!$G$172*(1+rvanilla)^0.5)-SUM($G455:Y455),(Input!$G$172*(1+rvanilla)^0.5)/A30stdlife))</f>
        <v>0</v>
      </c>
      <c r="AA455" s="164">
        <f>IF(A30stdlife="n/a","n/a",IF(AA$3&gt;(A30stdlife+$E455),(Input!$G$172*(1+rvanilla)^0.5)-SUM($G455:Z455),(Input!$G$172*(1+rvanilla)^0.5)/A30stdlife))</f>
        <v>0</v>
      </c>
      <c r="AB455" s="164">
        <f>IF(A30stdlife="n/a","n/a",IF(AB$3&gt;(A30stdlife+$E455),(Input!$G$172*(1+rvanilla)^0.5)-SUM($G455:AA455),(Input!$G$172*(1+rvanilla)^0.5)/A30stdlife))</f>
        <v>0</v>
      </c>
      <c r="AC455" s="164">
        <f>IF(A30stdlife="n/a","n/a",IF(AC$3&gt;(A30stdlife+$E455),(Input!$G$172*(1+rvanilla)^0.5)-SUM($G455:AB455),(Input!$G$172*(1+rvanilla)^0.5)/A30stdlife))</f>
        <v>0</v>
      </c>
      <c r="AD455" s="164">
        <f>IF(A30stdlife="n/a","n/a",IF(AD$3&gt;(A30stdlife+$E455),(Input!$G$172*(1+rvanilla)^0.5)-SUM($G455:AC455),(Input!$G$172*(1+rvanilla)^0.5)/A30stdlife))</f>
        <v>0</v>
      </c>
      <c r="AE455" s="164">
        <f>IF(A30stdlife="n/a","n/a",IF(AE$3&gt;(A30stdlife+$E455),(Input!$G$172*(1+rvanilla)^0.5)-SUM($G455:AD455),(Input!$G$172*(1+rvanilla)^0.5)/A30stdlife))</f>
        <v>0</v>
      </c>
      <c r="AF455" s="164">
        <f>IF(A30stdlife="n/a","n/a",IF(AF$3&gt;(A30stdlife+$E455),(Input!$G$172*(1+rvanilla)^0.5)-SUM($G455:AE455),(Input!$G$172*(1+rvanilla)^0.5)/A30stdlife))</f>
        <v>0</v>
      </c>
      <c r="AG455" s="164">
        <f>IF(A30stdlife="n/a","n/a",IF(AG$3&gt;(A30stdlife+$E455),(Input!$G$172*(1+rvanilla)^0.5)-SUM($G455:AF455),(Input!$G$172*(1+rvanilla)^0.5)/A30stdlife))</f>
        <v>0</v>
      </c>
      <c r="AH455" s="164">
        <f>IF(A30stdlife="n/a","n/a",IF(AH$3&gt;(A30stdlife+$E455),(Input!$G$172*(1+rvanilla)^0.5)-SUM($G455:AG455),(Input!$G$172*(1+rvanilla)^0.5)/A30stdlife))</f>
        <v>0</v>
      </c>
      <c r="AI455" s="164">
        <f>IF(A30stdlife="n/a","n/a",IF(AI$3&gt;(A30stdlife+$E455),(Input!$G$172*(1+rvanilla)^0.5)-SUM($G455:AH455),(Input!$G$172*(1+rvanilla)^0.5)/A30stdlife))</f>
        <v>0</v>
      </c>
      <c r="AJ455" s="164">
        <f>IF(A30stdlife="n/a","n/a",IF(AJ$3&gt;(A30stdlife+$E455),(Input!$G$172*(1+rvanilla)^0.5)-SUM($G455:AI455),(Input!$G$172*(1+rvanilla)^0.5)/A30stdlife))</f>
        <v>0</v>
      </c>
      <c r="AK455" s="164">
        <f>IF(A30stdlife="n/a","n/a",IF(AK$3&gt;(A30stdlife+$E455),(Input!$G$172*(1+rvanilla)^0.5)-SUM($G455:AJ455),(Input!$G$172*(1+rvanilla)^0.5)/A30stdlife))</f>
        <v>0</v>
      </c>
      <c r="AL455" s="164">
        <f>IF(A30stdlife="n/a","n/a",IF(AL$3&gt;(A30stdlife+$E455),(Input!$G$172*(1+rvanilla)^0.5)-SUM($G455:AK455),(Input!$G$172*(1+rvanilla)^0.5)/A30stdlife))</f>
        <v>0</v>
      </c>
      <c r="AM455" s="164">
        <f>IF(A30stdlife="n/a","n/a",IF(AM$3&gt;(A30stdlife+$E455),(Input!$G$172*(1+rvanilla)^0.5)-SUM($G455:AL455),(Input!$G$172*(1+rvanilla)^0.5)/A30stdlife))</f>
        <v>0</v>
      </c>
      <c r="AN455" s="164">
        <f>IF(A30stdlife="n/a","n/a",IF(AN$3&gt;(A30stdlife+$E455),(Input!$G$172*(1+rvanilla)^0.5)-SUM($G455:AM455),(Input!$G$172*(1+rvanilla)^0.5)/A30stdlife))</f>
        <v>0</v>
      </c>
      <c r="AO455" s="164">
        <f>IF(A30stdlife="n/a","n/a",IF(AO$3&gt;(A30stdlife+$E455),(Input!$G$172*(1+rvanilla)^0.5)-SUM($G455:AN455),(Input!$G$172*(1+rvanilla)^0.5)/A30stdlife))</f>
        <v>0</v>
      </c>
      <c r="AP455" s="164">
        <f>IF(A30stdlife="n/a","n/a",IF(AP$3&gt;(A30stdlife+$E455),(Input!$G$172*(1+rvanilla)^0.5)-SUM($G455:AO455),(Input!$G$172*(1+rvanilla)^0.5)/A30stdlife))</f>
        <v>0</v>
      </c>
      <c r="AQ455" s="164">
        <f>IF(A30stdlife="n/a","n/a",IF(AQ$3&gt;(A30stdlife+$E455),(Input!$G$172*(1+rvanilla)^0.5)-SUM($G455:AP455),(Input!$G$172*(1+rvanilla)^0.5)/A30stdlife))</f>
        <v>0</v>
      </c>
      <c r="AR455" s="164">
        <f>IF(A30stdlife="n/a","n/a",IF(AR$3&gt;(A30stdlife+$E455),(Input!$G$172*(1+rvanilla)^0.5)-SUM($G455:AQ455),(Input!$G$172*(1+rvanilla)^0.5)/A30stdlife))</f>
        <v>0</v>
      </c>
      <c r="AS455" s="164">
        <f>IF(A30stdlife="n/a","n/a",IF(AS$3&gt;(A30stdlife+$E455),(Input!$G$172*(1+rvanilla)^0.5)-SUM($G455:AR455),(Input!$G$172*(1+rvanilla)^0.5)/A30stdlife))</f>
        <v>0</v>
      </c>
      <c r="AT455" s="164">
        <f>IF(A30stdlife="n/a","n/a",IF(AT$3&gt;(A30stdlife+$E455),(Input!$G$172*(1+rvanilla)^0.5)-SUM($G455:AS455),(Input!$G$172*(1+rvanilla)^0.5)/A30stdlife))</f>
        <v>0</v>
      </c>
      <c r="AU455" s="164">
        <f>IF(A30stdlife="n/a","n/a",IF(AU$3&gt;(A30stdlife+$E455),(Input!$G$172*(1+rvanilla)^0.5)-SUM($G455:AT455),(Input!$G$172*(1+rvanilla)^0.5)/A30stdlife))</f>
        <v>0</v>
      </c>
      <c r="AV455" s="164">
        <f>IF(A30stdlife="n/a","n/a",IF(AV$3&gt;(A30stdlife+$E455),(Input!$G$172*(1+rvanilla)^0.5)-SUM($G455:AU455),(Input!$G$172*(1+rvanilla)^0.5)/A30stdlife))</f>
        <v>0</v>
      </c>
      <c r="AW455" s="164">
        <f>IF(A30stdlife="n/a","n/a",IF(AW$3&gt;(A30stdlife+$E455),(Input!$G$172*(1+rvanilla)^0.5)-SUM($G455:AV455),(Input!$G$172*(1+rvanilla)^0.5)/A30stdlife))</f>
        <v>0</v>
      </c>
      <c r="AX455" s="164">
        <f>IF(A30stdlife="n/a","n/a",IF(AX$3&gt;(A30stdlife+$E455),(Input!$G$172*(1+rvanilla)^0.5)-SUM($G455:AW455),(Input!$G$172*(1+rvanilla)^0.5)/A30stdlife))</f>
        <v>0</v>
      </c>
      <c r="AY455" s="164">
        <f>IF(A30stdlife="n/a","n/a",IF(AY$3&gt;(A30stdlife+$E455),(Input!$G$172*(1+rvanilla)^0.5)-SUM($G455:AX455),(Input!$G$172*(1+rvanilla)^0.5)/A30stdlife))</f>
        <v>0</v>
      </c>
      <c r="AZ455" s="164">
        <f>IF(A30stdlife="n/a","n/a",IF(AZ$3&gt;(A30stdlife+$E455),(Input!$G$172*(1+rvanilla)^0.5)-SUM($G455:AY455),(Input!$G$172*(1+rvanilla)^0.5)/A30stdlife))</f>
        <v>0</v>
      </c>
      <c r="BA455" s="164">
        <f>IF(A30stdlife="n/a","n/a",IF(BA$3&gt;(A30stdlife+$E455),(Input!$G$172*(1+rvanilla)^0.5)-SUM($G455:AZ455),(Input!$G$172*(1+rvanilla)^0.5)/A30stdlife))</f>
        <v>0</v>
      </c>
      <c r="BB455" s="164">
        <f>IF(A30stdlife="n/a","n/a",IF(BB$3&gt;(A30stdlife+$E455),(Input!$G$172*(1+rvanilla)^0.5)-SUM($G455:BA455),(Input!$G$172*(1+rvanilla)^0.5)/A30stdlife))</f>
        <v>0</v>
      </c>
      <c r="BC455" s="164">
        <f>IF(A30stdlife="n/a","n/a",IF(BC$3&gt;(A30stdlife+$E455),(Input!$G$172*(1+rvanilla)^0.5)-SUM($G455:BB455),(Input!$G$172*(1+rvanilla)^0.5)/A30stdlife))</f>
        <v>0</v>
      </c>
      <c r="BD455" s="164">
        <f>IF(A30stdlife="n/a","n/a",IF(BD$3&gt;(A30stdlife+$E455),(Input!$G$172*(1+rvanilla)^0.5)-SUM($G455:BC455),(Input!$G$172*(1+rvanilla)^0.5)/A30stdlife))</f>
        <v>0</v>
      </c>
      <c r="BE455" s="164">
        <f>IF(A30stdlife="n/a","n/a",IF(BE$3&gt;(A30stdlife+$E455),(Input!$G$172*(1+rvanilla)^0.5)-SUM($G455:BD455),(Input!$G$172*(1+rvanilla)^0.5)/A30stdlife))</f>
        <v>0</v>
      </c>
      <c r="BF455" s="164">
        <f>IF(A30stdlife="n/a","n/a",IF(BF$3&gt;(A30stdlife+$E455),(Input!$G$172*(1+rvanilla)^0.5)-SUM($G455:BE455),(Input!$G$172*(1+rvanilla)^0.5)/A30stdlife))</f>
        <v>0</v>
      </c>
      <c r="BG455" s="164">
        <f>IF(A30stdlife="n/a","n/a",IF(BG$3&gt;(A30stdlife+$E455),(Input!$G$172*(1+rvanilla)^0.5)-SUM($G455:BF455),(Input!$G$172*(1+rvanilla)^0.5)/A30stdlife))</f>
        <v>0</v>
      </c>
      <c r="BH455" s="164">
        <f>IF(A30stdlife="n/a","n/a",IF(BH$3&gt;(A30stdlife+$E455),(Input!$G$172*(1+rvanilla)^0.5)-SUM($G455:BG455),(Input!$G$172*(1+rvanilla)^0.5)/A30stdlife))</f>
        <v>0</v>
      </c>
      <c r="BI455" s="164">
        <f>IF(A30stdlife="n/a","n/a",IF(BI$3&gt;(A30stdlife+$E455),(Input!$G$172*(1+rvanilla)^0.5)-SUM($G455:BH455),(Input!$G$172*(1+rvanilla)^0.5)/A30stdlife))</f>
        <v>0</v>
      </c>
      <c r="BJ455" s="18"/>
      <c r="BK455" s="18"/>
      <c r="BL455"/>
      <c r="BM455"/>
      <c r="BN455"/>
      <c r="BO45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row>
    <row r="456" spans="1:256" s="5" customFormat="1" hidden="1" outlineLevel="2" x14ac:dyDescent="0.2">
      <c r="A456" s="18"/>
      <c r="B456" s="18"/>
      <c r="C456" s="36"/>
      <c r="D456" s="485"/>
      <c r="E456" s="283">
        <v>2</v>
      </c>
      <c r="F456" s="38"/>
      <c r="G456" s="391"/>
      <c r="H456" s="307"/>
      <c r="I456" s="164">
        <f>IF(A30stdlife="n/a","n/a",IF(I$3&gt;(A30stdlife+$E456),(Input!$H$172*(1+rvanilla)^0.5)-SUM($H456:H456),(Input!$H$172*(1+rvanilla)^0.5)/A30stdlife))</f>
        <v>0</v>
      </c>
      <c r="J456" s="164">
        <f>IF(A30stdlife="n/a","n/a",IF(J$3&gt;(A30stdlife+$E456),(Input!$H$172*(1+rvanilla)^0.5)-SUM($H456:I456),(Input!$H$172*(1+rvanilla)^0.5)/A30stdlife))</f>
        <v>0</v>
      </c>
      <c r="K456" s="164">
        <f>IF(A30stdlife="n/a","n/a",IF(K$3&gt;(A30stdlife+$E456),(Input!$H$172*(1+rvanilla)^0.5)-SUM($H456:J456),(Input!$H$172*(1+rvanilla)^0.5)/A30stdlife))</f>
        <v>0</v>
      </c>
      <c r="L456" s="164">
        <f>IF(A30stdlife="n/a","n/a",IF(L$3&gt;(A30stdlife+$E456),(Input!$H$172*(1+rvanilla)^0.5)-SUM($H456:K456),(Input!$H$172*(1+rvanilla)^0.5)/A30stdlife))</f>
        <v>0</v>
      </c>
      <c r="M456" s="164">
        <f>IF(A30stdlife="n/a","n/a",IF(M$3&gt;(A30stdlife+$E456),(Input!$H$172*(1+rvanilla)^0.5)-SUM($H456:L456),(Input!$H$172*(1+rvanilla)^0.5)/A30stdlife))</f>
        <v>0</v>
      </c>
      <c r="N456" s="164">
        <f>IF(A30stdlife="n/a","n/a",IF(N$3&gt;(A30stdlife+$E456),(Input!$H$172*(1+rvanilla)^0.5)-SUM($H456:M456),(Input!$H$172*(1+rvanilla)^0.5)/A30stdlife))</f>
        <v>0</v>
      </c>
      <c r="O456" s="164">
        <f>IF(A30stdlife="n/a","n/a",IF(O$3&gt;(A30stdlife+$E456),(Input!$H$172*(1+rvanilla)^0.5)-SUM($H456:N456),(Input!$H$172*(1+rvanilla)^0.5)/A30stdlife))</f>
        <v>0</v>
      </c>
      <c r="P456" s="164">
        <f>IF(A30stdlife="n/a","n/a",IF(P$3&gt;(A30stdlife+$E456),(Input!$H$172*(1+rvanilla)^0.5)-SUM($H456:O456),(Input!$H$172*(1+rvanilla)^0.5)/A30stdlife))</f>
        <v>0</v>
      </c>
      <c r="Q456" s="164">
        <f>IF(A30stdlife="n/a","n/a",IF(Q$3&gt;(A30stdlife+$E456),(Input!$H$172*(1+rvanilla)^0.5)-SUM($H456:P456),(Input!$H$172*(1+rvanilla)^0.5)/A30stdlife))</f>
        <v>0</v>
      </c>
      <c r="R456" s="164">
        <f>IF(A30stdlife="n/a","n/a",IF(R$3&gt;(A30stdlife+$E456),(Input!$H$172*(1+rvanilla)^0.5)-SUM($H456:Q456),(Input!$H$172*(1+rvanilla)^0.5)/A30stdlife))</f>
        <v>0</v>
      </c>
      <c r="S456" s="164">
        <f>IF(A30stdlife="n/a","n/a",IF(S$3&gt;(A30stdlife+$E456),(Input!$H$172*(1+rvanilla)^0.5)-SUM($H456:R456),(Input!$H$172*(1+rvanilla)^0.5)/A30stdlife))</f>
        <v>0</v>
      </c>
      <c r="T456" s="164">
        <f>IF(A30stdlife="n/a","n/a",IF(T$3&gt;(A30stdlife+$E456),(Input!$H$172*(1+rvanilla)^0.5)-SUM($H456:S456),(Input!$H$172*(1+rvanilla)^0.5)/A30stdlife))</f>
        <v>0</v>
      </c>
      <c r="U456" s="164">
        <f>IF(A30stdlife="n/a","n/a",IF(U$3&gt;(A30stdlife+$E456),(Input!$H$172*(1+rvanilla)^0.5)-SUM($H456:T456),(Input!$H$172*(1+rvanilla)^0.5)/A30stdlife))</f>
        <v>0</v>
      </c>
      <c r="V456" s="164">
        <f>IF(A30stdlife="n/a","n/a",IF(V$3&gt;(A30stdlife+$E456),(Input!$H$172*(1+rvanilla)^0.5)-SUM($H456:U456),(Input!$H$172*(1+rvanilla)^0.5)/A30stdlife))</f>
        <v>0</v>
      </c>
      <c r="W456" s="164">
        <f>IF(A30stdlife="n/a","n/a",IF(W$3&gt;(A30stdlife+$E456),(Input!$H$172*(1+rvanilla)^0.5)-SUM($H456:V456),(Input!$H$172*(1+rvanilla)^0.5)/A30stdlife))</f>
        <v>0</v>
      </c>
      <c r="X456" s="164">
        <f>IF(A30stdlife="n/a","n/a",IF(X$3&gt;(A30stdlife+$E456),(Input!$H$172*(1+rvanilla)^0.5)-SUM($H456:W456),(Input!$H$172*(1+rvanilla)^0.5)/A30stdlife))</f>
        <v>0</v>
      </c>
      <c r="Y456" s="164">
        <f>IF(A30stdlife="n/a","n/a",IF(Y$3&gt;(A30stdlife+$E456),(Input!$H$172*(1+rvanilla)^0.5)-SUM($H456:X456),(Input!$H$172*(1+rvanilla)^0.5)/A30stdlife))</f>
        <v>0</v>
      </c>
      <c r="Z456" s="164">
        <f>IF(A30stdlife="n/a","n/a",IF(Z$3&gt;(A30stdlife+$E456),(Input!$H$172*(1+rvanilla)^0.5)-SUM($H456:Y456),(Input!$H$172*(1+rvanilla)^0.5)/A30stdlife))</f>
        <v>0</v>
      </c>
      <c r="AA456" s="164">
        <f>IF(A30stdlife="n/a","n/a",IF(AA$3&gt;(A30stdlife+$E456),(Input!$H$172*(1+rvanilla)^0.5)-SUM($H456:Z456),(Input!$H$172*(1+rvanilla)^0.5)/A30stdlife))</f>
        <v>0</v>
      </c>
      <c r="AB456" s="164">
        <f>IF(A30stdlife="n/a","n/a",IF(AB$3&gt;(A30stdlife+$E456),(Input!$H$172*(1+rvanilla)^0.5)-SUM($H456:AA456),(Input!$H$172*(1+rvanilla)^0.5)/A30stdlife))</f>
        <v>0</v>
      </c>
      <c r="AC456" s="164">
        <f>IF(A30stdlife="n/a","n/a",IF(AC$3&gt;(A30stdlife+$E456),(Input!$H$172*(1+rvanilla)^0.5)-SUM($H456:AB456),(Input!$H$172*(1+rvanilla)^0.5)/A30stdlife))</f>
        <v>0</v>
      </c>
      <c r="AD456" s="164">
        <f>IF(A30stdlife="n/a","n/a",IF(AD$3&gt;(A30stdlife+$E456),(Input!$H$172*(1+rvanilla)^0.5)-SUM($H456:AC456),(Input!$H$172*(1+rvanilla)^0.5)/A30stdlife))</f>
        <v>0</v>
      </c>
      <c r="AE456" s="164">
        <f>IF(A30stdlife="n/a","n/a",IF(AE$3&gt;(A30stdlife+$E456),(Input!$H$172*(1+rvanilla)^0.5)-SUM($H456:AD456),(Input!$H$172*(1+rvanilla)^0.5)/A30stdlife))</f>
        <v>0</v>
      </c>
      <c r="AF456" s="164">
        <f>IF(A30stdlife="n/a","n/a",IF(AF$3&gt;(A30stdlife+$E456),(Input!$H$172*(1+rvanilla)^0.5)-SUM($H456:AE456),(Input!$H$172*(1+rvanilla)^0.5)/A30stdlife))</f>
        <v>0</v>
      </c>
      <c r="AG456" s="164">
        <f>IF(A30stdlife="n/a","n/a",IF(AG$3&gt;(A30stdlife+$E456),(Input!$H$172*(1+rvanilla)^0.5)-SUM($H456:AF456),(Input!$H$172*(1+rvanilla)^0.5)/A30stdlife))</f>
        <v>0</v>
      </c>
      <c r="AH456" s="164">
        <f>IF(A30stdlife="n/a","n/a",IF(AH$3&gt;(A30stdlife+$E456),(Input!$H$172*(1+rvanilla)^0.5)-SUM($H456:AG456),(Input!$H$172*(1+rvanilla)^0.5)/A30stdlife))</f>
        <v>0</v>
      </c>
      <c r="AI456" s="164">
        <f>IF(A30stdlife="n/a","n/a",IF(AI$3&gt;(A30stdlife+$E456),(Input!$H$172*(1+rvanilla)^0.5)-SUM($H456:AH456),(Input!$H$172*(1+rvanilla)^0.5)/A30stdlife))</f>
        <v>0</v>
      </c>
      <c r="AJ456" s="164">
        <f>IF(A30stdlife="n/a","n/a",IF(AJ$3&gt;(A30stdlife+$E456),(Input!$H$172*(1+rvanilla)^0.5)-SUM($H456:AI456),(Input!$H$172*(1+rvanilla)^0.5)/A30stdlife))</f>
        <v>0</v>
      </c>
      <c r="AK456" s="164">
        <f>IF(A30stdlife="n/a","n/a",IF(AK$3&gt;(A30stdlife+$E456),(Input!$H$172*(1+rvanilla)^0.5)-SUM($H456:AJ456),(Input!$H$172*(1+rvanilla)^0.5)/A30stdlife))</f>
        <v>0</v>
      </c>
      <c r="AL456" s="164">
        <f>IF(A30stdlife="n/a","n/a",IF(AL$3&gt;(A30stdlife+$E456),(Input!$H$172*(1+rvanilla)^0.5)-SUM($H456:AK456),(Input!$H$172*(1+rvanilla)^0.5)/A30stdlife))</f>
        <v>0</v>
      </c>
      <c r="AM456" s="164">
        <f>IF(A30stdlife="n/a","n/a",IF(AM$3&gt;(A30stdlife+$E456),(Input!$H$172*(1+rvanilla)^0.5)-SUM($H456:AL456),(Input!$H$172*(1+rvanilla)^0.5)/A30stdlife))</f>
        <v>0</v>
      </c>
      <c r="AN456" s="164">
        <f>IF(A30stdlife="n/a","n/a",IF(AN$3&gt;(A30stdlife+$E456),(Input!$H$172*(1+rvanilla)^0.5)-SUM($H456:AM456),(Input!$H$172*(1+rvanilla)^0.5)/A30stdlife))</f>
        <v>0</v>
      </c>
      <c r="AO456" s="164">
        <f>IF(A30stdlife="n/a","n/a",IF(AO$3&gt;(A30stdlife+$E456),(Input!$H$172*(1+rvanilla)^0.5)-SUM($H456:AN456),(Input!$H$172*(1+rvanilla)^0.5)/A30stdlife))</f>
        <v>0</v>
      </c>
      <c r="AP456" s="164">
        <f>IF(A30stdlife="n/a","n/a",IF(AP$3&gt;(A30stdlife+$E456),(Input!$H$172*(1+rvanilla)^0.5)-SUM($H456:AO456),(Input!$H$172*(1+rvanilla)^0.5)/A30stdlife))</f>
        <v>0</v>
      </c>
      <c r="AQ456" s="164">
        <f>IF(A30stdlife="n/a","n/a",IF(AQ$3&gt;(A30stdlife+$E456),(Input!$H$172*(1+rvanilla)^0.5)-SUM($H456:AP456),(Input!$H$172*(1+rvanilla)^0.5)/A30stdlife))</f>
        <v>0</v>
      </c>
      <c r="AR456" s="164">
        <f>IF(A30stdlife="n/a","n/a",IF(AR$3&gt;(A30stdlife+$E456),(Input!$H$172*(1+rvanilla)^0.5)-SUM($H456:AQ456),(Input!$H$172*(1+rvanilla)^0.5)/A30stdlife))</f>
        <v>0</v>
      </c>
      <c r="AS456" s="164">
        <f>IF(A30stdlife="n/a","n/a",IF(AS$3&gt;(A30stdlife+$E456),(Input!$H$172*(1+rvanilla)^0.5)-SUM($H456:AR456),(Input!$H$172*(1+rvanilla)^0.5)/A30stdlife))</f>
        <v>0</v>
      </c>
      <c r="AT456" s="164">
        <f>IF(A30stdlife="n/a","n/a",IF(AT$3&gt;(A30stdlife+$E456),(Input!$H$172*(1+rvanilla)^0.5)-SUM($H456:AS456),(Input!$H$172*(1+rvanilla)^0.5)/A30stdlife))</f>
        <v>0</v>
      </c>
      <c r="AU456" s="164">
        <f>IF(A30stdlife="n/a","n/a",IF(AU$3&gt;(A30stdlife+$E456),(Input!$H$172*(1+rvanilla)^0.5)-SUM($H456:AT456),(Input!$H$172*(1+rvanilla)^0.5)/A30stdlife))</f>
        <v>0</v>
      </c>
      <c r="AV456" s="164">
        <f>IF(A30stdlife="n/a","n/a",IF(AV$3&gt;(A30stdlife+$E456),(Input!$H$172*(1+rvanilla)^0.5)-SUM($H456:AU456),(Input!$H$172*(1+rvanilla)^0.5)/A30stdlife))</f>
        <v>0</v>
      </c>
      <c r="AW456" s="164">
        <f>IF(A30stdlife="n/a","n/a",IF(AW$3&gt;(A30stdlife+$E456),(Input!$H$172*(1+rvanilla)^0.5)-SUM($H456:AV456),(Input!$H$172*(1+rvanilla)^0.5)/A30stdlife))</f>
        <v>0</v>
      </c>
      <c r="AX456" s="164">
        <f>IF(A30stdlife="n/a","n/a",IF(AX$3&gt;(A30stdlife+$E456),(Input!$H$172*(1+rvanilla)^0.5)-SUM($H456:AW456),(Input!$H$172*(1+rvanilla)^0.5)/A30stdlife))</f>
        <v>0</v>
      </c>
      <c r="AY456" s="164">
        <f>IF(A30stdlife="n/a","n/a",IF(AY$3&gt;(A30stdlife+$E456),(Input!$H$172*(1+rvanilla)^0.5)-SUM($H456:AX456),(Input!$H$172*(1+rvanilla)^0.5)/A30stdlife))</f>
        <v>0</v>
      </c>
      <c r="AZ456" s="164">
        <f>IF(A30stdlife="n/a","n/a",IF(AZ$3&gt;(A30stdlife+$E456),(Input!$H$172*(1+rvanilla)^0.5)-SUM($H456:AY456),(Input!$H$172*(1+rvanilla)^0.5)/A30stdlife))</f>
        <v>0</v>
      </c>
      <c r="BA456" s="164">
        <f>IF(A30stdlife="n/a","n/a",IF(BA$3&gt;(A30stdlife+$E456),(Input!$H$172*(1+rvanilla)^0.5)-SUM($H456:AZ456),(Input!$H$172*(1+rvanilla)^0.5)/A30stdlife))</f>
        <v>0</v>
      </c>
      <c r="BB456" s="164">
        <f>IF(A30stdlife="n/a","n/a",IF(BB$3&gt;(A30stdlife+$E456),(Input!$H$172*(1+rvanilla)^0.5)-SUM($H456:BA456),(Input!$H$172*(1+rvanilla)^0.5)/A30stdlife))</f>
        <v>0</v>
      </c>
      <c r="BC456" s="164">
        <f>IF(A30stdlife="n/a","n/a",IF(BC$3&gt;(A30stdlife+$E456),(Input!$H$172*(1+rvanilla)^0.5)-SUM($H456:BB456),(Input!$H$172*(1+rvanilla)^0.5)/A30stdlife))</f>
        <v>0</v>
      </c>
      <c r="BD456" s="164">
        <f>IF(A30stdlife="n/a","n/a",IF(BD$3&gt;(A30stdlife+$E456),(Input!$H$172*(1+rvanilla)^0.5)-SUM($H456:BC456),(Input!$H$172*(1+rvanilla)^0.5)/A30stdlife))</f>
        <v>0</v>
      </c>
      <c r="BE456" s="164">
        <f>IF(A30stdlife="n/a","n/a",IF(BE$3&gt;(A30stdlife+$E456),(Input!$H$172*(1+rvanilla)^0.5)-SUM($H456:BD456),(Input!$H$172*(1+rvanilla)^0.5)/A30stdlife))</f>
        <v>0</v>
      </c>
      <c r="BF456" s="164">
        <f>IF(A30stdlife="n/a","n/a",IF(BF$3&gt;(A30stdlife+$E456),(Input!$H$172*(1+rvanilla)^0.5)-SUM($H456:BE456),(Input!$H$172*(1+rvanilla)^0.5)/A30stdlife))</f>
        <v>0</v>
      </c>
      <c r="BG456" s="164">
        <f>IF(A30stdlife="n/a","n/a",IF(BG$3&gt;(A30stdlife+$E456),(Input!$H$172*(1+rvanilla)^0.5)-SUM($H456:BF456),(Input!$H$172*(1+rvanilla)^0.5)/A30stdlife))</f>
        <v>0</v>
      </c>
      <c r="BH456" s="164">
        <f>IF(A30stdlife="n/a","n/a",IF(BH$3&gt;(A30stdlife+$E456),(Input!$H$172*(1+rvanilla)^0.5)-SUM($H456:BG456),(Input!$H$172*(1+rvanilla)^0.5)/A30stdlife))</f>
        <v>0</v>
      </c>
      <c r="BI456" s="164">
        <f>IF(A30stdlife="n/a","n/a",IF(BI$3&gt;(A30stdlife+$E456),(Input!$H$172*(1+rvanilla)^0.5)-SUM($H456:BH456),(Input!$H$172*(1+rvanilla)^0.5)/A30stdlife))</f>
        <v>0</v>
      </c>
      <c r="BJ456" s="18"/>
      <c r="BK456" s="18"/>
      <c r="BL456"/>
      <c r="BM456"/>
      <c r="BN456"/>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row>
    <row r="457" spans="1:256" s="5" customFormat="1" hidden="1" outlineLevel="2" x14ac:dyDescent="0.2">
      <c r="A457" s="18"/>
      <c r="B457" s="18"/>
      <c r="C457" s="36"/>
      <c r="D457" s="485"/>
      <c r="E457" s="283">
        <v>3</v>
      </c>
      <c r="F457" s="38"/>
      <c r="G457" s="391"/>
      <c r="H457" s="308"/>
      <c r="I457" s="307"/>
      <c r="J457" s="164">
        <f>IF(A30stdlife="n/a","n/a",IF(J$3&gt;(A30stdlife+$E457),(Input!$I$172*(1+rvanilla)^0.5)-SUM($I457:I457),(Input!$I$172*(1+rvanilla)^0.5)/A30stdlife))</f>
        <v>0</v>
      </c>
      <c r="K457" s="164">
        <f>IF(A30stdlife="n/a","n/a",IF(K$3&gt;(A30stdlife+$E457),(Input!$I$172*(1+rvanilla)^0.5)-SUM($I457:J457),(Input!$I$172*(1+rvanilla)^0.5)/A30stdlife))</f>
        <v>0</v>
      </c>
      <c r="L457" s="164">
        <f>IF(A30stdlife="n/a","n/a",IF(L$3&gt;(A30stdlife+$E457),(Input!$I$172*(1+rvanilla)^0.5)-SUM($I457:K457),(Input!$I$172*(1+rvanilla)^0.5)/A30stdlife))</f>
        <v>0</v>
      </c>
      <c r="M457" s="164">
        <f>IF(A30stdlife="n/a","n/a",IF(M$3&gt;(A30stdlife+$E457),(Input!$I$172*(1+rvanilla)^0.5)-SUM($I457:L457),(Input!$I$172*(1+rvanilla)^0.5)/A30stdlife))</f>
        <v>0</v>
      </c>
      <c r="N457" s="164">
        <f>IF(A30stdlife="n/a","n/a",IF(N$3&gt;(A30stdlife+$E457),(Input!$I$172*(1+rvanilla)^0.5)-SUM($I457:M457),(Input!$I$172*(1+rvanilla)^0.5)/A30stdlife))</f>
        <v>0</v>
      </c>
      <c r="O457" s="164">
        <f>IF(A30stdlife="n/a","n/a",IF(O$3&gt;(A30stdlife+$E457),(Input!$I$172*(1+rvanilla)^0.5)-SUM($I457:N457),(Input!$I$172*(1+rvanilla)^0.5)/A30stdlife))</f>
        <v>0</v>
      </c>
      <c r="P457" s="164">
        <f>IF(A30stdlife="n/a","n/a",IF(P$3&gt;(A30stdlife+$E457),(Input!$I$172*(1+rvanilla)^0.5)-SUM($I457:O457),(Input!$I$172*(1+rvanilla)^0.5)/A30stdlife))</f>
        <v>0</v>
      </c>
      <c r="Q457" s="164">
        <f>IF(A30stdlife="n/a","n/a",IF(Q$3&gt;(A30stdlife+$E457),(Input!$I$172*(1+rvanilla)^0.5)-SUM($I457:P457),(Input!$I$172*(1+rvanilla)^0.5)/A30stdlife))</f>
        <v>0</v>
      </c>
      <c r="R457" s="164">
        <f>IF(A30stdlife="n/a","n/a",IF(R$3&gt;(A30stdlife+$E457),(Input!$I$172*(1+rvanilla)^0.5)-SUM($I457:Q457),(Input!$I$172*(1+rvanilla)^0.5)/A30stdlife))</f>
        <v>0</v>
      </c>
      <c r="S457" s="164">
        <f>IF(A30stdlife="n/a","n/a",IF(S$3&gt;(A30stdlife+$E457),(Input!$I$172*(1+rvanilla)^0.5)-SUM($I457:R457),(Input!$I$172*(1+rvanilla)^0.5)/A30stdlife))</f>
        <v>0</v>
      </c>
      <c r="T457" s="164">
        <f>IF(A30stdlife="n/a","n/a",IF(T$3&gt;(A30stdlife+$E457),(Input!$I$172*(1+rvanilla)^0.5)-SUM($I457:S457),(Input!$I$172*(1+rvanilla)^0.5)/A30stdlife))</f>
        <v>0</v>
      </c>
      <c r="U457" s="164">
        <f>IF(A30stdlife="n/a","n/a",IF(U$3&gt;(A30stdlife+$E457),(Input!$I$172*(1+rvanilla)^0.5)-SUM($I457:T457),(Input!$I$172*(1+rvanilla)^0.5)/A30stdlife))</f>
        <v>0</v>
      </c>
      <c r="V457" s="164">
        <f>IF(A30stdlife="n/a","n/a",IF(V$3&gt;(A30stdlife+$E457),(Input!$I$172*(1+rvanilla)^0.5)-SUM($I457:U457),(Input!$I$172*(1+rvanilla)^0.5)/A30stdlife))</f>
        <v>0</v>
      </c>
      <c r="W457" s="164">
        <f>IF(A30stdlife="n/a","n/a",IF(W$3&gt;(A30stdlife+$E457),(Input!$I$172*(1+rvanilla)^0.5)-SUM($I457:V457),(Input!$I$172*(1+rvanilla)^0.5)/A30stdlife))</f>
        <v>0</v>
      </c>
      <c r="X457" s="164">
        <f>IF(A30stdlife="n/a","n/a",IF(X$3&gt;(A30stdlife+$E457),(Input!$I$172*(1+rvanilla)^0.5)-SUM($I457:W457),(Input!$I$172*(1+rvanilla)^0.5)/A30stdlife))</f>
        <v>0</v>
      </c>
      <c r="Y457" s="164">
        <f>IF(A30stdlife="n/a","n/a",IF(Y$3&gt;(A30stdlife+$E457),(Input!$I$172*(1+rvanilla)^0.5)-SUM($I457:X457),(Input!$I$172*(1+rvanilla)^0.5)/A30stdlife))</f>
        <v>0</v>
      </c>
      <c r="Z457" s="164">
        <f>IF(A30stdlife="n/a","n/a",IF(Z$3&gt;(A30stdlife+$E457),(Input!$I$172*(1+rvanilla)^0.5)-SUM($I457:Y457),(Input!$I$172*(1+rvanilla)^0.5)/A30stdlife))</f>
        <v>0</v>
      </c>
      <c r="AA457" s="164">
        <f>IF(A30stdlife="n/a","n/a",IF(AA$3&gt;(A30stdlife+$E457),(Input!$I$172*(1+rvanilla)^0.5)-SUM($I457:Z457),(Input!$I$172*(1+rvanilla)^0.5)/A30stdlife))</f>
        <v>0</v>
      </c>
      <c r="AB457" s="164">
        <f>IF(A30stdlife="n/a","n/a",IF(AB$3&gt;(A30stdlife+$E457),(Input!$I$172*(1+rvanilla)^0.5)-SUM($I457:AA457),(Input!$I$172*(1+rvanilla)^0.5)/A30stdlife))</f>
        <v>0</v>
      </c>
      <c r="AC457" s="164">
        <f>IF(A30stdlife="n/a","n/a",IF(AC$3&gt;(A30stdlife+$E457),(Input!$I$172*(1+rvanilla)^0.5)-SUM($I457:AB457),(Input!$I$172*(1+rvanilla)^0.5)/A30stdlife))</f>
        <v>0</v>
      </c>
      <c r="AD457" s="164">
        <f>IF(A30stdlife="n/a","n/a",IF(AD$3&gt;(A30stdlife+$E457),(Input!$I$172*(1+rvanilla)^0.5)-SUM($I457:AC457),(Input!$I$172*(1+rvanilla)^0.5)/A30stdlife))</f>
        <v>0</v>
      </c>
      <c r="AE457" s="164">
        <f>IF(A30stdlife="n/a","n/a",IF(AE$3&gt;(A30stdlife+$E457),(Input!$I$172*(1+rvanilla)^0.5)-SUM($I457:AD457),(Input!$I$172*(1+rvanilla)^0.5)/A30stdlife))</f>
        <v>0</v>
      </c>
      <c r="AF457" s="164">
        <f>IF(A30stdlife="n/a","n/a",IF(AF$3&gt;(A30stdlife+$E457),(Input!$I$172*(1+rvanilla)^0.5)-SUM($I457:AE457),(Input!$I$172*(1+rvanilla)^0.5)/A30stdlife))</f>
        <v>0</v>
      </c>
      <c r="AG457" s="164">
        <f>IF(A30stdlife="n/a","n/a",IF(AG$3&gt;(A30stdlife+$E457),(Input!$I$172*(1+rvanilla)^0.5)-SUM($I457:AF457),(Input!$I$172*(1+rvanilla)^0.5)/A30stdlife))</f>
        <v>0</v>
      </c>
      <c r="AH457" s="164">
        <f>IF(A30stdlife="n/a","n/a",IF(AH$3&gt;(A30stdlife+$E457),(Input!$I$172*(1+rvanilla)^0.5)-SUM($I457:AG457),(Input!$I$172*(1+rvanilla)^0.5)/A30stdlife))</f>
        <v>0</v>
      </c>
      <c r="AI457" s="164">
        <f>IF(A30stdlife="n/a","n/a",IF(AI$3&gt;(A30stdlife+$E457),(Input!$I$172*(1+rvanilla)^0.5)-SUM($I457:AH457),(Input!$I$172*(1+rvanilla)^0.5)/A30stdlife))</f>
        <v>0</v>
      </c>
      <c r="AJ457" s="164">
        <f>IF(A30stdlife="n/a","n/a",IF(AJ$3&gt;(A30stdlife+$E457),(Input!$I$172*(1+rvanilla)^0.5)-SUM($I457:AI457),(Input!$I$172*(1+rvanilla)^0.5)/A30stdlife))</f>
        <v>0</v>
      </c>
      <c r="AK457" s="164">
        <f>IF(A30stdlife="n/a","n/a",IF(AK$3&gt;(A30stdlife+$E457),(Input!$I$172*(1+rvanilla)^0.5)-SUM($I457:AJ457),(Input!$I$172*(1+rvanilla)^0.5)/A30stdlife))</f>
        <v>0</v>
      </c>
      <c r="AL457" s="164">
        <f>IF(A30stdlife="n/a","n/a",IF(AL$3&gt;(A30stdlife+$E457),(Input!$I$172*(1+rvanilla)^0.5)-SUM($I457:AK457),(Input!$I$172*(1+rvanilla)^0.5)/A30stdlife))</f>
        <v>0</v>
      </c>
      <c r="AM457" s="164">
        <f>IF(A30stdlife="n/a","n/a",IF(AM$3&gt;(A30stdlife+$E457),(Input!$I$172*(1+rvanilla)^0.5)-SUM($I457:AL457),(Input!$I$172*(1+rvanilla)^0.5)/A30stdlife))</f>
        <v>0</v>
      </c>
      <c r="AN457" s="164">
        <f>IF(A30stdlife="n/a","n/a",IF(AN$3&gt;(A30stdlife+$E457),(Input!$I$172*(1+rvanilla)^0.5)-SUM($I457:AM457),(Input!$I$172*(1+rvanilla)^0.5)/A30stdlife))</f>
        <v>0</v>
      </c>
      <c r="AO457" s="164">
        <f>IF(A30stdlife="n/a","n/a",IF(AO$3&gt;(A30stdlife+$E457),(Input!$I$172*(1+rvanilla)^0.5)-SUM($I457:AN457),(Input!$I$172*(1+rvanilla)^0.5)/A30stdlife))</f>
        <v>0</v>
      </c>
      <c r="AP457" s="164">
        <f>IF(A30stdlife="n/a","n/a",IF(AP$3&gt;(A30stdlife+$E457),(Input!$I$172*(1+rvanilla)^0.5)-SUM($I457:AO457),(Input!$I$172*(1+rvanilla)^0.5)/A30stdlife))</f>
        <v>0</v>
      </c>
      <c r="AQ457" s="164">
        <f>IF(A30stdlife="n/a","n/a",IF(AQ$3&gt;(A30stdlife+$E457),(Input!$I$172*(1+rvanilla)^0.5)-SUM($I457:AP457),(Input!$I$172*(1+rvanilla)^0.5)/A30stdlife))</f>
        <v>0</v>
      </c>
      <c r="AR457" s="164">
        <f>IF(A30stdlife="n/a","n/a",IF(AR$3&gt;(A30stdlife+$E457),(Input!$I$172*(1+rvanilla)^0.5)-SUM($I457:AQ457),(Input!$I$172*(1+rvanilla)^0.5)/A30stdlife))</f>
        <v>0</v>
      </c>
      <c r="AS457" s="164">
        <f>IF(A30stdlife="n/a","n/a",IF(AS$3&gt;(A30stdlife+$E457),(Input!$I$172*(1+rvanilla)^0.5)-SUM($I457:AR457),(Input!$I$172*(1+rvanilla)^0.5)/A30stdlife))</f>
        <v>0</v>
      </c>
      <c r="AT457" s="164">
        <f>IF(A30stdlife="n/a","n/a",IF(AT$3&gt;(A30stdlife+$E457),(Input!$I$172*(1+rvanilla)^0.5)-SUM($I457:AS457),(Input!$I$172*(1+rvanilla)^0.5)/A30stdlife))</f>
        <v>0</v>
      </c>
      <c r="AU457" s="164">
        <f>IF(A30stdlife="n/a","n/a",IF(AU$3&gt;(A30stdlife+$E457),(Input!$I$172*(1+rvanilla)^0.5)-SUM($I457:AT457),(Input!$I$172*(1+rvanilla)^0.5)/A30stdlife))</f>
        <v>0</v>
      </c>
      <c r="AV457" s="164">
        <f>IF(A30stdlife="n/a","n/a",IF(AV$3&gt;(A30stdlife+$E457),(Input!$I$172*(1+rvanilla)^0.5)-SUM($I457:AU457),(Input!$I$172*(1+rvanilla)^0.5)/A30stdlife))</f>
        <v>0</v>
      </c>
      <c r="AW457" s="164">
        <f>IF(A30stdlife="n/a","n/a",IF(AW$3&gt;(A30stdlife+$E457),(Input!$I$172*(1+rvanilla)^0.5)-SUM($I457:AV457),(Input!$I$172*(1+rvanilla)^0.5)/A30stdlife))</f>
        <v>0</v>
      </c>
      <c r="AX457" s="164">
        <f>IF(A30stdlife="n/a","n/a",IF(AX$3&gt;(A30stdlife+$E457),(Input!$I$172*(1+rvanilla)^0.5)-SUM($I457:AW457),(Input!$I$172*(1+rvanilla)^0.5)/A30stdlife))</f>
        <v>0</v>
      </c>
      <c r="AY457" s="164">
        <f>IF(A30stdlife="n/a","n/a",IF(AY$3&gt;(A30stdlife+$E457),(Input!$I$172*(1+rvanilla)^0.5)-SUM($I457:AX457),(Input!$I$172*(1+rvanilla)^0.5)/A30stdlife))</f>
        <v>0</v>
      </c>
      <c r="AZ457" s="164">
        <f>IF(A30stdlife="n/a","n/a",IF(AZ$3&gt;(A30stdlife+$E457),(Input!$I$172*(1+rvanilla)^0.5)-SUM($I457:AY457),(Input!$I$172*(1+rvanilla)^0.5)/A30stdlife))</f>
        <v>0</v>
      </c>
      <c r="BA457" s="164">
        <f>IF(A30stdlife="n/a","n/a",IF(BA$3&gt;(A30stdlife+$E457),(Input!$I$172*(1+rvanilla)^0.5)-SUM($I457:AZ457),(Input!$I$172*(1+rvanilla)^0.5)/A30stdlife))</f>
        <v>0</v>
      </c>
      <c r="BB457" s="164">
        <f>IF(A30stdlife="n/a","n/a",IF(BB$3&gt;(A30stdlife+$E457),(Input!$I$172*(1+rvanilla)^0.5)-SUM($I457:BA457),(Input!$I$172*(1+rvanilla)^0.5)/A30stdlife))</f>
        <v>0</v>
      </c>
      <c r="BC457" s="164">
        <f>IF(A30stdlife="n/a","n/a",IF(BC$3&gt;(A30stdlife+$E457),(Input!$I$172*(1+rvanilla)^0.5)-SUM($I457:BB457),(Input!$I$172*(1+rvanilla)^0.5)/A30stdlife))</f>
        <v>0</v>
      </c>
      <c r="BD457" s="164">
        <f>IF(A30stdlife="n/a","n/a",IF(BD$3&gt;(A30stdlife+$E457),(Input!$I$172*(1+rvanilla)^0.5)-SUM($I457:BC457),(Input!$I$172*(1+rvanilla)^0.5)/A30stdlife))</f>
        <v>0</v>
      </c>
      <c r="BE457" s="164">
        <f>IF(A30stdlife="n/a","n/a",IF(BE$3&gt;(A30stdlife+$E457),(Input!$I$172*(1+rvanilla)^0.5)-SUM($I457:BD457),(Input!$I$172*(1+rvanilla)^0.5)/A30stdlife))</f>
        <v>0</v>
      </c>
      <c r="BF457" s="164">
        <f>IF(A30stdlife="n/a","n/a",IF(BF$3&gt;(A30stdlife+$E457),(Input!$I$172*(1+rvanilla)^0.5)-SUM($I457:BE457),(Input!$I$172*(1+rvanilla)^0.5)/A30stdlife))</f>
        <v>0</v>
      </c>
      <c r="BG457" s="164">
        <f>IF(A30stdlife="n/a","n/a",IF(BG$3&gt;(A30stdlife+$E457),(Input!$I$172*(1+rvanilla)^0.5)-SUM($I457:BF457),(Input!$I$172*(1+rvanilla)^0.5)/A30stdlife))</f>
        <v>0</v>
      </c>
      <c r="BH457" s="164">
        <f>IF(A30stdlife="n/a","n/a",IF(BH$3&gt;(A30stdlife+$E457),(Input!$I$172*(1+rvanilla)^0.5)-SUM($I457:BG457),(Input!$I$172*(1+rvanilla)^0.5)/A30stdlife))</f>
        <v>0</v>
      </c>
      <c r="BI457" s="164">
        <f>IF(A30stdlife="n/a","n/a",IF(BI$3&gt;(A30stdlife+$E457),(Input!$I$172*(1+rvanilla)^0.5)-SUM($I457:BH457),(Input!$I$172*(1+rvanilla)^0.5)/A30stdlife))</f>
        <v>0</v>
      </c>
      <c r="BJ457" s="18"/>
      <c r="BK457" s="18"/>
      <c r="BL457"/>
      <c r="BM457"/>
      <c r="BN457"/>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row>
    <row r="458" spans="1:256" s="5" customFormat="1" hidden="1" outlineLevel="2" x14ac:dyDescent="0.2">
      <c r="A458" s="18"/>
      <c r="B458" s="18"/>
      <c r="C458" s="36"/>
      <c r="D458" s="485"/>
      <c r="E458" s="283">
        <v>4</v>
      </c>
      <c r="F458" s="38"/>
      <c r="G458" s="391"/>
      <c r="H458" s="308"/>
      <c r="I458" s="308"/>
      <c r="J458" s="307"/>
      <c r="K458" s="164">
        <f>IF(A30stdlife="n/a","n/a",IF(K$3&gt;(A30stdlife+$E458),(Input!$J$172*(1+rvanilla)^0.5)-SUM($J458:J458),(Input!$J$172*(1+rvanilla)^0.5)/A30stdlife))</f>
        <v>0</v>
      </c>
      <c r="L458" s="164">
        <f>IF(A30stdlife="n/a","n/a",IF(L$3&gt;(A30stdlife+$E458),(Input!$J$172*(1+rvanilla)^0.5)-SUM($J458:K458),(Input!$J$172*(1+rvanilla)^0.5)/A30stdlife))</f>
        <v>0</v>
      </c>
      <c r="M458" s="164">
        <f>IF(A30stdlife="n/a","n/a",IF(M$3&gt;(A30stdlife+$E458),(Input!$J$172*(1+rvanilla)^0.5)-SUM($J458:L458),(Input!$J$172*(1+rvanilla)^0.5)/A30stdlife))</f>
        <v>0</v>
      </c>
      <c r="N458" s="164">
        <f>IF(A30stdlife="n/a","n/a",IF(N$3&gt;(A30stdlife+$E458),(Input!$J$172*(1+rvanilla)^0.5)-SUM($J458:M458),(Input!$J$172*(1+rvanilla)^0.5)/A30stdlife))</f>
        <v>0</v>
      </c>
      <c r="O458" s="164">
        <f>IF(A30stdlife="n/a","n/a",IF(O$3&gt;(A30stdlife+$E458),(Input!$J$172*(1+rvanilla)^0.5)-SUM($J458:N458),(Input!$J$172*(1+rvanilla)^0.5)/A30stdlife))</f>
        <v>0</v>
      </c>
      <c r="P458" s="164">
        <f>IF(A30stdlife="n/a","n/a",IF(P$3&gt;(A30stdlife+$E458),(Input!$J$172*(1+rvanilla)^0.5)-SUM($J458:O458),(Input!$J$172*(1+rvanilla)^0.5)/A30stdlife))</f>
        <v>0</v>
      </c>
      <c r="Q458" s="164">
        <f>IF(A30stdlife="n/a","n/a",IF(Q$3&gt;(A30stdlife+$E458),(Input!$J$172*(1+rvanilla)^0.5)-SUM($J458:P458),(Input!$J$172*(1+rvanilla)^0.5)/A30stdlife))</f>
        <v>0</v>
      </c>
      <c r="R458" s="164">
        <f>IF(A30stdlife="n/a","n/a",IF(R$3&gt;(A30stdlife+$E458),(Input!$J$172*(1+rvanilla)^0.5)-SUM($J458:Q458),(Input!$J$172*(1+rvanilla)^0.5)/A30stdlife))</f>
        <v>0</v>
      </c>
      <c r="S458" s="164">
        <f>IF(A30stdlife="n/a","n/a",IF(S$3&gt;(A30stdlife+$E458),(Input!$J$172*(1+rvanilla)^0.5)-SUM($J458:R458),(Input!$J$172*(1+rvanilla)^0.5)/A30stdlife))</f>
        <v>0</v>
      </c>
      <c r="T458" s="164">
        <f>IF(A30stdlife="n/a","n/a",IF(T$3&gt;(A30stdlife+$E458),(Input!$J$172*(1+rvanilla)^0.5)-SUM($J458:S458),(Input!$J$172*(1+rvanilla)^0.5)/A30stdlife))</f>
        <v>0</v>
      </c>
      <c r="U458" s="164">
        <f>IF(A30stdlife="n/a","n/a",IF(U$3&gt;(A30stdlife+$E458),(Input!$J$172*(1+rvanilla)^0.5)-SUM($J458:T458),(Input!$J$172*(1+rvanilla)^0.5)/A30stdlife))</f>
        <v>0</v>
      </c>
      <c r="V458" s="164">
        <f>IF(A30stdlife="n/a","n/a",IF(V$3&gt;(A30stdlife+$E458),(Input!$J$172*(1+rvanilla)^0.5)-SUM($J458:U458),(Input!$J$172*(1+rvanilla)^0.5)/A30stdlife))</f>
        <v>0</v>
      </c>
      <c r="W458" s="164">
        <f>IF(A30stdlife="n/a","n/a",IF(W$3&gt;(A30stdlife+$E458),(Input!$J$172*(1+rvanilla)^0.5)-SUM($J458:V458),(Input!$J$172*(1+rvanilla)^0.5)/A30stdlife))</f>
        <v>0</v>
      </c>
      <c r="X458" s="164">
        <f>IF(A30stdlife="n/a","n/a",IF(X$3&gt;(A30stdlife+$E458),(Input!$J$172*(1+rvanilla)^0.5)-SUM($J458:W458),(Input!$J$172*(1+rvanilla)^0.5)/A30stdlife))</f>
        <v>0</v>
      </c>
      <c r="Y458" s="164">
        <f>IF(A30stdlife="n/a","n/a",IF(Y$3&gt;(A30stdlife+$E458),(Input!$J$172*(1+rvanilla)^0.5)-SUM($J458:X458),(Input!$J$172*(1+rvanilla)^0.5)/A30stdlife))</f>
        <v>0</v>
      </c>
      <c r="Z458" s="164">
        <f>IF(A30stdlife="n/a","n/a",IF(Z$3&gt;(A30stdlife+$E458),(Input!$J$172*(1+rvanilla)^0.5)-SUM($J458:Y458),(Input!$J$172*(1+rvanilla)^0.5)/A30stdlife))</f>
        <v>0</v>
      </c>
      <c r="AA458" s="164">
        <f>IF(A30stdlife="n/a","n/a",IF(AA$3&gt;(A30stdlife+$E458),(Input!$J$172*(1+rvanilla)^0.5)-SUM($J458:Z458),(Input!$J$172*(1+rvanilla)^0.5)/A30stdlife))</f>
        <v>0</v>
      </c>
      <c r="AB458" s="164">
        <f>IF(A30stdlife="n/a","n/a",IF(AB$3&gt;(A30stdlife+$E458),(Input!$J$172*(1+rvanilla)^0.5)-SUM($J458:AA458),(Input!$J$172*(1+rvanilla)^0.5)/A30stdlife))</f>
        <v>0</v>
      </c>
      <c r="AC458" s="164">
        <f>IF(A30stdlife="n/a","n/a",IF(AC$3&gt;(A30stdlife+$E458),(Input!$J$172*(1+rvanilla)^0.5)-SUM($J458:AB458),(Input!$J$172*(1+rvanilla)^0.5)/A30stdlife))</f>
        <v>0</v>
      </c>
      <c r="AD458" s="164">
        <f>IF(A30stdlife="n/a","n/a",IF(AD$3&gt;(A30stdlife+$E458),(Input!$J$172*(1+rvanilla)^0.5)-SUM($J458:AC458),(Input!$J$172*(1+rvanilla)^0.5)/A30stdlife))</f>
        <v>0</v>
      </c>
      <c r="AE458" s="164">
        <f>IF(A30stdlife="n/a","n/a",IF(AE$3&gt;(A30stdlife+$E458),(Input!$J$172*(1+rvanilla)^0.5)-SUM($J458:AD458),(Input!$J$172*(1+rvanilla)^0.5)/A30stdlife))</f>
        <v>0</v>
      </c>
      <c r="AF458" s="164">
        <f>IF(A30stdlife="n/a","n/a",IF(AF$3&gt;(A30stdlife+$E458),(Input!$J$172*(1+rvanilla)^0.5)-SUM($J458:AE458),(Input!$J$172*(1+rvanilla)^0.5)/A30stdlife))</f>
        <v>0</v>
      </c>
      <c r="AG458" s="164">
        <f>IF(A30stdlife="n/a","n/a",IF(AG$3&gt;(A30stdlife+$E458),(Input!$J$172*(1+rvanilla)^0.5)-SUM($J458:AF458),(Input!$J$172*(1+rvanilla)^0.5)/A30stdlife))</f>
        <v>0</v>
      </c>
      <c r="AH458" s="164">
        <f>IF(A30stdlife="n/a","n/a",IF(AH$3&gt;(A30stdlife+$E458),(Input!$J$172*(1+rvanilla)^0.5)-SUM($J458:AG458),(Input!$J$172*(1+rvanilla)^0.5)/A30stdlife))</f>
        <v>0</v>
      </c>
      <c r="AI458" s="164">
        <f>IF(A30stdlife="n/a","n/a",IF(AI$3&gt;(A30stdlife+$E458),(Input!$J$172*(1+rvanilla)^0.5)-SUM($J458:AH458),(Input!$J$172*(1+rvanilla)^0.5)/A30stdlife))</f>
        <v>0</v>
      </c>
      <c r="AJ458" s="164">
        <f>IF(A30stdlife="n/a","n/a",IF(AJ$3&gt;(A30stdlife+$E458),(Input!$J$172*(1+rvanilla)^0.5)-SUM($J458:AI458),(Input!$J$172*(1+rvanilla)^0.5)/A30stdlife))</f>
        <v>0</v>
      </c>
      <c r="AK458" s="164">
        <f>IF(A30stdlife="n/a","n/a",IF(AK$3&gt;(A30stdlife+$E458),(Input!$J$172*(1+rvanilla)^0.5)-SUM($J458:AJ458),(Input!$J$172*(1+rvanilla)^0.5)/A30stdlife))</f>
        <v>0</v>
      </c>
      <c r="AL458" s="164">
        <f>IF(A30stdlife="n/a","n/a",IF(AL$3&gt;(A30stdlife+$E458),(Input!$J$172*(1+rvanilla)^0.5)-SUM($J458:AK458),(Input!$J$172*(1+rvanilla)^0.5)/A30stdlife))</f>
        <v>0</v>
      </c>
      <c r="AM458" s="164">
        <f>IF(A30stdlife="n/a","n/a",IF(AM$3&gt;(A30stdlife+$E458),(Input!$J$172*(1+rvanilla)^0.5)-SUM($J458:AL458),(Input!$J$172*(1+rvanilla)^0.5)/A30stdlife))</f>
        <v>0</v>
      </c>
      <c r="AN458" s="164">
        <f>IF(A30stdlife="n/a","n/a",IF(AN$3&gt;(A30stdlife+$E458),(Input!$J$172*(1+rvanilla)^0.5)-SUM($J458:AM458),(Input!$J$172*(1+rvanilla)^0.5)/A30stdlife))</f>
        <v>0</v>
      </c>
      <c r="AO458" s="164">
        <f>IF(A30stdlife="n/a","n/a",IF(AO$3&gt;(A30stdlife+$E458),(Input!$J$172*(1+rvanilla)^0.5)-SUM($J458:AN458),(Input!$J$172*(1+rvanilla)^0.5)/A30stdlife))</f>
        <v>0</v>
      </c>
      <c r="AP458" s="164">
        <f>IF(A30stdlife="n/a","n/a",IF(AP$3&gt;(A30stdlife+$E458),(Input!$J$172*(1+rvanilla)^0.5)-SUM($J458:AO458),(Input!$J$172*(1+rvanilla)^0.5)/A30stdlife))</f>
        <v>0</v>
      </c>
      <c r="AQ458" s="164">
        <f>IF(A30stdlife="n/a","n/a",IF(AQ$3&gt;(A30stdlife+$E458),(Input!$J$172*(1+rvanilla)^0.5)-SUM($J458:AP458),(Input!$J$172*(1+rvanilla)^0.5)/A30stdlife))</f>
        <v>0</v>
      </c>
      <c r="AR458" s="164">
        <f>IF(A30stdlife="n/a","n/a",IF(AR$3&gt;(A30stdlife+$E458),(Input!$J$172*(1+rvanilla)^0.5)-SUM($J458:AQ458),(Input!$J$172*(1+rvanilla)^0.5)/A30stdlife))</f>
        <v>0</v>
      </c>
      <c r="AS458" s="164">
        <f>IF(A30stdlife="n/a","n/a",IF(AS$3&gt;(A30stdlife+$E458),(Input!$J$172*(1+rvanilla)^0.5)-SUM($J458:AR458),(Input!$J$172*(1+rvanilla)^0.5)/A30stdlife))</f>
        <v>0</v>
      </c>
      <c r="AT458" s="164">
        <f>IF(A30stdlife="n/a","n/a",IF(AT$3&gt;(A30stdlife+$E458),(Input!$J$172*(1+rvanilla)^0.5)-SUM($J458:AS458),(Input!$J$172*(1+rvanilla)^0.5)/A30stdlife))</f>
        <v>0</v>
      </c>
      <c r="AU458" s="164">
        <f>IF(A30stdlife="n/a","n/a",IF(AU$3&gt;(A30stdlife+$E458),(Input!$J$172*(1+rvanilla)^0.5)-SUM($J458:AT458),(Input!$J$172*(1+rvanilla)^0.5)/A30stdlife))</f>
        <v>0</v>
      </c>
      <c r="AV458" s="164">
        <f>IF(A30stdlife="n/a","n/a",IF(AV$3&gt;(A30stdlife+$E458),(Input!$J$172*(1+rvanilla)^0.5)-SUM($J458:AU458),(Input!$J$172*(1+rvanilla)^0.5)/A30stdlife))</f>
        <v>0</v>
      </c>
      <c r="AW458" s="164">
        <f>IF(A30stdlife="n/a","n/a",IF(AW$3&gt;(A30stdlife+$E458),(Input!$J$172*(1+rvanilla)^0.5)-SUM($J458:AV458),(Input!$J$172*(1+rvanilla)^0.5)/A30stdlife))</f>
        <v>0</v>
      </c>
      <c r="AX458" s="164">
        <f>IF(A30stdlife="n/a","n/a",IF(AX$3&gt;(A30stdlife+$E458),(Input!$J$172*(1+rvanilla)^0.5)-SUM($J458:AW458),(Input!$J$172*(1+rvanilla)^0.5)/A30stdlife))</f>
        <v>0</v>
      </c>
      <c r="AY458" s="164">
        <f>IF(A30stdlife="n/a","n/a",IF(AY$3&gt;(A30stdlife+$E458),(Input!$J$172*(1+rvanilla)^0.5)-SUM($J458:AX458),(Input!$J$172*(1+rvanilla)^0.5)/A30stdlife))</f>
        <v>0</v>
      </c>
      <c r="AZ458" s="164">
        <f>IF(A30stdlife="n/a","n/a",IF(AZ$3&gt;(A30stdlife+$E458),(Input!$J$172*(1+rvanilla)^0.5)-SUM($J458:AY458),(Input!$J$172*(1+rvanilla)^0.5)/A30stdlife))</f>
        <v>0</v>
      </c>
      <c r="BA458" s="164">
        <f>IF(A30stdlife="n/a","n/a",IF(BA$3&gt;(A30stdlife+$E458),(Input!$J$172*(1+rvanilla)^0.5)-SUM($J458:AZ458),(Input!$J$172*(1+rvanilla)^0.5)/A30stdlife))</f>
        <v>0</v>
      </c>
      <c r="BB458" s="164">
        <f>IF(A30stdlife="n/a","n/a",IF(BB$3&gt;(A30stdlife+$E458),(Input!$J$172*(1+rvanilla)^0.5)-SUM($J458:BA458),(Input!$J$172*(1+rvanilla)^0.5)/A30stdlife))</f>
        <v>0</v>
      </c>
      <c r="BC458" s="164">
        <f>IF(A30stdlife="n/a","n/a",IF(BC$3&gt;(A30stdlife+$E458),(Input!$J$172*(1+rvanilla)^0.5)-SUM($J458:BB458),(Input!$J$172*(1+rvanilla)^0.5)/A30stdlife))</f>
        <v>0</v>
      </c>
      <c r="BD458" s="164">
        <f>IF(A30stdlife="n/a","n/a",IF(BD$3&gt;(A30stdlife+$E458),(Input!$J$172*(1+rvanilla)^0.5)-SUM($J458:BC458),(Input!$J$172*(1+rvanilla)^0.5)/A30stdlife))</f>
        <v>0</v>
      </c>
      <c r="BE458" s="164">
        <f>IF(A30stdlife="n/a","n/a",IF(BE$3&gt;(A30stdlife+$E458),(Input!$J$172*(1+rvanilla)^0.5)-SUM($J458:BD458),(Input!$J$172*(1+rvanilla)^0.5)/A30stdlife))</f>
        <v>0</v>
      </c>
      <c r="BF458" s="164">
        <f>IF(A30stdlife="n/a","n/a",IF(BF$3&gt;(A30stdlife+$E458),(Input!$J$172*(1+rvanilla)^0.5)-SUM($J458:BE458),(Input!$J$172*(1+rvanilla)^0.5)/A30stdlife))</f>
        <v>0</v>
      </c>
      <c r="BG458" s="164">
        <f>IF(A30stdlife="n/a","n/a",IF(BG$3&gt;(A30stdlife+$E458),(Input!$J$172*(1+rvanilla)^0.5)-SUM($J458:BF458),(Input!$J$172*(1+rvanilla)^0.5)/A30stdlife))</f>
        <v>0</v>
      </c>
      <c r="BH458" s="164">
        <f>IF(A30stdlife="n/a","n/a",IF(BH$3&gt;(A30stdlife+$E458),(Input!$J$172*(1+rvanilla)^0.5)-SUM($J458:BG458),(Input!$J$172*(1+rvanilla)^0.5)/A30stdlife))</f>
        <v>0</v>
      </c>
      <c r="BI458" s="164">
        <f>IF(A30stdlife="n/a","n/a",IF(BI$3&gt;(A30stdlife+$E458),(Input!$J$172*(1+rvanilla)^0.5)-SUM($J458:BH458),(Input!$J$172*(1+rvanilla)^0.5)/A30stdlife))</f>
        <v>0</v>
      </c>
      <c r="BJ458" s="18"/>
      <c r="BK458" s="18"/>
      <c r="BL458"/>
      <c r="BM458"/>
      <c r="BN458"/>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row>
    <row r="459" spans="1:256" s="5" customFormat="1" hidden="1" outlineLevel="2" x14ac:dyDescent="0.2">
      <c r="A459" s="18"/>
      <c r="B459" s="18"/>
      <c r="C459" s="36"/>
      <c r="D459" s="485"/>
      <c r="E459" s="283">
        <v>5</v>
      </c>
      <c r="F459" s="38"/>
      <c r="G459" s="391"/>
      <c r="H459" s="308"/>
      <c r="I459" s="308"/>
      <c r="J459" s="308"/>
      <c r="K459" s="307"/>
      <c r="L459" s="164">
        <f>IF(A30stdlife="n/a","n/a",IF(L$3&gt;(A30stdlife+$E459),(Input!$K$172*(1+rvanilla)^0.5)-SUM($K459:K459),(Input!$K$172*(1+rvanilla)^0.5)/A30stdlife))</f>
        <v>0</v>
      </c>
      <c r="M459" s="164">
        <f>IF(A30stdlife="n/a","n/a",IF(M$3&gt;(A30stdlife+$E459),(Input!$K$172*(1+rvanilla)^0.5)-SUM($K459:L459),(Input!$K$172*(1+rvanilla)^0.5)/A30stdlife))</f>
        <v>0</v>
      </c>
      <c r="N459" s="164">
        <f>IF(A30stdlife="n/a","n/a",IF(N$3&gt;(A30stdlife+$E459),(Input!$K$172*(1+rvanilla)^0.5)-SUM($K459:M459),(Input!$K$172*(1+rvanilla)^0.5)/A30stdlife))</f>
        <v>0</v>
      </c>
      <c r="O459" s="164">
        <f>IF(A30stdlife="n/a","n/a",IF(O$3&gt;(A30stdlife+$E459),(Input!$K$172*(1+rvanilla)^0.5)-SUM($K459:N459),(Input!$K$172*(1+rvanilla)^0.5)/A30stdlife))</f>
        <v>0</v>
      </c>
      <c r="P459" s="164">
        <f>IF(A30stdlife="n/a","n/a",IF(P$3&gt;(A30stdlife+$E459),(Input!$K$172*(1+rvanilla)^0.5)-SUM($K459:O459),(Input!$K$172*(1+rvanilla)^0.5)/A30stdlife))</f>
        <v>0</v>
      </c>
      <c r="Q459" s="164">
        <f>IF(A30stdlife="n/a","n/a",IF(Q$3&gt;(A30stdlife+$E459),(Input!$K$172*(1+rvanilla)^0.5)-SUM($K459:P459),(Input!$K$172*(1+rvanilla)^0.5)/A30stdlife))</f>
        <v>0</v>
      </c>
      <c r="R459" s="164">
        <f>IF(A30stdlife="n/a","n/a",IF(R$3&gt;(A30stdlife+$E459),(Input!$K$172*(1+rvanilla)^0.5)-SUM($K459:Q459),(Input!$K$172*(1+rvanilla)^0.5)/A30stdlife))</f>
        <v>0</v>
      </c>
      <c r="S459" s="164">
        <f>IF(A30stdlife="n/a","n/a",IF(S$3&gt;(A30stdlife+$E459),(Input!$K$172*(1+rvanilla)^0.5)-SUM($K459:R459),(Input!$K$172*(1+rvanilla)^0.5)/A30stdlife))</f>
        <v>0</v>
      </c>
      <c r="T459" s="164">
        <f>IF(A30stdlife="n/a","n/a",IF(T$3&gt;(A30stdlife+$E459),(Input!$K$172*(1+rvanilla)^0.5)-SUM($K459:S459),(Input!$K$172*(1+rvanilla)^0.5)/A30stdlife))</f>
        <v>0</v>
      </c>
      <c r="U459" s="164">
        <f>IF(A30stdlife="n/a","n/a",IF(U$3&gt;(A30stdlife+$E459),(Input!$K$172*(1+rvanilla)^0.5)-SUM($K459:T459),(Input!$K$172*(1+rvanilla)^0.5)/A30stdlife))</f>
        <v>0</v>
      </c>
      <c r="V459" s="164">
        <f>IF(A30stdlife="n/a","n/a",IF(V$3&gt;(A30stdlife+$E459),(Input!$K$172*(1+rvanilla)^0.5)-SUM($K459:U459),(Input!$K$172*(1+rvanilla)^0.5)/A30stdlife))</f>
        <v>0</v>
      </c>
      <c r="W459" s="164">
        <f>IF(A30stdlife="n/a","n/a",IF(W$3&gt;(A30stdlife+$E459),(Input!$K$172*(1+rvanilla)^0.5)-SUM($K459:V459),(Input!$K$172*(1+rvanilla)^0.5)/A30stdlife))</f>
        <v>0</v>
      </c>
      <c r="X459" s="164">
        <f>IF(A30stdlife="n/a","n/a",IF(X$3&gt;(A30stdlife+$E459),(Input!$K$172*(1+rvanilla)^0.5)-SUM($K459:W459),(Input!$K$172*(1+rvanilla)^0.5)/A30stdlife))</f>
        <v>0</v>
      </c>
      <c r="Y459" s="164">
        <f>IF(A30stdlife="n/a","n/a",IF(Y$3&gt;(A30stdlife+$E459),(Input!$K$172*(1+rvanilla)^0.5)-SUM($K459:X459),(Input!$K$172*(1+rvanilla)^0.5)/A30stdlife))</f>
        <v>0</v>
      </c>
      <c r="Z459" s="164">
        <f>IF(A30stdlife="n/a","n/a",IF(Z$3&gt;(A30stdlife+$E459),(Input!$K$172*(1+rvanilla)^0.5)-SUM($K459:Y459),(Input!$K$172*(1+rvanilla)^0.5)/A30stdlife))</f>
        <v>0</v>
      </c>
      <c r="AA459" s="164">
        <f>IF(A30stdlife="n/a","n/a",IF(AA$3&gt;(A30stdlife+$E459),(Input!$K$172*(1+rvanilla)^0.5)-SUM($K459:Z459),(Input!$K$172*(1+rvanilla)^0.5)/A30stdlife))</f>
        <v>0</v>
      </c>
      <c r="AB459" s="164">
        <f>IF(A30stdlife="n/a","n/a",IF(AB$3&gt;(A30stdlife+$E459),(Input!$K$172*(1+rvanilla)^0.5)-SUM($K459:AA459),(Input!$K$172*(1+rvanilla)^0.5)/A30stdlife))</f>
        <v>0</v>
      </c>
      <c r="AC459" s="164">
        <f>IF(A30stdlife="n/a","n/a",IF(AC$3&gt;(A30stdlife+$E459),(Input!$K$172*(1+rvanilla)^0.5)-SUM($K459:AB459),(Input!$K$172*(1+rvanilla)^0.5)/A30stdlife))</f>
        <v>0</v>
      </c>
      <c r="AD459" s="164">
        <f>IF(A30stdlife="n/a","n/a",IF(AD$3&gt;(A30stdlife+$E459),(Input!$K$172*(1+rvanilla)^0.5)-SUM($K459:AC459),(Input!$K$172*(1+rvanilla)^0.5)/A30stdlife))</f>
        <v>0</v>
      </c>
      <c r="AE459" s="164">
        <f>IF(A30stdlife="n/a","n/a",IF(AE$3&gt;(A30stdlife+$E459),(Input!$K$172*(1+rvanilla)^0.5)-SUM($K459:AD459),(Input!$K$172*(1+rvanilla)^0.5)/A30stdlife))</f>
        <v>0</v>
      </c>
      <c r="AF459" s="164">
        <f>IF(A30stdlife="n/a","n/a",IF(AF$3&gt;(A30stdlife+$E459),(Input!$K$172*(1+rvanilla)^0.5)-SUM($K459:AE459),(Input!$K$172*(1+rvanilla)^0.5)/A30stdlife))</f>
        <v>0</v>
      </c>
      <c r="AG459" s="164">
        <f>IF(A30stdlife="n/a","n/a",IF(AG$3&gt;(A30stdlife+$E459),(Input!$K$172*(1+rvanilla)^0.5)-SUM($K459:AF459),(Input!$K$172*(1+rvanilla)^0.5)/A30stdlife))</f>
        <v>0</v>
      </c>
      <c r="AH459" s="164">
        <f>IF(A30stdlife="n/a","n/a",IF(AH$3&gt;(A30stdlife+$E459),(Input!$K$172*(1+rvanilla)^0.5)-SUM($K459:AG459),(Input!$K$172*(1+rvanilla)^0.5)/A30stdlife))</f>
        <v>0</v>
      </c>
      <c r="AI459" s="164">
        <f>IF(A30stdlife="n/a","n/a",IF(AI$3&gt;(A30stdlife+$E459),(Input!$K$172*(1+rvanilla)^0.5)-SUM($K459:AH459),(Input!$K$172*(1+rvanilla)^0.5)/A30stdlife))</f>
        <v>0</v>
      </c>
      <c r="AJ459" s="164">
        <f>IF(A30stdlife="n/a","n/a",IF(AJ$3&gt;(A30stdlife+$E459),(Input!$K$172*(1+rvanilla)^0.5)-SUM($K459:AI459),(Input!$K$172*(1+rvanilla)^0.5)/A30stdlife))</f>
        <v>0</v>
      </c>
      <c r="AK459" s="164">
        <f>IF(A30stdlife="n/a","n/a",IF(AK$3&gt;(A30stdlife+$E459),(Input!$K$172*(1+rvanilla)^0.5)-SUM($K459:AJ459),(Input!$K$172*(1+rvanilla)^0.5)/A30stdlife))</f>
        <v>0</v>
      </c>
      <c r="AL459" s="164">
        <f>IF(A30stdlife="n/a","n/a",IF(AL$3&gt;(A30stdlife+$E459),(Input!$K$172*(1+rvanilla)^0.5)-SUM($K459:AK459),(Input!$K$172*(1+rvanilla)^0.5)/A30stdlife))</f>
        <v>0</v>
      </c>
      <c r="AM459" s="164">
        <f>IF(A30stdlife="n/a","n/a",IF(AM$3&gt;(A30stdlife+$E459),(Input!$K$172*(1+rvanilla)^0.5)-SUM($K459:AL459),(Input!$K$172*(1+rvanilla)^0.5)/A30stdlife))</f>
        <v>0</v>
      </c>
      <c r="AN459" s="164">
        <f>IF(A30stdlife="n/a","n/a",IF(AN$3&gt;(A30stdlife+$E459),(Input!$K$172*(1+rvanilla)^0.5)-SUM($K459:AM459),(Input!$K$172*(1+rvanilla)^0.5)/A30stdlife))</f>
        <v>0</v>
      </c>
      <c r="AO459" s="164">
        <f>IF(A30stdlife="n/a","n/a",IF(AO$3&gt;(A30stdlife+$E459),(Input!$K$172*(1+rvanilla)^0.5)-SUM($K459:AN459),(Input!$K$172*(1+rvanilla)^0.5)/A30stdlife))</f>
        <v>0</v>
      </c>
      <c r="AP459" s="164">
        <f>IF(A30stdlife="n/a","n/a",IF(AP$3&gt;(A30stdlife+$E459),(Input!$K$172*(1+rvanilla)^0.5)-SUM($K459:AO459),(Input!$K$172*(1+rvanilla)^0.5)/A30stdlife))</f>
        <v>0</v>
      </c>
      <c r="AQ459" s="164">
        <f>IF(A30stdlife="n/a","n/a",IF(AQ$3&gt;(A30stdlife+$E459),(Input!$K$172*(1+rvanilla)^0.5)-SUM($K459:AP459),(Input!$K$172*(1+rvanilla)^0.5)/A30stdlife))</f>
        <v>0</v>
      </c>
      <c r="AR459" s="164">
        <f>IF(A30stdlife="n/a","n/a",IF(AR$3&gt;(A30stdlife+$E459),(Input!$K$172*(1+rvanilla)^0.5)-SUM($K459:AQ459),(Input!$K$172*(1+rvanilla)^0.5)/A30stdlife))</f>
        <v>0</v>
      </c>
      <c r="AS459" s="164">
        <f>IF(A30stdlife="n/a","n/a",IF(AS$3&gt;(A30stdlife+$E459),(Input!$K$172*(1+rvanilla)^0.5)-SUM($K459:AR459),(Input!$K$172*(1+rvanilla)^0.5)/A30stdlife))</f>
        <v>0</v>
      </c>
      <c r="AT459" s="164">
        <f>IF(A30stdlife="n/a","n/a",IF(AT$3&gt;(A30stdlife+$E459),(Input!$K$172*(1+rvanilla)^0.5)-SUM($K459:AS459),(Input!$K$172*(1+rvanilla)^0.5)/A30stdlife))</f>
        <v>0</v>
      </c>
      <c r="AU459" s="164">
        <f>IF(A30stdlife="n/a","n/a",IF(AU$3&gt;(A30stdlife+$E459),(Input!$K$172*(1+rvanilla)^0.5)-SUM($K459:AT459),(Input!$K$172*(1+rvanilla)^0.5)/A30stdlife))</f>
        <v>0</v>
      </c>
      <c r="AV459" s="164">
        <f>IF(A30stdlife="n/a","n/a",IF(AV$3&gt;(A30stdlife+$E459),(Input!$K$172*(1+rvanilla)^0.5)-SUM($K459:AU459),(Input!$K$172*(1+rvanilla)^0.5)/A30stdlife))</f>
        <v>0</v>
      </c>
      <c r="AW459" s="164">
        <f>IF(A30stdlife="n/a","n/a",IF(AW$3&gt;(A30stdlife+$E459),(Input!$K$172*(1+rvanilla)^0.5)-SUM($K459:AV459),(Input!$K$172*(1+rvanilla)^0.5)/A30stdlife))</f>
        <v>0</v>
      </c>
      <c r="AX459" s="164">
        <f>IF(A30stdlife="n/a","n/a",IF(AX$3&gt;(A30stdlife+$E459),(Input!$K$172*(1+rvanilla)^0.5)-SUM($K459:AW459),(Input!$K$172*(1+rvanilla)^0.5)/A30stdlife))</f>
        <v>0</v>
      </c>
      <c r="AY459" s="164">
        <f>IF(A30stdlife="n/a","n/a",IF(AY$3&gt;(A30stdlife+$E459),(Input!$K$172*(1+rvanilla)^0.5)-SUM($K459:AX459),(Input!$K$172*(1+rvanilla)^0.5)/A30stdlife))</f>
        <v>0</v>
      </c>
      <c r="AZ459" s="164">
        <f>IF(A30stdlife="n/a","n/a",IF(AZ$3&gt;(A30stdlife+$E459),(Input!$K$172*(1+rvanilla)^0.5)-SUM($K459:AY459),(Input!$K$172*(1+rvanilla)^0.5)/A30stdlife))</f>
        <v>0</v>
      </c>
      <c r="BA459" s="164">
        <f>IF(A30stdlife="n/a","n/a",IF(BA$3&gt;(A30stdlife+$E459),(Input!$K$172*(1+rvanilla)^0.5)-SUM($K459:AZ459),(Input!$K$172*(1+rvanilla)^0.5)/A30stdlife))</f>
        <v>0</v>
      </c>
      <c r="BB459" s="164">
        <f>IF(A30stdlife="n/a","n/a",IF(BB$3&gt;(A30stdlife+$E459),(Input!$K$172*(1+rvanilla)^0.5)-SUM($K459:BA459),(Input!$K$172*(1+rvanilla)^0.5)/A30stdlife))</f>
        <v>0</v>
      </c>
      <c r="BC459" s="164">
        <f>IF(A30stdlife="n/a","n/a",IF(BC$3&gt;(A30stdlife+$E459),(Input!$K$172*(1+rvanilla)^0.5)-SUM($K459:BB459),(Input!$K$172*(1+rvanilla)^0.5)/A30stdlife))</f>
        <v>0</v>
      </c>
      <c r="BD459" s="164">
        <f>IF(A30stdlife="n/a","n/a",IF(BD$3&gt;(A30stdlife+$E459),(Input!$K$172*(1+rvanilla)^0.5)-SUM($K459:BC459),(Input!$K$172*(1+rvanilla)^0.5)/A30stdlife))</f>
        <v>0</v>
      </c>
      <c r="BE459" s="164">
        <f>IF(A30stdlife="n/a","n/a",IF(BE$3&gt;(A30stdlife+$E459),(Input!$K$172*(1+rvanilla)^0.5)-SUM($K459:BD459),(Input!$K$172*(1+rvanilla)^0.5)/A30stdlife))</f>
        <v>0</v>
      </c>
      <c r="BF459" s="164">
        <f>IF(A30stdlife="n/a","n/a",IF(BF$3&gt;(A30stdlife+$E459),(Input!$K$172*(1+rvanilla)^0.5)-SUM($K459:BE459),(Input!$K$172*(1+rvanilla)^0.5)/A30stdlife))</f>
        <v>0</v>
      </c>
      <c r="BG459" s="164">
        <f>IF(A30stdlife="n/a","n/a",IF(BG$3&gt;(A30stdlife+$E459),(Input!$K$172*(1+rvanilla)^0.5)-SUM($K459:BF459),(Input!$K$172*(1+rvanilla)^0.5)/A30stdlife))</f>
        <v>0</v>
      </c>
      <c r="BH459" s="164">
        <f>IF(A30stdlife="n/a","n/a",IF(BH$3&gt;(A30stdlife+$E459),(Input!$K$172*(1+rvanilla)^0.5)-SUM($K459:BG459),(Input!$K$172*(1+rvanilla)^0.5)/A30stdlife))</f>
        <v>0</v>
      </c>
      <c r="BI459" s="164">
        <f>IF(A30stdlife="n/a","n/a",IF(BI$3&gt;(A30stdlife+$E459),(Input!$K$172*(1+rvanilla)^0.5)-SUM($K459:BH459),(Input!$K$172*(1+rvanilla)^0.5)/A30stdlife))</f>
        <v>0</v>
      </c>
      <c r="BJ459" s="18"/>
      <c r="BK459" s="18"/>
      <c r="BL459"/>
      <c r="BM459"/>
      <c r="BN459"/>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row>
    <row r="460" spans="1:256" s="5" customFormat="1" hidden="1" outlineLevel="2" x14ac:dyDescent="0.2">
      <c r="A460" s="18"/>
      <c r="B460" s="18"/>
      <c r="C460" s="36"/>
      <c r="D460" s="485"/>
      <c r="E460" s="283">
        <v>6</v>
      </c>
      <c r="F460" s="38"/>
      <c r="G460" s="391"/>
      <c r="H460" s="308"/>
      <c r="I460" s="308"/>
      <c r="J460" s="308"/>
      <c r="K460" s="308"/>
      <c r="L460" s="307"/>
      <c r="M460" s="164">
        <f>IF(A30stdlife="n/a","n/a",IF(M$3&gt;(A30stdlife+$E460),(Input!$L$172*(1+rvanilla)^0.5)-SUM($L460:L460),(Input!$L$172*(1+rvanilla)^0.5)/A30stdlife))</f>
        <v>0</v>
      </c>
      <c r="N460" s="164">
        <f>IF(A30stdlife="n/a","n/a",IF(N$3&gt;(A30stdlife+$E460),(Input!$L$172*(1+rvanilla)^0.5)-SUM($L460:M460),(Input!$L$172*(1+rvanilla)^0.5)/A30stdlife))</f>
        <v>0</v>
      </c>
      <c r="O460" s="164">
        <f>IF(A30stdlife="n/a","n/a",IF(O$3&gt;(A30stdlife+$E460),(Input!$L$172*(1+rvanilla)^0.5)-SUM($L460:N460),(Input!$L$172*(1+rvanilla)^0.5)/A30stdlife))</f>
        <v>0</v>
      </c>
      <c r="P460" s="164">
        <f>IF(A30stdlife="n/a","n/a",IF(P$3&gt;(A30stdlife+$E460),(Input!$L$172*(1+rvanilla)^0.5)-SUM($L460:O460),(Input!$L$172*(1+rvanilla)^0.5)/A30stdlife))</f>
        <v>0</v>
      </c>
      <c r="Q460" s="164">
        <f>IF(A30stdlife="n/a","n/a",IF(Q$3&gt;(A30stdlife+$E460),(Input!$L$172*(1+rvanilla)^0.5)-SUM($L460:P460),(Input!$L$172*(1+rvanilla)^0.5)/A30stdlife))</f>
        <v>0</v>
      </c>
      <c r="R460" s="164">
        <f>IF(A30stdlife="n/a","n/a",IF(R$3&gt;(A30stdlife+$E460),(Input!$L$172*(1+rvanilla)^0.5)-SUM($L460:Q460),(Input!$L$172*(1+rvanilla)^0.5)/A30stdlife))</f>
        <v>0</v>
      </c>
      <c r="S460" s="164">
        <f>IF(A30stdlife="n/a","n/a",IF(S$3&gt;(A30stdlife+$E460),(Input!$L$172*(1+rvanilla)^0.5)-SUM($L460:R460),(Input!$L$172*(1+rvanilla)^0.5)/A30stdlife))</f>
        <v>0</v>
      </c>
      <c r="T460" s="164">
        <f>IF(A30stdlife="n/a","n/a",IF(T$3&gt;(A30stdlife+$E460),(Input!$L$172*(1+rvanilla)^0.5)-SUM($L460:S460),(Input!$L$172*(1+rvanilla)^0.5)/A30stdlife))</f>
        <v>0</v>
      </c>
      <c r="U460" s="164">
        <f>IF(A30stdlife="n/a","n/a",IF(U$3&gt;(A30stdlife+$E460),(Input!$L$172*(1+rvanilla)^0.5)-SUM($L460:T460),(Input!$L$172*(1+rvanilla)^0.5)/A30stdlife))</f>
        <v>0</v>
      </c>
      <c r="V460" s="164">
        <f>IF(A30stdlife="n/a","n/a",IF(V$3&gt;(A30stdlife+$E460),(Input!$L$172*(1+rvanilla)^0.5)-SUM($L460:U460),(Input!$L$172*(1+rvanilla)^0.5)/A30stdlife))</f>
        <v>0</v>
      </c>
      <c r="W460" s="164">
        <f>IF(A30stdlife="n/a","n/a",IF(W$3&gt;(A30stdlife+$E460),(Input!$L$172*(1+rvanilla)^0.5)-SUM($L460:V460),(Input!$L$172*(1+rvanilla)^0.5)/A30stdlife))</f>
        <v>0</v>
      </c>
      <c r="X460" s="164">
        <f>IF(A30stdlife="n/a","n/a",IF(X$3&gt;(A30stdlife+$E460),(Input!$L$172*(1+rvanilla)^0.5)-SUM($L460:W460),(Input!$L$172*(1+rvanilla)^0.5)/A30stdlife))</f>
        <v>0</v>
      </c>
      <c r="Y460" s="164">
        <f>IF(A30stdlife="n/a","n/a",IF(Y$3&gt;(A30stdlife+$E460),(Input!$L$172*(1+rvanilla)^0.5)-SUM($L460:X460),(Input!$L$172*(1+rvanilla)^0.5)/A30stdlife))</f>
        <v>0</v>
      </c>
      <c r="Z460" s="164">
        <f>IF(A30stdlife="n/a","n/a",IF(Z$3&gt;(A30stdlife+$E460),(Input!$L$172*(1+rvanilla)^0.5)-SUM($L460:Y460),(Input!$L$172*(1+rvanilla)^0.5)/A30stdlife))</f>
        <v>0</v>
      </c>
      <c r="AA460" s="164">
        <f>IF(A30stdlife="n/a","n/a",IF(AA$3&gt;(A30stdlife+$E460),(Input!$L$172*(1+rvanilla)^0.5)-SUM($L460:Z460),(Input!$L$172*(1+rvanilla)^0.5)/A30stdlife))</f>
        <v>0</v>
      </c>
      <c r="AB460" s="164">
        <f>IF(A30stdlife="n/a","n/a",IF(AB$3&gt;(A30stdlife+$E460),(Input!$L$172*(1+rvanilla)^0.5)-SUM($L460:AA460),(Input!$L$172*(1+rvanilla)^0.5)/A30stdlife))</f>
        <v>0</v>
      </c>
      <c r="AC460" s="164">
        <f>IF(A30stdlife="n/a","n/a",IF(AC$3&gt;(A30stdlife+$E460),(Input!$L$172*(1+rvanilla)^0.5)-SUM($L460:AB460),(Input!$L$172*(1+rvanilla)^0.5)/A30stdlife))</f>
        <v>0</v>
      </c>
      <c r="AD460" s="164">
        <f>IF(A30stdlife="n/a","n/a",IF(AD$3&gt;(A30stdlife+$E460),(Input!$L$172*(1+rvanilla)^0.5)-SUM($L460:AC460),(Input!$L$172*(1+rvanilla)^0.5)/A30stdlife))</f>
        <v>0</v>
      </c>
      <c r="AE460" s="164">
        <f>IF(A30stdlife="n/a","n/a",IF(AE$3&gt;(A30stdlife+$E460),(Input!$L$172*(1+rvanilla)^0.5)-SUM($L460:AD460),(Input!$L$172*(1+rvanilla)^0.5)/A30stdlife))</f>
        <v>0</v>
      </c>
      <c r="AF460" s="164">
        <f>IF(A30stdlife="n/a","n/a",IF(AF$3&gt;(A30stdlife+$E460),(Input!$L$172*(1+rvanilla)^0.5)-SUM($L460:AE460),(Input!$L$172*(1+rvanilla)^0.5)/A30stdlife))</f>
        <v>0</v>
      </c>
      <c r="AG460" s="164">
        <f>IF(A30stdlife="n/a","n/a",IF(AG$3&gt;(A30stdlife+$E460),(Input!$L$172*(1+rvanilla)^0.5)-SUM($L460:AF460),(Input!$L$172*(1+rvanilla)^0.5)/A30stdlife))</f>
        <v>0</v>
      </c>
      <c r="AH460" s="164">
        <f>IF(A30stdlife="n/a","n/a",IF(AH$3&gt;(A30stdlife+$E460),(Input!$L$172*(1+rvanilla)^0.5)-SUM($L460:AG460),(Input!$L$172*(1+rvanilla)^0.5)/A30stdlife))</f>
        <v>0</v>
      </c>
      <c r="AI460" s="164">
        <f>IF(A30stdlife="n/a","n/a",IF(AI$3&gt;(A30stdlife+$E460),(Input!$L$172*(1+rvanilla)^0.5)-SUM($L460:AH460),(Input!$L$172*(1+rvanilla)^0.5)/A30stdlife))</f>
        <v>0</v>
      </c>
      <c r="AJ460" s="164">
        <f>IF(A30stdlife="n/a","n/a",IF(AJ$3&gt;(A30stdlife+$E460),(Input!$L$172*(1+rvanilla)^0.5)-SUM($L460:AI460),(Input!$L$172*(1+rvanilla)^0.5)/A30stdlife))</f>
        <v>0</v>
      </c>
      <c r="AK460" s="164">
        <f>IF(A30stdlife="n/a","n/a",IF(AK$3&gt;(A30stdlife+$E460),(Input!$L$172*(1+rvanilla)^0.5)-SUM($L460:AJ460),(Input!$L$172*(1+rvanilla)^0.5)/A30stdlife))</f>
        <v>0</v>
      </c>
      <c r="AL460" s="164">
        <f>IF(A30stdlife="n/a","n/a",IF(AL$3&gt;(A30stdlife+$E460),(Input!$L$172*(1+rvanilla)^0.5)-SUM($L460:AK460),(Input!$L$172*(1+rvanilla)^0.5)/A30stdlife))</f>
        <v>0</v>
      </c>
      <c r="AM460" s="164">
        <f>IF(A30stdlife="n/a","n/a",IF(AM$3&gt;(A30stdlife+$E460),(Input!$L$172*(1+rvanilla)^0.5)-SUM($L460:AL460),(Input!$L$172*(1+rvanilla)^0.5)/A30stdlife))</f>
        <v>0</v>
      </c>
      <c r="AN460" s="164">
        <f>IF(A30stdlife="n/a","n/a",IF(AN$3&gt;(A30stdlife+$E460),(Input!$L$172*(1+rvanilla)^0.5)-SUM($L460:AM460),(Input!$L$172*(1+rvanilla)^0.5)/A30stdlife))</f>
        <v>0</v>
      </c>
      <c r="AO460" s="164">
        <f>IF(A30stdlife="n/a","n/a",IF(AO$3&gt;(A30stdlife+$E460),(Input!$L$172*(1+rvanilla)^0.5)-SUM($L460:AN460),(Input!$L$172*(1+rvanilla)^0.5)/A30stdlife))</f>
        <v>0</v>
      </c>
      <c r="AP460" s="164">
        <f>IF(A30stdlife="n/a","n/a",IF(AP$3&gt;(A30stdlife+$E460),(Input!$L$172*(1+rvanilla)^0.5)-SUM($L460:AO460),(Input!$L$172*(1+rvanilla)^0.5)/A30stdlife))</f>
        <v>0</v>
      </c>
      <c r="AQ460" s="164">
        <f>IF(A30stdlife="n/a","n/a",IF(AQ$3&gt;(A30stdlife+$E460),(Input!$L$172*(1+rvanilla)^0.5)-SUM($L460:AP460),(Input!$L$172*(1+rvanilla)^0.5)/A30stdlife))</f>
        <v>0</v>
      </c>
      <c r="AR460" s="164">
        <f>IF(A30stdlife="n/a","n/a",IF(AR$3&gt;(A30stdlife+$E460),(Input!$L$172*(1+rvanilla)^0.5)-SUM($L460:AQ460),(Input!$L$172*(1+rvanilla)^0.5)/A30stdlife))</f>
        <v>0</v>
      </c>
      <c r="AS460" s="164">
        <f>IF(A30stdlife="n/a","n/a",IF(AS$3&gt;(A30stdlife+$E460),(Input!$L$172*(1+rvanilla)^0.5)-SUM($L460:AR460),(Input!$L$172*(1+rvanilla)^0.5)/A30stdlife))</f>
        <v>0</v>
      </c>
      <c r="AT460" s="164">
        <f>IF(A30stdlife="n/a","n/a",IF(AT$3&gt;(A30stdlife+$E460),(Input!$L$172*(1+rvanilla)^0.5)-SUM($L460:AS460),(Input!$L$172*(1+rvanilla)^0.5)/A30stdlife))</f>
        <v>0</v>
      </c>
      <c r="AU460" s="164">
        <f>IF(A30stdlife="n/a","n/a",IF(AU$3&gt;(A30stdlife+$E460),(Input!$L$172*(1+rvanilla)^0.5)-SUM($L460:AT460),(Input!$L$172*(1+rvanilla)^0.5)/A30stdlife))</f>
        <v>0</v>
      </c>
      <c r="AV460" s="164">
        <f>IF(A30stdlife="n/a","n/a",IF(AV$3&gt;(A30stdlife+$E460),(Input!$L$172*(1+rvanilla)^0.5)-SUM($L460:AU460),(Input!$L$172*(1+rvanilla)^0.5)/A30stdlife))</f>
        <v>0</v>
      </c>
      <c r="AW460" s="164">
        <f>IF(A30stdlife="n/a","n/a",IF(AW$3&gt;(A30stdlife+$E460),(Input!$L$172*(1+rvanilla)^0.5)-SUM($L460:AV460),(Input!$L$172*(1+rvanilla)^0.5)/A30stdlife))</f>
        <v>0</v>
      </c>
      <c r="AX460" s="164">
        <f>IF(A30stdlife="n/a","n/a",IF(AX$3&gt;(A30stdlife+$E460),(Input!$L$172*(1+rvanilla)^0.5)-SUM($L460:AW460),(Input!$L$172*(1+rvanilla)^0.5)/A30stdlife))</f>
        <v>0</v>
      </c>
      <c r="AY460" s="164">
        <f>IF(A30stdlife="n/a","n/a",IF(AY$3&gt;(A30stdlife+$E460),(Input!$L$172*(1+rvanilla)^0.5)-SUM($L460:AX460),(Input!$L$172*(1+rvanilla)^0.5)/A30stdlife))</f>
        <v>0</v>
      </c>
      <c r="AZ460" s="164">
        <f>IF(A30stdlife="n/a","n/a",IF(AZ$3&gt;(A30stdlife+$E460),(Input!$L$172*(1+rvanilla)^0.5)-SUM($L460:AY460),(Input!$L$172*(1+rvanilla)^0.5)/A30stdlife))</f>
        <v>0</v>
      </c>
      <c r="BA460" s="164">
        <f>IF(A30stdlife="n/a","n/a",IF(BA$3&gt;(A30stdlife+$E460),(Input!$L$172*(1+rvanilla)^0.5)-SUM($L460:AZ460),(Input!$L$172*(1+rvanilla)^0.5)/A30stdlife))</f>
        <v>0</v>
      </c>
      <c r="BB460" s="164">
        <f>IF(A30stdlife="n/a","n/a",IF(BB$3&gt;(A30stdlife+$E460),(Input!$L$172*(1+rvanilla)^0.5)-SUM($L460:BA460),(Input!$L$172*(1+rvanilla)^0.5)/A30stdlife))</f>
        <v>0</v>
      </c>
      <c r="BC460" s="164">
        <f>IF(A30stdlife="n/a","n/a",IF(BC$3&gt;(A30stdlife+$E460),(Input!$L$172*(1+rvanilla)^0.5)-SUM($L460:BB460),(Input!$L$172*(1+rvanilla)^0.5)/A30stdlife))</f>
        <v>0</v>
      </c>
      <c r="BD460" s="164">
        <f>IF(A30stdlife="n/a","n/a",IF(BD$3&gt;(A30stdlife+$E460),(Input!$L$172*(1+rvanilla)^0.5)-SUM($L460:BC460),(Input!$L$172*(1+rvanilla)^0.5)/A30stdlife))</f>
        <v>0</v>
      </c>
      <c r="BE460" s="164">
        <f>IF(A30stdlife="n/a","n/a",IF(BE$3&gt;(A30stdlife+$E460),(Input!$L$172*(1+rvanilla)^0.5)-SUM($L460:BD460),(Input!$L$172*(1+rvanilla)^0.5)/A30stdlife))</f>
        <v>0</v>
      </c>
      <c r="BF460" s="164">
        <f>IF(A30stdlife="n/a","n/a",IF(BF$3&gt;(A30stdlife+$E460),(Input!$L$172*(1+rvanilla)^0.5)-SUM($L460:BE460),(Input!$L$172*(1+rvanilla)^0.5)/A30stdlife))</f>
        <v>0</v>
      </c>
      <c r="BG460" s="164">
        <f>IF(A30stdlife="n/a","n/a",IF(BG$3&gt;(A30stdlife+$E460),(Input!$L$172*(1+rvanilla)^0.5)-SUM($L460:BF460),(Input!$L$172*(1+rvanilla)^0.5)/A30stdlife))</f>
        <v>0</v>
      </c>
      <c r="BH460" s="164">
        <f>IF(A30stdlife="n/a","n/a",IF(BH$3&gt;(A30stdlife+$E460),(Input!$L$172*(1+rvanilla)^0.5)-SUM($L460:BG460),(Input!$L$172*(1+rvanilla)^0.5)/A30stdlife))</f>
        <v>0</v>
      </c>
      <c r="BI460" s="164">
        <f>IF(A30stdlife="n/a","n/a",IF(BI$3&gt;(A30stdlife+$E460),(Input!$L$172*(1+rvanilla)^0.5)-SUM($L460:BH460),(Input!$L$172*(1+rvanilla)^0.5)/A30stdlife))</f>
        <v>0</v>
      </c>
      <c r="BJ460" s="18"/>
      <c r="BK460" s="18"/>
      <c r="BL460"/>
      <c r="BM460"/>
      <c r="BN460"/>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row>
    <row r="461" spans="1:256" s="5" customFormat="1" hidden="1" outlineLevel="2" x14ac:dyDescent="0.2">
      <c r="A461" s="18"/>
      <c r="B461" s="18"/>
      <c r="C461" s="36"/>
      <c r="D461" s="485"/>
      <c r="E461" s="283">
        <v>7</v>
      </c>
      <c r="F461" s="38"/>
      <c r="G461" s="391"/>
      <c r="H461" s="308"/>
      <c r="I461" s="308"/>
      <c r="J461" s="308"/>
      <c r="K461" s="308"/>
      <c r="L461" s="308"/>
      <c r="M461" s="307"/>
      <c r="N461" s="164">
        <f>IF(A30stdlife="n/a","n/a",IF(N$3&gt;(A30stdlife+$E461),(Input!$M$172*(1+rvanilla)^0.5)-SUM($M461:M461),(Input!$M$172*(1+rvanilla)^0.5)/A30stdlife))</f>
        <v>0</v>
      </c>
      <c r="O461" s="164">
        <f>IF(A30stdlife="n/a","n/a",IF(O$3&gt;(A30stdlife+$E461),(Input!$M$172*(1+rvanilla)^0.5)-SUM($M461:N461),(Input!$M$172*(1+rvanilla)^0.5)/A30stdlife))</f>
        <v>0</v>
      </c>
      <c r="P461" s="164">
        <f>IF(A30stdlife="n/a","n/a",IF(P$3&gt;(A30stdlife+$E461),(Input!$M$172*(1+rvanilla)^0.5)-SUM($M461:O461),(Input!$M$172*(1+rvanilla)^0.5)/A30stdlife))</f>
        <v>0</v>
      </c>
      <c r="Q461" s="164">
        <f>IF(A30stdlife="n/a","n/a",IF(Q$3&gt;(A30stdlife+$E461),(Input!$M$172*(1+rvanilla)^0.5)-SUM($M461:P461),(Input!$M$172*(1+rvanilla)^0.5)/A30stdlife))</f>
        <v>0</v>
      </c>
      <c r="R461" s="164">
        <f>IF(A30stdlife="n/a","n/a",IF(R$3&gt;(A30stdlife+$E461),(Input!$M$172*(1+rvanilla)^0.5)-SUM($M461:Q461),(Input!$M$172*(1+rvanilla)^0.5)/A30stdlife))</f>
        <v>0</v>
      </c>
      <c r="S461" s="164">
        <f>IF(A30stdlife="n/a","n/a",IF(S$3&gt;(A30stdlife+$E461),(Input!$M$172*(1+rvanilla)^0.5)-SUM($M461:R461),(Input!$M$172*(1+rvanilla)^0.5)/A30stdlife))</f>
        <v>0</v>
      </c>
      <c r="T461" s="164">
        <f>IF(A30stdlife="n/a","n/a",IF(T$3&gt;(A30stdlife+$E461),(Input!$M$172*(1+rvanilla)^0.5)-SUM($M461:S461),(Input!$M$172*(1+rvanilla)^0.5)/A30stdlife))</f>
        <v>0</v>
      </c>
      <c r="U461" s="164">
        <f>IF(A30stdlife="n/a","n/a",IF(U$3&gt;(A30stdlife+$E461),(Input!$M$172*(1+rvanilla)^0.5)-SUM($M461:T461),(Input!$M$172*(1+rvanilla)^0.5)/A30stdlife))</f>
        <v>0</v>
      </c>
      <c r="V461" s="164">
        <f>IF(A30stdlife="n/a","n/a",IF(V$3&gt;(A30stdlife+$E461),(Input!$M$172*(1+rvanilla)^0.5)-SUM($M461:U461),(Input!$M$172*(1+rvanilla)^0.5)/A30stdlife))</f>
        <v>0</v>
      </c>
      <c r="W461" s="164">
        <f>IF(A30stdlife="n/a","n/a",IF(W$3&gt;(A30stdlife+$E461),(Input!$M$172*(1+rvanilla)^0.5)-SUM($M461:V461),(Input!$M$172*(1+rvanilla)^0.5)/A30stdlife))</f>
        <v>0</v>
      </c>
      <c r="X461" s="164">
        <f>IF(A30stdlife="n/a","n/a",IF(X$3&gt;(A30stdlife+$E461),(Input!$M$172*(1+rvanilla)^0.5)-SUM($M461:W461),(Input!$M$172*(1+rvanilla)^0.5)/A30stdlife))</f>
        <v>0</v>
      </c>
      <c r="Y461" s="164">
        <f>IF(A30stdlife="n/a","n/a",IF(Y$3&gt;(A30stdlife+$E461),(Input!$M$172*(1+rvanilla)^0.5)-SUM($M461:X461),(Input!$M$172*(1+rvanilla)^0.5)/A30stdlife))</f>
        <v>0</v>
      </c>
      <c r="Z461" s="164">
        <f>IF(A30stdlife="n/a","n/a",IF(Z$3&gt;(A30stdlife+$E461),(Input!$M$172*(1+rvanilla)^0.5)-SUM($M461:Y461),(Input!$M$172*(1+rvanilla)^0.5)/A30stdlife))</f>
        <v>0</v>
      </c>
      <c r="AA461" s="164">
        <f>IF(A30stdlife="n/a","n/a",IF(AA$3&gt;(A30stdlife+$E461),(Input!$M$172*(1+rvanilla)^0.5)-SUM($M461:Z461),(Input!$M$172*(1+rvanilla)^0.5)/A30stdlife))</f>
        <v>0</v>
      </c>
      <c r="AB461" s="164">
        <f>IF(A30stdlife="n/a","n/a",IF(AB$3&gt;(A30stdlife+$E461),(Input!$M$172*(1+rvanilla)^0.5)-SUM($M461:AA461),(Input!$M$172*(1+rvanilla)^0.5)/A30stdlife))</f>
        <v>0</v>
      </c>
      <c r="AC461" s="164">
        <f>IF(A30stdlife="n/a","n/a",IF(AC$3&gt;(A30stdlife+$E461),(Input!$M$172*(1+rvanilla)^0.5)-SUM($M461:AB461),(Input!$M$172*(1+rvanilla)^0.5)/A30stdlife))</f>
        <v>0</v>
      </c>
      <c r="AD461" s="164">
        <f>IF(A30stdlife="n/a","n/a",IF(AD$3&gt;(A30stdlife+$E461),(Input!$M$172*(1+rvanilla)^0.5)-SUM($M461:AC461),(Input!$M$172*(1+rvanilla)^0.5)/A30stdlife))</f>
        <v>0</v>
      </c>
      <c r="AE461" s="164">
        <f>IF(A30stdlife="n/a","n/a",IF(AE$3&gt;(A30stdlife+$E461),(Input!$M$172*(1+rvanilla)^0.5)-SUM($M461:AD461),(Input!$M$172*(1+rvanilla)^0.5)/A30stdlife))</f>
        <v>0</v>
      </c>
      <c r="AF461" s="164">
        <f>IF(A30stdlife="n/a","n/a",IF(AF$3&gt;(A30stdlife+$E461),(Input!$M$172*(1+rvanilla)^0.5)-SUM($M461:AE461),(Input!$M$172*(1+rvanilla)^0.5)/A30stdlife))</f>
        <v>0</v>
      </c>
      <c r="AG461" s="164">
        <f>IF(A30stdlife="n/a","n/a",IF(AG$3&gt;(A30stdlife+$E461),(Input!$M$172*(1+rvanilla)^0.5)-SUM($M461:AF461),(Input!$M$172*(1+rvanilla)^0.5)/A30stdlife))</f>
        <v>0</v>
      </c>
      <c r="AH461" s="164">
        <f>IF(A30stdlife="n/a","n/a",IF(AH$3&gt;(A30stdlife+$E461),(Input!$M$172*(1+rvanilla)^0.5)-SUM($M461:AG461),(Input!$M$172*(1+rvanilla)^0.5)/A30stdlife))</f>
        <v>0</v>
      </c>
      <c r="AI461" s="164">
        <f>IF(A30stdlife="n/a","n/a",IF(AI$3&gt;(A30stdlife+$E461),(Input!$M$172*(1+rvanilla)^0.5)-SUM($M461:AH461),(Input!$M$172*(1+rvanilla)^0.5)/A30stdlife))</f>
        <v>0</v>
      </c>
      <c r="AJ461" s="164">
        <f>IF(A30stdlife="n/a","n/a",IF(AJ$3&gt;(A30stdlife+$E461),(Input!$M$172*(1+rvanilla)^0.5)-SUM($M461:AI461),(Input!$M$172*(1+rvanilla)^0.5)/A30stdlife))</f>
        <v>0</v>
      </c>
      <c r="AK461" s="164">
        <f>IF(A30stdlife="n/a","n/a",IF(AK$3&gt;(A30stdlife+$E461),(Input!$M$172*(1+rvanilla)^0.5)-SUM($M461:AJ461),(Input!$M$172*(1+rvanilla)^0.5)/A30stdlife))</f>
        <v>0</v>
      </c>
      <c r="AL461" s="164">
        <f>IF(A30stdlife="n/a","n/a",IF(AL$3&gt;(A30stdlife+$E461),(Input!$M$172*(1+rvanilla)^0.5)-SUM($M461:AK461),(Input!$M$172*(1+rvanilla)^0.5)/A30stdlife))</f>
        <v>0</v>
      </c>
      <c r="AM461" s="164">
        <f>IF(A30stdlife="n/a","n/a",IF(AM$3&gt;(A30stdlife+$E461),(Input!$M$172*(1+rvanilla)^0.5)-SUM($M461:AL461),(Input!$M$172*(1+rvanilla)^0.5)/A30stdlife))</f>
        <v>0</v>
      </c>
      <c r="AN461" s="164">
        <f>IF(A30stdlife="n/a","n/a",IF(AN$3&gt;(A30stdlife+$E461),(Input!$M$172*(1+rvanilla)^0.5)-SUM($M461:AM461),(Input!$M$172*(1+rvanilla)^0.5)/A30stdlife))</f>
        <v>0</v>
      </c>
      <c r="AO461" s="164">
        <f>IF(A30stdlife="n/a","n/a",IF(AO$3&gt;(A30stdlife+$E461),(Input!$M$172*(1+rvanilla)^0.5)-SUM($M461:AN461),(Input!$M$172*(1+rvanilla)^0.5)/A30stdlife))</f>
        <v>0</v>
      </c>
      <c r="AP461" s="164">
        <f>IF(A30stdlife="n/a","n/a",IF(AP$3&gt;(A30stdlife+$E461),(Input!$M$172*(1+rvanilla)^0.5)-SUM($M461:AO461),(Input!$M$172*(1+rvanilla)^0.5)/A30stdlife))</f>
        <v>0</v>
      </c>
      <c r="AQ461" s="164">
        <f>IF(A30stdlife="n/a","n/a",IF(AQ$3&gt;(A30stdlife+$E461),(Input!$M$172*(1+rvanilla)^0.5)-SUM($M461:AP461),(Input!$M$172*(1+rvanilla)^0.5)/A30stdlife))</f>
        <v>0</v>
      </c>
      <c r="AR461" s="164">
        <f>IF(A30stdlife="n/a","n/a",IF(AR$3&gt;(A30stdlife+$E461),(Input!$M$172*(1+rvanilla)^0.5)-SUM($M461:AQ461),(Input!$M$172*(1+rvanilla)^0.5)/A30stdlife))</f>
        <v>0</v>
      </c>
      <c r="AS461" s="164">
        <f>IF(A30stdlife="n/a","n/a",IF(AS$3&gt;(A30stdlife+$E461),(Input!$M$172*(1+rvanilla)^0.5)-SUM($M461:AR461),(Input!$M$172*(1+rvanilla)^0.5)/A30stdlife))</f>
        <v>0</v>
      </c>
      <c r="AT461" s="164">
        <f>IF(A30stdlife="n/a","n/a",IF(AT$3&gt;(A30stdlife+$E461),(Input!$M$172*(1+rvanilla)^0.5)-SUM($M461:AS461),(Input!$M$172*(1+rvanilla)^0.5)/A30stdlife))</f>
        <v>0</v>
      </c>
      <c r="AU461" s="164">
        <f>IF(A30stdlife="n/a","n/a",IF(AU$3&gt;(A30stdlife+$E461),(Input!$M$172*(1+rvanilla)^0.5)-SUM($M461:AT461),(Input!$M$172*(1+rvanilla)^0.5)/A30stdlife))</f>
        <v>0</v>
      </c>
      <c r="AV461" s="164">
        <f>IF(A30stdlife="n/a","n/a",IF(AV$3&gt;(A30stdlife+$E461),(Input!$M$172*(1+rvanilla)^0.5)-SUM($M461:AU461),(Input!$M$172*(1+rvanilla)^0.5)/A30stdlife))</f>
        <v>0</v>
      </c>
      <c r="AW461" s="164">
        <f>IF(A30stdlife="n/a","n/a",IF(AW$3&gt;(A30stdlife+$E461),(Input!$M$172*(1+rvanilla)^0.5)-SUM($M461:AV461),(Input!$M$172*(1+rvanilla)^0.5)/A30stdlife))</f>
        <v>0</v>
      </c>
      <c r="AX461" s="164">
        <f>IF(A30stdlife="n/a","n/a",IF(AX$3&gt;(A30stdlife+$E461),(Input!$M$172*(1+rvanilla)^0.5)-SUM($M461:AW461),(Input!$M$172*(1+rvanilla)^0.5)/A30stdlife))</f>
        <v>0</v>
      </c>
      <c r="AY461" s="164">
        <f>IF(A30stdlife="n/a","n/a",IF(AY$3&gt;(A30stdlife+$E461),(Input!$M$172*(1+rvanilla)^0.5)-SUM($M461:AX461),(Input!$M$172*(1+rvanilla)^0.5)/A30stdlife))</f>
        <v>0</v>
      </c>
      <c r="AZ461" s="164">
        <f>IF(A30stdlife="n/a","n/a",IF(AZ$3&gt;(A30stdlife+$E461),(Input!$M$172*(1+rvanilla)^0.5)-SUM($M461:AY461),(Input!$M$172*(1+rvanilla)^0.5)/A30stdlife))</f>
        <v>0</v>
      </c>
      <c r="BA461" s="164">
        <f>IF(A30stdlife="n/a","n/a",IF(BA$3&gt;(A30stdlife+$E461),(Input!$M$172*(1+rvanilla)^0.5)-SUM($M461:AZ461),(Input!$M$172*(1+rvanilla)^0.5)/A30stdlife))</f>
        <v>0</v>
      </c>
      <c r="BB461" s="164">
        <f>IF(A30stdlife="n/a","n/a",IF(BB$3&gt;(A30stdlife+$E461),(Input!$M$172*(1+rvanilla)^0.5)-SUM($M461:BA461),(Input!$M$172*(1+rvanilla)^0.5)/A30stdlife))</f>
        <v>0</v>
      </c>
      <c r="BC461" s="164">
        <f>IF(A30stdlife="n/a","n/a",IF(BC$3&gt;(A30stdlife+$E461),(Input!$M$172*(1+rvanilla)^0.5)-SUM($M461:BB461),(Input!$M$172*(1+rvanilla)^0.5)/A30stdlife))</f>
        <v>0</v>
      </c>
      <c r="BD461" s="164">
        <f>IF(A30stdlife="n/a","n/a",IF(BD$3&gt;(A30stdlife+$E461),(Input!$M$172*(1+rvanilla)^0.5)-SUM($M461:BC461),(Input!$M$172*(1+rvanilla)^0.5)/A30stdlife))</f>
        <v>0</v>
      </c>
      <c r="BE461" s="164">
        <f>IF(A30stdlife="n/a","n/a",IF(BE$3&gt;(A30stdlife+$E461),(Input!$M$172*(1+rvanilla)^0.5)-SUM($M461:BD461),(Input!$M$172*(1+rvanilla)^0.5)/A30stdlife))</f>
        <v>0</v>
      </c>
      <c r="BF461" s="164">
        <f>IF(A30stdlife="n/a","n/a",IF(BF$3&gt;(A30stdlife+$E461),(Input!$M$172*(1+rvanilla)^0.5)-SUM($M461:BE461),(Input!$M$172*(1+rvanilla)^0.5)/A30stdlife))</f>
        <v>0</v>
      </c>
      <c r="BG461" s="164">
        <f>IF(A30stdlife="n/a","n/a",IF(BG$3&gt;(A30stdlife+$E461),(Input!$M$172*(1+rvanilla)^0.5)-SUM($M461:BF461),(Input!$M$172*(1+rvanilla)^0.5)/A30stdlife))</f>
        <v>0</v>
      </c>
      <c r="BH461" s="164">
        <f>IF(A30stdlife="n/a","n/a",IF(BH$3&gt;(A30stdlife+$E461),(Input!$M$172*(1+rvanilla)^0.5)-SUM($M461:BG461),(Input!$M$172*(1+rvanilla)^0.5)/A30stdlife))</f>
        <v>0</v>
      </c>
      <c r="BI461" s="164">
        <f>IF(A30stdlife="n/a","n/a",IF(BI$3&gt;(A30stdlife+$E461),(Input!$M$172*(1+rvanilla)^0.5)-SUM($M461:BH461),(Input!$M$172*(1+rvanilla)^0.5)/A30stdlife))</f>
        <v>0</v>
      </c>
      <c r="BJ461" s="18"/>
      <c r="BK461" s="18"/>
      <c r="BL461"/>
      <c r="BM461"/>
      <c r="BN461"/>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row>
    <row r="462" spans="1:256" s="5" customFormat="1" hidden="1" outlineLevel="2" x14ac:dyDescent="0.2">
      <c r="A462" s="18"/>
      <c r="B462" s="18"/>
      <c r="C462" s="36"/>
      <c r="D462" s="485"/>
      <c r="E462" s="283">
        <v>8</v>
      </c>
      <c r="F462" s="38"/>
      <c r="G462" s="391"/>
      <c r="H462" s="308"/>
      <c r="I462" s="308"/>
      <c r="J462" s="308"/>
      <c r="K462" s="308"/>
      <c r="L462" s="308"/>
      <c r="M462" s="308"/>
      <c r="N462" s="307"/>
      <c r="O462" s="164">
        <f>IF(A30stdlife="n/a","n/a",IF(O$3&gt;(A30stdlife+$E462),(Input!$N$172*(1+rvanilla)^0.5)-SUM($N462:N462),(Input!$N$172*(1+rvanilla)^0.5)/A30stdlife))</f>
        <v>0</v>
      </c>
      <c r="P462" s="164">
        <f>IF(A30stdlife="n/a","n/a",IF(P$3&gt;(A30stdlife+$E462),(Input!$N$172*(1+rvanilla)^0.5)-SUM($N462:O462),(Input!$N$172*(1+rvanilla)^0.5)/A30stdlife))</f>
        <v>0</v>
      </c>
      <c r="Q462" s="164">
        <f>IF(A30stdlife="n/a","n/a",IF(Q$3&gt;(A30stdlife+$E462),(Input!$N$172*(1+rvanilla)^0.5)-SUM($N462:P462),(Input!$N$172*(1+rvanilla)^0.5)/A30stdlife))</f>
        <v>0</v>
      </c>
      <c r="R462" s="164">
        <f>IF(A30stdlife="n/a","n/a",IF(R$3&gt;(A30stdlife+$E462),(Input!$N$172*(1+rvanilla)^0.5)-SUM($N462:Q462),(Input!$N$172*(1+rvanilla)^0.5)/A30stdlife))</f>
        <v>0</v>
      </c>
      <c r="S462" s="164">
        <f>IF(A30stdlife="n/a","n/a",IF(S$3&gt;(A30stdlife+$E462),(Input!$N$172*(1+rvanilla)^0.5)-SUM($N462:R462),(Input!$N$172*(1+rvanilla)^0.5)/A30stdlife))</f>
        <v>0</v>
      </c>
      <c r="T462" s="164">
        <f>IF(A30stdlife="n/a","n/a",IF(T$3&gt;(A30stdlife+$E462),(Input!$N$172*(1+rvanilla)^0.5)-SUM($N462:S462),(Input!$N$172*(1+rvanilla)^0.5)/A30stdlife))</f>
        <v>0</v>
      </c>
      <c r="U462" s="164">
        <f>IF(A30stdlife="n/a","n/a",IF(U$3&gt;(A30stdlife+$E462),(Input!$N$172*(1+rvanilla)^0.5)-SUM($N462:T462),(Input!$N$172*(1+rvanilla)^0.5)/A30stdlife))</f>
        <v>0</v>
      </c>
      <c r="V462" s="164">
        <f>IF(A30stdlife="n/a","n/a",IF(V$3&gt;(A30stdlife+$E462),(Input!$N$172*(1+rvanilla)^0.5)-SUM($N462:U462),(Input!$N$172*(1+rvanilla)^0.5)/A30stdlife))</f>
        <v>0</v>
      </c>
      <c r="W462" s="164">
        <f>IF(A30stdlife="n/a","n/a",IF(W$3&gt;(A30stdlife+$E462),(Input!$N$172*(1+rvanilla)^0.5)-SUM($N462:V462),(Input!$N$172*(1+rvanilla)^0.5)/A30stdlife))</f>
        <v>0</v>
      </c>
      <c r="X462" s="164">
        <f>IF(A30stdlife="n/a","n/a",IF(X$3&gt;(A30stdlife+$E462),(Input!$N$172*(1+rvanilla)^0.5)-SUM($N462:W462),(Input!$N$172*(1+rvanilla)^0.5)/A30stdlife))</f>
        <v>0</v>
      </c>
      <c r="Y462" s="164">
        <f>IF(A30stdlife="n/a","n/a",IF(Y$3&gt;(A30stdlife+$E462),(Input!$N$172*(1+rvanilla)^0.5)-SUM($N462:X462),(Input!$N$172*(1+rvanilla)^0.5)/A30stdlife))</f>
        <v>0</v>
      </c>
      <c r="Z462" s="164">
        <f>IF(A30stdlife="n/a","n/a",IF(Z$3&gt;(A30stdlife+$E462),(Input!$N$172*(1+rvanilla)^0.5)-SUM($N462:Y462),(Input!$N$172*(1+rvanilla)^0.5)/A30stdlife))</f>
        <v>0</v>
      </c>
      <c r="AA462" s="164">
        <f>IF(A30stdlife="n/a","n/a",IF(AA$3&gt;(A30stdlife+$E462),(Input!$N$172*(1+rvanilla)^0.5)-SUM($N462:Z462),(Input!$N$172*(1+rvanilla)^0.5)/A30stdlife))</f>
        <v>0</v>
      </c>
      <c r="AB462" s="164">
        <f>IF(A30stdlife="n/a","n/a",IF(AB$3&gt;(A30stdlife+$E462),(Input!$N$172*(1+rvanilla)^0.5)-SUM($N462:AA462),(Input!$N$172*(1+rvanilla)^0.5)/A30stdlife))</f>
        <v>0</v>
      </c>
      <c r="AC462" s="164">
        <f>IF(A30stdlife="n/a","n/a",IF(AC$3&gt;(A30stdlife+$E462),(Input!$N$172*(1+rvanilla)^0.5)-SUM($N462:AB462),(Input!$N$172*(1+rvanilla)^0.5)/A30stdlife))</f>
        <v>0</v>
      </c>
      <c r="AD462" s="164">
        <f>IF(A30stdlife="n/a","n/a",IF(AD$3&gt;(A30stdlife+$E462),(Input!$N$172*(1+rvanilla)^0.5)-SUM($N462:AC462),(Input!$N$172*(1+rvanilla)^0.5)/A30stdlife))</f>
        <v>0</v>
      </c>
      <c r="AE462" s="164">
        <f>IF(A30stdlife="n/a","n/a",IF(AE$3&gt;(A30stdlife+$E462),(Input!$N$172*(1+rvanilla)^0.5)-SUM($N462:AD462),(Input!$N$172*(1+rvanilla)^0.5)/A30stdlife))</f>
        <v>0</v>
      </c>
      <c r="AF462" s="164">
        <f>IF(A30stdlife="n/a","n/a",IF(AF$3&gt;(A30stdlife+$E462),(Input!$N$172*(1+rvanilla)^0.5)-SUM($N462:AE462),(Input!$N$172*(1+rvanilla)^0.5)/A30stdlife))</f>
        <v>0</v>
      </c>
      <c r="AG462" s="164">
        <f>IF(A30stdlife="n/a","n/a",IF(AG$3&gt;(A30stdlife+$E462),(Input!$N$172*(1+rvanilla)^0.5)-SUM($N462:AF462),(Input!$N$172*(1+rvanilla)^0.5)/A30stdlife))</f>
        <v>0</v>
      </c>
      <c r="AH462" s="164">
        <f>IF(A30stdlife="n/a","n/a",IF(AH$3&gt;(A30stdlife+$E462),(Input!$N$172*(1+rvanilla)^0.5)-SUM($N462:AG462),(Input!$N$172*(1+rvanilla)^0.5)/A30stdlife))</f>
        <v>0</v>
      </c>
      <c r="AI462" s="164">
        <f>IF(A30stdlife="n/a","n/a",IF(AI$3&gt;(A30stdlife+$E462),(Input!$N$172*(1+rvanilla)^0.5)-SUM($N462:AH462),(Input!$N$172*(1+rvanilla)^0.5)/A30stdlife))</f>
        <v>0</v>
      </c>
      <c r="AJ462" s="164">
        <f>IF(A30stdlife="n/a","n/a",IF(AJ$3&gt;(A30stdlife+$E462),(Input!$N$172*(1+rvanilla)^0.5)-SUM($N462:AI462),(Input!$N$172*(1+rvanilla)^0.5)/A30stdlife))</f>
        <v>0</v>
      </c>
      <c r="AK462" s="164">
        <f>IF(A30stdlife="n/a","n/a",IF(AK$3&gt;(A30stdlife+$E462),(Input!$N$172*(1+rvanilla)^0.5)-SUM($N462:AJ462),(Input!$N$172*(1+rvanilla)^0.5)/A30stdlife))</f>
        <v>0</v>
      </c>
      <c r="AL462" s="164">
        <f>IF(A30stdlife="n/a","n/a",IF(AL$3&gt;(A30stdlife+$E462),(Input!$N$172*(1+rvanilla)^0.5)-SUM($N462:AK462),(Input!$N$172*(1+rvanilla)^0.5)/A30stdlife))</f>
        <v>0</v>
      </c>
      <c r="AM462" s="164">
        <f>IF(A30stdlife="n/a","n/a",IF(AM$3&gt;(A30stdlife+$E462),(Input!$N$172*(1+rvanilla)^0.5)-SUM($N462:AL462),(Input!$N$172*(1+rvanilla)^0.5)/A30stdlife))</f>
        <v>0</v>
      </c>
      <c r="AN462" s="164">
        <f>IF(A30stdlife="n/a","n/a",IF(AN$3&gt;(A30stdlife+$E462),(Input!$N$172*(1+rvanilla)^0.5)-SUM($N462:AM462),(Input!$N$172*(1+rvanilla)^0.5)/A30stdlife))</f>
        <v>0</v>
      </c>
      <c r="AO462" s="164">
        <f>IF(A30stdlife="n/a","n/a",IF(AO$3&gt;(A30stdlife+$E462),(Input!$N$172*(1+rvanilla)^0.5)-SUM($N462:AN462),(Input!$N$172*(1+rvanilla)^0.5)/A30stdlife))</f>
        <v>0</v>
      </c>
      <c r="AP462" s="164">
        <f>IF(A30stdlife="n/a","n/a",IF(AP$3&gt;(A30stdlife+$E462),(Input!$N$172*(1+rvanilla)^0.5)-SUM($N462:AO462),(Input!$N$172*(1+rvanilla)^0.5)/A30stdlife))</f>
        <v>0</v>
      </c>
      <c r="AQ462" s="164">
        <f>IF(A30stdlife="n/a","n/a",IF(AQ$3&gt;(A30stdlife+$E462),(Input!$N$172*(1+rvanilla)^0.5)-SUM($N462:AP462),(Input!$N$172*(1+rvanilla)^0.5)/A30stdlife))</f>
        <v>0</v>
      </c>
      <c r="AR462" s="164">
        <f>IF(A30stdlife="n/a","n/a",IF(AR$3&gt;(A30stdlife+$E462),(Input!$N$172*(1+rvanilla)^0.5)-SUM($N462:AQ462),(Input!$N$172*(1+rvanilla)^0.5)/A30stdlife))</f>
        <v>0</v>
      </c>
      <c r="AS462" s="164">
        <f>IF(A30stdlife="n/a","n/a",IF(AS$3&gt;(A30stdlife+$E462),(Input!$N$172*(1+rvanilla)^0.5)-SUM($N462:AR462),(Input!$N$172*(1+rvanilla)^0.5)/A30stdlife))</f>
        <v>0</v>
      </c>
      <c r="AT462" s="164">
        <f>IF(A30stdlife="n/a","n/a",IF(AT$3&gt;(A30stdlife+$E462),(Input!$N$172*(1+rvanilla)^0.5)-SUM($N462:AS462),(Input!$N$172*(1+rvanilla)^0.5)/A30stdlife))</f>
        <v>0</v>
      </c>
      <c r="AU462" s="164">
        <f>IF(A30stdlife="n/a","n/a",IF(AU$3&gt;(A30stdlife+$E462),(Input!$N$172*(1+rvanilla)^0.5)-SUM($N462:AT462),(Input!$N$172*(1+rvanilla)^0.5)/A30stdlife))</f>
        <v>0</v>
      </c>
      <c r="AV462" s="164">
        <f>IF(A30stdlife="n/a","n/a",IF(AV$3&gt;(A30stdlife+$E462),(Input!$N$172*(1+rvanilla)^0.5)-SUM($N462:AU462),(Input!$N$172*(1+rvanilla)^0.5)/A30stdlife))</f>
        <v>0</v>
      </c>
      <c r="AW462" s="164">
        <f>IF(A30stdlife="n/a","n/a",IF(AW$3&gt;(A30stdlife+$E462),(Input!$N$172*(1+rvanilla)^0.5)-SUM($N462:AV462),(Input!$N$172*(1+rvanilla)^0.5)/A30stdlife))</f>
        <v>0</v>
      </c>
      <c r="AX462" s="164">
        <f>IF(A30stdlife="n/a","n/a",IF(AX$3&gt;(A30stdlife+$E462),(Input!$N$172*(1+rvanilla)^0.5)-SUM($N462:AW462),(Input!$N$172*(1+rvanilla)^0.5)/A30stdlife))</f>
        <v>0</v>
      </c>
      <c r="AY462" s="164">
        <f>IF(A30stdlife="n/a","n/a",IF(AY$3&gt;(A30stdlife+$E462),(Input!$N$172*(1+rvanilla)^0.5)-SUM($N462:AX462),(Input!$N$172*(1+rvanilla)^0.5)/A30stdlife))</f>
        <v>0</v>
      </c>
      <c r="AZ462" s="164">
        <f>IF(A30stdlife="n/a","n/a",IF(AZ$3&gt;(A30stdlife+$E462),(Input!$N$172*(1+rvanilla)^0.5)-SUM($N462:AY462),(Input!$N$172*(1+rvanilla)^0.5)/A30stdlife))</f>
        <v>0</v>
      </c>
      <c r="BA462" s="164">
        <f>IF(A30stdlife="n/a","n/a",IF(BA$3&gt;(A30stdlife+$E462),(Input!$N$172*(1+rvanilla)^0.5)-SUM($N462:AZ462),(Input!$N$172*(1+rvanilla)^0.5)/A30stdlife))</f>
        <v>0</v>
      </c>
      <c r="BB462" s="164">
        <f>IF(A30stdlife="n/a","n/a",IF(BB$3&gt;(A30stdlife+$E462),(Input!$N$172*(1+rvanilla)^0.5)-SUM($N462:BA462),(Input!$N$172*(1+rvanilla)^0.5)/A30stdlife))</f>
        <v>0</v>
      </c>
      <c r="BC462" s="164">
        <f>IF(A30stdlife="n/a","n/a",IF(BC$3&gt;(A30stdlife+$E462),(Input!$N$172*(1+rvanilla)^0.5)-SUM($N462:BB462),(Input!$N$172*(1+rvanilla)^0.5)/A30stdlife))</f>
        <v>0</v>
      </c>
      <c r="BD462" s="164">
        <f>IF(A30stdlife="n/a","n/a",IF(BD$3&gt;(A30stdlife+$E462),(Input!$N$172*(1+rvanilla)^0.5)-SUM($N462:BC462),(Input!$N$172*(1+rvanilla)^0.5)/A30stdlife))</f>
        <v>0</v>
      </c>
      <c r="BE462" s="164">
        <f>IF(A30stdlife="n/a","n/a",IF(BE$3&gt;(A30stdlife+$E462),(Input!$N$172*(1+rvanilla)^0.5)-SUM($N462:BD462),(Input!$N$172*(1+rvanilla)^0.5)/A30stdlife))</f>
        <v>0</v>
      </c>
      <c r="BF462" s="164">
        <f>IF(A30stdlife="n/a","n/a",IF(BF$3&gt;(A30stdlife+$E462),(Input!$N$172*(1+rvanilla)^0.5)-SUM($N462:BE462),(Input!$N$172*(1+rvanilla)^0.5)/A30stdlife))</f>
        <v>0</v>
      </c>
      <c r="BG462" s="164">
        <f>IF(A30stdlife="n/a","n/a",IF(BG$3&gt;(A30stdlife+$E462),(Input!$N$172*(1+rvanilla)^0.5)-SUM($N462:BF462),(Input!$N$172*(1+rvanilla)^0.5)/A30stdlife))</f>
        <v>0</v>
      </c>
      <c r="BH462" s="164">
        <f>IF(A30stdlife="n/a","n/a",IF(BH$3&gt;(A30stdlife+$E462),(Input!$N$172*(1+rvanilla)^0.5)-SUM($N462:BG462),(Input!$N$172*(1+rvanilla)^0.5)/A30stdlife))</f>
        <v>0</v>
      </c>
      <c r="BI462" s="164">
        <f>IF(A30stdlife="n/a","n/a",IF(BI$3&gt;(A30stdlife+$E462),(Input!$N$172*(1+rvanilla)^0.5)-SUM($N462:BH462),(Input!$N$172*(1+rvanilla)^0.5)/A30stdlife))</f>
        <v>0</v>
      </c>
      <c r="BJ462" s="18"/>
      <c r="BK462" s="18"/>
      <c r="BL462"/>
      <c r="BM462"/>
      <c r="BN462"/>
      <c r="BO462"/>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row>
    <row r="463" spans="1:256" s="5" customFormat="1" hidden="1" outlineLevel="2" x14ac:dyDescent="0.2">
      <c r="A463" s="18"/>
      <c r="B463" s="18"/>
      <c r="C463" s="36"/>
      <c r="D463" s="485"/>
      <c r="E463" s="283">
        <v>9</v>
      </c>
      <c r="F463" s="38"/>
      <c r="G463" s="391"/>
      <c r="H463" s="308"/>
      <c r="I463" s="308"/>
      <c r="J463" s="308"/>
      <c r="K463" s="308"/>
      <c r="L463" s="308"/>
      <c r="M463" s="308"/>
      <c r="N463" s="308"/>
      <c r="O463" s="307"/>
      <c r="P463" s="164">
        <f>IF(A30stdlife="n/a","n/a",IF(P$3&gt;(A30stdlife+$E463),(Input!$O$172*(1+rvanilla)^0.5)-SUM($O463:O463),(Input!$O$172*(1+rvanilla)^0.5)/A30stdlife))</f>
        <v>0</v>
      </c>
      <c r="Q463" s="164">
        <f>IF(A30stdlife="n/a","n/a",IF(Q$3&gt;(A30stdlife+$E463),(Input!$O$172*(1+rvanilla)^0.5)-SUM($O463:P463),(Input!$O$172*(1+rvanilla)^0.5)/A30stdlife))</f>
        <v>0</v>
      </c>
      <c r="R463" s="164">
        <f>IF(A30stdlife="n/a","n/a",IF(R$3&gt;(A30stdlife+$E463),(Input!$O$172*(1+rvanilla)^0.5)-SUM($O463:Q463),(Input!$O$172*(1+rvanilla)^0.5)/A30stdlife))</f>
        <v>0</v>
      </c>
      <c r="S463" s="164">
        <f>IF(A30stdlife="n/a","n/a",IF(S$3&gt;(A30stdlife+$E463),(Input!$O$172*(1+rvanilla)^0.5)-SUM($O463:R463),(Input!$O$172*(1+rvanilla)^0.5)/A30stdlife))</f>
        <v>0</v>
      </c>
      <c r="T463" s="164">
        <f>IF(A30stdlife="n/a","n/a",IF(T$3&gt;(A30stdlife+$E463),(Input!$O$172*(1+rvanilla)^0.5)-SUM($O463:S463),(Input!$O$172*(1+rvanilla)^0.5)/A30stdlife))</f>
        <v>0</v>
      </c>
      <c r="U463" s="164">
        <f>IF(A30stdlife="n/a","n/a",IF(U$3&gt;(A30stdlife+$E463),(Input!$O$172*(1+rvanilla)^0.5)-SUM($O463:T463),(Input!$O$172*(1+rvanilla)^0.5)/A30stdlife))</f>
        <v>0</v>
      </c>
      <c r="V463" s="164">
        <f>IF(A30stdlife="n/a","n/a",IF(V$3&gt;(A30stdlife+$E463),(Input!$O$172*(1+rvanilla)^0.5)-SUM($O463:U463),(Input!$O$172*(1+rvanilla)^0.5)/A30stdlife))</f>
        <v>0</v>
      </c>
      <c r="W463" s="164">
        <f>IF(A30stdlife="n/a","n/a",IF(W$3&gt;(A30stdlife+$E463),(Input!$O$172*(1+rvanilla)^0.5)-SUM($O463:V463),(Input!$O$172*(1+rvanilla)^0.5)/A30stdlife))</f>
        <v>0</v>
      </c>
      <c r="X463" s="164">
        <f>IF(A30stdlife="n/a","n/a",IF(X$3&gt;(A30stdlife+$E463),(Input!$O$172*(1+rvanilla)^0.5)-SUM($O463:W463),(Input!$O$172*(1+rvanilla)^0.5)/A30stdlife))</f>
        <v>0</v>
      </c>
      <c r="Y463" s="164">
        <f>IF(A30stdlife="n/a","n/a",IF(Y$3&gt;(A30stdlife+$E463),(Input!$O$172*(1+rvanilla)^0.5)-SUM($O463:X463),(Input!$O$172*(1+rvanilla)^0.5)/A30stdlife))</f>
        <v>0</v>
      </c>
      <c r="Z463" s="164">
        <f>IF(A30stdlife="n/a","n/a",IF(Z$3&gt;(A30stdlife+$E463),(Input!$O$172*(1+rvanilla)^0.5)-SUM($O463:Y463),(Input!$O$172*(1+rvanilla)^0.5)/A30stdlife))</f>
        <v>0</v>
      </c>
      <c r="AA463" s="164">
        <f>IF(A30stdlife="n/a","n/a",IF(AA$3&gt;(A30stdlife+$E463),(Input!$O$172*(1+rvanilla)^0.5)-SUM($O463:Z463),(Input!$O$172*(1+rvanilla)^0.5)/A30stdlife))</f>
        <v>0</v>
      </c>
      <c r="AB463" s="164">
        <f>IF(A30stdlife="n/a","n/a",IF(AB$3&gt;(A30stdlife+$E463),(Input!$O$172*(1+rvanilla)^0.5)-SUM($O463:AA463),(Input!$O$172*(1+rvanilla)^0.5)/A30stdlife))</f>
        <v>0</v>
      </c>
      <c r="AC463" s="164">
        <f>IF(A30stdlife="n/a","n/a",IF(AC$3&gt;(A30stdlife+$E463),(Input!$O$172*(1+rvanilla)^0.5)-SUM($O463:AB463),(Input!$O$172*(1+rvanilla)^0.5)/A30stdlife))</f>
        <v>0</v>
      </c>
      <c r="AD463" s="164">
        <f>IF(A30stdlife="n/a","n/a",IF(AD$3&gt;(A30stdlife+$E463),(Input!$O$172*(1+rvanilla)^0.5)-SUM($O463:AC463),(Input!$O$172*(1+rvanilla)^0.5)/A30stdlife))</f>
        <v>0</v>
      </c>
      <c r="AE463" s="164">
        <f>IF(A30stdlife="n/a","n/a",IF(AE$3&gt;(A30stdlife+$E463),(Input!$O$172*(1+rvanilla)^0.5)-SUM($O463:AD463),(Input!$O$172*(1+rvanilla)^0.5)/A30stdlife))</f>
        <v>0</v>
      </c>
      <c r="AF463" s="164">
        <f>IF(A30stdlife="n/a","n/a",IF(AF$3&gt;(A30stdlife+$E463),(Input!$O$172*(1+rvanilla)^0.5)-SUM($O463:AE463),(Input!$O$172*(1+rvanilla)^0.5)/A30stdlife))</f>
        <v>0</v>
      </c>
      <c r="AG463" s="164">
        <f>IF(A30stdlife="n/a","n/a",IF(AG$3&gt;(A30stdlife+$E463),(Input!$O$172*(1+rvanilla)^0.5)-SUM($O463:AF463),(Input!$O$172*(1+rvanilla)^0.5)/A30stdlife))</f>
        <v>0</v>
      </c>
      <c r="AH463" s="164">
        <f>IF(A30stdlife="n/a","n/a",IF(AH$3&gt;(A30stdlife+$E463),(Input!$O$172*(1+rvanilla)^0.5)-SUM($O463:AG463),(Input!$O$172*(1+rvanilla)^0.5)/A30stdlife))</f>
        <v>0</v>
      </c>
      <c r="AI463" s="164">
        <f>IF(A30stdlife="n/a","n/a",IF(AI$3&gt;(A30stdlife+$E463),(Input!$O$172*(1+rvanilla)^0.5)-SUM($O463:AH463),(Input!$O$172*(1+rvanilla)^0.5)/A30stdlife))</f>
        <v>0</v>
      </c>
      <c r="AJ463" s="164">
        <f>IF(A30stdlife="n/a","n/a",IF(AJ$3&gt;(A30stdlife+$E463),(Input!$O$172*(1+rvanilla)^0.5)-SUM($O463:AI463),(Input!$O$172*(1+rvanilla)^0.5)/A30stdlife))</f>
        <v>0</v>
      </c>
      <c r="AK463" s="164">
        <f>IF(A30stdlife="n/a","n/a",IF(AK$3&gt;(A30stdlife+$E463),(Input!$O$172*(1+rvanilla)^0.5)-SUM($O463:AJ463),(Input!$O$172*(1+rvanilla)^0.5)/A30stdlife))</f>
        <v>0</v>
      </c>
      <c r="AL463" s="164">
        <f>IF(A30stdlife="n/a","n/a",IF(AL$3&gt;(A30stdlife+$E463),(Input!$O$172*(1+rvanilla)^0.5)-SUM($O463:AK463),(Input!$O$172*(1+rvanilla)^0.5)/A30stdlife))</f>
        <v>0</v>
      </c>
      <c r="AM463" s="164">
        <f>IF(A30stdlife="n/a","n/a",IF(AM$3&gt;(A30stdlife+$E463),(Input!$O$172*(1+rvanilla)^0.5)-SUM($O463:AL463),(Input!$O$172*(1+rvanilla)^0.5)/A30stdlife))</f>
        <v>0</v>
      </c>
      <c r="AN463" s="164">
        <f>IF(A30stdlife="n/a","n/a",IF(AN$3&gt;(A30stdlife+$E463),(Input!$O$172*(1+rvanilla)^0.5)-SUM($O463:AM463),(Input!$O$172*(1+rvanilla)^0.5)/A30stdlife))</f>
        <v>0</v>
      </c>
      <c r="AO463" s="164">
        <f>IF(A30stdlife="n/a","n/a",IF(AO$3&gt;(A30stdlife+$E463),(Input!$O$172*(1+rvanilla)^0.5)-SUM($O463:AN463),(Input!$O$172*(1+rvanilla)^0.5)/A30stdlife))</f>
        <v>0</v>
      </c>
      <c r="AP463" s="164">
        <f>IF(A30stdlife="n/a","n/a",IF(AP$3&gt;(A30stdlife+$E463),(Input!$O$172*(1+rvanilla)^0.5)-SUM($O463:AO463),(Input!$O$172*(1+rvanilla)^0.5)/A30stdlife))</f>
        <v>0</v>
      </c>
      <c r="AQ463" s="164">
        <f>IF(A30stdlife="n/a","n/a",IF(AQ$3&gt;(A30stdlife+$E463),(Input!$O$172*(1+rvanilla)^0.5)-SUM($O463:AP463),(Input!$O$172*(1+rvanilla)^0.5)/A30stdlife))</f>
        <v>0</v>
      </c>
      <c r="AR463" s="164">
        <f>IF(A30stdlife="n/a","n/a",IF(AR$3&gt;(A30stdlife+$E463),(Input!$O$172*(1+rvanilla)^0.5)-SUM($O463:AQ463),(Input!$O$172*(1+rvanilla)^0.5)/A30stdlife))</f>
        <v>0</v>
      </c>
      <c r="AS463" s="164">
        <f>IF(A30stdlife="n/a","n/a",IF(AS$3&gt;(A30stdlife+$E463),(Input!$O$172*(1+rvanilla)^0.5)-SUM($O463:AR463),(Input!$O$172*(1+rvanilla)^0.5)/A30stdlife))</f>
        <v>0</v>
      </c>
      <c r="AT463" s="164">
        <f>IF(A30stdlife="n/a","n/a",IF(AT$3&gt;(A30stdlife+$E463),(Input!$O$172*(1+rvanilla)^0.5)-SUM($O463:AS463),(Input!$O$172*(1+rvanilla)^0.5)/A30stdlife))</f>
        <v>0</v>
      </c>
      <c r="AU463" s="164">
        <f>IF(A30stdlife="n/a","n/a",IF(AU$3&gt;(A30stdlife+$E463),(Input!$O$172*(1+rvanilla)^0.5)-SUM($O463:AT463),(Input!$O$172*(1+rvanilla)^0.5)/A30stdlife))</f>
        <v>0</v>
      </c>
      <c r="AV463" s="164">
        <f>IF(A30stdlife="n/a","n/a",IF(AV$3&gt;(A30stdlife+$E463),(Input!$O$172*(1+rvanilla)^0.5)-SUM($O463:AU463),(Input!$O$172*(1+rvanilla)^0.5)/A30stdlife))</f>
        <v>0</v>
      </c>
      <c r="AW463" s="164">
        <f>IF(A30stdlife="n/a","n/a",IF(AW$3&gt;(A30stdlife+$E463),(Input!$O$172*(1+rvanilla)^0.5)-SUM($O463:AV463),(Input!$O$172*(1+rvanilla)^0.5)/A30stdlife))</f>
        <v>0</v>
      </c>
      <c r="AX463" s="164">
        <f>IF(A30stdlife="n/a","n/a",IF(AX$3&gt;(A30stdlife+$E463),(Input!$O$172*(1+rvanilla)^0.5)-SUM($O463:AW463),(Input!$O$172*(1+rvanilla)^0.5)/A30stdlife))</f>
        <v>0</v>
      </c>
      <c r="AY463" s="164">
        <f>IF(A30stdlife="n/a","n/a",IF(AY$3&gt;(A30stdlife+$E463),(Input!$O$172*(1+rvanilla)^0.5)-SUM($O463:AX463),(Input!$O$172*(1+rvanilla)^0.5)/A30stdlife))</f>
        <v>0</v>
      </c>
      <c r="AZ463" s="164">
        <f>IF(A30stdlife="n/a","n/a",IF(AZ$3&gt;(A30stdlife+$E463),(Input!$O$172*(1+rvanilla)^0.5)-SUM($O463:AY463),(Input!$O$172*(1+rvanilla)^0.5)/A30stdlife))</f>
        <v>0</v>
      </c>
      <c r="BA463" s="164">
        <f>IF(A30stdlife="n/a","n/a",IF(BA$3&gt;(A30stdlife+$E463),(Input!$O$172*(1+rvanilla)^0.5)-SUM($O463:AZ463),(Input!$O$172*(1+rvanilla)^0.5)/A30stdlife))</f>
        <v>0</v>
      </c>
      <c r="BB463" s="164">
        <f>IF(A30stdlife="n/a","n/a",IF(BB$3&gt;(A30stdlife+$E463),(Input!$O$172*(1+rvanilla)^0.5)-SUM($O463:BA463),(Input!$O$172*(1+rvanilla)^0.5)/A30stdlife))</f>
        <v>0</v>
      </c>
      <c r="BC463" s="164">
        <f>IF(A30stdlife="n/a","n/a",IF(BC$3&gt;(A30stdlife+$E463),(Input!$O$172*(1+rvanilla)^0.5)-SUM($O463:BB463),(Input!$O$172*(1+rvanilla)^0.5)/A30stdlife))</f>
        <v>0</v>
      </c>
      <c r="BD463" s="164">
        <f>IF(A30stdlife="n/a","n/a",IF(BD$3&gt;(A30stdlife+$E463),(Input!$O$172*(1+rvanilla)^0.5)-SUM($O463:BC463),(Input!$O$172*(1+rvanilla)^0.5)/A30stdlife))</f>
        <v>0</v>
      </c>
      <c r="BE463" s="164">
        <f>IF(A30stdlife="n/a","n/a",IF(BE$3&gt;(A30stdlife+$E463),(Input!$O$172*(1+rvanilla)^0.5)-SUM($O463:BD463),(Input!$O$172*(1+rvanilla)^0.5)/A30stdlife))</f>
        <v>0</v>
      </c>
      <c r="BF463" s="164">
        <f>IF(A30stdlife="n/a","n/a",IF(BF$3&gt;(A30stdlife+$E463),(Input!$O$172*(1+rvanilla)^0.5)-SUM($O463:BE463),(Input!$O$172*(1+rvanilla)^0.5)/A30stdlife))</f>
        <v>0</v>
      </c>
      <c r="BG463" s="164">
        <f>IF(A30stdlife="n/a","n/a",IF(BG$3&gt;(A30stdlife+$E463),(Input!$O$172*(1+rvanilla)^0.5)-SUM($O463:BF463),(Input!$O$172*(1+rvanilla)^0.5)/A30stdlife))</f>
        <v>0</v>
      </c>
      <c r="BH463" s="164">
        <f>IF(A30stdlife="n/a","n/a",IF(BH$3&gt;(A30stdlife+$E463),(Input!$O$172*(1+rvanilla)^0.5)-SUM($O463:BG463),(Input!$O$172*(1+rvanilla)^0.5)/A30stdlife))</f>
        <v>0</v>
      </c>
      <c r="BI463" s="164">
        <f>IF(A30stdlife="n/a","n/a",IF(BI$3&gt;(A30stdlife+$E463),(Input!$O$172*(1+rvanilla)^0.5)-SUM($O463:BH463),(Input!$O$172*(1+rvanilla)^0.5)/A30stdlife))</f>
        <v>0</v>
      </c>
      <c r="BJ463" s="18"/>
      <c r="BK463" s="18"/>
      <c r="BL463"/>
      <c r="BM463"/>
      <c r="BN463"/>
      <c r="BO463"/>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row>
    <row r="464" spans="1:256" s="5" customFormat="1" hidden="1" outlineLevel="2" x14ac:dyDescent="0.2">
      <c r="A464" s="18"/>
      <c r="B464" s="18"/>
      <c r="C464" s="36"/>
      <c r="D464" s="485"/>
      <c r="E464" s="284">
        <v>10</v>
      </c>
      <c r="F464" s="38"/>
      <c r="G464" s="391"/>
      <c r="H464" s="308"/>
      <c r="I464" s="308"/>
      <c r="J464" s="308"/>
      <c r="K464" s="308"/>
      <c r="L464" s="308"/>
      <c r="M464" s="308"/>
      <c r="N464" s="308"/>
      <c r="O464" s="308"/>
      <c r="P464" s="307"/>
      <c r="Q464" s="164">
        <f>IF(A30stdlife="n/a","n/a",IF(Q$3&gt;(A30stdlife+$E464),(Input!$P$172*(1+rvanilla)^0.5)-SUM($P464:P464),(Input!$P$172*(1+rvanilla)^0.5)/A30stdlife))</f>
        <v>0</v>
      </c>
      <c r="R464" s="164">
        <f>IF(A30stdlife="n/a","n/a",IF(R$3&gt;(A30stdlife+$E464),(Input!$P$172*(1+rvanilla)^0.5)-SUM($P464:Q464),(Input!$P$172*(1+rvanilla)^0.5)/A30stdlife))</f>
        <v>0</v>
      </c>
      <c r="S464" s="164">
        <f>IF(A30stdlife="n/a","n/a",IF(S$3&gt;(A30stdlife+$E464),(Input!$P$172*(1+rvanilla)^0.5)-SUM($P464:R464),(Input!$P$172*(1+rvanilla)^0.5)/A30stdlife))</f>
        <v>0</v>
      </c>
      <c r="T464" s="164">
        <f>IF(A30stdlife="n/a","n/a",IF(T$3&gt;(A30stdlife+$E464),(Input!$P$172*(1+rvanilla)^0.5)-SUM($P464:S464),(Input!$P$172*(1+rvanilla)^0.5)/A30stdlife))</f>
        <v>0</v>
      </c>
      <c r="U464" s="164">
        <f>IF(A30stdlife="n/a","n/a",IF(U$3&gt;(A30stdlife+$E464),(Input!$P$172*(1+rvanilla)^0.5)-SUM($P464:T464),(Input!$P$172*(1+rvanilla)^0.5)/A30stdlife))</f>
        <v>0</v>
      </c>
      <c r="V464" s="164">
        <f>IF(A30stdlife="n/a","n/a",IF(V$3&gt;(A30stdlife+$E464),(Input!$P$172*(1+rvanilla)^0.5)-SUM($P464:U464),(Input!$P$172*(1+rvanilla)^0.5)/A30stdlife))</f>
        <v>0</v>
      </c>
      <c r="W464" s="164">
        <f>IF(A30stdlife="n/a","n/a",IF(W$3&gt;(A30stdlife+$E464),(Input!$P$172*(1+rvanilla)^0.5)-SUM($P464:V464),(Input!$P$172*(1+rvanilla)^0.5)/A30stdlife))</f>
        <v>0</v>
      </c>
      <c r="X464" s="164">
        <f>IF(A30stdlife="n/a","n/a",IF(X$3&gt;(A30stdlife+$E464),(Input!$P$172*(1+rvanilla)^0.5)-SUM($P464:W464),(Input!$P$172*(1+rvanilla)^0.5)/A30stdlife))</f>
        <v>0</v>
      </c>
      <c r="Y464" s="164">
        <f>IF(A30stdlife="n/a","n/a",IF(Y$3&gt;(A30stdlife+$E464),(Input!$P$172*(1+rvanilla)^0.5)-SUM($P464:X464),(Input!$P$172*(1+rvanilla)^0.5)/A30stdlife))</f>
        <v>0</v>
      </c>
      <c r="Z464" s="164">
        <f>IF(A30stdlife="n/a","n/a",IF(Z$3&gt;(A30stdlife+$E464),(Input!$P$172*(1+rvanilla)^0.5)-SUM($P464:Y464),(Input!$P$172*(1+rvanilla)^0.5)/A30stdlife))</f>
        <v>0</v>
      </c>
      <c r="AA464" s="164">
        <f>IF(A30stdlife="n/a","n/a",IF(AA$3&gt;(A30stdlife+$E464),(Input!$P$172*(1+rvanilla)^0.5)-SUM($P464:Z464),(Input!$P$172*(1+rvanilla)^0.5)/A30stdlife))</f>
        <v>0</v>
      </c>
      <c r="AB464" s="164">
        <f>IF(A30stdlife="n/a","n/a",IF(AB$3&gt;(A30stdlife+$E464),(Input!$P$172*(1+rvanilla)^0.5)-SUM($P464:AA464),(Input!$P$172*(1+rvanilla)^0.5)/A30stdlife))</f>
        <v>0</v>
      </c>
      <c r="AC464" s="164">
        <f>IF(A30stdlife="n/a","n/a",IF(AC$3&gt;(A30stdlife+$E464),(Input!$P$172*(1+rvanilla)^0.5)-SUM($P464:AB464),(Input!$P$172*(1+rvanilla)^0.5)/A30stdlife))</f>
        <v>0</v>
      </c>
      <c r="AD464" s="164">
        <f>IF(A30stdlife="n/a","n/a",IF(AD$3&gt;(A30stdlife+$E464),(Input!$P$172*(1+rvanilla)^0.5)-SUM($P464:AC464),(Input!$P$172*(1+rvanilla)^0.5)/A30stdlife))</f>
        <v>0</v>
      </c>
      <c r="AE464" s="164">
        <f>IF(A30stdlife="n/a","n/a",IF(AE$3&gt;(A30stdlife+$E464),(Input!$P$172*(1+rvanilla)^0.5)-SUM($P464:AD464),(Input!$P$172*(1+rvanilla)^0.5)/A30stdlife))</f>
        <v>0</v>
      </c>
      <c r="AF464" s="164">
        <f>IF(A30stdlife="n/a","n/a",IF(AF$3&gt;(A30stdlife+$E464),(Input!$P$172*(1+rvanilla)^0.5)-SUM($P464:AE464),(Input!$P$172*(1+rvanilla)^0.5)/A30stdlife))</f>
        <v>0</v>
      </c>
      <c r="AG464" s="164">
        <f>IF(A30stdlife="n/a","n/a",IF(AG$3&gt;(A30stdlife+$E464),(Input!$P$172*(1+rvanilla)^0.5)-SUM($P464:AF464),(Input!$P$172*(1+rvanilla)^0.5)/A30stdlife))</f>
        <v>0</v>
      </c>
      <c r="AH464" s="164">
        <f>IF(A30stdlife="n/a","n/a",IF(AH$3&gt;(A30stdlife+$E464),(Input!$P$172*(1+rvanilla)^0.5)-SUM($P464:AG464),(Input!$P$172*(1+rvanilla)^0.5)/A30stdlife))</f>
        <v>0</v>
      </c>
      <c r="AI464" s="164">
        <f>IF(A30stdlife="n/a","n/a",IF(AI$3&gt;(A30stdlife+$E464),(Input!$P$172*(1+rvanilla)^0.5)-SUM($P464:AH464),(Input!$P$172*(1+rvanilla)^0.5)/A30stdlife))</f>
        <v>0</v>
      </c>
      <c r="AJ464" s="164">
        <f>IF(A30stdlife="n/a","n/a",IF(AJ$3&gt;(A30stdlife+$E464),(Input!$P$172*(1+rvanilla)^0.5)-SUM($P464:AI464),(Input!$P$172*(1+rvanilla)^0.5)/A30stdlife))</f>
        <v>0</v>
      </c>
      <c r="AK464" s="164">
        <f>IF(A30stdlife="n/a","n/a",IF(AK$3&gt;(A30stdlife+$E464),(Input!$P$172*(1+rvanilla)^0.5)-SUM($P464:AJ464),(Input!$P$172*(1+rvanilla)^0.5)/A30stdlife))</f>
        <v>0</v>
      </c>
      <c r="AL464" s="164">
        <f>IF(A30stdlife="n/a","n/a",IF(AL$3&gt;(A30stdlife+$E464),(Input!$P$172*(1+rvanilla)^0.5)-SUM($P464:AK464),(Input!$P$172*(1+rvanilla)^0.5)/A30stdlife))</f>
        <v>0</v>
      </c>
      <c r="AM464" s="164">
        <f>IF(A30stdlife="n/a","n/a",IF(AM$3&gt;(A30stdlife+$E464),(Input!$P$172*(1+rvanilla)^0.5)-SUM($P464:AL464),(Input!$P$172*(1+rvanilla)^0.5)/A30stdlife))</f>
        <v>0</v>
      </c>
      <c r="AN464" s="164">
        <f>IF(A30stdlife="n/a","n/a",IF(AN$3&gt;(A30stdlife+$E464),(Input!$P$172*(1+rvanilla)^0.5)-SUM($P464:AM464),(Input!$P$172*(1+rvanilla)^0.5)/A30stdlife))</f>
        <v>0</v>
      </c>
      <c r="AO464" s="164">
        <f>IF(A30stdlife="n/a","n/a",IF(AO$3&gt;(A30stdlife+$E464),(Input!$P$172*(1+rvanilla)^0.5)-SUM($P464:AN464),(Input!$P$172*(1+rvanilla)^0.5)/A30stdlife))</f>
        <v>0</v>
      </c>
      <c r="AP464" s="164">
        <f>IF(A30stdlife="n/a","n/a",IF(AP$3&gt;(A30stdlife+$E464),(Input!$P$172*(1+rvanilla)^0.5)-SUM($P464:AO464),(Input!$P$172*(1+rvanilla)^0.5)/A30stdlife))</f>
        <v>0</v>
      </c>
      <c r="AQ464" s="164">
        <f>IF(A30stdlife="n/a","n/a",IF(AQ$3&gt;(A30stdlife+$E464),(Input!$P$172*(1+rvanilla)^0.5)-SUM($P464:AP464),(Input!$P$172*(1+rvanilla)^0.5)/A30stdlife))</f>
        <v>0</v>
      </c>
      <c r="AR464" s="164">
        <f>IF(A30stdlife="n/a","n/a",IF(AR$3&gt;(A30stdlife+$E464),(Input!$P$172*(1+rvanilla)^0.5)-SUM($P464:AQ464),(Input!$P$172*(1+rvanilla)^0.5)/A30stdlife))</f>
        <v>0</v>
      </c>
      <c r="AS464" s="164">
        <f>IF(A30stdlife="n/a","n/a",IF(AS$3&gt;(A30stdlife+$E464),(Input!$P$172*(1+rvanilla)^0.5)-SUM($P464:AR464),(Input!$P$172*(1+rvanilla)^0.5)/A30stdlife))</f>
        <v>0</v>
      </c>
      <c r="AT464" s="164">
        <f>IF(A30stdlife="n/a","n/a",IF(AT$3&gt;(A30stdlife+$E464),(Input!$P$172*(1+rvanilla)^0.5)-SUM($P464:AS464),(Input!$P$172*(1+rvanilla)^0.5)/A30stdlife))</f>
        <v>0</v>
      </c>
      <c r="AU464" s="164">
        <f>IF(A30stdlife="n/a","n/a",IF(AU$3&gt;(A30stdlife+$E464),(Input!$P$172*(1+rvanilla)^0.5)-SUM($P464:AT464),(Input!$P$172*(1+rvanilla)^0.5)/A30stdlife))</f>
        <v>0</v>
      </c>
      <c r="AV464" s="164">
        <f>IF(A30stdlife="n/a","n/a",IF(AV$3&gt;(A30stdlife+$E464),(Input!$P$172*(1+rvanilla)^0.5)-SUM($P464:AU464),(Input!$P$172*(1+rvanilla)^0.5)/A30stdlife))</f>
        <v>0</v>
      </c>
      <c r="AW464" s="164">
        <f>IF(A30stdlife="n/a","n/a",IF(AW$3&gt;(A30stdlife+$E464),(Input!$P$172*(1+rvanilla)^0.5)-SUM($P464:AV464),(Input!$P$172*(1+rvanilla)^0.5)/A30stdlife))</f>
        <v>0</v>
      </c>
      <c r="AX464" s="164">
        <f>IF(A30stdlife="n/a","n/a",IF(AX$3&gt;(A30stdlife+$E464),(Input!$P$172*(1+rvanilla)^0.5)-SUM($P464:AW464),(Input!$P$172*(1+rvanilla)^0.5)/A30stdlife))</f>
        <v>0</v>
      </c>
      <c r="AY464" s="164">
        <f>IF(A30stdlife="n/a","n/a",IF(AY$3&gt;(A30stdlife+$E464),(Input!$P$172*(1+rvanilla)^0.5)-SUM($P464:AX464),(Input!$P$172*(1+rvanilla)^0.5)/A30stdlife))</f>
        <v>0</v>
      </c>
      <c r="AZ464" s="164">
        <f>IF(A30stdlife="n/a","n/a",IF(AZ$3&gt;(A30stdlife+$E464),(Input!$P$172*(1+rvanilla)^0.5)-SUM($P464:AY464),(Input!$P$172*(1+rvanilla)^0.5)/A30stdlife))</f>
        <v>0</v>
      </c>
      <c r="BA464" s="164">
        <f>IF(A30stdlife="n/a","n/a",IF(BA$3&gt;(A30stdlife+$E464),(Input!$P$172*(1+rvanilla)^0.5)-SUM($P464:AZ464),(Input!$P$172*(1+rvanilla)^0.5)/A30stdlife))</f>
        <v>0</v>
      </c>
      <c r="BB464" s="164">
        <f>IF(A30stdlife="n/a","n/a",IF(BB$3&gt;(A30stdlife+$E464),(Input!$P$172*(1+rvanilla)^0.5)-SUM($P464:BA464),(Input!$P$172*(1+rvanilla)^0.5)/A30stdlife))</f>
        <v>0</v>
      </c>
      <c r="BC464" s="164">
        <f>IF(A30stdlife="n/a","n/a",IF(BC$3&gt;(A30stdlife+$E464),(Input!$P$172*(1+rvanilla)^0.5)-SUM($P464:BB464),(Input!$P$172*(1+rvanilla)^0.5)/A30stdlife))</f>
        <v>0</v>
      </c>
      <c r="BD464" s="164">
        <f>IF(A30stdlife="n/a","n/a",IF(BD$3&gt;(A30stdlife+$E464),(Input!$P$172*(1+rvanilla)^0.5)-SUM($P464:BC464),(Input!$P$172*(1+rvanilla)^0.5)/A30stdlife))</f>
        <v>0</v>
      </c>
      <c r="BE464" s="164">
        <f>IF(A30stdlife="n/a","n/a",IF(BE$3&gt;(A30stdlife+$E464),(Input!$P$172*(1+rvanilla)^0.5)-SUM($P464:BD464),(Input!$P$172*(1+rvanilla)^0.5)/A30stdlife))</f>
        <v>0</v>
      </c>
      <c r="BF464" s="164">
        <f>IF(A30stdlife="n/a","n/a",IF(BF$3&gt;(A30stdlife+$E464),(Input!$P$172*(1+rvanilla)^0.5)-SUM($P464:BE464),(Input!$P$172*(1+rvanilla)^0.5)/A30stdlife))</f>
        <v>0</v>
      </c>
      <c r="BG464" s="164">
        <f>IF(A30stdlife="n/a","n/a",IF(BG$3&gt;(A30stdlife+$E464),(Input!$P$172*(1+rvanilla)^0.5)-SUM($P464:BF464),(Input!$P$172*(1+rvanilla)^0.5)/A30stdlife))</f>
        <v>0</v>
      </c>
      <c r="BH464" s="164">
        <f>IF(A30stdlife="n/a","n/a",IF(BH$3&gt;(A30stdlife+$E464),(Input!$P$172*(1+rvanilla)^0.5)-SUM($P464:BG464),(Input!$P$172*(1+rvanilla)^0.5)/A30stdlife))</f>
        <v>0</v>
      </c>
      <c r="BI464" s="164">
        <f>IF(A30stdlife="n/a","n/a",IF(BI$3&gt;(A30stdlife+$E464),(Input!$P$172*(1+rvanilla)^0.5)-SUM($P464:BH464),(Input!$P$172*(1+rvanilla)^0.5)/A30stdlife))</f>
        <v>0</v>
      </c>
      <c r="BJ464" s="18"/>
      <c r="BK464" s="18"/>
      <c r="BL464"/>
      <c r="BM464"/>
      <c r="BN464"/>
      <c r="BO464"/>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row>
    <row r="465" spans="1:256" s="5" customFormat="1" hidden="1" outlineLevel="1" x14ac:dyDescent="0.2">
      <c r="A465" s="18"/>
      <c r="B465" s="18"/>
      <c r="C465" s="36">
        <f>Asset30</f>
        <v>0</v>
      </c>
      <c r="D465" s="18"/>
      <c r="E465" s="18"/>
      <c r="F465" s="33"/>
      <c r="G465" s="161">
        <f t="shared" ref="G465:AL465" si="95">SUM(G453:G464)</f>
        <v>0</v>
      </c>
      <c r="H465" s="161">
        <f t="shared" si="95"/>
        <v>0</v>
      </c>
      <c r="I465" s="161">
        <f t="shared" si="95"/>
        <v>0</v>
      </c>
      <c r="J465" s="161">
        <f t="shared" si="95"/>
        <v>0</v>
      </c>
      <c r="K465" s="161">
        <f t="shared" si="95"/>
        <v>0</v>
      </c>
      <c r="L465" s="161">
        <f t="shared" si="95"/>
        <v>0</v>
      </c>
      <c r="M465" s="161">
        <f t="shared" si="95"/>
        <v>0</v>
      </c>
      <c r="N465" s="161">
        <f t="shared" si="95"/>
        <v>0</v>
      </c>
      <c r="O465" s="161">
        <f t="shared" si="95"/>
        <v>0</v>
      </c>
      <c r="P465" s="161">
        <f t="shared" si="95"/>
        <v>0</v>
      </c>
      <c r="Q465" s="161">
        <f t="shared" si="95"/>
        <v>0</v>
      </c>
      <c r="R465" s="161">
        <f t="shared" si="95"/>
        <v>0</v>
      </c>
      <c r="S465" s="161">
        <f t="shared" si="95"/>
        <v>0</v>
      </c>
      <c r="T465" s="161">
        <f t="shared" si="95"/>
        <v>0</v>
      </c>
      <c r="U465" s="161">
        <f t="shared" si="95"/>
        <v>0</v>
      </c>
      <c r="V465" s="161">
        <f t="shared" si="95"/>
        <v>0</v>
      </c>
      <c r="W465" s="161">
        <f t="shared" si="95"/>
        <v>0</v>
      </c>
      <c r="X465" s="161">
        <f t="shared" si="95"/>
        <v>0</v>
      </c>
      <c r="Y465" s="161">
        <f t="shared" si="95"/>
        <v>0</v>
      </c>
      <c r="Z465" s="161">
        <f t="shared" si="95"/>
        <v>0</v>
      </c>
      <c r="AA465" s="161">
        <f t="shared" si="95"/>
        <v>0</v>
      </c>
      <c r="AB465" s="161">
        <f t="shared" si="95"/>
        <v>0</v>
      </c>
      <c r="AC465" s="161">
        <f t="shared" si="95"/>
        <v>0</v>
      </c>
      <c r="AD465" s="161">
        <f t="shared" si="95"/>
        <v>0</v>
      </c>
      <c r="AE465" s="161">
        <f t="shared" si="95"/>
        <v>0</v>
      </c>
      <c r="AF465" s="161">
        <f t="shared" si="95"/>
        <v>0</v>
      </c>
      <c r="AG465" s="161">
        <f t="shared" si="95"/>
        <v>0</v>
      </c>
      <c r="AH465" s="161">
        <f t="shared" si="95"/>
        <v>0</v>
      </c>
      <c r="AI465" s="161">
        <f t="shared" si="95"/>
        <v>0</v>
      </c>
      <c r="AJ465" s="161">
        <f t="shared" si="95"/>
        <v>0</v>
      </c>
      <c r="AK465" s="161">
        <f t="shared" si="95"/>
        <v>0</v>
      </c>
      <c r="AL465" s="161">
        <f t="shared" si="95"/>
        <v>0</v>
      </c>
      <c r="AM465" s="161">
        <f t="shared" ref="AM465:BI465" si="96">SUM(AM453:AM464)</f>
        <v>0</v>
      </c>
      <c r="AN465" s="161">
        <f t="shared" si="96"/>
        <v>0</v>
      </c>
      <c r="AO465" s="161">
        <f t="shared" si="96"/>
        <v>0</v>
      </c>
      <c r="AP465" s="161">
        <f t="shared" si="96"/>
        <v>0</v>
      </c>
      <c r="AQ465" s="161">
        <f t="shared" si="96"/>
        <v>0</v>
      </c>
      <c r="AR465" s="161">
        <f t="shared" si="96"/>
        <v>0</v>
      </c>
      <c r="AS465" s="161">
        <f t="shared" si="96"/>
        <v>0</v>
      </c>
      <c r="AT465" s="161">
        <f t="shared" si="96"/>
        <v>0</v>
      </c>
      <c r="AU465" s="161">
        <f t="shared" si="96"/>
        <v>0</v>
      </c>
      <c r="AV465" s="161">
        <f t="shared" si="96"/>
        <v>0</v>
      </c>
      <c r="AW465" s="161">
        <f t="shared" si="96"/>
        <v>0</v>
      </c>
      <c r="AX465" s="161">
        <f t="shared" si="96"/>
        <v>0</v>
      </c>
      <c r="AY465" s="161">
        <f t="shared" si="96"/>
        <v>0</v>
      </c>
      <c r="AZ465" s="161">
        <f t="shared" si="96"/>
        <v>0</v>
      </c>
      <c r="BA465" s="161">
        <f t="shared" si="96"/>
        <v>0</v>
      </c>
      <c r="BB465" s="161">
        <f t="shared" si="96"/>
        <v>0</v>
      </c>
      <c r="BC465" s="161">
        <f t="shared" si="96"/>
        <v>0</v>
      </c>
      <c r="BD465" s="161">
        <f t="shared" si="96"/>
        <v>0</v>
      </c>
      <c r="BE465" s="161">
        <f t="shared" si="96"/>
        <v>0</v>
      </c>
      <c r="BF465" s="161">
        <f t="shared" si="96"/>
        <v>0</v>
      </c>
      <c r="BG465" s="161">
        <f t="shared" si="96"/>
        <v>0</v>
      </c>
      <c r="BH465" s="161">
        <f t="shared" si="96"/>
        <v>0</v>
      </c>
      <c r="BI465" s="161">
        <f t="shared" si="96"/>
        <v>0</v>
      </c>
      <c r="BJ465" s="18"/>
      <c r="BK465" s="18"/>
      <c r="BL465"/>
      <c r="BM465"/>
      <c r="BN465"/>
      <c r="BO465"/>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row>
    <row r="466" spans="1:256" s="6" customFormat="1" collapsed="1" x14ac:dyDescent="0.2">
      <c r="A466" s="18"/>
      <c r="B466" s="18" t="s">
        <v>134</v>
      </c>
      <c r="C466" s="18"/>
      <c r="D466" s="18"/>
      <c r="E466" s="18"/>
      <c r="F466" s="162">
        <f>F9</f>
        <v>2035.7213291338696</v>
      </c>
      <c r="G466" s="162">
        <f>F466-G75+G10</f>
        <v>2014.9979444242715</v>
      </c>
      <c r="H466" s="162">
        <f t="shared" ref="H466:AL466" si="97">G466-H75+H10</f>
        <v>2026.6731643857872</v>
      </c>
      <c r="I466" s="162">
        <f>H466-I75+I10</f>
        <v>2104.5291516293209</v>
      </c>
      <c r="J466" s="162">
        <f t="shared" si="97"/>
        <v>2102.1729934329346</v>
      </c>
      <c r="K466" s="162">
        <f t="shared" si="97"/>
        <v>2085.2735800071018</v>
      </c>
      <c r="L466" s="162">
        <f t="shared" si="97"/>
        <v>2018.3319533954254</v>
      </c>
      <c r="M466" s="162">
        <f t="shared" si="97"/>
        <v>1953.6710189122989</v>
      </c>
      <c r="N466" s="162">
        <f t="shared" si="97"/>
        <v>1890.5114175679721</v>
      </c>
      <c r="O466" s="162">
        <f t="shared" si="97"/>
        <v>1828.8336657321624</v>
      </c>
      <c r="P466" s="162">
        <f t="shared" si="97"/>
        <v>1768.7999633183181</v>
      </c>
      <c r="Q466" s="162">
        <f t="shared" si="97"/>
        <v>1710.3041329405098</v>
      </c>
      <c r="R466" s="162">
        <f t="shared" si="97"/>
        <v>1652.3225665767286</v>
      </c>
      <c r="S466" s="162">
        <f t="shared" si="97"/>
        <v>1595.0509375911529</v>
      </c>
      <c r="T466" s="162">
        <f t="shared" si="97"/>
        <v>1538.522877512358</v>
      </c>
      <c r="U466" s="162">
        <f t="shared" si="97"/>
        <v>1484.8191762698887</v>
      </c>
      <c r="V466" s="162">
        <f t="shared" si="97"/>
        <v>1431.2319568496559</v>
      </c>
      <c r="W466" s="162">
        <f t="shared" si="97"/>
        <v>1378.0062593609493</v>
      </c>
      <c r="X466" s="162">
        <f t="shared" si="97"/>
        <v>1325.9364305143447</v>
      </c>
      <c r="Y466" s="162">
        <f t="shared" si="97"/>
        <v>1275.0431690533696</v>
      </c>
      <c r="Z466" s="162">
        <f t="shared" si="97"/>
        <v>1224.5354078793594</v>
      </c>
      <c r="AA466" s="162">
        <f t="shared" si="97"/>
        <v>1174.2837254472151</v>
      </c>
      <c r="AB466" s="162">
        <f t="shared" si="97"/>
        <v>1124.1012619002959</v>
      </c>
      <c r="AC466" s="162">
        <f t="shared" si="97"/>
        <v>1073.9967422642972</v>
      </c>
      <c r="AD466" s="162">
        <f t="shared" si="97"/>
        <v>1023.9293576527109</v>
      </c>
      <c r="AE466" s="162">
        <f t="shared" si="97"/>
        <v>973.86197304112466</v>
      </c>
      <c r="AF466" s="162">
        <f t="shared" si="97"/>
        <v>923.79458842953841</v>
      </c>
      <c r="AG466" s="162">
        <f t="shared" si="97"/>
        <v>873.72720381795216</v>
      </c>
      <c r="AH466" s="162">
        <f t="shared" si="97"/>
        <v>823.65981920636591</v>
      </c>
      <c r="AI466" s="162">
        <f t="shared" si="97"/>
        <v>773.59243459477966</v>
      </c>
      <c r="AJ466" s="162">
        <f t="shared" si="97"/>
        <v>723.55551360016534</v>
      </c>
      <c r="AK466" s="162">
        <f t="shared" si="97"/>
        <v>675.80126808315003</v>
      </c>
      <c r="AL466" s="162">
        <f t="shared" si="97"/>
        <v>628.2776248217242</v>
      </c>
      <c r="AM466" s="162">
        <f t="shared" ref="AM466:BI466" si="98">AL466-AM75+AM10</f>
        <v>580.75398156029837</v>
      </c>
      <c r="AN466" s="162">
        <f t="shared" si="98"/>
        <v>533.23033829887254</v>
      </c>
      <c r="AO466" s="162">
        <f t="shared" si="98"/>
        <v>492.1467035315917</v>
      </c>
      <c r="AP466" s="162">
        <f t="shared" si="98"/>
        <v>451.35778378166509</v>
      </c>
      <c r="AQ466" s="162">
        <f t="shared" si="98"/>
        <v>416.62512201151958</v>
      </c>
      <c r="AR466" s="162">
        <f t="shared" si="98"/>
        <v>395.7368061953548</v>
      </c>
      <c r="AS466" s="162">
        <f t="shared" si="98"/>
        <v>381.81465418540347</v>
      </c>
      <c r="AT466" s="162">
        <f t="shared" si="98"/>
        <v>368.07022950350398</v>
      </c>
      <c r="AU466" s="162">
        <f t="shared" si="98"/>
        <v>354.41795027861235</v>
      </c>
      <c r="AV466" s="162">
        <f t="shared" si="98"/>
        <v>340.81447653318145</v>
      </c>
      <c r="AW466" s="162">
        <f t="shared" si="98"/>
        <v>327.92980178500824</v>
      </c>
      <c r="AX466" s="162">
        <f t="shared" si="98"/>
        <v>315.59038316303111</v>
      </c>
      <c r="AY466" s="162">
        <f t="shared" si="98"/>
        <v>303.25096454105397</v>
      </c>
      <c r="AZ466" s="162">
        <f t="shared" si="98"/>
        <v>290.97028729510509</v>
      </c>
      <c r="BA466" s="162">
        <f t="shared" si="98"/>
        <v>280.91280240152486</v>
      </c>
      <c r="BB466" s="162">
        <f t="shared" si="98"/>
        <v>273.05176431029474</v>
      </c>
      <c r="BC466" s="162">
        <f t="shared" si="98"/>
        <v>266.93893733995219</v>
      </c>
      <c r="BD466" s="162">
        <f t="shared" si="98"/>
        <v>261.43702739398924</v>
      </c>
      <c r="BE466" s="162">
        <f t="shared" si="98"/>
        <v>258.97795651083339</v>
      </c>
      <c r="BF466" s="162">
        <f t="shared" si="98"/>
        <v>256.60684724201968</v>
      </c>
      <c r="BG466" s="162">
        <f t="shared" si="98"/>
        <v>254.48161883995201</v>
      </c>
      <c r="BH466" s="162">
        <f t="shared" si="98"/>
        <v>252.618226493039</v>
      </c>
      <c r="BI466" s="162">
        <f t="shared" si="98"/>
        <v>250.87155896999738</v>
      </c>
      <c r="BJ466" s="18"/>
      <c r="BK466" s="18"/>
    </row>
    <row r="467" spans="1:256" s="6" customFormat="1" ht="12.75" customHeight="1" x14ac:dyDescent="0.2">
      <c r="A467" s="18"/>
      <c r="B467" s="18" t="s">
        <v>135</v>
      </c>
      <c r="C467" s="18"/>
      <c r="D467" s="18"/>
      <c r="E467" s="18"/>
      <c r="F467" s="33">
        <v>0</v>
      </c>
      <c r="G467" s="162">
        <f>F466</f>
        <v>2035.7213291338696</v>
      </c>
      <c r="H467" s="162">
        <f>G466</f>
        <v>2014.9979444242715</v>
      </c>
      <c r="I467" s="162">
        <f t="shared" ref="I467:O467" si="99">H466</f>
        <v>2026.6731643857872</v>
      </c>
      <c r="J467" s="162">
        <f t="shared" si="99"/>
        <v>2104.5291516293209</v>
      </c>
      <c r="K467" s="162">
        <f t="shared" si="99"/>
        <v>2102.1729934329346</v>
      </c>
      <c r="L467" s="162">
        <f t="shared" si="99"/>
        <v>2085.2735800071018</v>
      </c>
      <c r="M467" s="162">
        <f t="shared" si="99"/>
        <v>2018.3319533954254</v>
      </c>
      <c r="N467" s="162">
        <f t="shared" si="99"/>
        <v>1953.6710189122989</v>
      </c>
      <c r="O467" s="162">
        <f t="shared" si="99"/>
        <v>1890.5114175679721</v>
      </c>
      <c r="P467" s="162">
        <f t="shared" ref="P467:BH467" si="100">O466</f>
        <v>1828.8336657321624</v>
      </c>
      <c r="Q467" s="162">
        <f t="shared" si="100"/>
        <v>1768.7999633183181</v>
      </c>
      <c r="R467" s="162">
        <f t="shared" si="100"/>
        <v>1710.3041329405098</v>
      </c>
      <c r="S467" s="162">
        <f t="shared" si="100"/>
        <v>1652.3225665767286</v>
      </c>
      <c r="T467" s="162">
        <f t="shared" si="100"/>
        <v>1595.0509375911529</v>
      </c>
      <c r="U467" s="162">
        <f t="shared" si="100"/>
        <v>1538.522877512358</v>
      </c>
      <c r="V467" s="162">
        <f t="shared" si="100"/>
        <v>1484.8191762698887</v>
      </c>
      <c r="W467" s="162">
        <f t="shared" si="100"/>
        <v>1431.2319568496559</v>
      </c>
      <c r="X467" s="162">
        <f t="shared" si="100"/>
        <v>1378.0062593609493</v>
      </c>
      <c r="Y467" s="162">
        <f t="shared" si="100"/>
        <v>1325.9364305143447</v>
      </c>
      <c r="Z467" s="162">
        <f t="shared" si="100"/>
        <v>1275.0431690533696</v>
      </c>
      <c r="AA467" s="162">
        <f t="shared" si="100"/>
        <v>1224.5354078793594</v>
      </c>
      <c r="AB467" s="162">
        <f t="shared" si="100"/>
        <v>1174.2837254472151</v>
      </c>
      <c r="AC467" s="162">
        <f t="shared" si="100"/>
        <v>1124.1012619002959</v>
      </c>
      <c r="AD467" s="162">
        <f t="shared" si="100"/>
        <v>1073.9967422642972</v>
      </c>
      <c r="AE467" s="162">
        <f t="shared" si="100"/>
        <v>1023.9293576527109</v>
      </c>
      <c r="AF467" s="162">
        <f t="shared" si="100"/>
        <v>973.86197304112466</v>
      </c>
      <c r="AG467" s="162">
        <f t="shared" si="100"/>
        <v>923.79458842953841</v>
      </c>
      <c r="AH467" s="162">
        <f t="shared" si="100"/>
        <v>873.72720381795216</v>
      </c>
      <c r="AI467" s="162">
        <f t="shared" si="100"/>
        <v>823.65981920636591</v>
      </c>
      <c r="AJ467" s="162">
        <f t="shared" si="100"/>
        <v>773.59243459477966</v>
      </c>
      <c r="AK467" s="162">
        <f t="shared" si="100"/>
        <v>723.55551360016534</v>
      </c>
      <c r="AL467" s="162">
        <f t="shared" si="100"/>
        <v>675.80126808315003</v>
      </c>
      <c r="AM467" s="162">
        <f t="shared" si="100"/>
        <v>628.2776248217242</v>
      </c>
      <c r="AN467" s="162">
        <f t="shared" si="100"/>
        <v>580.75398156029837</v>
      </c>
      <c r="AO467" s="162">
        <f t="shared" si="100"/>
        <v>533.23033829887254</v>
      </c>
      <c r="AP467" s="162">
        <f t="shared" si="100"/>
        <v>492.1467035315917</v>
      </c>
      <c r="AQ467" s="162">
        <f t="shared" si="100"/>
        <v>451.35778378166509</v>
      </c>
      <c r="AR467" s="162">
        <f t="shared" si="100"/>
        <v>416.62512201151958</v>
      </c>
      <c r="AS467" s="162">
        <f t="shared" si="100"/>
        <v>395.7368061953548</v>
      </c>
      <c r="AT467" s="162">
        <f t="shared" si="100"/>
        <v>381.81465418540347</v>
      </c>
      <c r="AU467" s="162">
        <f t="shared" si="100"/>
        <v>368.07022950350398</v>
      </c>
      <c r="AV467" s="162">
        <f t="shared" si="100"/>
        <v>354.41795027861235</v>
      </c>
      <c r="AW467" s="162">
        <f t="shared" si="100"/>
        <v>340.81447653318145</v>
      </c>
      <c r="AX467" s="162">
        <f t="shared" si="100"/>
        <v>327.92980178500824</v>
      </c>
      <c r="AY467" s="162">
        <f t="shared" si="100"/>
        <v>315.59038316303111</v>
      </c>
      <c r="AZ467" s="162">
        <f t="shared" si="100"/>
        <v>303.25096454105397</v>
      </c>
      <c r="BA467" s="162">
        <f t="shared" si="100"/>
        <v>290.97028729510509</v>
      </c>
      <c r="BB467" s="162">
        <f t="shared" si="100"/>
        <v>280.91280240152486</v>
      </c>
      <c r="BC467" s="162">
        <f t="shared" si="100"/>
        <v>273.05176431029474</v>
      </c>
      <c r="BD467" s="162">
        <f t="shared" si="100"/>
        <v>266.93893733995219</v>
      </c>
      <c r="BE467" s="162">
        <f t="shared" si="100"/>
        <v>261.43702739398924</v>
      </c>
      <c r="BF467" s="162">
        <f t="shared" si="100"/>
        <v>258.97795651083339</v>
      </c>
      <c r="BG467" s="162">
        <f t="shared" si="100"/>
        <v>256.60684724201968</v>
      </c>
      <c r="BH467" s="162">
        <f t="shared" si="100"/>
        <v>254.48161883995201</v>
      </c>
      <c r="BI467" s="162">
        <f>BH466</f>
        <v>252.618226493039</v>
      </c>
      <c r="BJ467" s="18"/>
      <c r="BK467" s="18"/>
    </row>
    <row r="468" spans="1:256" s="6" customFormat="1" ht="12.75" customHeight="1" x14ac:dyDescent="0.2">
      <c r="A468" s="18"/>
      <c r="B468" s="18"/>
      <c r="C468" s="18"/>
      <c r="D468" s="18"/>
      <c r="E468" s="18"/>
      <c r="F468" s="33"/>
      <c r="G468" s="42"/>
      <c r="H468" s="42"/>
      <c r="I468" s="42"/>
      <c r="J468" s="42"/>
      <c r="K468" s="42"/>
      <c r="L468" s="42"/>
      <c r="M468" s="42"/>
      <c r="N468" s="42"/>
      <c r="O468" s="42"/>
      <c r="P468" s="42"/>
      <c r="Q468" s="42"/>
      <c r="R468" s="42"/>
      <c r="S468" s="42"/>
      <c r="T468" s="42"/>
      <c r="U468" s="42"/>
      <c r="V468" s="42"/>
      <c r="W468" s="42"/>
      <c r="X468" s="42"/>
      <c r="Y468" s="42"/>
      <c r="Z468" s="42"/>
      <c r="AA468" s="42"/>
      <c r="AB468" s="42"/>
      <c r="AC468" s="42"/>
      <c r="AD468" s="42"/>
      <c r="AE468" s="42"/>
      <c r="AF468" s="42"/>
      <c r="AG468" s="42"/>
      <c r="AH468" s="42"/>
      <c r="AI468" s="42"/>
      <c r="AJ468" s="42"/>
      <c r="AK468" s="42"/>
      <c r="AL468" s="42"/>
      <c r="AM468" s="42"/>
      <c r="AN468" s="42"/>
      <c r="AO468" s="42"/>
      <c r="AP468" s="42"/>
      <c r="AQ468" s="42"/>
      <c r="AR468" s="42"/>
      <c r="AS468" s="42"/>
      <c r="AT468" s="42"/>
      <c r="AU468" s="42"/>
      <c r="AV468" s="42"/>
      <c r="AW468" s="42"/>
      <c r="AX468" s="42"/>
      <c r="AY468" s="42"/>
      <c r="AZ468" s="42"/>
      <c r="BA468" s="42"/>
      <c r="BB468" s="42"/>
      <c r="BC468" s="42"/>
      <c r="BD468" s="42"/>
      <c r="BE468" s="42"/>
      <c r="BF468" s="42"/>
      <c r="BG468" s="42"/>
      <c r="BH468" s="42"/>
      <c r="BI468" s="42"/>
      <c r="BJ468" s="18"/>
      <c r="BK468" s="18"/>
    </row>
    <row r="469" spans="1:256" s="6" customFormat="1" x14ac:dyDescent="0.2">
      <c r="A469" s="174"/>
      <c r="B469" s="192" t="s">
        <v>15</v>
      </c>
      <c r="C469" s="174"/>
      <c r="D469" s="174"/>
      <c r="E469" s="174"/>
      <c r="F469" s="205"/>
      <c r="G469" s="206"/>
      <c r="H469" s="206"/>
      <c r="I469" s="206"/>
      <c r="J469" s="206"/>
      <c r="K469" s="206"/>
      <c r="L469" s="206"/>
      <c r="M469" s="206"/>
      <c r="N469" s="206"/>
      <c r="O469" s="206"/>
      <c r="P469" s="206"/>
      <c r="Q469" s="206"/>
      <c r="R469" s="206"/>
      <c r="S469" s="206"/>
      <c r="T469" s="206"/>
      <c r="U469" s="206"/>
      <c r="V469" s="206"/>
      <c r="W469" s="206"/>
      <c r="X469" s="206"/>
      <c r="Y469" s="206"/>
      <c r="Z469" s="206"/>
      <c r="AA469" s="206"/>
      <c r="AB469" s="206"/>
      <c r="AC469" s="206"/>
      <c r="AD469" s="206"/>
      <c r="AE469" s="206"/>
      <c r="AF469" s="206"/>
      <c r="AG469" s="206"/>
      <c r="AH469" s="206"/>
      <c r="AI469" s="206"/>
      <c r="AJ469" s="206"/>
      <c r="AK469" s="206"/>
      <c r="AL469" s="206"/>
      <c r="AM469" s="206"/>
      <c r="AN469" s="206"/>
      <c r="AO469" s="206"/>
      <c r="AP469" s="206"/>
      <c r="AQ469" s="206"/>
      <c r="AR469" s="206"/>
      <c r="AS469" s="206"/>
      <c r="AT469" s="206"/>
      <c r="AU469" s="206"/>
      <c r="AV469" s="206"/>
      <c r="AW469" s="206"/>
      <c r="AX469" s="206"/>
      <c r="AY469" s="206"/>
      <c r="AZ469" s="206"/>
      <c r="BA469" s="206"/>
      <c r="BB469" s="206"/>
      <c r="BC469" s="206"/>
      <c r="BD469" s="206"/>
      <c r="BE469" s="206"/>
      <c r="BF469" s="206"/>
      <c r="BG469" s="206"/>
      <c r="BH469" s="206"/>
      <c r="BI469" s="206"/>
      <c r="BJ469" s="206"/>
      <c r="BK469" s="18"/>
    </row>
    <row r="470" spans="1:256" s="6" customFormat="1" x14ac:dyDescent="0.2">
      <c r="A470" s="20"/>
      <c r="B470" s="26"/>
      <c r="C470" s="20"/>
      <c r="D470" s="20"/>
      <c r="E470" s="20"/>
      <c r="F470" s="291"/>
      <c r="G470" s="292"/>
      <c r="H470" s="292"/>
      <c r="I470" s="292"/>
      <c r="J470" s="292"/>
      <c r="K470" s="292"/>
      <c r="L470" s="292"/>
      <c r="M470" s="292"/>
      <c r="N470" s="292"/>
      <c r="O470" s="292"/>
      <c r="P470" s="292"/>
      <c r="Q470" s="292"/>
      <c r="R470" s="292"/>
      <c r="S470" s="292"/>
      <c r="T470" s="292"/>
      <c r="U470" s="292"/>
      <c r="V470" s="292"/>
      <c r="W470" s="292"/>
      <c r="X470" s="292"/>
      <c r="Y470" s="292"/>
      <c r="Z470" s="292"/>
      <c r="AA470" s="292"/>
      <c r="AB470" s="292"/>
      <c r="AC470" s="292"/>
      <c r="AD470" s="292"/>
      <c r="AE470" s="292"/>
      <c r="AF470" s="292"/>
      <c r="AG470" s="292"/>
      <c r="AH470" s="292"/>
      <c r="AI470" s="292"/>
      <c r="AJ470" s="292"/>
      <c r="AK470" s="292"/>
      <c r="AL470" s="292"/>
      <c r="AM470" s="292"/>
      <c r="AN470" s="292"/>
      <c r="AO470" s="292"/>
      <c r="AP470" s="292"/>
      <c r="AQ470" s="292"/>
      <c r="AR470" s="292"/>
      <c r="AS470" s="292"/>
      <c r="AT470" s="292"/>
      <c r="AU470" s="292"/>
      <c r="AV470" s="292"/>
      <c r="AW470" s="292"/>
      <c r="AX470" s="292"/>
      <c r="AY470" s="292"/>
      <c r="AZ470" s="292"/>
      <c r="BA470" s="292"/>
      <c r="BB470" s="292"/>
      <c r="BC470" s="292"/>
      <c r="BD470" s="292"/>
      <c r="BE470" s="292"/>
      <c r="BF470" s="292"/>
      <c r="BG470" s="292"/>
      <c r="BH470" s="292"/>
      <c r="BI470" s="292"/>
      <c r="BJ470" s="18"/>
      <c r="BK470" s="18"/>
    </row>
    <row r="471" spans="1:256" s="6" customFormat="1" x14ac:dyDescent="0.2">
      <c r="A471" s="20"/>
      <c r="B471" s="286" t="s">
        <v>130</v>
      </c>
      <c r="C471" s="20"/>
      <c r="D471" s="20"/>
      <c r="E471" s="20"/>
      <c r="F471" s="291"/>
      <c r="G471" s="311">
        <f>F474*G6</f>
        <v>50.893033228346745</v>
      </c>
      <c r="H471" s="311">
        <f t="shared" ref="H471:BI471" si="101">G474*H6</f>
        <v>51.634322325871949</v>
      </c>
      <c r="I471" s="311">
        <f>H474*I6</f>
        <v>53.231837333320442</v>
      </c>
      <c r="J471" s="311">
        <f t="shared" si="101"/>
        <v>56.65869283572048</v>
      </c>
      <c r="K471" s="311">
        <f t="shared" si="101"/>
        <v>58.010141211875407</v>
      </c>
      <c r="L471" s="311">
        <f t="shared" si="101"/>
        <v>58.982391363596754</v>
      </c>
      <c r="M471" s="311">
        <f t="shared" si="101"/>
        <v>58.516157053036025</v>
      </c>
      <c r="N471" s="311">
        <f t="shared" si="101"/>
        <v>58.057522688387763</v>
      </c>
      <c r="O471" s="311">
        <f t="shared" si="101"/>
        <v>57.585114723509975</v>
      </c>
      <c r="P471" s="311">
        <f t="shared" si="101"/>
        <v>57.099066083163599</v>
      </c>
      <c r="Q471" s="311">
        <f t="shared" si="101"/>
        <v>56.605337370471538</v>
      </c>
      <c r="R471" s="311">
        <f t="shared" si="101"/>
        <v>56.101680840340123</v>
      </c>
      <c r="S471" s="311">
        <f t="shared" si="101"/>
        <v>55.554753845975007</v>
      </c>
      <c r="T471" s="311">
        <f t="shared" si="101"/>
        <v>54.96988336429169</v>
      </c>
      <c r="U471" s="311">
        <f t="shared" si="101"/>
        <v>54.347313722354741</v>
      </c>
      <c r="V471" s="311">
        <f t="shared" si="101"/>
        <v>53.761522264322835</v>
      </c>
      <c r="W471" s="311">
        <f t="shared" si="101"/>
        <v>53.116797110308248</v>
      </c>
      <c r="X471" s="311">
        <f t="shared" si="101"/>
        <v>52.419987206498369</v>
      </c>
      <c r="Y471" s="311">
        <f t="shared" si="101"/>
        <v>51.700207824408508</v>
      </c>
      <c r="Z471" s="311">
        <f t="shared" si="101"/>
        <v>50.958699972946732</v>
      </c>
      <c r="AA471" s="311">
        <f t="shared" si="101"/>
        <v>50.163596276720547</v>
      </c>
      <c r="AB471" s="311">
        <f t="shared" si="101"/>
        <v>49.307640838383492</v>
      </c>
      <c r="AC471" s="311">
        <f t="shared" si="101"/>
        <v>48.380514511781023</v>
      </c>
      <c r="AD471" s="311">
        <f t="shared" si="101"/>
        <v>47.379653109770636</v>
      </c>
      <c r="AE471" s="311">
        <f t="shared" si="101"/>
        <v>46.3001899931472</v>
      </c>
      <c r="AF471" s="311">
        <f t="shared" si="101"/>
        <v>45.13714143749899</v>
      </c>
      <c r="AG471" s="311">
        <f t="shared" si="101"/>
        <v>43.887002835322647</v>
      </c>
      <c r="AH471" s="311">
        <f t="shared" si="101"/>
        <v>42.546146589639051</v>
      </c>
      <c r="AI471" s="311">
        <f t="shared" si="101"/>
        <v>41.110818154899192</v>
      </c>
      <c r="AJ471" s="311">
        <f t="shared" si="101"/>
        <v>39.577131956803825</v>
      </c>
      <c r="AK471" s="311">
        <f t="shared" si="101"/>
        <v>37.942664674839428</v>
      </c>
      <c r="AL471" s="311">
        <f t="shared" si="101"/>
        <v>36.324432514485331</v>
      </c>
      <c r="AM471" s="311">
        <f t="shared" si="101"/>
        <v>34.614279363707283</v>
      </c>
      <c r="AN471" s="311">
        <f t="shared" si="101"/>
        <v>32.795915785068793</v>
      </c>
      <c r="AO471" s="311">
        <f t="shared" si="101"/>
        <v>30.865000102896058</v>
      </c>
      <c r="AP471" s="311">
        <f t="shared" si="101"/>
        <v>29.199127728164406</v>
      </c>
      <c r="AQ471" s="311">
        <f t="shared" si="101"/>
        <v>27.448593726826523</v>
      </c>
      <c r="AR471" s="311">
        <f t="shared" si="101"/>
        <v>25.969792644400115</v>
      </c>
      <c r="AS471" s="311">
        <f t="shared" si="101"/>
        <v>25.284439924689696</v>
      </c>
      <c r="AT471" s="311">
        <f t="shared" si="101"/>
        <v>25.004798071234049</v>
      </c>
      <c r="AU471" s="311">
        <f t="shared" si="101"/>
        <v>24.707301580693827</v>
      </c>
      <c r="AV471" s="311">
        <f t="shared" si="101"/>
        <v>24.385642312965718</v>
      </c>
      <c r="AW471" s="311">
        <f t="shared" si="101"/>
        <v>24.035900018939738</v>
      </c>
      <c r="AX471" s="311">
        <f t="shared" si="101"/>
        <v>23.705390127029958</v>
      </c>
      <c r="AY471" s="311">
        <f t="shared" si="101"/>
        <v>23.383733165783731</v>
      </c>
      <c r="AZ471" s="311">
        <f t="shared" si="101"/>
        <v>23.031177487645799</v>
      </c>
      <c r="BA471" s="311">
        <f t="shared" si="101"/>
        <v>22.650951989480198</v>
      </c>
      <c r="BB471" s="311">
        <f t="shared" si="101"/>
        <v>22.41471464687136</v>
      </c>
      <c r="BC471" s="311">
        <f t="shared" si="101"/>
        <v>22.332149911751323</v>
      </c>
      <c r="BD471" s="311">
        <f t="shared" si="101"/>
        <v>22.378003638037704</v>
      </c>
      <c r="BE471" s="311">
        <f t="shared" si="101"/>
        <v>22.464687162731323</v>
      </c>
      <c r="BF471" s="311">
        <f t="shared" si="101"/>
        <v>22.809719433693715</v>
      </c>
      <c r="BG471" s="311">
        <f t="shared" si="101"/>
        <v>23.165903870521444</v>
      </c>
      <c r="BH471" s="311">
        <f t="shared" si="101"/>
        <v>23.548393980045887</v>
      </c>
      <c r="BI471" s="311">
        <f t="shared" si="101"/>
        <v>23.960364563435604</v>
      </c>
      <c r="BJ471" s="18"/>
      <c r="BK471" s="18"/>
    </row>
    <row r="472" spans="1:256" s="6" customFormat="1" x14ac:dyDescent="0.2">
      <c r="A472" s="20"/>
      <c r="B472" s="312" t="s">
        <v>131</v>
      </c>
      <c r="C472" s="313"/>
      <c r="D472" s="20"/>
      <c r="E472" s="20"/>
      <c r="F472" s="291"/>
      <c r="G472" s="311">
        <f>G75*G7</f>
        <v>63.049789063063479</v>
      </c>
      <c r="H472" s="311">
        <f t="shared" ref="H472:BI472" si="102">H75*H7</f>
        <v>67.742890216840379</v>
      </c>
      <c r="I472" s="311">
        <f>I75*I7</f>
        <v>74.105774312994441</v>
      </c>
      <c r="J472" s="311">
        <f t="shared" si="102"/>
        <v>75.29547497842745</v>
      </c>
      <c r="K472" s="311">
        <f t="shared" si="102"/>
        <v>76.657892686965241</v>
      </c>
      <c r="L472" s="311">
        <f t="shared" si="102"/>
        <v>77.631763786025829</v>
      </c>
      <c r="M472" s="311">
        <f t="shared" si="102"/>
        <v>76.861531638966213</v>
      </c>
      <c r="N472" s="311">
        <f t="shared" si="102"/>
        <v>76.953841283499102</v>
      </c>
      <c r="O472" s="311">
        <f t="shared" si="102"/>
        <v>77.027060337364276</v>
      </c>
      <c r="P472" s="311">
        <f t="shared" si="102"/>
        <v>76.848214590845814</v>
      </c>
      <c r="Q472" s="311">
        <f t="shared" si="102"/>
        <v>76.75159857572811</v>
      </c>
      <c r="R472" s="311">
        <f t="shared" si="102"/>
        <v>77.978760614944377</v>
      </c>
      <c r="S472" s="311">
        <f t="shared" si="102"/>
        <v>78.949573113307963</v>
      </c>
      <c r="T472" s="311">
        <f t="shared" si="102"/>
        <v>79.87266904176947</v>
      </c>
      <c r="U472" s="311">
        <f t="shared" si="102"/>
        <v>77.778972043630574</v>
      </c>
      <c r="V472" s="311">
        <f t="shared" si="102"/>
        <v>79.550528424906133</v>
      </c>
      <c r="W472" s="311">
        <f t="shared" si="102"/>
        <v>80.989193262702699</v>
      </c>
      <c r="X472" s="311">
        <f t="shared" si="102"/>
        <v>81.211162490092562</v>
      </c>
      <c r="Y472" s="311">
        <f t="shared" si="102"/>
        <v>81.360521882879411</v>
      </c>
      <c r="Z472" s="311">
        <f t="shared" si="102"/>
        <v>82.762847821993972</v>
      </c>
      <c r="AA472" s="311">
        <f t="shared" si="102"/>
        <v>84.401813810202626</v>
      </c>
      <c r="AB472" s="311">
        <f t="shared" si="102"/>
        <v>86.392693902482065</v>
      </c>
      <c r="AC472" s="311">
        <f t="shared" si="102"/>
        <v>88.414970592196397</v>
      </c>
      <c r="AD472" s="311">
        <f t="shared" si="102"/>
        <v>90.558177774707971</v>
      </c>
      <c r="AE472" s="311">
        <f t="shared" si="102"/>
        <v>92.822132219075655</v>
      </c>
      <c r="AF472" s="311">
        <f t="shared" si="102"/>
        <v>95.142685524552547</v>
      </c>
      <c r="AG472" s="311">
        <f t="shared" si="102"/>
        <v>97.521252662666356</v>
      </c>
      <c r="AH472" s="311">
        <f t="shared" si="102"/>
        <v>99.959283979233007</v>
      </c>
      <c r="AI472" s="311">
        <f t="shared" si="102"/>
        <v>102.45826607871381</v>
      </c>
      <c r="AJ472" s="311">
        <f t="shared" si="102"/>
        <v>104.95582323537965</v>
      </c>
      <c r="AK472" s="311">
        <f t="shared" si="102"/>
        <v>102.67195108900307</v>
      </c>
      <c r="AL472" s="311">
        <f t="shared" si="102"/>
        <v>104.73055854560677</v>
      </c>
      <c r="AM472" s="311">
        <f t="shared" si="102"/>
        <v>107.34882250924693</v>
      </c>
      <c r="AN472" s="311">
        <f t="shared" si="102"/>
        <v>110.03254307197808</v>
      </c>
      <c r="AO472" s="311">
        <f t="shared" si="102"/>
        <v>97.499895092162021</v>
      </c>
      <c r="AP472" s="311">
        <f t="shared" si="102"/>
        <v>99.220487781679523</v>
      </c>
      <c r="AQ472" s="311">
        <f t="shared" si="102"/>
        <v>86.600637023882811</v>
      </c>
      <c r="AR472" s="311">
        <f t="shared" si="102"/>
        <v>53.383901432816877</v>
      </c>
      <c r="AS472" s="311">
        <f t="shared" si="102"/>
        <v>36.470114062915513</v>
      </c>
      <c r="AT472" s="311">
        <f t="shared" si="102"/>
        <v>36.904657692842846</v>
      </c>
      <c r="AU472" s="311">
        <f t="shared" si="102"/>
        <v>37.573672289817992</v>
      </c>
      <c r="AV472" s="311">
        <f t="shared" si="102"/>
        <v>38.375334074004982</v>
      </c>
      <c r="AW472" s="311">
        <f t="shared" si="102"/>
        <v>37.25629569533077</v>
      </c>
      <c r="AX472" s="311">
        <f t="shared" si="102"/>
        <v>36.571668576879006</v>
      </c>
      <c r="AY472" s="311">
        <f t="shared" si="102"/>
        <v>37.485960291300984</v>
      </c>
      <c r="AZ472" s="311">
        <f t="shared" si="102"/>
        <v>38.240197414269737</v>
      </c>
      <c r="BA472" s="311">
        <f t="shared" si="102"/>
        <v>32.100445693833834</v>
      </c>
      <c r="BB472" s="311">
        <f t="shared" si="102"/>
        <v>25.717304051672791</v>
      </c>
      <c r="BC472" s="311">
        <f t="shared" si="102"/>
        <v>20.498000860296006</v>
      </c>
      <c r="BD472" s="311">
        <f t="shared" si="102"/>
        <v>18.91066265029286</v>
      </c>
      <c r="BE472" s="311">
        <f t="shared" si="102"/>
        <v>8.6633963242356113</v>
      </c>
      <c r="BF472" s="311">
        <f t="shared" si="102"/>
        <v>8.562341960584428</v>
      </c>
      <c r="BG472" s="311">
        <f t="shared" si="102"/>
        <v>7.8662994895435441</v>
      </c>
      <c r="BH472" s="311">
        <f t="shared" si="102"/>
        <v>7.0695706444573592</v>
      </c>
      <c r="BI472" s="311">
        <f t="shared" si="102"/>
        <v>6.7923935630910428</v>
      </c>
      <c r="BJ472" s="18"/>
      <c r="BK472" s="18"/>
    </row>
    <row r="473" spans="1:256" s="6" customFormat="1" x14ac:dyDescent="0.2">
      <c r="A473" s="18"/>
      <c r="B473" s="18" t="s">
        <v>138</v>
      </c>
      <c r="C473" s="18"/>
      <c r="D473" s="18"/>
      <c r="E473" s="18"/>
      <c r="F473" s="33"/>
      <c r="G473" s="162">
        <f>G472-G471</f>
        <v>12.156755834716733</v>
      </c>
      <c r="H473" s="162">
        <f t="shared" ref="H473:BI473" si="103">H472-H471</f>
        <v>16.10856789096843</v>
      </c>
      <c r="I473" s="162">
        <f>I472-I471</f>
        <v>20.873936979673999</v>
      </c>
      <c r="J473" s="162">
        <f t="shared" si="103"/>
        <v>18.63678214270697</v>
      </c>
      <c r="K473" s="162">
        <f t="shared" si="103"/>
        <v>18.647751475089834</v>
      </c>
      <c r="L473" s="162">
        <f t="shared" si="103"/>
        <v>18.649372422429074</v>
      </c>
      <c r="M473" s="162">
        <f t="shared" si="103"/>
        <v>18.345374585930188</v>
      </c>
      <c r="N473" s="162">
        <f t="shared" si="103"/>
        <v>18.896318595111339</v>
      </c>
      <c r="O473" s="162">
        <f t="shared" si="103"/>
        <v>19.441945613854301</v>
      </c>
      <c r="P473" s="162">
        <f t="shared" si="103"/>
        <v>19.749148507682214</v>
      </c>
      <c r="Q473" s="162">
        <f t="shared" si="103"/>
        <v>20.146261205256572</v>
      </c>
      <c r="R473" s="162">
        <f t="shared" si="103"/>
        <v>21.877079774604255</v>
      </c>
      <c r="S473" s="162">
        <f t="shared" si="103"/>
        <v>23.394819267332956</v>
      </c>
      <c r="T473" s="162">
        <f t="shared" si="103"/>
        <v>24.90278567747778</v>
      </c>
      <c r="U473" s="162">
        <f t="shared" si="103"/>
        <v>23.431658321275833</v>
      </c>
      <c r="V473" s="162">
        <f t="shared" si="103"/>
        <v>25.789006160583298</v>
      </c>
      <c r="W473" s="162">
        <f t="shared" si="103"/>
        <v>27.872396152394451</v>
      </c>
      <c r="X473" s="162">
        <f t="shared" si="103"/>
        <v>28.791175283594193</v>
      </c>
      <c r="Y473" s="162">
        <f t="shared" si="103"/>
        <v>29.660314058470902</v>
      </c>
      <c r="Z473" s="162">
        <f t="shared" si="103"/>
        <v>31.80414784904724</v>
      </c>
      <c r="AA473" s="162">
        <f t="shared" si="103"/>
        <v>34.238217533482079</v>
      </c>
      <c r="AB473" s="162">
        <f t="shared" si="103"/>
        <v>37.085053064098574</v>
      </c>
      <c r="AC473" s="162">
        <f t="shared" si="103"/>
        <v>40.034456080415374</v>
      </c>
      <c r="AD473" s="162">
        <f t="shared" si="103"/>
        <v>43.178524664937335</v>
      </c>
      <c r="AE473" s="162">
        <f t="shared" si="103"/>
        <v>46.521942225928456</v>
      </c>
      <c r="AF473" s="162">
        <f t="shared" si="103"/>
        <v>50.005544087053558</v>
      </c>
      <c r="AG473" s="162">
        <f t="shared" si="103"/>
        <v>53.634249827343709</v>
      </c>
      <c r="AH473" s="162">
        <f t="shared" si="103"/>
        <v>57.413137389593956</v>
      </c>
      <c r="AI473" s="162">
        <f t="shared" si="103"/>
        <v>61.347447923814613</v>
      </c>
      <c r="AJ473" s="162">
        <f t="shared" si="103"/>
        <v>65.378691278575829</v>
      </c>
      <c r="AK473" s="162">
        <f t="shared" si="103"/>
        <v>64.729286414163653</v>
      </c>
      <c r="AL473" s="162">
        <f t="shared" si="103"/>
        <v>68.406126031121431</v>
      </c>
      <c r="AM473" s="162">
        <f t="shared" si="103"/>
        <v>72.734543145539647</v>
      </c>
      <c r="AN473" s="162">
        <f t="shared" si="103"/>
        <v>77.236627286909282</v>
      </c>
      <c r="AO473" s="162">
        <f t="shared" si="103"/>
        <v>66.634894989265959</v>
      </c>
      <c r="AP473" s="162">
        <f t="shared" si="103"/>
        <v>70.02136005351511</v>
      </c>
      <c r="AQ473" s="162">
        <f t="shared" si="103"/>
        <v>59.152043297056288</v>
      </c>
      <c r="AR473" s="162">
        <f t="shared" si="103"/>
        <v>27.414108788416762</v>
      </c>
      <c r="AS473" s="162">
        <f t="shared" si="103"/>
        <v>11.185674138225817</v>
      </c>
      <c r="AT473" s="162">
        <f t="shared" si="103"/>
        <v>11.899859621608798</v>
      </c>
      <c r="AU473" s="162">
        <f t="shared" si="103"/>
        <v>12.866370709124165</v>
      </c>
      <c r="AV473" s="162">
        <f t="shared" si="103"/>
        <v>13.989691761039264</v>
      </c>
      <c r="AW473" s="162">
        <f t="shared" si="103"/>
        <v>13.220395676391032</v>
      </c>
      <c r="AX473" s="162">
        <f t="shared" si="103"/>
        <v>12.866278449849048</v>
      </c>
      <c r="AY473" s="162">
        <f t="shared" si="103"/>
        <v>14.102227125517253</v>
      </c>
      <c r="AZ473" s="162">
        <f t="shared" si="103"/>
        <v>15.209019926623938</v>
      </c>
      <c r="BA473" s="162">
        <f t="shared" si="103"/>
        <v>9.4494937043536353</v>
      </c>
      <c r="BB473" s="162">
        <f t="shared" si="103"/>
        <v>3.3025894048014308</v>
      </c>
      <c r="BC473" s="162">
        <f t="shared" si="103"/>
        <v>-1.8341490514553165</v>
      </c>
      <c r="BD473" s="162">
        <f t="shared" si="103"/>
        <v>-3.4673409877448442</v>
      </c>
      <c r="BE473" s="162">
        <f t="shared" si="103"/>
        <v>-13.801290838495712</v>
      </c>
      <c r="BF473" s="162">
        <f t="shared" si="103"/>
        <v>-14.247377473109287</v>
      </c>
      <c r="BG473" s="162">
        <f t="shared" si="103"/>
        <v>-15.2996043809779</v>
      </c>
      <c r="BH473" s="162">
        <f t="shared" si="103"/>
        <v>-16.47882333558853</v>
      </c>
      <c r="BI473" s="162">
        <f t="shared" si="103"/>
        <v>-17.167971000344561</v>
      </c>
      <c r="BJ473" s="18"/>
      <c r="BK473" s="18"/>
    </row>
    <row r="474" spans="1:256" s="6" customFormat="1" x14ac:dyDescent="0.2">
      <c r="A474" s="18"/>
      <c r="B474" s="6" t="s">
        <v>132</v>
      </c>
      <c r="D474" s="18"/>
      <c r="E474" s="18"/>
      <c r="F474" s="162">
        <f>F$7*F466</f>
        <v>2035.7213291338696</v>
      </c>
      <c r="G474" s="162">
        <f>G$7*G466</f>
        <v>2065.372893034878</v>
      </c>
      <c r="H474" s="162">
        <f t="shared" ref="H474:P474" si="104">H$7*H466</f>
        <v>2129.2734933328175</v>
      </c>
      <c r="I474" s="162">
        <f>I$7*I466</f>
        <v>2266.3477134288191</v>
      </c>
      <c r="J474" s="162">
        <f t="shared" si="104"/>
        <v>2320.4056484750163</v>
      </c>
      <c r="K474" s="162">
        <f t="shared" si="104"/>
        <v>2359.2956545438701</v>
      </c>
      <c r="L474" s="162">
        <f t="shared" si="104"/>
        <v>2340.6462821214409</v>
      </c>
      <c r="M474" s="162">
        <f t="shared" si="104"/>
        <v>2322.3009075355103</v>
      </c>
      <c r="N474" s="162">
        <f t="shared" si="104"/>
        <v>2303.4045889403988</v>
      </c>
      <c r="O474" s="162">
        <f t="shared" si="104"/>
        <v>2283.9626433265439</v>
      </c>
      <c r="P474" s="162">
        <f t="shared" si="104"/>
        <v>2264.2134948188614</v>
      </c>
      <c r="Q474" s="162">
        <f t="shared" ref="Q474:BI474" si="105">Q$7*Q466</f>
        <v>2244.0672336136049</v>
      </c>
      <c r="R474" s="162">
        <f t="shared" si="105"/>
        <v>2222.1901538390002</v>
      </c>
      <c r="S474" s="162">
        <f t="shared" si="105"/>
        <v>2198.7953345716674</v>
      </c>
      <c r="T474" s="162">
        <f t="shared" si="105"/>
        <v>2173.8925488941895</v>
      </c>
      <c r="U474" s="162">
        <f t="shared" si="105"/>
        <v>2150.4608905729133</v>
      </c>
      <c r="V474" s="162">
        <f t="shared" si="105"/>
        <v>2124.6718844123297</v>
      </c>
      <c r="W474" s="162">
        <f t="shared" si="105"/>
        <v>2096.7994882599346</v>
      </c>
      <c r="X474" s="162">
        <f t="shared" si="105"/>
        <v>2068.0083129763402</v>
      </c>
      <c r="Y474" s="162">
        <f t="shared" si="105"/>
        <v>2038.3479989178693</v>
      </c>
      <c r="Z474" s="162">
        <f t="shared" si="105"/>
        <v>2006.5438510688218</v>
      </c>
      <c r="AA474" s="162">
        <f t="shared" si="105"/>
        <v>1972.3056335353397</v>
      </c>
      <c r="AB474" s="162">
        <f t="shared" si="105"/>
        <v>1935.2205804712407</v>
      </c>
      <c r="AC474" s="162">
        <f t="shared" si="105"/>
        <v>1895.1861243908254</v>
      </c>
      <c r="AD474" s="162">
        <f t="shared" si="105"/>
        <v>1852.007599725888</v>
      </c>
      <c r="AE474" s="162">
        <f t="shared" si="105"/>
        <v>1805.4856574999594</v>
      </c>
      <c r="AF474" s="162">
        <f t="shared" si="105"/>
        <v>1755.4801134129057</v>
      </c>
      <c r="AG474" s="162">
        <f t="shared" si="105"/>
        <v>1701.8458635855618</v>
      </c>
      <c r="AH474" s="162">
        <f t="shared" si="105"/>
        <v>1644.4327261959677</v>
      </c>
      <c r="AI474" s="162">
        <f t="shared" si="105"/>
        <v>1583.0852782721529</v>
      </c>
      <c r="AJ474" s="162">
        <f t="shared" si="105"/>
        <v>1517.706586993577</v>
      </c>
      <c r="AK474" s="162">
        <f t="shared" si="105"/>
        <v>1452.9773005794132</v>
      </c>
      <c r="AL474" s="162">
        <f t="shared" si="105"/>
        <v>1384.5711745482913</v>
      </c>
      <c r="AM474" s="162">
        <f t="shared" si="105"/>
        <v>1311.8366314027517</v>
      </c>
      <c r="AN474" s="162">
        <f t="shared" si="105"/>
        <v>1234.6000041158422</v>
      </c>
      <c r="AO474" s="162">
        <f t="shared" si="105"/>
        <v>1167.9651091265762</v>
      </c>
      <c r="AP474" s="162">
        <f t="shared" si="105"/>
        <v>1097.9437490730609</v>
      </c>
      <c r="AQ474" s="162">
        <f t="shared" si="105"/>
        <v>1038.7917057760046</v>
      </c>
      <c r="AR474" s="162">
        <f t="shared" si="105"/>
        <v>1011.3775969875878</v>
      </c>
      <c r="AS474" s="162">
        <f t="shared" si="105"/>
        <v>1000.191922849362</v>
      </c>
      <c r="AT474" s="162">
        <f t="shared" si="105"/>
        <v>988.29206322775303</v>
      </c>
      <c r="AU474" s="162">
        <f t="shared" si="105"/>
        <v>975.42569251862869</v>
      </c>
      <c r="AV474" s="162">
        <f t="shared" si="105"/>
        <v>961.43600075758945</v>
      </c>
      <c r="AW474" s="162">
        <f t="shared" si="105"/>
        <v>948.21560508119831</v>
      </c>
      <c r="AX474" s="162">
        <f t="shared" si="105"/>
        <v>935.34932663134919</v>
      </c>
      <c r="AY474" s="162">
        <f t="shared" si="105"/>
        <v>921.2470995058319</v>
      </c>
      <c r="AZ474" s="162">
        <f t="shared" si="105"/>
        <v>906.03807957920787</v>
      </c>
      <c r="BA474" s="162">
        <f t="shared" si="105"/>
        <v>896.58858587485429</v>
      </c>
      <c r="BB474" s="162">
        <f t="shared" si="105"/>
        <v>893.28599647005285</v>
      </c>
      <c r="BC474" s="162">
        <f t="shared" si="105"/>
        <v>895.12014552150811</v>
      </c>
      <c r="BD474" s="162">
        <f t="shared" si="105"/>
        <v>898.58748650925293</v>
      </c>
      <c r="BE474" s="162">
        <f t="shared" si="105"/>
        <v>912.38877734774849</v>
      </c>
      <c r="BF474" s="162">
        <f t="shared" si="105"/>
        <v>926.63615482085766</v>
      </c>
      <c r="BG474" s="162">
        <f t="shared" si="105"/>
        <v>941.93575920183548</v>
      </c>
      <c r="BH474" s="162">
        <f t="shared" si="105"/>
        <v>958.41458253742405</v>
      </c>
      <c r="BI474" s="162">
        <f t="shared" si="105"/>
        <v>975.58255353776849</v>
      </c>
      <c r="BJ474" s="18"/>
      <c r="BK474" s="18"/>
    </row>
    <row r="475" spans="1:256" s="6" customFormat="1" x14ac:dyDescent="0.2">
      <c r="A475" s="18"/>
      <c r="B475" s="18" t="s">
        <v>133</v>
      </c>
      <c r="C475" s="18"/>
      <c r="D475" s="18"/>
      <c r="E475" s="18"/>
      <c r="F475" s="33">
        <f>F$7*F467</f>
        <v>0</v>
      </c>
      <c r="G475" s="162">
        <f>G$7*G467</f>
        <v>2086.6143623622161</v>
      </c>
      <c r="H475" s="162">
        <f t="shared" ref="H475:P475" si="106">H$7*H467</f>
        <v>2117.0072153607503</v>
      </c>
      <c r="I475" s="162">
        <f>I$7*I467</f>
        <v>2182.505330666138</v>
      </c>
      <c r="J475" s="162">
        <f t="shared" si="106"/>
        <v>2323.0064062645392</v>
      </c>
      <c r="K475" s="162">
        <f t="shared" si="106"/>
        <v>2378.4157896868915</v>
      </c>
      <c r="L475" s="162">
        <f t="shared" si="106"/>
        <v>2418.2780459074665</v>
      </c>
      <c r="M475" s="162">
        <f t="shared" si="106"/>
        <v>2399.1624391744763</v>
      </c>
      <c r="N475" s="162">
        <f t="shared" si="106"/>
        <v>2380.3584302238978</v>
      </c>
      <c r="O475" s="162">
        <f t="shared" si="106"/>
        <v>2360.9897036639081</v>
      </c>
      <c r="P475" s="162">
        <f t="shared" si="106"/>
        <v>2341.0617094097074</v>
      </c>
      <c r="Q475" s="162">
        <f t="shared" ref="Q475:BI475" si="107">Q$7*Q467</f>
        <v>2320.8188321893331</v>
      </c>
      <c r="R475" s="162">
        <f t="shared" si="107"/>
        <v>2300.168914453945</v>
      </c>
      <c r="S475" s="162">
        <f t="shared" si="107"/>
        <v>2277.7449076849753</v>
      </c>
      <c r="T475" s="162">
        <f t="shared" si="107"/>
        <v>2253.7652179359588</v>
      </c>
      <c r="U475" s="162">
        <f t="shared" si="107"/>
        <v>2228.2398626165436</v>
      </c>
      <c r="V475" s="162">
        <f t="shared" si="107"/>
        <v>2204.2224128372359</v>
      </c>
      <c r="W475" s="162">
        <f t="shared" si="107"/>
        <v>2177.7886815226375</v>
      </c>
      <c r="X475" s="162">
        <f t="shared" si="107"/>
        <v>2149.2194754664329</v>
      </c>
      <c r="Y475" s="162">
        <f t="shared" si="107"/>
        <v>2119.7085208007488</v>
      </c>
      <c r="Z475" s="162">
        <f t="shared" si="107"/>
        <v>2089.3066988908158</v>
      </c>
      <c r="AA475" s="162">
        <f t="shared" si="107"/>
        <v>2056.7074473455423</v>
      </c>
      <c r="AB475" s="162">
        <f t="shared" si="107"/>
        <v>2021.6132743737228</v>
      </c>
      <c r="AC475" s="162">
        <f t="shared" si="107"/>
        <v>1983.6010949830218</v>
      </c>
      <c r="AD475" s="162">
        <f t="shared" si="107"/>
        <v>1942.5657775005959</v>
      </c>
      <c r="AE475" s="162">
        <f t="shared" si="107"/>
        <v>1898.3077897190349</v>
      </c>
      <c r="AF475" s="162">
        <f t="shared" si="107"/>
        <v>1850.6227989374584</v>
      </c>
      <c r="AG475" s="162">
        <f t="shared" si="107"/>
        <v>1799.3671162482281</v>
      </c>
      <c r="AH475" s="162">
        <f t="shared" si="107"/>
        <v>1744.3920101752008</v>
      </c>
      <c r="AI475" s="162">
        <f t="shared" si="107"/>
        <v>1685.5435443508666</v>
      </c>
      <c r="AJ475" s="162">
        <f t="shared" si="107"/>
        <v>1622.6624102289568</v>
      </c>
      <c r="AK475" s="162">
        <f t="shared" si="107"/>
        <v>1555.6492516684161</v>
      </c>
      <c r="AL475" s="162">
        <f t="shared" si="107"/>
        <v>1489.3017330938983</v>
      </c>
      <c r="AM475" s="162">
        <f t="shared" si="107"/>
        <v>1419.1854539119986</v>
      </c>
      <c r="AN475" s="162">
        <f t="shared" si="107"/>
        <v>1344.6325471878204</v>
      </c>
      <c r="AO475" s="162">
        <f t="shared" si="107"/>
        <v>1265.4650042187382</v>
      </c>
      <c r="AP475" s="162">
        <f t="shared" si="107"/>
        <v>1197.1642368547405</v>
      </c>
      <c r="AQ475" s="162">
        <f t="shared" si="107"/>
        <v>1125.3923427998873</v>
      </c>
      <c r="AR475" s="162">
        <f t="shared" si="107"/>
        <v>1064.7614984204047</v>
      </c>
      <c r="AS475" s="162">
        <f t="shared" si="107"/>
        <v>1036.6620369122775</v>
      </c>
      <c r="AT475" s="162">
        <f t="shared" si="107"/>
        <v>1025.1967209205959</v>
      </c>
      <c r="AU475" s="162">
        <f t="shared" si="107"/>
        <v>1012.9993648084468</v>
      </c>
      <c r="AV475" s="162">
        <f t="shared" si="107"/>
        <v>999.81133483159442</v>
      </c>
      <c r="AW475" s="162">
        <f t="shared" si="107"/>
        <v>985.4719007765292</v>
      </c>
      <c r="AX475" s="162">
        <f t="shared" si="107"/>
        <v>971.92099520822819</v>
      </c>
      <c r="AY475" s="162">
        <f t="shared" si="107"/>
        <v>958.73305979713291</v>
      </c>
      <c r="AZ475" s="162">
        <f t="shared" si="107"/>
        <v>944.27827699347768</v>
      </c>
      <c r="BA475" s="162">
        <f t="shared" si="107"/>
        <v>928.68903156868805</v>
      </c>
      <c r="BB475" s="162">
        <f t="shared" si="107"/>
        <v>919.00330052172558</v>
      </c>
      <c r="BC475" s="162">
        <f t="shared" si="107"/>
        <v>915.61814638180408</v>
      </c>
      <c r="BD475" s="162">
        <f t="shared" si="107"/>
        <v>917.49814915954573</v>
      </c>
      <c r="BE475" s="162">
        <f t="shared" si="107"/>
        <v>921.05217367198406</v>
      </c>
      <c r="BF475" s="162">
        <f t="shared" si="107"/>
        <v>935.19849678144203</v>
      </c>
      <c r="BG475" s="162">
        <f t="shared" si="107"/>
        <v>949.80205869137899</v>
      </c>
      <c r="BH475" s="162">
        <f t="shared" si="107"/>
        <v>965.48415318188131</v>
      </c>
      <c r="BI475" s="162">
        <f t="shared" si="107"/>
        <v>982.37494710085957</v>
      </c>
      <c r="BJ475" s="18"/>
      <c r="BK475" s="18"/>
    </row>
    <row r="476" spans="1:256" s="6" customFormat="1" x14ac:dyDescent="0.2">
      <c r="A476" s="18"/>
      <c r="B476" s="18"/>
      <c r="C476" s="18"/>
      <c r="D476" s="18"/>
      <c r="E476" s="18"/>
      <c r="F476" s="33"/>
      <c r="G476" s="42"/>
      <c r="H476" s="42"/>
      <c r="I476" s="42"/>
      <c r="J476" s="42"/>
      <c r="K476" s="42"/>
      <c r="L476" s="42"/>
      <c r="M476" s="42"/>
      <c r="N476" s="42"/>
      <c r="O476" s="42"/>
      <c r="P476" s="42"/>
      <c r="Q476" s="42"/>
      <c r="R476" s="42"/>
      <c r="S476" s="42"/>
      <c r="T476" s="42"/>
      <c r="U476" s="42"/>
      <c r="V476" s="42"/>
      <c r="W476" s="42"/>
      <c r="X476" s="42"/>
      <c r="Y476" s="42"/>
      <c r="Z476" s="42"/>
      <c r="AA476" s="42"/>
      <c r="AB476" s="42"/>
      <c r="AC476" s="42"/>
      <c r="AD476" s="42"/>
      <c r="AE476" s="42"/>
      <c r="AF476" s="42"/>
      <c r="AG476" s="42"/>
      <c r="AH476" s="42"/>
      <c r="AI476" s="42"/>
      <c r="AJ476" s="42"/>
      <c r="AK476" s="42"/>
      <c r="AL476" s="42"/>
      <c r="AM476" s="42"/>
      <c r="AN476" s="42"/>
      <c r="AO476" s="42"/>
      <c r="AP476" s="42"/>
      <c r="AQ476" s="42"/>
      <c r="AR476" s="42"/>
      <c r="AS476" s="42"/>
      <c r="AT476" s="42"/>
      <c r="AU476" s="42"/>
      <c r="AV476" s="42"/>
      <c r="AW476" s="42"/>
      <c r="AX476" s="42"/>
      <c r="AY476" s="42"/>
      <c r="AZ476" s="42"/>
      <c r="BA476" s="42"/>
      <c r="BB476" s="42"/>
      <c r="BC476" s="42"/>
      <c r="BD476" s="42"/>
      <c r="BE476" s="42"/>
      <c r="BF476" s="42"/>
      <c r="BG476" s="42"/>
      <c r="BH476" s="42"/>
      <c r="BI476" s="42"/>
      <c r="BJ476" s="18"/>
      <c r="BK476" s="18"/>
    </row>
    <row r="477" spans="1:256" s="6" customFormat="1" x14ac:dyDescent="0.2">
      <c r="A477" s="174"/>
      <c r="B477" s="192" t="s">
        <v>141</v>
      </c>
      <c r="C477" s="174"/>
      <c r="D477" s="174"/>
      <c r="E477" s="174"/>
      <c r="F477" s="205"/>
      <c r="G477" s="206"/>
      <c r="H477" s="206"/>
      <c r="I477" s="206"/>
      <c r="J477" s="206"/>
      <c r="K477" s="206"/>
      <c r="L477" s="206"/>
      <c r="M477" s="206"/>
      <c r="N477" s="206"/>
      <c r="O477" s="206"/>
      <c r="P477" s="206"/>
      <c r="Q477" s="206"/>
      <c r="R477" s="206"/>
      <c r="S477" s="206"/>
      <c r="T477" s="206"/>
      <c r="U477" s="206"/>
      <c r="V477" s="206"/>
      <c r="W477" s="206"/>
      <c r="X477" s="206"/>
      <c r="Y477" s="206"/>
      <c r="Z477" s="206"/>
      <c r="AA477" s="206"/>
      <c r="AB477" s="206"/>
      <c r="AC477" s="206"/>
      <c r="AD477" s="206"/>
      <c r="AE477" s="206"/>
      <c r="AF477" s="206"/>
      <c r="AG477" s="206"/>
      <c r="AH477" s="206"/>
      <c r="AI477" s="206"/>
      <c r="AJ477" s="206"/>
      <c r="AK477" s="206"/>
      <c r="AL477" s="206"/>
      <c r="AM477" s="206"/>
      <c r="AN477" s="206"/>
      <c r="AO477" s="206"/>
      <c r="AP477" s="206"/>
      <c r="AQ477" s="206"/>
      <c r="AR477" s="206"/>
      <c r="AS477" s="206"/>
      <c r="AT477" s="206"/>
      <c r="AU477" s="206"/>
      <c r="AV477" s="206"/>
      <c r="AW477" s="206"/>
      <c r="AX477" s="206"/>
      <c r="AY477" s="206"/>
      <c r="AZ477" s="206"/>
      <c r="BA477" s="206"/>
      <c r="BB477" s="206"/>
      <c r="BC477" s="206"/>
      <c r="BD477" s="206"/>
      <c r="BE477" s="206"/>
      <c r="BF477" s="206"/>
      <c r="BG477" s="206"/>
      <c r="BH477" s="206"/>
      <c r="BI477" s="206"/>
      <c r="BJ477" s="206"/>
      <c r="BK477" s="18"/>
    </row>
    <row r="478" spans="1:256" s="6" customFormat="1" x14ac:dyDescent="0.2">
      <c r="A478" s="20"/>
      <c r="B478" s="26"/>
      <c r="C478" s="20"/>
      <c r="D478" s="20"/>
      <c r="E478" s="20"/>
      <c r="F478" s="291"/>
      <c r="G478" s="292"/>
      <c r="H478" s="292"/>
      <c r="I478" s="292"/>
      <c r="J478" s="292"/>
      <c r="K478" s="292"/>
      <c r="L478" s="292"/>
      <c r="M478" s="292"/>
      <c r="N478" s="292"/>
      <c r="O478" s="292"/>
      <c r="P478" s="292"/>
      <c r="Q478" s="292"/>
      <c r="R478" s="292"/>
      <c r="S478" s="292"/>
      <c r="T478" s="292"/>
      <c r="U478" s="292"/>
      <c r="V478" s="292"/>
      <c r="W478" s="292"/>
      <c r="X478" s="292"/>
      <c r="Y478" s="292"/>
      <c r="Z478" s="292"/>
      <c r="AA478" s="292"/>
      <c r="AB478" s="292"/>
      <c r="AC478" s="292"/>
      <c r="AD478" s="292"/>
      <c r="AE478" s="292"/>
      <c r="AF478" s="292"/>
      <c r="AG478" s="292"/>
      <c r="AH478" s="292"/>
      <c r="AI478" s="292"/>
      <c r="AJ478" s="292"/>
      <c r="AK478" s="292"/>
      <c r="AL478" s="292"/>
      <c r="AM478" s="292"/>
      <c r="AN478" s="292"/>
      <c r="AO478" s="292"/>
      <c r="AP478" s="292"/>
      <c r="AQ478" s="292"/>
      <c r="AR478" s="292"/>
      <c r="AS478" s="292"/>
      <c r="AT478" s="292"/>
      <c r="AU478" s="292"/>
      <c r="AV478" s="292"/>
      <c r="AW478" s="292"/>
      <c r="AX478" s="292"/>
      <c r="AY478" s="292"/>
      <c r="AZ478" s="292"/>
      <c r="BA478" s="292"/>
      <c r="BB478" s="292"/>
      <c r="BC478" s="292"/>
      <c r="BD478" s="292"/>
      <c r="BE478" s="292"/>
      <c r="BF478" s="292"/>
      <c r="BG478" s="292"/>
      <c r="BH478" s="292"/>
      <c r="BI478" s="292"/>
      <c r="BJ478" s="18"/>
      <c r="BK478" s="18"/>
    </row>
    <row r="479" spans="1:256" s="6" customFormat="1" x14ac:dyDescent="0.2">
      <c r="A479" s="20"/>
      <c r="B479" s="18" t="s">
        <v>16</v>
      </c>
      <c r="C479" s="20"/>
      <c r="D479" s="20"/>
      <c r="E479" s="20"/>
      <c r="F479" s="291"/>
      <c r="G479" s="162">
        <f>G492+G505+G518+G531+G544+G557+G570+G583+G596+G609+G622+G635+G648+G661+G674+G687+G700+G713+G726+G739+G752+G765+G778+G791+G804+G817+G830+G843+G856+G869</f>
        <v>49.90192136216271</v>
      </c>
      <c r="H479" s="162">
        <f t="shared" ref="H479:BI479" si="108">H492+H505+H518+H531+H544+H557+H570+H583+H596+H609+H622+H635+H648+H661+H674+H687+H700+H713+H726+H739+H752+H765+H778+H791+H804+H817+H830+H843+H856+H869</f>
        <v>53.133237016004053</v>
      </c>
      <c r="I479" s="162">
        <f t="shared" si="108"/>
        <v>55.957685620184911</v>
      </c>
      <c r="J479" s="162">
        <f t="shared" si="108"/>
        <v>58.050141357395994</v>
      </c>
      <c r="K479" s="162">
        <f t="shared" si="108"/>
        <v>60.098319971062935</v>
      </c>
      <c r="L479" s="162">
        <f t="shared" si="108"/>
        <v>58.623800596491407</v>
      </c>
      <c r="M479" s="162">
        <f t="shared" si="108"/>
        <v>57.894067241413801</v>
      </c>
      <c r="N479" s="162">
        <f t="shared" si="108"/>
        <v>56.712106488108347</v>
      </c>
      <c r="O479" s="162">
        <f t="shared" si="108"/>
        <v>54.750290951335494</v>
      </c>
      <c r="P479" s="162">
        <f t="shared" si="108"/>
        <v>53.005125983697511</v>
      </c>
      <c r="Q479" s="162">
        <f t="shared" si="108"/>
        <v>52.067259147254887</v>
      </c>
      <c r="R479" s="162">
        <f t="shared" si="108"/>
        <v>51.561824955247218</v>
      </c>
      <c r="S479" s="162">
        <f t="shared" si="108"/>
        <v>50.138296762884949</v>
      </c>
      <c r="T479" s="162">
        <f t="shared" si="108"/>
        <v>49.231710524033154</v>
      </c>
      <c r="U479" s="162">
        <f t="shared" si="108"/>
        <v>46.659488180643912</v>
      </c>
      <c r="V479" s="162">
        <f t="shared" si="108"/>
        <v>46.524900789034831</v>
      </c>
      <c r="W479" s="162">
        <f t="shared" si="108"/>
        <v>46.101463582893395</v>
      </c>
      <c r="X479" s="162">
        <f t="shared" si="108"/>
        <v>45.354616609886932</v>
      </c>
      <c r="Y479" s="162">
        <f t="shared" si="108"/>
        <v>44.569655209534766</v>
      </c>
      <c r="Z479" s="162">
        <f t="shared" si="108"/>
        <v>44.228451848562578</v>
      </c>
      <c r="AA479" s="162">
        <f t="shared" si="108"/>
        <v>44.015520593710583</v>
      </c>
      <c r="AB479" s="162">
        <f t="shared" si="108"/>
        <v>43.952320131994895</v>
      </c>
      <c r="AC479" s="162">
        <f t="shared" si="108"/>
        <v>43.906100088368952</v>
      </c>
      <c r="AD479" s="162">
        <f t="shared" si="108"/>
        <v>43.852126955825227</v>
      </c>
      <c r="AE479" s="162">
        <f t="shared" si="108"/>
        <v>43.784690114250573</v>
      </c>
      <c r="AF479" s="162">
        <f t="shared" si="108"/>
        <v>43.720353362012602</v>
      </c>
      <c r="AG479" s="162">
        <f t="shared" si="108"/>
        <v>43.720353362012602</v>
      </c>
      <c r="AH479" s="162">
        <f t="shared" si="108"/>
        <v>43.720353362012602</v>
      </c>
      <c r="AI479" s="162">
        <f t="shared" si="108"/>
        <v>43.720353362012602</v>
      </c>
      <c r="AJ479" s="162">
        <f t="shared" si="108"/>
        <v>43.31019326166885</v>
      </c>
      <c r="AK479" s="162">
        <f t="shared" si="108"/>
        <v>38.355125528235654</v>
      </c>
      <c r="AL479" s="162">
        <f t="shared" si="108"/>
        <v>35.915781490537022</v>
      </c>
      <c r="AM479" s="162">
        <f t="shared" si="108"/>
        <v>35.208591601183848</v>
      </c>
      <c r="AN479" s="162">
        <f t="shared" si="108"/>
        <v>28.881092658610559</v>
      </c>
      <c r="AO479" s="162">
        <f t="shared" si="108"/>
        <v>23.214338572420356</v>
      </c>
      <c r="AP479" s="162">
        <f t="shared" si="108"/>
        <v>23.214338572420356</v>
      </c>
      <c r="AQ479" s="162">
        <f t="shared" si="108"/>
        <v>23.214338572420356</v>
      </c>
      <c r="AR479" s="162">
        <f t="shared" si="108"/>
        <v>23.214338572420356</v>
      </c>
      <c r="AS479" s="162">
        <f t="shared" si="108"/>
        <v>13.202495288416371</v>
      </c>
      <c r="AT479" s="162">
        <f t="shared" si="108"/>
        <v>9.9623297448139549</v>
      </c>
      <c r="AU479" s="162">
        <f t="shared" si="108"/>
        <v>9.6879109978996176</v>
      </c>
      <c r="AV479" s="162">
        <f t="shared" si="108"/>
        <v>8.4692334573771308</v>
      </c>
      <c r="AW479" s="162">
        <f t="shared" si="108"/>
        <v>6.8216150427047291</v>
      </c>
      <c r="AX479" s="162">
        <f t="shared" si="108"/>
        <v>5.1859013649086014</v>
      </c>
      <c r="AY479" s="162">
        <f t="shared" si="108"/>
        <v>4.3218608816078694</v>
      </c>
      <c r="AZ479" s="162">
        <f t="shared" si="108"/>
        <v>3.9119892191628414</v>
      </c>
      <c r="BA479" s="162">
        <f t="shared" si="108"/>
        <v>3.8450263927974118</v>
      </c>
      <c r="BB479" s="162">
        <f t="shared" si="108"/>
        <v>3.7386928447710144</v>
      </c>
      <c r="BC479" s="162">
        <f t="shared" si="108"/>
        <v>3.1539986770037616</v>
      </c>
      <c r="BD479" s="162">
        <f t="shared" si="108"/>
        <v>2.2532701857564308</v>
      </c>
      <c r="BE479" s="162">
        <f t="shared" si="108"/>
        <v>1.033334197297511</v>
      </c>
      <c r="BF479" s="162">
        <f t="shared" si="108"/>
        <v>0.66997741731084159</v>
      </c>
      <c r="BG479" s="162">
        <f t="shared" si="108"/>
        <v>6.8950118183389697E-2</v>
      </c>
      <c r="BH479" s="162">
        <f t="shared" si="108"/>
        <v>0</v>
      </c>
      <c r="BI479" s="162">
        <f t="shared" si="108"/>
        <v>0</v>
      </c>
    </row>
    <row r="480" spans="1:256" s="6" customFormat="1" hidden="1" outlineLevel="2" x14ac:dyDescent="0.2">
      <c r="A480" s="18"/>
      <c r="B480" s="43" t="str">
        <f>C492</f>
        <v>Transmission &amp; Zone land &amp; easements</v>
      </c>
      <c r="C480" s="44"/>
      <c r="D480" s="45" t="s">
        <v>72</v>
      </c>
      <c r="E480" s="44"/>
      <c r="F480" s="46"/>
      <c r="G480" s="163" t="str">
        <f>IF(G$3&gt;A1taxremlife,A1taxvalue-SUM($F480:F480),IF(A1taxremlife="N/A","n/a",A1taxvalue/A1taxremlife))</f>
        <v>n/a</v>
      </c>
      <c r="H480" s="163" t="str">
        <f>IF(H$3&gt;A1taxremlife,A1taxvalue-SUM($F480:G480),IF(A1taxremlife="N/A","n/a",A1taxvalue/A1taxremlife))</f>
        <v>n/a</v>
      </c>
      <c r="I480" s="163" t="str">
        <f>IF(I$3&gt;A1taxremlife,A1taxvalue-SUM($F480:H480),IF(A1taxremlife="N/A","n/a",A1taxvalue/A1taxremlife))</f>
        <v>n/a</v>
      </c>
      <c r="J480" s="163" t="str">
        <f>IF(J$3&gt;A1taxremlife,A1taxvalue-SUM($F480:I480),IF(A1taxremlife="N/A","n/a",A1taxvalue/A1taxremlife))</f>
        <v>n/a</v>
      </c>
      <c r="K480" s="163" t="str">
        <f>IF(K$3&gt;A1taxremlife,A1taxvalue-SUM($F480:J480),IF(A1taxremlife="N/A","n/a",A1taxvalue/A1taxremlife))</f>
        <v>n/a</v>
      </c>
      <c r="L480" s="163" t="str">
        <f>IF(L$3&gt;A1taxremlife,A1taxvalue-SUM($F480:K480),IF(A1taxremlife="N/A","n/a",A1taxvalue/A1taxremlife))</f>
        <v>n/a</v>
      </c>
      <c r="M480" s="163" t="str">
        <f>IF(M$3&gt;A1taxremlife,A1taxvalue-SUM($F480:L480),IF(A1taxremlife="N/A","n/a",A1taxvalue/A1taxremlife))</f>
        <v>n/a</v>
      </c>
      <c r="N480" s="163" t="str">
        <f>IF(N$3&gt;A1taxremlife,A1taxvalue-SUM($F480:M480),IF(A1taxremlife="N/A","n/a",A1taxvalue/A1taxremlife))</f>
        <v>n/a</v>
      </c>
      <c r="O480" s="163" t="str">
        <f>IF(O$3&gt;A1taxremlife,A1taxvalue-SUM($F480:N480),IF(A1taxremlife="N/A","n/a",A1taxvalue/A1taxremlife))</f>
        <v>n/a</v>
      </c>
      <c r="P480" s="163" t="str">
        <f>IF(P$3&gt;A1taxremlife,A1taxvalue-SUM($F480:O480),IF(A1taxremlife="N/A","n/a",A1taxvalue/A1taxremlife))</f>
        <v>n/a</v>
      </c>
      <c r="Q480" s="163" t="str">
        <f>IF(Q$3&gt;A1taxremlife,A1taxvalue-SUM($F480:P480),IF(A1taxremlife="N/A","n/a",A1taxvalue/A1taxremlife))</f>
        <v>n/a</v>
      </c>
      <c r="R480" s="163" t="str">
        <f>IF(R$3&gt;A1taxremlife,A1taxvalue-SUM($F480:Q480),IF(A1taxremlife="N/A","n/a",A1taxvalue/A1taxremlife))</f>
        <v>n/a</v>
      </c>
      <c r="S480" s="163" t="str">
        <f>IF(S$3&gt;A1taxremlife,A1taxvalue-SUM($F480:R480),IF(A1taxremlife="N/A","n/a",A1taxvalue/A1taxremlife))</f>
        <v>n/a</v>
      </c>
      <c r="T480" s="163" t="str">
        <f>IF(T$3&gt;A1taxremlife,A1taxvalue-SUM($F480:S480),IF(A1taxremlife="N/A","n/a",A1taxvalue/A1taxremlife))</f>
        <v>n/a</v>
      </c>
      <c r="U480" s="163" t="str">
        <f>IF(U$3&gt;A1taxremlife,A1taxvalue-SUM($F480:T480),IF(A1taxremlife="N/A","n/a",A1taxvalue/A1taxremlife))</f>
        <v>n/a</v>
      </c>
      <c r="V480" s="163" t="str">
        <f>IF(V$3&gt;A1taxremlife,A1taxvalue-SUM($F480:U480),IF(A1taxremlife="N/A","n/a",A1taxvalue/A1taxremlife))</f>
        <v>n/a</v>
      </c>
      <c r="W480" s="163" t="str">
        <f>IF(W$3&gt;A1taxremlife,A1taxvalue-SUM($F480:V480),IF(A1taxremlife="N/A","n/a",A1taxvalue/A1taxremlife))</f>
        <v>n/a</v>
      </c>
      <c r="X480" s="163" t="str">
        <f>IF(X$3&gt;A1taxremlife,A1taxvalue-SUM($F480:W480),IF(A1taxremlife="N/A","n/a",A1taxvalue/A1taxremlife))</f>
        <v>n/a</v>
      </c>
      <c r="Y480" s="163" t="str">
        <f>IF(Y$3&gt;A1taxremlife,A1taxvalue-SUM($F480:X480),IF(A1taxremlife="N/A","n/a",A1taxvalue/A1taxremlife))</f>
        <v>n/a</v>
      </c>
      <c r="Z480" s="163" t="str">
        <f>IF(Z$3&gt;A1taxremlife,A1taxvalue-SUM($F480:Y480),IF(A1taxremlife="N/A","n/a",A1taxvalue/A1taxremlife))</f>
        <v>n/a</v>
      </c>
      <c r="AA480" s="163" t="str">
        <f>IF(AA$3&gt;A1taxremlife,A1taxvalue-SUM($F480:Z480),IF(A1taxremlife="N/A","n/a",A1taxvalue/A1taxremlife))</f>
        <v>n/a</v>
      </c>
      <c r="AB480" s="163" t="str">
        <f>IF(AB$3&gt;A1taxremlife,A1taxvalue-SUM($F480:AA480),IF(A1taxremlife="N/A","n/a",A1taxvalue/A1taxremlife))</f>
        <v>n/a</v>
      </c>
      <c r="AC480" s="163" t="str">
        <f>IF(AC$3&gt;A1taxremlife,A1taxvalue-SUM($F480:AB480),IF(A1taxremlife="N/A","n/a",A1taxvalue/A1taxremlife))</f>
        <v>n/a</v>
      </c>
      <c r="AD480" s="163" t="str">
        <f>IF(AD$3&gt;A1taxremlife,A1taxvalue-SUM($F480:AC480),IF(A1taxremlife="N/A","n/a",A1taxvalue/A1taxremlife))</f>
        <v>n/a</v>
      </c>
      <c r="AE480" s="163" t="str">
        <f>IF(AE$3&gt;A1taxremlife,A1taxvalue-SUM($F480:AD480),IF(A1taxremlife="N/A","n/a",A1taxvalue/A1taxremlife))</f>
        <v>n/a</v>
      </c>
      <c r="AF480" s="163" t="str">
        <f>IF(AF$3&gt;A1taxremlife,A1taxvalue-SUM($F480:AE480),IF(A1taxremlife="N/A","n/a",A1taxvalue/A1taxremlife))</f>
        <v>n/a</v>
      </c>
      <c r="AG480" s="163" t="str">
        <f>IF(AG$3&gt;A1taxremlife,A1taxvalue-SUM($F480:AF480),IF(A1taxremlife="N/A","n/a",A1taxvalue/A1taxremlife))</f>
        <v>n/a</v>
      </c>
      <c r="AH480" s="163" t="str">
        <f>IF(AH$3&gt;A1taxremlife,A1taxvalue-SUM($F480:AG480),IF(A1taxremlife="N/A","n/a",A1taxvalue/A1taxremlife))</f>
        <v>n/a</v>
      </c>
      <c r="AI480" s="163" t="str">
        <f>IF(AI$3&gt;A1taxremlife,A1taxvalue-SUM($F480:AH480),IF(A1taxremlife="N/A","n/a",A1taxvalue/A1taxremlife))</f>
        <v>n/a</v>
      </c>
      <c r="AJ480" s="163" t="str">
        <f>IF(AJ$3&gt;A1taxremlife,A1taxvalue-SUM($F480:AI480),IF(A1taxremlife="N/A","n/a",A1taxvalue/A1taxremlife))</f>
        <v>n/a</v>
      </c>
      <c r="AK480" s="163" t="str">
        <f>IF(AK$3&gt;A1taxremlife,A1taxvalue-SUM($F480:AJ480),IF(A1taxremlife="N/A","n/a",A1taxvalue/A1taxremlife))</f>
        <v>n/a</v>
      </c>
      <c r="AL480" s="163" t="str">
        <f>IF(AL$3&gt;A1taxremlife,A1taxvalue-SUM($F480:AK480),IF(A1taxremlife="N/A","n/a",A1taxvalue/A1taxremlife))</f>
        <v>n/a</v>
      </c>
      <c r="AM480" s="163" t="str">
        <f>IF(AM$3&gt;A1taxremlife,A1taxvalue-SUM($F480:AL480),IF(A1taxremlife="N/A","n/a",A1taxvalue/A1taxremlife))</f>
        <v>n/a</v>
      </c>
      <c r="AN480" s="163" t="str">
        <f>IF(AN$3&gt;A1taxremlife,A1taxvalue-SUM($F480:AM480),IF(A1taxremlife="N/A","n/a",A1taxvalue/A1taxremlife))</f>
        <v>n/a</v>
      </c>
      <c r="AO480" s="163" t="str">
        <f>IF(AO$3&gt;A1taxremlife,A1taxvalue-SUM($F480:AN480),IF(A1taxremlife="N/A","n/a",A1taxvalue/A1taxremlife))</f>
        <v>n/a</v>
      </c>
      <c r="AP480" s="163" t="str">
        <f>IF(AP$3&gt;A1taxremlife,A1taxvalue-SUM($F480:AO480),IF(A1taxremlife="N/A","n/a",A1taxvalue/A1taxremlife))</f>
        <v>n/a</v>
      </c>
      <c r="AQ480" s="163" t="str">
        <f>IF(AQ$3&gt;A1taxremlife,A1taxvalue-SUM($F480:AP480),IF(A1taxremlife="N/A","n/a",A1taxvalue/A1taxremlife))</f>
        <v>n/a</v>
      </c>
      <c r="AR480" s="163" t="str">
        <f>IF(AR$3&gt;A1taxremlife,A1taxvalue-SUM($F480:AQ480),IF(A1taxremlife="N/A","n/a",A1taxvalue/A1taxremlife))</f>
        <v>n/a</v>
      </c>
      <c r="AS480" s="163" t="str">
        <f>IF(AS$3&gt;A1taxremlife,A1taxvalue-SUM($F480:AR480),IF(A1taxremlife="N/A","n/a",A1taxvalue/A1taxremlife))</f>
        <v>n/a</v>
      </c>
      <c r="AT480" s="163" t="str">
        <f>IF(AT$3&gt;A1taxremlife,A1taxvalue-SUM($F480:AS480),IF(A1taxremlife="N/A","n/a",A1taxvalue/A1taxremlife))</f>
        <v>n/a</v>
      </c>
      <c r="AU480" s="163" t="str">
        <f>IF(AU$3&gt;A1taxremlife,A1taxvalue-SUM($F480:AT480),IF(A1taxremlife="N/A","n/a",A1taxvalue/A1taxremlife))</f>
        <v>n/a</v>
      </c>
      <c r="AV480" s="163" t="str">
        <f>IF(AV$3&gt;A1taxremlife,A1taxvalue-SUM($F480:AU480),IF(A1taxremlife="N/A","n/a",A1taxvalue/A1taxremlife))</f>
        <v>n/a</v>
      </c>
      <c r="AW480" s="163" t="str">
        <f>IF(AW$3&gt;A1taxremlife,A1taxvalue-SUM($F480:AV480),IF(A1taxremlife="N/A","n/a",A1taxvalue/A1taxremlife))</f>
        <v>n/a</v>
      </c>
      <c r="AX480" s="163" t="str">
        <f>IF(AX$3&gt;A1taxremlife,A1taxvalue-SUM($F480:AW480),IF(A1taxremlife="N/A","n/a",A1taxvalue/A1taxremlife))</f>
        <v>n/a</v>
      </c>
      <c r="AY480" s="163" t="str">
        <f>IF(AY$3&gt;A1taxremlife,A1taxvalue-SUM($F480:AX480),IF(A1taxremlife="N/A","n/a",A1taxvalue/A1taxremlife))</f>
        <v>n/a</v>
      </c>
      <c r="AZ480" s="163" t="str">
        <f>IF(AZ$3&gt;A1taxremlife,A1taxvalue-SUM($F480:AY480),IF(A1taxremlife="N/A","n/a",A1taxvalue/A1taxremlife))</f>
        <v>n/a</v>
      </c>
      <c r="BA480" s="163" t="str">
        <f>IF(BA$3&gt;A1taxremlife,A1taxvalue-SUM($F480:AZ480),IF(A1taxremlife="N/A","n/a",A1taxvalue/A1taxremlife))</f>
        <v>n/a</v>
      </c>
      <c r="BB480" s="163" t="str">
        <f>IF(BB$3&gt;A1taxremlife,A1taxvalue-SUM($F480:BA480),IF(A1taxremlife="N/A","n/a",A1taxvalue/A1taxremlife))</f>
        <v>n/a</v>
      </c>
      <c r="BC480" s="163" t="str">
        <f>IF(BC$3&gt;A1taxremlife,A1taxvalue-SUM($F480:BB480),IF(A1taxremlife="N/A","n/a",A1taxvalue/A1taxremlife))</f>
        <v>n/a</v>
      </c>
      <c r="BD480" s="163" t="str">
        <f>IF(BD$3&gt;A1taxremlife,A1taxvalue-SUM($F480:BC480),IF(A1taxremlife="N/A","n/a",A1taxvalue/A1taxremlife))</f>
        <v>n/a</v>
      </c>
      <c r="BE480" s="163" t="str">
        <f>IF(BE$3&gt;A1taxremlife,A1taxvalue-SUM($F480:BD480),IF(A1taxremlife="N/A","n/a",A1taxvalue/A1taxremlife))</f>
        <v>n/a</v>
      </c>
      <c r="BF480" s="163" t="str">
        <f>IF(BF$3&gt;A1taxremlife,A1taxvalue-SUM($F480:BE480),IF(A1taxremlife="N/A","n/a",A1taxvalue/A1taxremlife))</f>
        <v>n/a</v>
      </c>
      <c r="BG480" s="163" t="str">
        <f>IF(BG$3&gt;A1taxremlife,A1taxvalue-SUM($F480:BF480),IF(A1taxremlife="N/A","n/a",A1taxvalue/A1taxremlife))</f>
        <v>n/a</v>
      </c>
      <c r="BH480" s="163" t="str">
        <f>IF(BH$3&gt;A1taxremlife,A1taxvalue-SUM($F480:BG480),IF(A1taxremlife="N/A","n/a",A1taxvalue/A1taxremlife))</f>
        <v>n/a</v>
      </c>
      <c r="BI480" s="163" t="str">
        <f>IF(BI$3&gt;A1taxremlife,A1taxvalue-SUM($F480:BH480),IF(A1taxremlife="N/A","n/a",A1taxvalue/A1taxremlife))</f>
        <v>n/a</v>
      </c>
      <c r="BJ480" s="18"/>
      <c r="BK480" s="18"/>
    </row>
    <row r="481" spans="1:63" s="6" customFormat="1" hidden="1" outlineLevel="2" x14ac:dyDescent="0.2">
      <c r="A481" s="18"/>
      <c r="B481" s="36"/>
      <c r="C481" s="35"/>
      <c r="D481" s="485" t="s">
        <v>71</v>
      </c>
      <c r="E481" s="283">
        <v>0</v>
      </c>
      <c r="F481" s="38"/>
      <c r="G481" s="164"/>
      <c r="H481" s="164"/>
      <c r="I481" s="164"/>
      <c r="J481" s="164"/>
      <c r="K481" s="164"/>
      <c r="L481" s="164"/>
      <c r="M481" s="164"/>
      <c r="N481" s="164"/>
      <c r="O481" s="164"/>
      <c r="P481" s="164"/>
      <c r="Q481" s="164"/>
      <c r="R481" s="164"/>
      <c r="S481" s="164"/>
      <c r="T481" s="164"/>
      <c r="U481" s="164"/>
      <c r="V481" s="164"/>
      <c r="W481" s="164"/>
      <c r="X481" s="164"/>
      <c r="Y481" s="164"/>
      <c r="Z481" s="164"/>
      <c r="AA481" s="164"/>
      <c r="AB481" s="164"/>
      <c r="AC481" s="164"/>
      <c r="AD481" s="164"/>
      <c r="AE481" s="164"/>
      <c r="AF481" s="164"/>
      <c r="AG481" s="164"/>
      <c r="AH481" s="164"/>
      <c r="AI481" s="164"/>
      <c r="AJ481" s="164"/>
      <c r="AK481" s="164"/>
      <c r="AL481" s="164"/>
      <c r="AM481" s="164"/>
      <c r="AN481" s="164"/>
      <c r="AO481" s="164"/>
      <c r="AP481" s="164"/>
      <c r="AQ481" s="164"/>
      <c r="AR481" s="164"/>
      <c r="AS481" s="164"/>
      <c r="AT481" s="164"/>
      <c r="AU481" s="164"/>
      <c r="AV481" s="164"/>
      <c r="AW481" s="164"/>
      <c r="AX481" s="164"/>
      <c r="AY481" s="164"/>
      <c r="AZ481" s="164"/>
      <c r="BA481" s="164"/>
      <c r="BB481" s="164"/>
      <c r="BC481" s="164"/>
      <c r="BD481" s="164"/>
      <c r="BE481" s="164"/>
      <c r="BF481" s="164"/>
      <c r="BG481" s="164"/>
      <c r="BH481" s="164"/>
      <c r="BI481" s="164"/>
      <c r="BJ481" s="18"/>
      <c r="BK481" s="18"/>
    </row>
    <row r="482" spans="1:63" s="6" customFormat="1" hidden="1" outlineLevel="2" x14ac:dyDescent="0.2">
      <c r="A482" s="18"/>
      <c r="B482" s="36"/>
      <c r="C482" s="35"/>
      <c r="D482" s="485"/>
      <c r="E482" s="283">
        <v>1</v>
      </c>
      <c r="F482" s="38"/>
      <c r="G482" s="305"/>
      <c r="H482" s="164" t="str">
        <f>IF(A1taxstdlife="n/a","n/a",IF(H$3&gt;(A1taxstdlife+$E482),((Input!$G$143+Input!$G$109)*$G$7)-SUM($G482:G482),((Input!$G$143+Input!$G$109)*$G$7)/A1taxstdlife))</f>
        <v>n/a</v>
      </c>
      <c r="I482" s="164" t="str">
        <f>IF(A1taxstdlife="n/a","n/a",IF(I$3&gt;(A1taxstdlife+$E482),((Input!$G$143+Input!$G$109)*$G$7)-SUM($G482:H482),((Input!$G$143+Input!$G$109)*$G$7)/A1taxstdlife))</f>
        <v>n/a</v>
      </c>
      <c r="J482" s="164" t="str">
        <f>IF(A1taxstdlife="n/a","n/a",IF(J$3&gt;(A1taxstdlife+$E482),((Input!$G$143+Input!$G$109)*$G$7)-SUM($G482:I482),((Input!$G$143+Input!$G$109)*$G$7)/A1taxstdlife))</f>
        <v>n/a</v>
      </c>
      <c r="K482" s="164" t="str">
        <f>IF(A1taxstdlife="n/a","n/a",IF(K$3&gt;(A1taxstdlife+$E482),((Input!$G$143+Input!$G$109)*$G$7)-SUM($G482:J482),((Input!$G$143+Input!$G$109)*$G$7)/A1taxstdlife))</f>
        <v>n/a</v>
      </c>
      <c r="L482" s="164" t="str">
        <f>IF(A1taxstdlife="n/a","n/a",IF(L$3&gt;(A1taxstdlife+$E482),((Input!$G$143+Input!$G$109)*$G$7)-SUM($G482:K482),((Input!$G$143+Input!$G$109)*$G$7)/A1taxstdlife))</f>
        <v>n/a</v>
      </c>
      <c r="M482" s="164" t="str">
        <f>IF(A1taxstdlife="n/a","n/a",IF(M$3&gt;(A1taxstdlife+$E482),((Input!$G$143+Input!$G$109)*$G$7)-SUM($G482:L482),((Input!$G$143+Input!$G$109)*$G$7)/A1taxstdlife))</f>
        <v>n/a</v>
      </c>
      <c r="N482" s="164" t="str">
        <f>IF(A1taxstdlife="n/a","n/a",IF(N$3&gt;(A1taxstdlife+$E482),((Input!$G$143+Input!$G$109)*$G$7)-SUM($G482:M482),((Input!$G$143+Input!$G$109)*$G$7)/A1taxstdlife))</f>
        <v>n/a</v>
      </c>
      <c r="O482" s="164" t="str">
        <f>IF(A1taxstdlife="n/a","n/a",IF(O$3&gt;(A1taxstdlife+$E482),((Input!$G$143+Input!$G$109)*$G$7)-SUM($G482:N482),((Input!$G$143+Input!$G$109)*$G$7)/A1taxstdlife))</f>
        <v>n/a</v>
      </c>
      <c r="P482" s="164" t="str">
        <f>IF(A1taxstdlife="n/a","n/a",IF(P$3&gt;(A1taxstdlife+$E482),((Input!$G$143+Input!$G$109)*$G$7)-SUM($G482:O482),((Input!$G$143+Input!$G$109)*$G$7)/A1taxstdlife))</f>
        <v>n/a</v>
      </c>
      <c r="Q482" s="164" t="str">
        <f>IF(A1taxstdlife="n/a","n/a",IF(Q$3&gt;(A1taxstdlife+$E482),((Input!$G$143+Input!$G$109)*$G$7)-SUM($G482:P482),((Input!$G$143+Input!$G$109)*$G$7)/A1taxstdlife))</f>
        <v>n/a</v>
      </c>
      <c r="R482" s="164" t="str">
        <f>IF(A1taxstdlife="n/a","n/a",IF(R$3&gt;(A1taxstdlife+$E482),((Input!$G$143+Input!$G$109)*$G$7)-SUM($G482:Q482),((Input!$G$143+Input!$G$109)*$G$7)/A1taxstdlife))</f>
        <v>n/a</v>
      </c>
      <c r="S482" s="164" t="str">
        <f>IF(A1taxstdlife="n/a","n/a",IF(S$3&gt;(A1taxstdlife+$E482),((Input!$G$143+Input!$G$109)*$G$7)-SUM($G482:R482),((Input!$G$143+Input!$G$109)*$G$7)/A1taxstdlife))</f>
        <v>n/a</v>
      </c>
      <c r="T482" s="164" t="str">
        <f>IF(A1taxstdlife="n/a","n/a",IF(T$3&gt;(A1taxstdlife+$E482),((Input!$G$143+Input!$G$109)*$G$7)-SUM($G482:S482),((Input!$G$143+Input!$G$109)*$G$7)/A1taxstdlife))</f>
        <v>n/a</v>
      </c>
      <c r="U482" s="164" t="str">
        <f>IF(A1taxstdlife="n/a","n/a",IF(U$3&gt;(A1taxstdlife+$E482),((Input!$G$143+Input!$G$109)*$G$7)-SUM($G482:T482),((Input!$G$143+Input!$G$109)*$G$7)/A1taxstdlife))</f>
        <v>n/a</v>
      </c>
      <c r="V482" s="164" t="str">
        <f>IF(A1taxstdlife="n/a","n/a",IF(V$3&gt;(A1taxstdlife+$E482),((Input!$G$143+Input!$G$109)*$G$7)-SUM($G482:U482),((Input!$G$143+Input!$G$109)*$G$7)/A1taxstdlife))</f>
        <v>n/a</v>
      </c>
      <c r="W482" s="164" t="str">
        <f>IF(A1taxstdlife="n/a","n/a",IF(W$3&gt;(A1taxstdlife+$E482),((Input!$G$143+Input!$G$109)*$G$7)-SUM($G482:V482),((Input!$G$143+Input!$G$109)*$G$7)/A1taxstdlife))</f>
        <v>n/a</v>
      </c>
      <c r="X482" s="164" t="str">
        <f>IF(A1taxstdlife="n/a","n/a",IF(X$3&gt;(A1taxstdlife+$E482),((Input!$G$143+Input!$G$109)*$G$7)-SUM($G482:W482),((Input!$G$143+Input!$G$109)*$G$7)/A1taxstdlife))</f>
        <v>n/a</v>
      </c>
      <c r="Y482" s="164" t="str">
        <f>IF(A1taxstdlife="n/a","n/a",IF(Y$3&gt;(A1taxstdlife+$E482),((Input!$G$143+Input!$G$109)*$G$7)-SUM($G482:X482),((Input!$G$143+Input!$G$109)*$G$7)/A1taxstdlife))</f>
        <v>n/a</v>
      </c>
      <c r="Z482" s="164" t="str">
        <f>IF(A1taxstdlife="n/a","n/a",IF(Z$3&gt;(A1taxstdlife+$E482),((Input!$G$143+Input!$G$109)*$G$7)-SUM($G482:Y482),((Input!$G$143+Input!$G$109)*$G$7)/A1taxstdlife))</f>
        <v>n/a</v>
      </c>
      <c r="AA482" s="164" t="str">
        <f>IF(A1taxstdlife="n/a","n/a",IF(AA$3&gt;(A1taxstdlife+$E482),((Input!$G$143+Input!$G$109)*$G$7)-SUM($G482:Z482),((Input!$G$143+Input!$G$109)*$G$7)/A1taxstdlife))</f>
        <v>n/a</v>
      </c>
      <c r="AB482" s="164" t="str">
        <f>IF(A1taxstdlife="n/a","n/a",IF(AB$3&gt;(A1taxstdlife+$E482),((Input!$G$143+Input!$G$109)*$G$7)-SUM($G482:AA482),((Input!$G$143+Input!$G$109)*$G$7)/A1taxstdlife))</f>
        <v>n/a</v>
      </c>
      <c r="AC482" s="164" t="str">
        <f>IF(A1taxstdlife="n/a","n/a",IF(AC$3&gt;(A1taxstdlife+$E482),((Input!$G$143+Input!$G$109)*$G$7)-SUM($G482:AB482),((Input!$G$143+Input!$G$109)*$G$7)/A1taxstdlife))</f>
        <v>n/a</v>
      </c>
      <c r="AD482" s="164" t="str">
        <f>IF(A1taxstdlife="n/a","n/a",IF(AD$3&gt;(A1taxstdlife+$E482),((Input!$G$143+Input!$G$109)*$G$7)-SUM($G482:AC482),((Input!$G$143+Input!$G$109)*$G$7)/A1taxstdlife))</f>
        <v>n/a</v>
      </c>
      <c r="AE482" s="164" t="str">
        <f>IF(A1taxstdlife="n/a","n/a",IF(AE$3&gt;(A1taxstdlife+$E482),((Input!$G$143+Input!$G$109)*$G$7)-SUM($G482:AD482),((Input!$G$143+Input!$G$109)*$G$7)/A1taxstdlife))</f>
        <v>n/a</v>
      </c>
      <c r="AF482" s="164" t="str">
        <f>IF(A1taxstdlife="n/a","n/a",IF(AF$3&gt;(A1taxstdlife+$E482),((Input!$G$143+Input!$G$109)*$G$7)-SUM($G482:AE482),((Input!$G$143+Input!$G$109)*$G$7)/A1taxstdlife))</f>
        <v>n/a</v>
      </c>
      <c r="AG482" s="164" t="str">
        <f>IF(A1taxstdlife="n/a","n/a",IF(AG$3&gt;(A1taxstdlife+$E482),((Input!$G$143+Input!$G$109)*$G$7)-SUM($G482:AF482),((Input!$G$143+Input!$G$109)*$G$7)/A1taxstdlife))</f>
        <v>n/a</v>
      </c>
      <c r="AH482" s="164" t="str">
        <f>IF(A1taxstdlife="n/a","n/a",IF(AH$3&gt;(A1taxstdlife+$E482),((Input!$G$143+Input!$G$109)*$G$7)-SUM($G482:AG482),((Input!$G$143+Input!$G$109)*$G$7)/A1taxstdlife))</f>
        <v>n/a</v>
      </c>
      <c r="AI482" s="164" t="str">
        <f>IF(A1taxstdlife="n/a","n/a",IF(AI$3&gt;(A1taxstdlife+$E482),((Input!$G$143+Input!$G$109)*$G$7)-SUM($G482:AH482),((Input!$G$143+Input!$G$109)*$G$7)/A1taxstdlife))</f>
        <v>n/a</v>
      </c>
      <c r="AJ482" s="164" t="str">
        <f>IF(A1taxstdlife="n/a","n/a",IF(AJ$3&gt;(A1taxstdlife+$E482),((Input!$G$143+Input!$G$109)*$G$7)-SUM($G482:AI482),((Input!$G$143+Input!$G$109)*$G$7)/A1taxstdlife))</f>
        <v>n/a</v>
      </c>
      <c r="AK482" s="164" t="str">
        <f>IF(A1taxstdlife="n/a","n/a",IF(AK$3&gt;(A1taxstdlife+$E482),((Input!$G$143+Input!$G$109)*$G$7)-SUM($G482:AJ482),((Input!$G$143+Input!$G$109)*$G$7)/A1taxstdlife))</f>
        <v>n/a</v>
      </c>
      <c r="AL482" s="164" t="str">
        <f>IF(A1taxstdlife="n/a","n/a",IF(AL$3&gt;(A1taxstdlife+$E482),((Input!$G$143+Input!$G$109)*$G$7)-SUM($G482:AK482),((Input!$G$143+Input!$G$109)*$G$7)/A1taxstdlife))</f>
        <v>n/a</v>
      </c>
      <c r="AM482" s="164" t="str">
        <f>IF(A1taxstdlife="n/a","n/a",IF(AM$3&gt;(A1taxstdlife+$E482),((Input!$G$143+Input!$G$109)*$G$7)-SUM($G482:AL482),((Input!$G$143+Input!$G$109)*$G$7)/A1taxstdlife))</f>
        <v>n/a</v>
      </c>
      <c r="AN482" s="164" t="str">
        <f>IF(A1taxstdlife="n/a","n/a",IF(AN$3&gt;(A1taxstdlife+$E482),((Input!$G$143+Input!$G$109)*$G$7)-SUM($G482:AM482),((Input!$G$143+Input!$G$109)*$G$7)/A1taxstdlife))</f>
        <v>n/a</v>
      </c>
      <c r="AO482" s="164" t="str">
        <f>IF(A1taxstdlife="n/a","n/a",IF(AO$3&gt;(A1taxstdlife+$E482),((Input!$G$143+Input!$G$109)*$G$7)-SUM($G482:AN482),((Input!$G$143+Input!$G$109)*$G$7)/A1taxstdlife))</f>
        <v>n/a</v>
      </c>
      <c r="AP482" s="164" t="str">
        <f>IF(A1taxstdlife="n/a","n/a",IF(AP$3&gt;(A1taxstdlife+$E482),((Input!$G$143+Input!$G$109)*$G$7)-SUM($G482:AO482),((Input!$G$143+Input!$G$109)*$G$7)/A1taxstdlife))</f>
        <v>n/a</v>
      </c>
      <c r="AQ482" s="164" t="str">
        <f>IF(A1taxstdlife="n/a","n/a",IF(AQ$3&gt;(A1taxstdlife+$E482),((Input!$G$143+Input!$G$109)*$G$7)-SUM($G482:AP482),((Input!$G$143+Input!$G$109)*$G$7)/A1taxstdlife))</f>
        <v>n/a</v>
      </c>
      <c r="AR482" s="164" t="str">
        <f>IF(A1taxstdlife="n/a","n/a",IF(AR$3&gt;(A1taxstdlife+$E482),((Input!$G$143+Input!$G$109)*$G$7)-SUM($G482:AQ482),((Input!$G$143+Input!$G$109)*$G$7)/A1taxstdlife))</f>
        <v>n/a</v>
      </c>
      <c r="AS482" s="164" t="str">
        <f>IF(A1taxstdlife="n/a","n/a",IF(AS$3&gt;(A1taxstdlife+$E482),((Input!$G$143+Input!$G$109)*$G$7)-SUM($G482:AR482),((Input!$G$143+Input!$G$109)*$G$7)/A1taxstdlife))</f>
        <v>n/a</v>
      </c>
      <c r="AT482" s="164" t="str">
        <f>IF(A1taxstdlife="n/a","n/a",IF(AT$3&gt;(A1taxstdlife+$E482),((Input!$G$143+Input!$G$109)*$G$7)-SUM($G482:AS482),((Input!$G$143+Input!$G$109)*$G$7)/A1taxstdlife))</f>
        <v>n/a</v>
      </c>
      <c r="AU482" s="164" t="str">
        <f>IF(A1taxstdlife="n/a","n/a",IF(AU$3&gt;(A1taxstdlife+$E482),((Input!$G$143+Input!$G$109)*$G$7)-SUM($G482:AT482),((Input!$G$143+Input!$G$109)*$G$7)/A1taxstdlife))</f>
        <v>n/a</v>
      </c>
      <c r="AV482" s="164" t="str">
        <f>IF(A1taxstdlife="n/a","n/a",IF(AV$3&gt;(A1taxstdlife+$E482),((Input!$G$143+Input!$G$109)*$G$7)-SUM($G482:AU482),((Input!$G$143+Input!$G$109)*$G$7)/A1taxstdlife))</f>
        <v>n/a</v>
      </c>
      <c r="AW482" s="164" t="str">
        <f>IF(A1taxstdlife="n/a","n/a",IF(AW$3&gt;(A1taxstdlife+$E482),((Input!$G$143+Input!$G$109)*$G$7)-SUM($G482:AV482),((Input!$G$143+Input!$G$109)*$G$7)/A1taxstdlife))</f>
        <v>n/a</v>
      </c>
      <c r="AX482" s="164" t="str">
        <f>IF(A1taxstdlife="n/a","n/a",IF(AX$3&gt;(A1taxstdlife+$E482),((Input!$G$143+Input!$G$109)*$G$7)-SUM($G482:AW482),((Input!$G$143+Input!$G$109)*$G$7)/A1taxstdlife))</f>
        <v>n/a</v>
      </c>
      <c r="AY482" s="164" t="str">
        <f>IF(A1taxstdlife="n/a","n/a",IF(AY$3&gt;(A1taxstdlife+$E482),((Input!$G$143+Input!$G$109)*$G$7)-SUM($G482:AX482),((Input!$G$143+Input!$G$109)*$G$7)/A1taxstdlife))</f>
        <v>n/a</v>
      </c>
      <c r="AZ482" s="164" t="str">
        <f>IF(A1taxstdlife="n/a","n/a",IF(AZ$3&gt;(A1taxstdlife+$E482),((Input!$G$143+Input!$G$109)*$G$7)-SUM($G482:AY482),((Input!$G$143+Input!$G$109)*$G$7)/A1taxstdlife))</f>
        <v>n/a</v>
      </c>
      <c r="BA482" s="164" t="str">
        <f>IF(A1taxstdlife="n/a","n/a",IF(BA$3&gt;(A1taxstdlife+$E482),((Input!$G$143+Input!$G$109)*$G$7)-SUM($G482:AZ482),((Input!$G$143+Input!$G$109)*$G$7)/A1taxstdlife))</f>
        <v>n/a</v>
      </c>
      <c r="BB482" s="164" t="str">
        <f>IF(A1taxstdlife="n/a","n/a",IF(BB$3&gt;(A1taxstdlife+$E482),((Input!$G$143+Input!$G$109)*$G$7)-SUM($G482:BA482),((Input!$G$143+Input!$G$109)*$G$7)/A1taxstdlife))</f>
        <v>n/a</v>
      </c>
      <c r="BC482" s="164" t="str">
        <f>IF(A1taxstdlife="n/a","n/a",IF(BC$3&gt;(A1taxstdlife+$E482),((Input!$G$143+Input!$G$109)*$G$7)-SUM($G482:BB482),((Input!$G$143+Input!$G$109)*$G$7)/A1taxstdlife))</f>
        <v>n/a</v>
      </c>
      <c r="BD482" s="164" t="str">
        <f>IF(A1taxstdlife="n/a","n/a",IF(BD$3&gt;(A1taxstdlife+$E482),((Input!$G$143+Input!$G$109)*$G$7)-SUM($G482:BC482),((Input!$G$143+Input!$G$109)*$G$7)/A1taxstdlife))</f>
        <v>n/a</v>
      </c>
      <c r="BE482" s="164" t="str">
        <f>IF(A1taxstdlife="n/a","n/a",IF(BE$3&gt;(A1taxstdlife+$E482),((Input!$G$143+Input!$G$109)*$G$7)-SUM($G482:BD482),((Input!$G$143+Input!$G$109)*$G$7)/A1taxstdlife))</f>
        <v>n/a</v>
      </c>
      <c r="BF482" s="164" t="str">
        <f>IF(A1taxstdlife="n/a","n/a",IF(BF$3&gt;(A1taxstdlife+$E482),((Input!$G$143+Input!$G$109)*$G$7)-SUM($G482:BE482),((Input!$G$143+Input!$G$109)*$G$7)/A1taxstdlife))</f>
        <v>n/a</v>
      </c>
      <c r="BG482" s="164" t="str">
        <f>IF(A1taxstdlife="n/a","n/a",IF(BG$3&gt;(A1taxstdlife+$E482),((Input!$G$143+Input!$G$109)*$G$7)-SUM($G482:BF482),((Input!$G$143+Input!$G$109)*$G$7)/A1taxstdlife))</f>
        <v>n/a</v>
      </c>
      <c r="BH482" s="164" t="str">
        <f>IF(A1taxstdlife="n/a","n/a",IF(BH$3&gt;(A1taxstdlife+$E482),((Input!$G$143+Input!$G$109)*$G$7)-SUM($G482:BG482),((Input!$G$143+Input!$G$109)*$G$7)/A1taxstdlife))</f>
        <v>n/a</v>
      </c>
      <c r="BI482" s="164" t="str">
        <f>IF(A1taxstdlife="n/a","n/a",IF(BI$3&gt;(A1taxstdlife+$E482),((Input!$G$143+Input!$G$109)*$G$7)-SUM($G482:BH482),((Input!$G$143+Input!$G$109)*$G$7)/A1taxstdlife))</f>
        <v>n/a</v>
      </c>
      <c r="BJ482" s="18"/>
      <c r="BK482" s="18"/>
    </row>
    <row r="483" spans="1:63" s="6" customFormat="1" hidden="1" outlineLevel="2" x14ac:dyDescent="0.2">
      <c r="A483" s="18"/>
      <c r="B483" s="36"/>
      <c r="C483" s="35"/>
      <c r="D483" s="485"/>
      <c r="E483" s="283">
        <v>2</v>
      </c>
      <c r="F483" s="38"/>
      <c r="G483" s="306"/>
      <c r="H483" s="307"/>
      <c r="I483" s="164" t="str">
        <f>IF(A1taxstdlife="n/a","n/a",IF(I$3&gt;(A1taxstdlife+$E483),((Input!$H$143+Input!$H$109)*$H$7)-SUM($H483:H483),((Input!$H$143+Input!$H$109)*$H$7)/A1taxstdlife))</f>
        <v>n/a</v>
      </c>
      <c r="J483" s="164" t="str">
        <f>IF(A1taxstdlife="n/a","n/a",IF(J$3&gt;(A1taxstdlife+$E483),((Input!$H$143+Input!$H$109)*$H$7)-SUM($H483:I483),((Input!$H$143+Input!$H$109)*$H$7)/A1taxstdlife))</f>
        <v>n/a</v>
      </c>
      <c r="K483" s="164" t="str">
        <f>IF(A1taxstdlife="n/a","n/a",IF(K$3&gt;(A1taxstdlife+$E483),((Input!$H$143+Input!$H$109)*$H$7)-SUM($H483:J483),((Input!$H$143+Input!$H$109)*$H$7)/A1taxstdlife))</f>
        <v>n/a</v>
      </c>
      <c r="L483" s="164" t="str">
        <f>IF(A1taxstdlife="n/a","n/a",IF(L$3&gt;(A1taxstdlife+$E483),((Input!$H$143+Input!$H$109)*$H$7)-SUM($H483:K483),((Input!$H$143+Input!$H$109)*$H$7)/A1taxstdlife))</f>
        <v>n/a</v>
      </c>
      <c r="M483" s="164" t="str">
        <f>IF(A1taxstdlife="n/a","n/a",IF(M$3&gt;(A1taxstdlife+$E483),((Input!$H$143+Input!$H$109)*$H$7)-SUM($H483:L483),((Input!$H$143+Input!$H$109)*$H$7)/A1taxstdlife))</f>
        <v>n/a</v>
      </c>
      <c r="N483" s="164" t="str">
        <f>IF(A1taxstdlife="n/a","n/a",IF(N$3&gt;(A1taxstdlife+$E483),((Input!$H$143+Input!$H$109)*$H$7)-SUM($H483:M483),((Input!$H$143+Input!$H$109)*$H$7)/A1taxstdlife))</f>
        <v>n/a</v>
      </c>
      <c r="O483" s="164" t="str">
        <f>IF(A1taxstdlife="n/a","n/a",IF(O$3&gt;(A1taxstdlife+$E483),((Input!$H$143+Input!$H$109)*$H$7)-SUM($H483:N483),((Input!$H$143+Input!$H$109)*$H$7)/A1taxstdlife))</f>
        <v>n/a</v>
      </c>
      <c r="P483" s="164" t="str">
        <f>IF(A1taxstdlife="n/a","n/a",IF(P$3&gt;(A1taxstdlife+$E483),((Input!$H$143+Input!$H$109)*$H$7)-SUM($H483:O483),((Input!$H$143+Input!$H$109)*$H$7)/A1taxstdlife))</f>
        <v>n/a</v>
      </c>
      <c r="Q483" s="164" t="str">
        <f>IF(A1taxstdlife="n/a","n/a",IF(Q$3&gt;(A1taxstdlife+$E483),((Input!$H$143+Input!$H$109)*$H$7)-SUM($H483:P483),((Input!$H$143+Input!$H$109)*$H$7)/A1taxstdlife))</f>
        <v>n/a</v>
      </c>
      <c r="R483" s="164" t="str">
        <f>IF(A1taxstdlife="n/a","n/a",IF(R$3&gt;(A1taxstdlife+$E483),((Input!$H$143+Input!$H$109)*$H$7)-SUM($H483:Q483),((Input!$H$143+Input!$H$109)*$H$7)/A1taxstdlife))</f>
        <v>n/a</v>
      </c>
      <c r="S483" s="164" t="str">
        <f>IF(A1taxstdlife="n/a","n/a",IF(S$3&gt;(A1taxstdlife+$E483),((Input!$H$143+Input!$H$109)*$H$7)-SUM($H483:R483),((Input!$H$143+Input!$H$109)*$H$7)/A1taxstdlife))</f>
        <v>n/a</v>
      </c>
      <c r="T483" s="164" t="str">
        <f>IF(A1taxstdlife="n/a","n/a",IF(T$3&gt;(A1taxstdlife+$E483),((Input!$H$143+Input!$H$109)*$H$7)-SUM($H483:S483),((Input!$H$143+Input!$H$109)*$H$7)/A1taxstdlife))</f>
        <v>n/a</v>
      </c>
      <c r="U483" s="164" t="str">
        <f>IF(A1taxstdlife="n/a","n/a",IF(U$3&gt;(A1taxstdlife+$E483),((Input!$H$143+Input!$H$109)*$H$7)-SUM($H483:T483),((Input!$H$143+Input!$H$109)*$H$7)/A1taxstdlife))</f>
        <v>n/a</v>
      </c>
      <c r="V483" s="164" t="str">
        <f>IF(A1taxstdlife="n/a","n/a",IF(V$3&gt;(A1taxstdlife+$E483),((Input!$H$143+Input!$H$109)*$H$7)-SUM($H483:U483),((Input!$H$143+Input!$H$109)*$H$7)/A1taxstdlife))</f>
        <v>n/a</v>
      </c>
      <c r="W483" s="164" t="str">
        <f>IF(A1taxstdlife="n/a","n/a",IF(W$3&gt;(A1taxstdlife+$E483),((Input!$H$143+Input!$H$109)*$H$7)-SUM($H483:V483),((Input!$H$143+Input!$H$109)*$H$7)/A1taxstdlife))</f>
        <v>n/a</v>
      </c>
      <c r="X483" s="164" t="str">
        <f>IF(A1taxstdlife="n/a","n/a",IF(X$3&gt;(A1taxstdlife+$E483),((Input!$H$143+Input!$H$109)*$H$7)-SUM($H483:W483),((Input!$H$143+Input!$H$109)*$H$7)/A1taxstdlife))</f>
        <v>n/a</v>
      </c>
      <c r="Y483" s="164" t="str">
        <f>IF(A1taxstdlife="n/a","n/a",IF(Y$3&gt;(A1taxstdlife+$E483),((Input!$H$143+Input!$H$109)*$H$7)-SUM($H483:X483),((Input!$H$143+Input!$H$109)*$H$7)/A1taxstdlife))</f>
        <v>n/a</v>
      </c>
      <c r="Z483" s="164" t="str">
        <f>IF(A1taxstdlife="n/a","n/a",IF(Z$3&gt;(A1taxstdlife+$E483),((Input!$H$143+Input!$H$109)*$H$7)-SUM($H483:Y483),((Input!$H$143+Input!$H$109)*$H$7)/A1taxstdlife))</f>
        <v>n/a</v>
      </c>
      <c r="AA483" s="164" t="str">
        <f>IF(A1taxstdlife="n/a","n/a",IF(AA$3&gt;(A1taxstdlife+$E483),((Input!$H$143+Input!$H$109)*$H$7)-SUM($H483:Z483),((Input!$H$143+Input!$H$109)*$H$7)/A1taxstdlife))</f>
        <v>n/a</v>
      </c>
      <c r="AB483" s="164" t="str">
        <f>IF(A1taxstdlife="n/a","n/a",IF(AB$3&gt;(A1taxstdlife+$E483),((Input!$H$143+Input!$H$109)*$H$7)-SUM($H483:AA483),((Input!$H$143+Input!$H$109)*$H$7)/A1taxstdlife))</f>
        <v>n/a</v>
      </c>
      <c r="AC483" s="164" t="str">
        <f>IF(A1taxstdlife="n/a","n/a",IF(AC$3&gt;(A1taxstdlife+$E483),((Input!$H$143+Input!$H$109)*$H$7)-SUM($H483:AB483),((Input!$H$143+Input!$H$109)*$H$7)/A1taxstdlife))</f>
        <v>n/a</v>
      </c>
      <c r="AD483" s="164" t="str">
        <f>IF(A1taxstdlife="n/a","n/a",IF(AD$3&gt;(A1taxstdlife+$E483),((Input!$H$143+Input!$H$109)*$H$7)-SUM($H483:AC483),((Input!$H$143+Input!$H$109)*$H$7)/A1taxstdlife))</f>
        <v>n/a</v>
      </c>
      <c r="AE483" s="164" t="str">
        <f>IF(A1taxstdlife="n/a","n/a",IF(AE$3&gt;(A1taxstdlife+$E483),((Input!$H$143+Input!$H$109)*$H$7)-SUM($H483:AD483),((Input!$H$143+Input!$H$109)*$H$7)/A1taxstdlife))</f>
        <v>n/a</v>
      </c>
      <c r="AF483" s="164" t="str">
        <f>IF(A1taxstdlife="n/a","n/a",IF(AF$3&gt;(A1taxstdlife+$E483),((Input!$H$143+Input!$H$109)*$H$7)-SUM($H483:AE483),((Input!$H$143+Input!$H$109)*$H$7)/A1taxstdlife))</f>
        <v>n/a</v>
      </c>
      <c r="AG483" s="164" t="str">
        <f>IF(A1taxstdlife="n/a","n/a",IF(AG$3&gt;(A1taxstdlife+$E483),((Input!$H$143+Input!$H$109)*$H$7)-SUM($H483:AF483),((Input!$H$143+Input!$H$109)*$H$7)/A1taxstdlife))</f>
        <v>n/a</v>
      </c>
      <c r="AH483" s="164" t="str">
        <f>IF(A1taxstdlife="n/a","n/a",IF(AH$3&gt;(A1taxstdlife+$E483),((Input!$H$143+Input!$H$109)*$H$7)-SUM($H483:AG483),((Input!$H$143+Input!$H$109)*$H$7)/A1taxstdlife))</f>
        <v>n/a</v>
      </c>
      <c r="AI483" s="164" t="str">
        <f>IF(A1taxstdlife="n/a","n/a",IF(AI$3&gt;(A1taxstdlife+$E483),((Input!$H$143+Input!$H$109)*$H$7)-SUM($H483:AH483),((Input!$H$143+Input!$H$109)*$H$7)/A1taxstdlife))</f>
        <v>n/a</v>
      </c>
      <c r="AJ483" s="164" t="str">
        <f>IF(A1taxstdlife="n/a","n/a",IF(AJ$3&gt;(A1taxstdlife+$E483),((Input!$H$143+Input!$H$109)*$H$7)-SUM($H483:AI483),((Input!$H$143+Input!$H$109)*$H$7)/A1taxstdlife))</f>
        <v>n/a</v>
      </c>
      <c r="AK483" s="164" t="str">
        <f>IF(A1taxstdlife="n/a","n/a",IF(AK$3&gt;(A1taxstdlife+$E483),((Input!$H$143+Input!$H$109)*$H$7)-SUM($H483:AJ483),((Input!$H$143+Input!$H$109)*$H$7)/A1taxstdlife))</f>
        <v>n/a</v>
      </c>
      <c r="AL483" s="164" t="str">
        <f>IF(A1taxstdlife="n/a","n/a",IF(AL$3&gt;(A1taxstdlife+$E483),((Input!$H$143+Input!$H$109)*$H$7)-SUM($H483:AK483),((Input!$H$143+Input!$H$109)*$H$7)/A1taxstdlife))</f>
        <v>n/a</v>
      </c>
      <c r="AM483" s="164" t="str">
        <f>IF(A1taxstdlife="n/a","n/a",IF(AM$3&gt;(A1taxstdlife+$E483),((Input!$H$143+Input!$H$109)*$H$7)-SUM($H483:AL483),((Input!$H$143+Input!$H$109)*$H$7)/A1taxstdlife))</f>
        <v>n/a</v>
      </c>
      <c r="AN483" s="164" t="str">
        <f>IF(A1taxstdlife="n/a","n/a",IF(AN$3&gt;(A1taxstdlife+$E483),((Input!$H$143+Input!$H$109)*$H$7)-SUM($H483:AM483),((Input!$H$143+Input!$H$109)*$H$7)/A1taxstdlife))</f>
        <v>n/a</v>
      </c>
      <c r="AO483" s="164" t="str">
        <f>IF(A1taxstdlife="n/a","n/a",IF(AO$3&gt;(A1taxstdlife+$E483),((Input!$H$143+Input!$H$109)*$H$7)-SUM($H483:AN483),((Input!$H$143+Input!$H$109)*$H$7)/A1taxstdlife))</f>
        <v>n/a</v>
      </c>
      <c r="AP483" s="164" t="str">
        <f>IF(A1taxstdlife="n/a","n/a",IF(AP$3&gt;(A1taxstdlife+$E483),((Input!$H$143+Input!$H$109)*$H$7)-SUM($H483:AO483),((Input!$H$143+Input!$H$109)*$H$7)/A1taxstdlife))</f>
        <v>n/a</v>
      </c>
      <c r="AQ483" s="164" t="str">
        <f>IF(A1taxstdlife="n/a","n/a",IF(AQ$3&gt;(A1taxstdlife+$E483),((Input!$H$143+Input!$H$109)*$H$7)-SUM($H483:AP483),((Input!$H$143+Input!$H$109)*$H$7)/A1taxstdlife))</f>
        <v>n/a</v>
      </c>
      <c r="AR483" s="164" t="str">
        <f>IF(A1taxstdlife="n/a","n/a",IF(AR$3&gt;(A1taxstdlife+$E483),((Input!$H$143+Input!$H$109)*$H$7)-SUM($H483:AQ483),((Input!$H$143+Input!$H$109)*$H$7)/A1taxstdlife))</f>
        <v>n/a</v>
      </c>
      <c r="AS483" s="164" t="str">
        <f>IF(A1taxstdlife="n/a","n/a",IF(AS$3&gt;(A1taxstdlife+$E483),((Input!$H$143+Input!$H$109)*$H$7)-SUM($H483:AR483),((Input!$H$143+Input!$H$109)*$H$7)/A1taxstdlife))</f>
        <v>n/a</v>
      </c>
      <c r="AT483" s="164" t="str">
        <f>IF(A1taxstdlife="n/a","n/a",IF(AT$3&gt;(A1taxstdlife+$E483),((Input!$H$143+Input!$H$109)*$H$7)-SUM($H483:AS483),((Input!$H$143+Input!$H$109)*$H$7)/A1taxstdlife))</f>
        <v>n/a</v>
      </c>
      <c r="AU483" s="164" t="str">
        <f>IF(A1taxstdlife="n/a","n/a",IF(AU$3&gt;(A1taxstdlife+$E483),((Input!$H$143+Input!$H$109)*$H$7)-SUM($H483:AT483),((Input!$H$143+Input!$H$109)*$H$7)/A1taxstdlife))</f>
        <v>n/a</v>
      </c>
      <c r="AV483" s="164" t="str">
        <f>IF(A1taxstdlife="n/a","n/a",IF(AV$3&gt;(A1taxstdlife+$E483),((Input!$H$143+Input!$H$109)*$H$7)-SUM($H483:AU483),((Input!$H$143+Input!$H$109)*$H$7)/A1taxstdlife))</f>
        <v>n/a</v>
      </c>
      <c r="AW483" s="164" t="str">
        <f>IF(A1taxstdlife="n/a","n/a",IF(AW$3&gt;(A1taxstdlife+$E483),((Input!$H$143+Input!$H$109)*$H$7)-SUM($H483:AV483),((Input!$H$143+Input!$H$109)*$H$7)/A1taxstdlife))</f>
        <v>n/a</v>
      </c>
      <c r="AX483" s="164" t="str">
        <f>IF(A1taxstdlife="n/a","n/a",IF(AX$3&gt;(A1taxstdlife+$E483),((Input!$H$143+Input!$H$109)*$H$7)-SUM($H483:AW483),((Input!$H$143+Input!$H$109)*$H$7)/A1taxstdlife))</f>
        <v>n/a</v>
      </c>
      <c r="AY483" s="164" t="str">
        <f>IF(A1taxstdlife="n/a","n/a",IF(AY$3&gt;(A1taxstdlife+$E483),((Input!$H$143+Input!$H$109)*$H$7)-SUM($H483:AX483),((Input!$H$143+Input!$H$109)*$H$7)/A1taxstdlife))</f>
        <v>n/a</v>
      </c>
      <c r="AZ483" s="164" t="str">
        <f>IF(A1taxstdlife="n/a","n/a",IF(AZ$3&gt;(A1taxstdlife+$E483),((Input!$H$143+Input!$H$109)*$H$7)-SUM($H483:AY483),((Input!$H$143+Input!$H$109)*$H$7)/A1taxstdlife))</f>
        <v>n/a</v>
      </c>
      <c r="BA483" s="164" t="str">
        <f>IF(A1taxstdlife="n/a","n/a",IF(BA$3&gt;(A1taxstdlife+$E483),((Input!$H$143+Input!$H$109)*$H$7)-SUM($H483:AZ483),((Input!$H$143+Input!$H$109)*$H$7)/A1taxstdlife))</f>
        <v>n/a</v>
      </c>
      <c r="BB483" s="164" t="str">
        <f>IF(A1taxstdlife="n/a","n/a",IF(BB$3&gt;(A1taxstdlife+$E483),((Input!$H$143+Input!$H$109)*$H$7)-SUM($H483:BA483),((Input!$H$143+Input!$H$109)*$H$7)/A1taxstdlife))</f>
        <v>n/a</v>
      </c>
      <c r="BC483" s="164" t="str">
        <f>IF(A1taxstdlife="n/a","n/a",IF(BC$3&gt;(A1taxstdlife+$E483),((Input!$H$143+Input!$H$109)*$H$7)-SUM($H483:BB483),((Input!$H$143+Input!$H$109)*$H$7)/A1taxstdlife))</f>
        <v>n/a</v>
      </c>
      <c r="BD483" s="164" t="str">
        <f>IF(A1taxstdlife="n/a","n/a",IF(BD$3&gt;(A1taxstdlife+$E483),((Input!$H$143+Input!$H$109)*$H$7)-SUM($H483:BC483),((Input!$H$143+Input!$H$109)*$H$7)/A1taxstdlife))</f>
        <v>n/a</v>
      </c>
      <c r="BE483" s="164" t="str">
        <f>IF(A1taxstdlife="n/a","n/a",IF(BE$3&gt;(A1taxstdlife+$E483),((Input!$H$143+Input!$H$109)*$H$7)-SUM($H483:BD483),((Input!$H$143+Input!$H$109)*$H$7)/A1taxstdlife))</f>
        <v>n/a</v>
      </c>
      <c r="BF483" s="164" t="str">
        <f>IF(A1taxstdlife="n/a","n/a",IF(BF$3&gt;(A1taxstdlife+$E483),((Input!$H$143+Input!$H$109)*$H$7)-SUM($H483:BE483),((Input!$H$143+Input!$H$109)*$H$7)/A1taxstdlife))</f>
        <v>n/a</v>
      </c>
      <c r="BG483" s="164" t="str">
        <f>IF(A1taxstdlife="n/a","n/a",IF(BG$3&gt;(A1taxstdlife+$E483),((Input!$H$143+Input!$H$109)*$H$7)-SUM($H483:BF483),((Input!$H$143+Input!$H$109)*$H$7)/A1taxstdlife))</f>
        <v>n/a</v>
      </c>
      <c r="BH483" s="164" t="str">
        <f>IF(A1taxstdlife="n/a","n/a",IF(BH$3&gt;(A1taxstdlife+$E483),((Input!$H$143+Input!$H$109)*$H$7)-SUM($H483:BG483),((Input!$H$143+Input!$H$109)*$H$7)/A1taxstdlife))</f>
        <v>n/a</v>
      </c>
      <c r="BI483" s="164" t="str">
        <f>IF(A1taxstdlife="n/a","n/a",IF(BI$3&gt;(A1taxstdlife+$E483),((Input!$H$143+Input!$H$109)*$H$7)-SUM($H483:BH483),((Input!$H$143+Input!$H$109)*$H$7)/A1taxstdlife))</f>
        <v>n/a</v>
      </c>
      <c r="BJ483" s="18"/>
      <c r="BK483" s="18"/>
    </row>
    <row r="484" spans="1:63" s="6" customFormat="1" hidden="1" outlineLevel="2" x14ac:dyDescent="0.2">
      <c r="A484" s="18"/>
      <c r="B484" s="36"/>
      <c r="C484" s="35"/>
      <c r="D484" s="485"/>
      <c r="E484" s="283">
        <v>3</v>
      </c>
      <c r="F484" s="38"/>
      <c r="G484" s="306"/>
      <c r="H484" s="308"/>
      <c r="I484" s="307"/>
      <c r="J484" s="164" t="str">
        <f>IF(A1taxstdlife="n/a","n/a",IF(J$3&gt;(A1taxstdlife+$E484),((Input!$I$143+Input!$I$109)*$I$7)-SUM($I484:I484),((Input!$I$143+Input!$I$109)*$I$7)/A1taxstdlife))</f>
        <v>n/a</v>
      </c>
      <c r="K484" s="164" t="str">
        <f>IF(A1taxstdlife="n/a","n/a",IF(K$3&gt;(A1taxstdlife+$E484),((Input!$I$143+Input!$I$109)*$I$7)-SUM($I484:J484),((Input!$I$143+Input!$I$109)*$I$7)/A1taxstdlife))</f>
        <v>n/a</v>
      </c>
      <c r="L484" s="164" t="str">
        <f>IF(A1taxstdlife="n/a","n/a",IF(L$3&gt;(A1taxstdlife+$E484),((Input!$I$143+Input!$I$109)*$I$7)-SUM($I484:K484),((Input!$I$143+Input!$I$109)*$I$7)/A1taxstdlife))</f>
        <v>n/a</v>
      </c>
      <c r="M484" s="164" t="str">
        <f>IF(A1taxstdlife="n/a","n/a",IF(M$3&gt;(A1taxstdlife+$E484),((Input!$I$143+Input!$I$109)*$I$7)-SUM($I484:L484),((Input!$I$143+Input!$I$109)*$I$7)/A1taxstdlife))</f>
        <v>n/a</v>
      </c>
      <c r="N484" s="164" t="str">
        <f>IF(A1taxstdlife="n/a","n/a",IF(N$3&gt;(A1taxstdlife+$E484),((Input!$I$143+Input!$I$109)*$I$7)-SUM($I484:M484),((Input!$I$143+Input!$I$109)*$I$7)/A1taxstdlife))</f>
        <v>n/a</v>
      </c>
      <c r="O484" s="164" t="str">
        <f>IF(A1taxstdlife="n/a","n/a",IF(O$3&gt;(A1taxstdlife+$E484),((Input!$I$143+Input!$I$109)*$I$7)-SUM($I484:N484),((Input!$I$143+Input!$I$109)*$I$7)/A1taxstdlife))</f>
        <v>n/a</v>
      </c>
      <c r="P484" s="164" t="str">
        <f>IF(A1taxstdlife="n/a","n/a",IF(P$3&gt;(A1taxstdlife+$E484),((Input!$I$143+Input!$I$109)*$I$7)-SUM($I484:O484),((Input!$I$143+Input!$I$109)*$I$7)/A1taxstdlife))</f>
        <v>n/a</v>
      </c>
      <c r="Q484" s="164" t="str">
        <f>IF(A1taxstdlife="n/a","n/a",IF(Q$3&gt;(A1taxstdlife+$E484),((Input!$I$143+Input!$I$109)*$I$7)-SUM($I484:P484),((Input!$I$143+Input!$I$109)*$I$7)/A1taxstdlife))</f>
        <v>n/a</v>
      </c>
      <c r="R484" s="164" t="str">
        <f>IF(A1taxstdlife="n/a","n/a",IF(R$3&gt;(A1taxstdlife+$E484),((Input!$I$143+Input!$I$109)*$I$7)-SUM($I484:Q484),((Input!$I$143+Input!$I$109)*$I$7)/A1taxstdlife))</f>
        <v>n/a</v>
      </c>
      <c r="S484" s="164" t="str">
        <f>IF(A1taxstdlife="n/a","n/a",IF(S$3&gt;(A1taxstdlife+$E484),((Input!$I$143+Input!$I$109)*$I$7)-SUM($I484:R484),((Input!$I$143+Input!$I$109)*$I$7)/A1taxstdlife))</f>
        <v>n/a</v>
      </c>
      <c r="T484" s="164" t="str">
        <f>IF(A1taxstdlife="n/a","n/a",IF(T$3&gt;(A1taxstdlife+$E484),((Input!$I$143+Input!$I$109)*$I$7)-SUM($I484:S484),((Input!$I$143+Input!$I$109)*$I$7)/A1taxstdlife))</f>
        <v>n/a</v>
      </c>
      <c r="U484" s="164" t="str">
        <f>IF(A1taxstdlife="n/a","n/a",IF(U$3&gt;(A1taxstdlife+$E484),((Input!$I$143+Input!$I$109)*$I$7)-SUM($I484:T484),((Input!$I$143+Input!$I$109)*$I$7)/A1taxstdlife))</f>
        <v>n/a</v>
      </c>
      <c r="V484" s="164" t="str">
        <f>IF(A1taxstdlife="n/a","n/a",IF(V$3&gt;(A1taxstdlife+$E484),((Input!$I$143+Input!$I$109)*$I$7)-SUM($I484:U484),((Input!$I$143+Input!$I$109)*$I$7)/A1taxstdlife))</f>
        <v>n/a</v>
      </c>
      <c r="W484" s="164" t="str">
        <f>IF(A1taxstdlife="n/a","n/a",IF(W$3&gt;(A1taxstdlife+$E484),((Input!$I$143+Input!$I$109)*$I$7)-SUM($I484:V484),((Input!$I$143+Input!$I$109)*$I$7)/A1taxstdlife))</f>
        <v>n/a</v>
      </c>
      <c r="X484" s="164" t="str">
        <f>IF(A1taxstdlife="n/a","n/a",IF(X$3&gt;(A1taxstdlife+$E484),((Input!$I$143+Input!$I$109)*$I$7)-SUM($I484:W484),((Input!$I$143+Input!$I$109)*$I$7)/A1taxstdlife))</f>
        <v>n/a</v>
      </c>
      <c r="Y484" s="164" t="str">
        <f>IF(A1taxstdlife="n/a","n/a",IF(Y$3&gt;(A1taxstdlife+$E484),((Input!$I$143+Input!$I$109)*$I$7)-SUM($I484:X484),((Input!$I$143+Input!$I$109)*$I$7)/A1taxstdlife))</f>
        <v>n/a</v>
      </c>
      <c r="Z484" s="164" t="str">
        <f>IF(A1taxstdlife="n/a","n/a",IF(Z$3&gt;(A1taxstdlife+$E484),((Input!$I$143+Input!$I$109)*$I$7)-SUM($I484:Y484),((Input!$I$143+Input!$I$109)*$I$7)/A1taxstdlife))</f>
        <v>n/a</v>
      </c>
      <c r="AA484" s="164" t="str">
        <f>IF(A1taxstdlife="n/a","n/a",IF(AA$3&gt;(A1taxstdlife+$E484),((Input!$I$143+Input!$I$109)*$I$7)-SUM($I484:Z484),((Input!$I$143+Input!$I$109)*$I$7)/A1taxstdlife))</f>
        <v>n/a</v>
      </c>
      <c r="AB484" s="164" t="str">
        <f>IF(A1taxstdlife="n/a","n/a",IF(AB$3&gt;(A1taxstdlife+$E484),((Input!$I$143+Input!$I$109)*$I$7)-SUM($I484:AA484),((Input!$I$143+Input!$I$109)*$I$7)/A1taxstdlife))</f>
        <v>n/a</v>
      </c>
      <c r="AC484" s="164" t="str">
        <f>IF(A1taxstdlife="n/a","n/a",IF(AC$3&gt;(A1taxstdlife+$E484),((Input!$I$143+Input!$I$109)*$I$7)-SUM($I484:AB484),((Input!$I$143+Input!$I$109)*$I$7)/A1taxstdlife))</f>
        <v>n/a</v>
      </c>
      <c r="AD484" s="164" t="str">
        <f>IF(A1taxstdlife="n/a","n/a",IF(AD$3&gt;(A1taxstdlife+$E484),((Input!$I$143+Input!$I$109)*$I$7)-SUM($I484:AC484),((Input!$I$143+Input!$I$109)*$I$7)/A1taxstdlife))</f>
        <v>n/a</v>
      </c>
      <c r="AE484" s="164" t="str">
        <f>IF(A1taxstdlife="n/a","n/a",IF(AE$3&gt;(A1taxstdlife+$E484),((Input!$I$143+Input!$I$109)*$I$7)-SUM($I484:AD484),((Input!$I$143+Input!$I$109)*$I$7)/A1taxstdlife))</f>
        <v>n/a</v>
      </c>
      <c r="AF484" s="164" t="str">
        <f>IF(A1taxstdlife="n/a","n/a",IF(AF$3&gt;(A1taxstdlife+$E484),((Input!$I$143+Input!$I$109)*$I$7)-SUM($I484:AE484),((Input!$I$143+Input!$I$109)*$I$7)/A1taxstdlife))</f>
        <v>n/a</v>
      </c>
      <c r="AG484" s="164" t="str">
        <f>IF(A1taxstdlife="n/a","n/a",IF(AG$3&gt;(A1taxstdlife+$E484),((Input!$I$143+Input!$I$109)*$I$7)-SUM($I484:AF484),((Input!$I$143+Input!$I$109)*$I$7)/A1taxstdlife))</f>
        <v>n/a</v>
      </c>
      <c r="AH484" s="164" t="str">
        <f>IF(A1taxstdlife="n/a","n/a",IF(AH$3&gt;(A1taxstdlife+$E484),((Input!$I$143+Input!$I$109)*$I$7)-SUM($I484:AG484),((Input!$I$143+Input!$I$109)*$I$7)/A1taxstdlife))</f>
        <v>n/a</v>
      </c>
      <c r="AI484" s="164" t="str">
        <f>IF(A1taxstdlife="n/a","n/a",IF(AI$3&gt;(A1taxstdlife+$E484),((Input!$I$143+Input!$I$109)*$I$7)-SUM($I484:AH484),((Input!$I$143+Input!$I$109)*$I$7)/A1taxstdlife))</f>
        <v>n/a</v>
      </c>
      <c r="AJ484" s="164" t="str">
        <f>IF(A1taxstdlife="n/a","n/a",IF(AJ$3&gt;(A1taxstdlife+$E484),((Input!$I$143+Input!$I$109)*$I$7)-SUM($I484:AI484),((Input!$I$143+Input!$I$109)*$I$7)/A1taxstdlife))</f>
        <v>n/a</v>
      </c>
      <c r="AK484" s="164" t="str">
        <f>IF(A1taxstdlife="n/a","n/a",IF(AK$3&gt;(A1taxstdlife+$E484),((Input!$I$143+Input!$I$109)*$I$7)-SUM($I484:AJ484),((Input!$I$143+Input!$I$109)*$I$7)/A1taxstdlife))</f>
        <v>n/a</v>
      </c>
      <c r="AL484" s="164" t="str">
        <f>IF(A1taxstdlife="n/a","n/a",IF(AL$3&gt;(A1taxstdlife+$E484),((Input!$I$143+Input!$I$109)*$I$7)-SUM($I484:AK484),((Input!$I$143+Input!$I$109)*$I$7)/A1taxstdlife))</f>
        <v>n/a</v>
      </c>
      <c r="AM484" s="164" t="str">
        <f>IF(A1taxstdlife="n/a","n/a",IF(AM$3&gt;(A1taxstdlife+$E484),((Input!$I$143+Input!$I$109)*$I$7)-SUM($I484:AL484),((Input!$I$143+Input!$I$109)*$I$7)/A1taxstdlife))</f>
        <v>n/a</v>
      </c>
      <c r="AN484" s="164" t="str">
        <f>IF(A1taxstdlife="n/a","n/a",IF(AN$3&gt;(A1taxstdlife+$E484),((Input!$I$143+Input!$I$109)*$I$7)-SUM($I484:AM484),((Input!$I$143+Input!$I$109)*$I$7)/A1taxstdlife))</f>
        <v>n/a</v>
      </c>
      <c r="AO484" s="164" t="str">
        <f>IF(A1taxstdlife="n/a","n/a",IF(AO$3&gt;(A1taxstdlife+$E484),((Input!$I$143+Input!$I$109)*$I$7)-SUM($I484:AN484),((Input!$I$143+Input!$I$109)*$I$7)/A1taxstdlife))</f>
        <v>n/a</v>
      </c>
      <c r="AP484" s="164" t="str">
        <f>IF(A1taxstdlife="n/a","n/a",IF(AP$3&gt;(A1taxstdlife+$E484),((Input!$I$143+Input!$I$109)*$I$7)-SUM($I484:AO484),((Input!$I$143+Input!$I$109)*$I$7)/A1taxstdlife))</f>
        <v>n/a</v>
      </c>
      <c r="AQ484" s="164" t="str">
        <f>IF(A1taxstdlife="n/a","n/a",IF(AQ$3&gt;(A1taxstdlife+$E484),((Input!$I$143+Input!$I$109)*$I$7)-SUM($I484:AP484),((Input!$I$143+Input!$I$109)*$I$7)/A1taxstdlife))</f>
        <v>n/a</v>
      </c>
      <c r="AR484" s="164" t="str">
        <f>IF(A1taxstdlife="n/a","n/a",IF(AR$3&gt;(A1taxstdlife+$E484),((Input!$I$143+Input!$I$109)*$I$7)-SUM($I484:AQ484),((Input!$I$143+Input!$I$109)*$I$7)/A1taxstdlife))</f>
        <v>n/a</v>
      </c>
      <c r="AS484" s="164" t="str">
        <f>IF(A1taxstdlife="n/a","n/a",IF(AS$3&gt;(A1taxstdlife+$E484),((Input!$I$143+Input!$I$109)*$I$7)-SUM($I484:AR484),((Input!$I$143+Input!$I$109)*$I$7)/A1taxstdlife))</f>
        <v>n/a</v>
      </c>
      <c r="AT484" s="164" t="str">
        <f>IF(A1taxstdlife="n/a","n/a",IF(AT$3&gt;(A1taxstdlife+$E484),((Input!$I$143+Input!$I$109)*$I$7)-SUM($I484:AS484),((Input!$I$143+Input!$I$109)*$I$7)/A1taxstdlife))</f>
        <v>n/a</v>
      </c>
      <c r="AU484" s="164" t="str">
        <f>IF(A1taxstdlife="n/a","n/a",IF(AU$3&gt;(A1taxstdlife+$E484),((Input!$I$143+Input!$I$109)*$I$7)-SUM($I484:AT484),((Input!$I$143+Input!$I$109)*$I$7)/A1taxstdlife))</f>
        <v>n/a</v>
      </c>
      <c r="AV484" s="164" t="str">
        <f>IF(A1taxstdlife="n/a","n/a",IF(AV$3&gt;(A1taxstdlife+$E484),((Input!$I$143+Input!$I$109)*$I$7)-SUM($I484:AU484),((Input!$I$143+Input!$I$109)*$I$7)/A1taxstdlife))</f>
        <v>n/a</v>
      </c>
      <c r="AW484" s="164" t="str">
        <f>IF(A1taxstdlife="n/a","n/a",IF(AW$3&gt;(A1taxstdlife+$E484),((Input!$I$143+Input!$I$109)*$I$7)-SUM($I484:AV484),((Input!$I$143+Input!$I$109)*$I$7)/A1taxstdlife))</f>
        <v>n/a</v>
      </c>
      <c r="AX484" s="164" t="str">
        <f>IF(A1taxstdlife="n/a","n/a",IF(AX$3&gt;(A1taxstdlife+$E484),((Input!$I$143+Input!$I$109)*$I$7)-SUM($I484:AW484),((Input!$I$143+Input!$I$109)*$I$7)/A1taxstdlife))</f>
        <v>n/a</v>
      </c>
      <c r="AY484" s="164" t="str">
        <f>IF(A1taxstdlife="n/a","n/a",IF(AY$3&gt;(A1taxstdlife+$E484),((Input!$I$143+Input!$I$109)*$I$7)-SUM($I484:AX484),((Input!$I$143+Input!$I$109)*$I$7)/A1taxstdlife))</f>
        <v>n/a</v>
      </c>
      <c r="AZ484" s="164" t="str">
        <f>IF(A1taxstdlife="n/a","n/a",IF(AZ$3&gt;(A1taxstdlife+$E484),((Input!$I$143+Input!$I$109)*$I$7)-SUM($I484:AY484),((Input!$I$143+Input!$I$109)*$I$7)/A1taxstdlife))</f>
        <v>n/a</v>
      </c>
      <c r="BA484" s="164" t="str">
        <f>IF(A1taxstdlife="n/a","n/a",IF(BA$3&gt;(A1taxstdlife+$E484),((Input!$I$143+Input!$I$109)*$I$7)-SUM($I484:AZ484),((Input!$I$143+Input!$I$109)*$I$7)/A1taxstdlife))</f>
        <v>n/a</v>
      </c>
      <c r="BB484" s="164" t="str">
        <f>IF(A1taxstdlife="n/a","n/a",IF(BB$3&gt;(A1taxstdlife+$E484),((Input!$I$143+Input!$I$109)*$I$7)-SUM($I484:BA484),((Input!$I$143+Input!$I$109)*$I$7)/A1taxstdlife))</f>
        <v>n/a</v>
      </c>
      <c r="BC484" s="164" t="str">
        <f>IF(A1taxstdlife="n/a","n/a",IF(BC$3&gt;(A1taxstdlife+$E484),((Input!$I$143+Input!$I$109)*$I$7)-SUM($I484:BB484),((Input!$I$143+Input!$I$109)*$I$7)/A1taxstdlife))</f>
        <v>n/a</v>
      </c>
      <c r="BD484" s="164" t="str">
        <f>IF(A1taxstdlife="n/a","n/a",IF(BD$3&gt;(A1taxstdlife+$E484),((Input!$I$143+Input!$I$109)*$I$7)-SUM($I484:BC484),((Input!$I$143+Input!$I$109)*$I$7)/A1taxstdlife))</f>
        <v>n/a</v>
      </c>
      <c r="BE484" s="164" t="str">
        <f>IF(A1taxstdlife="n/a","n/a",IF(BE$3&gt;(A1taxstdlife+$E484),((Input!$I$143+Input!$I$109)*$I$7)-SUM($I484:BD484),((Input!$I$143+Input!$I$109)*$I$7)/A1taxstdlife))</f>
        <v>n/a</v>
      </c>
      <c r="BF484" s="164" t="str">
        <f>IF(A1taxstdlife="n/a","n/a",IF(BF$3&gt;(A1taxstdlife+$E484),((Input!$I$143+Input!$I$109)*$I$7)-SUM($I484:BE484),((Input!$I$143+Input!$I$109)*$I$7)/A1taxstdlife))</f>
        <v>n/a</v>
      </c>
      <c r="BG484" s="164" t="str">
        <f>IF(A1taxstdlife="n/a","n/a",IF(BG$3&gt;(A1taxstdlife+$E484),((Input!$I$143+Input!$I$109)*$I$7)-SUM($I484:BF484),((Input!$I$143+Input!$I$109)*$I$7)/A1taxstdlife))</f>
        <v>n/a</v>
      </c>
      <c r="BH484" s="164" t="str">
        <f>IF(A1taxstdlife="n/a","n/a",IF(BH$3&gt;(A1taxstdlife+$E484),((Input!$I$143+Input!$I$109)*$I$7)-SUM($I484:BG484),((Input!$I$143+Input!$I$109)*$I$7)/A1taxstdlife))</f>
        <v>n/a</v>
      </c>
      <c r="BI484" s="164" t="str">
        <f>IF(A1taxstdlife="n/a","n/a",IF(BI$3&gt;(A1taxstdlife+$E484),((Input!$I$143+Input!$I$109)*$I$7)-SUM($I484:BH484),((Input!$I$143+Input!$I$109)*$I$7)/A1taxstdlife))</f>
        <v>n/a</v>
      </c>
      <c r="BJ484" s="18"/>
      <c r="BK484" s="18"/>
    </row>
    <row r="485" spans="1:63" s="6" customFormat="1" hidden="1" outlineLevel="2" x14ac:dyDescent="0.2">
      <c r="A485" s="18"/>
      <c r="B485" s="36"/>
      <c r="C485" s="35"/>
      <c r="D485" s="485"/>
      <c r="E485" s="283">
        <v>4</v>
      </c>
      <c r="F485" s="38"/>
      <c r="G485" s="306"/>
      <c r="H485" s="308"/>
      <c r="I485" s="308"/>
      <c r="J485" s="307"/>
      <c r="K485" s="164" t="str">
        <f>IF(A1taxstdlife="n/a","n/a",IF(K$3&gt;(A1taxstdlife+$E485),((Input!$J$143+Input!$J$109)*$J$7)-SUM($J485:J485),((Input!$J$143+Input!$J$109)*$J$7)/A1taxstdlife))</f>
        <v>n/a</v>
      </c>
      <c r="L485" s="164" t="str">
        <f>IF(A1taxstdlife="n/a","n/a",IF(L$3&gt;(A1taxstdlife+$E485),((Input!$J$143+Input!$J$109)*$J$7)-SUM($J485:K485),((Input!$J$143+Input!$J$109)*$J$7)/A1taxstdlife))</f>
        <v>n/a</v>
      </c>
      <c r="M485" s="164" t="str">
        <f>IF(A1taxstdlife="n/a","n/a",IF(M$3&gt;(A1taxstdlife+$E485),((Input!$J$143+Input!$J$109)*$J$7)-SUM($J485:L485),((Input!$J$143+Input!$J$109)*$J$7)/A1taxstdlife))</f>
        <v>n/a</v>
      </c>
      <c r="N485" s="164" t="str">
        <f>IF(A1taxstdlife="n/a","n/a",IF(N$3&gt;(A1taxstdlife+$E485),((Input!$J$143+Input!$J$109)*$J$7)-SUM($J485:M485),((Input!$J$143+Input!$J$109)*$J$7)/A1taxstdlife))</f>
        <v>n/a</v>
      </c>
      <c r="O485" s="164" t="str">
        <f>IF(A1taxstdlife="n/a","n/a",IF(O$3&gt;(A1taxstdlife+$E485),((Input!$J$143+Input!$J$109)*$J$7)-SUM($J485:N485),((Input!$J$143+Input!$J$109)*$J$7)/A1taxstdlife))</f>
        <v>n/a</v>
      </c>
      <c r="P485" s="164" t="str">
        <f>IF(A1taxstdlife="n/a","n/a",IF(P$3&gt;(A1taxstdlife+$E485),((Input!$J$143+Input!$J$109)*$J$7)-SUM($J485:O485),((Input!$J$143+Input!$J$109)*$J$7)/A1taxstdlife))</f>
        <v>n/a</v>
      </c>
      <c r="Q485" s="164" t="str">
        <f>IF(A1taxstdlife="n/a","n/a",IF(Q$3&gt;(A1taxstdlife+$E485),((Input!$J$143+Input!$J$109)*$J$7)-SUM($J485:P485),((Input!$J$143+Input!$J$109)*$J$7)/A1taxstdlife))</f>
        <v>n/a</v>
      </c>
      <c r="R485" s="164" t="str">
        <f>IF(A1taxstdlife="n/a","n/a",IF(R$3&gt;(A1taxstdlife+$E485),((Input!$J$143+Input!$J$109)*$J$7)-SUM($J485:Q485),((Input!$J$143+Input!$J$109)*$J$7)/A1taxstdlife))</f>
        <v>n/a</v>
      </c>
      <c r="S485" s="164" t="str">
        <f>IF(A1taxstdlife="n/a","n/a",IF(S$3&gt;(A1taxstdlife+$E485),((Input!$J$143+Input!$J$109)*$J$7)-SUM($J485:R485),((Input!$J$143+Input!$J$109)*$J$7)/A1taxstdlife))</f>
        <v>n/a</v>
      </c>
      <c r="T485" s="164" t="str">
        <f>IF(A1taxstdlife="n/a","n/a",IF(T$3&gt;(A1taxstdlife+$E485),((Input!$J$143+Input!$J$109)*$J$7)-SUM($J485:S485),((Input!$J$143+Input!$J$109)*$J$7)/A1taxstdlife))</f>
        <v>n/a</v>
      </c>
      <c r="U485" s="164" t="str">
        <f>IF(A1taxstdlife="n/a","n/a",IF(U$3&gt;(A1taxstdlife+$E485),((Input!$J$143+Input!$J$109)*$J$7)-SUM($J485:T485),((Input!$J$143+Input!$J$109)*$J$7)/A1taxstdlife))</f>
        <v>n/a</v>
      </c>
      <c r="V485" s="164" t="str">
        <f>IF(A1taxstdlife="n/a","n/a",IF(V$3&gt;(A1taxstdlife+$E485),((Input!$J$143+Input!$J$109)*$J$7)-SUM($J485:U485),((Input!$J$143+Input!$J$109)*$J$7)/A1taxstdlife))</f>
        <v>n/a</v>
      </c>
      <c r="W485" s="164" t="str">
        <f>IF(A1taxstdlife="n/a","n/a",IF(W$3&gt;(A1taxstdlife+$E485),((Input!$J$143+Input!$J$109)*$J$7)-SUM($J485:V485),((Input!$J$143+Input!$J$109)*$J$7)/A1taxstdlife))</f>
        <v>n/a</v>
      </c>
      <c r="X485" s="164" t="str">
        <f>IF(A1taxstdlife="n/a","n/a",IF(X$3&gt;(A1taxstdlife+$E485),((Input!$J$143+Input!$J$109)*$J$7)-SUM($J485:W485),((Input!$J$143+Input!$J$109)*$J$7)/A1taxstdlife))</f>
        <v>n/a</v>
      </c>
      <c r="Y485" s="164" t="str">
        <f>IF(A1taxstdlife="n/a","n/a",IF(Y$3&gt;(A1taxstdlife+$E485),((Input!$J$143+Input!$J$109)*$J$7)-SUM($J485:X485),((Input!$J$143+Input!$J$109)*$J$7)/A1taxstdlife))</f>
        <v>n/a</v>
      </c>
      <c r="Z485" s="164" t="str">
        <f>IF(A1taxstdlife="n/a","n/a",IF(Z$3&gt;(A1taxstdlife+$E485),((Input!$J$143+Input!$J$109)*$J$7)-SUM($J485:Y485),((Input!$J$143+Input!$J$109)*$J$7)/A1taxstdlife))</f>
        <v>n/a</v>
      </c>
      <c r="AA485" s="164" t="str">
        <f>IF(A1taxstdlife="n/a","n/a",IF(AA$3&gt;(A1taxstdlife+$E485),((Input!$J$143+Input!$J$109)*$J$7)-SUM($J485:Z485),((Input!$J$143+Input!$J$109)*$J$7)/A1taxstdlife))</f>
        <v>n/a</v>
      </c>
      <c r="AB485" s="164" t="str">
        <f>IF(A1taxstdlife="n/a","n/a",IF(AB$3&gt;(A1taxstdlife+$E485),((Input!$J$143+Input!$J$109)*$J$7)-SUM($J485:AA485),((Input!$J$143+Input!$J$109)*$J$7)/A1taxstdlife))</f>
        <v>n/a</v>
      </c>
      <c r="AC485" s="164" t="str">
        <f>IF(A1taxstdlife="n/a","n/a",IF(AC$3&gt;(A1taxstdlife+$E485),((Input!$J$143+Input!$J$109)*$J$7)-SUM($J485:AB485),((Input!$J$143+Input!$J$109)*$J$7)/A1taxstdlife))</f>
        <v>n/a</v>
      </c>
      <c r="AD485" s="164" t="str">
        <f>IF(A1taxstdlife="n/a","n/a",IF(AD$3&gt;(A1taxstdlife+$E485),((Input!$J$143+Input!$J$109)*$J$7)-SUM($J485:AC485),((Input!$J$143+Input!$J$109)*$J$7)/A1taxstdlife))</f>
        <v>n/a</v>
      </c>
      <c r="AE485" s="164" t="str">
        <f>IF(A1taxstdlife="n/a","n/a",IF(AE$3&gt;(A1taxstdlife+$E485),((Input!$J$143+Input!$J$109)*$J$7)-SUM($J485:AD485),((Input!$J$143+Input!$J$109)*$J$7)/A1taxstdlife))</f>
        <v>n/a</v>
      </c>
      <c r="AF485" s="164" t="str">
        <f>IF(A1taxstdlife="n/a","n/a",IF(AF$3&gt;(A1taxstdlife+$E485),((Input!$J$143+Input!$J$109)*$J$7)-SUM($J485:AE485),((Input!$J$143+Input!$J$109)*$J$7)/A1taxstdlife))</f>
        <v>n/a</v>
      </c>
      <c r="AG485" s="164" t="str">
        <f>IF(A1taxstdlife="n/a","n/a",IF(AG$3&gt;(A1taxstdlife+$E485),((Input!$J$143+Input!$J$109)*$J$7)-SUM($J485:AF485),((Input!$J$143+Input!$J$109)*$J$7)/A1taxstdlife))</f>
        <v>n/a</v>
      </c>
      <c r="AH485" s="164" t="str">
        <f>IF(A1taxstdlife="n/a","n/a",IF(AH$3&gt;(A1taxstdlife+$E485),((Input!$J$143+Input!$J$109)*$J$7)-SUM($J485:AG485),((Input!$J$143+Input!$J$109)*$J$7)/A1taxstdlife))</f>
        <v>n/a</v>
      </c>
      <c r="AI485" s="164" t="str">
        <f>IF(A1taxstdlife="n/a","n/a",IF(AI$3&gt;(A1taxstdlife+$E485),((Input!$J$143+Input!$J$109)*$J$7)-SUM($J485:AH485),((Input!$J$143+Input!$J$109)*$J$7)/A1taxstdlife))</f>
        <v>n/a</v>
      </c>
      <c r="AJ485" s="164" t="str">
        <f>IF(A1taxstdlife="n/a","n/a",IF(AJ$3&gt;(A1taxstdlife+$E485),((Input!$J$143+Input!$J$109)*$J$7)-SUM($J485:AI485),((Input!$J$143+Input!$J$109)*$J$7)/A1taxstdlife))</f>
        <v>n/a</v>
      </c>
      <c r="AK485" s="164" t="str">
        <f>IF(A1taxstdlife="n/a","n/a",IF(AK$3&gt;(A1taxstdlife+$E485),((Input!$J$143+Input!$J$109)*$J$7)-SUM($J485:AJ485),((Input!$J$143+Input!$J$109)*$J$7)/A1taxstdlife))</f>
        <v>n/a</v>
      </c>
      <c r="AL485" s="164" t="str">
        <f>IF(A1taxstdlife="n/a","n/a",IF(AL$3&gt;(A1taxstdlife+$E485),((Input!$J$143+Input!$J$109)*$J$7)-SUM($J485:AK485),((Input!$J$143+Input!$J$109)*$J$7)/A1taxstdlife))</f>
        <v>n/a</v>
      </c>
      <c r="AM485" s="164" t="str">
        <f>IF(A1taxstdlife="n/a","n/a",IF(AM$3&gt;(A1taxstdlife+$E485),((Input!$J$143+Input!$J$109)*$J$7)-SUM($J485:AL485),((Input!$J$143+Input!$J$109)*$J$7)/A1taxstdlife))</f>
        <v>n/a</v>
      </c>
      <c r="AN485" s="164" t="str">
        <f>IF(A1taxstdlife="n/a","n/a",IF(AN$3&gt;(A1taxstdlife+$E485),((Input!$J$143+Input!$J$109)*$J$7)-SUM($J485:AM485),((Input!$J$143+Input!$J$109)*$J$7)/A1taxstdlife))</f>
        <v>n/a</v>
      </c>
      <c r="AO485" s="164" t="str">
        <f>IF(A1taxstdlife="n/a","n/a",IF(AO$3&gt;(A1taxstdlife+$E485),((Input!$J$143+Input!$J$109)*$J$7)-SUM($J485:AN485),((Input!$J$143+Input!$J$109)*$J$7)/A1taxstdlife))</f>
        <v>n/a</v>
      </c>
      <c r="AP485" s="164" t="str">
        <f>IF(A1taxstdlife="n/a","n/a",IF(AP$3&gt;(A1taxstdlife+$E485),((Input!$J$143+Input!$J$109)*$J$7)-SUM($J485:AO485),((Input!$J$143+Input!$J$109)*$J$7)/A1taxstdlife))</f>
        <v>n/a</v>
      </c>
      <c r="AQ485" s="164" t="str">
        <f>IF(A1taxstdlife="n/a","n/a",IF(AQ$3&gt;(A1taxstdlife+$E485),((Input!$J$143+Input!$J$109)*$J$7)-SUM($J485:AP485),((Input!$J$143+Input!$J$109)*$J$7)/A1taxstdlife))</f>
        <v>n/a</v>
      </c>
      <c r="AR485" s="164" t="str">
        <f>IF(A1taxstdlife="n/a","n/a",IF(AR$3&gt;(A1taxstdlife+$E485),((Input!$J$143+Input!$J$109)*$J$7)-SUM($J485:AQ485),((Input!$J$143+Input!$J$109)*$J$7)/A1taxstdlife))</f>
        <v>n/a</v>
      </c>
      <c r="AS485" s="164" t="str">
        <f>IF(A1taxstdlife="n/a","n/a",IF(AS$3&gt;(A1taxstdlife+$E485),((Input!$J$143+Input!$J$109)*$J$7)-SUM($J485:AR485),((Input!$J$143+Input!$J$109)*$J$7)/A1taxstdlife))</f>
        <v>n/a</v>
      </c>
      <c r="AT485" s="164" t="str">
        <f>IF(A1taxstdlife="n/a","n/a",IF(AT$3&gt;(A1taxstdlife+$E485),((Input!$J$143+Input!$J$109)*$J$7)-SUM($J485:AS485),((Input!$J$143+Input!$J$109)*$J$7)/A1taxstdlife))</f>
        <v>n/a</v>
      </c>
      <c r="AU485" s="164" t="str">
        <f>IF(A1taxstdlife="n/a","n/a",IF(AU$3&gt;(A1taxstdlife+$E485),((Input!$J$143+Input!$J$109)*$J$7)-SUM($J485:AT485),((Input!$J$143+Input!$J$109)*$J$7)/A1taxstdlife))</f>
        <v>n/a</v>
      </c>
      <c r="AV485" s="164" t="str">
        <f>IF(A1taxstdlife="n/a","n/a",IF(AV$3&gt;(A1taxstdlife+$E485),((Input!$J$143+Input!$J$109)*$J$7)-SUM($J485:AU485),((Input!$J$143+Input!$J$109)*$J$7)/A1taxstdlife))</f>
        <v>n/a</v>
      </c>
      <c r="AW485" s="164" t="str">
        <f>IF(A1taxstdlife="n/a","n/a",IF(AW$3&gt;(A1taxstdlife+$E485),((Input!$J$143+Input!$J$109)*$J$7)-SUM($J485:AV485),((Input!$J$143+Input!$J$109)*$J$7)/A1taxstdlife))</f>
        <v>n/a</v>
      </c>
      <c r="AX485" s="164" t="str">
        <f>IF(A1taxstdlife="n/a","n/a",IF(AX$3&gt;(A1taxstdlife+$E485),((Input!$J$143+Input!$J$109)*$J$7)-SUM($J485:AW485),((Input!$J$143+Input!$J$109)*$J$7)/A1taxstdlife))</f>
        <v>n/a</v>
      </c>
      <c r="AY485" s="164" t="str">
        <f>IF(A1taxstdlife="n/a","n/a",IF(AY$3&gt;(A1taxstdlife+$E485),((Input!$J$143+Input!$J$109)*$J$7)-SUM($J485:AX485),((Input!$J$143+Input!$J$109)*$J$7)/A1taxstdlife))</f>
        <v>n/a</v>
      </c>
      <c r="AZ485" s="164" t="str">
        <f>IF(A1taxstdlife="n/a","n/a",IF(AZ$3&gt;(A1taxstdlife+$E485),((Input!$J$143+Input!$J$109)*$J$7)-SUM($J485:AY485),((Input!$J$143+Input!$J$109)*$J$7)/A1taxstdlife))</f>
        <v>n/a</v>
      </c>
      <c r="BA485" s="164" t="str">
        <f>IF(A1taxstdlife="n/a","n/a",IF(BA$3&gt;(A1taxstdlife+$E485),((Input!$J$143+Input!$J$109)*$J$7)-SUM($J485:AZ485),((Input!$J$143+Input!$J$109)*$J$7)/A1taxstdlife))</f>
        <v>n/a</v>
      </c>
      <c r="BB485" s="164" t="str">
        <f>IF(A1taxstdlife="n/a","n/a",IF(BB$3&gt;(A1taxstdlife+$E485),((Input!$J$143+Input!$J$109)*$J$7)-SUM($J485:BA485),((Input!$J$143+Input!$J$109)*$J$7)/A1taxstdlife))</f>
        <v>n/a</v>
      </c>
      <c r="BC485" s="164" t="str">
        <f>IF(A1taxstdlife="n/a","n/a",IF(BC$3&gt;(A1taxstdlife+$E485),((Input!$J$143+Input!$J$109)*$J$7)-SUM($J485:BB485),((Input!$J$143+Input!$J$109)*$J$7)/A1taxstdlife))</f>
        <v>n/a</v>
      </c>
      <c r="BD485" s="164" t="str">
        <f>IF(A1taxstdlife="n/a","n/a",IF(BD$3&gt;(A1taxstdlife+$E485),((Input!$J$143+Input!$J$109)*$J$7)-SUM($J485:BC485),((Input!$J$143+Input!$J$109)*$J$7)/A1taxstdlife))</f>
        <v>n/a</v>
      </c>
      <c r="BE485" s="164" t="str">
        <f>IF(A1taxstdlife="n/a","n/a",IF(BE$3&gt;(A1taxstdlife+$E485),((Input!$J$143+Input!$J$109)*$J$7)-SUM($J485:BD485),((Input!$J$143+Input!$J$109)*$J$7)/A1taxstdlife))</f>
        <v>n/a</v>
      </c>
      <c r="BF485" s="164" t="str">
        <f>IF(A1taxstdlife="n/a","n/a",IF(BF$3&gt;(A1taxstdlife+$E485),((Input!$J$143+Input!$J$109)*$J$7)-SUM($J485:BE485),((Input!$J$143+Input!$J$109)*$J$7)/A1taxstdlife))</f>
        <v>n/a</v>
      </c>
      <c r="BG485" s="164" t="str">
        <f>IF(A1taxstdlife="n/a","n/a",IF(BG$3&gt;(A1taxstdlife+$E485),((Input!$J$143+Input!$J$109)*$J$7)-SUM($J485:BF485),((Input!$J$143+Input!$J$109)*$J$7)/A1taxstdlife))</f>
        <v>n/a</v>
      </c>
      <c r="BH485" s="164" t="str">
        <f>IF(A1taxstdlife="n/a","n/a",IF(BH$3&gt;(A1taxstdlife+$E485),((Input!$J$143+Input!$J$109)*$J$7)-SUM($J485:BG485),((Input!$J$143+Input!$J$109)*$J$7)/A1taxstdlife))</f>
        <v>n/a</v>
      </c>
      <c r="BI485" s="164" t="str">
        <f>IF(A1taxstdlife="n/a","n/a",IF(BI$3&gt;(A1taxstdlife+$E485),((Input!$J$143+Input!$J$109)*$J$7)-SUM($J485:BH485),((Input!$J$143+Input!$J$109)*$J$7)/A1taxstdlife))</f>
        <v>n/a</v>
      </c>
      <c r="BJ485" s="18"/>
      <c r="BK485" s="18"/>
    </row>
    <row r="486" spans="1:63" s="6" customFormat="1" hidden="1" outlineLevel="2" x14ac:dyDescent="0.2">
      <c r="A486" s="18"/>
      <c r="B486" s="36"/>
      <c r="C486" s="35"/>
      <c r="D486" s="485"/>
      <c r="E486" s="283">
        <v>5</v>
      </c>
      <c r="F486" s="38"/>
      <c r="G486" s="306"/>
      <c r="H486" s="308"/>
      <c r="I486" s="308"/>
      <c r="J486" s="308"/>
      <c r="K486" s="307"/>
      <c r="L486" s="164" t="str">
        <f>IF(A1taxstdlife="n/a","n/a",IF(L$3&gt;(A1taxstdlife+$E486),((Input!$K$143+Input!$K$109)*$K$7)-SUM($K486:K486),((Input!$K$143+Input!$K$109)*$K$7)/A1taxstdlife))</f>
        <v>n/a</v>
      </c>
      <c r="M486" s="164" t="str">
        <f>IF(A1taxstdlife="n/a","n/a",IF(M$3&gt;(A1taxstdlife+$E486),((Input!$K$143+Input!$K$109)*$K$7)-SUM($K486:L486),((Input!$K$143+Input!$K$109)*$K$7)/A1taxstdlife))</f>
        <v>n/a</v>
      </c>
      <c r="N486" s="164" t="str">
        <f>IF(A1taxstdlife="n/a","n/a",IF(N$3&gt;(A1taxstdlife+$E486),((Input!$K$143+Input!$K$109)*$K$7)-SUM($K486:M486),((Input!$K$143+Input!$K$109)*$K$7)/A1taxstdlife))</f>
        <v>n/a</v>
      </c>
      <c r="O486" s="164" t="str">
        <f>IF(A1taxstdlife="n/a","n/a",IF(O$3&gt;(A1taxstdlife+$E486),((Input!$K$143+Input!$K$109)*$K$7)-SUM($K486:N486),((Input!$K$143+Input!$K$109)*$K$7)/A1taxstdlife))</f>
        <v>n/a</v>
      </c>
      <c r="P486" s="164" t="str">
        <f>IF(A1taxstdlife="n/a","n/a",IF(P$3&gt;(A1taxstdlife+$E486),((Input!$K$143+Input!$K$109)*$K$7)-SUM($K486:O486),((Input!$K$143+Input!$K$109)*$K$7)/A1taxstdlife))</f>
        <v>n/a</v>
      </c>
      <c r="Q486" s="164" t="str">
        <f>IF(A1taxstdlife="n/a","n/a",IF(Q$3&gt;(A1taxstdlife+$E486),((Input!$K$143+Input!$K$109)*$K$7)-SUM($K486:P486),((Input!$K$143+Input!$K$109)*$K$7)/A1taxstdlife))</f>
        <v>n/a</v>
      </c>
      <c r="R486" s="164" t="str">
        <f>IF(A1taxstdlife="n/a","n/a",IF(R$3&gt;(A1taxstdlife+$E486),((Input!$K$143+Input!$K$109)*$K$7)-SUM($K486:Q486),((Input!$K$143+Input!$K$109)*$K$7)/A1taxstdlife))</f>
        <v>n/a</v>
      </c>
      <c r="S486" s="164" t="str">
        <f>IF(A1taxstdlife="n/a","n/a",IF(S$3&gt;(A1taxstdlife+$E486),((Input!$K$143+Input!$K$109)*$K$7)-SUM($K486:R486),((Input!$K$143+Input!$K$109)*$K$7)/A1taxstdlife))</f>
        <v>n/a</v>
      </c>
      <c r="T486" s="164" t="str">
        <f>IF(A1taxstdlife="n/a","n/a",IF(T$3&gt;(A1taxstdlife+$E486),((Input!$K$143+Input!$K$109)*$K$7)-SUM($K486:S486),((Input!$K$143+Input!$K$109)*$K$7)/A1taxstdlife))</f>
        <v>n/a</v>
      </c>
      <c r="U486" s="164" t="str">
        <f>IF(A1taxstdlife="n/a","n/a",IF(U$3&gt;(A1taxstdlife+$E486),((Input!$K$143+Input!$K$109)*$K$7)-SUM($K486:T486),((Input!$K$143+Input!$K$109)*$K$7)/A1taxstdlife))</f>
        <v>n/a</v>
      </c>
      <c r="V486" s="164" t="str">
        <f>IF(A1taxstdlife="n/a","n/a",IF(V$3&gt;(A1taxstdlife+$E486),((Input!$K$143+Input!$K$109)*$K$7)-SUM($K486:U486),((Input!$K$143+Input!$K$109)*$K$7)/A1taxstdlife))</f>
        <v>n/a</v>
      </c>
      <c r="W486" s="164" t="str">
        <f>IF(A1taxstdlife="n/a","n/a",IF(W$3&gt;(A1taxstdlife+$E486),((Input!$K$143+Input!$K$109)*$K$7)-SUM($K486:V486),((Input!$K$143+Input!$K$109)*$K$7)/A1taxstdlife))</f>
        <v>n/a</v>
      </c>
      <c r="X486" s="164" t="str">
        <f>IF(A1taxstdlife="n/a","n/a",IF(X$3&gt;(A1taxstdlife+$E486),((Input!$K$143+Input!$K$109)*$K$7)-SUM($K486:W486),((Input!$K$143+Input!$K$109)*$K$7)/A1taxstdlife))</f>
        <v>n/a</v>
      </c>
      <c r="Y486" s="164" t="str">
        <f>IF(A1taxstdlife="n/a","n/a",IF(Y$3&gt;(A1taxstdlife+$E486),((Input!$K$143+Input!$K$109)*$K$7)-SUM($K486:X486),((Input!$K$143+Input!$K$109)*$K$7)/A1taxstdlife))</f>
        <v>n/a</v>
      </c>
      <c r="Z486" s="164" t="str">
        <f>IF(A1taxstdlife="n/a","n/a",IF(Z$3&gt;(A1taxstdlife+$E486),((Input!$K$143+Input!$K$109)*$K$7)-SUM($K486:Y486),((Input!$K$143+Input!$K$109)*$K$7)/A1taxstdlife))</f>
        <v>n/a</v>
      </c>
      <c r="AA486" s="164" t="str">
        <f>IF(A1taxstdlife="n/a","n/a",IF(AA$3&gt;(A1taxstdlife+$E486),((Input!$K$143+Input!$K$109)*$K$7)-SUM($K486:Z486),((Input!$K$143+Input!$K$109)*$K$7)/A1taxstdlife))</f>
        <v>n/a</v>
      </c>
      <c r="AB486" s="164" t="str">
        <f>IF(A1taxstdlife="n/a","n/a",IF(AB$3&gt;(A1taxstdlife+$E486),((Input!$K$143+Input!$K$109)*$K$7)-SUM($K486:AA486),((Input!$K$143+Input!$K$109)*$K$7)/A1taxstdlife))</f>
        <v>n/a</v>
      </c>
      <c r="AC486" s="164" t="str">
        <f>IF(A1taxstdlife="n/a","n/a",IF(AC$3&gt;(A1taxstdlife+$E486),((Input!$K$143+Input!$K$109)*$K$7)-SUM($K486:AB486),((Input!$K$143+Input!$K$109)*$K$7)/A1taxstdlife))</f>
        <v>n/a</v>
      </c>
      <c r="AD486" s="164" t="str">
        <f>IF(A1taxstdlife="n/a","n/a",IF(AD$3&gt;(A1taxstdlife+$E486),((Input!$K$143+Input!$K$109)*$K$7)-SUM($K486:AC486),((Input!$K$143+Input!$K$109)*$K$7)/A1taxstdlife))</f>
        <v>n/a</v>
      </c>
      <c r="AE486" s="164" t="str">
        <f>IF(A1taxstdlife="n/a","n/a",IF(AE$3&gt;(A1taxstdlife+$E486),((Input!$K$143+Input!$K$109)*$K$7)-SUM($K486:AD486),((Input!$K$143+Input!$K$109)*$K$7)/A1taxstdlife))</f>
        <v>n/a</v>
      </c>
      <c r="AF486" s="164" t="str">
        <f>IF(A1taxstdlife="n/a","n/a",IF(AF$3&gt;(A1taxstdlife+$E486),((Input!$K$143+Input!$K$109)*$K$7)-SUM($K486:AE486),((Input!$K$143+Input!$K$109)*$K$7)/A1taxstdlife))</f>
        <v>n/a</v>
      </c>
      <c r="AG486" s="164" t="str">
        <f>IF(A1taxstdlife="n/a","n/a",IF(AG$3&gt;(A1taxstdlife+$E486),((Input!$K$143+Input!$K$109)*$K$7)-SUM($K486:AF486),((Input!$K$143+Input!$K$109)*$K$7)/A1taxstdlife))</f>
        <v>n/a</v>
      </c>
      <c r="AH486" s="164" t="str">
        <f>IF(A1taxstdlife="n/a","n/a",IF(AH$3&gt;(A1taxstdlife+$E486),((Input!$K$143+Input!$K$109)*$K$7)-SUM($K486:AG486),((Input!$K$143+Input!$K$109)*$K$7)/A1taxstdlife))</f>
        <v>n/a</v>
      </c>
      <c r="AI486" s="164" t="str">
        <f>IF(A1taxstdlife="n/a","n/a",IF(AI$3&gt;(A1taxstdlife+$E486),((Input!$K$143+Input!$K$109)*$K$7)-SUM($K486:AH486),((Input!$K$143+Input!$K$109)*$K$7)/A1taxstdlife))</f>
        <v>n/a</v>
      </c>
      <c r="AJ486" s="164" t="str">
        <f>IF(A1taxstdlife="n/a","n/a",IF(AJ$3&gt;(A1taxstdlife+$E486),((Input!$K$143+Input!$K$109)*$K$7)-SUM($K486:AI486),((Input!$K$143+Input!$K$109)*$K$7)/A1taxstdlife))</f>
        <v>n/a</v>
      </c>
      <c r="AK486" s="164" t="str">
        <f>IF(A1taxstdlife="n/a","n/a",IF(AK$3&gt;(A1taxstdlife+$E486),((Input!$K$143+Input!$K$109)*$K$7)-SUM($K486:AJ486),((Input!$K$143+Input!$K$109)*$K$7)/A1taxstdlife))</f>
        <v>n/a</v>
      </c>
      <c r="AL486" s="164" t="str">
        <f>IF(A1taxstdlife="n/a","n/a",IF(AL$3&gt;(A1taxstdlife+$E486),((Input!$K$143+Input!$K$109)*$K$7)-SUM($K486:AK486),((Input!$K$143+Input!$K$109)*$K$7)/A1taxstdlife))</f>
        <v>n/a</v>
      </c>
      <c r="AM486" s="164" t="str">
        <f>IF(A1taxstdlife="n/a","n/a",IF(AM$3&gt;(A1taxstdlife+$E486),((Input!$K$143+Input!$K$109)*$K$7)-SUM($K486:AL486),((Input!$K$143+Input!$K$109)*$K$7)/A1taxstdlife))</f>
        <v>n/a</v>
      </c>
      <c r="AN486" s="164" t="str">
        <f>IF(A1taxstdlife="n/a","n/a",IF(AN$3&gt;(A1taxstdlife+$E486),((Input!$K$143+Input!$K$109)*$K$7)-SUM($K486:AM486),((Input!$K$143+Input!$K$109)*$K$7)/A1taxstdlife))</f>
        <v>n/a</v>
      </c>
      <c r="AO486" s="164" t="str">
        <f>IF(A1taxstdlife="n/a","n/a",IF(AO$3&gt;(A1taxstdlife+$E486),((Input!$K$143+Input!$K$109)*$K$7)-SUM($K486:AN486),((Input!$K$143+Input!$K$109)*$K$7)/A1taxstdlife))</f>
        <v>n/a</v>
      </c>
      <c r="AP486" s="164" t="str">
        <f>IF(A1taxstdlife="n/a","n/a",IF(AP$3&gt;(A1taxstdlife+$E486),((Input!$K$143+Input!$K$109)*$K$7)-SUM($K486:AO486),((Input!$K$143+Input!$K$109)*$K$7)/A1taxstdlife))</f>
        <v>n/a</v>
      </c>
      <c r="AQ486" s="164" t="str">
        <f>IF(A1taxstdlife="n/a","n/a",IF(AQ$3&gt;(A1taxstdlife+$E486),((Input!$K$143+Input!$K$109)*$K$7)-SUM($K486:AP486),((Input!$K$143+Input!$K$109)*$K$7)/A1taxstdlife))</f>
        <v>n/a</v>
      </c>
      <c r="AR486" s="164" t="str">
        <f>IF(A1taxstdlife="n/a","n/a",IF(AR$3&gt;(A1taxstdlife+$E486),((Input!$K$143+Input!$K$109)*$K$7)-SUM($K486:AQ486),((Input!$K$143+Input!$K$109)*$K$7)/A1taxstdlife))</f>
        <v>n/a</v>
      </c>
      <c r="AS486" s="164" t="str">
        <f>IF(A1taxstdlife="n/a","n/a",IF(AS$3&gt;(A1taxstdlife+$E486),((Input!$K$143+Input!$K$109)*$K$7)-SUM($K486:AR486),((Input!$K$143+Input!$K$109)*$K$7)/A1taxstdlife))</f>
        <v>n/a</v>
      </c>
      <c r="AT486" s="164" t="str">
        <f>IF(A1taxstdlife="n/a","n/a",IF(AT$3&gt;(A1taxstdlife+$E486),((Input!$K$143+Input!$K$109)*$K$7)-SUM($K486:AS486),((Input!$K$143+Input!$K$109)*$K$7)/A1taxstdlife))</f>
        <v>n/a</v>
      </c>
      <c r="AU486" s="164" t="str">
        <f>IF(A1taxstdlife="n/a","n/a",IF(AU$3&gt;(A1taxstdlife+$E486),((Input!$K$143+Input!$K$109)*$K$7)-SUM($K486:AT486),((Input!$K$143+Input!$K$109)*$K$7)/A1taxstdlife))</f>
        <v>n/a</v>
      </c>
      <c r="AV486" s="164" t="str">
        <f>IF(A1taxstdlife="n/a","n/a",IF(AV$3&gt;(A1taxstdlife+$E486),((Input!$K$143+Input!$K$109)*$K$7)-SUM($K486:AU486),((Input!$K$143+Input!$K$109)*$K$7)/A1taxstdlife))</f>
        <v>n/a</v>
      </c>
      <c r="AW486" s="164" t="str">
        <f>IF(A1taxstdlife="n/a","n/a",IF(AW$3&gt;(A1taxstdlife+$E486),((Input!$K$143+Input!$K$109)*$K$7)-SUM($K486:AV486),((Input!$K$143+Input!$K$109)*$K$7)/A1taxstdlife))</f>
        <v>n/a</v>
      </c>
      <c r="AX486" s="164" t="str">
        <f>IF(A1taxstdlife="n/a","n/a",IF(AX$3&gt;(A1taxstdlife+$E486),((Input!$K$143+Input!$K$109)*$K$7)-SUM($K486:AW486),((Input!$K$143+Input!$K$109)*$K$7)/A1taxstdlife))</f>
        <v>n/a</v>
      </c>
      <c r="AY486" s="164" t="str">
        <f>IF(A1taxstdlife="n/a","n/a",IF(AY$3&gt;(A1taxstdlife+$E486),((Input!$K$143+Input!$K$109)*$K$7)-SUM($K486:AX486),((Input!$K$143+Input!$K$109)*$K$7)/A1taxstdlife))</f>
        <v>n/a</v>
      </c>
      <c r="AZ486" s="164" t="str">
        <f>IF(A1taxstdlife="n/a","n/a",IF(AZ$3&gt;(A1taxstdlife+$E486),((Input!$K$143+Input!$K$109)*$K$7)-SUM($K486:AY486),((Input!$K$143+Input!$K$109)*$K$7)/A1taxstdlife))</f>
        <v>n/a</v>
      </c>
      <c r="BA486" s="164" t="str">
        <f>IF(A1taxstdlife="n/a","n/a",IF(BA$3&gt;(A1taxstdlife+$E486),((Input!$K$143+Input!$K$109)*$K$7)-SUM($K486:AZ486),((Input!$K$143+Input!$K$109)*$K$7)/A1taxstdlife))</f>
        <v>n/a</v>
      </c>
      <c r="BB486" s="164" t="str">
        <f>IF(A1taxstdlife="n/a","n/a",IF(BB$3&gt;(A1taxstdlife+$E486),((Input!$K$143+Input!$K$109)*$K$7)-SUM($K486:BA486),((Input!$K$143+Input!$K$109)*$K$7)/A1taxstdlife))</f>
        <v>n/a</v>
      </c>
      <c r="BC486" s="164" t="str">
        <f>IF(A1taxstdlife="n/a","n/a",IF(BC$3&gt;(A1taxstdlife+$E486),((Input!$K$143+Input!$K$109)*$K$7)-SUM($K486:BB486),((Input!$K$143+Input!$K$109)*$K$7)/A1taxstdlife))</f>
        <v>n/a</v>
      </c>
      <c r="BD486" s="164" t="str">
        <f>IF(A1taxstdlife="n/a","n/a",IF(BD$3&gt;(A1taxstdlife+$E486),((Input!$K$143+Input!$K$109)*$K$7)-SUM($K486:BC486),((Input!$K$143+Input!$K$109)*$K$7)/A1taxstdlife))</f>
        <v>n/a</v>
      </c>
      <c r="BE486" s="164" t="str">
        <f>IF(A1taxstdlife="n/a","n/a",IF(BE$3&gt;(A1taxstdlife+$E486),((Input!$K$143+Input!$K$109)*$K$7)-SUM($K486:BD486),((Input!$K$143+Input!$K$109)*$K$7)/A1taxstdlife))</f>
        <v>n/a</v>
      </c>
      <c r="BF486" s="164" t="str">
        <f>IF(A1taxstdlife="n/a","n/a",IF(BF$3&gt;(A1taxstdlife+$E486),((Input!$K$143+Input!$K$109)*$K$7)-SUM($K486:BE486),((Input!$K$143+Input!$K$109)*$K$7)/A1taxstdlife))</f>
        <v>n/a</v>
      </c>
      <c r="BG486" s="164" t="str">
        <f>IF(A1taxstdlife="n/a","n/a",IF(BG$3&gt;(A1taxstdlife+$E486),((Input!$K$143+Input!$K$109)*$K$7)-SUM($K486:BF486),((Input!$K$143+Input!$K$109)*$K$7)/A1taxstdlife))</f>
        <v>n/a</v>
      </c>
      <c r="BH486" s="164" t="str">
        <f>IF(A1taxstdlife="n/a","n/a",IF(BH$3&gt;(A1taxstdlife+$E486),((Input!$K$143+Input!$K$109)*$K$7)-SUM($K486:BG486),((Input!$K$143+Input!$K$109)*$K$7)/A1taxstdlife))</f>
        <v>n/a</v>
      </c>
      <c r="BI486" s="164" t="str">
        <f>IF(A1taxstdlife="n/a","n/a",IF(BI$3&gt;(A1taxstdlife+$E486),((Input!$K$143+Input!$K$109)*$K$7)-SUM($K486:BH486),((Input!$K$143+Input!$K$109)*$K$7)/A1taxstdlife))</f>
        <v>n/a</v>
      </c>
      <c r="BJ486" s="18"/>
      <c r="BK486" s="18"/>
    </row>
    <row r="487" spans="1:63" s="6" customFormat="1" hidden="1" outlineLevel="2" x14ac:dyDescent="0.2">
      <c r="A487" s="18"/>
      <c r="B487" s="36"/>
      <c r="C487" s="35"/>
      <c r="D487" s="485"/>
      <c r="E487" s="283">
        <v>6</v>
      </c>
      <c r="F487" s="38"/>
      <c r="G487" s="306"/>
      <c r="H487" s="308"/>
      <c r="I487" s="308"/>
      <c r="J487" s="308"/>
      <c r="K487" s="308"/>
      <c r="L487" s="307"/>
      <c r="M487" s="164" t="str">
        <f>IF(A1taxstdlife="n/a","n/a",IF(M$3&gt;(A1taxstdlife+$E487),((Input!$L$143+Input!$L$109)*$L$7)-SUM($L487:L487),((Input!$L$143+Input!$L$109)*$L$7)/A1taxstdlife))</f>
        <v>n/a</v>
      </c>
      <c r="N487" s="164" t="str">
        <f>IF(A1taxstdlife="n/a","n/a",IF(N$3&gt;(A1taxstdlife+$E487),((Input!$L$143+Input!$L$109)*$L$7)-SUM($L487:M487),((Input!$L$143+Input!$L$109)*$L$7)/A1taxstdlife))</f>
        <v>n/a</v>
      </c>
      <c r="O487" s="164" t="str">
        <f>IF(A1taxstdlife="n/a","n/a",IF(O$3&gt;(A1taxstdlife+$E487),((Input!$L$143+Input!$L$109)*$L$7)-SUM($L487:N487),((Input!$L$143+Input!$L$109)*$L$7)/A1taxstdlife))</f>
        <v>n/a</v>
      </c>
      <c r="P487" s="164" t="str">
        <f>IF(A1taxstdlife="n/a","n/a",IF(P$3&gt;(A1taxstdlife+$E487),((Input!$L$143+Input!$L$109)*$L$7)-SUM($L487:O487),((Input!$L$143+Input!$L$109)*$L$7)/A1taxstdlife))</f>
        <v>n/a</v>
      </c>
      <c r="Q487" s="164" t="str">
        <f>IF(A1taxstdlife="n/a","n/a",IF(Q$3&gt;(A1taxstdlife+$E487),((Input!$L$143+Input!$L$109)*$L$7)-SUM($L487:P487),((Input!$L$143+Input!$L$109)*$L$7)/A1taxstdlife))</f>
        <v>n/a</v>
      </c>
      <c r="R487" s="164" t="str">
        <f>IF(A1taxstdlife="n/a","n/a",IF(R$3&gt;(A1taxstdlife+$E487),((Input!$L$143+Input!$L$109)*$L$7)-SUM($L487:Q487),((Input!$L$143+Input!$L$109)*$L$7)/A1taxstdlife))</f>
        <v>n/a</v>
      </c>
      <c r="S487" s="164" t="str">
        <f>IF(A1taxstdlife="n/a","n/a",IF(S$3&gt;(A1taxstdlife+$E487),((Input!$L$143+Input!$L$109)*$L$7)-SUM($L487:R487),((Input!$L$143+Input!$L$109)*$L$7)/A1taxstdlife))</f>
        <v>n/a</v>
      </c>
      <c r="T487" s="164" t="str">
        <f>IF(A1taxstdlife="n/a","n/a",IF(T$3&gt;(A1taxstdlife+$E487),((Input!$L$143+Input!$L$109)*$L$7)-SUM($L487:S487),((Input!$L$143+Input!$L$109)*$L$7)/A1taxstdlife))</f>
        <v>n/a</v>
      </c>
      <c r="U487" s="164" t="str">
        <f>IF(A1taxstdlife="n/a","n/a",IF(U$3&gt;(A1taxstdlife+$E487),((Input!$L$143+Input!$L$109)*$L$7)-SUM($L487:T487),((Input!$L$143+Input!$L$109)*$L$7)/A1taxstdlife))</f>
        <v>n/a</v>
      </c>
      <c r="V487" s="164" t="str">
        <f>IF(A1taxstdlife="n/a","n/a",IF(V$3&gt;(A1taxstdlife+$E487),((Input!$L$143+Input!$L$109)*$L$7)-SUM($L487:U487),((Input!$L$143+Input!$L$109)*$L$7)/A1taxstdlife))</f>
        <v>n/a</v>
      </c>
      <c r="W487" s="164" t="str">
        <f>IF(A1taxstdlife="n/a","n/a",IF(W$3&gt;(A1taxstdlife+$E487),((Input!$L$143+Input!$L$109)*$L$7)-SUM($L487:V487),((Input!$L$143+Input!$L$109)*$L$7)/A1taxstdlife))</f>
        <v>n/a</v>
      </c>
      <c r="X487" s="164" t="str">
        <f>IF(A1taxstdlife="n/a","n/a",IF(X$3&gt;(A1taxstdlife+$E487),((Input!$L$143+Input!$L$109)*$L$7)-SUM($L487:W487),((Input!$L$143+Input!$L$109)*$L$7)/A1taxstdlife))</f>
        <v>n/a</v>
      </c>
      <c r="Y487" s="164" t="str">
        <f>IF(A1taxstdlife="n/a","n/a",IF(Y$3&gt;(A1taxstdlife+$E487),((Input!$L$143+Input!$L$109)*$L$7)-SUM($L487:X487),((Input!$L$143+Input!$L$109)*$L$7)/A1taxstdlife))</f>
        <v>n/a</v>
      </c>
      <c r="Z487" s="164" t="str">
        <f>IF(A1taxstdlife="n/a","n/a",IF(Z$3&gt;(A1taxstdlife+$E487),((Input!$L$143+Input!$L$109)*$L$7)-SUM($L487:Y487),((Input!$L$143+Input!$L$109)*$L$7)/A1taxstdlife))</f>
        <v>n/a</v>
      </c>
      <c r="AA487" s="164" t="str">
        <f>IF(A1taxstdlife="n/a","n/a",IF(AA$3&gt;(A1taxstdlife+$E487),((Input!$L$143+Input!$L$109)*$L$7)-SUM($L487:Z487),((Input!$L$143+Input!$L$109)*$L$7)/A1taxstdlife))</f>
        <v>n/a</v>
      </c>
      <c r="AB487" s="164" t="str">
        <f>IF(A1taxstdlife="n/a","n/a",IF(AB$3&gt;(A1taxstdlife+$E487),((Input!$L$143+Input!$L$109)*$L$7)-SUM($L487:AA487),((Input!$L$143+Input!$L$109)*$L$7)/A1taxstdlife))</f>
        <v>n/a</v>
      </c>
      <c r="AC487" s="164" t="str">
        <f>IF(A1taxstdlife="n/a","n/a",IF(AC$3&gt;(A1taxstdlife+$E487),((Input!$L$143+Input!$L$109)*$L$7)-SUM($L487:AB487),((Input!$L$143+Input!$L$109)*$L$7)/A1taxstdlife))</f>
        <v>n/a</v>
      </c>
      <c r="AD487" s="164" t="str">
        <f>IF(A1taxstdlife="n/a","n/a",IF(AD$3&gt;(A1taxstdlife+$E487),((Input!$L$143+Input!$L$109)*$L$7)-SUM($L487:AC487),((Input!$L$143+Input!$L$109)*$L$7)/A1taxstdlife))</f>
        <v>n/a</v>
      </c>
      <c r="AE487" s="164" t="str">
        <f>IF(A1taxstdlife="n/a","n/a",IF(AE$3&gt;(A1taxstdlife+$E487),((Input!$L$143+Input!$L$109)*$L$7)-SUM($L487:AD487),((Input!$L$143+Input!$L$109)*$L$7)/A1taxstdlife))</f>
        <v>n/a</v>
      </c>
      <c r="AF487" s="164" t="str">
        <f>IF(A1taxstdlife="n/a","n/a",IF(AF$3&gt;(A1taxstdlife+$E487),((Input!$L$143+Input!$L$109)*$L$7)-SUM($L487:AE487),((Input!$L$143+Input!$L$109)*$L$7)/A1taxstdlife))</f>
        <v>n/a</v>
      </c>
      <c r="AG487" s="164" t="str">
        <f>IF(A1taxstdlife="n/a","n/a",IF(AG$3&gt;(A1taxstdlife+$E487),((Input!$L$143+Input!$L$109)*$L$7)-SUM($L487:AF487),((Input!$L$143+Input!$L$109)*$L$7)/A1taxstdlife))</f>
        <v>n/a</v>
      </c>
      <c r="AH487" s="164" t="str">
        <f>IF(A1taxstdlife="n/a","n/a",IF(AH$3&gt;(A1taxstdlife+$E487),((Input!$L$143+Input!$L$109)*$L$7)-SUM($L487:AG487),((Input!$L$143+Input!$L$109)*$L$7)/A1taxstdlife))</f>
        <v>n/a</v>
      </c>
      <c r="AI487" s="164" t="str">
        <f>IF(A1taxstdlife="n/a","n/a",IF(AI$3&gt;(A1taxstdlife+$E487),((Input!$L$143+Input!$L$109)*$L$7)-SUM($L487:AH487),((Input!$L$143+Input!$L$109)*$L$7)/A1taxstdlife))</f>
        <v>n/a</v>
      </c>
      <c r="AJ487" s="164" t="str">
        <f>IF(A1taxstdlife="n/a","n/a",IF(AJ$3&gt;(A1taxstdlife+$E487),((Input!$L$143+Input!$L$109)*$L$7)-SUM($L487:AI487),((Input!$L$143+Input!$L$109)*$L$7)/A1taxstdlife))</f>
        <v>n/a</v>
      </c>
      <c r="AK487" s="164" t="str">
        <f>IF(A1taxstdlife="n/a","n/a",IF(AK$3&gt;(A1taxstdlife+$E487),((Input!$L$143+Input!$L$109)*$L$7)-SUM($L487:AJ487),((Input!$L$143+Input!$L$109)*$L$7)/A1taxstdlife))</f>
        <v>n/a</v>
      </c>
      <c r="AL487" s="164" t="str">
        <f>IF(A1taxstdlife="n/a","n/a",IF(AL$3&gt;(A1taxstdlife+$E487),((Input!$L$143+Input!$L$109)*$L$7)-SUM($L487:AK487),((Input!$L$143+Input!$L$109)*$L$7)/A1taxstdlife))</f>
        <v>n/a</v>
      </c>
      <c r="AM487" s="164" t="str">
        <f>IF(A1taxstdlife="n/a","n/a",IF(AM$3&gt;(A1taxstdlife+$E487),((Input!$L$143+Input!$L$109)*$L$7)-SUM($L487:AL487),((Input!$L$143+Input!$L$109)*$L$7)/A1taxstdlife))</f>
        <v>n/a</v>
      </c>
      <c r="AN487" s="164" t="str">
        <f>IF(A1taxstdlife="n/a","n/a",IF(AN$3&gt;(A1taxstdlife+$E487),((Input!$L$143+Input!$L$109)*$L$7)-SUM($L487:AM487),((Input!$L$143+Input!$L$109)*$L$7)/A1taxstdlife))</f>
        <v>n/a</v>
      </c>
      <c r="AO487" s="164" t="str">
        <f>IF(A1taxstdlife="n/a","n/a",IF(AO$3&gt;(A1taxstdlife+$E487),((Input!$L$143+Input!$L$109)*$L$7)-SUM($L487:AN487),((Input!$L$143+Input!$L$109)*$L$7)/A1taxstdlife))</f>
        <v>n/a</v>
      </c>
      <c r="AP487" s="164" t="str">
        <f>IF(A1taxstdlife="n/a","n/a",IF(AP$3&gt;(A1taxstdlife+$E487),((Input!$L$143+Input!$L$109)*$L$7)-SUM($L487:AO487),((Input!$L$143+Input!$L$109)*$L$7)/A1taxstdlife))</f>
        <v>n/a</v>
      </c>
      <c r="AQ487" s="164" t="str">
        <f>IF(A1taxstdlife="n/a","n/a",IF(AQ$3&gt;(A1taxstdlife+$E487),((Input!$L$143+Input!$L$109)*$L$7)-SUM($L487:AP487),((Input!$L$143+Input!$L$109)*$L$7)/A1taxstdlife))</f>
        <v>n/a</v>
      </c>
      <c r="AR487" s="164" t="str">
        <f>IF(A1taxstdlife="n/a","n/a",IF(AR$3&gt;(A1taxstdlife+$E487),((Input!$L$143+Input!$L$109)*$L$7)-SUM($L487:AQ487),((Input!$L$143+Input!$L$109)*$L$7)/A1taxstdlife))</f>
        <v>n/a</v>
      </c>
      <c r="AS487" s="164" t="str">
        <f>IF(A1taxstdlife="n/a","n/a",IF(AS$3&gt;(A1taxstdlife+$E487),((Input!$L$143+Input!$L$109)*$L$7)-SUM($L487:AR487),((Input!$L$143+Input!$L$109)*$L$7)/A1taxstdlife))</f>
        <v>n/a</v>
      </c>
      <c r="AT487" s="164" t="str">
        <f>IF(A1taxstdlife="n/a","n/a",IF(AT$3&gt;(A1taxstdlife+$E487),((Input!$L$143+Input!$L$109)*$L$7)-SUM($L487:AS487),((Input!$L$143+Input!$L$109)*$L$7)/A1taxstdlife))</f>
        <v>n/a</v>
      </c>
      <c r="AU487" s="164" t="str">
        <f>IF(A1taxstdlife="n/a","n/a",IF(AU$3&gt;(A1taxstdlife+$E487),((Input!$L$143+Input!$L$109)*$L$7)-SUM($L487:AT487),((Input!$L$143+Input!$L$109)*$L$7)/A1taxstdlife))</f>
        <v>n/a</v>
      </c>
      <c r="AV487" s="164" t="str">
        <f>IF(A1taxstdlife="n/a","n/a",IF(AV$3&gt;(A1taxstdlife+$E487),((Input!$L$143+Input!$L$109)*$L$7)-SUM($L487:AU487),((Input!$L$143+Input!$L$109)*$L$7)/A1taxstdlife))</f>
        <v>n/a</v>
      </c>
      <c r="AW487" s="164" t="str">
        <f>IF(A1taxstdlife="n/a","n/a",IF(AW$3&gt;(A1taxstdlife+$E487),((Input!$L$143+Input!$L$109)*$L$7)-SUM($L487:AV487),((Input!$L$143+Input!$L$109)*$L$7)/A1taxstdlife))</f>
        <v>n/a</v>
      </c>
      <c r="AX487" s="164" t="str">
        <f>IF(A1taxstdlife="n/a","n/a",IF(AX$3&gt;(A1taxstdlife+$E487),((Input!$L$143+Input!$L$109)*$L$7)-SUM($L487:AW487),((Input!$L$143+Input!$L$109)*$L$7)/A1taxstdlife))</f>
        <v>n/a</v>
      </c>
      <c r="AY487" s="164" t="str">
        <f>IF(A1taxstdlife="n/a","n/a",IF(AY$3&gt;(A1taxstdlife+$E487),((Input!$L$143+Input!$L$109)*$L$7)-SUM($L487:AX487),((Input!$L$143+Input!$L$109)*$L$7)/A1taxstdlife))</f>
        <v>n/a</v>
      </c>
      <c r="AZ487" s="164" t="str">
        <f>IF(A1taxstdlife="n/a","n/a",IF(AZ$3&gt;(A1taxstdlife+$E487),((Input!$L$143+Input!$L$109)*$L$7)-SUM($L487:AY487),((Input!$L$143+Input!$L$109)*$L$7)/A1taxstdlife))</f>
        <v>n/a</v>
      </c>
      <c r="BA487" s="164" t="str">
        <f>IF(A1taxstdlife="n/a","n/a",IF(BA$3&gt;(A1taxstdlife+$E487),((Input!$L$143+Input!$L$109)*$L$7)-SUM($L487:AZ487),((Input!$L$143+Input!$L$109)*$L$7)/A1taxstdlife))</f>
        <v>n/a</v>
      </c>
      <c r="BB487" s="164" t="str">
        <f>IF(A1taxstdlife="n/a","n/a",IF(BB$3&gt;(A1taxstdlife+$E487),((Input!$L$143+Input!$L$109)*$L$7)-SUM($L487:BA487),((Input!$L$143+Input!$L$109)*$L$7)/A1taxstdlife))</f>
        <v>n/a</v>
      </c>
      <c r="BC487" s="164" t="str">
        <f>IF(A1taxstdlife="n/a","n/a",IF(BC$3&gt;(A1taxstdlife+$E487),((Input!$L$143+Input!$L$109)*$L$7)-SUM($L487:BB487),((Input!$L$143+Input!$L$109)*$L$7)/A1taxstdlife))</f>
        <v>n/a</v>
      </c>
      <c r="BD487" s="164" t="str">
        <f>IF(A1taxstdlife="n/a","n/a",IF(BD$3&gt;(A1taxstdlife+$E487),((Input!$L$143+Input!$L$109)*$L$7)-SUM($L487:BC487),((Input!$L$143+Input!$L$109)*$L$7)/A1taxstdlife))</f>
        <v>n/a</v>
      </c>
      <c r="BE487" s="164" t="str">
        <f>IF(A1taxstdlife="n/a","n/a",IF(BE$3&gt;(A1taxstdlife+$E487),((Input!$L$143+Input!$L$109)*$L$7)-SUM($L487:BD487),((Input!$L$143+Input!$L$109)*$L$7)/A1taxstdlife))</f>
        <v>n/a</v>
      </c>
      <c r="BF487" s="164" t="str">
        <f>IF(A1taxstdlife="n/a","n/a",IF(BF$3&gt;(A1taxstdlife+$E487),((Input!$L$143+Input!$L$109)*$L$7)-SUM($L487:BE487),((Input!$L$143+Input!$L$109)*$L$7)/A1taxstdlife))</f>
        <v>n/a</v>
      </c>
      <c r="BG487" s="164" t="str">
        <f>IF(A1taxstdlife="n/a","n/a",IF(BG$3&gt;(A1taxstdlife+$E487),((Input!$L$143+Input!$L$109)*$L$7)-SUM($L487:BF487),((Input!$L$143+Input!$L$109)*$L$7)/A1taxstdlife))</f>
        <v>n/a</v>
      </c>
      <c r="BH487" s="164" t="str">
        <f>IF(A1taxstdlife="n/a","n/a",IF(BH$3&gt;(A1taxstdlife+$E487),((Input!$L$143+Input!$L$109)*$L$7)-SUM($L487:BG487),((Input!$L$143+Input!$L$109)*$L$7)/A1taxstdlife))</f>
        <v>n/a</v>
      </c>
      <c r="BI487" s="164" t="str">
        <f>IF(A1taxstdlife="n/a","n/a",IF(BI$3&gt;(A1taxstdlife+$E487),((Input!$L$143+Input!$L$109)*$L$7)-SUM($L487:BH487),((Input!$L$143+Input!$L$109)*$L$7)/A1taxstdlife))</f>
        <v>n/a</v>
      </c>
      <c r="BJ487" s="18"/>
      <c r="BK487" s="18"/>
    </row>
    <row r="488" spans="1:63" s="6" customFormat="1" hidden="1" outlineLevel="2" x14ac:dyDescent="0.2">
      <c r="A488" s="18"/>
      <c r="B488" s="36"/>
      <c r="C488" s="35"/>
      <c r="D488" s="485"/>
      <c r="E488" s="283">
        <v>7</v>
      </c>
      <c r="F488" s="38"/>
      <c r="G488" s="306"/>
      <c r="H488" s="308"/>
      <c r="I488" s="308"/>
      <c r="J488" s="308"/>
      <c r="K488" s="308"/>
      <c r="L488" s="308"/>
      <c r="M488" s="307"/>
      <c r="N488" s="164" t="str">
        <f>IF(A1taxstdlife="n/a","n/a",IF(N$3&gt;(A1taxstdlife+$E488),((Input!$M$143+Input!$M$109)*$M$7)-SUM($M488:M488),((Input!$M$143+Input!$M$109)*$M$7)/A1taxstdlife))</f>
        <v>n/a</v>
      </c>
      <c r="O488" s="164" t="str">
        <f>IF(A1taxstdlife="n/a","n/a",IF(O$3&gt;(A1taxstdlife+$E488),((Input!$M$143+Input!$M$109)*$M$7)-SUM($M488:N488),((Input!$M$143+Input!$M$109)*$M$7)/A1taxstdlife))</f>
        <v>n/a</v>
      </c>
      <c r="P488" s="164" t="str">
        <f>IF(A1taxstdlife="n/a","n/a",IF(P$3&gt;(A1taxstdlife+$E488),((Input!$M$143+Input!$M$109)*$M$7)-SUM($M488:O488),((Input!$M$143+Input!$M$109)*$M$7)/A1taxstdlife))</f>
        <v>n/a</v>
      </c>
      <c r="Q488" s="164" t="str">
        <f>IF(A1taxstdlife="n/a","n/a",IF(Q$3&gt;(A1taxstdlife+$E488),((Input!$M$143+Input!$M$109)*$M$7)-SUM($M488:P488),((Input!$M$143+Input!$M$109)*$M$7)/A1taxstdlife))</f>
        <v>n/a</v>
      </c>
      <c r="R488" s="164" t="str">
        <f>IF(A1taxstdlife="n/a","n/a",IF(R$3&gt;(A1taxstdlife+$E488),((Input!$M$143+Input!$M$109)*$M$7)-SUM($M488:Q488),((Input!$M$143+Input!$M$109)*$M$7)/A1taxstdlife))</f>
        <v>n/a</v>
      </c>
      <c r="S488" s="164" t="str">
        <f>IF(A1taxstdlife="n/a","n/a",IF(S$3&gt;(A1taxstdlife+$E488),((Input!$M$143+Input!$M$109)*$M$7)-SUM($M488:R488),((Input!$M$143+Input!$M$109)*$M$7)/A1taxstdlife))</f>
        <v>n/a</v>
      </c>
      <c r="T488" s="164" t="str">
        <f>IF(A1taxstdlife="n/a","n/a",IF(T$3&gt;(A1taxstdlife+$E488),((Input!$M$143+Input!$M$109)*$M$7)-SUM($M488:S488),((Input!$M$143+Input!$M$109)*$M$7)/A1taxstdlife))</f>
        <v>n/a</v>
      </c>
      <c r="U488" s="164" t="str">
        <f>IF(A1taxstdlife="n/a","n/a",IF(U$3&gt;(A1taxstdlife+$E488),((Input!$M$143+Input!$M$109)*$M$7)-SUM($M488:T488),((Input!$M$143+Input!$M$109)*$M$7)/A1taxstdlife))</f>
        <v>n/a</v>
      </c>
      <c r="V488" s="164" t="str">
        <f>IF(A1taxstdlife="n/a","n/a",IF(V$3&gt;(A1taxstdlife+$E488),((Input!$M$143+Input!$M$109)*$M$7)-SUM($M488:U488),((Input!$M$143+Input!$M$109)*$M$7)/A1taxstdlife))</f>
        <v>n/a</v>
      </c>
      <c r="W488" s="164" t="str">
        <f>IF(A1taxstdlife="n/a","n/a",IF(W$3&gt;(A1taxstdlife+$E488),((Input!$M$143+Input!$M$109)*$M$7)-SUM($M488:V488),((Input!$M$143+Input!$M$109)*$M$7)/A1taxstdlife))</f>
        <v>n/a</v>
      </c>
      <c r="X488" s="164" t="str">
        <f>IF(A1taxstdlife="n/a","n/a",IF(X$3&gt;(A1taxstdlife+$E488),((Input!$M$143+Input!$M$109)*$M$7)-SUM($M488:W488),((Input!$M$143+Input!$M$109)*$M$7)/A1taxstdlife))</f>
        <v>n/a</v>
      </c>
      <c r="Y488" s="164" t="str">
        <f>IF(A1taxstdlife="n/a","n/a",IF(Y$3&gt;(A1taxstdlife+$E488),((Input!$M$143+Input!$M$109)*$M$7)-SUM($M488:X488),((Input!$M$143+Input!$M$109)*$M$7)/A1taxstdlife))</f>
        <v>n/a</v>
      </c>
      <c r="Z488" s="164" t="str">
        <f>IF(A1taxstdlife="n/a","n/a",IF(Z$3&gt;(A1taxstdlife+$E488),((Input!$M$143+Input!$M$109)*$M$7)-SUM($M488:Y488),((Input!$M$143+Input!$M$109)*$M$7)/A1taxstdlife))</f>
        <v>n/a</v>
      </c>
      <c r="AA488" s="164" t="str">
        <f>IF(A1taxstdlife="n/a","n/a",IF(AA$3&gt;(A1taxstdlife+$E488),((Input!$M$143+Input!$M$109)*$M$7)-SUM($M488:Z488),((Input!$M$143+Input!$M$109)*$M$7)/A1taxstdlife))</f>
        <v>n/a</v>
      </c>
      <c r="AB488" s="164" t="str">
        <f>IF(A1taxstdlife="n/a","n/a",IF(AB$3&gt;(A1taxstdlife+$E488),((Input!$M$143+Input!$M$109)*$M$7)-SUM($M488:AA488),((Input!$M$143+Input!$M$109)*$M$7)/A1taxstdlife))</f>
        <v>n/a</v>
      </c>
      <c r="AC488" s="164" t="str">
        <f>IF(A1taxstdlife="n/a","n/a",IF(AC$3&gt;(A1taxstdlife+$E488),((Input!$M$143+Input!$M$109)*$M$7)-SUM($M488:AB488),((Input!$M$143+Input!$M$109)*$M$7)/A1taxstdlife))</f>
        <v>n/a</v>
      </c>
      <c r="AD488" s="164" t="str">
        <f>IF(A1taxstdlife="n/a","n/a",IF(AD$3&gt;(A1taxstdlife+$E488),((Input!$M$143+Input!$M$109)*$M$7)-SUM($M488:AC488),((Input!$M$143+Input!$M$109)*$M$7)/A1taxstdlife))</f>
        <v>n/a</v>
      </c>
      <c r="AE488" s="164" t="str">
        <f>IF(A1taxstdlife="n/a","n/a",IF(AE$3&gt;(A1taxstdlife+$E488),((Input!$M$143+Input!$M$109)*$M$7)-SUM($M488:AD488),((Input!$M$143+Input!$M$109)*$M$7)/A1taxstdlife))</f>
        <v>n/a</v>
      </c>
      <c r="AF488" s="164" t="str">
        <f>IF(A1taxstdlife="n/a","n/a",IF(AF$3&gt;(A1taxstdlife+$E488),((Input!$M$143+Input!$M$109)*$M$7)-SUM($M488:AE488),((Input!$M$143+Input!$M$109)*$M$7)/A1taxstdlife))</f>
        <v>n/a</v>
      </c>
      <c r="AG488" s="164" t="str">
        <f>IF(A1taxstdlife="n/a","n/a",IF(AG$3&gt;(A1taxstdlife+$E488),((Input!$M$143+Input!$M$109)*$M$7)-SUM($M488:AF488),((Input!$M$143+Input!$M$109)*$M$7)/A1taxstdlife))</f>
        <v>n/a</v>
      </c>
      <c r="AH488" s="164" t="str">
        <f>IF(A1taxstdlife="n/a","n/a",IF(AH$3&gt;(A1taxstdlife+$E488),((Input!$M$143+Input!$M$109)*$M$7)-SUM($M488:AG488),((Input!$M$143+Input!$M$109)*$M$7)/A1taxstdlife))</f>
        <v>n/a</v>
      </c>
      <c r="AI488" s="164" t="str">
        <f>IF(A1taxstdlife="n/a","n/a",IF(AI$3&gt;(A1taxstdlife+$E488),((Input!$M$143+Input!$M$109)*$M$7)-SUM($M488:AH488),((Input!$M$143+Input!$M$109)*$M$7)/A1taxstdlife))</f>
        <v>n/a</v>
      </c>
      <c r="AJ488" s="164" t="str">
        <f>IF(A1taxstdlife="n/a","n/a",IF(AJ$3&gt;(A1taxstdlife+$E488),((Input!$M$143+Input!$M$109)*$M$7)-SUM($M488:AI488),((Input!$M$143+Input!$M$109)*$M$7)/A1taxstdlife))</f>
        <v>n/a</v>
      </c>
      <c r="AK488" s="164" t="str">
        <f>IF(A1taxstdlife="n/a","n/a",IF(AK$3&gt;(A1taxstdlife+$E488),((Input!$M$143+Input!$M$109)*$M$7)-SUM($M488:AJ488),((Input!$M$143+Input!$M$109)*$M$7)/A1taxstdlife))</f>
        <v>n/a</v>
      </c>
      <c r="AL488" s="164" t="str">
        <f>IF(A1taxstdlife="n/a","n/a",IF(AL$3&gt;(A1taxstdlife+$E488),((Input!$M$143+Input!$M$109)*$M$7)-SUM($M488:AK488),((Input!$M$143+Input!$M$109)*$M$7)/A1taxstdlife))</f>
        <v>n/a</v>
      </c>
      <c r="AM488" s="164" t="str">
        <f>IF(A1taxstdlife="n/a","n/a",IF(AM$3&gt;(A1taxstdlife+$E488),((Input!$M$143+Input!$M$109)*$M$7)-SUM($M488:AL488),((Input!$M$143+Input!$M$109)*$M$7)/A1taxstdlife))</f>
        <v>n/a</v>
      </c>
      <c r="AN488" s="164" t="str">
        <f>IF(A1taxstdlife="n/a","n/a",IF(AN$3&gt;(A1taxstdlife+$E488),((Input!$M$143+Input!$M$109)*$M$7)-SUM($M488:AM488),((Input!$M$143+Input!$M$109)*$M$7)/A1taxstdlife))</f>
        <v>n/a</v>
      </c>
      <c r="AO488" s="164" t="str">
        <f>IF(A1taxstdlife="n/a","n/a",IF(AO$3&gt;(A1taxstdlife+$E488),((Input!$M$143+Input!$M$109)*$M$7)-SUM($M488:AN488),((Input!$M$143+Input!$M$109)*$M$7)/A1taxstdlife))</f>
        <v>n/a</v>
      </c>
      <c r="AP488" s="164" t="str">
        <f>IF(A1taxstdlife="n/a","n/a",IF(AP$3&gt;(A1taxstdlife+$E488),((Input!$M$143+Input!$M$109)*$M$7)-SUM($M488:AO488),((Input!$M$143+Input!$M$109)*$M$7)/A1taxstdlife))</f>
        <v>n/a</v>
      </c>
      <c r="AQ488" s="164" t="str">
        <f>IF(A1taxstdlife="n/a","n/a",IF(AQ$3&gt;(A1taxstdlife+$E488),((Input!$M$143+Input!$M$109)*$M$7)-SUM($M488:AP488),((Input!$M$143+Input!$M$109)*$M$7)/A1taxstdlife))</f>
        <v>n/a</v>
      </c>
      <c r="AR488" s="164" t="str">
        <f>IF(A1taxstdlife="n/a","n/a",IF(AR$3&gt;(A1taxstdlife+$E488),((Input!$M$143+Input!$M$109)*$M$7)-SUM($M488:AQ488),((Input!$M$143+Input!$M$109)*$M$7)/A1taxstdlife))</f>
        <v>n/a</v>
      </c>
      <c r="AS488" s="164" t="str">
        <f>IF(A1taxstdlife="n/a","n/a",IF(AS$3&gt;(A1taxstdlife+$E488),((Input!$M$143+Input!$M$109)*$M$7)-SUM($M488:AR488),((Input!$M$143+Input!$M$109)*$M$7)/A1taxstdlife))</f>
        <v>n/a</v>
      </c>
      <c r="AT488" s="164" t="str">
        <f>IF(A1taxstdlife="n/a","n/a",IF(AT$3&gt;(A1taxstdlife+$E488),((Input!$M$143+Input!$M$109)*$M$7)-SUM($M488:AS488),((Input!$M$143+Input!$M$109)*$M$7)/A1taxstdlife))</f>
        <v>n/a</v>
      </c>
      <c r="AU488" s="164" t="str">
        <f>IF(A1taxstdlife="n/a","n/a",IF(AU$3&gt;(A1taxstdlife+$E488),((Input!$M$143+Input!$M$109)*$M$7)-SUM($M488:AT488),((Input!$M$143+Input!$M$109)*$M$7)/A1taxstdlife))</f>
        <v>n/a</v>
      </c>
      <c r="AV488" s="164" t="str">
        <f>IF(A1taxstdlife="n/a","n/a",IF(AV$3&gt;(A1taxstdlife+$E488),((Input!$M$143+Input!$M$109)*$M$7)-SUM($M488:AU488),((Input!$M$143+Input!$M$109)*$M$7)/A1taxstdlife))</f>
        <v>n/a</v>
      </c>
      <c r="AW488" s="164" t="str">
        <f>IF(A1taxstdlife="n/a","n/a",IF(AW$3&gt;(A1taxstdlife+$E488),((Input!$M$143+Input!$M$109)*$M$7)-SUM($M488:AV488),((Input!$M$143+Input!$M$109)*$M$7)/A1taxstdlife))</f>
        <v>n/a</v>
      </c>
      <c r="AX488" s="164" t="str">
        <f>IF(A1taxstdlife="n/a","n/a",IF(AX$3&gt;(A1taxstdlife+$E488),((Input!$M$143+Input!$M$109)*$M$7)-SUM($M488:AW488),((Input!$M$143+Input!$M$109)*$M$7)/A1taxstdlife))</f>
        <v>n/a</v>
      </c>
      <c r="AY488" s="164" t="str">
        <f>IF(A1taxstdlife="n/a","n/a",IF(AY$3&gt;(A1taxstdlife+$E488),((Input!$M$143+Input!$M$109)*$M$7)-SUM($M488:AX488),((Input!$M$143+Input!$M$109)*$M$7)/A1taxstdlife))</f>
        <v>n/a</v>
      </c>
      <c r="AZ488" s="164" t="str">
        <f>IF(A1taxstdlife="n/a","n/a",IF(AZ$3&gt;(A1taxstdlife+$E488),((Input!$M$143+Input!$M$109)*$M$7)-SUM($M488:AY488),((Input!$M$143+Input!$M$109)*$M$7)/A1taxstdlife))</f>
        <v>n/a</v>
      </c>
      <c r="BA488" s="164" t="str">
        <f>IF(A1taxstdlife="n/a","n/a",IF(BA$3&gt;(A1taxstdlife+$E488),((Input!$M$143+Input!$M$109)*$M$7)-SUM($M488:AZ488),((Input!$M$143+Input!$M$109)*$M$7)/A1taxstdlife))</f>
        <v>n/a</v>
      </c>
      <c r="BB488" s="164" t="str">
        <f>IF(A1taxstdlife="n/a","n/a",IF(BB$3&gt;(A1taxstdlife+$E488),((Input!$M$143+Input!$M$109)*$M$7)-SUM($M488:BA488),((Input!$M$143+Input!$M$109)*$M$7)/A1taxstdlife))</f>
        <v>n/a</v>
      </c>
      <c r="BC488" s="164" t="str">
        <f>IF(A1taxstdlife="n/a","n/a",IF(BC$3&gt;(A1taxstdlife+$E488),((Input!$M$143+Input!$M$109)*$M$7)-SUM($M488:BB488),((Input!$M$143+Input!$M$109)*$M$7)/A1taxstdlife))</f>
        <v>n/a</v>
      </c>
      <c r="BD488" s="164" t="str">
        <f>IF(A1taxstdlife="n/a","n/a",IF(BD$3&gt;(A1taxstdlife+$E488),((Input!$M$143+Input!$M$109)*$M$7)-SUM($M488:BC488),((Input!$M$143+Input!$M$109)*$M$7)/A1taxstdlife))</f>
        <v>n/a</v>
      </c>
      <c r="BE488" s="164" t="str">
        <f>IF(A1taxstdlife="n/a","n/a",IF(BE$3&gt;(A1taxstdlife+$E488),((Input!$M$143+Input!$M$109)*$M$7)-SUM($M488:BD488),((Input!$M$143+Input!$M$109)*$M$7)/A1taxstdlife))</f>
        <v>n/a</v>
      </c>
      <c r="BF488" s="164" t="str">
        <f>IF(A1taxstdlife="n/a","n/a",IF(BF$3&gt;(A1taxstdlife+$E488),((Input!$M$143+Input!$M$109)*$M$7)-SUM($M488:BE488),((Input!$M$143+Input!$M$109)*$M$7)/A1taxstdlife))</f>
        <v>n/a</v>
      </c>
      <c r="BG488" s="164" t="str">
        <f>IF(A1taxstdlife="n/a","n/a",IF(BG$3&gt;(A1taxstdlife+$E488),((Input!$M$143+Input!$M$109)*$M$7)-SUM($M488:BF488),((Input!$M$143+Input!$M$109)*$M$7)/A1taxstdlife))</f>
        <v>n/a</v>
      </c>
      <c r="BH488" s="164" t="str">
        <f>IF(A1taxstdlife="n/a","n/a",IF(BH$3&gt;(A1taxstdlife+$E488),((Input!$M$143+Input!$M$109)*$M$7)-SUM($M488:BG488),((Input!$M$143+Input!$M$109)*$M$7)/A1taxstdlife))</f>
        <v>n/a</v>
      </c>
      <c r="BI488" s="164" t="str">
        <f>IF(A1taxstdlife="n/a","n/a",IF(BI$3&gt;(A1taxstdlife+$E488),((Input!$M$143+Input!$M$109)*$M$7)-SUM($M488:BH488),((Input!$M$143+Input!$M$109)*$M$7)/A1taxstdlife))</f>
        <v>n/a</v>
      </c>
      <c r="BJ488" s="18"/>
      <c r="BK488" s="18"/>
    </row>
    <row r="489" spans="1:63" s="6" customFormat="1" hidden="1" outlineLevel="2" x14ac:dyDescent="0.2">
      <c r="A489" s="18"/>
      <c r="B489" s="36"/>
      <c r="C489" s="35"/>
      <c r="D489" s="485"/>
      <c r="E489" s="283">
        <v>8</v>
      </c>
      <c r="F489" s="38"/>
      <c r="G489" s="306"/>
      <c r="H489" s="308"/>
      <c r="I489" s="308"/>
      <c r="J489" s="308"/>
      <c r="K489" s="308"/>
      <c r="L489" s="308"/>
      <c r="M489" s="308"/>
      <c r="N489" s="307"/>
      <c r="O489" s="164" t="str">
        <f>IF(A1taxstdlife="n/a","n/a",IF(O$3&gt;(A1taxstdlife+$E489),((Input!$N$143+Input!$N$109)*$N$7)-SUM($N489:N489),((Input!$N$143+Input!$N$109)*$N$7)/A1taxstdlife))</f>
        <v>n/a</v>
      </c>
      <c r="P489" s="164" t="str">
        <f>IF(A1taxstdlife="n/a","n/a",IF(P$3&gt;(A1taxstdlife+$E489),((Input!$N$143+Input!$N$109)*$N$7)-SUM($N489:O489),((Input!$N$143+Input!$N$109)*$N$7)/A1taxstdlife))</f>
        <v>n/a</v>
      </c>
      <c r="Q489" s="164" t="str">
        <f>IF(A1taxstdlife="n/a","n/a",IF(Q$3&gt;(A1taxstdlife+$E489),((Input!$N$143+Input!$N$109)*$N$7)-SUM($N489:P489),((Input!$N$143+Input!$N$109)*$N$7)/A1taxstdlife))</f>
        <v>n/a</v>
      </c>
      <c r="R489" s="164" t="str">
        <f>IF(A1taxstdlife="n/a","n/a",IF(R$3&gt;(A1taxstdlife+$E489),((Input!$N$143+Input!$N$109)*$N$7)-SUM($N489:Q489),((Input!$N$143+Input!$N$109)*$N$7)/A1taxstdlife))</f>
        <v>n/a</v>
      </c>
      <c r="S489" s="164" t="str">
        <f>IF(A1taxstdlife="n/a","n/a",IF(S$3&gt;(A1taxstdlife+$E489),((Input!$N$143+Input!$N$109)*$N$7)-SUM($N489:R489),((Input!$N$143+Input!$N$109)*$N$7)/A1taxstdlife))</f>
        <v>n/a</v>
      </c>
      <c r="T489" s="164" t="str">
        <f>IF(A1taxstdlife="n/a","n/a",IF(T$3&gt;(A1taxstdlife+$E489),((Input!$N$143+Input!$N$109)*$N$7)-SUM($N489:S489),((Input!$N$143+Input!$N$109)*$N$7)/A1taxstdlife))</f>
        <v>n/a</v>
      </c>
      <c r="U489" s="164" t="str">
        <f>IF(A1taxstdlife="n/a","n/a",IF(U$3&gt;(A1taxstdlife+$E489),((Input!$N$143+Input!$N$109)*$N$7)-SUM($N489:T489),((Input!$N$143+Input!$N$109)*$N$7)/A1taxstdlife))</f>
        <v>n/a</v>
      </c>
      <c r="V489" s="164" t="str">
        <f>IF(A1taxstdlife="n/a","n/a",IF(V$3&gt;(A1taxstdlife+$E489),((Input!$N$143+Input!$N$109)*$N$7)-SUM($N489:U489),((Input!$N$143+Input!$N$109)*$N$7)/A1taxstdlife))</f>
        <v>n/a</v>
      </c>
      <c r="W489" s="164" t="str">
        <f>IF(A1taxstdlife="n/a","n/a",IF(W$3&gt;(A1taxstdlife+$E489),((Input!$N$143+Input!$N$109)*$N$7)-SUM($N489:V489),((Input!$N$143+Input!$N$109)*$N$7)/A1taxstdlife))</f>
        <v>n/a</v>
      </c>
      <c r="X489" s="164" t="str">
        <f>IF(A1taxstdlife="n/a","n/a",IF(X$3&gt;(A1taxstdlife+$E489),((Input!$N$143+Input!$N$109)*$N$7)-SUM($N489:W489),((Input!$N$143+Input!$N$109)*$N$7)/A1taxstdlife))</f>
        <v>n/a</v>
      </c>
      <c r="Y489" s="164" t="str">
        <f>IF(A1taxstdlife="n/a","n/a",IF(Y$3&gt;(A1taxstdlife+$E489),((Input!$N$143+Input!$N$109)*$N$7)-SUM($N489:X489),((Input!$N$143+Input!$N$109)*$N$7)/A1taxstdlife))</f>
        <v>n/a</v>
      </c>
      <c r="Z489" s="164" t="str">
        <f>IF(A1taxstdlife="n/a","n/a",IF(Z$3&gt;(A1taxstdlife+$E489),((Input!$N$143+Input!$N$109)*$N$7)-SUM($N489:Y489),((Input!$N$143+Input!$N$109)*$N$7)/A1taxstdlife))</f>
        <v>n/a</v>
      </c>
      <c r="AA489" s="164" t="str">
        <f>IF(A1taxstdlife="n/a","n/a",IF(AA$3&gt;(A1taxstdlife+$E489),((Input!$N$143+Input!$N$109)*$N$7)-SUM($N489:Z489),((Input!$N$143+Input!$N$109)*$N$7)/A1taxstdlife))</f>
        <v>n/a</v>
      </c>
      <c r="AB489" s="164" t="str">
        <f>IF(A1taxstdlife="n/a","n/a",IF(AB$3&gt;(A1taxstdlife+$E489),((Input!$N$143+Input!$N$109)*$N$7)-SUM($N489:AA489),((Input!$N$143+Input!$N$109)*$N$7)/A1taxstdlife))</f>
        <v>n/a</v>
      </c>
      <c r="AC489" s="164" t="str">
        <f>IF(A1taxstdlife="n/a","n/a",IF(AC$3&gt;(A1taxstdlife+$E489),((Input!$N$143+Input!$N$109)*$N$7)-SUM($N489:AB489),((Input!$N$143+Input!$N$109)*$N$7)/A1taxstdlife))</f>
        <v>n/a</v>
      </c>
      <c r="AD489" s="164" t="str">
        <f>IF(A1taxstdlife="n/a","n/a",IF(AD$3&gt;(A1taxstdlife+$E489),((Input!$N$143+Input!$N$109)*$N$7)-SUM($N489:AC489),((Input!$N$143+Input!$N$109)*$N$7)/A1taxstdlife))</f>
        <v>n/a</v>
      </c>
      <c r="AE489" s="164" t="str">
        <f>IF(A1taxstdlife="n/a","n/a",IF(AE$3&gt;(A1taxstdlife+$E489),((Input!$N$143+Input!$N$109)*$N$7)-SUM($N489:AD489),((Input!$N$143+Input!$N$109)*$N$7)/A1taxstdlife))</f>
        <v>n/a</v>
      </c>
      <c r="AF489" s="164" t="str">
        <f>IF(A1taxstdlife="n/a","n/a",IF(AF$3&gt;(A1taxstdlife+$E489),((Input!$N$143+Input!$N$109)*$N$7)-SUM($N489:AE489),((Input!$N$143+Input!$N$109)*$N$7)/A1taxstdlife))</f>
        <v>n/a</v>
      </c>
      <c r="AG489" s="164" t="str">
        <f>IF(A1taxstdlife="n/a","n/a",IF(AG$3&gt;(A1taxstdlife+$E489),((Input!$N$143+Input!$N$109)*$N$7)-SUM($N489:AF489),((Input!$N$143+Input!$N$109)*$N$7)/A1taxstdlife))</f>
        <v>n/a</v>
      </c>
      <c r="AH489" s="164" t="str">
        <f>IF(A1taxstdlife="n/a","n/a",IF(AH$3&gt;(A1taxstdlife+$E489),((Input!$N$143+Input!$N$109)*$N$7)-SUM($N489:AG489),((Input!$N$143+Input!$N$109)*$N$7)/A1taxstdlife))</f>
        <v>n/a</v>
      </c>
      <c r="AI489" s="164" t="str">
        <f>IF(A1taxstdlife="n/a","n/a",IF(AI$3&gt;(A1taxstdlife+$E489),((Input!$N$143+Input!$N$109)*$N$7)-SUM($N489:AH489),((Input!$N$143+Input!$N$109)*$N$7)/A1taxstdlife))</f>
        <v>n/a</v>
      </c>
      <c r="AJ489" s="164" t="str">
        <f>IF(A1taxstdlife="n/a","n/a",IF(AJ$3&gt;(A1taxstdlife+$E489),((Input!$N$143+Input!$N$109)*$N$7)-SUM($N489:AI489),((Input!$N$143+Input!$N$109)*$N$7)/A1taxstdlife))</f>
        <v>n/a</v>
      </c>
      <c r="AK489" s="164" t="str">
        <f>IF(A1taxstdlife="n/a","n/a",IF(AK$3&gt;(A1taxstdlife+$E489),((Input!$N$143+Input!$N$109)*$N$7)-SUM($N489:AJ489),((Input!$N$143+Input!$N$109)*$N$7)/A1taxstdlife))</f>
        <v>n/a</v>
      </c>
      <c r="AL489" s="164" t="str">
        <f>IF(A1taxstdlife="n/a","n/a",IF(AL$3&gt;(A1taxstdlife+$E489),((Input!$N$143+Input!$N$109)*$N$7)-SUM($N489:AK489),((Input!$N$143+Input!$N$109)*$N$7)/A1taxstdlife))</f>
        <v>n/a</v>
      </c>
      <c r="AM489" s="164" t="str">
        <f>IF(A1taxstdlife="n/a","n/a",IF(AM$3&gt;(A1taxstdlife+$E489),((Input!$N$143+Input!$N$109)*$N$7)-SUM($N489:AL489),((Input!$N$143+Input!$N$109)*$N$7)/A1taxstdlife))</f>
        <v>n/a</v>
      </c>
      <c r="AN489" s="164" t="str">
        <f>IF(A1taxstdlife="n/a","n/a",IF(AN$3&gt;(A1taxstdlife+$E489),((Input!$N$143+Input!$N$109)*$N$7)-SUM($N489:AM489),((Input!$N$143+Input!$N$109)*$N$7)/A1taxstdlife))</f>
        <v>n/a</v>
      </c>
      <c r="AO489" s="164" t="str">
        <f>IF(A1taxstdlife="n/a","n/a",IF(AO$3&gt;(A1taxstdlife+$E489),((Input!$N$143+Input!$N$109)*$N$7)-SUM($N489:AN489),((Input!$N$143+Input!$N$109)*$N$7)/A1taxstdlife))</f>
        <v>n/a</v>
      </c>
      <c r="AP489" s="164" t="str">
        <f>IF(A1taxstdlife="n/a","n/a",IF(AP$3&gt;(A1taxstdlife+$E489),((Input!$N$143+Input!$N$109)*$N$7)-SUM($N489:AO489),((Input!$N$143+Input!$N$109)*$N$7)/A1taxstdlife))</f>
        <v>n/a</v>
      </c>
      <c r="AQ489" s="164" t="str">
        <f>IF(A1taxstdlife="n/a","n/a",IF(AQ$3&gt;(A1taxstdlife+$E489),((Input!$N$143+Input!$N$109)*$N$7)-SUM($N489:AP489),((Input!$N$143+Input!$N$109)*$N$7)/A1taxstdlife))</f>
        <v>n/a</v>
      </c>
      <c r="AR489" s="164" t="str">
        <f>IF(A1taxstdlife="n/a","n/a",IF(AR$3&gt;(A1taxstdlife+$E489),((Input!$N$143+Input!$N$109)*$N$7)-SUM($N489:AQ489),((Input!$N$143+Input!$N$109)*$N$7)/A1taxstdlife))</f>
        <v>n/a</v>
      </c>
      <c r="AS489" s="164" t="str">
        <f>IF(A1taxstdlife="n/a","n/a",IF(AS$3&gt;(A1taxstdlife+$E489),((Input!$N$143+Input!$N$109)*$N$7)-SUM($N489:AR489),((Input!$N$143+Input!$N$109)*$N$7)/A1taxstdlife))</f>
        <v>n/a</v>
      </c>
      <c r="AT489" s="164" t="str">
        <f>IF(A1taxstdlife="n/a","n/a",IF(AT$3&gt;(A1taxstdlife+$E489),((Input!$N$143+Input!$N$109)*$N$7)-SUM($N489:AS489),((Input!$N$143+Input!$N$109)*$N$7)/A1taxstdlife))</f>
        <v>n/a</v>
      </c>
      <c r="AU489" s="164" t="str">
        <f>IF(A1taxstdlife="n/a","n/a",IF(AU$3&gt;(A1taxstdlife+$E489),((Input!$N$143+Input!$N$109)*$N$7)-SUM($N489:AT489),((Input!$N$143+Input!$N$109)*$N$7)/A1taxstdlife))</f>
        <v>n/a</v>
      </c>
      <c r="AV489" s="164" t="str">
        <f>IF(A1taxstdlife="n/a","n/a",IF(AV$3&gt;(A1taxstdlife+$E489),((Input!$N$143+Input!$N$109)*$N$7)-SUM($N489:AU489),((Input!$N$143+Input!$N$109)*$N$7)/A1taxstdlife))</f>
        <v>n/a</v>
      </c>
      <c r="AW489" s="164" t="str">
        <f>IF(A1taxstdlife="n/a","n/a",IF(AW$3&gt;(A1taxstdlife+$E489),((Input!$N$143+Input!$N$109)*$N$7)-SUM($N489:AV489),((Input!$N$143+Input!$N$109)*$N$7)/A1taxstdlife))</f>
        <v>n/a</v>
      </c>
      <c r="AX489" s="164" t="str">
        <f>IF(A1taxstdlife="n/a","n/a",IF(AX$3&gt;(A1taxstdlife+$E489),((Input!$N$143+Input!$N$109)*$N$7)-SUM($N489:AW489),((Input!$N$143+Input!$N$109)*$N$7)/A1taxstdlife))</f>
        <v>n/a</v>
      </c>
      <c r="AY489" s="164" t="str">
        <f>IF(A1taxstdlife="n/a","n/a",IF(AY$3&gt;(A1taxstdlife+$E489),((Input!$N$143+Input!$N$109)*$N$7)-SUM($N489:AX489),((Input!$N$143+Input!$N$109)*$N$7)/A1taxstdlife))</f>
        <v>n/a</v>
      </c>
      <c r="AZ489" s="164" t="str">
        <f>IF(A1taxstdlife="n/a","n/a",IF(AZ$3&gt;(A1taxstdlife+$E489),((Input!$N$143+Input!$N$109)*$N$7)-SUM($N489:AY489),((Input!$N$143+Input!$N$109)*$N$7)/A1taxstdlife))</f>
        <v>n/a</v>
      </c>
      <c r="BA489" s="164" t="str">
        <f>IF(A1taxstdlife="n/a","n/a",IF(BA$3&gt;(A1taxstdlife+$E489),((Input!$N$143+Input!$N$109)*$N$7)-SUM($N489:AZ489),((Input!$N$143+Input!$N$109)*$N$7)/A1taxstdlife))</f>
        <v>n/a</v>
      </c>
      <c r="BB489" s="164" t="str">
        <f>IF(A1taxstdlife="n/a","n/a",IF(BB$3&gt;(A1taxstdlife+$E489),((Input!$N$143+Input!$N$109)*$N$7)-SUM($N489:BA489),((Input!$N$143+Input!$N$109)*$N$7)/A1taxstdlife))</f>
        <v>n/a</v>
      </c>
      <c r="BC489" s="164" t="str">
        <f>IF(A1taxstdlife="n/a","n/a",IF(BC$3&gt;(A1taxstdlife+$E489),((Input!$N$143+Input!$N$109)*$N$7)-SUM($N489:BB489),((Input!$N$143+Input!$N$109)*$N$7)/A1taxstdlife))</f>
        <v>n/a</v>
      </c>
      <c r="BD489" s="164" t="str">
        <f>IF(A1taxstdlife="n/a","n/a",IF(BD$3&gt;(A1taxstdlife+$E489),((Input!$N$143+Input!$N$109)*$N$7)-SUM($N489:BC489),((Input!$N$143+Input!$N$109)*$N$7)/A1taxstdlife))</f>
        <v>n/a</v>
      </c>
      <c r="BE489" s="164" t="str">
        <f>IF(A1taxstdlife="n/a","n/a",IF(BE$3&gt;(A1taxstdlife+$E489),((Input!$N$143+Input!$N$109)*$N$7)-SUM($N489:BD489),((Input!$N$143+Input!$N$109)*$N$7)/A1taxstdlife))</f>
        <v>n/a</v>
      </c>
      <c r="BF489" s="164" t="str">
        <f>IF(A1taxstdlife="n/a","n/a",IF(BF$3&gt;(A1taxstdlife+$E489),((Input!$N$143+Input!$N$109)*$N$7)-SUM($N489:BE489),((Input!$N$143+Input!$N$109)*$N$7)/A1taxstdlife))</f>
        <v>n/a</v>
      </c>
      <c r="BG489" s="164" t="str">
        <f>IF(A1taxstdlife="n/a","n/a",IF(BG$3&gt;(A1taxstdlife+$E489),((Input!$N$143+Input!$N$109)*$N$7)-SUM($N489:BF489),((Input!$N$143+Input!$N$109)*$N$7)/A1taxstdlife))</f>
        <v>n/a</v>
      </c>
      <c r="BH489" s="164" t="str">
        <f>IF(A1taxstdlife="n/a","n/a",IF(BH$3&gt;(A1taxstdlife+$E489),((Input!$N$143+Input!$N$109)*$N$7)-SUM($N489:BG489),((Input!$N$143+Input!$N$109)*$N$7)/A1taxstdlife))</f>
        <v>n/a</v>
      </c>
      <c r="BI489" s="164" t="str">
        <f>IF(A1taxstdlife="n/a","n/a",IF(BI$3&gt;(A1taxstdlife+$E489),((Input!$N$143+Input!$N$109)*$N$7)-SUM($N489:BH489),((Input!$N$143+Input!$N$109)*$N$7)/A1taxstdlife))</f>
        <v>n/a</v>
      </c>
      <c r="BJ489" s="18"/>
      <c r="BK489" s="18"/>
    </row>
    <row r="490" spans="1:63" s="6" customFormat="1" hidden="1" outlineLevel="2" x14ac:dyDescent="0.2">
      <c r="A490" s="18"/>
      <c r="B490" s="36"/>
      <c r="C490" s="35"/>
      <c r="D490" s="485"/>
      <c r="E490" s="283">
        <v>9</v>
      </c>
      <c r="F490" s="38"/>
      <c r="G490" s="306"/>
      <c r="H490" s="308"/>
      <c r="I490" s="308"/>
      <c r="J490" s="308"/>
      <c r="K490" s="308"/>
      <c r="L490" s="308"/>
      <c r="M490" s="308"/>
      <c r="N490" s="308"/>
      <c r="O490" s="307"/>
      <c r="P490" s="164" t="str">
        <f>IF(A1taxstdlife="n/a","n/a",IF(P$3&gt;(A1taxstdlife+$E490),((Input!$O$143+Input!$O$109)*$O$7)-SUM($O490:O490),((Input!$O$143+Input!$O$109)*$O$7)/A1taxstdlife))</f>
        <v>n/a</v>
      </c>
      <c r="Q490" s="164" t="str">
        <f>IF(A1taxstdlife="n/a","n/a",IF(Q$3&gt;(A1taxstdlife+$E490),((Input!$O$143+Input!$O$109)*$O$7)-SUM($O490:P490),((Input!$O$143+Input!$O$109)*$O$7)/A1taxstdlife))</f>
        <v>n/a</v>
      </c>
      <c r="R490" s="164" t="str">
        <f>IF(A1taxstdlife="n/a","n/a",IF(R$3&gt;(A1taxstdlife+$E490),((Input!$O$143+Input!$O$109)*$O$7)-SUM($O490:Q490),((Input!$O$143+Input!$O$109)*$O$7)/A1taxstdlife))</f>
        <v>n/a</v>
      </c>
      <c r="S490" s="164" t="str">
        <f>IF(A1taxstdlife="n/a","n/a",IF(S$3&gt;(A1taxstdlife+$E490),((Input!$O$143+Input!$O$109)*$O$7)-SUM($O490:R490),((Input!$O$143+Input!$O$109)*$O$7)/A1taxstdlife))</f>
        <v>n/a</v>
      </c>
      <c r="T490" s="164" t="str">
        <f>IF(A1taxstdlife="n/a","n/a",IF(T$3&gt;(A1taxstdlife+$E490),((Input!$O$143+Input!$O$109)*$O$7)-SUM($O490:S490),((Input!$O$143+Input!$O$109)*$O$7)/A1taxstdlife))</f>
        <v>n/a</v>
      </c>
      <c r="U490" s="164" t="str">
        <f>IF(A1taxstdlife="n/a","n/a",IF(U$3&gt;(A1taxstdlife+$E490),((Input!$O$143+Input!$O$109)*$O$7)-SUM($O490:T490),((Input!$O$143+Input!$O$109)*$O$7)/A1taxstdlife))</f>
        <v>n/a</v>
      </c>
      <c r="V490" s="164" t="str">
        <f>IF(A1taxstdlife="n/a","n/a",IF(V$3&gt;(A1taxstdlife+$E490),((Input!$O$143+Input!$O$109)*$O$7)-SUM($O490:U490),((Input!$O$143+Input!$O$109)*$O$7)/A1taxstdlife))</f>
        <v>n/a</v>
      </c>
      <c r="W490" s="164" t="str">
        <f>IF(A1taxstdlife="n/a","n/a",IF(W$3&gt;(A1taxstdlife+$E490),((Input!$O$143+Input!$O$109)*$O$7)-SUM($O490:V490),((Input!$O$143+Input!$O$109)*$O$7)/A1taxstdlife))</f>
        <v>n/a</v>
      </c>
      <c r="X490" s="164" t="str">
        <f>IF(A1taxstdlife="n/a","n/a",IF(X$3&gt;(A1taxstdlife+$E490),((Input!$O$143+Input!$O$109)*$O$7)-SUM($O490:W490),((Input!$O$143+Input!$O$109)*$O$7)/A1taxstdlife))</f>
        <v>n/a</v>
      </c>
      <c r="Y490" s="164" t="str">
        <f>IF(A1taxstdlife="n/a","n/a",IF(Y$3&gt;(A1taxstdlife+$E490),((Input!$O$143+Input!$O$109)*$O$7)-SUM($O490:X490),((Input!$O$143+Input!$O$109)*$O$7)/A1taxstdlife))</f>
        <v>n/a</v>
      </c>
      <c r="Z490" s="164" t="str">
        <f>IF(A1taxstdlife="n/a","n/a",IF(Z$3&gt;(A1taxstdlife+$E490),((Input!$O$143+Input!$O$109)*$O$7)-SUM($O490:Y490),((Input!$O$143+Input!$O$109)*$O$7)/A1taxstdlife))</f>
        <v>n/a</v>
      </c>
      <c r="AA490" s="164" t="str">
        <f>IF(A1taxstdlife="n/a","n/a",IF(AA$3&gt;(A1taxstdlife+$E490),((Input!$O$143+Input!$O$109)*$O$7)-SUM($O490:Z490),((Input!$O$143+Input!$O$109)*$O$7)/A1taxstdlife))</f>
        <v>n/a</v>
      </c>
      <c r="AB490" s="164" t="str">
        <f>IF(A1taxstdlife="n/a","n/a",IF(AB$3&gt;(A1taxstdlife+$E490),((Input!$O$143+Input!$O$109)*$O$7)-SUM($O490:AA490),((Input!$O$143+Input!$O$109)*$O$7)/A1taxstdlife))</f>
        <v>n/a</v>
      </c>
      <c r="AC490" s="164" t="str">
        <f>IF(A1taxstdlife="n/a","n/a",IF(AC$3&gt;(A1taxstdlife+$E490),((Input!$O$143+Input!$O$109)*$O$7)-SUM($O490:AB490),((Input!$O$143+Input!$O$109)*$O$7)/A1taxstdlife))</f>
        <v>n/a</v>
      </c>
      <c r="AD490" s="164" t="str">
        <f>IF(A1taxstdlife="n/a","n/a",IF(AD$3&gt;(A1taxstdlife+$E490),((Input!$O$143+Input!$O$109)*$O$7)-SUM($O490:AC490),((Input!$O$143+Input!$O$109)*$O$7)/A1taxstdlife))</f>
        <v>n/a</v>
      </c>
      <c r="AE490" s="164" t="str">
        <f>IF(A1taxstdlife="n/a","n/a",IF(AE$3&gt;(A1taxstdlife+$E490),((Input!$O$143+Input!$O$109)*$O$7)-SUM($O490:AD490),((Input!$O$143+Input!$O$109)*$O$7)/A1taxstdlife))</f>
        <v>n/a</v>
      </c>
      <c r="AF490" s="164" t="str">
        <f>IF(A1taxstdlife="n/a","n/a",IF(AF$3&gt;(A1taxstdlife+$E490),((Input!$O$143+Input!$O$109)*$O$7)-SUM($O490:AE490),((Input!$O$143+Input!$O$109)*$O$7)/A1taxstdlife))</f>
        <v>n/a</v>
      </c>
      <c r="AG490" s="164" t="str">
        <f>IF(A1taxstdlife="n/a","n/a",IF(AG$3&gt;(A1taxstdlife+$E490),((Input!$O$143+Input!$O$109)*$O$7)-SUM($O490:AF490),((Input!$O$143+Input!$O$109)*$O$7)/A1taxstdlife))</f>
        <v>n/a</v>
      </c>
      <c r="AH490" s="164" t="str">
        <f>IF(A1taxstdlife="n/a","n/a",IF(AH$3&gt;(A1taxstdlife+$E490),((Input!$O$143+Input!$O$109)*$O$7)-SUM($O490:AG490),((Input!$O$143+Input!$O$109)*$O$7)/A1taxstdlife))</f>
        <v>n/a</v>
      </c>
      <c r="AI490" s="164" t="str">
        <f>IF(A1taxstdlife="n/a","n/a",IF(AI$3&gt;(A1taxstdlife+$E490),((Input!$O$143+Input!$O$109)*$O$7)-SUM($O490:AH490),((Input!$O$143+Input!$O$109)*$O$7)/A1taxstdlife))</f>
        <v>n/a</v>
      </c>
      <c r="AJ490" s="164" t="str">
        <f>IF(A1taxstdlife="n/a","n/a",IF(AJ$3&gt;(A1taxstdlife+$E490),((Input!$O$143+Input!$O$109)*$O$7)-SUM($O490:AI490),((Input!$O$143+Input!$O$109)*$O$7)/A1taxstdlife))</f>
        <v>n/a</v>
      </c>
      <c r="AK490" s="164" t="str">
        <f>IF(A1taxstdlife="n/a","n/a",IF(AK$3&gt;(A1taxstdlife+$E490),((Input!$O$143+Input!$O$109)*$O$7)-SUM($O490:AJ490),((Input!$O$143+Input!$O$109)*$O$7)/A1taxstdlife))</f>
        <v>n/a</v>
      </c>
      <c r="AL490" s="164" t="str">
        <f>IF(A1taxstdlife="n/a","n/a",IF(AL$3&gt;(A1taxstdlife+$E490),((Input!$O$143+Input!$O$109)*$O$7)-SUM($O490:AK490),((Input!$O$143+Input!$O$109)*$O$7)/A1taxstdlife))</f>
        <v>n/a</v>
      </c>
      <c r="AM490" s="164" t="str">
        <f>IF(A1taxstdlife="n/a","n/a",IF(AM$3&gt;(A1taxstdlife+$E490),((Input!$O$143+Input!$O$109)*$O$7)-SUM($O490:AL490),((Input!$O$143+Input!$O$109)*$O$7)/A1taxstdlife))</f>
        <v>n/a</v>
      </c>
      <c r="AN490" s="164" t="str">
        <f>IF(A1taxstdlife="n/a","n/a",IF(AN$3&gt;(A1taxstdlife+$E490),((Input!$O$143+Input!$O$109)*$O$7)-SUM($O490:AM490),((Input!$O$143+Input!$O$109)*$O$7)/A1taxstdlife))</f>
        <v>n/a</v>
      </c>
      <c r="AO490" s="164" t="str">
        <f>IF(A1taxstdlife="n/a","n/a",IF(AO$3&gt;(A1taxstdlife+$E490),((Input!$O$143+Input!$O$109)*$O$7)-SUM($O490:AN490),((Input!$O$143+Input!$O$109)*$O$7)/A1taxstdlife))</f>
        <v>n/a</v>
      </c>
      <c r="AP490" s="164" t="str">
        <f>IF(A1taxstdlife="n/a","n/a",IF(AP$3&gt;(A1taxstdlife+$E490),((Input!$O$143+Input!$O$109)*$O$7)-SUM($O490:AO490),((Input!$O$143+Input!$O$109)*$O$7)/A1taxstdlife))</f>
        <v>n/a</v>
      </c>
      <c r="AQ490" s="164" t="str">
        <f>IF(A1taxstdlife="n/a","n/a",IF(AQ$3&gt;(A1taxstdlife+$E490),((Input!$O$143+Input!$O$109)*$O$7)-SUM($O490:AP490),((Input!$O$143+Input!$O$109)*$O$7)/A1taxstdlife))</f>
        <v>n/a</v>
      </c>
      <c r="AR490" s="164" t="str">
        <f>IF(A1taxstdlife="n/a","n/a",IF(AR$3&gt;(A1taxstdlife+$E490),((Input!$O$143+Input!$O$109)*$O$7)-SUM($O490:AQ490),((Input!$O$143+Input!$O$109)*$O$7)/A1taxstdlife))</f>
        <v>n/a</v>
      </c>
      <c r="AS490" s="164" t="str">
        <f>IF(A1taxstdlife="n/a","n/a",IF(AS$3&gt;(A1taxstdlife+$E490),((Input!$O$143+Input!$O$109)*$O$7)-SUM($O490:AR490),((Input!$O$143+Input!$O$109)*$O$7)/A1taxstdlife))</f>
        <v>n/a</v>
      </c>
      <c r="AT490" s="164" t="str">
        <f>IF(A1taxstdlife="n/a","n/a",IF(AT$3&gt;(A1taxstdlife+$E490),((Input!$O$143+Input!$O$109)*$O$7)-SUM($O490:AS490),((Input!$O$143+Input!$O$109)*$O$7)/A1taxstdlife))</f>
        <v>n/a</v>
      </c>
      <c r="AU490" s="164" t="str">
        <f>IF(A1taxstdlife="n/a","n/a",IF(AU$3&gt;(A1taxstdlife+$E490),((Input!$O$143+Input!$O$109)*$O$7)-SUM($O490:AT490),((Input!$O$143+Input!$O$109)*$O$7)/A1taxstdlife))</f>
        <v>n/a</v>
      </c>
      <c r="AV490" s="164" t="str">
        <f>IF(A1taxstdlife="n/a","n/a",IF(AV$3&gt;(A1taxstdlife+$E490),((Input!$O$143+Input!$O$109)*$O$7)-SUM($O490:AU490),((Input!$O$143+Input!$O$109)*$O$7)/A1taxstdlife))</f>
        <v>n/a</v>
      </c>
      <c r="AW490" s="164" t="str">
        <f>IF(A1taxstdlife="n/a","n/a",IF(AW$3&gt;(A1taxstdlife+$E490),((Input!$O$143+Input!$O$109)*$O$7)-SUM($O490:AV490),((Input!$O$143+Input!$O$109)*$O$7)/A1taxstdlife))</f>
        <v>n/a</v>
      </c>
      <c r="AX490" s="164" t="str">
        <f>IF(A1taxstdlife="n/a","n/a",IF(AX$3&gt;(A1taxstdlife+$E490),((Input!$O$143+Input!$O$109)*$O$7)-SUM($O490:AW490),((Input!$O$143+Input!$O$109)*$O$7)/A1taxstdlife))</f>
        <v>n/a</v>
      </c>
      <c r="AY490" s="164" t="str">
        <f>IF(A1taxstdlife="n/a","n/a",IF(AY$3&gt;(A1taxstdlife+$E490),((Input!$O$143+Input!$O$109)*$O$7)-SUM($O490:AX490),((Input!$O$143+Input!$O$109)*$O$7)/A1taxstdlife))</f>
        <v>n/a</v>
      </c>
      <c r="AZ490" s="164" t="str">
        <f>IF(A1taxstdlife="n/a","n/a",IF(AZ$3&gt;(A1taxstdlife+$E490),((Input!$O$143+Input!$O$109)*$O$7)-SUM($O490:AY490),((Input!$O$143+Input!$O$109)*$O$7)/A1taxstdlife))</f>
        <v>n/a</v>
      </c>
      <c r="BA490" s="164" t="str">
        <f>IF(A1taxstdlife="n/a","n/a",IF(BA$3&gt;(A1taxstdlife+$E490),((Input!$O$143+Input!$O$109)*$O$7)-SUM($O490:AZ490),((Input!$O$143+Input!$O$109)*$O$7)/A1taxstdlife))</f>
        <v>n/a</v>
      </c>
      <c r="BB490" s="164" t="str">
        <f>IF(A1taxstdlife="n/a","n/a",IF(BB$3&gt;(A1taxstdlife+$E490),((Input!$O$143+Input!$O$109)*$O$7)-SUM($O490:BA490),((Input!$O$143+Input!$O$109)*$O$7)/A1taxstdlife))</f>
        <v>n/a</v>
      </c>
      <c r="BC490" s="164" t="str">
        <f>IF(A1taxstdlife="n/a","n/a",IF(BC$3&gt;(A1taxstdlife+$E490),((Input!$O$143+Input!$O$109)*$O$7)-SUM($O490:BB490),((Input!$O$143+Input!$O$109)*$O$7)/A1taxstdlife))</f>
        <v>n/a</v>
      </c>
      <c r="BD490" s="164" t="str">
        <f>IF(A1taxstdlife="n/a","n/a",IF(BD$3&gt;(A1taxstdlife+$E490),((Input!$O$143+Input!$O$109)*$O$7)-SUM($O490:BC490),((Input!$O$143+Input!$O$109)*$O$7)/A1taxstdlife))</f>
        <v>n/a</v>
      </c>
      <c r="BE490" s="164" t="str">
        <f>IF(A1taxstdlife="n/a","n/a",IF(BE$3&gt;(A1taxstdlife+$E490),((Input!$O$143+Input!$O$109)*$O$7)-SUM($O490:BD490),((Input!$O$143+Input!$O$109)*$O$7)/A1taxstdlife))</f>
        <v>n/a</v>
      </c>
      <c r="BF490" s="164" t="str">
        <f>IF(A1taxstdlife="n/a","n/a",IF(BF$3&gt;(A1taxstdlife+$E490),((Input!$O$143+Input!$O$109)*$O$7)-SUM($O490:BE490),((Input!$O$143+Input!$O$109)*$O$7)/A1taxstdlife))</f>
        <v>n/a</v>
      </c>
      <c r="BG490" s="164" t="str">
        <f>IF(A1taxstdlife="n/a","n/a",IF(BG$3&gt;(A1taxstdlife+$E490),((Input!$O$143+Input!$O$109)*$O$7)-SUM($O490:BF490),((Input!$O$143+Input!$O$109)*$O$7)/A1taxstdlife))</f>
        <v>n/a</v>
      </c>
      <c r="BH490" s="164" t="str">
        <f>IF(A1taxstdlife="n/a","n/a",IF(BH$3&gt;(A1taxstdlife+$E490),((Input!$O$143+Input!$O$109)*$O$7)-SUM($O490:BG490),((Input!$O$143+Input!$O$109)*$O$7)/A1taxstdlife))</f>
        <v>n/a</v>
      </c>
      <c r="BI490" s="164" t="str">
        <f>IF(A1taxstdlife="n/a","n/a",IF(BI$3&gt;(A1taxstdlife+$E490),((Input!$O$143+Input!$O$109)*$O$7)-SUM($O490:BH490),((Input!$O$143+Input!$O$109)*$O$7)/A1taxstdlife))</f>
        <v>n/a</v>
      </c>
      <c r="BJ490" s="18"/>
      <c r="BK490" s="18"/>
    </row>
    <row r="491" spans="1:63" s="6" customFormat="1" hidden="1" outlineLevel="2" x14ac:dyDescent="0.2">
      <c r="A491" s="18"/>
      <c r="B491" s="36"/>
      <c r="C491" s="35"/>
      <c r="D491" s="485"/>
      <c r="E491" s="284">
        <v>10</v>
      </c>
      <c r="F491" s="38"/>
      <c r="G491" s="306"/>
      <c r="H491" s="308"/>
      <c r="I491" s="308"/>
      <c r="J491" s="308"/>
      <c r="K491" s="308"/>
      <c r="L491" s="308"/>
      <c r="M491" s="308"/>
      <c r="N491" s="308"/>
      <c r="O491" s="308"/>
      <c r="P491" s="307"/>
      <c r="Q491" s="164" t="str">
        <f>IF(A1taxstdlife="n/a","n/a",IF(Q$3&gt;(A1taxstdlife+$E491),((Input!$P$143+Input!$P$109)*$P$7)-SUM($P491:P491),((Input!$P$143+Input!$P$109)*$P$7)/A1taxstdlife))</f>
        <v>n/a</v>
      </c>
      <c r="R491" s="164" t="str">
        <f>IF(A1taxstdlife="n/a","n/a",IF(R$3&gt;(A1taxstdlife+$E491),((Input!$P$143+Input!$P$109)*$P$7)-SUM($P491:Q491),((Input!$P$143+Input!$P$109)*$P$7)/A1taxstdlife))</f>
        <v>n/a</v>
      </c>
      <c r="S491" s="164" t="str">
        <f>IF(A1taxstdlife="n/a","n/a",IF(S$3&gt;(A1taxstdlife+$E491),((Input!$P$143+Input!$P$109)*$P$7)-SUM($P491:R491),((Input!$P$143+Input!$P$109)*$P$7)/A1taxstdlife))</f>
        <v>n/a</v>
      </c>
      <c r="T491" s="164" t="str">
        <f>IF(A1taxstdlife="n/a","n/a",IF(T$3&gt;(A1taxstdlife+$E491),((Input!$P$143+Input!$P$109)*$P$7)-SUM($P491:S491),((Input!$P$143+Input!$P$109)*$P$7)/A1taxstdlife))</f>
        <v>n/a</v>
      </c>
      <c r="U491" s="164" t="str">
        <f>IF(A1taxstdlife="n/a","n/a",IF(U$3&gt;(A1taxstdlife+$E491),((Input!$P$143+Input!$P$109)*$P$7)-SUM($P491:T491),((Input!$P$143+Input!$P$109)*$P$7)/A1taxstdlife))</f>
        <v>n/a</v>
      </c>
      <c r="V491" s="164" t="str">
        <f>IF(A1taxstdlife="n/a","n/a",IF(V$3&gt;(A1taxstdlife+$E491),((Input!$P$143+Input!$P$109)*$P$7)-SUM($P491:U491),((Input!$P$143+Input!$P$109)*$P$7)/A1taxstdlife))</f>
        <v>n/a</v>
      </c>
      <c r="W491" s="164" t="str">
        <f>IF(A1taxstdlife="n/a","n/a",IF(W$3&gt;(A1taxstdlife+$E491),((Input!$P$143+Input!$P$109)*$P$7)-SUM($P491:V491),((Input!$P$143+Input!$P$109)*$P$7)/A1taxstdlife))</f>
        <v>n/a</v>
      </c>
      <c r="X491" s="164" t="str">
        <f>IF(A1taxstdlife="n/a","n/a",IF(X$3&gt;(A1taxstdlife+$E491),((Input!$P$143+Input!$P$109)*$P$7)-SUM($P491:W491),((Input!$P$143+Input!$P$109)*$P$7)/A1taxstdlife))</f>
        <v>n/a</v>
      </c>
      <c r="Y491" s="164" t="str">
        <f>IF(A1taxstdlife="n/a","n/a",IF(Y$3&gt;(A1taxstdlife+$E491),((Input!$P$143+Input!$P$109)*$P$7)-SUM($P491:X491),((Input!$P$143+Input!$P$109)*$P$7)/A1taxstdlife))</f>
        <v>n/a</v>
      </c>
      <c r="Z491" s="164" t="str">
        <f>IF(A1taxstdlife="n/a","n/a",IF(Z$3&gt;(A1taxstdlife+$E491),((Input!$P$143+Input!$P$109)*$P$7)-SUM($P491:Y491),((Input!$P$143+Input!$P$109)*$P$7)/A1taxstdlife))</f>
        <v>n/a</v>
      </c>
      <c r="AA491" s="164" t="str">
        <f>IF(A1taxstdlife="n/a","n/a",IF(AA$3&gt;(A1taxstdlife+$E491),((Input!$P$143+Input!$P$109)*$P$7)-SUM($P491:Z491),((Input!$P$143+Input!$P$109)*$P$7)/A1taxstdlife))</f>
        <v>n/a</v>
      </c>
      <c r="AB491" s="164" t="str">
        <f>IF(A1taxstdlife="n/a","n/a",IF(AB$3&gt;(A1taxstdlife+$E491),((Input!$P$143+Input!$P$109)*$P$7)-SUM($P491:AA491),((Input!$P$143+Input!$P$109)*$P$7)/A1taxstdlife))</f>
        <v>n/a</v>
      </c>
      <c r="AC491" s="164" t="str">
        <f>IF(A1taxstdlife="n/a","n/a",IF(AC$3&gt;(A1taxstdlife+$E491),((Input!$P$143+Input!$P$109)*$P$7)-SUM($P491:AB491),((Input!$P$143+Input!$P$109)*$P$7)/A1taxstdlife))</f>
        <v>n/a</v>
      </c>
      <c r="AD491" s="164" t="str">
        <f>IF(A1taxstdlife="n/a","n/a",IF(AD$3&gt;(A1taxstdlife+$E491),((Input!$P$143+Input!$P$109)*$P$7)-SUM($P491:AC491),((Input!$P$143+Input!$P$109)*$P$7)/A1taxstdlife))</f>
        <v>n/a</v>
      </c>
      <c r="AE491" s="164" t="str">
        <f>IF(A1taxstdlife="n/a","n/a",IF(AE$3&gt;(A1taxstdlife+$E491),((Input!$P$143+Input!$P$109)*$P$7)-SUM($P491:AD491),((Input!$P$143+Input!$P$109)*$P$7)/A1taxstdlife))</f>
        <v>n/a</v>
      </c>
      <c r="AF491" s="164" t="str">
        <f>IF(A1taxstdlife="n/a","n/a",IF(AF$3&gt;(A1taxstdlife+$E491),((Input!$P$143+Input!$P$109)*$P$7)-SUM($P491:AE491),((Input!$P$143+Input!$P$109)*$P$7)/A1taxstdlife))</f>
        <v>n/a</v>
      </c>
      <c r="AG491" s="164" t="str">
        <f>IF(A1taxstdlife="n/a","n/a",IF(AG$3&gt;(A1taxstdlife+$E491),((Input!$P$143+Input!$P$109)*$P$7)-SUM($P491:AF491),((Input!$P$143+Input!$P$109)*$P$7)/A1taxstdlife))</f>
        <v>n/a</v>
      </c>
      <c r="AH491" s="164" t="str">
        <f>IF(A1taxstdlife="n/a","n/a",IF(AH$3&gt;(A1taxstdlife+$E491),((Input!$P$143+Input!$P$109)*$P$7)-SUM($P491:AG491),((Input!$P$143+Input!$P$109)*$P$7)/A1taxstdlife))</f>
        <v>n/a</v>
      </c>
      <c r="AI491" s="164" t="str">
        <f>IF(A1taxstdlife="n/a","n/a",IF(AI$3&gt;(A1taxstdlife+$E491),((Input!$P$143+Input!$P$109)*$P$7)-SUM($P491:AH491),((Input!$P$143+Input!$P$109)*$P$7)/A1taxstdlife))</f>
        <v>n/a</v>
      </c>
      <c r="AJ491" s="164" t="str">
        <f>IF(A1taxstdlife="n/a","n/a",IF(AJ$3&gt;(A1taxstdlife+$E491),((Input!$P$143+Input!$P$109)*$P$7)-SUM($P491:AI491),((Input!$P$143+Input!$P$109)*$P$7)/A1taxstdlife))</f>
        <v>n/a</v>
      </c>
      <c r="AK491" s="164" t="str">
        <f>IF(A1taxstdlife="n/a","n/a",IF(AK$3&gt;(A1taxstdlife+$E491),((Input!$P$143+Input!$P$109)*$P$7)-SUM($P491:AJ491),((Input!$P$143+Input!$P$109)*$P$7)/A1taxstdlife))</f>
        <v>n/a</v>
      </c>
      <c r="AL491" s="164" t="str">
        <f>IF(A1taxstdlife="n/a","n/a",IF(AL$3&gt;(A1taxstdlife+$E491),((Input!$P$143+Input!$P$109)*$P$7)-SUM($P491:AK491),((Input!$P$143+Input!$P$109)*$P$7)/A1taxstdlife))</f>
        <v>n/a</v>
      </c>
      <c r="AM491" s="164" t="str">
        <f>IF(A1taxstdlife="n/a","n/a",IF(AM$3&gt;(A1taxstdlife+$E491),((Input!$P$143+Input!$P$109)*$P$7)-SUM($P491:AL491),((Input!$P$143+Input!$P$109)*$P$7)/A1taxstdlife))</f>
        <v>n/a</v>
      </c>
      <c r="AN491" s="164" t="str">
        <f>IF(A1taxstdlife="n/a","n/a",IF(AN$3&gt;(A1taxstdlife+$E491),((Input!$P$143+Input!$P$109)*$P$7)-SUM($P491:AM491),((Input!$P$143+Input!$P$109)*$P$7)/A1taxstdlife))</f>
        <v>n/a</v>
      </c>
      <c r="AO491" s="164" t="str">
        <f>IF(A1taxstdlife="n/a","n/a",IF(AO$3&gt;(A1taxstdlife+$E491),((Input!$P$143+Input!$P$109)*$P$7)-SUM($P491:AN491),((Input!$P$143+Input!$P$109)*$P$7)/A1taxstdlife))</f>
        <v>n/a</v>
      </c>
      <c r="AP491" s="164" t="str">
        <f>IF(A1taxstdlife="n/a","n/a",IF(AP$3&gt;(A1taxstdlife+$E491),((Input!$P$143+Input!$P$109)*$P$7)-SUM($P491:AO491),((Input!$P$143+Input!$P$109)*$P$7)/A1taxstdlife))</f>
        <v>n/a</v>
      </c>
      <c r="AQ491" s="164" t="str">
        <f>IF(A1taxstdlife="n/a","n/a",IF(AQ$3&gt;(A1taxstdlife+$E491),((Input!$P$143+Input!$P$109)*$P$7)-SUM($P491:AP491),((Input!$P$143+Input!$P$109)*$P$7)/A1taxstdlife))</f>
        <v>n/a</v>
      </c>
      <c r="AR491" s="164" t="str">
        <f>IF(A1taxstdlife="n/a","n/a",IF(AR$3&gt;(A1taxstdlife+$E491),((Input!$P$143+Input!$P$109)*$P$7)-SUM($P491:AQ491),((Input!$P$143+Input!$P$109)*$P$7)/A1taxstdlife))</f>
        <v>n/a</v>
      </c>
      <c r="AS491" s="164" t="str">
        <f>IF(A1taxstdlife="n/a","n/a",IF(AS$3&gt;(A1taxstdlife+$E491),((Input!$P$143+Input!$P$109)*$P$7)-SUM($P491:AR491),((Input!$P$143+Input!$P$109)*$P$7)/A1taxstdlife))</f>
        <v>n/a</v>
      </c>
      <c r="AT491" s="164" t="str">
        <f>IF(A1taxstdlife="n/a","n/a",IF(AT$3&gt;(A1taxstdlife+$E491),((Input!$P$143+Input!$P$109)*$P$7)-SUM($P491:AS491),((Input!$P$143+Input!$P$109)*$P$7)/A1taxstdlife))</f>
        <v>n/a</v>
      </c>
      <c r="AU491" s="164" t="str">
        <f>IF(A1taxstdlife="n/a","n/a",IF(AU$3&gt;(A1taxstdlife+$E491),((Input!$P$143+Input!$P$109)*$P$7)-SUM($P491:AT491),((Input!$P$143+Input!$P$109)*$P$7)/A1taxstdlife))</f>
        <v>n/a</v>
      </c>
      <c r="AV491" s="164" t="str">
        <f>IF(A1taxstdlife="n/a","n/a",IF(AV$3&gt;(A1taxstdlife+$E491),((Input!$P$143+Input!$P$109)*$P$7)-SUM($P491:AU491),((Input!$P$143+Input!$P$109)*$P$7)/A1taxstdlife))</f>
        <v>n/a</v>
      </c>
      <c r="AW491" s="164" t="str">
        <f>IF(A1taxstdlife="n/a","n/a",IF(AW$3&gt;(A1taxstdlife+$E491),((Input!$P$143+Input!$P$109)*$P$7)-SUM($P491:AV491),((Input!$P$143+Input!$P$109)*$P$7)/A1taxstdlife))</f>
        <v>n/a</v>
      </c>
      <c r="AX491" s="164" t="str">
        <f>IF(A1taxstdlife="n/a","n/a",IF(AX$3&gt;(A1taxstdlife+$E491),((Input!$P$143+Input!$P$109)*$P$7)-SUM($P491:AW491),((Input!$P$143+Input!$P$109)*$P$7)/A1taxstdlife))</f>
        <v>n/a</v>
      </c>
      <c r="AY491" s="164" t="str">
        <f>IF(A1taxstdlife="n/a","n/a",IF(AY$3&gt;(A1taxstdlife+$E491),((Input!$P$143+Input!$P$109)*$P$7)-SUM($P491:AX491),((Input!$P$143+Input!$P$109)*$P$7)/A1taxstdlife))</f>
        <v>n/a</v>
      </c>
      <c r="AZ491" s="164" t="str">
        <f>IF(A1taxstdlife="n/a","n/a",IF(AZ$3&gt;(A1taxstdlife+$E491),((Input!$P$143+Input!$P$109)*$P$7)-SUM($P491:AY491),((Input!$P$143+Input!$P$109)*$P$7)/A1taxstdlife))</f>
        <v>n/a</v>
      </c>
      <c r="BA491" s="164" t="str">
        <f>IF(A1taxstdlife="n/a","n/a",IF(BA$3&gt;(A1taxstdlife+$E491),((Input!$P$143+Input!$P$109)*$P$7)-SUM($P491:AZ491),((Input!$P$143+Input!$P$109)*$P$7)/A1taxstdlife))</f>
        <v>n/a</v>
      </c>
      <c r="BB491" s="164" t="str">
        <f>IF(A1taxstdlife="n/a","n/a",IF(BB$3&gt;(A1taxstdlife+$E491),((Input!$P$143+Input!$P$109)*$P$7)-SUM($P491:BA491),((Input!$P$143+Input!$P$109)*$P$7)/A1taxstdlife))</f>
        <v>n/a</v>
      </c>
      <c r="BC491" s="164" t="str">
        <f>IF(A1taxstdlife="n/a","n/a",IF(BC$3&gt;(A1taxstdlife+$E491),((Input!$P$143+Input!$P$109)*$P$7)-SUM($P491:BB491),((Input!$P$143+Input!$P$109)*$P$7)/A1taxstdlife))</f>
        <v>n/a</v>
      </c>
      <c r="BD491" s="164" t="str">
        <f>IF(A1taxstdlife="n/a","n/a",IF(BD$3&gt;(A1taxstdlife+$E491),((Input!$P$143+Input!$P$109)*$P$7)-SUM($P491:BC491),((Input!$P$143+Input!$P$109)*$P$7)/A1taxstdlife))</f>
        <v>n/a</v>
      </c>
      <c r="BE491" s="164" t="str">
        <f>IF(A1taxstdlife="n/a","n/a",IF(BE$3&gt;(A1taxstdlife+$E491),((Input!$P$143+Input!$P$109)*$P$7)-SUM($P491:BD491),((Input!$P$143+Input!$P$109)*$P$7)/A1taxstdlife))</f>
        <v>n/a</v>
      </c>
      <c r="BF491" s="164" t="str">
        <f>IF(A1taxstdlife="n/a","n/a",IF(BF$3&gt;(A1taxstdlife+$E491),((Input!$P$143+Input!$P$109)*$P$7)-SUM($P491:BE491),((Input!$P$143+Input!$P$109)*$P$7)/A1taxstdlife))</f>
        <v>n/a</v>
      </c>
      <c r="BG491" s="164" t="str">
        <f>IF(A1taxstdlife="n/a","n/a",IF(BG$3&gt;(A1taxstdlife+$E491),((Input!$P$143+Input!$P$109)*$P$7)-SUM($P491:BF491),((Input!$P$143+Input!$P$109)*$P$7)/A1taxstdlife))</f>
        <v>n/a</v>
      </c>
      <c r="BH491" s="164" t="str">
        <f>IF(A1taxstdlife="n/a","n/a",IF(BH$3&gt;(A1taxstdlife+$E491),((Input!$P$143+Input!$P$109)*$P$7)-SUM($P491:BG491),((Input!$P$143+Input!$P$109)*$P$7)/A1taxstdlife))</f>
        <v>n/a</v>
      </c>
      <c r="BI491" s="164" t="str">
        <f>IF(A1taxstdlife="n/a","n/a",IF(BI$3&gt;(A1taxstdlife+$E491),((Input!$P$143+Input!$P$109)*$P$7)-SUM($P491:BH491),((Input!$P$143+Input!$P$109)*$P$7)/A1taxstdlife))</f>
        <v>n/a</v>
      </c>
      <c r="BJ491" s="18"/>
      <c r="BK491" s="18"/>
    </row>
    <row r="492" spans="1:63" s="6" customFormat="1" hidden="1" outlineLevel="1" x14ac:dyDescent="0.2">
      <c r="A492" s="18"/>
      <c r="B492" s="18"/>
      <c r="C492" s="36" t="str">
        <f>Asset1</f>
        <v>Transmission &amp; Zone land &amp; easements</v>
      </c>
      <c r="D492" s="18"/>
      <c r="E492" s="18"/>
      <c r="F492" s="33"/>
      <c r="G492" s="159">
        <f>SUM(G480:G491)</f>
        <v>0</v>
      </c>
      <c r="H492" s="159">
        <f t="shared" ref="H492:BI492" si="109">SUM(H480:H491)</f>
        <v>0</v>
      </c>
      <c r="I492" s="159">
        <f t="shared" si="109"/>
        <v>0</v>
      </c>
      <c r="J492" s="159">
        <f t="shared" si="109"/>
        <v>0</v>
      </c>
      <c r="K492" s="159">
        <f t="shared" si="109"/>
        <v>0</v>
      </c>
      <c r="L492" s="159">
        <f t="shared" si="109"/>
        <v>0</v>
      </c>
      <c r="M492" s="159">
        <f t="shared" si="109"/>
        <v>0</v>
      </c>
      <c r="N492" s="159">
        <f t="shared" si="109"/>
        <v>0</v>
      </c>
      <c r="O492" s="159">
        <f t="shared" si="109"/>
        <v>0</v>
      </c>
      <c r="P492" s="159">
        <f t="shared" si="109"/>
        <v>0</v>
      </c>
      <c r="Q492" s="159">
        <f t="shared" si="109"/>
        <v>0</v>
      </c>
      <c r="R492" s="159">
        <f t="shared" si="109"/>
        <v>0</v>
      </c>
      <c r="S492" s="159">
        <f t="shared" si="109"/>
        <v>0</v>
      </c>
      <c r="T492" s="159">
        <f t="shared" si="109"/>
        <v>0</v>
      </c>
      <c r="U492" s="159">
        <f t="shared" si="109"/>
        <v>0</v>
      </c>
      <c r="V492" s="159">
        <f t="shared" si="109"/>
        <v>0</v>
      </c>
      <c r="W492" s="159">
        <f t="shared" si="109"/>
        <v>0</v>
      </c>
      <c r="X492" s="159">
        <f t="shared" si="109"/>
        <v>0</v>
      </c>
      <c r="Y492" s="159">
        <f t="shared" si="109"/>
        <v>0</v>
      </c>
      <c r="Z492" s="159">
        <f t="shared" si="109"/>
        <v>0</v>
      </c>
      <c r="AA492" s="159">
        <f t="shared" si="109"/>
        <v>0</v>
      </c>
      <c r="AB492" s="159">
        <f t="shared" si="109"/>
        <v>0</v>
      </c>
      <c r="AC492" s="159">
        <f t="shared" si="109"/>
        <v>0</v>
      </c>
      <c r="AD492" s="159">
        <f t="shared" si="109"/>
        <v>0</v>
      </c>
      <c r="AE492" s="159">
        <f t="shared" si="109"/>
        <v>0</v>
      </c>
      <c r="AF492" s="159">
        <f t="shared" si="109"/>
        <v>0</v>
      </c>
      <c r="AG492" s="159">
        <f t="shared" si="109"/>
        <v>0</v>
      </c>
      <c r="AH492" s="159">
        <f t="shared" si="109"/>
        <v>0</v>
      </c>
      <c r="AI492" s="159">
        <f t="shared" si="109"/>
        <v>0</v>
      </c>
      <c r="AJ492" s="159">
        <f t="shared" si="109"/>
        <v>0</v>
      </c>
      <c r="AK492" s="159">
        <f t="shared" si="109"/>
        <v>0</v>
      </c>
      <c r="AL492" s="159">
        <f t="shared" si="109"/>
        <v>0</v>
      </c>
      <c r="AM492" s="159">
        <f t="shared" si="109"/>
        <v>0</v>
      </c>
      <c r="AN492" s="159">
        <f t="shared" si="109"/>
        <v>0</v>
      </c>
      <c r="AO492" s="159">
        <f t="shared" si="109"/>
        <v>0</v>
      </c>
      <c r="AP492" s="159">
        <f t="shared" si="109"/>
        <v>0</v>
      </c>
      <c r="AQ492" s="159">
        <f t="shared" si="109"/>
        <v>0</v>
      </c>
      <c r="AR492" s="159">
        <f t="shared" si="109"/>
        <v>0</v>
      </c>
      <c r="AS492" s="159">
        <f t="shared" si="109"/>
        <v>0</v>
      </c>
      <c r="AT492" s="159">
        <f t="shared" si="109"/>
        <v>0</v>
      </c>
      <c r="AU492" s="159">
        <f t="shared" si="109"/>
        <v>0</v>
      </c>
      <c r="AV492" s="159">
        <f t="shared" si="109"/>
        <v>0</v>
      </c>
      <c r="AW492" s="159">
        <f t="shared" si="109"/>
        <v>0</v>
      </c>
      <c r="AX492" s="159">
        <f t="shared" si="109"/>
        <v>0</v>
      </c>
      <c r="AY492" s="159">
        <f t="shared" si="109"/>
        <v>0</v>
      </c>
      <c r="AZ492" s="159">
        <f t="shared" si="109"/>
        <v>0</v>
      </c>
      <c r="BA492" s="159">
        <f t="shared" si="109"/>
        <v>0</v>
      </c>
      <c r="BB492" s="159">
        <f t="shared" si="109"/>
        <v>0</v>
      </c>
      <c r="BC492" s="159">
        <f t="shared" si="109"/>
        <v>0</v>
      </c>
      <c r="BD492" s="159">
        <f t="shared" si="109"/>
        <v>0</v>
      </c>
      <c r="BE492" s="159">
        <f t="shared" si="109"/>
        <v>0</v>
      </c>
      <c r="BF492" s="159">
        <f t="shared" si="109"/>
        <v>0</v>
      </c>
      <c r="BG492" s="159">
        <f t="shared" si="109"/>
        <v>0</v>
      </c>
      <c r="BH492" s="159">
        <f t="shared" si="109"/>
        <v>0</v>
      </c>
      <c r="BI492" s="159">
        <f t="shared" si="109"/>
        <v>0</v>
      </c>
      <c r="BJ492" s="18"/>
      <c r="BK492" s="18"/>
    </row>
    <row r="493" spans="1:63" s="6" customFormat="1" hidden="1" outlineLevel="2" x14ac:dyDescent="0.2">
      <c r="A493" s="18"/>
      <c r="B493" s="43" t="str">
        <f>C505</f>
        <v>Transmission buildings 132/66kV</v>
      </c>
      <c r="C493" s="44"/>
      <c r="D493" s="45" t="s">
        <v>72</v>
      </c>
      <c r="E493" s="44"/>
      <c r="F493" s="46"/>
      <c r="G493" s="163">
        <f>IF(G$3&gt;A2taxremlife,A2taxvalue-SUM($F493:F493),IF(A2taxremlife="N/A","n/a",A2taxvalue/A2taxremlife))</f>
        <v>1.1564693828222947</v>
      </c>
      <c r="H493" s="163">
        <f>IF(H$3&gt;A2taxremlife,A2taxvalue-SUM($F493:G493),IF(A2taxremlife="N/A","n/a",A2taxvalue/A2taxremlife))</f>
        <v>1.1564693828222947</v>
      </c>
      <c r="I493" s="163">
        <f>IF(I$3&gt;A2taxremlife,A2taxvalue-SUM($F493:H493),IF(A2taxremlife="N/A","n/a",A2taxvalue/A2taxremlife))</f>
        <v>1.1564693828222947</v>
      </c>
      <c r="J493" s="163">
        <f>IF(J$3&gt;A2taxremlife,A2taxvalue-SUM($F493:I493),IF(A2taxremlife="N/A","n/a",A2taxvalue/A2taxremlife))</f>
        <v>1.1564693828222947</v>
      </c>
      <c r="K493" s="163">
        <f>IF(K$3&gt;A2taxremlife,A2taxvalue-SUM($F493:J493),IF(A2taxremlife="N/A","n/a",A2taxvalue/A2taxremlife))</f>
        <v>1.1564693828222947</v>
      </c>
      <c r="L493" s="163">
        <f>IF(L$3&gt;A2taxremlife,A2taxvalue-SUM($F493:K493),IF(A2taxremlife="N/A","n/a",A2taxvalue/A2taxremlife))</f>
        <v>1.1564693828222947</v>
      </c>
      <c r="M493" s="163">
        <f>IF(M$3&gt;A2taxremlife,A2taxvalue-SUM($F493:L493),IF(A2taxremlife="N/A","n/a",A2taxvalue/A2taxremlife))</f>
        <v>1.1564693828222947</v>
      </c>
      <c r="N493" s="163">
        <f>IF(N$3&gt;A2taxremlife,A2taxvalue-SUM($F493:M493),IF(A2taxremlife="N/A","n/a",A2taxvalue/A2taxremlife))</f>
        <v>1.1564693828222947</v>
      </c>
      <c r="O493" s="163">
        <f>IF(O$3&gt;A2taxremlife,A2taxvalue-SUM($F493:N493),IF(A2taxremlife="N/A","n/a",A2taxvalue/A2taxremlife))</f>
        <v>1.1564693828222947</v>
      </c>
      <c r="P493" s="163">
        <f>IF(P$3&gt;A2taxremlife,A2taxvalue-SUM($F493:O493),IF(A2taxremlife="N/A","n/a",A2taxvalue/A2taxremlife))</f>
        <v>1.1564693828222947</v>
      </c>
      <c r="Q493" s="163">
        <f>IF(Q$3&gt;A2taxremlife,A2taxvalue-SUM($F493:P493),IF(A2taxremlife="N/A","n/a",A2taxvalue/A2taxremlife))</f>
        <v>1.1564693828222947</v>
      </c>
      <c r="R493" s="163">
        <f>IF(R$3&gt;A2taxremlife,A2taxvalue-SUM($F493:Q493),IF(A2taxremlife="N/A","n/a",A2taxvalue/A2taxremlife))</f>
        <v>1.1564693828222947</v>
      </c>
      <c r="S493" s="163">
        <f>IF(S$3&gt;A2taxremlife,A2taxvalue-SUM($F493:R493),IF(A2taxremlife="N/A","n/a",A2taxvalue/A2taxremlife))</f>
        <v>1.1564693828222947</v>
      </c>
      <c r="T493" s="163">
        <f>IF(T$3&gt;A2taxremlife,A2taxvalue-SUM($F493:S493),IF(A2taxremlife="N/A","n/a",A2taxvalue/A2taxremlife))</f>
        <v>1.1564693828222947</v>
      </c>
      <c r="U493" s="163">
        <f>IF(U$3&gt;A2taxremlife,A2taxvalue-SUM($F493:T493),IF(A2taxremlife="N/A","n/a",A2taxvalue/A2taxremlife))</f>
        <v>1.1564693828222947</v>
      </c>
      <c r="V493" s="163">
        <f>IF(V$3&gt;A2taxremlife,A2taxvalue-SUM($F493:U493),IF(A2taxremlife="N/A","n/a",A2taxvalue/A2taxremlife))</f>
        <v>1.1564693828222947</v>
      </c>
      <c r="W493" s="163">
        <f>IF(W$3&gt;A2taxremlife,A2taxvalue-SUM($F493:V493),IF(A2taxremlife="N/A","n/a",A2taxvalue/A2taxremlife))</f>
        <v>1.1564693828222947</v>
      </c>
      <c r="X493" s="163">
        <f>IF(X$3&gt;A2taxremlife,A2taxvalue-SUM($F493:W493),IF(A2taxremlife="N/A","n/a",A2taxvalue/A2taxremlife))</f>
        <v>1.1564693828222947</v>
      </c>
      <c r="Y493" s="163">
        <f>IF(Y$3&gt;A2taxremlife,A2taxvalue-SUM($F493:X493),IF(A2taxremlife="N/A","n/a",A2taxvalue/A2taxremlife))</f>
        <v>1.1564693828222947</v>
      </c>
      <c r="Z493" s="163">
        <f>IF(Z$3&gt;A2taxremlife,A2taxvalue-SUM($F493:Y493),IF(A2taxremlife="N/A","n/a",A2taxvalue/A2taxremlife))</f>
        <v>1.1564693828222947</v>
      </c>
      <c r="AA493" s="163">
        <f>IF(AA$3&gt;A2taxremlife,A2taxvalue-SUM($F493:Z493),IF(A2taxremlife="N/A","n/a",A2taxvalue/A2taxremlife))</f>
        <v>1.1564693828222947</v>
      </c>
      <c r="AB493" s="163">
        <f>IF(AB$3&gt;A2taxremlife,A2taxvalue-SUM($F493:AA493),IF(A2taxremlife="N/A","n/a",A2taxvalue/A2taxremlife))</f>
        <v>1.1564693828222947</v>
      </c>
      <c r="AC493" s="163">
        <f>IF(AC$3&gt;A2taxremlife,A2taxvalue-SUM($F493:AB493),IF(A2taxremlife="N/A","n/a",A2taxvalue/A2taxremlife))</f>
        <v>1.1564693828222947</v>
      </c>
      <c r="AD493" s="163">
        <f>IF(AD$3&gt;A2taxremlife,A2taxvalue-SUM($F493:AC493),IF(A2taxremlife="N/A","n/a",A2taxvalue/A2taxremlife))</f>
        <v>1.1564693828222947</v>
      </c>
      <c r="AE493" s="163">
        <f>IF(AE$3&gt;A2taxremlife,A2taxvalue-SUM($F493:AD493),IF(A2taxremlife="N/A","n/a",A2taxvalue/A2taxremlife))</f>
        <v>1.1564693828222947</v>
      </c>
      <c r="AF493" s="163">
        <f>IF(AF$3&gt;A2taxremlife,A2taxvalue-SUM($F493:AE493),IF(A2taxremlife="N/A","n/a",A2taxvalue/A2taxremlife))</f>
        <v>1.1564693828222947</v>
      </c>
      <c r="AG493" s="163">
        <f>IF(AG$3&gt;A2taxremlife,A2taxvalue-SUM($F493:AF493),IF(A2taxremlife="N/A","n/a",A2taxvalue/A2taxremlife))</f>
        <v>1.1564693828222947</v>
      </c>
      <c r="AH493" s="163">
        <f>IF(AH$3&gt;A2taxremlife,A2taxvalue-SUM($F493:AG493),IF(A2taxremlife="N/A","n/a",A2taxvalue/A2taxremlife))</f>
        <v>1.1564693828222947</v>
      </c>
      <c r="AI493" s="163">
        <f>IF(AI$3&gt;A2taxremlife,A2taxvalue-SUM($F493:AH493),IF(A2taxremlife="N/A","n/a",A2taxvalue/A2taxremlife))</f>
        <v>1.1564693828222947</v>
      </c>
      <c r="AJ493" s="163">
        <f>IF(AJ$3&gt;A2taxremlife,A2taxvalue-SUM($F493:AI493),IF(A2taxremlife="N/A","n/a",A2taxvalue/A2taxremlife))</f>
        <v>1.1564693828222947</v>
      </c>
      <c r="AK493" s="163">
        <f>IF(AK$3&gt;A2taxremlife,A2taxvalue-SUM($F493:AJ493),IF(A2taxremlife="N/A","n/a",A2taxvalue/A2taxremlife))</f>
        <v>0.73475313990523006</v>
      </c>
      <c r="AL493" s="163">
        <f>IF(AL$3&gt;A2taxremlife,A2taxvalue-SUM($F493:AK493),IF(A2taxremlife="N/A","n/a",A2taxvalue/A2taxremlife))</f>
        <v>0</v>
      </c>
      <c r="AM493" s="163">
        <f>IF(AM$3&gt;A2taxremlife,A2taxvalue-SUM($F493:AL493),IF(A2taxremlife="N/A","n/a",A2taxvalue/A2taxremlife))</f>
        <v>0</v>
      </c>
      <c r="AN493" s="163">
        <f>IF(AN$3&gt;A2taxremlife,A2taxvalue-SUM($F493:AM493),IF(A2taxremlife="N/A","n/a",A2taxvalue/A2taxremlife))</f>
        <v>0</v>
      </c>
      <c r="AO493" s="163">
        <f>IF(AO$3&gt;A2taxremlife,A2taxvalue-SUM($F493:AN493),IF(A2taxremlife="N/A","n/a",A2taxvalue/A2taxremlife))</f>
        <v>0</v>
      </c>
      <c r="AP493" s="163">
        <f>IF(AP$3&gt;A2taxremlife,A2taxvalue-SUM($F493:AO493),IF(A2taxremlife="N/A","n/a",A2taxvalue/A2taxremlife))</f>
        <v>0</v>
      </c>
      <c r="AQ493" s="163">
        <f>IF(AQ$3&gt;A2taxremlife,A2taxvalue-SUM($F493:AP493),IF(A2taxremlife="N/A","n/a",A2taxvalue/A2taxremlife))</f>
        <v>0</v>
      </c>
      <c r="AR493" s="163">
        <f>IF(AR$3&gt;A2taxremlife,A2taxvalue-SUM($F493:AQ493),IF(A2taxremlife="N/A","n/a",A2taxvalue/A2taxremlife))</f>
        <v>0</v>
      </c>
      <c r="AS493" s="163">
        <f>IF(AS$3&gt;A2taxremlife,A2taxvalue-SUM($F493:AR493),IF(A2taxremlife="N/A","n/a",A2taxvalue/A2taxremlife))</f>
        <v>0</v>
      </c>
      <c r="AT493" s="163">
        <f>IF(AT$3&gt;A2taxremlife,A2taxvalue-SUM($F493:AS493),IF(A2taxremlife="N/A","n/a",A2taxvalue/A2taxremlife))</f>
        <v>0</v>
      </c>
      <c r="AU493" s="163">
        <f>IF(AU$3&gt;A2taxremlife,A2taxvalue-SUM($F493:AT493),IF(A2taxremlife="N/A","n/a",A2taxvalue/A2taxremlife))</f>
        <v>0</v>
      </c>
      <c r="AV493" s="163">
        <f>IF(AV$3&gt;A2taxremlife,A2taxvalue-SUM($F493:AU493),IF(A2taxremlife="N/A","n/a",A2taxvalue/A2taxremlife))</f>
        <v>0</v>
      </c>
      <c r="AW493" s="163">
        <f>IF(AW$3&gt;A2taxremlife,A2taxvalue-SUM($F493:AV493),IF(A2taxremlife="N/A","n/a",A2taxvalue/A2taxremlife))</f>
        <v>0</v>
      </c>
      <c r="AX493" s="163">
        <f>IF(AX$3&gt;A2taxremlife,A2taxvalue-SUM($F493:AW493),IF(A2taxremlife="N/A","n/a",A2taxvalue/A2taxremlife))</f>
        <v>0</v>
      </c>
      <c r="AY493" s="163">
        <f>IF(AY$3&gt;A2taxremlife,A2taxvalue-SUM($F493:AX493),IF(A2taxremlife="N/A","n/a",A2taxvalue/A2taxremlife))</f>
        <v>0</v>
      </c>
      <c r="AZ493" s="163">
        <f>IF(AZ$3&gt;A2taxremlife,A2taxvalue-SUM($F493:AY493),IF(A2taxremlife="N/A","n/a",A2taxvalue/A2taxremlife))</f>
        <v>0</v>
      </c>
      <c r="BA493" s="163">
        <f>IF(BA$3&gt;A2taxremlife,A2taxvalue-SUM($F493:AZ493),IF(A2taxremlife="N/A","n/a",A2taxvalue/A2taxremlife))</f>
        <v>0</v>
      </c>
      <c r="BB493" s="163">
        <f>IF(BB$3&gt;A2taxremlife,A2taxvalue-SUM($F493:BA493),IF(A2taxremlife="N/A","n/a",A2taxvalue/A2taxremlife))</f>
        <v>0</v>
      </c>
      <c r="BC493" s="163">
        <f>IF(BC$3&gt;A2taxremlife,A2taxvalue-SUM($F493:BB493),IF(A2taxremlife="N/A","n/a",A2taxvalue/A2taxremlife))</f>
        <v>0</v>
      </c>
      <c r="BD493" s="163">
        <f>IF(BD$3&gt;A2taxremlife,A2taxvalue-SUM($F493:BC493),IF(A2taxremlife="N/A","n/a",A2taxvalue/A2taxremlife))</f>
        <v>0</v>
      </c>
      <c r="BE493" s="163">
        <f>IF(BE$3&gt;A2taxremlife,A2taxvalue-SUM($F493:BD493),IF(A2taxremlife="N/A","n/a",A2taxvalue/A2taxremlife))</f>
        <v>0</v>
      </c>
      <c r="BF493" s="163">
        <f>IF(BF$3&gt;A2taxremlife,A2taxvalue-SUM($F493:BE493),IF(A2taxremlife="N/A","n/a",A2taxvalue/A2taxremlife))</f>
        <v>0</v>
      </c>
      <c r="BG493" s="163">
        <f>IF(BG$3&gt;A2taxremlife,A2taxvalue-SUM($F493:BF493),IF(A2taxremlife="N/A","n/a",A2taxvalue/A2taxremlife))</f>
        <v>0</v>
      </c>
      <c r="BH493" s="163">
        <f>IF(BH$3&gt;A2taxremlife,A2taxvalue-SUM($F493:BG493),IF(A2taxremlife="N/A","n/a",A2taxvalue/A2taxremlife))</f>
        <v>0</v>
      </c>
      <c r="BI493" s="163">
        <f>IF(BI$3&gt;A2taxremlife,A2taxvalue-SUM($F493:BH493),IF(A2taxremlife="N/A","n/a",A2taxvalue/A2taxremlife))</f>
        <v>0</v>
      </c>
      <c r="BJ493" s="18"/>
      <c r="BK493" s="18"/>
    </row>
    <row r="494" spans="1:63" s="6" customFormat="1" hidden="1" outlineLevel="2" x14ac:dyDescent="0.2">
      <c r="A494" s="18"/>
      <c r="B494" s="18"/>
      <c r="C494" s="36"/>
      <c r="D494" s="485" t="s">
        <v>71</v>
      </c>
      <c r="E494" s="283">
        <v>0</v>
      </c>
      <c r="F494" s="38"/>
      <c r="G494" s="164"/>
      <c r="H494" s="164"/>
      <c r="I494" s="164"/>
      <c r="J494" s="164"/>
      <c r="K494" s="164"/>
      <c r="L494" s="164"/>
      <c r="M494" s="164"/>
      <c r="N494" s="164"/>
      <c r="O494" s="164"/>
      <c r="P494" s="164"/>
      <c r="Q494" s="164"/>
      <c r="R494" s="164"/>
      <c r="S494" s="164"/>
      <c r="T494" s="164"/>
      <c r="U494" s="164"/>
      <c r="V494" s="164"/>
      <c r="W494" s="164"/>
      <c r="X494" s="164"/>
      <c r="Y494" s="164"/>
      <c r="Z494" s="164"/>
      <c r="AA494" s="164"/>
      <c r="AB494" s="164"/>
      <c r="AC494" s="164"/>
      <c r="AD494" s="164"/>
      <c r="AE494" s="164"/>
      <c r="AF494" s="164"/>
      <c r="AG494" s="164"/>
      <c r="AH494" s="164"/>
      <c r="AI494" s="164"/>
      <c r="AJ494" s="164"/>
      <c r="AK494" s="164"/>
      <c r="AL494" s="164"/>
      <c r="AM494" s="164"/>
      <c r="AN494" s="164"/>
      <c r="AO494" s="164"/>
      <c r="AP494" s="164"/>
      <c r="AQ494" s="164"/>
      <c r="AR494" s="164"/>
      <c r="AS494" s="164"/>
      <c r="AT494" s="164"/>
      <c r="AU494" s="164"/>
      <c r="AV494" s="164"/>
      <c r="AW494" s="164"/>
      <c r="AX494" s="164"/>
      <c r="AY494" s="164"/>
      <c r="AZ494" s="164"/>
      <c r="BA494" s="164"/>
      <c r="BB494" s="164"/>
      <c r="BC494" s="164"/>
      <c r="BD494" s="164"/>
      <c r="BE494" s="164"/>
      <c r="BF494" s="164"/>
      <c r="BG494" s="164"/>
      <c r="BH494" s="164"/>
      <c r="BI494" s="164"/>
      <c r="BJ494" s="18"/>
      <c r="BK494" s="18"/>
    </row>
    <row r="495" spans="1:63" s="6" customFormat="1" hidden="1" outlineLevel="2" x14ac:dyDescent="0.2">
      <c r="A495" s="18"/>
      <c r="B495" s="18"/>
      <c r="C495" s="36"/>
      <c r="D495" s="485"/>
      <c r="E495" s="283">
        <v>1</v>
      </c>
      <c r="F495" s="38"/>
      <c r="G495" s="305"/>
      <c r="H495" s="164">
        <f>IF(A2taxstdlife="n/a","n/a",IF(H$3&gt;(A2taxstdlife+$E495),((Input!$G$144+Input!$G$110)*$G$7)-SUM($G495:G495),((Input!$G$144+Input!$G$110)*$G$7)/A2taxstdlife))</f>
        <v>0.23538430652391984</v>
      </c>
      <c r="I495" s="164">
        <f>IF(A2taxstdlife="n/a","n/a",IF(I$3&gt;(A2taxstdlife+$E495),((Input!$G$144+Input!$G$110)*$G$7)-SUM($G495:H495),((Input!$G$144+Input!$G$110)*$G$7)/A2taxstdlife))</f>
        <v>0.23538430652391984</v>
      </c>
      <c r="J495" s="164">
        <f>IF(A2taxstdlife="n/a","n/a",IF(J$3&gt;(A2taxstdlife+$E495),((Input!$G$144+Input!$G$110)*$G$7)-SUM($G495:I495),((Input!$G$144+Input!$G$110)*$G$7)/A2taxstdlife))</f>
        <v>0.23538430652391984</v>
      </c>
      <c r="K495" s="164">
        <f>IF(A2taxstdlife="n/a","n/a",IF(K$3&gt;(A2taxstdlife+$E495),((Input!$G$144+Input!$G$110)*$G$7)-SUM($G495:J495),((Input!$G$144+Input!$G$110)*$G$7)/A2taxstdlife))</f>
        <v>0.23538430652391984</v>
      </c>
      <c r="L495" s="164">
        <f>IF(A2taxstdlife="n/a","n/a",IF(L$3&gt;(A2taxstdlife+$E495),((Input!$G$144+Input!$G$110)*$G$7)-SUM($G495:K495),((Input!$G$144+Input!$G$110)*$G$7)/A2taxstdlife))</f>
        <v>0.23538430652391984</v>
      </c>
      <c r="M495" s="164">
        <f>IF(A2taxstdlife="n/a","n/a",IF(M$3&gt;(A2taxstdlife+$E495),((Input!$G$144+Input!$G$110)*$G$7)-SUM($G495:L495),((Input!$G$144+Input!$G$110)*$G$7)/A2taxstdlife))</f>
        <v>0.23538430652391984</v>
      </c>
      <c r="N495" s="164">
        <f>IF(A2taxstdlife="n/a","n/a",IF(N$3&gt;(A2taxstdlife+$E495),((Input!$G$144+Input!$G$110)*$G$7)-SUM($G495:M495),((Input!$G$144+Input!$G$110)*$G$7)/A2taxstdlife))</f>
        <v>0.23538430652391984</v>
      </c>
      <c r="O495" s="164">
        <f>IF(A2taxstdlife="n/a","n/a",IF(O$3&gt;(A2taxstdlife+$E495),((Input!$G$144+Input!$G$110)*$G$7)-SUM($G495:N495),((Input!$G$144+Input!$G$110)*$G$7)/A2taxstdlife))</f>
        <v>0.23538430652391984</v>
      </c>
      <c r="P495" s="164">
        <f>IF(A2taxstdlife="n/a","n/a",IF(P$3&gt;(A2taxstdlife+$E495),((Input!$G$144+Input!$G$110)*$G$7)-SUM($G495:O495),((Input!$G$144+Input!$G$110)*$G$7)/A2taxstdlife))</f>
        <v>0.23538430652391984</v>
      </c>
      <c r="Q495" s="164">
        <f>IF(A2taxstdlife="n/a","n/a",IF(Q$3&gt;(A2taxstdlife+$E495),((Input!$G$144+Input!$G$110)*$G$7)-SUM($G495:P495),((Input!$G$144+Input!$G$110)*$G$7)/A2taxstdlife))</f>
        <v>0.23538430652391984</v>
      </c>
      <c r="R495" s="164">
        <f>IF(A2taxstdlife="n/a","n/a",IF(R$3&gt;(A2taxstdlife+$E495),((Input!$G$144+Input!$G$110)*$G$7)-SUM($G495:Q495),((Input!$G$144+Input!$G$110)*$G$7)/A2taxstdlife))</f>
        <v>0.23538430652391984</v>
      </c>
      <c r="S495" s="164">
        <f>IF(A2taxstdlife="n/a","n/a",IF(S$3&gt;(A2taxstdlife+$E495),((Input!$G$144+Input!$G$110)*$G$7)-SUM($G495:R495),((Input!$G$144+Input!$G$110)*$G$7)/A2taxstdlife))</f>
        <v>0.23538430652391984</v>
      </c>
      <c r="T495" s="164">
        <f>IF(A2taxstdlife="n/a","n/a",IF(T$3&gt;(A2taxstdlife+$E495),((Input!$G$144+Input!$G$110)*$G$7)-SUM($G495:S495),((Input!$G$144+Input!$G$110)*$G$7)/A2taxstdlife))</f>
        <v>0.23538430652391984</v>
      </c>
      <c r="U495" s="164">
        <f>IF(A2taxstdlife="n/a","n/a",IF(U$3&gt;(A2taxstdlife+$E495),((Input!$G$144+Input!$G$110)*$G$7)-SUM($G495:T495),((Input!$G$144+Input!$G$110)*$G$7)/A2taxstdlife))</f>
        <v>0.23538430652391984</v>
      </c>
      <c r="V495" s="164">
        <f>IF(A2taxstdlife="n/a","n/a",IF(V$3&gt;(A2taxstdlife+$E495),((Input!$G$144+Input!$G$110)*$G$7)-SUM($G495:U495),((Input!$G$144+Input!$G$110)*$G$7)/A2taxstdlife))</f>
        <v>0.23538430652391984</v>
      </c>
      <c r="W495" s="164">
        <f>IF(A2taxstdlife="n/a","n/a",IF(W$3&gt;(A2taxstdlife+$E495),((Input!$G$144+Input!$G$110)*$G$7)-SUM($G495:V495),((Input!$G$144+Input!$G$110)*$G$7)/A2taxstdlife))</f>
        <v>0.23538430652391984</v>
      </c>
      <c r="X495" s="164">
        <f>IF(A2taxstdlife="n/a","n/a",IF(X$3&gt;(A2taxstdlife+$E495),((Input!$G$144+Input!$G$110)*$G$7)-SUM($G495:W495),((Input!$G$144+Input!$G$110)*$G$7)/A2taxstdlife))</f>
        <v>0.23538430652391984</v>
      </c>
      <c r="Y495" s="164">
        <f>IF(A2taxstdlife="n/a","n/a",IF(Y$3&gt;(A2taxstdlife+$E495),((Input!$G$144+Input!$G$110)*$G$7)-SUM($G495:X495),((Input!$G$144+Input!$G$110)*$G$7)/A2taxstdlife))</f>
        <v>0.23538430652391984</v>
      </c>
      <c r="Z495" s="164">
        <f>IF(A2taxstdlife="n/a","n/a",IF(Z$3&gt;(A2taxstdlife+$E495),((Input!$G$144+Input!$G$110)*$G$7)-SUM($G495:Y495),((Input!$G$144+Input!$G$110)*$G$7)/A2taxstdlife))</f>
        <v>0.23538430652391984</v>
      </c>
      <c r="AA495" s="164">
        <f>IF(A2taxstdlife="n/a","n/a",IF(AA$3&gt;(A2taxstdlife+$E495),((Input!$G$144+Input!$G$110)*$G$7)-SUM($G495:Z495),((Input!$G$144+Input!$G$110)*$G$7)/A2taxstdlife))</f>
        <v>0.23538430652391984</v>
      </c>
      <c r="AB495" s="164">
        <f>IF(A2taxstdlife="n/a","n/a",IF(AB$3&gt;(A2taxstdlife+$E495),((Input!$G$144+Input!$G$110)*$G$7)-SUM($G495:AA495),((Input!$G$144+Input!$G$110)*$G$7)/A2taxstdlife))</f>
        <v>0.23538430652391984</v>
      </c>
      <c r="AC495" s="164">
        <f>IF(A2taxstdlife="n/a","n/a",IF(AC$3&gt;(A2taxstdlife+$E495),((Input!$G$144+Input!$G$110)*$G$7)-SUM($G495:AB495),((Input!$G$144+Input!$G$110)*$G$7)/A2taxstdlife))</f>
        <v>0.23538430652391984</v>
      </c>
      <c r="AD495" s="164">
        <f>IF(A2taxstdlife="n/a","n/a",IF(AD$3&gt;(A2taxstdlife+$E495),((Input!$G$144+Input!$G$110)*$G$7)-SUM($G495:AC495),((Input!$G$144+Input!$G$110)*$G$7)/A2taxstdlife))</f>
        <v>0.23538430652391984</v>
      </c>
      <c r="AE495" s="164">
        <f>IF(A2taxstdlife="n/a","n/a",IF(AE$3&gt;(A2taxstdlife+$E495),((Input!$G$144+Input!$G$110)*$G$7)-SUM($G495:AD495),((Input!$G$144+Input!$G$110)*$G$7)/A2taxstdlife))</f>
        <v>0.23538430652391984</v>
      </c>
      <c r="AF495" s="164">
        <f>IF(A2taxstdlife="n/a","n/a",IF(AF$3&gt;(A2taxstdlife+$E495),((Input!$G$144+Input!$G$110)*$G$7)-SUM($G495:AE495),((Input!$G$144+Input!$G$110)*$G$7)/A2taxstdlife))</f>
        <v>0.23538430652391984</v>
      </c>
      <c r="AG495" s="164">
        <f>IF(A2taxstdlife="n/a","n/a",IF(AG$3&gt;(A2taxstdlife+$E495),((Input!$G$144+Input!$G$110)*$G$7)-SUM($G495:AF495),((Input!$G$144+Input!$G$110)*$G$7)/A2taxstdlife))</f>
        <v>0.23538430652391984</v>
      </c>
      <c r="AH495" s="164">
        <f>IF(A2taxstdlife="n/a","n/a",IF(AH$3&gt;(A2taxstdlife+$E495),((Input!$G$144+Input!$G$110)*$G$7)-SUM($G495:AG495),((Input!$G$144+Input!$G$110)*$G$7)/A2taxstdlife))</f>
        <v>0.23538430652391984</v>
      </c>
      <c r="AI495" s="164">
        <f>IF(A2taxstdlife="n/a","n/a",IF(AI$3&gt;(A2taxstdlife+$E495),((Input!$G$144+Input!$G$110)*$G$7)-SUM($G495:AH495),((Input!$G$144+Input!$G$110)*$G$7)/A2taxstdlife))</f>
        <v>0.23538430652391984</v>
      </c>
      <c r="AJ495" s="164">
        <f>IF(A2taxstdlife="n/a","n/a",IF(AJ$3&gt;(A2taxstdlife+$E495),((Input!$G$144+Input!$G$110)*$G$7)-SUM($G495:AI495),((Input!$G$144+Input!$G$110)*$G$7)/A2taxstdlife))</f>
        <v>0.23538430652391984</v>
      </c>
      <c r="AK495" s="164">
        <f>IF(A2taxstdlife="n/a","n/a",IF(AK$3&gt;(A2taxstdlife+$E495),((Input!$G$144+Input!$G$110)*$G$7)-SUM($G495:AJ495),((Input!$G$144+Input!$G$110)*$G$7)/A2taxstdlife))</f>
        <v>0.23538430652391984</v>
      </c>
      <c r="AL495" s="164">
        <f>IF(A2taxstdlife="n/a","n/a",IF(AL$3&gt;(A2taxstdlife+$E495),((Input!$G$144+Input!$G$110)*$G$7)-SUM($G495:AK495),((Input!$G$144+Input!$G$110)*$G$7)/A2taxstdlife))</f>
        <v>0.23538430652391984</v>
      </c>
      <c r="AM495" s="164">
        <f>IF(A2taxstdlife="n/a","n/a",IF(AM$3&gt;(A2taxstdlife+$E495),((Input!$G$144+Input!$G$110)*$G$7)-SUM($G495:AL495),((Input!$G$144+Input!$G$110)*$G$7)/A2taxstdlife))</f>
        <v>0.23538430652391984</v>
      </c>
      <c r="AN495" s="164">
        <f>IF(A2taxstdlife="n/a","n/a",IF(AN$3&gt;(A2taxstdlife+$E495),((Input!$G$144+Input!$G$110)*$G$7)-SUM($G495:AM495),((Input!$G$144+Input!$G$110)*$G$7)/A2taxstdlife))</f>
        <v>0.23538430652391984</v>
      </c>
      <c r="AO495" s="164">
        <f>IF(A2taxstdlife="n/a","n/a",IF(AO$3&gt;(A2taxstdlife+$E495),((Input!$G$144+Input!$G$110)*$G$7)-SUM($G495:AN495),((Input!$G$144+Input!$G$110)*$G$7)/A2taxstdlife))</f>
        <v>0.23538430652391984</v>
      </c>
      <c r="AP495" s="164">
        <f>IF(A2taxstdlife="n/a","n/a",IF(AP$3&gt;(A2taxstdlife+$E495),((Input!$G$144+Input!$G$110)*$G$7)-SUM($G495:AO495),((Input!$G$144+Input!$G$110)*$G$7)/A2taxstdlife))</f>
        <v>0.23538430652391984</v>
      </c>
      <c r="AQ495" s="164">
        <f>IF(A2taxstdlife="n/a","n/a",IF(AQ$3&gt;(A2taxstdlife+$E495),((Input!$G$144+Input!$G$110)*$G$7)-SUM($G495:AP495),((Input!$G$144+Input!$G$110)*$G$7)/A2taxstdlife))</f>
        <v>0.23538430652391984</v>
      </c>
      <c r="AR495" s="164">
        <f>IF(A2taxstdlife="n/a","n/a",IF(AR$3&gt;(A2taxstdlife+$E495),((Input!$G$144+Input!$G$110)*$G$7)-SUM($G495:AQ495),((Input!$G$144+Input!$G$110)*$G$7)/A2taxstdlife))</f>
        <v>0.23538430652391984</v>
      </c>
      <c r="AS495" s="164">
        <f>IF(A2taxstdlife="n/a","n/a",IF(AS$3&gt;(A2taxstdlife+$E495),((Input!$G$144+Input!$G$110)*$G$7)-SUM($G495:AR495),((Input!$G$144+Input!$G$110)*$G$7)/A2taxstdlife))</f>
        <v>0.23538430652391984</v>
      </c>
      <c r="AT495" s="164">
        <f>IF(A2taxstdlife="n/a","n/a",IF(AT$3&gt;(A2taxstdlife+$E495),((Input!$G$144+Input!$G$110)*$G$7)-SUM($G495:AS495),((Input!$G$144+Input!$G$110)*$G$7)/A2taxstdlife))</f>
        <v>0.23538430652391984</v>
      </c>
      <c r="AU495" s="164">
        <f>IF(A2taxstdlife="n/a","n/a",IF(AU$3&gt;(A2taxstdlife+$E495),((Input!$G$144+Input!$G$110)*$G$7)-SUM($G495:AT495),((Input!$G$144+Input!$G$110)*$G$7)/A2taxstdlife))</f>
        <v>0.23538430652391984</v>
      </c>
      <c r="AV495" s="164">
        <f>IF(A2taxstdlife="n/a","n/a",IF(AV$3&gt;(A2taxstdlife+$E495),((Input!$G$144+Input!$G$110)*$G$7)-SUM($G495:AU495),((Input!$G$144+Input!$G$110)*$G$7)/A2taxstdlife))</f>
        <v>3.5527136788005009E-15</v>
      </c>
      <c r="AW495" s="164">
        <f>IF(A2taxstdlife="n/a","n/a",IF(AW$3&gt;(A2taxstdlife+$E495),((Input!$G$144+Input!$G$110)*$G$7)-SUM($G495:AV495),((Input!$G$144+Input!$G$110)*$G$7)/A2taxstdlife))</f>
        <v>0</v>
      </c>
      <c r="AX495" s="164">
        <f>IF(A2taxstdlife="n/a","n/a",IF(AX$3&gt;(A2taxstdlife+$E495),((Input!$G$144+Input!$G$110)*$G$7)-SUM($G495:AW495),((Input!$G$144+Input!$G$110)*$G$7)/A2taxstdlife))</f>
        <v>0</v>
      </c>
      <c r="AY495" s="164">
        <f>IF(A2taxstdlife="n/a","n/a",IF(AY$3&gt;(A2taxstdlife+$E495),((Input!$G$144+Input!$G$110)*$G$7)-SUM($G495:AX495),((Input!$G$144+Input!$G$110)*$G$7)/A2taxstdlife))</f>
        <v>0</v>
      </c>
      <c r="AZ495" s="164">
        <f>IF(A2taxstdlife="n/a","n/a",IF(AZ$3&gt;(A2taxstdlife+$E495),((Input!$G$144+Input!$G$110)*$G$7)-SUM($G495:AY495),((Input!$G$144+Input!$G$110)*$G$7)/A2taxstdlife))</f>
        <v>0</v>
      </c>
      <c r="BA495" s="164">
        <f>IF(A2taxstdlife="n/a","n/a",IF(BA$3&gt;(A2taxstdlife+$E495),((Input!$G$144+Input!$G$110)*$G$7)-SUM($G495:AZ495),((Input!$G$144+Input!$G$110)*$G$7)/A2taxstdlife))</f>
        <v>0</v>
      </c>
      <c r="BB495" s="164">
        <f>IF(A2taxstdlife="n/a","n/a",IF(BB$3&gt;(A2taxstdlife+$E495),((Input!$G$144+Input!$G$110)*$G$7)-SUM($G495:BA495),((Input!$G$144+Input!$G$110)*$G$7)/A2taxstdlife))</f>
        <v>0</v>
      </c>
      <c r="BC495" s="164">
        <f>IF(A2taxstdlife="n/a","n/a",IF(BC$3&gt;(A2taxstdlife+$E495),((Input!$G$144+Input!$G$110)*$G$7)-SUM($G495:BB495),((Input!$G$144+Input!$G$110)*$G$7)/A2taxstdlife))</f>
        <v>0</v>
      </c>
      <c r="BD495" s="164">
        <f>IF(A2taxstdlife="n/a","n/a",IF(BD$3&gt;(A2taxstdlife+$E495),((Input!$G$144+Input!$G$110)*$G$7)-SUM($G495:BC495),((Input!$G$144+Input!$G$110)*$G$7)/A2taxstdlife))</f>
        <v>0</v>
      </c>
      <c r="BE495" s="164">
        <f>IF(A2taxstdlife="n/a","n/a",IF(BE$3&gt;(A2taxstdlife+$E495),((Input!$G$144+Input!$G$110)*$G$7)-SUM($G495:BD495),((Input!$G$144+Input!$G$110)*$G$7)/A2taxstdlife))</f>
        <v>0</v>
      </c>
      <c r="BF495" s="164">
        <f>IF(A2taxstdlife="n/a","n/a",IF(BF$3&gt;(A2taxstdlife+$E495),((Input!$G$144+Input!$G$110)*$G$7)-SUM($G495:BE495),((Input!$G$144+Input!$G$110)*$G$7)/A2taxstdlife))</f>
        <v>0</v>
      </c>
      <c r="BG495" s="164">
        <f>IF(A2taxstdlife="n/a","n/a",IF(BG$3&gt;(A2taxstdlife+$E495),((Input!$G$144+Input!$G$110)*$G$7)-SUM($G495:BF495),((Input!$G$144+Input!$G$110)*$G$7)/A2taxstdlife))</f>
        <v>0</v>
      </c>
      <c r="BH495" s="164">
        <f>IF(A2taxstdlife="n/a","n/a",IF(BH$3&gt;(A2taxstdlife+$E495),((Input!$G$144+Input!$G$110)*$G$7)-SUM($G495:BG495),((Input!$G$144+Input!$G$110)*$G$7)/A2taxstdlife))</f>
        <v>0</v>
      </c>
      <c r="BI495" s="164">
        <f>IF(A2taxstdlife="n/a","n/a",IF(BI$3&gt;(A2taxstdlife+$E495),((Input!$G$144+Input!$G$110)*$G$7)-SUM($G495:BH495),((Input!$G$144+Input!$G$110)*$G$7)/A2taxstdlife))</f>
        <v>0</v>
      </c>
      <c r="BJ495" s="18"/>
      <c r="BK495" s="18"/>
    </row>
    <row r="496" spans="1:63" s="6" customFormat="1" hidden="1" outlineLevel="2" x14ac:dyDescent="0.2">
      <c r="A496" s="18"/>
      <c r="B496" s="18"/>
      <c r="C496" s="36"/>
      <c r="D496" s="485"/>
      <c r="E496" s="283">
        <v>2</v>
      </c>
      <c r="F496" s="38"/>
      <c r="G496" s="306"/>
      <c r="H496" s="307"/>
      <c r="I496" s="164">
        <f>IF(A2taxstdlife="n/a","n/a",IF(I$3&gt;(A2taxstdlife+$E496),((Input!$H$144+Input!$H$110)*$H$7)-SUM($H496:H496),((Input!$H$144+Input!$H$110)*$H$7)/A2taxstdlife))</f>
        <v>0.53721604815547264</v>
      </c>
      <c r="J496" s="164">
        <f>IF(A2taxstdlife="n/a","n/a",IF(J$3&gt;(A2taxstdlife+$E496),((Input!$H$144+Input!$H$110)*$H$7)-SUM($H496:I496),((Input!$H$144+Input!$H$110)*$H$7)/A2taxstdlife))</f>
        <v>0.53721604815547264</v>
      </c>
      <c r="K496" s="164">
        <f>IF(A2taxstdlife="n/a","n/a",IF(K$3&gt;(A2taxstdlife+$E496),((Input!$H$144+Input!$H$110)*$H$7)-SUM($H496:J496),((Input!$H$144+Input!$H$110)*$H$7)/A2taxstdlife))</f>
        <v>0.53721604815547264</v>
      </c>
      <c r="L496" s="164">
        <f>IF(A2taxstdlife="n/a","n/a",IF(L$3&gt;(A2taxstdlife+$E496),((Input!$H$144+Input!$H$110)*$H$7)-SUM($H496:K496),((Input!$H$144+Input!$H$110)*$H$7)/A2taxstdlife))</f>
        <v>0.53721604815547264</v>
      </c>
      <c r="M496" s="164">
        <f>IF(A2taxstdlife="n/a","n/a",IF(M$3&gt;(A2taxstdlife+$E496),((Input!$H$144+Input!$H$110)*$H$7)-SUM($H496:L496),((Input!$H$144+Input!$H$110)*$H$7)/A2taxstdlife))</f>
        <v>0.53721604815547264</v>
      </c>
      <c r="N496" s="164">
        <f>IF(A2taxstdlife="n/a","n/a",IF(N$3&gt;(A2taxstdlife+$E496),((Input!$H$144+Input!$H$110)*$H$7)-SUM($H496:M496),((Input!$H$144+Input!$H$110)*$H$7)/A2taxstdlife))</f>
        <v>0.53721604815547264</v>
      </c>
      <c r="O496" s="164">
        <f>IF(A2taxstdlife="n/a","n/a",IF(O$3&gt;(A2taxstdlife+$E496),((Input!$H$144+Input!$H$110)*$H$7)-SUM($H496:N496),((Input!$H$144+Input!$H$110)*$H$7)/A2taxstdlife))</f>
        <v>0.53721604815547264</v>
      </c>
      <c r="P496" s="164">
        <f>IF(A2taxstdlife="n/a","n/a",IF(P$3&gt;(A2taxstdlife+$E496),((Input!$H$144+Input!$H$110)*$H$7)-SUM($H496:O496),((Input!$H$144+Input!$H$110)*$H$7)/A2taxstdlife))</f>
        <v>0.53721604815547264</v>
      </c>
      <c r="Q496" s="164">
        <f>IF(A2taxstdlife="n/a","n/a",IF(Q$3&gt;(A2taxstdlife+$E496),((Input!$H$144+Input!$H$110)*$H$7)-SUM($H496:P496),((Input!$H$144+Input!$H$110)*$H$7)/A2taxstdlife))</f>
        <v>0.53721604815547264</v>
      </c>
      <c r="R496" s="164">
        <f>IF(A2taxstdlife="n/a","n/a",IF(R$3&gt;(A2taxstdlife+$E496),((Input!$H$144+Input!$H$110)*$H$7)-SUM($H496:Q496),((Input!$H$144+Input!$H$110)*$H$7)/A2taxstdlife))</f>
        <v>0.53721604815547264</v>
      </c>
      <c r="S496" s="164">
        <f>IF(A2taxstdlife="n/a","n/a",IF(S$3&gt;(A2taxstdlife+$E496),((Input!$H$144+Input!$H$110)*$H$7)-SUM($H496:R496),((Input!$H$144+Input!$H$110)*$H$7)/A2taxstdlife))</f>
        <v>0.53721604815547264</v>
      </c>
      <c r="T496" s="164">
        <f>IF(A2taxstdlife="n/a","n/a",IF(T$3&gt;(A2taxstdlife+$E496),((Input!$H$144+Input!$H$110)*$H$7)-SUM($H496:S496),((Input!$H$144+Input!$H$110)*$H$7)/A2taxstdlife))</f>
        <v>0.53721604815547264</v>
      </c>
      <c r="U496" s="164">
        <f>IF(A2taxstdlife="n/a","n/a",IF(U$3&gt;(A2taxstdlife+$E496),((Input!$H$144+Input!$H$110)*$H$7)-SUM($H496:T496),((Input!$H$144+Input!$H$110)*$H$7)/A2taxstdlife))</f>
        <v>0.53721604815547264</v>
      </c>
      <c r="V496" s="164">
        <f>IF(A2taxstdlife="n/a","n/a",IF(V$3&gt;(A2taxstdlife+$E496),((Input!$H$144+Input!$H$110)*$H$7)-SUM($H496:U496),((Input!$H$144+Input!$H$110)*$H$7)/A2taxstdlife))</f>
        <v>0.53721604815547264</v>
      </c>
      <c r="W496" s="164">
        <f>IF(A2taxstdlife="n/a","n/a",IF(W$3&gt;(A2taxstdlife+$E496),((Input!$H$144+Input!$H$110)*$H$7)-SUM($H496:V496),((Input!$H$144+Input!$H$110)*$H$7)/A2taxstdlife))</f>
        <v>0.53721604815547264</v>
      </c>
      <c r="X496" s="164">
        <f>IF(A2taxstdlife="n/a","n/a",IF(X$3&gt;(A2taxstdlife+$E496),((Input!$H$144+Input!$H$110)*$H$7)-SUM($H496:W496),((Input!$H$144+Input!$H$110)*$H$7)/A2taxstdlife))</f>
        <v>0.53721604815547264</v>
      </c>
      <c r="Y496" s="164">
        <f>IF(A2taxstdlife="n/a","n/a",IF(Y$3&gt;(A2taxstdlife+$E496),((Input!$H$144+Input!$H$110)*$H$7)-SUM($H496:X496),((Input!$H$144+Input!$H$110)*$H$7)/A2taxstdlife))</f>
        <v>0.53721604815547264</v>
      </c>
      <c r="Z496" s="164">
        <f>IF(A2taxstdlife="n/a","n/a",IF(Z$3&gt;(A2taxstdlife+$E496),((Input!$H$144+Input!$H$110)*$H$7)-SUM($H496:Y496),((Input!$H$144+Input!$H$110)*$H$7)/A2taxstdlife))</f>
        <v>0.53721604815547264</v>
      </c>
      <c r="AA496" s="164">
        <f>IF(A2taxstdlife="n/a","n/a",IF(AA$3&gt;(A2taxstdlife+$E496),((Input!$H$144+Input!$H$110)*$H$7)-SUM($H496:Z496),((Input!$H$144+Input!$H$110)*$H$7)/A2taxstdlife))</f>
        <v>0.53721604815547264</v>
      </c>
      <c r="AB496" s="164">
        <f>IF(A2taxstdlife="n/a","n/a",IF(AB$3&gt;(A2taxstdlife+$E496),((Input!$H$144+Input!$H$110)*$H$7)-SUM($H496:AA496),((Input!$H$144+Input!$H$110)*$H$7)/A2taxstdlife))</f>
        <v>0.53721604815547264</v>
      </c>
      <c r="AC496" s="164">
        <f>IF(A2taxstdlife="n/a","n/a",IF(AC$3&gt;(A2taxstdlife+$E496),((Input!$H$144+Input!$H$110)*$H$7)-SUM($H496:AB496),((Input!$H$144+Input!$H$110)*$H$7)/A2taxstdlife))</f>
        <v>0.53721604815547264</v>
      </c>
      <c r="AD496" s="164">
        <f>IF(A2taxstdlife="n/a","n/a",IF(AD$3&gt;(A2taxstdlife+$E496),((Input!$H$144+Input!$H$110)*$H$7)-SUM($H496:AC496),((Input!$H$144+Input!$H$110)*$H$7)/A2taxstdlife))</f>
        <v>0.53721604815547264</v>
      </c>
      <c r="AE496" s="164">
        <f>IF(A2taxstdlife="n/a","n/a",IF(AE$3&gt;(A2taxstdlife+$E496),((Input!$H$144+Input!$H$110)*$H$7)-SUM($H496:AD496),((Input!$H$144+Input!$H$110)*$H$7)/A2taxstdlife))</f>
        <v>0.53721604815547264</v>
      </c>
      <c r="AF496" s="164">
        <f>IF(A2taxstdlife="n/a","n/a",IF(AF$3&gt;(A2taxstdlife+$E496),((Input!$H$144+Input!$H$110)*$H$7)-SUM($H496:AE496),((Input!$H$144+Input!$H$110)*$H$7)/A2taxstdlife))</f>
        <v>0.53721604815547264</v>
      </c>
      <c r="AG496" s="164">
        <f>IF(A2taxstdlife="n/a","n/a",IF(AG$3&gt;(A2taxstdlife+$E496),((Input!$H$144+Input!$H$110)*$H$7)-SUM($H496:AF496),((Input!$H$144+Input!$H$110)*$H$7)/A2taxstdlife))</f>
        <v>0.53721604815547264</v>
      </c>
      <c r="AH496" s="164">
        <f>IF(A2taxstdlife="n/a","n/a",IF(AH$3&gt;(A2taxstdlife+$E496),((Input!$H$144+Input!$H$110)*$H$7)-SUM($H496:AG496),((Input!$H$144+Input!$H$110)*$H$7)/A2taxstdlife))</f>
        <v>0.53721604815547264</v>
      </c>
      <c r="AI496" s="164">
        <f>IF(A2taxstdlife="n/a","n/a",IF(AI$3&gt;(A2taxstdlife+$E496),((Input!$H$144+Input!$H$110)*$H$7)-SUM($H496:AH496),((Input!$H$144+Input!$H$110)*$H$7)/A2taxstdlife))</f>
        <v>0.53721604815547264</v>
      </c>
      <c r="AJ496" s="164">
        <f>IF(A2taxstdlife="n/a","n/a",IF(AJ$3&gt;(A2taxstdlife+$E496),((Input!$H$144+Input!$H$110)*$H$7)-SUM($H496:AI496),((Input!$H$144+Input!$H$110)*$H$7)/A2taxstdlife))</f>
        <v>0.53721604815547264</v>
      </c>
      <c r="AK496" s="164">
        <f>IF(A2taxstdlife="n/a","n/a",IF(AK$3&gt;(A2taxstdlife+$E496),((Input!$H$144+Input!$H$110)*$H$7)-SUM($H496:AJ496),((Input!$H$144+Input!$H$110)*$H$7)/A2taxstdlife))</f>
        <v>0.53721604815547264</v>
      </c>
      <c r="AL496" s="164">
        <f>IF(A2taxstdlife="n/a","n/a",IF(AL$3&gt;(A2taxstdlife+$E496),((Input!$H$144+Input!$H$110)*$H$7)-SUM($H496:AK496),((Input!$H$144+Input!$H$110)*$H$7)/A2taxstdlife))</f>
        <v>0.53721604815547264</v>
      </c>
      <c r="AM496" s="164">
        <f>IF(A2taxstdlife="n/a","n/a",IF(AM$3&gt;(A2taxstdlife+$E496),((Input!$H$144+Input!$H$110)*$H$7)-SUM($H496:AL496),((Input!$H$144+Input!$H$110)*$H$7)/A2taxstdlife))</f>
        <v>0.53721604815547264</v>
      </c>
      <c r="AN496" s="164">
        <f>IF(A2taxstdlife="n/a","n/a",IF(AN$3&gt;(A2taxstdlife+$E496),((Input!$H$144+Input!$H$110)*$H$7)-SUM($H496:AM496),((Input!$H$144+Input!$H$110)*$H$7)/A2taxstdlife))</f>
        <v>0.53721604815547264</v>
      </c>
      <c r="AO496" s="164">
        <f>IF(A2taxstdlife="n/a","n/a",IF(AO$3&gt;(A2taxstdlife+$E496),((Input!$H$144+Input!$H$110)*$H$7)-SUM($H496:AN496),((Input!$H$144+Input!$H$110)*$H$7)/A2taxstdlife))</f>
        <v>0.53721604815547264</v>
      </c>
      <c r="AP496" s="164">
        <f>IF(A2taxstdlife="n/a","n/a",IF(AP$3&gt;(A2taxstdlife+$E496),((Input!$H$144+Input!$H$110)*$H$7)-SUM($H496:AO496),((Input!$H$144+Input!$H$110)*$H$7)/A2taxstdlife))</f>
        <v>0.53721604815547264</v>
      </c>
      <c r="AQ496" s="164">
        <f>IF(A2taxstdlife="n/a","n/a",IF(AQ$3&gt;(A2taxstdlife+$E496),((Input!$H$144+Input!$H$110)*$H$7)-SUM($H496:AP496),((Input!$H$144+Input!$H$110)*$H$7)/A2taxstdlife))</f>
        <v>0.53721604815547264</v>
      </c>
      <c r="AR496" s="164">
        <f>IF(A2taxstdlife="n/a","n/a",IF(AR$3&gt;(A2taxstdlife+$E496),((Input!$H$144+Input!$H$110)*$H$7)-SUM($H496:AQ496),((Input!$H$144+Input!$H$110)*$H$7)/A2taxstdlife))</f>
        <v>0.53721604815547264</v>
      </c>
      <c r="AS496" s="164">
        <f>IF(A2taxstdlife="n/a","n/a",IF(AS$3&gt;(A2taxstdlife+$E496),((Input!$H$144+Input!$H$110)*$H$7)-SUM($H496:AR496),((Input!$H$144+Input!$H$110)*$H$7)/A2taxstdlife))</f>
        <v>0.53721604815547264</v>
      </c>
      <c r="AT496" s="164">
        <f>IF(A2taxstdlife="n/a","n/a",IF(AT$3&gt;(A2taxstdlife+$E496),((Input!$H$144+Input!$H$110)*$H$7)-SUM($H496:AS496),((Input!$H$144+Input!$H$110)*$H$7)/A2taxstdlife))</f>
        <v>0.53721604815547264</v>
      </c>
      <c r="AU496" s="164">
        <f>IF(A2taxstdlife="n/a","n/a",IF(AU$3&gt;(A2taxstdlife+$E496),((Input!$H$144+Input!$H$110)*$H$7)-SUM($H496:AT496),((Input!$H$144+Input!$H$110)*$H$7)/A2taxstdlife))</f>
        <v>0.53721604815547264</v>
      </c>
      <c r="AV496" s="164">
        <f>IF(A2taxstdlife="n/a","n/a",IF(AV$3&gt;(A2taxstdlife+$E496),((Input!$H$144+Input!$H$110)*$H$7)-SUM($H496:AU496),((Input!$H$144+Input!$H$110)*$H$7)/A2taxstdlife))</f>
        <v>0.53721604815547264</v>
      </c>
      <c r="AW496" s="164">
        <f>IF(A2taxstdlife="n/a","n/a",IF(AW$3&gt;(A2taxstdlife+$E496),((Input!$H$144+Input!$H$110)*$H$7)-SUM($H496:AV496),((Input!$H$144+Input!$H$110)*$H$7)/A2taxstdlife))</f>
        <v>3.5527136788005009E-15</v>
      </c>
      <c r="AX496" s="164">
        <f>IF(A2taxstdlife="n/a","n/a",IF(AX$3&gt;(A2taxstdlife+$E496),((Input!$H$144+Input!$H$110)*$H$7)-SUM($H496:AW496),((Input!$H$144+Input!$H$110)*$H$7)/A2taxstdlife))</f>
        <v>0</v>
      </c>
      <c r="AY496" s="164">
        <f>IF(A2taxstdlife="n/a","n/a",IF(AY$3&gt;(A2taxstdlife+$E496),((Input!$H$144+Input!$H$110)*$H$7)-SUM($H496:AX496),((Input!$H$144+Input!$H$110)*$H$7)/A2taxstdlife))</f>
        <v>0</v>
      </c>
      <c r="AZ496" s="164">
        <f>IF(A2taxstdlife="n/a","n/a",IF(AZ$3&gt;(A2taxstdlife+$E496),((Input!$H$144+Input!$H$110)*$H$7)-SUM($H496:AY496),((Input!$H$144+Input!$H$110)*$H$7)/A2taxstdlife))</f>
        <v>0</v>
      </c>
      <c r="BA496" s="164">
        <f>IF(A2taxstdlife="n/a","n/a",IF(BA$3&gt;(A2taxstdlife+$E496),((Input!$H$144+Input!$H$110)*$H$7)-SUM($H496:AZ496),((Input!$H$144+Input!$H$110)*$H$7)/A2taxstdlife))</f>
        <v>0</v>
      </c>
      <c r="BB496" s="164">
        <f>IF(A2taxstdlife="n/a","n/a",IF(BB$3&gt;(A2taxstdlife+$E496),((Input!$H$144+Input!$H$110)*$H$7)-SUM($H496:BA496),((Input!$H$144+Input!$H$110)*$H$7)/A2taxstdlife))</f>
        <v>0</v>
      </c>
      <c r="BC496" s="164">
        <f>IF(A2taxstdlife="n/a","n/a",IF(BC$3&gt;(A2taxstdlife+$E496),((Input!$H$144+Input!$H$110)*$H$7)-SUM($H496:BB496),((Input!$H$144+Input!$H$110)*$H$7)/A2taxstdlife))</f>
        <v>0</v>
      </c>
      <c r="BD496" s="164">
        <f>IF(A2taxstdlife="n/a","n/a",IF(BD$3&gt;(A2taxstdlife+$E496),((Input!$H$144+Input!$H$110)*$H$7)-SUM($H496:BC496),((Input!$H$144+Input!$H$110)*$H$7)/A2taxstdlife))</f>
        <v>0</v>
      </c>
      <c r="BE496" s="164">
        <f>IF(A2taxstdlife="n/a","n/a",IF(BE$3&gt;(A2taxstdlife+$E496),((Input!$H$144+Input!$H$110)*$H$7)-SUM($H496:BD496),((Input!$H$144+Input!$H$110)*$H$7)/A2taxstdlife))</f>
        <v>0</v>
      </c>
      <c r="BF496" s="164">
        <f>IF(A2taxstdlife="n/a","n/a",IF(BF$3&gt;(A2taxstdlife+$E496),((Input!$H$144+Input!$H$110)*$H$7)-SUM($H496:BE496),((Input!$H$144+Input!$H$110)*$H$7)/A2taxstdlife))</f>
        <v>0</v>
      </c>
      <c r="BG496" s="164">
        <f>IF(A2taxstdlife="n/a","n/a",IF(BG$3&gt;(A2taxstdlife+$E496),((Input!$H$144+Input!$H$110)*$H$7)-SUM($H496:BF496),((Input!$H$144+Input!$H$110)*$H$7)/A2taxstdlife))</f>
        <v>0</v>
      </c>
      <c r="BH496" s="164">
        <f>IF(A2taxstdlife="n/a","n/a",IF(BH$3&gt;(A2taxstdlife+$E496),((Input!$H$144+Input!$H$110)*$H$7)-SUM($H496:BG496),((Input!$H$144+Input!$H$110)*$H$7)/A2taxstdlife))</f>
        <v>0</v>
      </c>
      <c r="BI496" s="164">
        <f>IF(A2taxstdlife="n/a","n/a",IF(BI$3&gt;(A2taxstdlife+$E496),((Input!$H$144+Input!$H$110)*$H$7)-SUM($H496:BH496),((Input!$H$144+Input!$H$110)*$H$7)/A2taxstdlife))</f>
        <v>0</v>
      </c>
      <c r="BJ496" s="164"/>
      <c r="BK496" s="18"/>
    </row>
    <row r="497" spans="1:63" s="6" customFormat="1" hidden="1" outlineLevel="2" x14ac:dyDescent="0.2">
      <c r="A497" s="18"/>
      <c r="B497" s="18"/>
      <c r="C497" s="36"/>
      <c r="D497" s="485"/>
      <c r="E497" s="283">
        <v>3</v>
      </c>
      <c r="F497" s="38"/>
      <c r="G497" s="306"/>
      <c r="H497" s="308"/>
      <c r="I497" s="307"/>
      <c r="J497" s="164">
        <f>IF(A2taxstdlife="n/a","n/a",IF(J$3&gt;(A2taxstdlife+$E497),((Input!$I$144+Input!$I$110)*$I$7)-SUM($I497:I497),((Input!$I$144+Input!$I$110)*$I$7)/A2taxstdlife))</f>
        <v>0.57820481008172231</v>
      </c>
      <c r="K497" s="164">
        <f>IF(A2taxstdlife="n/a","n/a",IF(K$3&gt;(A2taxstdlife+$E497),((Input!$I$144+Input!$I$110)*$I$7)-SUM($I497:J497),((Input!$I$144+Input!$I$110)*$I$7)/A2taxstdlife))</f>
        <v>0.57820481008172231</v>
      </c>
      <c r="L497" s="164">
        <f>IF(A2taxstdlife="n/a","n/a",IF(L$3&gt;(A2taxstdlife+$E497),((Input!$I$144+Input!$I$110)*$I$7)-SUM($I497:K497),((Input!$I$144+Input!$I$110)*$I$7)/A2taxstdlife))</f>
        <v>0.57820481008172231</v>
      </c>
      <c r="M497" s="164">
        <f>IF(A2taxstdlife="n/a","n/a",IF(M$3&gt;(A2taxstdlife+$E497),((Input!$I$144+Input!$I$110)*$I$7)-SUM($I497:L497),((Input!$I$144+Input!$I$110)*$I$7)/A2taxstdlife))</f>
        <v>0.57820481008172231</v>
      </c>
      <c r="N497" s="164">
        <f>IF(A2taxstdlife="n/a","n/a",IF(N$3&gt;(A2taxstdlife+$E497),((Input!$I$144+Input!$I$110)*$I$7)-SUM($I497:M497),((Input!$I$144+Input!$I$110)*$I$7)/A2taxstdlife))</f>
        <v>0.57820481008172231</v>
      </c>
      <c r="O497" s="164">
        <f>IF(A2taxstdlife="n/a","n/a",IF(O$3&gt;(A2taxstdlife+$E497),((Input!$I$144+Input!$I$110)*$I$7)-SUM($I497:N497),((Input!$I$144+Input!$I$110)*$I$7)/A2taxstdlife))</f>
        <v>0.57820481008172231</v>
      </c>
      <c r="P497" s="164">
        <f>IF(A2taxstdlife="n/a","n/a",IF(P$3&gt;(A2taxstdlife+$E497),((Input!$I$144+Input!$I$110)*$I$7)-SUM($I497:O497),((Input!$I$144+Input!$I$110)*$I$7)/A2taxstdlife))</f>
        <v>0.57820481008172231</v>
      </c>
      <c r="Q497" s="164">
        <f>IF(A2taxstdlife="n/a","n/a",IF(Q$3&gt;(A2taxstdlife+$E497),((Input!$I$144+Input!$I$110)*$I$7)-SUM($I497:P497),((Input!$I$144+Input!$I$110)*$I$7)/A2taxstdlife))</f>
        <v>0.57820481008172231</v>
      </c>
      <c r="R497" s="164">
        <f>IF(A2taxstdlife="n/a","n/a",IF(R$3&gt;(A2taxstdlife+$E497),((Input!$I$144+Input!$I$110)*$I$7)-SUM($I497:Q497),((Input!$I$144+Input!$I$110)*$I$7)/A2taxstdlife))</f>
        <v>0.57820481008172231</v>
      </c>
      <c r="S497" s="164">
        <f>IF(A2taxstdlife="n/a","n/a",IF(S$3&gt;(A2taxstdlife+$E497),((Input!$I$144+Input!$I$110)*$I$7)-SUM($I497:R497),((Input!$I$144+Input!$I$110)*$I$7)/A2taxstdlife))</f>
        <v>0.57820481008172231</v>
      </c>
      <c r="T497" s="164">
        <f>IF(A2taxstdlife="n/a","n/a",IF(T$3&gt;(A2taxstdlife+$E497),((Input!$I$144+Input!$I$110)*$I$7)-SUM($I497:S497),((Input!$I$144+Input!$I$110)*$I$7)/A2taxstdlife))</f>
        <v>0.57820481008172231</v>
      </c>
      <c r="U497" s="164">
        <f>IF(A2taxstdlife="n/a","n/a",IF(U$3&gt;(A2taxstdlife+$E497),((Input!$I$144+Input!$I$110)*$I$7)-SUM($I497:T497),((Input!$I$144+Input!$I$110)*$I$7)/A2taxstdlife))</f>
        <v>0.57820481008172231</v>
      </c>
      <c r="V497" s="164">
        <f>IF(A2taxstdlife="n/a","n/a",IF(V$3&gt;(A2taxstdlife+$E497),((Input!$I$144+Input!$I$110)*$I$7)-SUM($I497:U497),((Input!$I$144+Input!$I$110)*$I$7)/A2taxstdlife))</f>
        <v>0.57820481008172231</v>
      </c>
      <c r="W497" s="164">
        <f>IF(A2taxstdlife="n/a","n/a",IF(W$3&gt;(A2taxstdlife+$E497),((Input!$I$144+Input!$I$110)*$I$7)-SUM($I497:V497),((Input!$I$144+Input!$I$110)*$I$7)/A2taxstdlife))</f>
        <v>0.57820481008172231</v>
      </c>
      <c r="X497" s="164">
        <f>IF(A2taxstdlife="n/a","n/a",IF(X$3&gt;(A2taxstdlife+$E497),((Input!$I$144+Input!$I$110)*$I$7)-SUM($I497:W497),((Input!$I$144+Input!$I$110)*$I$7)/A2taxstdlife))</f>
        <v>0.57820481008172231</v>
      </c>
      <c r="Y497" s="164">
        <f>IF(A2taxstdlife="n/a","n/a",IF(Y$3&gt;(A2taxstdlife+$E497),((Input!$I$144+Input!$I$110)*$I$7)-SUM($I497:X497),((Input!$I$144+Input!$I$110)*$I$7)/A2taxstdlife))</f>
        <v>0.57820481008172231</v>
      </c>
      <c r="Z497" s="164">
        <f>IF(A2taxstdlife="n/a","n/a",IF(Z$3&gt;(A2taxstdlife+$E497),((Input!$I$144+Input!$I$110)*$I$7)-SUM($I497:Y497),((Input!$I$144+Input!$I$110)*$I$7)/A2taxstdlife))</f>
        <v>0.57820481008172231</v>
      </c>
      <c r="AA497" s="164">
        <f>IF(A2taxstdlife="n/a","n/a",IF(AA$3&gt;(A2taxstdlife+$E497),((Input!$I$144+Input!$I$110)*$I$7)-SUM($I497:Z497),((Input!$I$144+Input!$I$110)*$I$7)/A2taxstdlife))</f>
        <v>0.57820481008172231</v>
      </c>
      <c r="AB497" s="164">
        <f>IF(A2taxstdlife="n/a","n/a",IF(AB$3&gt;(A2taxstdlife+$E497),((Input!$I$144+Input!$I$110)*$I$7)-SUM($I497:AA497),((Input!$I$144+Input!$I$110)*$I$7)/A2taxstdlife))</f>
        <v>0.57820481008172231</v>
      </c>
      <c r="AC497" s="164">
        <f>IF(A2taxstdlife="n/a","n/a",IF(AC$3&gt;(A2taxstdlife+$E497),((Input!$I$144+Input!$I$110)*$I$7)-SUM($I497:AB497),((Input!$I$144+Input!$I$110)*$I$7)/A2taxstdlife))</f>
        <v>0.57820481008172231</v>
      </c>
      <c r="AD497" s="164">
        <f>IF(A2taxstdlife="n/a","n/a",IF(AD$3&gt;(A2taxstdlife+$E497),((Input!$I$144+Input!$I$110)*$I$7)-SUM($I497:AC497),((Input!$I$144+Input!$I$110)*$I$7)/A2taxstdlife))</f>
        <v>0.57820481008172231</v>
      </c>
      <c r="AE497" s="164">
        <f>IF(A2taxstdlife="n/a","n/a",IF(AE$3&gt;(A2taxstdlife+$E497),((Input!$I$144+Input!$I$110)*$I$7)-SUM($I497:AD497),((Input!$I$144+Input!$I$110)*$I$7)/A2taxstdlife))</f>
        <v>0.57820481008172231</v>
      </c>
      <c r="AF497" s="164">
        <f>IF(A2taxstdlife="n/a","n/a",IF(AF$3&gt;(A2taxstdlife+$E497),((Input!$I$144+Input!$I$110)*$I$7)-SUM($I497:AE497),((Input!$I$144+Input!$I$110)*$I$7)/A2taxstdlife))</f>
        <v>0.57820481008172231</v>
      </c>
      <c r="AG497" s="164">
        <f>IF(A2taxstdlife="n/a","n/a",IF(AG$3&gt;(A2taxstdlife+$E497),((Input!$I$144+Input!$I$110)*$I$7)-SUM($I497:AF497),((Input!$I$144+Input!$I$110)*$I$7)/A2taxstdlife))</f>
        <v>0.57820481008172231</v>
      </c>
      <c r="AH497" s="164">
        <f>IF(A2taxstdlife="n/a","n/a",IF(AH$3&gt;(A2taxstdlife+$E497),((Input!$I$144+Input!$I$110)*$I$7)-SUM($I497:AG497),((Input!$I$144+Input!$I$110)*$I$7)/A2taxstdlife))</f>
        <v>0.57820481008172231</v>
      </c>
      <c r="AI497" s="164">
        <f>IF(A2taxstdlife="n/a","n/a",IF(AI$3&gt;(A2taxstdlife+$E497),((Input!$I$144+Input!$I$110)*$I$7)-SUM($I497:AH497),((Input!$I$144+Input!$I$110)*$I$7)/A2taxstdlife))</f>
        <v>0.57820481008172231</v>
      </c>
      <c r="AJ497" s="164">
        <f>IF(A2taxstdlife="n/a","n/a",IF(AJ$3&gt;(A2taxstdlife+$E497),((Input!$I$144+Input!$I$110)*$I$7)-SUM($I497:AI497),((Input!$I$144+Input!$I$110)*$I$7)/A2taxstdlife))</f>
        <v>0.57820481008172231</v>
      </c>
      <c r="AK497" s="164">
        <f>IF(A2taxstdlife="n/a","n/a",IF(AK$3&gt;(A2taxstdlife+$E497),((Input!$I$144+Input!$I$110)*$I$7)-SUM($I497:AJ497),((Input!$I$144+Input!$I$110)*$I$7)/A2taxstdlife))</f>
        <v>0.57820481008172231</v>
      </c>
      <c r="AL497" s="164">
        <f>IF(A2taxstdlife="n/a","n/a",IF(AL$3&gt;(A2taxstdlife+$E497),((Input!$I$144+Input!$I$110)*$I$7)-SUM($I497:AK497),((Input!$I$144+Input!$I$110)*$I$7)/A2taxstdlife))</f>
        <v>0.57820481008172231</v>
      </c>
      <c r="AM497" s="164">
        <f>IF(A2taxstdlife="n/a","n/a",IF(AM$3&gt;(A2taxstdlife+$E497),((Input!$I$144+Input!$I$110)*$I$7)-SUM($I497:AL497),((Input!$I$144+Input!$I$110)*$I$7)/A2taxstdlife))</f>
        <v>0.57820481008172231</v>
      </c>
      <c r="AN497" s="164">
        <f>IF(A2taxstdlife="n/a","n/a",IF(AN$3&gt;(A2taxstdlife+$E497),((Input!$I$144+Input!$I$110)*$I$7)-SUM($I497:AM497),((Input!$I$144+Input!$I$110)*$I$7)/A2taxstdlife))</f>
        <v>0.57820481008172231</v>
      </c>
      <c r="AO497" s="164">
        <f>IF(A2taxstdlife="n/a","n/a",IF(AO$3&gt;(A2taxstdlife+$E497),((Input!$I$144+Input!$I$110)*$I$7)-SUM($I497:AN497),((Input!$I$144+Input!$I$110)*$I$7)/A2taxstdlife))</f>
        <v>0.57820481008172231</v>
      </c>
      <c r="AP497" s="164">
        <f>IF(A2taxstdlife="n/a","n/a",IF(AP$3&gt;(A2taxstdlife+$E497),((Input!$I$144+Input!$I$110)*$I$7)-SUM($I497:AO497),((Input!$I$144+Input!$I$110)*$I$7)/A2taxstdlife))</f>
        <v>0.57820481008172231</v>
      </c>
      <c r="AQ497" s="164">
        <f>IF(A2taxstdlife="n/a","n/a",IF(AQ$3&gt;(A2taxstdlife+$E497),((Input!$I$144+Input!$I$110)*$I$7)-SUM($I497:AP497),((Input!$I$144+Input!$I$110)*$I$7)/A2taxstdlife))</f>
        <v>0.57820481008172231</v>
      </c>
      <c r="AR497" s="164">
        <f>IF(A2taxstdlife="n/a","n/a",IF(AR$3&gt;(A2taxstdlife+$E497),((Input!$I$144+Input!$I$110)*$I$7)-SUM($I497:AQ497),((Input!$I$144+Input!$I$110)*$I$7)/A2taxstdlife))</f>
        <v>0.57820481008172231</v>
      </c>
      <c r="AS497" s="164">
        <f>IF(A2taxstdlife="n/a","n/a",IF(AS$3&gt;(A2taxstdlife+$E497),((Input!$I$144+Input!$I$110)*$I$7)-SUM($I497:AR497),((Input!$I$144+Input!$I$110)*$I$7)/A2taxstdlife))</f>
        <v>0.57820481008172231</v>
      </c>
      <c r="AT497" s="164">
        <f>IF(A2taxstdlife="n/a","n/a",IF(AT$3&gt;(A2taxstdlife+$E497),((Input!$I$144+Input!$I$110)*$I$7)-SUM($I497:AS497),((Input!$I$144+Input!$I$110)*$I$7)/A2taxstdlife))</f>
        <v>0.57820481008172231</v>
      </c>
      <c r="AU497" s="164">
        <f>IF(A2taxstdlife="n/a","n/a",IF(AU$3&gt;(A2taxstdlife+$E497),((Input!$I$144+Input!$I$110)*$I$7)-SUM($I497:AT497),((Input!$I$144+Input!$I$110)*$I$7)/A2taxstdlife))</f>
        <v>0.57820481008172231</v>
      </c>
      <c r="AV497" s="164">
        <f>IF(A2taxstdlife="n/a","n/a",IF(AV$3&gt;(A2taxstdlife+$E497),((Input!$I$144+Input!$I$110)*$I$7)-SUM($I497:AU497),((Input!$I$144+Input!$I$110)*$I$7)/A2taxstdlife))</f>
        <v>0.57820481008172231</v>
      </c>
      <c r="AW497" s="164">
        <f>IF(A2taxstdlife="n/a","n/a",IF(AW$3&gt;(A2taxstdlife+$E497),((Input!$I$144+Input!$I$110)*$I$7)-SUM($I497:AV497),((Input!$I$144+Input!$I$110)*$I$7)/A2taxstdlife))</f>
        <v>0.57820481008172231</v>
      </c>
      <c r="AX497" s="164">
        <f>IF(A2taxstdlife="n/a","n/a",IF(AX$3&gt;(A2taxstdlife+$E497),((Input!$I$144+Input!$I$110)*$I$7)-SUM($I497:AW497),((Input!$I$144+Input!$I$110)*$I$7)/A2taxstdlife))</f>
        <v>3.5527136788005009E-15</v>
      </c>
      <c r="AY497" s="164">
        <f>IF(A2taxstdlife="n/a","n/a",IF(AY$3&gt;(A2taxstdlife+$E497),((Input!$I$144+Input!$I$110)*$I$7)-SUM($I497:AX497),((Input!$I$144+Input!$I$110)*$I$7)/A2taxstdlife))</f>
        <v>0</v>
      </c>
      <c r="AZ497" s="164">
        <f>IF(A2taxstdlife="n/a","n/a",IF(AZ$3&gt;(A2taxstdlife+$E497),((Input!$I$144+Input!$I$110)*$I$7)-SUM($I497:AY497),((Input!$I$144+Input!$I$110)*$I$7)/A2taxstdlife))</f>
        <v>0</v>
      </c>
      <c r="BA497" s="164">
        <f>IF(A2taxstdlife="n/a","n/a",IF(BA$3&gt;(A2taxstdlife+$E497),((Input!$I$144+Input!$I$110)*$I$7)-SUM($I497:AZ497),((Input!$I$144+Input!$I$110)*$I$7)/A2taxstdlife))</f>
        <v>0</v>
      </c>
      <c r="BB497" s="164">
        <f>IF(A2taxstdlife="n/a","n/a",IF(BB$3&gt;(A2taxstdlife+$E497),((Input!$I$144+Input!$I$110)*$I$7)-SUM($I497:BA497),((Input!$I$144+Input!$I$110)*$I$7)/A2taxstdlife))</f>
        <v>0</v>
      </c>
      <c r="BC497" s="164">
        <f>IF(A2taxstdlife="n/a","n/a",IF(BC$3&gt;(A2taxstdlife+$E497),((Input!$I$144+Input!$I$110)*$I$7)-SUM($I497:BB497),((Input!$I$144+Input!$I$110)*$I$7)/A2taxstdlife))</f>
        <v>0</v>
      </c>
      <c r="BD497" s="164">
        <f>IF(A2taxstdlife="n/a","n/a",IF(BD$3&gt;(A2taxstdlife+$E497),((Input!$I$144+Input!$I$110)*$I$7)-SUM($I497:BC497),((Input!$I$144+Input!$I$110)*$I$7)/A2taxstdlife))</f>
        <v>0</v>
      </c>
      <c r="BE497" s="164">
        <f>IF(A2taxstdlife="n/a","n/a",IF(BE$3&gt;(A2taxstdlife+$E497),((Input!$I$144+Input!$I$110)*$I$7)-SUM($I497:BD497),((Input!$I$144+Input!$I$110)*$I$7)/A2taxstdlife))</f>
        <v>0</v>
      </c>
      <c r="BF497" s="164">
        <f>IF(A2taxstdlife="n/a","n/a",IF(BF$3&gt;(A2taxstdlife+$E497),((Input!$I$144+Input!$I$110)*$I$7)-SUM($I497:BE497),((Input!$I$144+Input!$I$110)*$I$7)/A2taxstdlife))</f>
        <v>0</v>
      </c>
      <c r="BG497" s="164">
        <f>IF(A2taxstdlife="n/a","n/a",IF(BG$3&gt;(A2taxstdlife+$E497),((Input!$I$144+Input!$I$110)*$I$7)-SUM($I497:BF497),((Input!$I$144+Input!$I$110)*$I$7)/A2taxstdlife))</f>
        <v>0</v>
      </c>
      <c r="BH497" s="164">
        <f>IF(A2taxstdlife="n/a","n/a",IF(BH$3&gt;(A2taxstdlife+$E497),((Input!$I$144+Input!$I$110)*$I$7)-SUM($I497:BG497),((Input!$I$144+Input!$I$110)*$I$7)/A2taxstdlife))</f>
        <v>0</v>
      </c>
      <c r="BI497" s="164">
        <f>IF(A2taxstdlife="n/a","n/a",IF(BI$3&gt;(A2taxstdlife+$E497),((Input!$I$144+Input!$I$110)*$I$7)-SUM($I497:BH497),((Input!$I$144+Input!$I$110)*$I$7)/A2taxstdlife))</f>
        <v>0</v>
      </c>
      <c r="BJ497" s="18"/>
      <c r="BK497" s="18"/>
    </row>
    <row r="498" spans="1:63" s="6" customFormat="1" hidden="1" outlineLevel="2" x14ac:dyDescent="0.2">
      <c r="A498" s="18"/>
      <c r="B498" s="18"/>
      <c r="C498" s="36"/>
      <c r="D498" s="485"/>
      <c r="E498" s="283">
        <v>4</v>
      </c>
      <c r="F498" s="38"/>
      <c r="G498" s="306"/>
      <c r="H498" s="308"/>
      <c r="I498" s="308"/>
      <c r="J498" s="307"/>
      <c r="K498" s="164">
        <f>IF(A2taxstdlife="n/a","n/a",IF(K$3&gt;(A2taxstdlife+$E498),((Input!$J$144+Input!$J$110)*$J$7)-SUM($J498:J498),((Input!$J$144+Input!$J$110)*$J$7)/A2taxstdlife))</f>
        <v>0.3452421325239417</v>
      </c>
      <c r="L498" s="164">
        <f>IF(A2taxstdlife="n/a","n/a",IF(L$3&gt;(A2taxstdlife+$E498),((Input!$J$144+Input!$J$110)*$J$7)-SUM($J498:K498),((Input!$J$144+Input!$J$110)*$J$7)/A2taxstdlife))</f>
        <v>0.3452421325239417</v>
      </c>
      <c r="M498" s="164">
        <f>IF(A2taxstdlife="n/a","n/a",IF(M$3&gt;(A2taxstdlife+$E498),((Input!$J$144+Input!$J$110)*$J$7)-SUM($J498:L498),((Input!$J$144+Input!$J$110)*$J$7)/A2taxstdlife))</f>
        <v>0.3452421325239417</v>
      </c>
      <c r="N498" s="164">
        <f>IF(A2taxstdlife="n/a","n/a",IF(N$3&gt;(A2taxstdlife+$E498),((Input!$J$144+Input!$J$110)*$J$7)-SUM($J498:M498),((Input!$J$144+Input!$J$110)*$J$7)/A2taxstdlife))</f>
        <v>0.3452421325239417</v>
      </c>
      <c r="O498" s="164">
        <f>IF(A2taxstdlife="n/a","n/a",IF(O$3&gt;(A2taxstdlife+$E498),((Input!$J$144+Input!$J$110)*$J$7)-SUM($J498:N498),((Input!$J$144+Input!$J$110)*$J$7)/A2taxstdlife))</f>
        <v>0.3452421325239417</v>
      </c>
      <c r="P498" s="164">
        <f>IF(A2taxstdlife="n/a","n/a",IF(P$3&gt;(A2taxstdlife+$E498),((Input!$J$144+Input!$J$110)*$J$7)-SUM($J498:O498),((Input!$J$144+Input!$J$110)*$J$7)/A2taxstdlife))</f>
        <v>0.3452421325239417</v>
      </c>
      <c r="Q498" s="164">
        <f>IF(A2taxstdlife="n/a","n/a",IF(Q$3&gt;(A2taxstdlife+$E498),((Input!$J$144+Input!$J$110)*$J$7)-SUM($J498:P498),((Input!$J$144+Input!$J$110)*$J$7)/A2taxstdlife))</f>
        <v>0.3452421325239417</v>
      </c>
      <c r="R498" s="164">
        <f>IF(A2taxstdlife="n/a","n/a",IF(R$3&gt;(A2taxstdlife+$E498),((Input!$J$144+Input!$J$110)*$J$7)-SUM($J498:Q498),((Input!$J$144+Input!$J$110)*$J$7)/A2taxstdlife))</f>
        <v>0.3452421325239417</v>
      </c>
      <c r="S498" s="164">
        <f>IF(A2taxstdlife="n/a","n/a",IF(S$3&gt;(A2taxstdlife+$E498),((Input!$J$144+Input!$J$110)*$J$7)-SUM($J498:R498),((Input!$J$144+Input!$J$110)*$J$7)/A2taxstdlife))</f>
        <v>0.3452421325239417</v>
      </c>
      <c r="T498" s="164">
        <f>IF(A2taxstdlife="n/a","n/a",IF(T$3&gt;(A2taxstdlife+$E498),((Input!$J$144+Input!$J$110)*$J$7)-SUM($J498:S498),((Input!$J$144+Input!$J$110)*$J$7)/A2taxstdlife))</f>
        <v>0.3452421325239417</v>
      </c>
      <c r="U498" s="164">
        <f>IF(A2taxstdlife="n/a","n/a",IF(U$3&gt;(A2taxstdlife+$E498),((Input!$J$144+Input!$J$110)*$J$7)-SUM($J498:T498),((Input!$J$144+Input!$J$110)*$J$7)/A2taxstdlife))</f>
        <v>0.3452421325239417</v>
      </c>
      <c r="V498" s="164">
        <f>IF(A2taxstdlife="n/a","n/a",IF(V$3&gt;(A2taxstdlife+$E498),((Input!$J$144+Input!$J$110)*$J$7)-SUM($J498:U498),((Input!$J$144+Input!$J$110)*$J$7)/A2taxstdlife))</f>
        <v>0.3452421325239417</v>
      </c>
      <c r="W498" s="164">
        <f>IF(A2taxstdlife="n/a","n/a",IF(W$3&gt;(A2taxstdlife+$E498),((Input!$J$144+Input!$J$110)*$J$7)-SUM($J498:V498),((Input!$J$144+Input!$J$110)*$J$7)/A2taxstdlife))</f>
        <v>0.3452421325239417</v>
      </c>
      <c r="X498" s="164">
        <f>IF(A2taxstdlife="n/a","n/a",IF(X$3&gt;(A2taxstdlife+$E498),((Input!$J$144+Input!$J$110)*$J$7)-SUM($J498:W498),((Input!$J$144+Input!$J$110)*$J$7)/A2taxstdlife))</f>
        <v>0.3452421325239417</v>
      </c>
      <c r="Y498" s="164">
        <f>IF(A2taxstdlife="n/a","n/a",IF(Y$3&gt;(A2taxstdlife+$E498),((Input!$J$144+Input!$J$110)*$J$7)-SUM($J498:X498),((Input!$J$144+Input!$J$110)*$J$7)/A2taxstdlife))</f>
        <v>0.3452421325239417</v>
      </c>
      <c r="Z498" s="164">
        <f>IF(A2taxstdlife="n/a","n/a",IF(Z$3&gt;(A2taxstdlife+$E498),((Input!$J$144+Input!$J$110)*$J$7)-SUM($J498:Y498),((Input!$J$144+Input!$J$110)*$J$7)/A2taxstdlife))</f>
        <v>0.3452421325239417</v>
      </c>
      <c r="AA498" s="164">
        <f>IF(A2taxstdlife="n/a","n/a",IF(AA$3&gt;(A2taxstdlife+$E498),((Input!$J$144+Input!$J$110)*$J$7)-SUM($J498:Z498),((Input!$J$144+Input!$J$110)*$J$7)/A2taxstdlife))</f>
        <v>0.3452421325239417</v>
      </c>
      <c r="AB498" s="164">
        <f>IF(A2taxstdlife="n/a","n/a",IF(AB$3&gt;(A2taxstdlife+$E498),((Input!$J$144+Input!$J$110)*$J$7)-SUM($J498:AA498),((Input!$J$144+Input!$J$110)*$J$7)/A2taxstdlife))</f>
        <v>0.3452421325239417</v>
      </c>
      <c r="AC498" s="164">
        <f>IF(A2taxstdlife="n/a","n/a",IF(AC$3&gt;(A2taxstdlife+$E498),((Input!$J$144+Input!$J$110)*$J$7)-SUM($J498:AB498),((Input!$J$144+Input!$J$110)*$J$7)/A2taxstdlife))</f>
        <v>0.3452421325239417</v>
      </c>
      <c r="AD498" s="164">
        <f>IF(A2taxstdlife="n/a","n/a",IF(AD$3&gt;(A2taxstdlife+$E498),((Input!$J$144+Input!$J$110)*$J$7)-SUM($J498:AC498),((Input!$J$144+Input!$J$110)*$J$7)/A2taxstdlife))</f>
        <v>0.3452421325239417</v>
      </c>
      <c r="AE498" s="164">
        <f>IF(A2taxstdlife="n/a","n/a",IF(AE$3&gt;(A2taxstdlife+$E498),((Input!$J$144+Input!$J$110)*$J$7)-SUM($J498:AD498),((Input!$J$144+Input!$J$110)*$J$7)/A2taxstdlife))</f>
        <v>0.3452421325239417</v>
      </c>
      <c r="AF498" s="164">
        <f>IF(A2taxstdlife="n/a","n/a",IF(AF$3&gt;(A2taxstdlife+$E498),((Input!$J$144+Input!$J$110)*$J$7)-SUM($J498:AE498),((Input!$J$144+Input!$J$110)*$J$7)/A2taxstdlife))</f>
        <v>0.3452421325239417</v>
      </c>
      <c r="AG498" s="164">
        <f>IF(A2taxstdlife="n/a","n/a",IF(AG$3&gt;(A2taxstdlife+$E498),((Input!$J$144+Input!$J$110)*$J$7)-SUM($J498:AF498),((Input!$J$144+Input!$J$110)*$J$7)/A2taxstdlife))</f>
        <v>0.3452421325239417</v>
      </c>
      <c r="AH498" s="164">
        <f>IF(A2taxstdlife="n/a","n/a",IF(AH$3&gt;(A2taxstdlife+$E498),((Input!$J$144+Input!$J$110)*$J$7)-SUM($J498:AG498),((Input!$J$144+Input!$J$110)*$J$7)/A2taxstdlife))</f>
        <v>0.3452421325239417</v>
      </c>
      <c r="AI498" s="164">
        <f>IF(A2taxstdlife="n/a","n/a",IF(AI$3&gt;(A2taxstdlife+$E498),((Input!$J$144+Input!$J$110)*$J$7)-SUM($J498:AH498),((Input!$J$144+Input!$J$110)*$J$7)/A2taxstdlife))</f>
        <v>0.3452421325239417</v>
      </c>
      <c r="AJ498" s="164">
        <f>IF(A2taxstdlife="n/a","n/a",IF(AJ$3&gt;(A2taxstdlife+$E498),((Input!$J$144+Input!$J$110)*$J$7)-SUM($J498:AI498),((Input!$J$144+Input!$J$110)*$J$7)/A2taxstdlife))</f>
        <v>0.3452421325239417</v>
      </c>
      <c r="AK498" s="164">
        <f>IF(A2taxstdlife="n/a","n/a",IF(AK$3&gt;(A2taxstdlife+$E498),((Input!$J$144+Input!$J$110)*$J$7)-SUM($J498:AJ498),((Input!$J$144+Input!$J$110)*$J$7)/A2taxstdlife))</f>
        <v>0.3452421325239417</v>
      </c>
      <c r="AL498" s="164">
        <f>IF(A2taxstdlife="n/a","n/a",IF(AL$3&gt;(A2taxstdlife+$E498),((Input!$J$144+Input!$J$110)*$J$7)-SUM($J498:AK498),((Input!$J$144+Input!$J$110)*$J$7)/A2taxstdlife))</f>
        <v>0.3452421325239417</v>
      </c>
      <c r="AM498" s="164">
        <f>IF(A2taxstdlife="n/a","n/a",IF(AM$3&gt;(A2taxstdlife+$E498),((Input!$J$144+Input!$J$110)*$J$7)-SUM($J498:AL498),((Input!$J$144+Input!$J$110)*$J$7)/A2taxstdlife))</f>
        <v>0.3452421325239417</v>
      </c>
      <c r="AN498" s="164">
        <f>IF(A2taxstdlife="n/a","n/a",IF(AN$3&gt;(A2taxstdlife+$E498),((Input!$J$144+Input!$J$110)*$J$7)-SUM($J498:AM498),((Input!$J$144+Input!$J$110)*$J$7)/A2taxstdlife))</f>
        <v>0.3452421325239417</v>
      </c>
      <c r="AO498" s="164">
        <f>IF(A2taxstdlife="n/a","n/a",IF(AO$3&gt;(A2taxstdlife+$E498),((Input!$J$144+Input!$J$110)*$J$7)-SUM($J498:AN498),((Input!$J$144+Input!$J$110)*$J$7)/A2taxstdlife))</f>
        <v>0.3452421325239417</v>
      </c>
      <c r="AP498" s="164">
        <f>IF(A2taxstdlife="n/a","n/a",IF(AP$3&gt;(A2taxstdlife+$E498),((Input!$J$144+Input!$J$110)*$J$7)-SUM($J498:AO498),((Input!$J$144+Input!$J$110)*$J$7)/A2taxstdlife))</f>
        <v>0.3452421325239417</v>
      </c>
      <c r="AQ498" s="164">
        <f>IF(A2taxstdlife="n/a","n/a",IF(AQ$3&gt;(A2taxstdlife+$E498),((Input!$J$144+Input!$J$110)*$J$7)-SUM($J498:AP498),((Input!$J$144+Input!$J$110)*$J$7)/A2taxstdlife))</f>
        <v>0.3452421325239417</v>
      </c>
      <c r="AR498" s="164">
        <f>IF(A2taxstdlife="n/a","n/a",IF(AR$3&gt;(A2taxstdlife+$E498),((Input!$J$144+Input!$J$110)*$J$7)-SUM($J498:AQ498),((Input!$J$144+Input!$J$110)*$J$7)/A2taxstdlife))</f>
        <v>0.3452421325239417</v>
      </c>
      <c r="AS498" s="164">
        <f>IF(A2taxstdlife="n/a","n/a",IF(AS$3&gt;(A2taxstdlife+$E498),((Input!$J$144+Input!$J$110)*$J$7)-SUM($J498:AR498),((Input!$J$144+Input!$J$110)*$J$7)/A2taxstdlife))</f>
        <v>0.3452421325239417</v>
      </c>
      <c r="AT498" s="164">
        <f>IF(A2taxstdlife="n/a","n/a",IF(AT$3&gt;(A2taxstdlife+$E498),((Input!$J$144+Input!$J$110)*$J$7)-SUM($J498:AS498),((Input!$J$144+Input!$J$110)*$J$7)/A2taxstdlife))</f>
        <v>0.3452421325239417</v>
      </c>
      <c r="AU498" s="164">
        <f>IF(A2taxstdlife="n/a","n/a",IF(AU$3&gt;(A2taxstdlife+$E498),((Input!$J$144+Input!$J$110)*$J$7)-SUM($J498:AT498),((Input!$J$144+Input!$J$110)*$J$7)/A2taxstdlife))</f>
        <v>0.3452421325239417</v>
      </c>
      <c r="AV498" s="164">
        <f>IF(A2taxstdlife="n/a","n/a",IF(AV$3&gt;(A2taxstdlife+$E498),((Input!$J$144+Input!$J$110)*$J$7)-SUM($J498:AU498),((Input!$J$144+Input!$J$110)*$J$7)/A2taxstdlife))</f>
        <v>0.3452421325239417</v>
      </c>
      <c r="AW498" s="164">
        <f>IF(A2taxstdlife="n/a","n/a",IF(AW$3&gt;(A2taxstdlife+$E498),((Input!$J$144+Input!$J$110)*$J$7)-SUM($J498:AV498),((Input!$J$144+Input!$J$110)*$J$7)/A2taxstdlife))</f>
        <v>0.3452421325239417</v>
      </c>
      <c r="AX498" s="164">
        <f>IF(A2taxstdlife="n/a","n/a",IF(AX$3&gt;(A2taxstdlife+$E498),((Input!$J$144+Input!$J$110)*$J$7)-SUM($J498:AW498),((Input!$J$144+Input!$J$110)*$J$7)/A2taxstdlife))</f>
        <v>0.3452421325239417</v>
      </c>
      <c r="AY498" s="164">
        <f>IF(A2taxstdlife="n/a","n/a",IF(AY$3&gt;(A2taxstdlife+$E498),((Input!$J$144+Input!$J$110)*$J$7)-SUM($J498:AX498),((Input!$J$144+Input!$J$110)*$J$7)/A2taxstdlife))</f>
        <v>8.8817841970012523E-15</v>
      </c>
      <c r="AZ498" s="164">
        <f>IF(A2taxstdlife="n/a","n/a",IF(AZ$3&gt;(A2taxstdlife+$E498),((Input!$J$144+Input!$J$110)*$J$7)-SUM($J498:AY498),((Input!$J$144+Input!$J$110)*$J$7)/A2taxstdlife))</f>
        <v>0</v>
      </c>
      <c r="BA498" s="164">
        <f>IF(A2taxstdlife="n/a","n/a",IF(BA$3&gt;(A2taxstdlife+$E498),((Input!$J$144+Input!$J$110)*$J$7)-SUM($J498:AZ498),((Input!$J$144+Input!$J$110)*$J$7)/A2taxstdlife))</f>
        <v>0</v>
      </c>
      <c r="BB498" s="164">
        <f>IF(A2taxstdlife="n/a","n/a",IF(BB$3&gt;(A2taxstdlife+$E498),((Input!$J$144+Input!$J$110)*$J$7)-SUM($J498:BA498),((Input!$J$144+Input!$J$110)*$J$7)/A2taxstdlife))</f>
        <v>0</v>
      </c>
      <c r="BC498" s="164">
        <f>IF(A2taxstdlife="n/a","n/a",IF(BC$3&gt;(A2taxstdlife+$E498),((Input!$J$144+Input!$J$110)*$J$7)-SUM($J498:BB498),((Input!$J$144+Input!$J$110)*$J$7)/A2taxstdlife))</f>
        <v>0</v>
      </c>
      <c r="BD498" s="164">
        <f>IF(A2taxstdlife="n/a","n/a",IF(BD$3&gt;(A2taxstdlife+$E498),((Input!$J$144+Input!$J$110)*$J$7)-SUM($J498:BC498),((Input!$J$144+Input!$J$110)*$J$7)/A2taxstdlife))</f>
        <v>0</v>
      </c>
      <c r="BE498" s="164">
        <f>IF(A2taxstdlife="n/a","n/a",IF(BE$3&gt;(A2taxstdlife+$E498),((Input!$J$144+Input!$J$110)*$J$7)-SUM($J498:BD498),((Input!$J$144+Input!$J$110)*$J$7)/A2taxstdlife))</f>
        <v>0</v>
      </c>
      <c r="BF498" s="164">
        <f>IF(A2taxstdlife="n/a","n/a",IF(BF$3&gt;(A2taxstdlife+$E498),((Input!$J$144+Input!$J$110)*$J$7)-SUM($J498:BE498),((Input!$J$144+Input!$J$110)*$J$7)/A2taxstdlife))</f>
        <v>0</v>
      </c>
      <c r="BG498" s="164">
        <f>IF(A2taxstdlife="n/a","n/a",IF(BG$3&gt;(A2taxstdlife+$E498),((Input!$J$144+Input!$J$110)*$J$7)-SUM($J498:BF498),((Input!$J$144+Input!$J$110)*$J$7)/A2taxstdlife))</f>
        <v>0</v>
      </c>
      <c r="BH498" s="164">
        <f>IF(A2taxstdlife="n/a","n/a",IF(BH$3&gt;(A2taxstdlife+$E498),((Input!$J$144+Input!$J$110)*$J$7)-SUM($J498:BG498),((Input!$J$144+Input!$J$110)*$J$7)/A2taxstdlife))</f>
        <v>0</v>
      </c>
      <c r="BI498" s="164">
        <f>IF(A2taxstdlife="n/a","n/a",IF(BI$3&gt;(A2taxstdlife+$E498),((Input!$J$144+Input!$J$110)*$J$7)-SUM($J498:BH498),((Input!$J$144+Input!$J$110)*$J$7)/A2taxstdlife))</f>
        <v>0</v>
      </c>
      <c r="BJ498" s="18"/>
      <c r="BK498" s="18"/>
    </row>
    <row r="499" spans="1:63" s="6" customFormat="1" hidden="1" outlineLevel="2" x14ac:dyDescent="0.2">
      <c r="A499" s="18"/>
      <c r="B499" s="18"/>
      <c r="C499" s="36"/>
      <c r="D499" s="485"/>
      <c r="E499" s="283">
        <v>5</v>
      </c>
      <c r="F499" s="38"/>
      <c r="G499" s="306"/>
      <c r="H499" s="308"/>
      <c r="I499" s="308"/>
      <c r="J499" s="308"/>
      <c r="K499" s="307"/>
      <c r="L499" s="164">
        <f>IF(A2taxstdlife="n/a","n/a",IF(L$3&gt;(A2taxstdlife+$E499),((Input!$K$144+Input!$K$110)*$K$7)-SUM($K499:K499),((Input!$K$144+Input!$K$110)*$K$7)/A2taxstdlife))</f>
        <v>0.18330997790516393</v>
      </c>
      <c r="M499" s="164">
        <f>IF(A2taxstdlife="n/a","n/a",IF(M$3&gt;(A2taxstdlife+$E499),((Input!$K$144+Input!$K$110)*$K$7)-SUM($K499:L499),((Input!$K$144+Input!$K$110)*$K$7)/A2taxstdlife))</f>
        <v>0.18330997790516393</v>
      </c>
      <c r="N499" s="164">
        <f>IF(A2taxstdlife="n/a","n/a",IF(N$3&gt;(A2taxstdlife+$E499),((Input!$K$144+Input!$K$110)*$K$7)-SUM($K499:M499),((Input!$K$144+Input!$K$110)*$K$7)/A2taxstdlife))</f>
        <v>0.18330997790516393</v>
      </c>
      <c r="O499" s="164">
        <f>IF(A2taxstdlife="n/a","n/a",IF(O$3&gt;(A2taxstdlife+$E499),((Input!$K$144+Input!$K$110)*$K$7)-SUM($K499:N499),((Input!$K$144+Input!$K$110)*$K$7)/A2taxstdlife))</f>
        <v>0.18330997790516393</v>
      </c>
      <c r="P499" s="164">
        <f>IF(A2taxstdlife="n/a","n/a",IF(P$3&gt;(A2taxstdlife+$E499),((Input!$K$144+Input!$K$110)*$K$7)-SUM($K499:O499),((Input!$K$144+Input!$K$110)*$K$7)/A2taxstdlife))</f>
        <v>0.18330997790516393</v>
      </c>
      <c r="Q499" s="164">
        <f>IF(A2taxstdlife="n/a","n/a",IF(Q$3&gt;(A2taxstdlife+$E499),((Input!$K$144+Input!$K$110)*$K$7)-SUM($K499:P499),((Input!$K$144+Input!$K$110)*$K$7)/A2taxstdlife))</f>
        <v>0.18330997790516393</v>
      </c>
      <c r="R499" s="164">
        <f>IF(A2taxstdlife="n/a","n/a",IF(R$3&gt;(A2taxstdlife+$E499),((Input!$K$144+Input!$K$110)*$K$7)-SUM($K499:Q499),((Input!$K$144+Input!$K$110)*$K$7)/A2taxstdlife))</f>
        <v>0.18330997790516393</v>
      </c>
      <c r="S499" s="164">
        <f>IF(A2taxstdlife="n/a","n/a",IF(S$3&gt;(A2taxstdlife+$E499),((Input!$K$144+Input!$K$110)*$K$7)-SUM($K499:R499),((Input!$K$144+Input!$K$110)*$K$7)/A2taxstdlife))</f>
        <v>0.18330997790516393</v>
      </c>
      <c r="T499" s="164">
        <f>IF(A2taxstdlife="n/a","n/a",IF(T$3&gt;(A2taxstdlife+$E499),((Input!$K$144+Input!$K$110)*$K$7)-SUM($K499:S499),((Input!$K$144+Input!$K$110)*$K$7)/A2taxstdlife))</f>
        <v>0.18330997790516393</v>
      </c>
      <c r="U499" s="164">
        <f>IF(A2taxstdlife="n/a","n/a",IF(U$3&gt;(A2taxstdlife+$E499),((Input!$K$144+Input!$K$110)*$K$7)-SUM($K499:T499),((Input!$K$144+Input!$K$110)*$K$7)/A2taxstdlife))</f>
        <v>0.18330997790516393</v>
      </c>
      <c r="V499" s="164">
        <f>IF(A2taxstdlife="n/a","n/a",IF(V$3&gt;(A2taxstdlife+$E499),((Input!$K$144+Input!$K$110)*$K$7)-SUM($K499:U499),((Input!$K$144+Input!$K$110)*$K$7)/A2taxstdlife))</f>
        <v>0.18330997790516393</v>
      </c>
      <c r="W499" s="164">
        <f>IF(A2taxstdlife="n/a","n/a",IF(W$3&gt;(A2taxstdlife+$E499),((Input!$K$144+Input!$K$110)*$K$7)-SUM($K499:V499),((Input!$K$144+Input!$K$110)*$K$7)/A2taxstdlife))</f>
        <v>0.18330997790516393</v>
      </c>
      <c r="X499" s="164">
        <f>IF(A2taxstdlife="n/a","n/a",IF(X$3&gt;(A2taxstdlife+$E499),((Input!$K$144+Input!$K$110)*$K$7)-SUM($K499:W499),((Input!$K$144+Input!$K$110)*$K$7)/A2taxstdlife))</f>
        <v>0.18330997790516393</v>
      </c>
      <c r="Y499" s="164">
        <f>IF(A2taxstdlife="n/a","n/a",IF(Y$3&gt;(A2taxstdlife+$E499),((Input!$K$144+Input!$K$110)*$K$7)-SUM($K499:X499),((Input!$K$144+Input!$K$110)*$K$7)/A2taxstdlife))</f>
        <v>0.18330997790516393</v>
      </c>
      <c r="Z499" s="164">
        <f>IF(A2taxstdlife="n/a","n/a",IF(Z$3&gt;(A2taxstdlife+$E499),((Input!$K$144+Input!$K$110)*$K$7)-SUM($K499:Y499),((Input!$K$144+Input!$K$110)*$K$7)/A2taxstdlife))</f>
        <v>0.18330997790516393</v>
      </c>
      <c r="AA499" s="164">
        <f>IF(A2taxstdlife="n/a","n/a",IF(AA$3&gt;(A2taxstdlife+$E499),((Input!$K$144+Input!$K$110)*$K$7)-SUM($K499:Z499),((Input!$K$144+Input!$K$110)*$K$7)/A2taxstdlife))</f>
        <v>0.18330997790516393</v>
      </c>
      <c r="AB499" s="164">
        <f>IF(A2taxstdlife="n/a","n/a",IF(AB$3&gt;(A2taxstdlife+$E499),((Input!$K$144+Input!$K$110)*$K$7)-SUM($K499:AA499),((Input!$K$144+Input!$K$110)*$K$7)/A2taxstdlife))</f>
        <v>0.18330997790516393</v>
      </c>
      <c r="AC499" s="164">
        <f>IF(A2taxstdlife="n/a","n/a",IF(AC$3&gt;(A2taxstdlife+$E499),((Input!$K$144+Input!$K$110)*$K$7)-SUM($K499:AB499),((Input!$K$144+Input!$K$110)*$K$7)/A2taxstdlife))</f>
        <v>0.18330997790516393</v>
      </c>
      <c r="AD499" s="164">
        <f>IF(A2taxstdlife="n/a","n/a",IF(AD$3&gt;(A2taxstdlife+$E499),((Input!$K$144+Input!$K$110)*$K$7)-SUM($K499:AC499),((Input!$K$144+Input!$K$110)*$K$7)/A2taxstdlife))</f>
        <v>0.18330997790516393</v>
      </c>
      <c r="AE499" s="164">
        <f>IF(A2taxstdlife="n/a","n/a",IF(AE$3&gt;(A2taxstdlife+$E499),((Input!$K$144+Input!$K$110)*$K$7)-SUM($K499:AD499),((Input!$K$144+Input!$K$110)*$K$7)/A2taxstdlife))</f>
        <v>0.18330997790516393</v>
      </c>
      <c r="AF499" s="164">
        <f>IF(A2taxstdlife="n/a","n/a",IF(AF$3&gt;(A2taxstdlife+$E499),((Input!$K$144+Input!$K$110)*$K$7)-SUM($K499:AE499),((Input!$K$144+Input!$K$110)*$K$7)/A2taxstdlife))</f>
        <v>0.18330997790516393</v>
      </c>
      <c r="AG499" s="164">
        <f>IF(A2taxstdlife="n/a","n/a",IF(AG$3&gt;(A2taxstdlife+$E499),((Input!$K$144+Input!$K$110)*$K$7)-SUM($K499:AF499),((Input!$K$144+Input!$K$110)*$K$7)/A2taxstdlife))</f>
        <v>0.18330997790516393</v>
      </c>
      <c r="AH499" s="164">
        <f>IF(A2taxstdlife="n/a","n/a",IF(AH$3&gt;(A2taxstdlife+$E499),((Input!$K$144+Input!$K$110)*$K$7)-SUM($K499:AG499),((Input!$K$144+Input!$K$110)*$K$7)/A2taxstdlife))</f>
        <v>0.18330997790516393</v>
      </c>
      <c r="AI499" s="164">
        <f>IF(A2taxstdlife="n/a","n/a",IF(AI$3&gt;(A2taxstdlife+$E499),((Input!$K$144+Input!$K$110)*$K$7)-SUM($K499:AH499),((Input!$K$144+Input!$K$110)*$K$7)/A2taxstdlife))</f>
        <v>0.18330997790516393</v>
      </c>
      <c r="AJ499" s="164">
        <f>IF(A2taxstdlife="n/a","n/a",IF(AJ$3&gt;(A2taxstdlife+$E499),((Input!$K$144+Input!$K$110)*$K$7)-SUM($K499:AI499),((Input!$K$144+Input!$K$110)*$K$7)/A2taxstdlife))</f>
        <v>0.18330997790516393</v>
      </c>
      <c r="AK499" s="164">
        <f>IF(A2taxstdlife="n/a","n/a",IF(AK$3&gt;(A2taxstdlife+$E499),((Input!$K$144+Input!$K$110)*$K$7)-SUM($K499:AJ499),((Input!$K$144+Input!$K$110)*$K$7)/A2taxstdlife))</f>
        <v>0.18330997790516393</v>
      </c>
      <c r="AL499" s="164">
        <f>IF(A2taxstdlife="n/a","n/a",IF(AL$3&gt;(A2taxstdlife+$E499),((Input!$K$144+Input!$K$110)*$K$7)-SUM($K499:AK499),((Input!$K$144+Input!$K$110)*$K$7)/A2taxstdlife))</f>
        <v>0.18330997790516393</v>
      </c>
      <c r="AM499" s="164">
        <f>IF(A2taxstdlife="n/a","n/a",IF(AM$3&gt;(A2taxstdlife+$E499),((Input!$K$144+Input!$K$110)*$K$7)-SUM($K499:AL499),((Input!$K$144+Input!$K$110)*$K$7)/A2taxstdlife))</f>
        <v>0.18330997790516393</v>
      </c>
      <c r="AN499" s="164">
        <f>IF(A2taxstdlife="n/a","n/a",IF(AN$3&gt;(A2taxstdlife+$E499),((Input!$K$144+Input!$K$110)*$K$7)-SUM($K499:AM499),((Input!$K$144+Input!$K$110)*$K$7)/A2taxstdlife))</f>
        <v>0.18330997790516393</v>
      </c>
      <c r="AO499" s="164">
        <f>IF(A2taxstdlife="n/a","n/a",IF(AO$3&gt;(A2taxstdlife+$E499),((Input!$K$144+Input!$K$110)*$K$7)-SUM($K499:AN499),((Input!$K$144+Input!$K$110)*$K$7)/A2taxstdlife))</f>
        <v>0.18330997790516393</v>
      </c>
      <c r="AP499" s="164">
        <f>IF(A2taxstdlife="n/a","n/a",IF(AP$3&gt;(A2taxstdlife+$E499),((Input!$K$144+Input!$K$110)*$K$7)-SUM($K499:AO499),((Input!$K$144+Input!$K$110)*$K$7)/A2taxstdlife))</f>
        <v>0.18330997790516393</v>
      </c>
      <c r="AQ499" s="164">
        <f>IF(A2taxstdlife="n/a","n/a",IF(AQ$3&gt;(A2taxstdlife+$E499),((Input!$K$144+Input!$K$110)*$K$7)-SUM($K499:AP499),((Input!$K$144+Input!$K$110)*$K$7)/A2taxstdlife))</f>
        <v>0.18330997790516393</v>
      </c>
      <c r="AR499" s="164">
        <f>IF(A2taxstdlife="n/a","n/a",IF(AR$3&gt;(A2taxstdlife+$E499),((Input!$K$144+Input!$K$110)*$K$7)-SUM($K499:AQ499),((Input!$K$144+Input!$K$110)*$K$7)/A2taxstdlife))</f>
        <v>0.18330997790516393</v>
      </c>
      <c r="AS499" s="164">
        <f>IF(A2taxstdlife="n/a","n/a",IF(AS$3&gt;(A2taxstdlife+$E499),((Input!$K$144+Input!$K$110)*$K$7)-SUM($K499:AR499),((Input!$K$144+Input!$K$110)*$K$7)/A2taxstdlife))</f>
        <v>0.18330997790516393</v>
      </c>
      <c r="AT499" s="164">
        <f>IF(A2taxstdlife="n/a","n/a",IF(AT$3&gt;(A2taxstdlife+$E499),((Input!$K$144+Input!$K$110)*$K$7)-SUM($K499:AS499),((Input!$K$144+Input!$K$110)*$K$7)/A2taxstdlife))</f>
        <v>0.18330997790516393</v>
      </c>
      <c r="AU499" s="164">
        <f>IF(A2taxstdlife="n/a","n/a",IF(AU$3&gt;(A2taxstdlife+$E499),((Input!$K$144+Input!$K$110)*$K$7)-SUM($K499:AT499),((Input!$K$144+Input!$K$110)*$K$7)/A2taxstdlife))</f>
        <v>0.18330997790516393</v>
      </c>
      <c r="AV499" s="164">
        <f>IF(A2taxstdlife="n/a","n/a",IF(AV$3&gt;(A2taxstdlife+$E499),((Input!$K$144+Input!$K$110)*$K$7)-SUM($K499:AU499),((Input!$K$144+Input!$K$110)*$K$7)/A2taxstdlife))</f>
        <v>0.18330997790516393</v>
      </c>
      <c r="AW499" s="164">
        <f>IF(A2taxstdlife="n/a","n/a",IF(AW$3&gt;(A2taxstdlife+$E499),((Input!$K$144+Input!$K$110)*$K$7)-SUM($K499:AV499),((Input!$K$144+Input!$K$110)*$K$7)/A2taxstdlife))</f>
        <v>0.18330997790516393</v>
      </c>
      <c r="AX499" s="164">
        <f>IF(A2taxstdlife="n/a","n/a",IF(AX$3&gt;(A2taxstdlife+$E499),((Input!$K$144+Input!$K$110)*$K$7)-SUM($K499:AW499),((Input!$K$144+Input!$K$110)*$K$7)/A2taxstdlife))</f>
        <v>0.18330997790516393</v>
      </c>
      <c r="AY499" s="164">
        <f>IF(A2taxstdlife="n/a","n/a",IF(AY$3&gt;(A2taxstdlife+$E499),((Input!$K$144+Input!$K$110)*$K$7)-SUM($K499:AX499),((Input!$K$144+Input!$K$110)*$K$7)/A2taxstdlife))</f>
        <v>0.18330997790516393</v>
      </c>
      <c r="AZ499" s="164">
        <f>IF(A2taxstdlife="n/a","n/a",IF(AZ$3&gt;(A2taxstdlife+$E499),((Input!$K$144+Input!$K$110)*$K$7)-SUM($K499:AY499),((Input!$K$144+Input!$K$110)*$K$7)/A2taxstdlife))</f>
        <v>-7.9936057773011271E-15</v>
      </c>
      <c r="BA499" s="164">
        <f>IF(A2taxstdlife="n/a","n/a",IF(BA$3&gt;(A2taxstdlife+$E499),((Input!$K$144+Input!$K$110)*$K$7)-SUM($K499:AZ499),((Input!$K$144+Input!$K$110)*$K$7)/A2taxstdlife))</f>
        <v>0</v>
      </c>
      <c r="BB499" s="164">
        <f>IF(A2taxstdlife="n/a","n/a",IF(BB$3&gt;(A2taxstdlife+$E499),((Input!$K$144+Input!$K$110)*$K$7)-SUM($K499:BA499),((Input!$K$144+Input!$K$110)*$K$7)/A2taxstdlife))</f>
        <v>0</v>
      </c>
      <c r="BC499" s="164">
        <f>IF(A2taxstdlife="n/a","n/a",IF(BC$3&gt;(A2taxstdlife+$E499),((Input!$K$144+Input!$K$110)*$K$7)-SUM($K499:BB499),((Input!$K$144+Input!$K$110)*$K$7)/A2taxstdlife))</f>
        <v>0</v>
      </c>
      <c r="BD499" s="164">
        <f>IF(A2taxstdlife="n/a","n/a",IF(BD$3&gt;(A2taxstdlife+$E499),((Input!$K$144+Input!$K$110)*$K$7)-SUM($K499:BC499),((Input!$K$144+Input!$K$110)*$K$7)/A2taxstdlife))</f>
        <v>0</v>
      </c>
      <c r="BE499" s="164">
        <f>IF(A2taxstdlife="n/a","n/a",IF(BE$3&gt;(A2taxstdlife+$E499),((Input!$K$144+Input!$K$110)*$K$7)-SUM($K499:BD499),((Input!$K$144+Input!$K$110)*$K$7)/A2taxstdlife))</f>
        <v>0</v>
      </c>
      <c r="BF499" s="164">
        <f>IF(A2taxstdlife="n/a","n/a",IF(BF$3&gt;(A2taxstdlife+$E499),((Input!$K$144+Input!$K$110)*$K$7)-SUM($K499:BE499),((Input!$K$144+Input!$K$110)*$K$7)/A2taxstdlife))</f>
        <v>0</v>
      </c>
      <c r="BG499" s="164">
        <f>IF(A2taxstdlife="n/a","n/a",IF(BG$3&gt;(A2taxstdlife+$E499),((Input!$K$144+Input!$K$110)*$K$7)-SUM($K499:BF499),((Input!$K$144+Input!$K$110)*$K$7)/A2taxstdlife))</f>
        <v>0</v>
      </c>
      <c r="BH499" s="164">
        <f>IF(A2taxstdlife="n/a","n/a",IF(BH$3&gt;(A2taxstdlife+$E499),((Input!$K$144+Input!$K$110)*$K$7)-SUM($K499:BG499),((Input!$K$144+Input!$K$110)*$K$7)/A2taxstdlife))</f>
        <v>0</v>
      </c>
      <c r="BI499" s="164">
        <f>IF(A2taxstdlife="n/a","n/a",IF(BI$3&gt;(A2taxstdlife+$E499),((Input!$K$144+Input!$K$110)*$K$7)-SUM($K499:BH499),((Input!$K$144+Input!$K$110)*$K$7)/A2taxstdlife))</f>
        <v>0</v>
      </c>
      <c r="BJ499" s="18"/>
      <c r="BK499" s="18"/>
    </row>
    <row r="500" spans="1:63" s="6" customFormat="1" hidden="1" outlineLevel="2" x14ac:dyDescent="0.2">
      <c r="A500" s="18"/>
      <c r="B500" s="18"/>
      <c r="C500" s="36"/>
      <c r="D500" s="485"/>
      <c r="E500" s="283">
        <v>6</v>
      </c>
      <c r="F500" s="38"/>
      <c r="G500" s="306"/>
      <c r="H500" s="308"/>
      <c r="I500" s="308"/>
      <c r="J500" s="308"/>
      <c r="K500" s="308"/>
      <c r="L500" s="307"/>
      <c r="M500" s="164">
        <f>IF(A2taxstdlife="n/a","n/a",IF(M$3&gt;(A2taxstdlife+$E500),((Input!$L$144+Input!$L$110)*$L$7)-SUM($L500:L500),((Input!$L$144+Input!$L$110)*$L$7)/A2taxstdlife))</f>
        <v>0</v>
      </c>
      <c r="N500" s="164">
        <f>IF(A2taxstdlife="n/a","n/a",IF(N$3&gt;(A2taxstdlife+$E500),((Input!$L$144+Input!$L$110)*$L$7)-SUM($L500:M500),((Input!$L$144+Input!$L$110)*$L$7)/A2taxstdlife))</f>
        <v>0</v>
      </c>
      <c r="O500" s="164">
        <f>IF(A2taxstdlife="n/a","n/a",IF(O$3&gt;(A2taxstdlife+$E500),((Input!$L$144+Input!$L$110)*$L$7)-SUM($L500:N500),((Input!$L$144+Input!$L$110)*$L$7)/A2taxstdlife))</f>
        <v>0</v>
      </c>
      <c r="P500" s="164">
        <f>IF(A2taxstdlife="n/a","n/a",IF(P$3&gt;(A2taxstdlife+$E500),((Input!$L$144+Input!$L$110)*$L$7)-SUM($L500:O500),((Input!$L$144+Input!$L$110)*$L$7)/A2taxstdlife))</f>
        <v>0</v>
      </c>
      <c r="Q500" s="164">
        <f>IF(A2taxstdlife="n/a","n/a",IF(Q$3&gt;(A2taxstdlife+$E500),((Input!$L$144+Input!$L$110)*$L$7)-SUM($L500:P500),((Input!$L$144+Input!$L$110)*$L$7)/A2taxstdlife))</f>
        <v>0</v>
      </c>
      <c r="R500" s="164">
        <f>IF(A2taxstdlife="n/a","n/a",IF(R$3&gt;(A2taxstdlife+$E500),((Input!$L$144+Input!$L$110)*$L$7)-SUM($L500:Q500),((Input!$L$144+Input!$L$110)*$L$7)/A2taxstdlife))</f>
        <v>0</v>
      </c>
      <c r="S500" s="164">
        <f>IF(A2taxstdlife="n/a","n/a",IF(S$3&gt;(A2taxstdlife+$E500),((Input!$L$144+Input!$L$110)*$L$7)-SUM($L500:R500),((Input!$L$144+Input!$L$110)*$L$7)/A2taxstdlife))</f>
        <v>0</v>
      </c>
      <c r="T500" s="164">
        <f>IF(A2taxstdlife="n/a","n/a",IF(T$3&gt;(A2taxstdlife+$E500),((Input!$L$144+Input!$L$110)*$L$7)-SUM($L500:S500),((Input!$L$144+Input!$L$110)*$L$7)/A2taxstdlife))</f>
        <v>0</v>
      </c>
      <c r="U500" s="164">
        <f>IF(A2taxstdlife="n/a","n/a",IF(U$3&gt;(A2taxstdlife+$E500),((Input!$L$144+Input!$L$110)*$L$7)-SUM($L500:T500),((Input!$L$144+Input!$L$110)*$L$7)/A2taxstdlife))</f>
        <v>0</v>
      </c>
      <c r="V500" s="164">
        <f>IF(A2taxstdlife="n/a","n/a",IF(V$3&gt;(A2taxstdlife+$E500),((Input!$L$144+Input!$L$110)*$L$7)-SUM($L500:U500),((Input!$L$144+Input!$L$110)*$L$7)/A2taxstdlife))</f>
        <v>0</v>
      </c>
      <c r="W500" s="164">
        <f>IF(A2taxstdlife="n/a","n/a",IF(W$3&gt;(A2taxstdlife+$E500),((Input!$L$144+Input!$L$110)*$L$7)-SUM($L500:V500),((Input!$L$144+Input!$L$110)*$L$7)/A2taxstdlife))</f>
        <v>0</v>
      </c>
      <c r="X500" s="164">
        <f>IF(A2taxstdlife="n/a","n/a",IF(X$3&gt;(A2taxstdlife+$E500),((Input!$L$144+Input!$L$110)*$L$7)-SUM($L500:W500),((Input!$L$144+Input!$L$110)*$L$7)/A2taxstdlife))</f>
        <v>0</v>
      </c>
      <c r="Y500" s="164">
        <f>IF(A2taxstdlife="n/a","n/a",IF(Y$3&gt;(A2taxstdlife+$E500),((Input!$L$144+Input!$L$110)*$L$7)-SUM($L500:X500),((Input!$L$144+Input!$L$110)*$L$7)/A2taxstdlife))</f>
        <v>0</v>
      </c>
      <c r="Z500" s="164">
        <f>IF(A2taxstdlife="n/a","n/a",IF(Z$3&gt;(A2taxstdlife+$E500),((Input!$L$144+Input!$L$110)*$L$7)-SUM($L500:Y500),((Input!$L$144+Input!$L$110)*$L$7)/A2taxstdlife))</f>
        <v>0</v>
      </c>
      <c r="AA500" s="164">
        <f>IF(A2taxstdlife="n/a","n/a",IF(AA$3&gt;(A2taxstdlife+$E500),((Input!$L$144+Input!$L$110)*$L$7)-SUM($L500:Z500),((Input!$L$144+Input!$L$110)*$L$7)/A2taxstdlife))</f>
        <v>0</v>
      </c>
      <c r="AB500" s="164">
        <f>IF(A2taxstdlife="n/a","n/a",IF(AB$3&gt;(A2taxstdlife+$E500),((Input!$L$144+Input!$L$110)*$L$7)-SUM($L500:AA500),((Input!$L$144+Input!$L$110)*$L$7)/A2taxstdlife))</f>
        <v>0</v>
      </c>
      <c r="AC500" s="164">
        <f>IF(A2taxstdlife="n/a","n/a",IF(AC$3&gt;(A2taxstdlife+$E500),((Input!$L$144+Input!$L$110)*$L$7)-SUM($L500:AB500),((Input!$L$144+Input!$L$110)*$L$7)/A2taxstdlife))</f>
        <v>0</v>
      </c>
      <c r="AD500" s="164">
        <f>IF(A2taxstdlife="n/a","n/a",IF(AD$3&gt;(A2taxstdlife+$E500),((Input!$L$144+Input!$L$110)*$L$7)-SUM($L500:AC500),((Input!$L$144+Input!$L$110)*$L$7)/A2taxstdlife))</f>
        <v>0</v>
      </c>
      <c r="AE500" s="164">
        <f>IF(A2taxstdlife="n/a","n/a",IF(AE$3&gt;(A2taxstdlife+$E500),((Input!$L$144+Input!$L$110)*$L$7)-SUM($L500:AD500),((Input!$L$144+Input!$L$110)*$L$7)/A2taxstdlife))</f>
        <v>0</v>
      </c>
      <c r="AF500" s="164">
        <f>IF(A2taxstdlife="n/a","n/a",IF(AF$3&gt;(A2taxstdlife+$E500),((Input!$L$144+Input!$L$110)*$L$7)-SUM($L500:AE500),((Input!$L$144+Input!$L$110)*$L$7)/A2taxstdlife))</f>
        <v>0</v>
      </c>
      <c r="AG500" s="164">
        <f>IF(A2taxstdlife="n/a","n/a",IF(AG$3&gt;(A2taxstdlife+$E500),((Input!$L$144+Input!$L$110)*$L$7)-SUM($L500:AF500),((Input!$L$144+Input!$L$110)*$L$7)/A2taxstdlife))</f>
        <v>0</v>
      </c>
      <c r="AH500" s="164">
        <f>IF(A2taxstdlife="n/a","n/a",IF(AH$3&gt;(A2taxstdlife+$E500),((Input!$L$144+Input!$L$110)*$L$7)-SUM($L500:AG500),((Input!$L$144+Input!$L$110)*$L$7)/A2taxstdlife))</f>
        <v>0</v>
      </c>
      <c r="AI500" s="164">
        <f>IF(A2taxstdlife="n/a","n/a",IF(AI$3&gt;(A2taxstdlife+$E500),((Input!$L$144+Input!$L$110)*$L$7)-SUM($L500:AH500),((Input!$L$144+Input!$L$110)*$L$7)/A2taxstdlife))</f>
        <v>0</v>
      </c>
      <c r="AJ500" s="164">
        <f>IF(A2taxstdlife="n/a","n/a",IF(AJ$3&gt;(A2taxstdlife+$E500),((Input!$L$144+Input!$L$110)*$L$7)-SUM($L500:AI500),((Input!$L$144+Input!$L$110)*$L$7)/A2taxstdlife))</f>
        <v>0</v>
      </c>
      <c r="AK500" s="164">
        <f>IF(A2taxstdlife="n/a","n/a",IF(AK$3&gt;(A2taxstdlife+$E500),((Input!$L$144+Input!$L$110)*$L$7)-SUM($L500:AJ500),((Input!$L$144+Input!$L$110)*$L$7)/A2taxstdlife))</f>
        <v>0</v>
      </c>
      <c r="AL500" s="164">
        <f>IF(A2taxstdlife="n/a","n/a",IF(AL$3&gt;(A2taxstdlife+$E500),((Input!$L$144+Input!$L$110)*$L$7)-SUM($L500:AK500),((Input!$L$144+Input!$L$110)*$L$7)/A2taxstdlife))</f>
        <v>0</v>
      </c>
      <c r="AM500" s="164">
        <f>IF(A2taxstdlife="n/a","n/a",IF(AM$3&gt;(A2taxstdlife+$E500),((Input!$L$144+Input!$L$110)*$L$7)-SUM($L500:AL500),((Input!$L$144+Input!$L$110)*$L$7)/A2taxstdlife))</f>
        <v>0</v>
      </c>
      <c r="AN500" s="164">
        <f>IF(A2taxstdlife="n/a","n/a",IF(AN$3&gt;(A2taxstdlife+$E500),((Input!$L$144+Input!$L$110)*$L$7)-SUM($L500:AM500),((Input!$L$144+Input!$L$110)*$L$7)/A2taxstdlife))</f>
        <v>0</v>
      </c>
      <c r="AO500" s="164">
        <f>IF(A2taxstdlife="n/a","n/a",IF(AO$3&gt;(A2taxstdlife+$E500),((Input!$L$144+Input!$L$110)*$L$7)-SUM($L500:AN500),((Input!$L$144+Input!$L$110)*$L$7)/A2taxstdlife))</f>
        <v>0</v>
      </c>
      <c r="AP500" s="164">
        <f>IF(A2taxstdlife="n/a","n/a",IF(AP$3&gt;(A2taxstdlife+$E500),((Input!$L$144+Input!$L$110)*$L$7)-SUM($L500:AO500),((Input!$L$144+Input!$L$110)*$L$7)/A2taxstdlife))</f>
        <v>0</v>
      </c>
      <c r="AQ500" s="164">
        <f>IF(A2taxstdlife="n/a","n/a",IF(AQ$3&gt;(A2taxstdlife+$E500),((Input!$L$144+Input!$L$110)*$L$7)-SUM($L500:AP500),((Input!$L$144+Input!$L$110)*$L$7)/A2taxstdlife))</f>
        <v>0</v>
      </c>
      <c r="AR500" s="164">
        <f>IF(A2taxstdlife="n/a","n/a",IF(AR$3&gt;(A2taxstdlife+$E500),((Input!$L$144+Input!$L$110)*$L$7)-SUM($L500:AQ500),((Input!$L$144+Input!$L$110)*$L$7)/A2taxstdlife))</f>
        <v>0</v>
      </c>
      <c r="AS500" s="164">
        <f>IF(A2taxstdlife="n/a","n/a",IF(AS$3&gt;(A2taxstdlife+$E500),((Input!$L$144+Input!$L$110)*$L$7)-SUM($L500:AR500),((Input!$L$144+Input!$L$110)*$L$7)/A2taxstdlife))</f>
        <v>0</v>
      </c>
      <c r="AT500" s="164">
        <f>IF(A2taxstdlife="n/a","n/a",IF(AT$3&gt;(A2taxstdlife+$E500),((Input!$L$144+Input!$L$110)*$L$7)-SUM($L500:AS500),((Input!$L$144+Input!$L$110)*$L$7)/A2taxstdlife))</f>
        <v>0</v>
      </c>
      <c r="AU500" s="164">
        <f>IF(A2taxstdlife="n/a","n/a",IF(AU$3&gt;(A2taxstdlife+$E500),((Input!$L$144+Input!$L$110)*$L$7)-SUM($L500:AT500),((Input!$L$144+Input!$L$110)*$L$7)/A2taxstdlife))</f>
        <v>0</v>
      </c>
      <c r="AV500" s="164">
        <f>IF(A2taxstdlife="n/a","n/a",IF(AV$3&gt;(A2taxstdlife+$E500),((Input!$L$144+Input!$L$110)*$L$7)-SUM($L500:AU500),((Input!$L$144+Input!$L$110)*$L$7)/A2taxstdlife))</f>
        <v>0</v>
      </c>
      <c r="AW500" s="164">
        <f>IF(A2taxstdlife="n/a","n/a",IF(AW$3&gt;(A2taxstdlife+$E500),((Input!$L$144+Input!$L$110)*$L$7)-SUM($L500:AV500),((Input!$L$144+Input!$L$110)*$L$7)/A2taxstdlife))</f>
        <v>0</v>
      </c>
      <c r="AX500" s="164">
        <f>IF(A2taxstdlife="n/a","n/a",IF(AX$3&gt;(A2taxstdlife+$E500),((Input!$L$144+Input!$L$110)*$L$7)-SUM($L500:AW500),((Input!$L$144+Input!$L$110)*$L$7)/A2taxstdlife))</f>
        <v>0</v>
      </c>
      <c r="AY500" s="164">
        <f>IF(A2taxstdlife="n/a","n/a",IF(AY$3&gt;(A2taxstdlife+$E500),((Input!$L$144+Input!$L$110)*$L$7)-SUM($L500:AX500),((Input!$L$144+Input!$L$110)*$L$7)/A2taxstdlife))</f>
        <v>0</v>
      </c>
      <c r="AZ500" s="164">
        <f>IF(A2taxstdlife="n/a","n/a",IF(AZ$3&gt;(A2taxstdlife+$E500),((Input!$L$144+Input!$L$110)*$L$7)-SUM($L500:AY500),((Input!$L$144+Input!$L$110)*$L$7)/A2taxstdlife))</f>
        <v>0</v>
      </c>
      <c r="BA500" s="164">
        <f>IF(A2taxstdlife="n/a","n/a",IF(BA$3&gt;(A2taxstdlife+$E500),((Input!$L$144+Input!$L$110)*$L$7)-SUM($L500:AZ500),((Input!$L$144+Input!$L$110)*$L$7)/A2taxstdlife))</f>
        <v>0</v>
      </c>
      <c r="BB500" s="164">
        <f>IF(A2taxstdlife="n/a","n/a",IF(BB$3&gt;(A2taxstdlife+$E500),((Input!$L$144+Input!$L$110)*$L$7)-SUM($L500:BA500),((Input!$L$144+Input!$L$110)*$L$7)/A2taxstdlife))</f>
        <v>0</v>
      </c>
      <c r="BC500" s="164">
        <f>IF(A2taxstdlife="n/a","n/a",IF(BC$3&gt;(A2taxstdlife+$E500),((Input!$L$144+Input!$L$110)*$L$7)-SUM($L500:BB500),((Input!$L$144+Input!$L$110)*$L$7)/A2taxstdlife))</f>
        <v>0</v>
      </c>
      <c r="BD500" s="164">
        <f>IF(A2taxstdlife="n/a","n/a",IF(BD$3&gt;(A2taxstdlife+$E500),((Input!$L$144+Input!$L$110)*$L$7)-SUM($L500:BC500),((Input!$L$144+Input!$L$110)*$L$7)/A2taxstdlife))</f>
        <v>0</v>
      </c>
      <c r="BE500" s="164">
        <f>IF(A2taxstdlife="n/a","n/a",IF(BE$3&gt;(A2taxstdlife+$E500),((Input!$L$144+Input!$L$110)*$L$7)-SUM($L500:BD500),((Input!$L$144+Input!$L$110)*$L$7)/A2taxstdlife))</f>
        <v>0</v>
      </c>
      <c r="BF500" s="164">
        <f>IF(A2taxstdlife="n/a","n/a",IF(BF$3&gt;(A2taxstdlife+$E500),((Input!$L$144+Input!$L$110)*$L$7)-SUM($L500:BE500),((Input!$L$144+Input!$L$110)*$L$7)/A2taxstdlife))</f>
        <v>0</v>
      </c>
      <c r="BG500" s="164">
        <f>IF(A2taxstdlife="n/a","n/a",IF(BG$3&gt;(A2taxstdlife+$E500),((Input!$L$144+Input!$L$110)*$L$7)-SUM($L500:BF500),((Input!$L$144+Input!$L$110)*$L$7)/A2taxstdlife))</f>
        <v>0</v>
      </c>
      <c r="BH500" s="164">
        <f>IF(A2taxstdlife="n/a","n/a",IF(BH$3&gt;(A2taxstdlife+$E500),((Input!$L$144+Input!$L$110)*$L$7)-SUM($L500:BG500),((Input!$L$144+Input!$L$110)*$L$7)/A2taxstdlife))</f>
        <v>0</v>
      </c>
      <c r="BI500" s="164">
        <f>IF(A2taxstdlife="n/a","n/a",IF(BI$3&gt;(A2taxstdlife+$E500),((Input!$L$144+Input!$L$110)*$L$7)-SUM($L500:BH500),((Input!$L$144+Input!$L$110)*$L$7)/A2taxstdlife))</f>
        <v>0</v>
      </c>
      <c r="BJ500" s="18"/>
      <c r="BK500" s="18"/>
    </row>
    <row r="501" spans="1:63" s="6" customFormat="1" hidden="1" outlineLevel="2" x14ac:dyDescent="0.2">
      <c r="A501" s="18"/>
      <c r="B501" s="18"/>
      <c r="C501" s="36"/>
      <c r="D501" s="485"/>
      <c r="E501" s="283">
        <v>7</v>
      </c>
      <c r="F501" s="38"/>
      <c r="G501" s="306"/>
      <c r="H501" s="308"/>
      <c r="I501" s="308"/>
      <c r="J501" s="308"/>
      <c r="K501" s="308"/>
      <c r="L501" s="308"/>
      <c r="M501" s="307"/>
      <c r="N501" s="164">
        <f>IF(A2taxstdlife="n/a","n/a",IF(N$3&gt;(A2taxstdlife+$E501),((Input!$M$144+Input!$M$110)*$M$7)-SUM($M501:M501),((Input!$M$144+Input!$M$110)*$M$7)/A2taxstdlife))</f>
        <v>0</v>
      </c>
      <c r="O501" s="164">
        <f>IF(A2taxstdlife="n/a","n/a",IF(O$3&gt;(A2taxstdlife+$E501),((Input!$M$144+Input!$M$110)*$M$7)-SUM($M501:N501),((Input!$M$144+Input!$M$110)*$M$7)/A2taxstdlife))</f>
        <v>0</v>
      </c>
      <c r="P501" s="164">
        <f>IF(A2taxstdlife="n/a","n/a",IF(P$3&gt;(A2taxstdlife+$E501),((Input!$M$144+Input!$M$110)*$M$7)-SUM($M501:O501),((Input!$M$144+Input!$M$110)*$M$7)/A2taxstdlife))</f>
        <v>0</v>
      </c>
      <c r="Q501" s="164">
        <f>IF(A2taxstdlife="n/a","n/a",IF(Q$3&gt;(A2taxstdlife+$E501),((Input!$M$144+Input!$M$110)*$M$7)-SUM($M501:P501),((Input!$M$144+Input!$M$110)*$M$7)/A2taxstdlife))</f>
        <v>0</v>
      </c>
      <c r="R501" s="164">
        <f>IF(A2taxstdlife="n/a","n/a",IF(R$3&gt;(A2taxstdlife+$E501),((Input!$M$144+Input!$M$110)*$M$7)-SUM($M501:Q501),((Input!$M$144+Input!$M$110)*$M$7)/A2taxstdlife))</f>
        <v>0</v>
      </c>
      <c r="S501" s="164">
        <f>IF(A2taxstdlife="n/a","n/a",IF(S$3&gt;(A2taxstdlife+$E501),((Input!$M$144+Input!$M$110)*$M$7)-SUM($M501:R501),((Input!$M$144+Input!$M$110)*$M$7)/A2taxstdlife))</f>
        <v>0</v>
      </c>
      <c r="T501" s="164">
        <f>IF(A2taxstdlife="n/a","n/a",IF(T$3&gt;(A2taxstdlife+$E501),((Input!$M$144+Input!$M$110)*$M$7)-SUM($M501:S501),((Input!$M$144+Input!$M$110)*$M$7)/A2taxstdlife))</f>
        <v>0</v>
      </c>
      <c r="U501" s="164">
        <f>IF(A2taxstdlife="n/a","n/a",IF(U$3&gt;(A2taxstdlife+$E501),((Input!$M$144+Input!$M$110)*$M$7)-SUM($M501:T501),((Input!$M$144+Input!$M$110)*$M$7)/A2taxstdlife))</f>
        <v>0</v>
      </c>
      <c r="V501" s="164">
        <f>IF(A2taxstdlife="n/a","n/a",IF(V$3&gt;(A2taxstdlife+$E501),((Input!$M$144+Input!$M$110)*$M$7)-SUM($M501:U501),((Input!$M$144+Input!$M$110)*$M$7)/A2taxstdlife))</f>
        <v>0</v>
      </c>
      <c r="W501" s="164">
        <f>IF(A2taxstdlife="n/a","n/a",IF(W$3&gt;(A2taxstdlife+$E501),((Input!$M$144+Input!$M$110)*$M$7)-SUM($M501:V501),((Input!$M$144+Input!$M$110)*$M$7)/A2taxstdlife))</f>
        <v>0</v>
      </c>
      <c r="X501" s="164">
        <f>IF(A2taxstdlife="n/a","n/a",IF(X$3&gt;(A2taxstdlife+$E501),((Input!$M$144+Input!$M$110)*$M$7)-SUM($M501:W501),((Input!$M$144+Input!$M$110)*$M$7)/A2taxstdlife))</f>
        <v>0</v>
      </c>
      <c r="Y501" s="164">
        <f>IF(A2taxstdlife="n/a","n/a",IF(Y$3&gt;(A2taxstdlife+$E501),((Input!$M$144+Input!$M$110)*$M$7)-SUM($M501:X501),((Input!$M$144+Input!$M$110)*$M$7)/A2taxstdlife))</f>
        <v>0</v>
      </c>
      <c r="Z501" s="164">
        <f>IF(A2taxstdlife="n/a","n/a",IF(Z$3&gt;(A2taxstdlife+$E501),((Input!$M$144+Input!$M$110)*$M$7)-SUM($M501:Y501),((Input!$M$144+Input!$M$110)*$M$7)/A2taxstdlife))</f>
        <v>0</v>
      </c>
      <c r="AA501" s="164">
        <f>IF(A2taxstdlife="n/a","n/a",IF(AA$3&gt;(A2taxstdlife+$E501),((Input!$M$144+Input!$M$110)*$M$7)-SUM($M501:Z501),((Input!$M$144+Input!$M$110)*$M$7)/A2taxstdlife))</f>
        <v>0</v>
      </c>
      <c r="AB501" s="164">
        <f>IF(A2taxstdlife="n/a","n/a",IF(AB$3&gt;(A2taxstdlife+$E501),((Input!$M$144+Input!$M$110)*$M$7)-SUM($M501:AA501),((Input!$M$144+Input!$M$110)*$M$7)/A2taxstdlife))</f>
        <v>0</v>
      </c>
      <c r="AC501" s="164">
        <f>IF(A2taxstdlife="n/a","n/a",IF(AC$3&gt;(A2taxstdlife+$E501),((Input!$M$144+Input!$M$110)*$M$7)-SUM($M501:AB501),((Input!$M$144+Input!$M$110)*$M$7)/A2taxstdlife))</f>
        <v>0</v>
      </c>
      <c r="AD501" s="164">
        <f>IF(A2taxstdlife="n/a","n/a",IF(AD$3&gt;(A2taxstdlife+$E501),((Input!$M$144+Input!$M$110)*$M$7)-SUM($M501:AC501),((Input!$M$144+Input!$M$110)*$M$7)/A2taxstdlife))</f>
        <v>0</v>
      </c>
      <c r="AE501" s="164">
        <f>IF(A2taxstdlife="n/a","n/a",IF(AE$3&gt;(A2taxstdlife+$E501),((Input!$M$144+Input!$M$110)*$M$7)-SUM($M501:AD501),((Input!$M$144+Input!$M$110)*$M$7)/A2taxstdlife))</f>
        <v>0</v>
      </c>
      <c r="AF501" s="164">
        <f>IF(A2taxstdlife="n/a","n/a",IF(AF$3&gt;(A2taxstdlife+$E501),((Input!$M$144+Input!$M$110)*$M$7)-SUM($M501:AE501),((Input!$M$144+Input!$M$110)*$M$7)/A2taxstdlife))</f>
        <v>0</v>
      </c>
      <c r="AG501" s="164">
        <f>IF(A2taxstdlife="n/a","n/a",IF(AG$3&gt;(A2taxstdlife+$E501),((Input!$M$144+Input!$M$110)*$M$7)-SUM($M501:AF501),((Input!$M$144+Input!$M$110)*$M$7)/A2taxstdlife))</f>
        <v>0</v>
      </c>
      <c r="AH501" s="164">
        <f>IF(A2taxstdlife="n/a","n/a",IF(AH$3&gt;(A2taxstdlife+$E501),((Input!$M$144+Input!$M$110)*$M$7)-SUM($M501:AG501),((Input!$M$144+Input!$M$110)*$M$7)/A2taxstdlife))</f>
        <v>0</v>
      </c>
      <c r="AI501" s="164">
        <f>IF(A2taxstdlife="n/a","n/a",IF(AI$3&gt;(A2taxstdlife+$E501),((Input!$M$144+Input!$M$110)*$M$7)-SUM($M501:AH501),((Input!$M$144+Input!$M$110)*$M$7)/A2taxstdlife))</f>
        <v>0</v>
      </c>
      <c r="AJ501" s="164">
        <f>IF(A2taxstdlife="n/a","n/a",IF(AJ$3&gt;(A2taxstdlife+$E501),((Input!$M$144+Input!$M$110)*$M$7)-SUM($M501:AI501),((Input!$M$144+Input!$M$110)*$M$7)/A2taxstdlife))</f>
        <v>0</v>
      </c>
      <c r="AK501" s="164">
        <f>IF(A2taxstdlife="n/a","n/a",IF(AK$3&gt;(A2taxstdlife+$E501),((Input!$M$144+Input!$M$110)*$M$7)-SUM($M501:AJ501),((Input!$M$144+Input!$M$110)*$M$7)/A2taxstdlife))</f>
        <v>0</v>
      </c>
      <c r="AL501" s="164">
        <f>IF(A2taxstdlife="n/a","n/a",IF(AL$3&gt;(A2taxstdlife+$E501),((Input!$M$144+Input!$M$110)*$M$7)-SUM($M501:AK501),((Input!$M$144+Input!$M$110)*$M$7)/A2taxstdlife))</f>
        <v>0</v>
      </c>
      <c r="AM501" s="164">
        <f>IF(A2taxstdlife="n/a","n/a",IF(AM$3&gt;(A2taxstdlife+$E501),((Input!$M$144+Input!$M$110)*$M$7)-SUM($M501:AL501),((Input!$M$144+Input!$M$110)*$M$7)/A2taxstdlife))</f>
        <v>0</v>
      </c>
      <c r="AN501" s="164">
        <f>IF(A2taxstdlife="n/a","n/a",IF(AN$3&gt;(A2taxstdlife+$E501),((Input!$M$144+Input!$M$110)*$M$7)-SUM($M501:AM501),((Input!$M$144+Input!$M$110)*$M$7)/A2taxstdlife))</f>
        <v>0</v>
      </c>
      <c r="AO501" s="164">
        <f>IF(A2taxstdlife="n/a","n/a",IF(AO$3&gt;(A2taxstdlife+$E501),((Input!$M$144+Input!$M$110)*$M$7)-SUM($M501:AN501),((Input!$M$144+Input!$M$110)*$M$7)/A2taxstdlife))</f>
        <v>0</v>
      </c>
      <c r="AP501" s="164">
        <f>IF(A2taxstdlife="n/a","n/a",IF(AP$3&gt;(A2taxstdlife+$E501),((Input!$M$144+Input!$M$110)*$M$7)-SUM($M501:AO501),((Input!$M$144+Input!$M$110)*$M$7)/A2taxstdlife))</f>
        <v>0</v>
      </c>
      <c r="AQ501" s="164">
        <f>IF(A2taxstdlife="n/a","n/a",IF(AQ$3&gt;(A2taxstdlife+$E501),((Input!$M$144+Input!$M$110)*$M$7)-SUM($M501:AP501),((Input!$M$144+Input!$M$110)*$M$7)/A2taxstdlife))</f>
        <v>0</v>
      </c>
      <c r="AR501" s="164">
        <f>IF(A2taxstdlife="n/a","n/a",IF(AR$3&gt;(A2taxstdlife+$E501),((Input!$M$144+Input!$M$110)*$M$7)-SUM($M501:AQ501),((Input!$M$144+Input!$M$110)*$M$7)/A2taxstdlife))</f>
        <v>0</v>
      </c>
      <c r="AS501" s="164">
        <f>IF(A2taxstdlife="n/a","n/a",IF(AS$3&gt;(A2taxstdlife+$E501),((Input!$M$144+Input!$M$110)*$M$7)-SUM($M501:AR501),((Input!$M$144+Input!$M$110)*$M$7)/A2taxstdlife))</f>
        <v>0</v>
      </c>
      <c r="AT501" s="164">
        <f>IF(A2taxstdlife="n/a","n/a",IF(AT$3&gt;(A2taxstdlife+$E501),((Input!$M$144+Input!$M$110)*$M$7)-SUM($M501:AS501),((Input!$M$144+Input!$M$110)*$M$7)/A2taxstdlife))</f>
        <v>0</v>
      </c>
      <c r="AU501" s="164">
        <f>IF(A2taxstdlife="n/a","n/a",IF(AU$3&gt;(A2taxstdlife+$E501),((Input!$M$144+Input!$M$110)*$M$7)-SUM($M501:AT501),((Input!$M$144+Input!$M$110)*$M$7)/A2taxstdlife))</f>
        <v>0</v>
      </c>
      <c r="AV501" s="164">
        <f>IF(A2taxstdlife="n/a","n/a",IF(AV$3&gt;(A2taxstdlife+$E501),((Input!$M$144+Input!$M$110)*$M$7)-SUM($M501:AU501),((Input!$M$144+Input!$M$110)*$M$7)/A2taxstdlife))</f>
        <v>0</v>
      </c>
      <c r="AW501" s="164">
        <f>IF(A2taxstdlife="n/a","n/a",IF(AW$3&gt;(A2taxstdlife+$E501),((Input!$M$144+Input!$M$110)*$M$7)-SUM($M501:AV501),((Input!$M$144+Input!$M$110)*$M$7)/A2taxstdlife))</f>
        <v>0</v>
      </c>
      <c r="AX501" s="164">
        <f>IF(A2taxstdlife="n/a","n/a",IF(AX$3&gt;(A2taxstdlife+$E501),((Input!$M$144+Input!$M$110)*$M$7)-SUM($M501:AW501),((Input!$M$144+Input!$M$110)*$M$7)/A2taxstdlife))</f>
        <v>0</v>
      </c>
      <c r="AY501" s="164">
        <f>IF(A2taxstdlife="n/a","n/a",IF(AY$3&gt;(A2taxstdlife+$E501),((Input!$M$144+Input!$M$110)*$M$7)-SUM($M501:AX501),((Input!$M$144+Input!$M$110)*$M$7)/A2taxstdlife))</f>
        <v>0</v>
      </c>
      <c r="AZ501" s="164">
        <f>IF(A2taxstdlife="n/a","n/a",IF(AZ$3&gt;(A2taxstdlife+$E501),((Input!$M$144+Input!$M$110)*$M$7)-SUM($M501:AY501),((Input!$M$144+Input!$M$110)*$M$7)/A2taxstdlife))</f>
        <v>0</v>
      </c>
      <c r="BA501" s="164">
        <f>IF(A2taxstdlife="n/a","n/a",IF(BA$3&gt;(A2taxstdlife+$E501),((Input!$M$144+Input!$M$110)*$M$7)-SUM($M501:AZ501),((Input!$M$144+Input!$M$110)*$M$7)/A2taxstdlife))</f>
        <v>0</v>
      </c>
      <c r="BB501" s="164">
        <f>IF(A2taxstdlife="n/a","n/a",IF(BB$3&gt;(A2taxstdlife+$E501),((Input!$M$144+Input!$M$110)*$M$7)-SUM($M501:BA501),((Input!$M$144+Input!$M$110)*$M$7)/A2taxstdlife))</f>
        <v>0</v>
      </c>
      <c r="BC501" s="164">
        <f>IF(A2taxstdlife="n/a","n/a",IF(BC$3&gt;(A2taxstdlife+$E501),((Input!$M$144+Input!$M$110)*$M$7)-SUM($M501:BB501),((Input!$M$144+Input!$M$110)*$M$7)/A2taxstdlife))</f>
        <v>0</v>
      </c>
      <c r="BD501" s="164">
        <f>IF(A2taxstdlife="n/a","n/a",IF(BD$3&gt;(A2taxstdlife+$E501),((Input!$M$144+Input!$M$110)*$M$7)-SUM($M501:BC501),((Input!$M$144+Input!$M$110)*$M$7)/A2taxstdlife))</f>
        <v>0</v>
      </c>
      <c r="BE501" s="164">
        <f>IF(A2taxstdlife="n/a","n/a",IF(BE$3&gt;(A2taxstdlife+$E501),((Input!$M$144+Input!$M$110)*$M$7)-SUM($M501:BD501),((Input!$M$144+Input!$M$110)*$M$7)/A2taxstdlife))</f>
        <v>0</v>
      </c>
      <c r="BF501" s="164">
        <f>IF(A2taxstdlife="n/a","n/a",IF(BF$3&gt;(A2taxstdlife+$E501),((Input!$M$144+Input!$M$110)*$M$7)-SUM($M501:BE501),((Input!$M$144+Input!$M$110)*$M$7)/A2taxstdlife))</f>
        <v>0</v>
      </c>
      <c r="BG501" s="164">
        <f>IF(A2taxstdlife="n/a","n/a",IF(BG$3&gt;(A2taxstdlife+$E501),((Input!$M$144+Input!$M$110)*$M$7)-SUM($M501:BF501),((Input!$M$144+Input!$M$110)*$M$7)/A2taxstdlife))</f>
        <v>0</v>
      </c>
      <c r="BH501" s="164">
        <f>IF(A2taxstdlife="n/a","n/a",IF(BH$3&gt;(A2taxstdlife+$E501),((Input!$M$144+Input!$M$110)*$M$7)-SUM($M501:BG501),((Input!$M$144+Input!$M$110)*$M$7)/A2taxstdlife))</f>
        <v>0</v>
      </c>
      <c r="BI501" s="164">
        <f>IF(A2taxstdlife="n/a","n/a",IF(BI$3&gt;(A2taxstdlife+$E501),((Input!$M$144+Input!$M$110)*$M$7)-SUM($M501:BH501),((Input!$M$144+Input!$M$110)*$M$7)/A2taxstdlife))</f>
        <v>0</v>
      </c>
      <c r="BJ501" s="18"/>
      <c r="BK501" s="18"/>
    </row>
    <row r="502" spans="1:63" s="6" customFormat="1" hidden="1" outlineLevel="2" x14ac:dyDescent="0.2">
      <c r="A502" s="18"/>
      <c r="B502" s="18"/>
      <c r="C502" s="36"/>
      <c r="D502" s="485"/>
      <c r="E502" s="283">
        <v>8</v>
      </c>
      <c r="F502" s="38"/>
      <c r="G502" s="306"/>
      <c r="H502" s="308"/>
      <c r="I502" s="308"/>
      <c r="J502" s="308"/>
      <c r="K502" s="308"/>
      <c r="L502" s="308"/>
      <c r="M502" s="308"/>
      <c r="N502" s="307"/>
      <c r="O502" s="164">
        <f>IF(A2taxstdlife="n/a","n/a",IF(O$3&gt;(A2taxstdlife+$E502),((Input!$N$144+Input!$N$110)*$N$7)-SUM($N502:N502),((Input!$N$144+Input!$N$110)*$N$7)/A2taxstdlife))</f>
        <v>0</v>
      </c>
      <c r="P502" s="164">
        <f>IF(A2taxstdlife="n/a","n/a",IF(P$3&gt;(A2taxstdlife+$E502),((Input!$N$144+Input!$N$110)*$N$7)-SUM($N502:O502),((Input!$N$144+Input!$N$110)*$N$7)/A2taxstdlife))</f>
        <v>0</v>
      </c>
      <c r="Q502" s="164">
        <f>IF(A2taxstdlife="n/a","n/a",IF(Q$3&gt;(A2taxstdlife+$E502),((Input!$N$144+Input!$N$110)*$N$7)-SUM($N502:P502),((Input!$N$144+Input!$N$110)*$N$7)/A2taxstdlife))</f>
        <v>0</v>
      </c>
      <c r="R502" s="164">
        <f>IF(A2taxstdlife="n/a","n/a",IF(R$3&gt;(A2taxstdlife+$E502),((Input!$N$144+Input!$N$110)*$N$7)-SUM($N502:Q502),((Input!$N$144+Input!$N$110)*$N$7)/A2taxstdlife))</f>
        <v>0</v>
      </c>
      <c r="S502" s="164">
        <f>IF(A2taxstdlife="n/a","n/a",IF(S$3&gt;(A2taxstdlife+$E502),((Input!$N$144+Input!$N$110)*$N$7)-SUM($N502:R502),((Input!$N$144+Input!$N$110)*$N$7)/A2taxstdlife))</f>
        <v>0</v>
      </c>
      <c r="T502" s="164">
        <f>IF(A2taxstdlife="n/a","n/a",IF(T$3&gt;(A2taxstdlife+$E502),((Input!$N$144+Input!$N$110)*$N$7)-SUM($N502:S502),((Input!$N$144+Input!$N$110)*$N$7)/A2taxstdlife))</f>
        <v>0</v>
      </c>
      <c r="U502" s="164">
        <f>IF(A2taxstdlife="n/a","n/a",IF(U$3&gt;(A2taxstdlife+$E502),((Input!$N$144+Input!$N$110)*$N$7)-SUM($N502:T502),((Input!$N$144+Input!$N$110)*$N$7)/A2taxstdlife))</f>
        <v>0</v>
      </c>
      <c r="V502" s="164">
        <f>IF(A2taxstdlife="n/a","n/a",IF(V$3&gt;(A2taxstdlife+$E502),((Input!$N$144+Input!$N$110)*$N$7)-SUM($N502:U502),((Input!$N$144+Input!$N$110)*$N$7)/A2taxstdlife))</f>
        <v>0</v>
      </c>
      <c r="W502" s="164">
        <f>IF(A2taxstdlife="n/a","n/a",IF(W$3&gt;(A2taxstdlife+$E502),((Input!$N$144+Input!$N$110)*$N$7)-SUM($N502:V502),((Input!$N$144+Input!$N$110)*$N$7)/A2taxstdlife))</f>
        <v>0</v>
      </c>
      <c r="X502" s="164">
        <f>IF(A2taxstdlife="n/a","n/a",IF(X$3&gt;(A2taxstdlife+$E502),((Input!$N$144+Input!$N$110)*$N$7)-SUM($N502:W502),((Input!$N$144+Input!$N$110)*$N$7)/A2taxstdlife))</f>
        <v>0</v>
      </c>
      <c r="Y502" s="164">
        <f>IF(A2taxstdlife="n/a","n/a",IF(Y$3&gt;(A2taxstdlife+$E502),((Input!$N$144+Input!$N$110)*$N$7)-SUM($N502:X502),((Input!$N$144+Input!$N$110)*$N$7)/A2taxstdlife))</f>
        <v>0</v>
      </c>
      <c r="Z502" s="164">
        <f>IF(A2taxstdlife="n/a","n/a",IF(Z$3&gt;(A2taxstdlife+$E502),((Input!$N$144+Input!$N$110)*$N$7)-SUM($N502:Y502),((Input!$N$144+Input!$N$110)*$N$7)/A2taxstdlife))</f>
        <v>0</v>
      </c>
      <c r="AA502" s="164">
        <f>IF(A2taxstdlife="n/a","n/a",IF(AA$3&gt;(A2taxstdlife+$E502),((Input!$N$144+Input!$N$110)*$N$7)-SUM($N502:Z502),((Input!$N$144+Input!$N$110)*$N$7)/A2taxstdlife))</f>
        <v>0</v>
      </c>
      <c r="AB502" s="164">
        <f>IF(A2taxstdlife="n/a","n/a",IF(AB$3&gt;(A2taxstdlife+$E502),((Input!$N$144+Input!$N$110)*$N$7)-SUM($N502:AA502),((Input!$N$144+Input!$N$110)*$N$7)/A2taxstdlife))</f>
        <v>0</v>
      </c>
      <c r="AC502" s="164">
        <f>IF(A2taxstdlife="n/a","n/a",IF(AC$3&gt;(A2taxstdlife+$E502),((Input!$N$144+Input!$N$110)*$N$7)-SUM($N502:AB502),((Input!$N$144+Input!$N$110)*$N$7)/A2taxstdlife))</f>
        <v>0</v>
      </c>
      <c r="AD502" s="164">
        <f>IF(A2taxstdlife="n/a","n/a",IF(AD$3&gt;(A2taxstdlife+$E502),((Input!$N$144+Input!$N$110)*$N$7)-SUM($N502:AC502),((Input!$N$144+Input!$N$110)*$N$7)/A2taxstdlife))</f>
        <v>0</v>
      </c>
      <c r="AE502" s="164">
        <f>IF(A2taxstdlife="n/a","n/a",IF(AE$3&gt;(A2taxstdlife+$E502),((Input!$N$144+Input!$N$110)*$N$7)-SUM($N502:AD502),((Input!$N$144+Input!$N$110)*$N$7)/A2taxstdlife))</f>
        <v>0</v>
      </c>
      <c r="AF502" s="164">
        <f>IF(A2taxstdlife="n/a","n/a",IF(AF$3&gt;(A2taxstdlife+$E502),((Input!$N$144+Input!$N$110)*$N$7)-SUM($N502:AE502),((Input!$N$144+Input!$N$110)*$N$7)/A2taxstdlife))</f>
        <v>0</v>
      </c>
      <c r="AG502" s="164">
        <f>IF(A2taxstdlife="n/a","n/a",IF(AG$3&gt;(A2taxstdlife+$E502),((Input!$N$144+Input!$N$110)*$N$7)-SUM($N502:AF502),((Input!$N$144+Input!$N$110)*$N$7)/A2taxstdlife))</f>
        <v>0</v>
      </c>
      <c r="AH502" s="164">
        <f>IF(A2taxstdlife="n/a","n/a",IF(AH$3&gt;(A2taxstdlife+$E502),((Input!$N$144+Input!$N$110)*$N$7)-SUM($N502:AG502),((Input!$N$144+Input!$N$110)*$N$7)/A2taxstdlife))</f>
        <v>0</v>
      </c>
      <c r="AI502" s="164">
        <f>IF(A2taxstdlife="n/a","n/a",IF(AI$3&gt;(A2taxstdlife+$E502),((Input!$N$144+Input!$N$110)*$N$7)-SUM($N502:AH502),((Input!$N$144+Input!$N$110)*$N$7)/A2taxstdlife))</f>
        <v>0</v>
      </c>
      <c r="AJ502" s="164">
        <f>IF(A2taxstdlife="n/a","n/a",IF(AJ$3&gt;(A2taxstdlife+$E502),((Input!$N$144+Input!$N$110)*$N$7)-SUM($N502:AI502),((Input!$N$144+Input!$N$110)*$N$7)/A2taxstdlife))</f>
        <v>0</v>
      </c>
      <c r="AK502" s="164">
        <f>IF(A2taxstdlife="n/a","n/a",IF(AK$3&gt;(A2taxstdlife+$E502),((Input!$N$144+Input!$N$110)*$N$7)-SUM($N502:AJ502),((Input!$N$144+Input!$N$110)*$N$7)/A2taxstdlife))</f>
        <v>0</v>
      </c>
      <c r="AL502" s="164">
        <f>IF(A2taxstdlife="n/a","n/a",IF(AL$3&gt;(A2taxstdlife+$E502),((Input!$N$144+Input!$N$110)*$N$7)-SUM($N502:AK502),((Input!$N$144+Input!$N$110)*$N$7)/A2taxstdlife))</f>
        <v>0</v>
      </c>
      <c r="AM502" s="164">
        <f>IF(A2taxstdlife="n/a","n/a",IF(AM$3&gt;(A2taxstdlife+$E502),((Input!$N$144+Input!$N$110)*$N$7)-SUM($N502:AL502),((Input!$N$144+Input!$N$110)*$N$7)/A2taxstdlife))</f>
        <v>0</v>
      </c>
      <c r="AN502" s="164">
        <f>IF(A2taxstdlife="n/a","n/a",IF(AN$3&gt;(A2taxstdlife+$E502),((Input!$N$144+Input!$N$110)*$N$7)-SUM($N502:AM502),((Input!$N$144+Input!$N$110)*$N$7)/A2taxstdlife))</f>
        <v>0</v>
      </c>
      <c r="AO502" s="164">
        <f>IF(A2taxstdlife="n/a","n/a",IF(AO$3&gt;(A2taxstdlife+$E502),((Input!$N$144+Input!$N$110)*$N$7)-SUM($N502:AN502),((Input!$N$144+Input!$N$110)*$N$7)/A2taxstdlife))</f>
        <v>0</v>
      </c>
      <c r="AP502" s="164">
        <f>IF(A2taxstdlife="n/a","n/a",IF(AP$3&gt;(A2taxstdlife+$E502),((Input!$N$144+Input!$N$110)*$N$7)-SUM($N502:AO502),((Input!$N$144+Input!$N$110)*$N$7)/A2taxstdlife))</f>
        <v>0</v>
      </c>
      <c r="AQ502" s="164">
        <f>IF(A2taxstdlife="n/a","n/a",IF(AQ$3&gt;(A2taxstdlife+$E502),((Input!$N$144+Input!$N$110)*$N$7)-SUM($N502:AP502),((Input!$N$144+Input!$N$110)*$N$7)/A2taxstdlife))</f>
        <v>0</v>
      </c>
      <c r="AR502" s="164">
        <f>IF(A2taxstdlife="n/a","n/a",IF(AR$3&gt;(A2taxstdlife+$E502),((Input!$N$144+Input!$N$110)*$N$7)-SUM($N502:AQ502),((Input!$N$144+Input!$N$110)*$N$7)/A2taxstdlife))</f>
        <v>0</v>
      </c>
      <c r="AS502" s="164">
        <f>IF(A2taxstdlife="n/a","n/a",IF(AS$3&gt;(A2taxstdlife+$E502),((Input!$N$144+Input!$N$110)*$N$7)-SUM($N502:AR502),((Input!$N$144+Input!$N$110)*$N$7)/A2taxstdlife))</f>
        <v>0</v>
      </c>
      <c r="AT502" s="164">
        <f>IF(A2taxstdlife="n/a","n/a",IF(AT$3&gt;(A2taxstdlife+$E502),((Input!$N$144+Input!$N$110)*$N$7)-SUM($N502:AS502),((Input!$N$144+Input!$N$110)*$N$7)/A2taxstdlife))</f>
        <v>0</v>
      </c>
      <c r="AU502" s="164">
        <f>IF(A2taxstdlife="n/a","n/a",IF(AU$3&gt;(A2taxstdlife+$E502),((Input!$N$144+Input!$N$110)*$N$7)-SUM($N502:AT502),((Input!$N$144+Input!$N$110)*$N$7)/A2taxstdlife))</f>
        <v>0</v>
      </c>
      <c r="AV502" s="164">
        <f>IF(A2taxstdlife="n/a","n/a",IF(AV$3&gt;(A2taxstdlife+$E502),((Input!$N$144+Input!$N$110)*$N$7)-SUM($N502:AU502),((Input!$N$144+Input!$N$110)*$N$7)/A2taxstdlife))</f>
        <v>0</v>
      </c>
      <c r="AW502" s="164">
        <f>IF(A2taxstdlife="n/a","n/a",IF(AW$3&gt;(A2taxstdlife+$E502),((Input!$N$144+Input!$N$110)*$N$7)-SUM($N502:AV502),((Input!$N$144+Input!$N$110)*$N$7)/A2taxstdlife))</f>
        <v>0</v>
      </c>
      <c r="AX502" s="164">
        <f>IF(A2taxstdlife="n/a","n/a",IF(AX$3&gt;(A2taxstdlife+$E502),((Input!$N$144+Input!$N$110)*$N$7)-SUM($N502:AW502),((Input!$N$144+Input!$N$110)*$N$7)/A2taxstdlife))</f>
        <v>0</v>
      </c>
      <c r="AY502" s="164">
        <f>IF(A2taxstdlife="n/a","n/a",IF(AY$3&gt;(A2taxstdlife+$E502),((Input!$N$144+Input!$N$110)*$N$7)-SUM($N502:AX502),((Input!$N$144+Input!$N$110)*$N$7)/A2taxstdlife))</f>
        <v>0</v>
      </c>
      <c r="AZ502" s="164">
        <f>IF(A2taxstdlife="n/a","n/a",IF(AZ$3&gt;(A2taxstdlife+$E502),((Input!$N$144+Input!$N$110)*$N$7)-SUM($N502:AY502),((Input!$N$144+Input!$N$110)*$N$7)/A2taxstdlife))</f>
        <v>0</v>
      </c>
      <c r="BA502" s="164">
        <f>IF(A2taxstdlife="n/a","n/a",IF(BA$3&gt;(A2taxstdlife+$E502),((Input!$N$144+Input!$N$110)*$N$7)-SUM($N502:AZ502),((Input!$N$144+Input!$N$110)*$N$7)/A2taxstdlife))</f>
        <v>0</v>
      </c>
      <c r="BB502" s="164">
        <f>IF(A2taxstdlife="n/a","n/a",IF(BB$3&gt;(A2taxstdlife+$E502),((Input!$N$144+Input!$N$110)*$N$7)-SUM($N502:BA502),((Input!$N$144+Input!$N$110)*$N$7)/A2taxstdlife))</f>
        <v>0</v>
      </c>
      <c r="BC502" s="164">
        <f>IF(A2taxstdlife="n/a","n/a",IF(BC$3&gt;(A2taxstdlife+$E502),((Input!$N$144+Input!$N$110)*$N$7)-SUM($N502:BB502),((Input!$N$144+Input!$N$110)*$N$7)/A2taxstdlife))</f>
        <v>0</v>
      </c>
      <c r="BD502" s="164">
        <f>IF(A2taxstdlife="n/a","n/a",IF(BD$3&gt;(A2taxstdlife+$E502),((Input!$N$144+Input!$N$110)*$N$7)-SUM($N502:BC502),((Input!$N$144+Input!$N$110)*$N$7)/A2taxstdlife))</f>
        <v>0</v>
      </c>
      <c r="BE502" s="164">
        <f>IF(A2taxstdlife="n/a","n/a",IF(BE$3&gt;(A2taxstdlife+$E502),((Input!$N$144+Input!$N$110)*$N$7)-SUM($N502:BD502),((Input!$N$144+Input!$N$110)*$N$7)/A2taxstdlife))</f>
        <v>0</v>
      </c>
      <c r="BF502" s="164">
        <f>IF(A2taxstdlife="n/a","n/a",IF(BF$3&gt;(A2taxstdlife+$E502),((Input!$N$144+Input!$N$110)*$N$7)-SUM($N502:BE502),((Input!$N$144+Input!$N$110)*$N$7)/A2taxstdlife))</f>
        <v>0</v>
      </c>
      <c r="BG502" s="164">
        <f>IF(A2taxstdlife="n/a","n/a",IF(BG$3&gt;(A2taxstdlife+$E502),((Input!$N$144+Input!$N$110)*$N$7)-SUM($N502:BF502),((Input!$N$144+Input!$N$110)*$N$7)/A2taxstdlife))</f>
        <v>0</v>
      </c>
      <c r="BH502" s="164">
        <f>IF(A2taxstdlife="n/a","n/a",IF(BH$3&gt;(A2taxstdlife+$E502),((Input!$N$144+Input!$N$110)*$N$7)-SUM($N502:BG502),((Input!$N$144+Input!$N$110)*$N$7)/A2taxstdlife))</f>
        <v>0</v>
      </c>
      <c r="BI502" s="164">
        <f>IF(A2taxstdlife="n/a","n/a",IF(BI$3&gt;(A2taxstdlife+$E502),((Input!$N$144+Input!$N$110)*$N$7)-SUM($N502:BH502),((Input!$N$144+Input!$N$110)*$N$7)/A2taxstdlife))</f>
        <v>0</v>
      </c>
      <c r="BJ502" s="18"/>
      <c r="BK502" s="18"/>
    </row>
    <row r="503" spans="1:63" s="6" customFormat="1" hidden="1" outlineLevel="2" x14ac:dyDescent="0.2">
      <c r="A503" s="18"/>
      <c r="B503" s="18"/>
      <c r="C503" s="36"/>
      <c r="D503" s="485"/>
      <c r="E503" s="283">
        <v>9</v>
      </c>
      <c r="F503" s="38"/>
      <c r="G503" s="306"/>
      <c r="H503" s="308"/>
      <c r="I503" s="308"/>
      <c r="J503" s="308"/>
      <c r="K503" s="308"/>
      <c r="L503" s="308"/>
      <c r="M503" s="308"/>
      <c r="N503" s="308"/>
      <c r="O503" s="307"/>
      <c r="P503" s="164">
        <f>IF(A2taxstdlife="n/a","n/a",IF(P$3&gt;(A2taxstdlife+$E503),((Input!$O$144+Input!$O$110)*$O$7)-SUM($O503:O503),((Input!$O$144+Input!$O$110)*$O$7)/A2taxstdlife))</f>
        <v>0</v>
      </c>
      <c r="Q503" s="164">
        <f>IF(A2taxstdlife="n/a","n/a",IF(Q$3&gt;(A2taxstdlife+$E503),((Input!$O$144+Input!$O$110)*$O$7)-SUM($O503:P503),((Input!$O$144+Input!$O$110)*$O$7)/A2taxstdlife))</f>
        <v>0</v>
      </c>
      <c r="R503" s="164">
        <f>IF(A2taxstdlife="n/a","n/a",IF(R$3&gt;(A2taxstdlife+$E503),((Input!$O$144+Input!$O$110)*$O$7)-SUM($O503:Q503),((Input!$O$144+Input!$O$110)*$O$7)/A2taxstdlife))</f>
        <v>0</v>
      </c>
      <c r="S503" s="164">
        <f>IF(A2taxstdlife="n/a","n/a",IF(S$3&gt;(A2taxstdlife+$E503),((Input!$O$144+Input!$O$110)*$O$7)-SUM($O503:R503),((Input!$O$144+Input!$O$110)*$O$7)/A2taxstdlife))</f>
        <v>0</v>
      </c>
      <c r="T503" s="164">
        <f>IF(A2taxstdlife="n/a","n/a",IF(T$3&gt;(A2taxstdlife+$E503),((Input!$O$144+Input!$O$110)*$O$7)-SUM($O503:S503),((Input!$O$144+Input!$O$110)*$O$7)/A2taxstdlife))</f>
        <v>0</v>
      </c>
      <c r="U503" s="164">
        <f>IF(A2taxstdlife="n/a","n/a",IF(U$3&gt;(A2taxstdlife+$E503),((Input!$O$144+Input!$O$110)*$O$7)-SUM($O503:T503),((Input!$O$144+Input!$O$110)*$O$7)/A2taxstdlife))</f>
        <v>0</v>
      </c>
      <c r="V503" s="164">
        <f>IF(A2taxstdlife="n/a","n/a",IF(V$3&gt;(A2taxstdlife+$E503),((Input!$O$144+Input!$O$110)*$O$7)-SUM($O503:U503),((Input!$O$144+Input!$O$110)*$O$7)/A2taxstdlife))</f>
        <v>0</v>
      </c>
      <c r="W503" s="164">
        <f>IF(A2taxstdlife="n/a","n/a",IF(W$3&gt;(A2taxstdlife+$E503),((Input!$O$144+Input!$O$110)*$O$7)-SUM($O503:V503),((Input!$O$144+Input!$O$110)*$O$7)/A2taxstdlife))</f>
        <v>0</v>
      </c>
      <c r="X503" s="164">
        <f>IF(A2taxstdlife="n/a","n/a",IF(X$3&gt;(A2taxstdlife+$E503),((Input!$O$144+Input!$O$110)*$O$7)-SUM($O503:W503),((Input!$O$144+Input!$O$110)*$O$7)/A2taxstdlife))</f>
        <v>0</v>
      </c>
      <c r="Y503" s="164">
        <f>IF(A2taxstdlife="n/a","n/a",IF(Y$3&gt;(A2taxstdlife+$E503),((Input!$O$144+Input!$O$110)*$O$7)-SUM($O503:X503),((Input!$O$144+Input!$O$110)*$O$7)/A2taxstdlife))</f>
        <v>0</v>
      </c>
      <c r="Z503" s="164">
        <f>IF(A2taxstdlife="n/a","n/a",IF(Z$3&gt;(A2taxstdlife+$E503),((Input!$O$144+Input!$O$110)*$O$7)-SUM($O503:Y503),((Input!$O$144+Input!$O$110)*$O$7)/A2taxstdlife))</f>
        <v>0</v>
      </c>
      <c r="AA503" s="164">
        <f>IF(A2taxstdlife="n/a","n/a",IF(AA$3&gt;(A2taxstdlife+$E503),((Input!$O$144+Input!$O$110)*$O$7)-SUM($O503:Z503),((Input!$O$144+Input!$O$110)*$O$7)/A2taxstdlife))</f>
        <v>0</v>
      </c>
      <c r="AB503" s="164">
        <f>IF(A2taxstdlife="n/a","n/a",IF(AB$3&gt;(A2taxstdlife+$E503),((Input!$O$144+Input!$O$110)*$O$7)-SUM($O503:AA503),((Input!$O$144+Input!$O$110)*$O$7)/A2taxstdlife))</f>
        <v>0</v>
      </c>
      <c r="AC503" s="164">
        <f>IF(A2taxstdlife="n/a","n/a",IF(AC$3&gt;(A2taxstdlife+$E503),((Input!$O$144+Input!$O$110)*$O$7)-SUM($O503:AB503),((Input!$O$144+Input!$O$110)*$O$7)/A2taxstdlife))</f>
        <v>0</v>
      </c>
      <c r="AD503" s="164">
        <f>IF(A2taxstdlife="n/a","n/a",IF(AD$3&gt;(A2taxstdlife+$E503),((Input!$O$144+Input!$O$110)*$O$7)-SUM($O503:AC503),((Input!$O$144+Input!$O$110)*$O$7)/A2taxstdlife))</f>
        <v>0</v>
      </c>
      <c r="AE503" s="164">
        <f>IF(A2taxstdlife="n/a","n/a",IF(AE$3&gt;(A2taxstdlife+$E503),((Input!$O$144+Input!$O$110)*$O$7)-SUM($O503:AD503),((Input!$O$144+Input!$O$110)*$O$7)/A2taxstdlife))</f>
        <v>0</v>
      </c>
      <c r="AF503" s="164">
        <f>IF(A2taxstdlife="n/a","n/a",IF(AF$3&gt;(A2taxstdlife+$E503),((Input!$O$144+Input!$O$110)*$O$7)-SUM($O503:AE503),((Input!$O$144+Input!$O$110)*$O$7)/A2taxstdlife))</f>
        <v>0</v>
      </c>
      <c r="AG503" s="164">
        <f>IF(A2taxstdlife="n/a","n/a",IF(AG$3&gt;(A2taxstdlife+$E503),((Input!$O$144+Input!$O$110)*$O$7)-SUM($O503:AF503),((Input!$O$144+Input!$O$110)*$O$7)/A2taxstdlife))</f>
        <v>0</v>
      </c>
      <c r="AH503" s="164">
        <f>IF(A2taxstdlife="n/a","n/a",IF(AH$3&gt;(A2taxstdlife+$E503),((Input!$O$144+Input!$O$110)*$O$7)-SUM($O503:AG503),((Input!$O$144+Input!$O$110)*$O$7)/A2taxstdlife))</f>
        <v>0</v>
      </c>
      <c r="AI503" s="164">
        <f>IF(A2taxstdlife="n/a","n/a",IF(AI$3&gt;(A2taxstdlife+$E503),((Input!$O$144+Input!$O$110)*$O$7)-SUM($O503:AH503),((Input!$O$144+Input!$O$110)*$O$7)/A2taxstdlife))</f>
        <v>0</v>
      </c>
      <c r="AJ503" s="164">
        <f>IF(A2taxstdlife="n/a","n/a",IF(AJ$3&gt;(A2taxstdlife+$E503),((Input!$O$144+Input!$O$110)*$O$7)-SUM($O503:AI503),((Input!$O$144+Input!$O$110)*$O$7)/A2taxstdlife))</f>
        <v>0</v>
      </c>
      <c r="AK503" s="164">
        <f>IF(A2taxstdlife="n/a","n/a",IF(AK$3&gt;(A2taxstdlife+$E503),((Input!$O$144+Input!$O$110)*$O$7)-SUM($O503:AJ503),((Input!$O$144+Input!$O$110)*$O$7)/A2taxstdlife))</f>
        <v>0</v>
      </c>
      <c r="AL503" s="164">
        <f>IF(A2taxstdlife="n/a","n/a",IF(AL$3&gt;(A2taxstdlife+$E503),((Input!$O$144+Input!$O$110)*$O$7)-SUM($O503:AK503),((Input!$O$144+Input!$O$110)*$O$7)/A2taxstdlife))</f>
        <v>0</v>
      </c>
      <c r="AM503" s="164">
        <f>IF(A2taxstdlife="n/a","n/a",IF(AM$3&gt;(A2taxstdlife+$E503),((Input!$O$144+Input!$O$110)*$O$7)-SUM($O503:AL503),((Input!$O$144+Input!$O$110)*$O$7)/A2taxstdlife))</f>
        <v>0</v>
      </c>
      <c r="AN503" s="164">
        <f>IF(A2taxstdlife="n/a","n/a",IF(AN$3&gt;(A2taxstdlife+$E503),((Input!$O$144+Input!$O$110)*$O$7)-SUM($O503:AM503),((Input!$O$144+Input!$O$110)*$O$7)/A2taxstdlife))</f>
        <v>0</v>
      </c>
      <c r="AO503" s="164">
        <f>IF(A2taxstdlife="n/a","n/a",IF(AO$3&gt;(A2taxstdlife+$E503),((Input!$O$144+Input!$O$110)*$O$7)-SUM($O503:AN503),((Input!$O$144+Input!$O$110)*$O$7)/A2taxstdlife))</f>
        <v>0</v>
      </c>
      <c r="AP503" s="164">
        <f>IF(A2taxstdlife="n/a","n/a",IF(AP$3&gt;(A2taxstdlife+$E503),((Input!$O$144+Input!$O$110)*$O$7)-SUM($O503:AO503),((Input!$O$144+Input!$O$110)*$O$7)/A2taxstdlife))</f>
        <v>0</v>
      </c>
      <c r="AQ503" s="164">
        <f>IF(A2taxstdlife="n/a","n/a",IF(AQ$3&gt;(A2taxstdlife+$E503),((Input!$O$144+Input!$O$110)*$O$7)-SUM($O503:AP503),((Input!$O$144+Input!$O$110)*$O$7)/A2taxstdlife))</f>
        <v>0</v>
      </c>
      <c r="AR503" s="164">
        <f>IF(A2taxstdlife="n/a","n/a",IF(AR$3&gt;(A2taxstdlife+$E503),((Input!$O$144+Input!$O$110)*$O$7)-SUM($O503:AQ503),((Input!$O$144+Input!$O$110)*$O$7)/A2taxstdlife))</f>
        <v>0</v>
      </c>
      <c r="AS503" s="164">
        <f>IF(A2taxstdlife="n/a","n/a",IF(AS$3&gt;(A2taxstdlife+$E503),((Input!$O$144+Input!$O$110)*$O$7)-SUM($O503:AR503),((Input!$O$144+Input!$O$110)*$O$7)/A2taxstdlife))</f>
        <v>0</v>
      </c>
      <c r="AT503" s="164">
        <f>IF(A2taxstdlife="n/a","n/a",IF(AT$3&gt;(A2taxstdlife+$E503),((Input!$O$144+Input!$O$110)*$O$7)-SUM($O503:AS503),((Input!$O$144+Input!$O$110)*$O$7)/A2taxstdlife))</f>
        <v>0</v>
      </c>
      <c r="AU503" s="164">
        <f>IF(A2taxstdlife="n/a","n/a",IF(AU$3&gt;(A2taxstdlife+$E503),((Input!$O$144+Input!$O$110)*$O$7)-SUM($O503:AT503),((Input!$O$144+Input!$O$110)*$O$7)/A2taxstdlife))</f>
        <v>0</v>
      </c>
      <c r="AV503" s="164">
        <f>IF(A2taxstdlife="n/a","n/a",IF(AV$3&gt;(A2taxstdlife+$E503),((Input!$O$144+Input!$O$110)*$O$7)-SUM($O503:AU503),((Input!$O$144+Input!$O$110)*$O$7)/A2taxstdlife))</f>
        <v>0</v>
      </c>
      <c r="AW503" s="164">
        <f>IF(A2taxstdlife="n/a","n/a",IF(AW$3&gt;(A2taxstdlife+$E503),((Input!$O$144+Input!$O$110)*$O$7)-SUM($O503:AV503),((Input!$O$144+Input!$O$110)*$O$7)/A2taxstdlife))</f>
        <v>0</v>
      </c>
      <c r="AX503" s="164">
        <f>IF(A2taxstdlife="n/a","n/a",IF(AX$3&gt;(A2taxstdlife+$E503),((Input!$O$144+Input!$O$110)*$O$7)-SUM($O503:AW503),((Input!$O$144+Input!$O$110)*$O$7)/A2taxstdlife))</f>
        <v>0</v>
      </c>
      <c r="AY503" s="164">
        <f>IF(A2taxstdlife="n/a","n/a",IF(AY$3&gt;(A2taxstdlife+$E503),((Input!$O$144+Input!$O$110)*$O$7)-SUM($O503:AX503),((Input!$O$144+Input!$O$110)*$O$7)/A2taxstdlife))</f>
        <v>0</v>
      </c>
      <c r="AZ503" s="164">
        <f>IF(A2taxstdlife="n/a","n/a",IF(AZ$3&gt;(A2taxstdlife+$E503),((Input!$O$144+Input!$O$110)*$O$7)-SUM($O503:AY503),((Input!$O$144+Input!$O$110)*$O$7)/A2taxstdlife))</f>
        <v>0</v>
      </c>
      <c r="BA503" s="164">
        <f>IF(A2taxstdlife="n/a","n/a",IF(BA$3&gt;(A2taxstdlife+$E503),((Input!$O$144+Input!$O$110)*$O$7)-SUM($O503:AZ503),((Input!$O$144+Input!$O$110)*$O$7)/A2taxstdlife))</f>
        <v>0</v>
      </c>
      <c r="BB503" s="164">
        <f>IF(A2taxstdlife="n/a","n/a",IF(BB$3&gt;(A2taxstdlife+$E503),((Input!$O$144+Input!$O$110)*$O$7)-SUM($O503:BA503),((Input!$O$144+Input!$O$110)*$O$7)/A2taxstdlife))</f>
        <v>0</v>
      </c>
      <c r="BC503" s="164">
        <f>IF(A2taxstdlife="n/a","n/a",IF(BC$3&gt;(A2taxstdlife+$E503),((Input!$O$144+Input!$O$110)*$O$7)-SUM($O503:BB503),((Input!$O$144+Input!$O$110)*$O$7)/A2taxstdlife))</f>
        <v>0</v>
      </c>
      <c r="BD503" s="164">
        <f>IF(A2taxstdlife="n/a","n/a",IF(BD$3&gt;(A2taxstdlife+$E503),((Input!$O$144+Input!$O$110)*$O$7)-SUM($O503:BC503),((Input!$O$144+Input!$O$110)*$O$7)/A2taxstdlife))</f>
        <v>0</v>
      </c>
      <c r="BE503" s="164">
        <f>IF(A2taxstdlife="n/a","n/a",IF(BE$3&gt;(A2taxstdlife+$E503),((Input!$O$144+Input!$O$110)*$O$7)-SUM($O503:BD503),((Input!$O$144+Input!$O$110)*$O$7)/A2taxstdlife))</f>
        <v>0</v>
      </c>
      <c r="BF503" s="164">
        <f>IF(A2taxstdlife="n/a","n/a",IF(BF$3&gt;(A2taxstdlife+$E503),((Input!$O$144+Input!$O$110)*$O$7)-SUM($O503:BE503),((Input!$O$144+Input!$O$110)*$O$7)/A2taxstdlife))</f>
        <v>0</v>
      </c>
      <c r="BG503" s="164">
        <f>IF(A2taxstdlife="n/a","n/a",IF(BG$3&gt;(A2taxstdlife+$E503),((Input!$O$144+Input!$O$110)*$O$7)-SUM($O503:BF503),((Input!$O$144+Input!$O$110)*$O$7)/A2taxstdlife))</f>
        <v>0</v>
      </c>
      <c r="BH503" s="164">
        <f>IF(A2taxstdlife="n/a","n/a",IF(BH$3&gt;(A2taxstdlife+$E503),((Input!$O$144+Input!$O$110)*$O$7)-SUM($O503:BG503),((Input!$O$144+Input!$O$110)*$O$7)/A2taxstdlife))</f>
        <v>0</v>
      </c>
      <c r="BI503" s="164">
        <f>IF(A2taxstdlife="n/a","n/a",IF(BI$3&gt;(A2taxstdlife+$E503),((Input!$O$144+Input!$O$110)*$O$7)-SUM($O503:BH503),((Input!$O$144+Input!$O$110)*$O$7)/A2taxstdlife))</f>
        <v>0</v>
      </c>
      <c r="BJ503" s="18"/>
      <c r="BK503" s="18"/>
    </row>
    <row r="504" spans="1:63" s="6" customFormat="1" hidden="1" outlineLevel="2" x14ac:dyDescent="0.2">
      <c r="A504" s="18"/>
      <c r="B504" s="18"/>
      <c r="C504" s="36"/>
      <c r="D504" s="485"/>
      <c r="E504" s="284">
        <v>10</v>
      </c>
      <c r="F504" s="38"/>
      <c r="G504" s="306"/>
      <c r="H504" s="308"/>
      <c r="I504" s="308"/>
      <c r="J504" s="308"/>
      <c r="K504" s="308"/>
      <c r="L504" s="308"/>
      <c r="M504" s="308"/>
      <c r="N504" s="308"/>
      <c r="O504" s="308"/>
      <c r="P504" s="307"/>
      <c r="Q504" s="164">
        <f>IF(A2taxstdlife="n/a","n/a",IF(Q$3&gt;(A2taxstdlife+$E504),((Input!$P$144+Input!$P$110)*$P$7)-SUM($P504:P504),((Input!$P$144+Input!$P$110)*$P$7)/A2taxstdlife))</f>
        <v>0</v>
      </c>
      <c r="R504" s="164">
        <f>IF(A2taxstdlife="n/a","n/a",IF(R$3&gt;(A2taxstdlife+$E504),((Input!$P$144+Input!$P$110)*$P$7)-SUM($P504:Q504),((Input!$P$144+Input!$P$110)*$P$7)/A2taxstdlife))</f>
        <v>0</v>
      </c>
      <c r="S504" s="164">
        <f>IF(A2taxstdlife="n/a","n/a",IF(S$3&gt;(A2taxstdlife+$E504),((Input!$P$144+Input!$P$110)*$P$7)-SUM($P504:R504),((Input!$P$144+Input!$P$110)*$P$7)/A2taxstdlife))</f>
        <v>0</v>
      </c>
      <c r="T504" s="164">
        <f>IF(A2taxstdlife="n/a","n/a",IF(T$3&gt;(A2taxstdlife+$E504),((Input!$P$144+Input!$P$110)*$P$7)-SUM($P504:S504),((Input!$P$144+Input!$P$110)*$P$7)/A2taxstdlife))</f>
        <v>0</v>
      </c>
      <c r="U504" s="164">
        <f>IF(A2taxstdlife="n/a","n/a",IF(U$3&gt;(A2taxstdlife+$E504),((Input!$P$144+Input!$P$110)*$P$7)-SUM($P504:T504),((Input!$P$144+Input!$P$110)*$P$7)/A2taxstdlife))</f>
        <v>0</v>
      </c>
      <c r="V504" s="164">
        <f>IF(A2taxstdlife="n/a","n/a",IF(V$3&gt;(A2taxstdlife+$E504),((Input!$P$144+Input!$P$110)*$P$7)-SUM($P504:U504),((Input!$P$144+Input!$P$110)*$P$7)/A2taxstdlife))</f>
        <v>0</v>
      </c>
      <c r="W504" s="164">
        <f>IF(A2taxstdlife="n/a","n/a",IF(W$3&gt;(A2taxstdlife+$E504),((Input!$P$144+Input!$P$110)*$P$7)-SUM($P504:V504),((Input!$P$144+Input!$P$110)*$P$7)/A2taxstdlife))</f>
        <v>0</v>
      </c>
      <c r="X504" s="164">
        <f>IF(A2taxstdlife="n/a","n/a",IF(X$3&gt;(A2taxstdlife+$E504),((Input!$P$144+Input!$P$110)*$P$7)-SUM($P504:W504),((Input!$P$144+Input!$P$110)*$P$7)/A2taxstdlife))</f>
        <v>0</v>
      </c>
      <c r="Y504" s="164">
        <f>IF(A2taxstdlife="n/a","n/a",IF(Y$3&gt;(A2taxstdlife+$E504),((Input!$P$144+Input!$P$110)*$P$7)-SUM($P504:X504),((Input!$P$144+Input!$P$110)*$P$7)/A2taxstdlife))</f>
        <v>0</v>
      </c>
      <c r="Z504" s="164">
        <f>IF(A2taxstdlife="n/a","n/a",IF(Z$3&gt;(A2taxstdlife+$E504),((Input!$P$144+Input!$P$110)*$P$7)-SUM($P504:Y504),((Input!$P$144+Input!$P$110)*$P$7)/A2taxstdlife))</f>
        <v>0</v>
      </c>
      <c r="AA504" s="164">
        <f>IF(A2taxstdlife="n/a","n/a",IF(AA$3&gt;(A2taxstdlife+$E504),((Input!$P$144+Input!$P$110)*$P$7)-SUM($P504:Z504),((Input!$P$144+Input!$P$110)*$P$7)/A2taxstdlife))</f>
        <v>0</v>
      </c>
      <c r="AB504" s="164">
        <f>IF(A2taxstdlife="n/a","n/a",IF(AB$3&gt;(A2taxstdlife+$E504),((Input!$P$144+Input!$P$110)*$P$7)-SUM($P504:AA504),((Input!$P$144+Input!$P$110)*$P$7)/A2taxstdlife))</f>
        <v>0</v>
      </c>
      <c r="AC504" s="164">
        <f>IF(A2taxstdlife="n/a","n/a",IF(AC$3&gt;(A2taxstdlife+$E504),((Input!$P$144+Input!$P$110)*$P$7)-SUM($P504:AB504),((Input!$P$144+Input!$P$110)*$P$7)/A2taxstdlife))</f>
        <v>0</v>
      </c>
      <c r="AD504" s="164">
        <f>IF(A2taxstdlife="n/a","n/a",IF(AD$3&gt;(A2taxstdlife+$E504),((Input!$P$144+Input!$P$110)*$P$7)-SUM($P504:AC504),((Input!$P$144+Input!$P$110)*$P$7)/A2taxstdlife))</f>
        <v>0</v>
      </c>
      <c r="AE504" s="164">
        <f>IF(A2taxstdlife="n/a","n/a",IF(AE$3&gt;(A2taxstdlife+$E504),((Input!$P$144+Input!$P$110)*$P$7)-SUM($P504:AD504),((Input!$P$144+Input!$P$110)*$P$7)/A2taxstdlife))</f>
        <v>0</v>
      </c>
      <c r="AF504" s="164">
        <f>IF(A2taxstdlife="n/a","n/a",IF(AF$3&gt;(A2taxstdlife+$E504),((Input!$P$144+Input!$P$110)*$P$7)-SUM($P504:AE504),((Input!$P$144+Input!$P$110)*$P$7)/A2taxstdlife))</f>
        <v>0</v>
      </c>
      <c r="AG504" s="164">
        <f>IF(A2taxstdlife="n/a","n/a",IF(AG$3&gt;(A2taxstdlife+$E504),((Input!$P$144+Input!$P$110)*$P$7)-SUM($P504:AF504),((Input!$P$144+Input!$P$110)*$P$7)/A2taxstdlife))</f>
        <v>0</v>
      </c>
      <c r="AH504" s="164">
        <f>IF(A2taxstdlife="n/a","n/a",IF(AH$3&gt;(A2taxstdlife+$E504),((Input!$P$144+Input!$P$110)*$P$7)-SUM($P504:AG504),((Input!$P$144+Input!$P$110)*$P$7)/A2taxstdlife))</f>
        <v>0</v>
      </c>
      <c r="AI504" s="164">
        <f>IF(A2taxstdlife="n/a","n/a",IF(AI$3&gt;(A2taxstdlife+$E504),((Input!$P$144+Input!$P$110)*$P$7)-SUM($P504:AH504),((Input!$P$144+Input!$P$110)*$P$7)/A2taxstdlife))</f>
        <v>0</v>
      </c>
      <c r="AJ504" s="164">
        <f>IF(A2taxstdlife="n/a","n/a",IF(AJ$3&gt;(A2taxstdlife+$E504),((Input!$P$144+Input!$P$110)*$P$7)-SUM($P504:AI504),((Input!$P$144+Input!$P$110)*$P$7)/A2taxstdlife))</f>
        <v>0</v>
      </c>
      <c r="AK504" s="164">
        <f>IF(A2taxstdlife="n/a","n/a",IF(AK$3&gt;(A2taxstdlife+$E504),((Input!$P$144+Input!$P$110)*$P$7)-SUM($P504:AJ504),((Input!$P$144+Input!$P$110)*$P$7)/A2taxstdlife))</f>
        <v>0</v>
      </c>
      <c r="AL504" s="164">
        <f>IF(A2taxstdlife="n/a","n/a",IF(AL$3&gt;(A2taxstdlife+$E504),((Input!$P$144+Input!$P$110)*$P$7)-SUM($P504:AK504),((Input!$P$144+Input!$P$110)*$P$7)/A2taxstdlife))</f>
        <v>0</v>
      </c>
      <c r="AM504" s="164">
        <f>IF(A2taxstdlife="n/a","n/a",IF(AM$3&gt;(A2taxstdlife+$E504),((Input!$P$144+Input!$P$110)*$P$7)-SUM($P504:AL504),((Input!$P$144+Input!$P$110)*$P$7)/A2taxstdlife))</f>
        <v>0</v>
      </c>
      <c r="AN504" s="164">
        <f>IF(A2taxstdlife="n/a","n/a",IF(AN$3&gt;(A2taxstdlife+$E504),((Input!$P$144+Input!$P$110)*$P$7)-SUM($P504:AM504),((Input!$P$144+Input!$P$110)*$P$7)/A2taxstdlife))</f>
        <v>0</v>
      </c>
      <c r="AO504" s="164">
        <f>IF(A2taxstdlife="n/a","n/a",IF(AO$3&gt;(A2taxstdlife+$E504),((Input!$P$144+Input!$P$110)*$P$7)-SUM($P504:AN504),((Input!$P$144+Input!$P$110)*$P$7)/A2taxstdlife))</f>
        <v>0</v>
      </c>
      <c r="AP504" s="164">
        <f>IF(A2taxstdlife="n/a","n/a",IF(AP$3&gt;(A2taxstdlife+$E504),((Input!$P$144+Input!$P$110)*$P$7)-SUM($P504:AO504),((Input!$P$144+Input!$P$110)*$P$7)/A2taxstdlife))</f>
        <v>0</v>
      </c>
      <c r="AQ504" s="164">
        <f>IF(A2taxstdlife="n/a","n/a",IF(AQ$3&gt;(A2taxstdlife+$E504),((Input!$P$144+Input!$P$110)*$P$7)-SUM($P504:AP504),((Input!$P$144+Input!$P$110)*$P$7)/A2taxstdlife))</f>
        <v>0</v>
      </c>
      <c r="AR504" s="164">
        <f>IF(A2taxstdlife="n/a","n/a",IF(AR$3&gt;(A2taxstdlife+$E504),((Input!$P$144+Input!$P$110)*$P$7)-SUM($P504:AQ504),((Input!$P$144+Input!$P$110)*$P$7)/A2taxstdlife))</f>
        <v>0</v>
      </c>
      <c r="AS504" s="164">
        <f>IF(A2taxstdlife="n/a","n/a",IF(AS$3&gt;(A2taxstdlife+$E504),((Input!$P$144+Input!$P$110)*$P$7)-SUM($P504:AR504),((Input!$P$144+Input!$P$110)*$P$7)/A2taxstdlife))</f>
        <v>0</v>
      </c>
      <c r="AT504" s="164">
        <f>IF(A2taxstdlife="n/a","n/a",IF(AT$3&gt;(A2taxstdlife+$E504),((Input!$P$144+Input!$P$110)*$P$7)-SUM($P504:AS504),((Input!$P$144+Input!$P$110)*$P$7)/A2taxstdlife))</f>
        <v>0</v>
      </c>
      <c r="AU504" s="164">
        <f>IF(A2taxstdlife="n/a","n/a",IF(AU$3&gt;(A2taxstdlife+$E504),((Input!$P$144+Input!$P$110)*$P$7)-SUM($P504:AT504),((Input!$P$144+Input!$P$110)*$P$7)/A2taxstdlife))</f>
        <v>0</v>
      </c>
      <c r="AV504" s="164">
        <f>IF(A2taxstdlife="n/a","n/a",IF(AV$3&gt;(A2taxstdlife+$E504),((Input!$P$144+Input!$P$110)*$P$7)-SUM($P504:AU504),((Input!$P$144+Input!$P$110)*$P$7)/A2taxstdlife))</f>
        <v>0</v>
      </c>
      <c r="AW504" s="164">
        <f>IF(A2taxstdlife="n/a","n/a",IF(AW$3&gt;(A2taxstdlife+$E504),((Input!$P$144+Input!$P$110)*$P$7)-SUM($P504:AV504),((Input!$P$144+Input!$P$110)*$P$7)/A2taxstdlife))</f>
        <v>0</v>
      </c>
      <c r="AX504" s="164">
        <f>IF(A2taxstdlife="n/a","n/a",IF(AX$3&gt;(A2taxstdlife+$E504),((Input!$P$144+Input!$P$110)*$P$7)-SUM($P504:AW504),((Input!$P$144+Input!$P$110)*$P$7)/A2taxstdlife))</f>
        <v>0</v>
      </c>
      <c r="AY504" s="164">
        <f>IF(A2taxstdlife="n/a","n/a",IF(AY$3&gt;(A2taxstdlife+$E504),((Input!$P$144+Input!$P$110)*$P$7)-SUM($P504:AX504),((Input!$P$144+Input!$P$110)*$P$7)/A2taxstdlife))</f>
        <v>0</v>
      </c>
      <c r="AZ504" s="164">
        <f>IF(A2taxstdlife="n/a","n/a",IF(AZ$3&gt;(A2taxstdlife+$E504),((Input!$P$144+Input!$P$110)*$P$7)-SUM($P504:AY504),((Input!$P$144+Input!$P$110)*$P$7)/A2taxstdlife))</f>
        <v>0</v>
      </c>
      <c r="BA504" s="164">
        <f>IF(A2taxstdlife="n/a","n/a",IF(BA$3&gt;(A2taxstdlife+$E504),((Input!$P$144+Input!$P$110)*$P$7)-SUM($P504:AZ504),((Input!$P$144+Input!$P$110)*$P$7)/A2taxstdlife))</f>
        <v>0</v>
      </c>
      <c r="BB504" s="164">
        <f>IF(A2taxstdlife="n/a","n/a",IF(BB$3&gt;(A2taxstdlife+$E504),((Input!$P$144+Input!$P$110)*$P$7)-SUM($P504:BA504),((Input!$P$144+Input!$P$110)*$P$7)/A2taxstdlife))</f>
        <v>0</v>
      </c>
      <c r="BC504" s="164">
        <f>IF(A2taxstdlife="n/a","n/a",IF(BC$3&gt;(A2taxstdlife+$E504),((Input!$P$144+Input!$P$110)*$P$7)-SUM($P504:BB504),((Input!$P$144+Input!$P$110)*$P$7)/A2taxstdlife))</f>
        <v>0</v>
      </c>
      <c r="BD504" s="164">
        <f>IF(A2taxstdlife="n/a","n/a",IF(BD$3&gt;(A2taxstdlife+$E504),((Input!$P$144+Input!$P$110)*$P$7)-SUM($P504:BC504),((Input!$P$144+Input!$P$110)*$P$7)/A2taxstdlife))</f>
        <v>0</v>
      </c>
      <c r="BE504" s="164">
        <f>IF(A2taxstdlife="n/a","n/a",IF(BE$3&gt;(A2taxstdlife+$E504),((Input!$P$144+Input!$P$110)*$P$7)-SUM($P504:BD504),((Input!$P$144+Input!$P$110)*$P$7)/A2taxstdlife))</f>
        <v>0</v>
      </c>
      <c r="BF504" s="164">
        <f>IF(A2taxstdlife="n/a","n/a",IF(BF$3&gt;(A2taxstdlife+$E504),((Input!$P$144+Input!$P$110)*$P$7)-SUM($P504:BE504),((Input!$P$144+Input!$P$110)*$P$7)/A2taxstdlife))</f>
        <v>0</v>
      </c>
      <c r="BG504" s="164">
        <f>IF(A2taxstdlife="n/a","n/a",IF(BG$3&gt;(A2taxstdlife+$E504),((Input!$P$144+Input!$P$110)*$P$7)-SUM($P504:BF504),((Input!$P$144+Input!$P$110)*$P$7)/A2taxstdlife))</f>
        <v>0</v>
      </c>
      <c r="BH504" s="164">
        <f>IF(A2taxstdlife="n/a","n/a",IF(BH$3&gt;(A2taxstdlife+$E504),((Input!$P$144+Input!$P$110)*$P$7)-SUM($P504:BG504),((Input!$P$144+Input!$P$110)*$P$7)/A2taxstdlife))</f>
        <v>0</v>
      </c>
      <c r="BI504" s="164">
        <f>IF(A2taxstdlife="n/a","n/a",IF(BI$3&gt;(A2taxstdlife+$E504),((Input!$P$144+Input!$P$110)*$P$7)-SUM($P504:BH504),((Input!$P$144+Input!$P$110)*$P$7)/A2taxstdlife))</f>
        <v>0</v>
      </c>
      <c r="BJ504" s="18"/>
      <c r="BK504" s="18"/>
    </row>
    <row r="505" spans="1:63" s="6" customFormat="1" hidden="1" outlineLevel="1" x14ac:dyDescent="0.2">
      <c r="A505" s="18"/>
      <c r="B505" s="18"/>
      <c r="C505" s="36" t="str">
        <f>Asset2</f>
        <v>Transmission buildings 132/66kV</v>
      </c>
      <c r="D505" s="18"/>
      <c r="E505" s="18"/>
      <c r="F505" s="33"/>
      <c r="G505" s="159">
        <f>SUM(G493:G504)</f>
        <v>1.1564693828222947</v>
      </c>
      <c r="H505" s="159">
        <f t="shared" ref="H505:BI505" si="110">SUM(H493:H504)</f>
        <v>1.3918536893462146</v>
      </c>
      <c r="I505" s="159">
        <f t="shared" si="110"/>
        <v>1.9290697375016872</v>
      </c>
      <c r="J505" s="159">
        <f t="shared" si="110"/>
        <v>2.5072745475834095</v>
      </c>
      <c r="K505" s="159">
        <f t="shared" si="110"/>
        <v>2.8525166801073514</v>
      </c>
      <c r="L505" s="159">
        <f t="shared" si="110"/>
        <v>3.0358266580125153</v>
      </c>
      <c r="M505" s="159">
        <f t="shared" si="110"/>
        <v>3.0358266580125153</v>
      </c>
      <c r="N505" s="159">
        <f t="shared" si="110"/>
        <v>3.0358266580125153</v>
      </c>
      <c r="O505" s="159">
        <f t="shared" si="110"/>
        <v>3.0358266580125153</v>
      </c>
      <c r="P505" s="159">
        <f t="shared" si="110"/>
        <v>3.0358266580125153</v>
      </c>
      <c r="Q505" s="159">
        <f t="shared" si="110"/>
        <v>3.0358266580125153</v>
      </c>
      <c r="R505" s="159">
        <f t="shared" si="110"/>
        <v>3.0358266580125153</v>
      </c>
      <c r="S505" s="159">
        <f t="shared" si="110"/>
        <v>3.0358266580125153</v>
      </c>
      <c r="T505" s="159">
        <f t="shared" si="110"/>
        <v>3.0358266580125153</v>
      </c>
      <c r="U505" s="159">
        <f t="shared" si="110"/>
        <v>3.0358266580125153</v>
      </c>
      <c r="V505" s="159">
        <f t="shared" si="110"/>
        <v>3.0358266580125153</v>
      </c>
      <c r="W505" s="159">
        <f t="shared" si="110"/>
        <v>3.0358266580125153</v>
      </c>
      <c r="X505" s="159">
        <f t="shared" si="110"/>
        <v>3.0358266580125153</v>
      </c>
      <c r="Y505" s="159">
        <f t="shared" si="110"/>
        <v>3.0358266580125153</v>
      </c>
      <c r="Z505" s="159">
        <f t="shared" si="110"/>
        <v>3.0358266580125153</v>
      </c>
      <c r="AA505" s="159">
        <f t="shared" si="110"/>
        <v>3.0358266580125153</v>
      </c>
      <c r="AB505" s="159">
        <f t="shared" si="110"/>
        <v>3.0358266580125153</v>
      </c>
      <c r="AC505" s="159">
        <f t="shared" si="110"/>
        <v>3.0358266580125153</v>
      </c>
      <c r="AD505" s="159">
        <f t="shared" si="110"/>
        <v>3.0358266580125153</v>
      </c>
      <c r="AE505" s="159">
        <f t="shared" si="110"/>
        <v>3.0358266580125153</v>
      </c>
      <c r="AF505" s="159">
        <f t="shared" si="110"/>
        <v>3.0358266580125153</v>
      </c>
      <c r="AG505" s="159">
        <f t="shared" si="110"/>
        <v>3.0358266580125153</v>
      </c>
      <c r="AH505" s="159">
        <f t="shared" si="110"/>
        <v>3.0358266580125153</v>
      </c>
      <c r="AI505" s="159">
        <f t="shared" si="110"/>
        <v>3.0358266580125153</v>
      </c>
      <c r="AJ505" s="159">
        <f t="shared" si="110"/>
        <v>3.0358266580125153</v>
      </c>
      <c r="AK505" s="159">
        <f t="shared" si="110"/>
        <v>2.6141104150954506</v>
      </c>
      <c r="AL505" s="159">
        <f t="shared" si="110"/>
        <v>1.8793572751902203</v>
      </c>
      <c r="AM505" s="159">
        <f t="shared" si="110"/>
        <v>1.8793572751902203</v>
      </c>
      <c r="AN505" s="159">
        <f t="shared" si="110"/>
        <v>1.8793572751902203</v>
      </c>
      <c r="AO505" s="159">
        <f t="shared" si="110"/>
        <v>1.8793572751902203</v>
      </c>
      <c r="AP505" s="159">
        <f t="shared" si="110"/>
        <v>1.8793572751902203</v>
      </c>
      <c r="AQ505" s="159">
        <f t="shared" si="110"/>
        <v>1.8793572751902203</v>
      </c>
      <c r="AR505" s="159">
        <f t="shared" si="110"/>
        <v>1.8793572751902203</v>
      </c>
      <c r="AS505" s="159">
        <f t="shared" si="110"/>
        <v>1.8793572751902203</v>
      </c>
      <c r="AT505" s="159">
        <f t="shared" si="110"/>
        <v>1.8793572751902203</v>
      </c>
      <c r="AU505" s="159">
        <f t="shared" si="110"/>
        <v>1.8793572751902203</v>
      </c>
      <c r="AV505" s="159">
        <f t="shared" si="110"/>
        <v>1.643972968666304</v>
      </c>
      <c r="AW505" s="159">
        <f t="shared" si="110"/>
        <v>1.1067569205108314</v>
      </c>
      <c r="AX505" s="159">
        <f t="shared" si="110"/>
        <v>0.52855211042910921</v>
      </c>
      <c r="AY505" s="159">
        <f t="shared" si="110"/>
        <v>0.18330997790517281</v>
      </c>
      <c r="AZ505" s="159">
        <f t="shared" si="110"/>
        <v>-7.9936057773011271E-15</v>
      </c>
      <c r="BA505" s="159">
        <f t="shared" si="110"/>
        <v>0</v>
      </c>
      <c r="BB505" s="159">
        <f t="shared" si="110"/>
        <v>0</v>
      </c>
      <c r="BC505" s="159">
        <f t="shared" si="110"/>
        <v>0</v>
      </c>
      <c r="BD505" s="159">
        <f t="shared" si="110"/>
        <v>0</v>
      </c>
      <c r="BE505" s="159">
        <f t="shared" si="110"/>
        <v>0</v>
      </c>
      <c r="BF505" s="159">
        <f t="shared" si="110"/>
        <v>0</v>
      </c>
      <c r="BG505" s="159">
        <f t="shared" si="110"/>
        <v>0</v>
      </c>
      <c r="BH505" s="159">
        <f t="shared" si="110"/>
        <v>0</v>
      </c>
      <c r="BI505" s="159">
        <f t="shared" si="110"/>
        <v>0</v>
      </c>
      <c r="BJ505" s="18"/>
      <c r="BK505" s="18"/>
    </row>
    <row r="506" spans="1:63" s="6" customFormat="1" hidden="1" outlineLevel="2" x14ac:dyDescent="0.2">
      <c r="A506" s="18"/>
      <c r="B506" s="43" t="str">
        <f>C518</f>
        <v>Zone buildings 132/66kV</v>
      </c>
      <c r="C506" s="44"/>
      <c r="D506" s="45" t="s">
        <v>72</v>
      </c>
      <c r="E506" s="44"/>
      <c r="F506" s="46"/>
      <c r="G506" s="163">
        <f>IF(G$3&gt;A3taxremlife,A3taxvalue-SUM($F506:F506),IF(A3taxremlife="N/A","n/a",A3taxvalue/A3taxremlife))</f>
        <v>2.0481516592254612</v>
      </c>
      <c r="H506" s="163">
        <f>IF(H$3&gt;A3taxremlife,A3taxvalue-SUM($F506:G506),IF(A3taxremlife="N/A","n/a",A3taxvalue/A3taxremlife))</f>
        <v>2.0481516592254612</v>
      </c>
      <c r="I506" s="163">
        <f>IF(I$3&gt;A3taxremlife,A3taxvalue-SUM($F506:H506),IF(A3taxremlife="N/A","n/a",A3taxvalue/A3taxremlife))</f>
        <v>2.0481516592254612</v>
      </c>
      <c r="J506" s="163">
        <f>IF(J$3&gt;A3taxremlife,A3taxvalue-SUM($F506:I506),IF(A3taxremlife="N/A","n/a",A3taxvalue/A3taxremlife))</f>
        <v>2.0481516592254612</v>
      </c>
      <c r="K506" s="163">
        <f>IF(K$3&gt;A3taxremlife,A3taxvalue-SUM($F506:J506),IF(A3taxremlife="N/A","n/a",A3taxvalue/A3taxremlife))</f>
        <v>2.0481516592254612</v>
      </c>
      <c r="L506" s="163">
        <f>IF(L$3&gt;A3taxremlife,A3taxvalue-SUM($F506:K506),IF(A3taxremlife="N/A","n/a",A3taxvalue/A3taxremlife))</f>
        <v>2.0481516592254612</v>
      </c>
      <c r="M506" s="163">
        <f>IF(M$3&gt;A3taxremlife,A3taxvalue-SUM($F506:L506),IF(A3taxremlife="N/A","n/a",A3taxvalue/A3taxremlife))</f>
        <v>2.0481516592254612</v>
      </c>
      <c r="N506" s="163">
        <f>IF(N$3&gt;A3taxremlife,A3taxvalue-SUM($F506:M506),IF(A3taxremlife="N/A","n/a",A3taxvalue/A3taxremlife))</f>
        <v>2.0481516592254612</v>
      </c>
      <c r="O506" s="163">
        <f>IF(O$3&gt;A3taxremlife,A3taxvalue-SUM($F506:N506),IF(A3taxremlife="N/A","n/a",A3taxvalue/A3taxremlife))</f>
        <v>2.0481516592254612</v>
      </c>
      <c r="P506" s="163">
        <f>IF(P$3&gt;A3taxremlife,A3taxvalue-SUM($F506:O506),IF(A3taxremlife="N/A","n/a",A3taxvalue/A3taxremlife))</f>
        <v>2.0481516592254612</v>
      </c>
      <c r="Q506" s="163">
        <f>IF(Q$3&gt;A3taxremlife,A3taxvalue-SUM($F506:P506),IF(A3taxremlife="N/A","n/a",A3taxvalue/A3taxremlife))</f>
        <v>2.0481516592254612</v>
      </c>
      <c r="R506" s="163">
        <f>IF(R$3&gt;A3taxremlife,A3taxvalue-SUM($F506:Q506),IF(A3taxremlife="N/A","n/a",A3taxvalue/A3taxremlife))</f>
        <v>2.0481516592254612</v>
      </c>
      <c r="S506" s="163">
        <f>IF(S$3&gt;A3taxremlife,A3taxvalue-SUM($F506:R506),IF(A3taxremlife="N/A","n/a",A3taxvalue/A3taxremlife))</f>
        <v>2.0481516592254612</v>
      </c>
      <c r="T506" s="163">
        <f>IF(T$3&gt;A3taxremlife,A3taxvalue-SUM($F506:S506),IF(A3taxremlife="N/A","n/a",A3taxvalue/A3taxremlife))</f>
        <v>2.0481516592254612</v>
      </c>
      <c r="U506" s="163">
        <f>IF(U$3&gt;A3taxremlife,A3taxvalue-SUM($F506:T506),IF(A3taxremlife="N/A","n/a",A3taxvalue/A3taxremlife))</f>
        <v>2.0481516592254612</v>
      </c>
      <c r="V506" s="163">
        <f>IF(V$3&gt;A3taxremlife,A3taxvalue-SUM($F506:U506),IF(A3taxremlife="N/A","n/a",A3taxvalue/A3taxremlife))</f>
        <v>2.0481516592254612</v>
      </c>
      <c r="W506" s="163">
        <f>IF(W$3&gt;A3taxremlife,A3taxvalue-SUM($F506:V506),IF(A3taxremlife="N/A","n/a",A3taxvalue/A3taxremlife))</f>
        <v>2.0481516592254612</v>
      </c>
      <c r="X506" s="163">
        <f>IF(X$3&gt;A3taxremlife,A3taxvalue-SUM($F506:W506),IF(A3taxremlife="N/A","n/a",A3taxvalue/A3taxremlife))</f>
        <v>2.0481516592254612</v>
      </c>
      <c r="Y506" s="163">
        <f>IF(Y$3&gt;A3taxremlife,A3taxvalue-SUM($F506:X506),IF(A3taxremlife="N/A","n/a",A3taxvalue/A3taxremlife))</f>
        <v>2.0481516592254612</v>
      </c>
      <c r="Z506" s="163">
        <f>IF(Z$3&gt;A3taxremlife,A3taxvalue-SUM($F506:Y506),IF(A3taxremlife="N/A","n/a",A3taxvalue/A3taxremlife))</f>
        <v>2.0481516592254612</v>
      </c>
      <c r="AA506" s="163">
        <f>IF(AA$3&gt;A3taxremlife,A3taxvalue-SUM($F506:Z506),IF(A3taxremlife="N/A","n/a",A3taxvalue/A3taxremlife))</f>
        <v>2.0481516592254612</v>
      </c>
      <c r="AB506" s="163">
        <f>IF(AB$3&gt;A3taxremlife,A3taxvalue-SUM($F506:AA506),IF(A3taxremlife="N/A","n/a",A3taxvalue/A3taxremlife))</f>
        <v>2.0481516592254612</v>
      </c>
      <c r="AC506" s="163">
        <f>IF(AC$3&gt;A3taxremlife,A3taxvalue-SUM($F506:AB506),IF(A3taxremlife="N/A","n/a",A3taxvalue/A3taxremlife))</f>
        <v>2.0481516592254612</v>
      </c>
      <c r="AD506" s="163">
        <f>IF(AD$3&gt;A3taxremlife,A3taxvalue-SUM($F506:AC506),IF(A3taxremlife="N/A","n/a",A3taxvalue/A3taxremlife))</f>
        <v>2.0481516592254612</v>
      </c>
      <c r="AE506" s="163">
        <f>IF(AE$3&gt;A3taxremlife,A3taxvalue-SUM($F506:AD506),IF(A3taxremlife="N/A","n/a",A3taxvalue/A3taxremlife))</f>
        <v>2.0481516592254612</v>
      </c>
      <c r="AF506" s="163">
        <f>IF(AF$3&gt;A3taxremlife,A3taxvalue-SUM($F506:AE506),IF(A3taxremlife="N/A","n/a",A3taxvalue/A3taxremlife))</f>
        <v>2.0481516592254612</v>
      </c>
      <c r="AG506" s="163">
        <f>IF(AG$3&gt;A3taxremlife,A3taxvalue-SUM($F506:AF506),IF(A3taxremlife="N/A","n/a",A3taxvalue/A3taxremlife))</f>
        <v>2.0481516592254612</v>
      </c>
      <c r="AH506" s="163">
        <f>IF(AH$3&gt;A3taxremlife,A3taxvalue-SUM($F506:AG506),IF(A3taxremlife="N/A","n/a",A3taxvalue/A3taxremlife))</f>
        <v>2.0481516592254612</v>
      </c>
      <c r="AI506" s="163">
        <f>IF(AI$3&gt;A3taxremlife,A3taxvalue-SUM($F506:AH506),IF(A3taxremlife="N/A","n/a",A3taxvalue/A3taxremlife))</f>
        <v>2.0481516592254612</v>
      </c>
      <c r="AJ506" s="163">
        <f>IF(AJ$3&gt;A3taxremlife,A3taxvalue-SUM($F506:AI506),IF(A3taxremlife="N/A","n/a",A3taxvalue/A3taxremlife))</f>
        <v>2.0481516592254612</v>
      </c>
      <c r="AK506" s="163">
        <f>IF(AK$3&gt;A3taxremlife,A3taxvalue-SUM($F506:AJ506),IF(A3taxremlife="N/A","n/a",A3taxvalue/A3taxremlife))</f>
        <v>2.0481516592254612</v>
      </c>
      <c r="AL506" s="163">
        <f>IF(AL$3&gt;A3taxremlife,A3taxvalue-SUM($F506:AK506),IF(A3taxremlife="N/A","n/a",A3taxvalue/A3taxremlife))</f>
        <v>2.0481516592254612</v>
      </c>
      <c r="AM506" s="163">
        <f>IF(AM$3&gt;A3taxremlife,A3taxvalue-SUM($F506:AL506),IF(A3taxremlife="N/A","n/a",A3taxvalue/A3taxremlife))</f>
        <v>2.0481516592254612</v>
      </c>
      <c r="AN506" s="163">
        <f>IF(AN$3&gt;A3taxremlife,A3taxvalue-SUM($F506:AM506),IF(A3taxremlife="N/A","n/a",A3taxvalue/A3taxremlife))</f>
        <v>0.67594641265824862</v>
      </c>
      <c r="AO506" s="163">
        <f>IF(AO$3&gt;A3taxremlife,A3taxvalue-SUM($F506:AN506),IF(A3taxremlife="N/A","n/a",A3taxvalue/A3taxremlife))</f>
        <v>0</v>
      </c>
      <c r="AP506" s="163">
        <f>IF(AP$3&gt;A3taxremlife,A3taxvalue-SUM($F506:AO506),IF(A3taxremlife="N/A","n/a",A3taxvalue/A3taxremlife))</f>
        <v>0</v>
      </c>
      <c r="AQ506" s="163">
        <f>IF(AQ$3&gt;A3taxremlife,A3taxvalue-SUM($F506:AP506),IF(A3taxremlife="N/A","n/a",A3taxvalue/A3taxremlife))</f>
        <v>0</v>
      </c>
      <c r="AR506" s="163">
        <f>IF(AR$3&gt;A3taxremlife,A3taxvalue-SUM($F506:AQ506),IF(A3taxremlife="N/A","n/a",A3taxvalue/A3taxremlife))</f>
        <v>0</v>
      </c>
      <c r="AS506" s="163">
        <f>IF(AS$3&gt;A3taxremlife,A3taxvalue-SUM($F506:AR506),IF(A3taxremlife="N/A","n/a",A3taxvalue/A3taxremlife))</f>
        <v>0</v>
      </c>
      <c r="AT506" s="163">
        <f>IF(AT$3&gt;A3taxremlife,A3taxvalue-SUM($F506:AS506),IF(A3taxremlife="N/A","n/a",A3taxvalue/A3taxremlife))</f>
        <v>0</v>
      </c>
      <c r="AU506" s="163">
        <f>IF(AU$3&gt;A3taxremlife,A3taxvalue-SUM($F506:AT506),IF(A3taxremlife="N/A","n/a",A3taxvalue/A3taxremlife))</f>
        <v>0</v>
      </c>
      <c r="AV506" s="163">
        <f>IF(AV$3&gt;A3taxremlife,A3taxvalue-SUM($F506:AU506),IF(A3taxremlife="N/A","n/a",A3taxvalue/A3taxremlife))</f>
        <v>0</v>
      </c>
      <c r="AW506" s="163">
        <f>IF(AW$3&gt;A3taxremlife,A3taxvalue-SUM($F506:AV506),IF(A3taxremlife="N/A","n/a",A3taxvalue/A3taxremlife))</f>
        <v>0</v>
      </c>
      <c r="AX506" s="163">
        <f>IF(AX$3&gt;A3taxremlife,A3taxvalue-SUM($F506:AW506),IF(A3taxremlife="N/A","n/a",A3taxvalue/A3taxremlife))</f>
        <v>0</v>
      </c>
      <c r="AY506" s="163">
        <f>IF(AY$3&gt;A3taxremlife,A3taxvalue-SUM($F506:AX506),IF(A3taxremlife="N/A","n/a",A3taxvalue/A3taxremlife))</f>
        <v>0</v>
      </c>
      <c r="AZ506" s="163">
        <f>IF(AZ$3&gt;A3taxremlife,A3taxvalue-SUM($F506:AY506),IF(A3taxremlife="N/A","n/a",A3taxvalue/A3taxremlife))</f>
        <v>0</v>
      </c>
      <c r="BA506" s="163">
        <f>IF(BA$3&gt;A3taxremlife,A3taxvalue-SUM($F506:AZ506),IF(A3taxremlife="N/A","n/a",A3taxvalue/A3taxremlife))</f>
        <v>0</v>
      </c>
      <c r="BB506" s="163">
        <f>IF(BB$3&gt;A3taxremlife,A3taxvalue-SUM($F506:BA506),IF(A3taxremlife="N/A","n/a",A3taxvalue/A3taxremlife))</f>
        <v>0</v>
      </c>
      <c r="BC506" s="163">
        <f>IF(BC$3&gt;A3taxremlife,A3taxvalue-SUM($F506:BB506),IF(A3taxremlife="N/A","n/a",A3taxvalue/A3taxremlife))</f>
        <v>0</v>
      </c>
      <c r="BD506" s="163">
        <f>IF(BD$3&gt;A3taxremlife,A3taxvalue-SUM($F506:BC506),IF(A3taxremlife="N/A","n/a",A3taxvalue/A3taxremlife))</f>
        <v>0</v>
      </c>
      <c r="BE506" s="163">
        <f>IF(BE$3&gt;A3taxremlife,A3taxvalue-SUM($F506:BD506),IF(A3taxremlife="N/A","n/a",A3taxvalue/A3taxremlife))</f>
        <v>0</v>
      </c>
      <c r="BF506" s="163">
        <f>IF(BF$3&gt;A3taxremlife,A3taxvalue-SUM($F506:BE506),IF(A3taxremlife="N/A","n/a",A3taxvalue/A3taxremlife))</f>
        <v>0</v>
      </c>
      <c r="BG506" s="163">
        <f>IF(BG$3&gt;A3taxremlife,A3taxvalue-SUM($F506:BF506),IF(A3taxremlife="N/A","n/a",A3taxvalue/A3taxremlife))</f>
        <v>0</v>
      </c>
      <c r="BH506" s="163">
        <f>IF(BH$3&gt;A3taxremlife,A3taxvalue-SUM($F506:BG506),IF(A3taxremlife="N/A","n/a",A3taxvalue/A3taxremlife))</f>
        <v>0</v>
      </c>
      <c r="BI506" s="163">
        <f>IF(BI$3&gt;A3taxremlife,A3taxvalue-SUM($F506:BH506),IF(A3taxremlife="N/A","n/a",A3taxvalue/A3taxremlife))</f>
        <v>0</v>
      </c>
      <c r="BJ506" s="18"/>
      <c r="BK506" s="18"/>
    </row>
    <row r="507" spans="1:63" s="6" customFormat="1" hidden="1" outlineLevel="2" x14ac:dyDescent="0.2">
      <c r="A507" s="18"/>
      <c r="B507" s="18"/>
      <c r="C507" s="36"/>
      <c r="D507" s="485" t="s">
        <v>71</v>
      </c>
      <c r="E507" s="283">
        <v>0</v>
      </c>
      <c r="F507" s="38"/>
      <c r="G507" s="164"/>
      <c r="H507" s="164"/>
      <c r="I507" s="164"/>
      <c r="J507" s="164"/>
      <c r="K507" s="164"/>
      <c r="L507" s="164"/>
      <c r="M507" s="164"/>
      <c r="N507" s="164"/>
      <c r="O507" s="164"/>
      <c r="P507" s="164"/>
      <c r="Q507" s="164"/>
      <c r="R507" s="164"/>
      <c r="S507" s="164"/>
      <c r="T507" s="164"/>
      <c r="U507" s="164"/>
      <c r="V507" s="164"/>
      <c r="W507" s="164"/>
      <c r="X507" s="164"/>
      <c r="Y507" s="164"/>
      <c r="Z507" s="164"/>
      <c r="AA507" s="164"/>
      <c r="AB507" s="164"/>
      <c r="AC507" s="164"/>
      <c r="AD507" s="164"/>
      <c r="AE507" s="164"/>
      <c r="AF507" s="164"/>
      <c r="AG507" s="164"/>
      <c r="AH507" s="164"/>
      <c r="AI507" s="164"/>
      <c r="AJ507" s="164"/>
      <c r="AK507" s="164"/>
      <c r="AL507" s="164"/>
      <c r="AM507" s="164"/>
      <c r="AN507" s="164"/>
      <c r="AO507" s="164"/>
      <c r="AP507" s="164"/>
      <c r="AQ507" s="164"/>
      <c r="AR507" s="164"/>
      <c r="AS507" s="164"/>
      <c r="AT507" s="164"/>
      <c r="AU507" s="164"/>
      <c r="AV507" s="164"/>
      <c r="AW507" s="164"/>
      <c r="AX507" s="164"/>
      <c r="AY507" s="164"/>
      <c r="AZ507" s="164"/>
      <c r="BA507" s="164"/>
      <c r="BB507" s="164"/>
      <c r="BC507" s="164"/>
      <c r="BD507" s="164"/>
      <c r="BE507" s="164"/>
      <c r="BF507" s="164"/>
      <c r="BG507" s="164"/>
      <c r="BH507" s="164"/>
      <c r="BI507" s="164"/>
      <c r="BJ507" s="18"/>
      <c r="BK507" s="18"/>
    </row>
    <row r="508" spans="1:63" s="6" customFormat="1" hidden="1" outlineLevel="2" x14ac:dyDescent="0.2">
      <c r="A508" s="18"/>
      <c r="B508" s="18"/>
      <c r="C508" s="36"/>
      <c r="D508" s="485"/>
      <c r="E508" s="283">
        <v>1</v>
      </c>
      <c r="F508" s="38"/>
      <c r="G508" s="305"/>
      <c r="H508" s="164">
        <f>IF(A3taxstdlife="n/a","n/a",IF(H$3&gt;(A3taxstdlife+$E508),((Input!$G$145+Input!$G$111)*$G$7)-SUM($G508:G508),((Input!$G$145+Input!$G$111)*$G$7)/A3taxstdlife))</f>
        <v>0</v>
      </c>
      <c r="I508" s="164">
        <f>IF(A3taxstdlife="n/a","n/a",IF(I$3&gt;(A3taxstdlife+$E508),((Input!$G$145+Input!$G$111)*$G$7)-SUM($G508:H508),((Input!$G$145+Input!$G$111)*$G$7)/A3taxstdlife))</f>
        <v>0</v>
      </c>
      <c r="J508" s="164">
        <f>IF(A3taxstdlife="n/a","n/a",IF(J$3&gt;(A3taxstdlife+$E508),((Input!$G$145+Input!$G$111)*$G$7)-SUM($G508:I508),((Input!$G$145+Input!$G$111)*$G$7)/A3taxstdlife))</f>
        <v>0</v>
      </c>
      <c r="K508" s="164">
        <f>IF(A3taxstdlife="n/a","n/a",IF(K$3&gt;(A3taxstdlife+$E508),((Input!$G$145+Input!$G$111)*$G$7)-SUM($G508:J508),((Input!$G$145+Input!$G$111)*$G$7)/A3taxstdlife))</f>
        <v>0</v>
      </c>
      <c r="L508" s="164">
        <f>IF(A3taxstdlife="n/a","n/a",IF(L$3&gt;(A3taxstdlife+$E508),((Input!$G$145+Input!$G$111)*$G$7)-SUM($G508:K508),((Input!$G$145+Input!$G$111)*$G$7)/A3taxstdlife))</f>
        <v>0</v>
      </c>
      <c r="M508" s="164">
        <f>IF(A3taxstdlife="n/a","n/a",IF(M$3&gt;(A3taxstdlife+$E508),((Input!$G$145+Input!$G$111)*$G$7)-SUM($G508:L508),((Input!$G$145+Input!$G$111)*$G$7)/A3taxstdlife))</f>
        <v>0</v>
      </c>
      <c r="N508" s="164">
        <f>IF(A3taxstdlife="n/a","n/a",IF(N$3&gt;(A3taxstdlife+$E508),((Input!$G$145+Input!$G$111)*$G$7)-SUM($G508:M508),((Input!$G$145+Input!$G$111)*$G$7)/A3taxstdlife))</f>
        <v>0</v>
      </c>
      <c r="O508" s="164">
        <f>IF(A3taxstdlife="n/a","n/a",IF(O$3&gt;(A3taxstdlife+$E508),((Input!$G$145+Input!$G$111)*$G$7)-SUM($G508:N508),((Input!$G$145+Input!$G$111)*$G$7)/A3taxstdlife))</f>
        <v>0</v>
      </c>
      <c r="P508" s="164">
        <f>IF(A3taxstdlife="n/a","n/a",IF(P$3&gt;(A3taxstdlife+$E508),((Input!$G$145+Input!$G$111)*$G$7)-SUM($G508:O508),((Input!$G$145+Input!$G$111)*$G$7)/A3taxstdlife))</f>
        <v>0</v>
      </c>
      <c r="Q508" s="164">
        <f>IF(A3taxstdlife="n/a","n/a",IF(Q$3&gt;(A3taxstdlife+$E508),((Input!$G$145+Input!$G$111)*$G$7)-SUM($G508:P508),((Input!$G$145+Input!$G$111)*$G$7)/A3taxstdlife))</f>
        <v>0</v>
      </c>
      <c r="R508" s="164">
        <f>IF(A3taxstdlife="n/a","n/a",IF(R$3&gt;(A3taxstdlife+$E508),((Input!$G$145+Input!$G$111)*$G$7)-SUM($G508:Q508),((Input!$G$145+Input!$G$111)*$G$7)/A3taxstdlife))</f>
        <v>0</v>
      </c>
      <c r="S508" s="164">
        <f>IF(A3taxstdlife="n/a","n/a",IF(S$3&gt;(A3taxstdlife+$E508),((Input!$G$145+Input!$G$111)*$G$7)-SUM($G508:R508),((Input!$G$145+Input!$G$111)*$G$7)/A3taxstdlife))</f>
        <v>0</v>
      </c>
      <c r="T508" s="164">
        <f>IF(A3taxstdlife="n/a","n/a",IF(T$3&gt;(A3taxstdlife+$E508),((Input!$G$145+Input!$G$111)*$G$7)-SUM($G508:S508),((Input!$G$145+Input!$G$111)*$G$7)/A3taxstdlife))</f>
        <v>0</v>
      </c>
      <c r="U508" s="164">
        <f>IF(A3taxstdlife="n/a","n/a",IF(U$3&gt;(A3taxstdlife+$E508),((Input!$G$145+Input!$G$111)*$G$7)-SUM($G508:T508),((Input!$G$145+Input!$G$111)*$G$7)/A3taxstdlife))</f>
        <v>0</v>
      </c>
      <c r="V508" s="164">
        <f>IF(A3taxstdlife="n/a","n/a",IF(V$3&gt;(A3taxstdlife+$E508),((Input!$G$145+Input!$G$111)*$G$7)-SUM($G508:U508),((Input!$G$145+Input!$G$111)*$G$7)/A3taxstdlife))</f>
        <v>0</v>
      </c>
      <c r="W508" s="164">
        <f>IF(A3taxstdlife="n/a","n/a",IF(W$3&gt;(A3taxstdlife+$E508),((Input!$G$145+Input!$G$111)*$G$7)-SUM($G508:V508),((Input!$G$145+Input!$G$111)*$G$7)/A3taxstdlife))</f>
        <v>0</v>
      </c>
      <c r="X508" s="164">
        <f>IF(A3taxstdlife="n/a","n/a",IF(X$3&gt;(A3taxstdlife+$E508),((Input!$G$145+Input!$G$111)*$G$7)-SUM($G508:W508),((Input!$G$145+Input!$G$111)*$G$7)/A3taxstdlife))</f>
        <v>0</v>
      </c>
      <c r="Y508" s="164">
        <f>IF(A3taxstdlife="n/a","n/a",IF(Y$3&gt;(A3taxstdlife+$E508),((Input!$G$145+Input!$G$111)*$G$7)-SUM($G508:X508),((Input!$G$145+Input!$G$111)*$G$7)/A3taxstdlife))</f>
        <v>0</v>
      </c>
      <c r="Z508" s="164">
        <f>IF(A3taxstdlife="n/a","n/a",IF(Z$3&gt;(A3taxstdlife+$E508),((Input!$G$145+Input!$G$111)*$G$7)-SUM($G508:Y508),((Input!$G$145+Input!$G$111)*$G$7)/A3taxstdlife))</f>
        <v>0</v>
      </c>
      <c r="AA508" s="164">
        <f>IF(A3taxstdlife="n/a","n/a",IF(AA$3&gt;(A3taxstdlife+$E508),((Input!$G$145+Input!$G$111)*$G$7)-SUM($G508:Z508),((Input!$G$145+Input!$G$111)*$G$7)/A3taxstdlife))</f>
        <v>0</v>
      </c>
      <c r="AB508" s="164">
        <f>IF(A3taxstdlife="n/a","n/a",IF(AB$3&gt;(A3taxstdlife+$E508),((Input!$G$145+Input!$G$111)*$G$7)-SUM($G508:AA508),((Input!$G$145+Input!$G$111)*$G$7)/A3taxstdlife))</f>
        <v>0</v>
      </c>
      <c r="AC508" s="164">
        <f>IF(A3taxstdlife="n/a","n/a",IF(AC$3&gt;(A3taxstdlife+$E508),((Input!$G$145+Input!$G$111)*$G$7)-SUM($G508:AB508),((Input!$G$145+Input!$G$111)*$G$7)/A3taxstdlife))</f>
        <v>0</v>
      </c>
      <c r="AD508" s="164">
        <f>IF(A3taxstdlife="n/a","n/a",IF(AD$3&gt;(A3taxstdlife+$E508),((Input!$G$145+Input!$G$111)*$G$7)-SUM($G508:AC508),((Input!$G$145+Input!$G$111)*$G$7)/A3taxstdlife))</f>
        <v>0</v>
      </c>
      <c r="AE508" s="164">
        <f>IF(A3taxstdlife="n/a","n/a",IF(AE$3&gt;(A3taxstdlife+$E508),((Input!$G$145+Input!$G$111)*$G$7)-SUM($G508:AD508),((Input!$G$145+Input!$G$111)*$G$7)/A3taxstdlife))</f>
        <v>0</v>
      </c>
      <c r="AF508" s="164">
        <f>IF(A3taxstdlife="n/a","n/a",IF(AF$3&gt;(A3taxstdlife+$E508),((Input!$G$145+Input!$G$111)*$G$7)-SUM($G508:AE508),((Input!$G$145+Input!$G$111)*$G$7)/A3taxstdlife))</f>
        <v>0</v>
      </c>
      <c r="AG508" s="164">
        <f>IF(A3taxstdlife="n/a","n/a",IF(AG$3&gt;(A3taxstdlife+$E508),((Input!$G$145+Input!$G$111)*$G$7)-SUM($G508:AF508),((Input!$G$145+Input!$G$111)*$G$7)/A3taxstdlife))</f>
        <v>0</v>
      </c>
      <c r="AH508" s="164">
        <f>IF(A3taxstdlife="n/a","n/a",IF(AH$3&gt;(A3taxstdlife+$E508),((Input!$G$145+Input!$G$111)*$G$7)-SUM($G508:AG508),((Input!$G$145+Input!$G$111)*$G$7)/A3taxstdlife))</f>
        <v>0</v>
      </c>
      <c r="AI508" s="164">
        <f>IF(A3taxstdlife="n/a","n/a",IF(AI$3&gt;(A3taxstdlife+$E508),((Input!$G$145+Input!$G$111)*$G$7)-SUM($G508:AH508),((Input!$G$145+Input!$G$111)*$G$7)/A3taxstdlife))</f>
        <v>0</v>
      </c>
      <c r="AJ508" s="164">
        <f>IF(A3taxstdlife="n/a","n/a",IF(AJ$3&gt;(A3taxstdlife+$E508),((Input!$G$145+Input!$G$111)*$G$7)-SUM($G508:AI508),((Input!$G$145+Input!$G$111)*$G$7)/A3taxstdlife))</f>
        <v>0</v>
      </c>
      <c r="AK508" s="164">
        <f>IF(A3taxstdlife="n/a","n/a",IF(AK$3&gt;(A3taxstdlife+$E508),((Input!$G$145+Input!$G$111)*$G$7)-SUM($G508:AJ508),((Input!$G$145+Input!$G$111)*$G$7)/A3taxstdlife))</f>
        <v>0</v>
      </c>
      <c r="AL508" s="164">
        <f>IF(A3taxstdlife="n/a","n/a",IF(AL$3&gt;(A3taxstdlife+$E508),((Input!$G$145+Input!$G$111)*$G$7)-SUM($G508:AK508),((Input!$G$145+Input!$G$111)*$G$7)/A3taxstdlife))</f>
        <v>0</v>
      </c>
      <c r="AM508" s="164">
        <f>IF(A3taxstdlife="n/a","n/a",IF(AM$3&gt;(A3taxstdlife+$E508),((Input!$G$145+Input!$G$111)*$G$7)-SUM($G508:AL508),((Input!$G$145+Input!$G$111)*$G$7)/A3taxstdlife))</f>
        <v>0</v>
      </c>
      <c r="AN508" s="164">
        <f>IF(A3taxstdlife="n/a","n/a",IF(AN$3&gt;(A3taxstdlife+$E508),((Input!$G$145+Input!$G$111)*$G$7)-SUM($G508:AM508),((Input!$G$145+Input!$G$111)*$G$7)/A3taxstdlife))</f>
        <v>0</v>
      </c>
      <c r="AO508" s="164">
        <f>IF(A3taxstdlife="n/a","n/a",IF(AO$3&gt;(A3taxstdlife+$E508),((Input!$G$145+Input!$G$111)*$G$7)-SUM($G508:AN508),((Input!$G$145+Input!$G$111)*$G$7)/A3taxstdlife))</f>
        <v>0</v>
      </c>
      <c r="AP508" s="164">
        <f>IF(A3taxstdlife="n/a","n/a",IF(AP$3&gt;(A3taxstdlife+$E508),((Input!$G$145+Input!$G$111)*$G$7)-SUM($G508:AO508),((Input!$G$145+Input!$G$111)*$G$7)/A3taxstdlife))</f>
        <v>0</v>
      </c>
      <c r="AQ508" s="164">
        <f>IF(A3taxstdlife="n/a","n/a",IF(AQ$3&gt;(A3taxstdlife+$E508),((Input!$G$145+Input!$G$111)*$G$7)-SUM($G508:AP508),((Input!$G$145+Input!$G$111)*$G$7)/A3taxstdlife))</f>
        <v>0</v>
      </c>
      <c r="AR508" s="164">
        <f>IF(A3taxstdlife="n/a","n/a",IF(AR$3&gt;(A3taxstdlife+$E508),((Input!$G$145+Input!$G$111)*$G$7)-SUM($G508:AQ508),((Input!$G$145+Input!$G$111)*$G$7)/A3taxstdlife))</f>
        <v>0</v>
      </c>
      <c r="AS508" s="164">
        <f>IF(A3taxstdlife="n/a","n/a",IF(AS$3&gt;(A3taxstdlife+$E508),((Input!$G$145+Input!$G$111)*$G$7)-SUM($G508:AR508),((Input!$G$145+Input!$G$111)*$G$7)/A3taxstdlife))</f>
        <v>0</v>
      </c>
      <c r="AT508" s="164">
        <f>IF(A3taxstdlife="n/a","n/a",IF(AT$3&gt;(A3taxstdlife+$E508),((Input!$G$145+Input!$G$111)*$G$7)-SUM($G508:AS508),((Input!$G$145+Input!$G$111)*$G$7)/A3taxstdlife))</f>
        <v>0</v>
      </c>
      <c r="AU508" s="164">
        <f>IF(A3taxstdlife="n/a","n/a",IF(AU$3&gt;(A3taxstdlife+$E508),((Input!$G$145+Input!$G$111)*$G$7)-SUM($G508:AT508),((Input!$G$145+Input!$G$111)*$G$7)/A3taxstdlife))</f>
        <v>0</v>
      </c>
      <c r="AV508" s="164">
        <f>IF(A3taxstdlife="n/a","n/a",IF(AV$3&gt;(A3taxstdlife+$E508),((Input!$G$145+Input!$G$111)*$G$7)-SUM($G508:AU508),((Input!$G$145+Input!$G$111)*$G$7)/A3taxstdlife))</f>
        <v>0</v>
      </c>
      <c r="AW508" s="164">
        <f>IF(A3taxstdlife="n/a","n/a",IF(AW$3&gt;(A3taxstdlife+$E508),((Input!$G$145+Input!$G$111)*$G$7)-SUM($G508:AV508),((Input!$G$145+Input!$G$111)*$G$7)/A3taxstdlife))</f>
        <v>0</v>
      </c>
      <c r="AX508" s="164">
        <f>IF(A3taxstdlife="n/a","n/a",IF(AX$3&gt;(A3taxstdlife+$E508),((Input!$G$145+Input!$G$111)*$G$7)-SUM($G508:AW508),((Input!$G$145+Input!$G$111)*$G$7)/A3taxstdlife))</f>
        <v>0</v>
      </c>
      <c r="AY508" s="164">
        <f>IF(A3taxstdlife="n/a","n/a",IF(AY$3&gt;(A3taxstdlife+$E508),((Input!$G$145+Input!$G$111)*$G$7)-SUM($G508:AX508),((Input!$G$145+Input!$G$111)*$G$7)/A3taxstdlife))</f>
        <v>0</v>
      </c>
      <c r="AZ508" s="164">
        <f>IF(A3taxstdlife="n/a","n/a",IF(AZ$3&gt;(A3taxstdlife+$E508),((Input!$G$145+Input!$G$111)*$G$7)-SUM($G508:AY508),((Input!$G$145+Input!$G$111)*$G$7)/A3taxstdlife))</f>
        <v>0</v>
      </c>
      <c r="BA508" s="164">
        <f>IF(A3taxstdlife="n/a","n/a",IF(BA$3&gt;(A3taxstdlife+$E508),((Input!$G$145+Input!$G$111)*$G$7)-SUM($G508:AZ508),((Input!$G$145+Input!$G$111)*$G$7)/A3taxstdlife))</f>
        <v>0</v>
      </c>
      <c r="BB508" s="164">
        <f>IF(A3taxstdlife="n/a","n/a",IF(BB$3&gt;(A3taxstdlife+$E508),((Input!$G$145+Input!$G$111)*$G$7)-SUM($G508:BA508),((Input!$G$145+Input!$G$111)*$G$7)/A3taxstdlife))</f>
        <v>0</v>
      </c>
      <c r="BC508" s="164">
        <f>IF(A3taxstdlife="n/a","n/a",IF(BC$3&gt;(A3taxstdlife+$E508),((Input!$G$145+Input!$G$111)*$G$7)-SUM($G508:BB508),((Input!$G$145+Input!$G$111)*$G$7)/A3taxstdlife))</f>
        <v>0</v>
      </c>
      <c r="BD508" s="164">
        <f>IF(A3taxstdlife="n/a","n/a",IF(BD$3&gt;(A3taxstdlife+$E508),((Input!$G$145+Input!$G$111)*$G$7)-SUM($G508:BC508),((Input!$G$145+Input!$G$111)*$G$7)/A3taxstdlife))</f>
        <v>0</v>
      </c>
      <c r="BE508" s="164">
        <f>IF(A3taxstdlife="n/a","n/a",IF(BE$3&gt;(A3taxstdlife+$E508),((Input!$G$145+Input!$G$111)*$G$7)-SUM($G508:BD508),((Input!$G$145+Input!$G$111)*$G$7)/A3taxstdlife))</f>
        <v>0</v>
      </c>
      <c r="BF508" s="164">
        <f>IF(A3taxstdlife="n/a","n/a",IF(BF$3&gt;(A3taxstdlife+$E508),((Input!$G$145+Input!$G$111)*$G$7)-SUM($G508:BE508),((Input!$G$145+Input!$G$111)*$G$7)/A3taxstdlife))</f>
        <v>0</v>
      </c>
      <c r="BG508" s="164">
        <f>IF(A3taxstdlife="n/a","n/a",IF(BG$3&gt;(A3taxstdlife+$E508),((Input!$G$145+Input!$G$111)*$G$7)-SUM($G508:BF508),((Input!$G$145+Input!$G$111)*$G$7)/A3taxstdlife))</f>
        <v>0</v>
      </c>
      <c r="BH508" s="164">
        <f>IF(A3taxstdlife="n/a","n/a",IF(BH$3&gt;(A3taxstdlife+$E508),((Input!$G$145+Input!$G$111)*$G$7)-SUM($G508:BG508),((Input!$G$145+Input!$G$111)*$G$7)/A3taxstdlife))</f>
        <v>0</v>
      </c>
      <c r="BI508" s="164">
        <f>IF(A3taxstdlife="n/a","n/a",IF(BI$3&gt;(A3taxstdlife+$E508),((Input!$G$145+Input!$G$111)*$G$7)-SUM($G508:BH508),((Input!$G$145+Input!$G$111)*$G$7)/A3taxstdlife))</f>
        <v>0</v>
      </c>
      <c r="BJ508" s="18"/>
      <c r="BK508" s="18"/>
    </row>
    <row r="509" spans="1:63" s="6" customFormat="1" hidden="1" outlineLevel="2" x14ac:dyDescent="0.2">
      <c r="A509" s="18"/>
      <c r="B509" s="18"/>
      <c r="C509" s="36"/>
      <c r="D509" s="485"/>
      <c r="E509" s="283">
        <v>2</v>
      </c>
      <c r="F509" s="38"/>
      <c r="G509" s="306"/>
      <c r="H509" s="307"/>
      <c r="I509" s="164">
        <f>IF(A3taxstdlife="n/a","n/a",IF(I$3&gt;(A3taxstdlife+$E509),((Input!$H$145+Input!$H$111)*$H$7)-SUM($H509:H509),((Input!$H$145+Input!$H$111)*$H$7)/A3taxstdlife))</f>
        <v>0</v>
      </c>
      <c r="J509" s="164">
        <f>IF(A3taxstdlife="n/a","n/a",IF(J$3&gt;(A3taxstdlife+$E509),((Input!$H$145+Input!$H$111)*$H$7)-SUM($H509:I509),((Input!$H$145+Input!$H$111)*$H$7)/A3taxstdlife))</f>
        <v>0</v>
      </c>
      <c r="K509" s="164">
        <f>IF(A3taxstdlife="n/a","n/a",IF(K$3&gt;(A3taxstdlife+$E509),((Input!$H$145+Input!$H$111)*$H$7)-SUM($H509:J509),((Input!$H$145+Input!$H$111)*$H$7)/A3taxstdlife))</f>
        <v>0</v>
      </c>
      <c r="L509" s="164">
        <f>IF(A3taxstdlife="n/a","n/a",IF(L$3&gt;(A3taxstdlife+$E509),((Input!$H$145+Input!$H$111)*$H$7)-SUM($H509:K509),((Input!$H$145+Input!$H$111)*$H$7)/A3taxstdlife))</f>
        <v>0</v>
      </c>
      <c r="M509" s="164">
        <f>IF(A3taxstdlife="n/a","n/a",IF(M$3&gt;(A3taxstdlife+$E509),((Input!$H$145+Input!$H$111)*$H$7)-SUM($H509:L509),((Input!$H$145+Input!$H$111)*$H$7)/A3taxstdlife))</f>
        <v>0</v>
      </c>
      <c r="N509" s="164">
        <f>IF(A3taxstdlife="n/a","n/a",IF(N$3&gt;(A3taxstdlife+$E509),((Input!$H$145+Input!$H$111)*$H$7)-SUM($H509:M509),((Input!$H$145+Input!$H$111)*$H$7)/A3taxstdlife))</f>
        <v>0</v>
      </c>
      <c r="O509" s="164">
        <f>IF(A3taxstdlife="n/a","n/a",IF(O$3&gt;(A3taxstdlife+$E509),((Input!$H$145+Input!$H$111)*$H$7)-SUM($H509:N509),((Input!$H$145+Input!$H$111)*$H$7)/A3taxstdlife))</f>
        <v>0</v>
      </c>
      <c r="P509" s="164">
        <f>IF(A3taxstdlife="n/a","n/a",IF(P$3&gt;(A3taxstdlife+$E509),((Input!$H$145+Input!$H$111)*$H$7)-SUM($H509:O509),((Input!$H$145+Input!$H$111)*$H$7)/A3taxstdlife))</f>
        <v>0</v>
      </c>
      <c r="Q509" s="164">
        <f>IF(A3taxstdlife="n/a","n/a",IF(Q$3&gt;(A3taxstdlife+$E509),((Input!$H$145+Input!$H$111)*$H$7)-SUM($H509:P509),((Input!$H$145+Input!$H$111)*$H$7)/A3taxstdlife))</f>
        <v>0</v>
      </c>
      <c r="R509" s="164">
        <f>IF(A3taxstdlife="n/a","n/a",IF(R$3&gt;(A3taxstdlife+$E509),((Input!$H$145+Input!$H$111)*$H$7)-SUM($H509:Q509),((Input!$H$145+Input!$H$111)*$H$7)/A3taxstdlife))</f>
        <v>0</v>
      </c>
      <c r="S509" s="164">
        <f>IF(A3taxstdlife="n/a","n/a",IF(S$3&gt;(A3taxstdlife+$E509),((Input!$H$145+Input!$H$111)*$H$7)-SUM($H509:R509),((Input!$H$145+Input!$H$111)*$H$7)/A3taxstdlife))</f>
        <v>0</v>
      </c>
      <c r="T509" s="164">
        <f>IF(A3taxstdlife="n/a","n/a",IF(T$3&gt;(A3taxstdlife+$E509),((Input!$H$145+Input!$H$111)*$H$7)-SUM($H509:S509),((Input!$H$145+Input!$H$111)*$H$7)/A3taxstdlife))</f>
        <v>0</v>
      </c>
      <c r="U509" s="164">
        <f>IF(A3taxstdlife="n/a","n/a",IF(U$3&gt;(A3taxstdlife+$E509),((Input!$H$145+Input!$H$111)*$H$7)-SUM($H509:T509),((Input!$H$145+Input!$H$111)*$H$7)/A3taxstdlife))</f>
        <v>0</v>
      </c>
      <c r="V509" s="164">
        <f>IF(A3taxstdlife="n/a","n/a",IF(V$3&gt;(A3taxstdlife+$E509),((Input!$H$145+Input!$H$111)*$H$7)-SUM($H509:U509),((Input!$H$145+Input!$H$111)*$H$7)/A3taxstdlife))</f>
        <v>0</v>
      </c>
      <c r="W509" s="164">
        <f>IF(A3taxstdlife="n/a","n/a",IF(W$3&gt;(A3taxstdlife+$E509),((Input!$H$145+Input!$H$111)*$H$7)-SUM($H509:V509),((Input!$H$145+Input!$H$111)*$H$7)/A3taxstdlife))</f>
        <v>0</v>
      </c>
      <c r="X509" s="164">
        <f>IF(A3taxstdlife="n/a","n/a",IF(X$3&gt;(A3taxstdlife+$E509),((Input!$H$145+Input!$H$111)*$H$7)-SUM($H509:W509),((Input!$H$145+Input!$H$111)*$H$7)/A3taxstdlife))</f>
        <v>0</v>
      </c>
      <c r="Y509" s="164">
        <f>IF(A3taxstdlife="n/a","n/a",IF(Y$3&gt;(A3taxstdlife+$E509),((Input!$H$145+Input!$H$111)*$H$7)-SUM($H509:X509),((Input!$H$145+Input!$H$111)*$H$7)/A3taxstdlife))</f>
        <v>0</v>
      </c>
      <c r="Z509" s="164">
        <f>IF(A3taxstdlife="n/a","n/a",IF(Z$3&gt;(A3taxstdlife+$E509),((Input!$H$145+Input!$H$111)*$H$7)-SUM($H509:Y509),((Input!$H$145+Input!$H$111)*$H$7)/A3taxstdlife))</f>
        <v>0</v>
      </c>
      <c r="AA509" s="164">
        <f>IF(A3taxstdlife="n/a","n/a",IF(AA$3&gt;(A3taxstdlife+$E509),((Input!$H$145+Input!$H$111)*$H$7)-SUM($H509:Z509),((Input!$H$145+Input!$H$111)*$H$7)/A3taxstdlife))</f>
        <v>0</v>
      </c>
      <c r="AB509" s="164">
        <f>IF(A3taxstdlife="n/a","n/a",IF(AB$3&gt;(A3taxstdlife+$E509),((Input!$H$145+Input!$H$111)*$H$7)-SUM($H509:AA509),((Input!$H$145+Input!$H$111)*$H$7)/A3taxstdlife))</f>
        <v>0</v>
      </c>
      <c r="AC509" s="164">
        <f>IF(A3taxstdlife="n/a","n/a",IF(AC$3&gt;(A3taxstdlife+$E509),((Input!$H$145+Input!$H$111)*$H$7)-SUM($H509:AB509),((Input!$H$145+Input!$H$111)*$H$7)/A3taxstdlife))</f>
        <v>0</v>
      </c>
      <c r="AD509" s="164">
        <f>IF(A3taxstdlife="n/a","n/a",IF(AD$3&gt;(A3taxstdlife+$E509),((Input!$H$145+Input!$H$111)*$H$7)-SUM($H509:AC509),((Input!$H$145+Input!$H$111)*$H$7)/A3taxstdlife))</f>
        <v>0</v>
      </c>
      <c r="AE509" s="164">
        <f>IF(A3taxstdlife="n/a","n/a",IF(AE$3&gt;(A3taxstdlife+$E509),((Input!$H$145+Input!$H$111)*$H$7)-SUM($H509:AD509),((Input!$H$145+Input!$H$111)*$H$7)/A3taxstdlife))</f>
        <v>0</v>
      </c>
      <c r="AF509" s="164">
        <f>IF(A3taxstdlife="n/a","n/a",IF(AF$3&gt;(A3taxstdlife+$E509),((Input!$H$145+Input!$H$111)*$H$7)-SUM($H509:AE509),((Input!$H$145+Input!$H$111)*$H$7)/A3taxstdlife))</f>
        <v>0</v>
      </c>
      <c r="AG509" s="164">
        <f>IF(A3taxstdlife="n/a","n/a",IF(AG$3&gt;(A3taxstdlife+$E509),((Input!$H$145+Input!$H$111)*$H$7)-SUM($H509:AF509),((Input!$H$145+Input!$H$111)*$H$7)/A3taxstdlife))</f>
        <v>0</v>
      </c>
      <c r="AH509" s="164">
        <f>IF(A3taxstdlife="n/a","n/a",IF(AH$3&gt;(A3taxstdlife+$E509),((Input!$H$145+Input!$H$111)*$H$7)-SUM($H509:AG509),((Input!$H$145+Input!$H$111)*$H$7)/A3taxstdlife))</f>
        <v>0</v>
      </c>
      <c r="AI509" s="164">
        <f>IF(A3taxstdlife="n/a","n/a",IF(AI$3&gt;(A3taxstdlife+$E509),((Input!$H$145+Input!$H$111)*$H$7)-SUM($H509:AH509),((Input!$H$145+Input!$H$111)*$H$7)/A3taxstdlife))</f>
        <v>0</v>
      </c>
      <c r="AJ509" s="164">
        <f>IF(A3taxstdlife="n/a","n/a",IF(AJ$3&gt;(A3taxstdlife+$E509),((Input!$H$145+Input!$H$111)*$H$7)-SUM($H509:AI509),((Input!$H$145+Input!$H$111)*$H$7)/A3taxstdlife))</f>
        <v>0</v>
      </c>
      <c r="AK509" s="164">
        <f>IF(A3taxstdlife="n/a","n/a",IF(AK$3&gt;(A3taxstdlife+$E509),((Input!$H$145+Input!$H$111)*$H$7)-SUM($H509:AJ509),((Input!$H$145+Input!$H$111)*$H$7)/A3taxstdlife))</f>
        <v>0</v>
      </c>
      <c r="AL509" s="164">
        <f>IF(A3taxstdlife="n/a","n/a",IF(AL$3&gt;(A3taxstdlife+$E509),((Input!$H$145+Input!$H$111)*$H$7)-SUM($H509:AK509),((Input!$H$145+Input!$H$111)*$H$7)/A3taxstdlife))</f>
        <v>0</v>
      </c>
      <c r="AM509" s="164">
        <f>IF(A3taxstdlife="n/a","n/a",IF(AM$3&gt;(A3taxstdlife+$E509),((Input!$H$145+Input!$H$111)*$H$7)-SUM($H509:AL509),((Input!$H$145+Input!$H$111)*$H$7)/A3taxstdlife))</f>
        <v>0</v>
      </c>
      <c r="AN509" s="164">
        <f>IF(A3taxstdlife="n/a","n/a",IF(AN$3&gt;(A3taxstdlife+$E509),((Input!$H$145+Input!$H$111)*$H$7)-SUM($H509:AM509),((Input!$H$145+Input!$H$111)*$H$7)/A3taxstdlife))</f>
        <v>0</v>
      </c>
      <c r="AO509" s="164">
        <f>IF(A3taxstdlife="n/a","n/a",IF(AO$3&gt;(A3taxstdlife+$E509),((Input!$H$145+Input!$H$111)*$H$7)-SUM($H509:AN509),((Input!$H$145+Input!$H$111)*$H$7)/A3taxstdlife))</f>
        <v>0</v>
      </c>
      <c r="AP509" s="164">
        <f>IF(A3taxstdlife="n/a","n/a",IF(AP$3&gt;(A3taxstdlife+$E509),((Input!$H$145+Input!$H$111)*$H$7)-SUM($H509:AO509),((Input!$H$145+Input!$H$111)*$H$7)/A3taxstdlife))</f>
        <v>0</v>
      </c>
      <c r="AQ509" s="164">
        <f>IF(A3taxstdlife="n/a","n/a",IF(AQ$3&gt;(A3taxstdlife+$E509),((Input!$H$145+Input!$H$111)*$H$7)-SUM($H509:AP509),((Input!$H$145+Input!$H$111)*$H$7)/A3taxstdlife))</f>
        <v>0</v>
      </c>
      <c r="AR509" s="164">
        <f>IF(A3taxstdlife="n/a","n/a",IF(AR$3&gt;(A3taxstdlife+$E509),((Input!$H$145+Input!$H$111)*$H$7)-SUM($H509:AQ509),((Input!$H$145+Input!$H$111)*$H$7)/A3taxstdlife))</f>
        <v>0</v>
      </c>
      <c r="AS509" s="164">
        <f>IF(A3taxstdlife="n/a","n/a",IF(AS$3&gt;(A3taxstdlife+$E509),((Input!$H$145+Input!$H$111)*$H$7)-SUM($H509:AR509),((Input!$H$145+Input!$H$111)*$H$7)/A3taxstdlife))</f>
        <v>0</v>
      </c>
      <c r="AT509" s="164">
        <f>IF(A3taxstdlife="n/a","n/a",IF(AT$3&gt;(A3taxstdlife+$E509),((Input!$H$145+Input!$H$111)*$H$7)-SUM($H509:AS509),((Input!$H$145+Input!$H$111)*$H$7)/A3taxstdlife))</f>
        <v>0</v>
      </c>
      <c r="AU509" s="164">
        <f>IF(A3taxstdlife="n/a","n/a",IF(AU$3&gt;(A3taxstdlife+$E509),((Input!$H$145+Input!$H$111)*$H$7)-SUM($H509:AT509),((Input!$H$145+Input!$H$111)*$H$7)/A3taxstdlife))</f>
        <v>0</v>
      </c>
      <c r="AV509" s="164">
        <f>IF(A3taxstdlife="n/a","n/a",IF(AV$3&gt;(A3taxstdlife+$E509),((Input!$H$145+Input!$H$111)*$H$7)-SUM($H509:AU509),((Input!$H$145+Input!$H$111)*$H$7)/A3taxstdlife))</f>
        <v>0</v>
      </c>
      <c r="AW509" s="164">
        <f>IF(A3taxstdlife="n/a","n/a",IF(AW$3&gt;(A3taxstdlife+$E509),((Input!$H$145+Input!$H$111)*$H$7)-SUM($H509:AV509),((Input!$H$145+Input!$H$111)*$H$7)/A3taxstdlife))</f>
        <v>0</v>
      </c>
      <c r="AX509" s="164">
        <f>IF(A3taxstdlife="n/a","n/a",IF(AX$3&gt;(A3taxstdlife+$E509),((Input!$H$145+Input!$H$111)*$H$7)-SUM($H509:AW509),((Input!$H$145+Input!$H$111)*$H$7)/A3taxstdlife))</f>
        <v>0</v>
      </c>
      <c r="AY509" s="164">
        <f>IF(A3taxstdlife="n/a","n/a",IF(AY$3&gt;(A3taxstdlife+$E509),((Input!$H$145+Input!$H$111)*$H$7)-SUM($H509:AX509),((Input!$H$145+Input!$H$111)*$H$7)/A3taxstdlife))</f>
        <v>0</v>
      </c>
      <c r="AZ509" s="164">
        <f>IF(A3taxstdlife="n/a","n/a",IF(AZ$3&gt;(A3taxstdlife+$E509),((Input!$H$145+Input!$H$111)*$H$7)-SUM($H509:AY509),((Input!$H$145+Input!$H$111)*$H$7)/A3taxstdlife))</f>
        <v>0</v>
      </c>
      <c r="BA509" s="164">
        <f>IF(A3taxstdlife="n/a","n/a",IF(BA$3&gt;(A3taxstdlife+$E509),((Input!$H$145+Input!$H$111)*$H$7)-SUM($H509:AZ509),((Input!$H$145+Input!$H$111)*$H$7)/A3taxstdlife))</f>
        <v>0</v>
      </c>
      <c r="BB509" s="164">
        <f>IF(A3taxstdlife="n/a","n/a",IF(BB$3&gt;(A3taxstdlife+$E509),((Input!$H$145+Input!$H$111)*$H$7)-SUM($H509:BA509),((Input!$H$145+Input!$H$111)*$H$7)/A3taxstdlife))</f>
        <v>0</v>
      </c>
      <c r="BC509" s="164">
        <f>IF(A3taxstdlife="n/a","n/a",IF(BC$3&gt;(A3taxstdlife+$E509),((Input!$H$145+Input!$H$111)*$H$7)-SUM($H509:BB509),((Input!$H$145+Input!$H$111)*$H$7)/A3taxstdlife))</f>
        <v>0</v>
      </c>
      <c r="BD509" s="164">
        <f>IF(A3taxstdlife="n/a","n/a",IF(BD$3&gt;(A3taxstdlife+$E509),((Input!$H$145+Input!$H$111)*$H$7)-SUM($H509:BC509),((Input!$H$145+Input!$H$111)*$H$7)/A3taxstdlife))</f>
        <v>0</v>
      </c>
      <c r="BE509" s="164">
        <f>IF(A3taxstdlife="n/a","n/a",IF(BE$3&gt;(A3taxstdlife+$E509),((Input!$H$145+Input!$H$111)*$H$7)-SUM($H509:BD509),((Input!$H$145+Input!$H$111)*$H$7)/A3taxstdlife))</f>
        <v>0</v>
      </c>
      <c r="BF509" s="164">
        <f>IF(A3taxstdlife="n/a","n/a",IF(BF$3&gt;(A3taxstdlife+$E509),((Input!$H$145+Input!$H$111)*$H$7)-SUM($H509:BE509),((Input!$H$145+Input!$H$111)*$H$7)/A3taxstdlife))</f>
        <v>0</v>
      </c>
      <c r="BG509" s="164">
        <f>IF(A3taxstdlife="n/a","n/a",IF(BG$3&gt;(A3taxstdlife+$E509),((Input!$H$145+Input!$H$111)*$H$7)-SUM($H509:BF509),((Input!$H$145+Input!$H$111)*$H$7)/A3taxstdlife))</f>
        <v>0</v>
      </c>
      <c r="BH509" s="164">
        <f>IF(A3taxstdlife="n/a","n/a",IF(BH$3&gt;(A3taxstdlife+$E509),((Input!$H$145+Input!$H$111)*$H$7)-SUM($H509:BG509),((Input!$H$145+Input!$H$111)*$H$7)/A3taxstdlife))</f>
        <v>0</v>
      </c>
      <c r="BI509" s="164">
        <f>IF(A3taxstdlife="n/a","n/a",IF(BI$3&gt;(A3taxstdlife+$E509),((Input!$H$145+Input!$H$111)*$H$7)-SUM($H509:BH509),((Input!$H$145+Input!$H$111)*$H$7)/A3taxstdlife))</f>
        <v>0</v>
      </c>
      <c r="BJ509" s="18"/>
      <c r="BK509" s="18"/>
    </row>
    <row r="510" spans="1:63" s="6" customFormat="1" hidden="1" outlineLevel="2" x14ac:dyDescent="0.2">
      <c r="A510" s="18"/>
      <c r="B510" s="18"/>
      <c r="C510" s="36"/>
      <c r="D510" s="485"/>
      <c r="E510" s="283">
        <v>3</v>
      </c>
      <c r="F510" s="38"/>
      <c r="G510" s="306"/>
      <c r="H510" s="308"/>
      <c r="I510" s="307"/>
      <c r="J510" s="164">
        <f>IF(A3taxstdlife="n/a","n/a",IF(J$3&gt;(A3taxstdlife+$E510),((Input!$I$145+Input!$I$111)*$I$7)-SUM($I510:I510),((Input!$I$145+Input!$I$111)*$I$7)/A3taxstdlife))</f>
        <v>0</v>
      </c>
      <c r="K510" s="164">
        <f>IF(A3taxstdlife="n/a","n/a",IF(K$3&gt;(A3taxstdlife+$E510),((Input!$I$145+Input!$I$111)*$I$7)-SUM($I510:J510),((Input!$I$145+Input!$I$111)*$I$7)/A3taxstdlife))</f>
        <v>0</v>
      </c>
      <c r="L510" s="164">
        <f>IF(A3taxstdlife="n/a","n/a",IF(L$3&gt;(A3taxstdlife+$E510),((Input!$I$145+Input!$I$111)*$I$7)-SUM($I510:K510),((Input!$I$145+Input!$I$111)*$I$7)/A3taxstdlife))</f>
        <v>0</v>
      </c>
      <c r="M510" s="164">
        <f>IF(A3taxstdlife="n/a","n/a",IF(M$3&gt;(A3taxstdlife+$E510),((Input!$I$145+Input!$I$111)*$I$7)-SUM($I510:L510),((Input!$I$145+Input!$I$111)*$I$7)/A3taxstdlife))</f>
        <v>0</v>
      </c>
      <c r="N510" s="164">
        <f>IF(A3taxstdlife="n/a","n/a",IF(N$3&gt;(A3taxstdlife+$E510),((Input!$I$145+Input!$I$111)*$I$7)-SUM($I510:M510),((Input!$I$145+Input!$I$111)*$I$7)/A3taxstdlife))</f>
        <v>0</v>
      </c>
      <c r="O510" s="164">
        <f>IF(A3taxstdlife="n/a","n/a",IF(O$3&gt;(A3taxstdlife+$E510),((Input!$I$145+Input!$I$111)*$I$7)-SUM($I510:N510),((Input!$I$145+Input!$I$111)*$I$7)/A3taxstdlife))</f>
        <v>0</v>
      </c>
      <c r="P510" s="164">
        <f>IF(A3taxstdlife="n/a","n/a",IF(P$3&gt;(A3taxstdlife+$E510),((Input!$I$145+Input!$I$111)*$I$7)-SUM($I510:O510),((Input!$I$145+Input!$I$111)*$I$7)/A3taxstdlife))</f>
        <v>0</v>
      </c>
      <c r="Q510" s="164">
        <f>IF(A3taxstdlife="n/a","n/a",IF(Q$3&gt;(A3taxstdlife+$E510),((Input!$I$145+Input!$I$111)*$I$7)-SUM($I510:P510),((Input!$I$145+Input!$I$111)*$I$7)/A3taxstdlife))</f>
        <v>0</v>
      </c>
      <c r="R510" s="164">
        <f>IF(A3taxstdlife="n/a","n/a",IF(R$3&gt;(A3taxstdlife+$E510),((Input!$I$145+Input!$I$111)*$I$7)-SUM($I510:Q510),((Input!$I$145+Input!$I$111)*$I$7)/A3taxstdlife))</f>
        <v>0</v>
      </c>
      <c r="S510" s="164">
        <f>IF(A3taxstdlife="n/a","n/a",IF(S$3&gt;(A3taxstdlife+$E510),((Input!$I$145+Input!$I$111)*$I$7)-SUM($I510:R510),((Input!$I$145+Input!$I$111)*$I$7)/A3taxstdlife))</f>
        <v>0</v>
      </c>
      <c r="T510" s="164">
        <f>IF(A3taxstdlife="n/a","n/a",IF(T$3&gt;(A3taxstdlife+$E510),((Input!$I$145+Input!$I$111)*$I$7)-SUM($I510:S510),((Input!$I$145+Input!$I$111)*$I$7)/A3taxstdlife))</f>
        <v>0</v>
      </c>
      <c r="U510" s="164">
        <f>IF(A3taxstdlife="n/a","n/a",IF(U$3&gt;(A3taxstdlife+$E510),((Input!$I$145+Input!$I$111)*$I$7)-SUM($I510:T510),((Input!$I$145+Input!$I$111)*$I$7)/A3taxstdlife))</f>
        <v>0</v>
      </c>
      <c r="V510" s="164">
        <f>IF(A3taxstdlife="n/a","n/a",IF(V$3&gt;(A3taxstdlife+$E510),((Input!$I$145+Input!$I$111)*$I$7)-SUM($I510:U510),((Input!$I$145+Input!$I$111)*$I$7)/A3taxstdlife))</f>
        <v>0</v>
      </c>
      <c r="W510" s="164">
        <f>IF(A3taxstdlife="n/a","n/a",IF(W$3&gt;(A3taxstdlife+$E510),((Input!$I$145+Input!$I$111)*$I$7)-SUM($I510:V510),((Input!$I$145+Input!$I$111)*$I$7)/A3taxstdlife))</f>
        <v>0</v>
      </c>
      <c r="X510" s="164">
        <f>IF(A3taxstdlife="n/a","n/a",IF(X$3&gt;(A3taxstdlife+$E510),((Input!$I$145+Input!$I$111)*$I$7)-SUM($I510:W510),((Input!$I$145+Input!$I$111)*$I$7)/A3taxstdlife))</f>
        <v>0</v>
      </c>
      <c r="Y510" s="164">
        <f>IF(A3taxstdlife="n/a","n/a",IF(Y$3&gt;(A3taxstdlife+$E510),((Input!$I$145+Input!$I$111)*$I$7)-SUM($I510:X510),((Input!$I$145+Input!$I$111)*$I$7)/A3taxstdlife))</f>
        <v>0</v>
      </c>
      <c r="Z510" s="164">
        <f>IF(A3taxstdlife="n/a","n/a",IF(Z$3&gt;(A3taxstdlife+$E510),((Input!$I$145+Input!$I$111)*$I$7)-SUM($I510:Y510),((Input!$I$145+Input!$I$111)*$I$7)/A3taxstdlife))</f>
        <v>0</v>
      </c>
      <c r="AA510" s="164">
        <f>IF(A3taxstdlife="n/a","n/a",IF(AA$3&gt;(A3taxstdlife+$E510),((Input!$I$145+Input!$I$111)*$I$7)-SUM($I510:Z510),((Input!$I$145+Input!$I$111)*$I$7)/A3taxstdlife))</f>
        <v>0</v>
      </c>
      <c r="AB510" s="164">
        <f>IF(A3taxstdlife="n/a","n/a",IF(AB$3&gt;(A3taxstdlife+$E510),((Input!$I$145+Input!$I$111)*$I$7)-SUM($I510:AA510),((Input!$I$145+Input!$I$111)*$I$7)/A3taxstdlife))</f>
        <v>0</v>
      </c>
      <c r="AC510" s="164">
        <f>IF(A3taxstdlife="n/a","n/a",IF(AC$3&gt;(A3taxstdlife+$E510),((Input!$I$145+Input!$I$111)*$I$7)-SUM($I510:AB510),((Input!$I$145+Input!$I$111)*$I$7)/A3taxstdlife))</f>
        <v>0</v>
      </c>
      <c r="AD510" s="164">
        <f>IF(A3taxstdlife="n/a","n/a",IF(AD$3&gt;(A3taxstdlife+$E510),((Input!$I$145+Input!$I$111)*$I$7)-SUM($I510:AC510),((Input!$I$145+Input!$I$111)*$I$7)/A3taxstdlife))</f>
        <v>0</v>
      </c>
      <c r="AE510" s="164">
        <f>IF(A3taxstdlife="n/a","n/a",IF(AE$3&gt;(A3taxstdlife+$E510),((Input!$I$145+Input!$I$111)*$I$7)-SUM($I510:AD510),((Input!$I$145+Input!$I$111)*$I$7)/A3taxstdlife))</f>
        <v>0</v>
      </c>
      <c r="AF510" s="164">
        <f>IF(A3taxstdlife="n/a","n/a",IF(AF$3&gt;(A3taxstdlife+$E510),((Input!$I$145+Input!$I$111)*$I$7)-SUM($I510:AE510),((Input!$I$145+Input!$I$111)*$I$7)/A3taxstdlife))</f>
        <v>0</v>
      </c>
      <c r="AG510" s="164">
        <f>IF(A3taxstdlife="n/a","n/a",IF(AG$3&gt;(A3taxstdlife+$E510),((Input!$I$145+Input!$I$111)*$I$7)-SUM($I510:AF510),((Input!$I$145+Input!$I$111)*$I$7)/A3taxstdlife))</f>
        <v>0</v>
      </c>
      <c r="AH510" s="164">
        <f>IF(A3taxstdlife="n/a","n/a",IF(AH$3&gt;(A3taxstdlife+$E510),((Input!$I$145+Input!$I$111)*$I$7)-SUM($I510:AG510),((Input!$I$145+Input!$I$111)*$I$7)/A3taxstdlife))</f>
        <v>0</v>
      </c>
      <c r="AI510" s="164">
        <f>IF(A3taxstdlife="n/a","n/a",IF(AI$3&gt;(A3taxstdlife+$E510),((Input!$I$145+Input!$I$111)*$I$7)-SUM($I510:AH510),((Input!$I$145+Input!$I$111)*$I$7)/A3taxstdlife))</f>
        <v>0</v>
      </c>
      <c r="AJ510" s="164">
        <f>IF(A3taxstdlife="n/a","n/a",IF(AJ$3&gt;(A3taxstdlife+$E510),((Input!$I$145+Input!$I$111)*$I$7)-SUM($I510:AI510),((Input!$I$145+Input!$I$111)*$I$7)/A3taxstdlife))</f>
        <v>0</v>
      </c>
      <c r="AK510" s="164">
        <f>IF(A3taxstdlife="n/a","n/a",IF(AK$3&gt;(A3taxstdlife+$E510),((Input!$I$145+Input!$I$111)*$I$7)-SUM($I510:AJ510),((Input!$I$145+Input!$I$111)*$I$7)/A3taxstdlife))</f>
        <v>0</v>
      </c>
      <c r="AL510" s="164">
        <f>IF(A3taxstdlife="n/a","n/a",IF(AL$3&gt;(A3taxstdlife+$E510),((Input!$I$145+Input!$I$111)*$I$7)-SUM($I510:AK510),((Input!$I$145+Input!$I$111)*$I$7)/A3taxstdlife))</f>
        <v>0</v>
      </c>
      <c r="AM510" s="164">
        <f>IF(A3taxstdlife="n/a","n/a",IF(AM$3&gt;(A3taxstdlife+$E510),((Input!$I$145+Input!$I$111)*$I$7)-SUM($I510:AL510),((Input!$I$145+Input!$I$111)*$I$7)/A3taxstdlife))</f>
        <v>0</v>
      </c>
      <c r="AN510" s="164">
        <f>IF(A3taxstdlife="n/a","n/a",IF(AN$3&gt;(A3taxstdlife+$E510),((Input!$I$145+Input!$I$111)*$I$7)-SUM($I510:AM510),((Input!$I$145+Input!$I$111)*$I$7)/A3taxstdlife))</f>
        <v>0</v>
      </c>
      <c r="AO510" s="164">
        <f>IF(A3taxstdlife="n/a","n/a",IF(AO$3&gt;(A3taxstdlife+$E510),((Input!$I$145+Input!$I$111)*$I$7)-SUM($I510:AN510),((Input!$I$145+Input!$I$111)*$I$7)/A3taxstdlife))</f>
        <v>0</v>
      </c>
      <c r="AP510" s="164">
        <f>IF(A3taxstdlife="n/a","n/a",IF(AP$3&gt;(A3taxstdlife+$E510),((Input!$I$145+Input!$I$111)*$I$7)-SUM($I510:AO510),((Input!$I$145+Input!$I$111)*$I$7)/A3taxstdlife))</f>
        <v>0</v>
      </c>
      <c r="AQ510" s="164">
        <f>IF(A3taxstdlife="n/a","n/a",IF(AQ$3&gt;(A3taxstdlife+$E510),((Input!$I$145+Input!$I$111)*$I$7)-SUM($I510:AP510),((Input!$I$145+Input!$I$111)*$I$7)/A3taxstdlife))</f>
        <v>0</v>
      </c>
      <c r="AR510" s="164">
        <f>IF(A3taxstdlife="n/a","n/a",IF(AR$3&gt;(A3taxstdlife+$E510),((Input!$I$145+Input!$I$111)*$I$7)-SUM($I510:AQ510),((Input!$I$145+Input!$I$111)*$I$7)/A3taxstdlife))</f>
        <v>0</v>
      </c>
      <c r="AS510" s="164">
        <f>IF(A3taxstdlife="n/a","n/a",IF(AS$3&gt;(A3taxstdlife+$E510),((Input!$I$145+Input!$I$111)*$I$7)-SUM($I510:AR510),((Input!$I$145+Input!$I$111)*$I$7)/A3taxstdlife))</f>
        <v>0</v>
      </c>
      <c r="AT510" s="164">
        <f>IF(A3taxstdlife="n/a","n/a",IF(AT$3&gt;(A3taxstdlife+$E510),((Input!$I$145+Input!$I$111)*$I$7)-SUM($I510:AS510),((Input!$I$145+Input!$I$111)*$I$7)/A3taxstdlife))</f>
        <v>0</v>
      </c>
      <c r="AU510" s="164">
        <f>IF(A3taxstdlife="n/a","n/a",IF(AU$3&gt;(A3taxstdlife+$E510),((Input!$I$145+Input!$I$111)*$I$7)-SUM($I510:AT510),((Input!$I$145+Input!$I$111)*$I$7)/A3taxstdlife))</f>
        <v>0</v>
      </c>
      <c r="AV510" s="164">
        <f>IF(A3taxstdlife="n/a","n/a",IF(AV$3&gt;(A3taxstdlife+$E510),((Input!$I$145+Input!$I$111)*$I$7)-SUM($I510:AU510),((Input!$I$145+Input!$I$111)*$I$7)/A3taxstdlife))</f>
        <v>0</v>
      </c>
      <c r="AW510" s="164">
        <f>IF(A3taxstdlife="n/a","n/a",IF(AW$3&gt;(A3taxstdlife+$E510),((Input!$I$145+Input!$I$111)*$I$7)-SUM($I510:AV510),((Input!$I$145+Input!$I$111)*$I$7)/A3taxstdlife))</f>
        <v>0</v>
      </c>
      <c r="AX510" s="164">
        <f>IF(A3taxstdlife="n/a","n/a",IF(AX$3&gt;(A3taxstdlife+$E510),((Input!$I$145+Input!$I$111)*$I$7)-SUM($I510:AW510),((Input!$I$145+Input!$I$111)*$I$7)/A3taxstdlife))</f>
        <v>0</v>
      </c>
      <c r="AY510" s="164">
        <f>IF(A3taxstdlife="n/a","n/a",IF(AY$3&gt;(A3taxstdlife+$E510),((Input!$I$145+Input!$I$111)*$I$7)-SUM($I510:AX510),((Input!$I$145+Input!$I$111)*$I$7)/A3taxstdlife))</f>
        <v>0</v>
      </c>
      <c r="AZ510" s="164">
        <f>IF(A3taxstdlife="n/a","n/a",IF(AZ$3&gt;(A3taxstdlife+$E510),((Input!$I$145+Input!$I$111)*$I$7)-SUM($I510:AY510),((Input!$I$145+Input!$I$111)*$I$7)/A3taxstdlife))</f>
        <v>0</v>
      </c>
      <c r="BA510" s="164">
        <f>IF(A3taxstdlife="n/a","n/a",IF(BA$3&gt;(A3taxstdlife+$E510),((Input!$I$145+Input!$I$111)*$I$7)-SUM($I510:AZ510),((Input!$I$145+Input!$I$111)*$I$7)/A3taxstdlife))</f>
        <v>0</v>
      </c>
      <c r="BB510" s="164">
        <f>IF(A3taxstdlife="n/a","n/a",IF(BB$3&gt;(A3taxstdlife+$E510),((Input!$I$145+Input!$I$111)*$I$7)-SUM($I510:BA510),((Input!$I$145+Input!$I$111)*$I$7)/A3taxstdlife))</f>
        <v>0</v>
      </c>
      <c r="BC510" s="164">
        <f>IF(A3taxstdlife="n/a","n/a",IF(BC$3&gt;(A3taxstdlife+$E510),((Input!$I$145+Input!$I$111)*$I$7)-SUM($I510:BB510),((Input!$I$145+Input!$I$111)*$I$7)/A3taxstdlife))</f>
        <v>0</v>
      </c>
      <c r="BD510" s="164">
        <f>IF(A3taxstdlife="n/a","n/a",IF(BD$3&gt;(A3taxstdlife+$E510),((Input!$I$145+Input!$I$111)*$I$7)-SUM($I510:BC510),((Input!$I$145+Input!$I$111)*$I$7)/A3taxstdlife))</f>
        <v>0</v>
      </c>
      <c r="BE510" s="164">
        <f>IF(A3taxstdlife="n/a","n/a",IF(BE$3&gt;(A3taxstdlife+$E510),((Input!$I$145+Input!$I$111)*$I$7)-SUM($I510:BD510),((Input!$I$145+Input!$I$111)*$I$7)/A3taxstdlife))</f>
        <v>0</v>
      </c>
      <c r="BF510" s="164">
        <f>IF(A3taxstdlife="n/a","n/a",IF(BF$3&gt;(A3taxstdlife+$E510),((Input!$I$145+Input!$I$111)*$I$7)-SUM($I510:BE510),((Input!$I$145+Input!$I$111)*$I$7)/A3taxstdlife))</f>
        <v>0</v>
      </c>
      <c r="BG510" s="164">
        <f>IF(A3taxstdlife="n/a","n/a",IF(BG$3&gt;(A3taxstdlife+$E510),((Input!$I$145+Input!$I$111)*$I$7)-SUM($I510:BF510),((Input!$I$145+Input!$I$111)*$I$7)/A3taxstdlife))</f>
        <v>0</v>
      </c>
      <c r="BH510" s="164">
        <f>IF(A3taxstdlife="n/a","n/a",IF(BH$3&gt;(A3taxstdlife+$E510),((Input!$I$145+Input!$I$111)*$I$7)-SUM($I510:BG510),((Input!$I$145+Input!$I$111)*$I$7)/A3taxstdlife))</f>
        <v>0</v>
      </c>
      <c r="BI510" s="164">
        <f>IF(A3taxstdlife="n/a","n/a",IF(BI$3&gt;(A3taxstdlife+$E510),((Input!$I$145+Input!$I$111)*$I$7)-SUM($I510:BH510),((Input!$I$145+Input!$I$111)*$I$7)/A3taxstdlife))</f>
        <v>0</v>
      </c>
      <c r="BJ510" s="18"/>
      <c r="BK510" s="18"/>
    </row>
    <row r="511" spans="1:63" s="6" customFormat="1" hidden="1" outlineLevel="2" x14ac:dyDescent="0.2">
      <c r="A511" s="18"/>
      <c r="B511" s="18"/>
      <c r="C511" s="36"/>
      <c r="D511" s="485"/>
      <c r="E511" s="283">
        <v>4</v>
      </c>
      <c r="F511" s="38"/>
      <c r="G511" s="306"/>
      <c r="H511" s="308"/>
      <c r="I511" s="308"/>
      <c r="J511" s="307"/>
      <c r="K511" s="164">
        <f>IF(A3taxstdlife="n/a","n/a",IF(K$3&gt;(A3taxstdlife+$E511),((Input!$J$145+Input!$J$111)*$J$7)-SUM($J511:J511),((Input!$J$145+Input!$J$111)*$J$7)/A3taxstdlife))</f>
        <v>0</v>
      </c>
      <c r="L511" s="164">
        <f>IF(A3taxstdlife="n/a","n/a",IF(L$3&gt;(A3taxstdlife+$E511),((Input!$J$145+Input!$J$111)*$J$7)-SUM($J511:K511),((Input!$J$145+Input!$J$111)*$J$7)/A3taxstdlife))</f>
        <v>0</v>
      </c>
      <c r="M511" s="164">
        <f>IF(A3taxstdlife="n/a","n/a",IF(M$3&gt;(A3taxstdlife+$E511),((Input!$J$145+Input!$J$111)*$J$7)-SUM($J511:L511),((Input!$J$145+Input!$J$111)*$J$7)/A3taxstdlife))</f>
        <v>0</v>
      </c>
      <c r="N511" s="164">
        <f>IF(A3taxstdlife="n/a","n/a",IF(N$3&gt;(A3taxstdlife+$E511),((Input!$J$145+Input!$J$111)*$J$7)-SUM($J511:M511),((Input!$J$145+Input!$J$111)*$J$7)/A3taxstdlife))</f>
        <v>0</v>
      </c>
      <c r="O511" s="164">
        <f>IF(A3taxstdlife="n/a","n/a",IF(O$3&gt;(A3taxstdlife+$E511),((Input!$J$145+Input!$J$111)*$J$7)-SUM($J511:N511),((Input!$J$145+Input!$J$111)*$J$7)/A3taxstdlife))</f>
        <v>0</v>
      </c>
      <c r="P511" s="164">
        <f>IF(A3taxstdlife="n/a","n/a",IF(P$3&gt;(A3taxstdlife+$E511),((Input!$J$145+Input!$J$111)*$J$7)-SUM($J511:O511),((Input!$J$145+Input!$J$111)*$J$7)/A3taxstdlife))</f>
        <v>0</v>
      </c>
      <c r="Q511" s="164">
        <f>IF(A3taxstdlife="n/a","n/a",IF(Q$3&gt;(A3taxstdlife+$E511),((Input!$J$145+Input!$J$111)*$J$7)-SUM($J511:P511),((Input!$J$145+Input!$J$111)*$J$7)/A3taxstdlife))</f>
        <v>0</v>
      </c>
      <c r="R511" s="164">
        <f>IF(A3taxstdlife="n/a","n/a",IF(R$3&gt;(A3taxstdlife+$E511),((Input!$J$145+Input!$J$111)*$J$7)-SUM($J511:Q511),((Input!$J$145+Input!$J$111)*$J$7)/A3taxstdlife))</f>
        <v>0</v>
      </c>
      <c r="S511" s="164">
        <f>IF(A3taxstdlife="n/a","n/a",IF(S$3&gt;(A3taxstdlife+$E511),((Input!$J$145+Input!$J$111)*$J$7)-SUM($J511:R511),((Input!$J$145+Input!$J$111)*$J$7)/A3taxstdlife))</f>
        <v>0</v>
      </c>
      <c r="T511" s="164">
        <f>IF(A3taxstdlife="n/a","n/a",IF(T$3&gt;(A3taxstdlife+$E511),((Input!$J$145+Input!$J$111)*$J$7)-SUM($J511:S511),((Input!$J$145+Input!$J$111)*$J$7)/A3taxstdlife))</f>
        <v>0</v>
      </c>
      <c r="U511" s="164">
        <f>IF(A3taxstdlife="n/a","n/a",IF(U$3&gt;(A3taxstdlife+$E511),((Input!$J$145+Input!$J$111)*$J$7)-SUM($J511:T511),((Input!$J$145+Input!$J$111)*$J$7)/A3taxstdlife))</f>
        <v>0</v>
      </c>
      <c r="V511" s="164">
        <f>IF(A3taxstdlife="n/a","n/a",IF(V$3&gt;(A3taxstdlife+$E511),((Input!$J$145+Input!$J$111)*$J$7)-SUM($J511:U511),((Input!$J$145+Input!$J$111)*$J$7)/A3taxstdlife))</f>
        <v>0</v>
      </c>
      <c r="W511" s="164">
        <f>IF(A3taxstdlife="n/a","n/a",IF(W$3&gt;(A3taxstdlife+$E511),((Input!$J$145+Input!$J$111)*$J$7)-SUM($J511:V511),((Input!$J$145+Input!$J$111)*$J$7)/A3taxstdlife))</f>
        <v>0</v>
      </c>
      <c r="X511" s="164">
        <f>IF(A3taxstdlife="n/a","n/a",IF(X$3&gt;(A3taxstdlife+$E511),((Input!$J$145+Input!$J$111)*$J$7)-SUM($J511:W511),((Input!$J$145+Input!$J$111)*$J$7)/A3taxstdlife))</f>
        <v>0</v>
      </c>
      <c r="Y511" s="164">
        <f>IF(A3taxstdlife="n/a","n/a",IF(Y$3&gt;(A3taxstdlife+$E511),((Input!$J$145+Input!$J$111)*$J$7)-SUM($J511:X511),((Input!$J$145+Input!$J$111)*$J$7)/A3taxstdlife))</f>
        <v>0</v>
      </c>
      <c r="Z511" s="164">
        <f>IF(A3taxstdlife="n/a","n/a",IF(Z$3&gt;(A3taxstdlife+$E511),((Input!$J$145+Input!$J$111)*$J$7)-SUM($J511:Y511),((Input!$J$145+Input!$J$111)*$J$7)/A3taxstdlife))</f>
        <v>0</v>
      </c>
      <c r="AA511" s="164">
        <f>IF(A3taxstdlife="n/a","n/a",IF(AA$3&gt;(A3taxstdlife+$E511),((Input!$J$145+Input!$J$111)*$J$7)-SUM($J511:Z511),((Input!$J$145+Input!$J$111)*$J$7)/A3taxstdlife))</f>
        <v>0</v>
      </c>
      <c r="AB511" s="164">
        <f>IF(A3taxstdlife="n/a","n/a",IF(AB$3&gt;(A3taxstdlife+$E511),((Input!$J$145+Input!$J$111)*$J$7)-SUM($J511:AA511),((Input!$J$145+Input!$J$111)*$J$7)/A3taxstdlife))</f>
        <v>0</v>
      </c>
      <c r="AC511" s="164">
        <f>IF(A3taxstdlife="n/a","n/a",IF(AC$3&gt;(A3taxstdlife+$E511),((Input!$J$145+Input!$J$111)*$J$7)-SUM($J511:AB511),((Input!$J$145+Input!$J$111)*$J$7)/A3taxstdlife))</f>
        <v>0</v>
      </c>
      <c r="AD511" s="164">
        <f>IF(A3taxstdlife="n/a","n/a",IF(AD$3&gt;(A3taxstdlife+$E511),((Input!$J$145+Input!$J$111)*$J$7)-SUM($J511:AC511),((Input!$J$145+Input!$J$111)*$J$7)/A3taxstdlife))</f>
        <v>0</v>
      </c>
      <c r="AE511" s="164">
        <f>IF(A3taxstdlife="n/a","n/a",IF(AE$3&gt;(A3taxstdlife+$E511),((Input!$J$145+Input!$J$111)*$J$7)-SUM($J511:AD511),((Input!$J$145+Input!$J$111)*$J$7)/A3taxstdlife))</f>
        <v>0</v>
      </c>
      <c r="AF511" s="164">
        <f>IF(A3taxstdlife="n/a","n/a",IF(AF$3&gt;(A3taxstdlife+$E511),((Input!$J$145+Input!$J$111)*$J$7)-SUM($J511:AE511),((Input!$J$145+Input!$J$111)*$J$7)/A3taxstdlife))</f>
        <v>0</v>
      </c>
      <c r="AG511" s="164">
        <f>IF(A3taxstdlife="n/a","n/a",IF(AG$3&gt;(A3taxstdlife+$E511),((Input!$J$145+Input!$J$111)*$J$7)-SUM($J511:AF511),((Input!$J$145+Input!$J$111)*$J$7)/A3taxstdlife))</f>
        <v>0</v>
      </c>
      <c r="AH511" s="164">
        <f>IF(A3taxstdlife="n/a","n/a",IF(AH$3&gt;(A3taxstdlife+$E511),((Input!$J$145+Input!$J$111)*$J$7)-SUM($J511:AG511),((Input!$J$145+Input!$J$111)*$J$7)/A3taxstdlife))</f>
        <v>0</v>
      </c>
      <c r="AI511" s="164">
        <f>IF(A3taxstdlife="n/a","n/a",IF(AI$3&gt;(A3taxstdlife+$E511),((Input!$J$145+Input!$J$111)*$J$7)-SUM($J511:AH511),((Input!$J$145+Input!$J$111)*$J$7)/A3taxstdlife))</f>
        <v>0</v>
      </c>
      <c r="AJ511" s="164">
        <f>IF(A3taxstdlife="n/a","n/a",IF(AJ$3&gt;(A3taxstdlife+$E511),((Input!$J$145+Input!$J$111)*$J$7)-SUM($J511:AI511),((Input!$J$145+Input!$J$111)*$J$7)/A3taxstdlife))</f>
        <v>0</v>
      </c>
      <c r="AK511" s="164">
        <f>IF(A3taxstdlife="n/a","n/a",IF(AK$3&gt;(A3taxstdlife+$E511),((Input!$J$145+Input!$J$111)*$J$7)-SUM($J511:AJ511),((Input!$J$145+Input!$J$111)*$J$7)/A3taxstdlife))</f>
        <v>0</v>
      </c>
      <c r="AL511" s="164">
        <f>IF(A3taxstdlife="n/a","n/a",IF(AL$3&gt;(A3taxstdlife+$E511),((Input!$J$145+Input!$J$111)*$J$7)-SUM($J511:AK511),((Input!$J$145+Input!$J$111)*$J$7)/A3taxstdlife))</f>
        <v>0</v>
      </c>
      <c r="AM511" s="164">
        <f>IF(A3taxstdlife="n/a","n/a",IF(AM$3&gt;(A3taxstdlife+$E511),((Input!$J$145+Input!$J$111)*$J$7)-SUM($J511:AL511),((Input!$J$145+Input!$J$111)*$J$7)/A3taxstdlife))</f>
        <v>0</v>
      </c>
      <c r="AN511" s="164">
        <f>IF(A3taxstdlife="n/a","n/a",IF(AN$3&gt;(A3taxstdlife+$E511),((Input!$J$145+Input!$J$111)*$J$7)-SUM($J511:AM511),((Input!$J$145+Input!$J$111)*$J$7)/A3taxstdlife))</f>
        <v>0</v>
      </c>
      <c r="AO511" s="164">
        <f>IF(A3taxstdlife="n/a","n/a",IF(AO$3&gt;(A3taxstdlife+$E511),((Input!$J$145+Input!$J$111)*$J$7)-SUM($J511:AN511),((Input!$J$145+Input!$J$111)*$J$7)/A3taxstdlife))</f>
        <v>0</v>
      </c>
      <c r="AP511" s="164">
        <f>IF(A3taxstdlife="n/a","n/a",IF(AP$3&gt;(A3taxstdlife+$E511),((Input!$J$145+Input!$J$111)*$J$7)-SUM($J511:AO511),((Input!$J$145+Input!$J$111)*$J$7)/A3taxstdlife))</f>
        <v>0</v>
      </c>
      <c r="AQ511" s="164">
        <f>IF(A3taxstdlife="n/a","n/a",IF(AQ$3&gt;(A3taxstdlife+$E511),((Input!$J$145+Input!$J$111)*$J$7)-SUM($J511:AP511),((Input!$J$145+Input!$J$111)*$J$7)/A3taxstdlife))</f>
        <v>0</v>
      </c>
      <c r="AR511" s="164">
        <f>IF(A3taxstdlife="n/a","n/a",IF(AR$3&gt;(A3taxstdlife+$E511),((Input!$J$145+Input!$J$111)*$J$7)-SUM($J511:AQ511),((Input!$J$145+Input!$J$111)*$J$7)/A3taxstdlife))</f>
        <v>0</v>
      </c>
      <c r="AS511" s="164">
        <f>IF(A3taxstdlife="n/a","n/a",IF(AS$3&gt;(A3taxstdlife+$E511),((Input!$J$145+Input!$J$111)*$J$7)-SUM($J511:AR511),((Input!$J$145+Input!$J$111)*$J$7)/A3taxstdlife))</f>
        <v>0</v>
      </c>
      <c r="AT511" s="164">
        <f>IF(A3taxstdlife="n/a","n/a",IF(AT$3&gt;(A3taxstdlife+$E511),((Input!$J$145+Input!$J$111)*$J$7)-SUM($J511:AS511),((Input!$J$145+Input!$J$111)*$J$7)/A3taxstdlife))</f>
        <v>0</v>
      </c>
      <c r="AU511" s="164">
        <f>IF(A3taxstdlife="n/a","n/a",IF(AU$3&gt;(A3taxstdlife+$E511),((Input!$J$145+Input!$J$111)*$J$7)-SUM($J511:AT511),((Input!$J$145+Input!$J$111)*$J$7)/A3taxstdlife))</f>
        <v>0</v>
      </c>
      <c r="AV511" s="164">
        <f>IF(A3taxstdlife="n/a","n/a",IF(AV$3&gt;(A3taxstdlife+$E511),((Input!$J$145+Input!$J$111)*$J$7)-SUM($J511:AU511),((Input!$J$145+Input!$J$111)*$J$7)/A3taxstdlife))</f>
        <v>0</v>
      </c>
      <c r="AW511" s="164">
        <f>IF(A3taxstdlife="n/a","n/a",IF(AW$3&gt;(A3taxstdlife+$E511),((Input!$J$145+Input!$J$111)*$J$7)-SUM($J511:AV511),((Input!$J$145+Input!$J$111)*$J$7)/A3taxstdlife))</f>
        <v>0</v>
      </c>
      <c r="AX511" s="164">
        <f>IF(A3taxstdlife="n/a","n/a",IF(AX$3&gt;(A3taxstdlife+$E511),((Input!$J$145+Input!$J$111)*$J$7)-SUM($J511:AW511),((Input!$J$145+Input!$J$111)*$J$7)/A3taxstdlife))</f>
        <v>0</v>
      </c>
      <c r="AY511" s="164">
        <f>IF(A3taxstdlife="n/a","n/a",IF(AY$3&gt;(A3taxstdlife+$E511),((Input!$J$145+Input!$J$111)*$J$7)-SUM($J511:AX511),((Input!$J$145+Input!$J$111)*$J$7)/A3taxstdlife))</f>
        <v>0</v>
      </c>
      <c r="AZ511" s="164">
        <f>IF(A3taxstdlife="n/a","n/a",IF(AZ$3&gt;(A3taxstdlife+$E511),((Input!$J$145+Input!$J$111)*$J$7)-SUM($J511:AY511),((Input!$J$145+Input!$J$111)*$J$7)/A3taxstdlife))</f>
        <v>0</v>
      </c>
      <c r="BA511" s="164">
        <f>IF(A3taxstdlife="n/a","n/a",IF(BA$3&gt;(A3taxstdlife+$E511),((Input!$J$145+Input!$J$111)*$J$7)-SUM($J511:AZ511),((Input!$J$145+Input!$J$111)*$J$7)/A3taxstdlife))</f>
        <v>0</v>
      </c>
      <c r="BB511" s="164">
        <f>IF(A3taxstdlife="n/a","n/a",IF(BB$3&gt;(A3taxstdlife+$E511),((Input!$J$145+Input!$J$111)*$J$7)-SUM($J511:BA511),((Input!$J$145+Input!$J$111)*$J$7)/A3taxstdlife))</f>
        <v>0</v>
      </c>
      <c r="BC511" s="164">
        <f>IF(A3taxstdlife="n/a","n/a",IF(BC$3&gt;(A3taxstdlife+$E511),((Input!$J$145+Input!$J$111)*$J$7)-SUM($J511:BB511),((Input!$J$145+Input!$J$111)*$J$7)/A3taxstdlife))</f>
        <v>0</v>
      </c>
      <c r="BD511" s="164">
        <f>IF(A3taxstdlife="n/a","n/a",IF(BD$3&gt;(A3taxstdlife+$E511),((Input!$J$145+Input!$J$111)*$J$7)-SUM($J511:BC511),((Input!$J$145+Input!$J$111)*$J$7)/A3taxstdlife))</f>
        <v>0</v>
      </c>
      <c r="BE511" s="164">
        <f>IF(A3taxstdlife="n/a","n/a",IF(BE$3&gt;(A3taxstdlife+$E511),((Input!$J$145+Input!$J$111)*$J$7)-SUM($J511:BD511),((Input!$J$145+Input!$J$111)*$J$7)/A3taxstdlife))</f>
        <v>0</v>
      </c>
      <c r="BF511" s="164">
        <f>IF(A3taxstdlife="n/a","n/a",IF(BF$3&gt;(A3taxstdlife+$E511),((Input!$J$145+Input!$J$111)*$J$7)-SUM($J511:BE511),((Input!$J$145+Input!$J$111)*$J$7)/A3taxstdlife))</f>
        <v>0</v>
      </c>
      <c r="BG511" s="164">
        <f>IF(A3taxstdlife="n/a","n/a",IF(BG$3&gt;(A3taxstdlife+$E511),((Input!$J$145+Input!$J$111)*$J$7)-SUM($J511:BF511),((Input!$J$145+Input!$J$111)*$J$7)/A3taxstdlife))</f>
        <v>0</v>
      </c>
      <c r="BH511" s="164">
        <f>IF(A3taxstdlife="n/a","n/a",IF(BH$3&gt;(A3taxstdlife+$E511),((Input!$J$145+Input!$J$111)*$J$7)-SUM($J511:BG511),((Input!$J$145+Input!$J$111)*$J$7)/A3taxstdlife))</f>
        <v>0</v>
      </c>
      <c r="BI511" s="164">
        <f>IF(A3taxstdlife="n/a","n/a",IF(BI$3&gt;(A3taxstdlife+$E511),((Input!$J$145+Input!$J$111)*$J$7)-SUM($J511:BH511),((Input!$J$145+Input!$J$111)*$J$7)/A3taxstdlife))</f>
        <v>0</v>
      </c>
      <c r="BJ511" s="18"/>
      <c r="BK511" s="18"/>
    </row>
    <row r="512" spans="1:63" s="6" customFormat="1" hidden="1" outlineLevel="2" x14ac:dyDescent="0.2">
      <c r="A512" s="18"/>
      <c r="B512" s="18"/>
      <c r="C512" s="36"/>
      <c r="D512" s="485"/>
      <c r="E512" s="283">
        <v>5</v>
      </c>
      <c r="F512" s="38"/>
      <c r="G512" s="306"/>
      <c r="H512" s="308"/>
      <c r="I512" s="308"/>
      <c r="J512" s="308"/>
      <c r="K512" s="307"/>
      <c r="L512" s="164">
        <f>IF(A3taxstdlife="n/a","n/a",IF(L$3&gt;(A3taxstdlife+$E512),((Input!$K$145+Input!$K$111)*$K$7)-SUM($K512:K512),((Input!$K$145+Input!$K$111)*$K$7)/A3taxstdlife))</f>
        <v>0</v>
      </c>
      <c r="M512" s="164">
        <f>IF(A3taxstdlife="n/a","n/a",IF(M$3&gt;(A3taxstdlife+$E512),((Input!$K$145+Input!$K$111)*$K$7)-SUM($K512:L512),((Input!$K$145+Input!$K$111)*$K$7)/A3taxstdlife))</f>
        <v>0</v>
      </c>
      <c r="N512" s="164">
        <f>IF(A3taxstdlife="n/a","n/a",IF(N$3&gt;(A3taxstdlife+$E512),((Input!$K$145+Input!$K$111)*$K$7)-SUM($K512:M512),((Input!$K$145+Input!$K$111)*$K$7)/A3taxstdlife))</f>
        <v>0</v>
      </c>
      <c r="O512" s="164">
        <f>IF(A3taxstdlife="n/a","n/a",IF(O$3&gt;(A3taxstdlife+$E512),((Input!$K$145+Input!$K$111)*$K$7)-SUM($K512:N512),((Input!$K$145+Input!$K$111)*$K$7)/A3taxstdlife))</f>
        <v>0</v>
      </c>
      <c r="P512" s="164">
        <f>IF(A3taxstdlife="n/a","n/a",IF(P$3&gt;(A3taxstdlife+$E512),((Input!$K$145+Input!$K$111)*$K$7)-SUM($K512:O512),((Input!$K$145+Input!$K$111)*$K$7)/A3taxstdlife))</f>
        <v>0</v>
      </c>
      <c r="Q512" s="164">
        <f>IF(A3taxstdlife="n/a","n/a",IF(Q$3&gt;(A3taxstdlife+$E512),((Input!$K$145+Input!$K$111)*$K$7)-SUM($K512:P512),((Input!$K$145+Input!$K$111)*$K$7)/A3taxstdlife))</f>
        <v>0</v>
      </c>
      <c r="R512" s="164">
        <f>IF(A3taxstdlife="n/a","n/a",IF(R$3&gt;(A3taxstdlife+$E512),((Input!$K$145+Input!$K$111)*$K$7)-SUM($K512:Q512),((Input!$K$145+Input!$K$111)*$K$7)/A3taxstdlife))</f>
        <v>0</v>
      </c>
      <c r="S512" s="164">
        <f>IF(A3taxstdlife="n/a","n/a",IF(S$3&gt;(A3taxstdlife+$E512),((Input!$K$145+Input!$K$111)*$K$7)-SUM($K512:R512),((Input!$K$145+Input!$K$111)*$K$7)/A3taxstdlife))</f>
        <v>0</v>
      </c>
      <c r="T512" s="164">
        <f>IF(A3taxstdlife="n/a","n/a",IF(T$3&gt;(A3taxstdlife+$E512),((Input!$K$145+Input!$K$111)*$K$7)-SUM($K512:S512),((Input!$K$145+Input!$K$111)*$K$7)/A3taxstdlife))</f>
        <v>0</v>
      </c>
      <c r="U512" s="164">
        <f>IF(A3taxstdlife="n/a","n/a",IF(U$3&gt;(A3taxstdlife+$E512),((Input!$K$145+Input!$K$111)*$K$7)-SUM($K512:T512),((Input!$K$145+Input!$K$111)*$K$7)/A3taxstdlife))</f>
        <v>0</v>
      </c>
      <c r="V512" s="164">
        <f>IF(A3taxstdlife="n/a","n/a",IF(V$3&gt;(A3taxstdlife+$E512),((Input!$K$145+Input!$K$111)*$K$7)-SUM($K512:U512),((Input!$K$145+Input!$K$111)*$K$7)/A3taxstdlife))</f>
        <v>0</v>
      </c>
      <c r="W512" s="164">
        <f>IF(A3taxstdlife="n/a","n/a",IF(W$3&gt;(A3taxstdlife+$E512),((Input!$K$145+Input!$K$111)*$K$7)-SUM($K512:V512),((Input!$K$145+Input!$K$111)*$K$7)/A3taxstdlife))</f>
        <v>0</v>
      </c>
      <c r="X512" s="164">
        <f>IF(A3taxstdlife="n/a","n/a",IF(X$3&gt;(A3taxstdlife+$E512),((Input!$K$145+Input!$K$111)*$K$7)-SUM($K512:W512),((Input!$K$145+Input!$K$111)*$K$7)/A3taxstdlife))</f>
        <v>0</v>
      </c>
      <c r="Y512" s="164">
        <f>IF(A3taxstdlife="n/a","n/a",IF(Y$3&gt;(A3taxstdlife+$E512),((Input!$K$145+Input!$K$111)*$K$7)-SUM($K512:X512),((Input!$K$145+Input!$K$111)*$K$7)/A3taxstdlife))</f>
        <v>0</v>
      </c>
      <c r="Z512" s="164">
        <f>IF(A3taxstdlife="n/a","n/a",IF(Z$3&gt;(A3taxstdlife+$E512),((Input!$K$145+Input!$K$111)*$K$7)-SUM($K512:Y512),((Input!$K$145+Input!$K$111)*$K$7)/A3taxstdlife))</f>
        <v>0</v>
      </c>
      <c r="AA512" s="164">
        <f>IF(A3taxstdlife="n/a","n/a",IF(AA$3&gt;(A3taxstdlife+$E512),((Input!$K$145+Input!$K$111)*$K$7)-SUM($K512:Z512),((Input!$K$145+Input!$K$111)*$K$7)/A3taxstdlife))</f>
        <v>0</v>
      </c>
      <c r="AB512" s="164">
        <f>IF(A3taxstdlife="n/a","n/a",IF(AB$3&gt;(A3taxstdlife+$E512),((Input!$K$145+Input!$K$111)*$K$7)-SUM($K512:AA512),((Input!$K$145+Input!$K$111)*$K$7)/A3taxstdlife))</f>
        <v>0</v>
      </c>
      <c r="AC512" s="164">
        <f>IF(A3taxstdlife="n/a","n/a",IF(AC$3&gt;(A3taxstdlife+$E512),((Input!$K$145+Input!$K$111)*$K$7)-SUM($K512:AB512),((Input!$K$145+Input!$K$111)*$K$7)/A3taxstdlife))</f>
        <v>0</v>
      </c>
      <c r="AD512" s="164">
        <f>IF(A3taxstdlife="n/a","n/a",IF(AD$3&gt;(A3taxstdlife+$E512),((Input!$K$145+Input!$K$111)*$K$7)-SUM($K512:AC512),((Input!$K$145+Input!$K$111)*$K$7)/A3taxstdlife))</f>
        <v>0</v>
      </c>
      <c r="AE512" s="164">
        <f>IF(A3taxstdlife="n/a","n/a",IF(AE$3&gt;(A3taxstdlife+$E512),((Input!$K$145+Input!$K$111)*$K$7)-SUM($K512:AD512),((Input!$K$145+Input!$K$111)*$K$7)/A3taxstdlife))</f>
        <v>0</v>
      </c>
      <c r="AF512" s="164">
        <f>IF(A3taxstdlife="n/a","n/a",IF(AF$3&gt;(A3taxstdlife+$E512),((Input!$K$145+Input!$K$111)*$K$7)-SUM($K512:AE512),((Input!$K$145+Input!$K$111)*$K$7)/A3taxstdlife))</f>
        <v>0</v>
      </c>
      <c r="AG512" s="164">
        <f>IF(A3taxstdlife="n/a","n/a",IF(AG$3&gt;(A3taxstdlife+$E512),((Input!$K$145+Input!$K$111)*$K$7)-SUM($K512:AF512),((Input!$K$145+Input!$K$111)*$K$7)/A3taxstdlife))</f>
        <v>0</v>
      </c>
      <c r="AH512" s="164">
        <f>IF(A3taxstdlife="n/a","n/a",IF(AH$3&gt;(A3taxstdlife+$E512),((Input!$K$145+Input!$K$111)*$K$7)-SUM($K512:AG512),((Input!$K$145+Input!$K$111)*$K$7)/A3taxstdlife))</f>
        <v>0</v>
      </c>
      <c r="AI512" s="164">
        <f>IF(A3taxstdlife="n/a","n/a",IF(AI$3&gt;(A3taxstdlife+$E512),((Input!$K$145+Input!$K$111)*$K$7)-SUM($K512:AH512),((Input!$K$145+Input!$K$111)*$K$7)/A3taxstdlife))</f>
        <v>0</v>
      </c>
      <c r="AJ512" s="164">
        <f>IF(A3taxstdlife="n/a","n/a",IF(AJ$3&gt;(A3taxstdlife+$E512),((Input!$K$145+Input!$K$111)*$K$7)-SUM($K512:AI512),((Input!$K$145+Input!$K$111)*$K$7)/A3taxstdlife))</f>
        <v>0</v>
      </c>
      <c r="AK512" s="164">
        <f>IF(A3taxstdlife="n/a","n/a",IF(AK$3&gt;(A3taxstdlife+$E512),((Input!$K$145+Input!$K$111)*$K$7)-SUM($K512:AJ512),((Input!$K$145+Input!$K$111)*$K$7)/A3taxstdlife))</f>
        <v>0</v>
      </c>
      <c r="AL512" s="164">
        <f>IF(A3taxstdlife="n/a","n/a",IF(AL$3&gt;(A3taxstdlife+$E512),((Input!$K$145+Input!$K$111)*$K$7)-SUM($K512:AK512),((Input!$K$145+Input!$K$111)*$K$7)/A3taxstdlife))</f>
        <v>0</v>
      </c>
      <c r="AM512" s="164">
        <f>IF(A3taxstdlife="n/a","n/a",IF(AM$3&gt;(A3taxstdlife+$E512),((Input!$K$145+Input!$K$111)*$K$7)-SUM($K512:AL512),((Input!$K$145+Input!$K$111)*$K$7)/A3taxstdlife))</f>
        <v>0</v>
      </c>
      <c r="AN512" s="164">
        <f>IF(A3taxstdlife="n/a","n/a",IF(AN$3&gt;(A3taxstdlife+$E512),((Input!$K$145+Input!$K$111)*$K$7)-SUM($K512:AM512),((Input!$K$145+Input!$K$111)*$K$7)/A3taxstdlife))</f>
        <v>0</v>
      </c>
      <c r="AO512" s="164">
        <f>IF(A3taxstdlife="n/a","n/a",IF(AO$3&gt;(A3taxstdlife+$E512),((Input!$K$145+Input!$K$111)*$K$7)-SUM($K512:AN512),((Input!$K$145+Input!$K$111)*$K$7)/A3taxstdlife))</f>
        <v>0</v>
      </c>
      <c r="AP512" s="164">
        <f>IF(A3taxstdlife="n/a","n/a",IF(AP$3&gt;(A3taxstdlife+$E512),((Input!$K$145+Input!$K$111)*$K$7)-SUM($K512:AO512),((Input!$K$145+Input!$K$111)*$K$7)/A3taxstdlife))</f>
        <v>0</v>
      </c>
      <c r="AQ512" s="164">
        <f>IF(A3taxstdlife="n/a","n/a",IF(AQ$3&gt;(A3taxstdlife+$E512),((Input!$K$145+Input!$K$111)*$K$7)-SUM($K512:AP512),((Input!$K$145+Input!$K$111)*$K$7)/A3taxstdlife))</f>
        <v>0</v>
      </c>
      <c r="AR512" s="164">
        <f>IF(A3taxstdlife="n/a","n/a",IF(AR$3&gt;(A3taxstdlife+$E512),((Input!$K$145+Input!$K$111)*$K$7)-SUM($K512:AQ512),((Input!$K$145+Input!$K$111)*$K$7)/A3taxstdlife))</f>
        <v>0</v>
      </c>
      <c r="AS512" s="164">
        <f>IF(A3taxstdlife="n/a","n/a",IF(AS$3&gt;(A3taxstdlife+$E512),((Input!$K$145+Input!$K$111)*$K$7)-SUM($K512:AR512),((Input!$K$145+Input!$K$111)*$K$7)/A3taxstdlife))</f>
        <v>0</v>
      </c>
      <c r="AT512" s="164">
        <f>IF(A3taxstdlife="n/a","n/a",IF(AT$3&gt;(A3taxstdlife+$E512),((Input!$K$145+Input!$K$111)*$K$7)-SUM($K512:AS512),((Input!$K$145+Input!$K$111)*$K$7)/A3taxstdlife))</f>
        <v>0</v>
      </c>
      <c r="AU512" s="164">
        <f>IF(A3taxstdlife="n/a","n/a",IF(AU$3&gt;(A3taxstdlife+$E512),((Input!$K$145+Input!$K$111)*$K$7)-SUM($K512:AT512),((Input!$K$145+Input!$K$111)*$K$7)/A3taxstdlife))</f>
        <v>0</v>
      </c>
      <c r="AV512" s="164">
        <f>IF(A3taxstdlife="n/a","n/a",IF(AV$3&gt;(A3taxstdlife+$E512),((Input!$K$145+Input!$K$111)*$K$7)-SUM($K512:AU512),((Input!$K$145+Input!$K$111)*$K$7)/A3taxstdlife))</f>
        <v>0</v>
      </c>
      <c r="AW512" s="164">
        <f>IF(A3taxstdlife="n/a","n/a",IF(AW$3&gt;(A3taxstdlife+$E512),((Input!$K$145+Input!$K$111)*$K$7)-SUM($K512:AV512),((Input!$K$145+Input!$K$111)*$K$7)/A3taxstdlife))</f>
        <v>0</v>
      </c>
      <c r="AX512" s="164">
        <f>IF(A3taxstdlife="n/a","n/a",IF(AX$3&gt;(A3taxstdlife+$E512),((Input!$K$145+Input!$K$111)*$K$7)-SUM($K512:AW512),((Input!$K$145+Input!$K$111)*$K$7)/A3taxstdlife))</f>
        <v>0</v>
      </c>
      <c r="AY512" s="164">
        <f>IF(A3taxstdlife="n/a","n/a",IF(AY$3&gt;(A3taxstdlife+$E512),((Input!$K$145+Input!$K$111)*$K$7)-SUM($K512:AX512),((Input!$K$145+Input!$K$111)*$K$7)/A3taxstdlife))</f>
        <v>0</v>
      </c>
      <c r="AZ512" s="164">
        <f>IF(A3taxstdlife="n/a","n/a",IF(AZ$3&gt;(A3taxstdlife+$E512),((Input!$K$145+Input!$K$111)*$K$7)-SUM($K512:AY512),((Input!$K$145+Input!$K$111)*$K$7)/A3taxstdlife))</f>
        <v>0</v>
      </c>
      <c r="BA512" s="164">
        <f>IF(A3taxstdlife="n/a","n/a",IF(BA$3&gt;(A3taxstdlife+$E512),((Input!$K$145+Input!$K$111)*$K$7)-SUM($K512:AZ512),((Input!$K$145+Input!$K$111)*$K$7)/A3taxstdlife))</f>
        <v>0</v>
      </c>
      <c r="BB512" s="164">
        <f>IF(A3taxstdlife="n/a","n/a",IF(BB$3&gt;(A3taxstdlife+$E512),((Input!$K$145+Input!$K$111)*$K$7)-SUM($K512:BA512),((Input!$K$145+Input!$K$111)*$K$7)/A3taxstdlife))</f>
        <v>0</v>
      </c>
      <c r="BC512" s="164">
        <f>IF(A3taxstdlife="n/a","n/a",IF(BC$3&gt;(A3taxstdlife+$E512),((Input!$K$145+Input!$K$111)*$K$7)-SUM($K512:BB512),((Input!$K$145+Input!$K$111)*$K$7)/A3taxstdlife))</f>
        <v>0</v>
      </c>
      <c r="BD512" s="164">
        <f>IF(A3taxstdlife="n/a","n/a",IF(BD$3&gt;(A3taxstdlife+$E512),((Input!$K$145+Input!$K$111)*$K$7)-SUM($K512:BC512),((Input!$K$145+Input!$K$111)*$K$7)/A3taxstdlife))</f>
        <v>0</v>
      </c>
      <c r="BE512" s="164">
        <f>IF(A3taxstdlife="n/a","n/a",IF(BE$3&gt;(A3taxstdlife+$E512),((Input!$K$145+Input!$K$111)*$K$7)-SUM($K512:BD512),((Input!$K$145+Input!$K$111)*$K$7)/A3taxstdlife))</f>
        <v>0</v>
      </c>
      <c r="BF512" s="164">
        <f>IF(A3taxstdlife="n/a","n/a",IF(BF$3&gt;(A3taxstdlife+$E512),((Input!$K$145+Input!$K$111)*$K$7)-SUM($K512:BE512),((Input!$K$145+Input!$K$111)*$K$7)/A3taxstdlife))</f>
        <v>0</v>
      </c>
      <c r="BG512" s="164">
        <f>IF(A3taxstdlife="n/a","n/a",IF(BG$3&gt;(A3taxstdlife+$E512),((Input!$K$145+Input!$K$111)*$K$7)-SUM($K512:BF512),((Input!$K$145+Input!$K$111)*$K$7)/A3taxstdlife))</f>
        <v>0</v>
      </c>
      <c r="BH512" s="164">
        <f>IF(A3taxstdlife="n/a","n/a",IF(BH$3&gt;(A3taxstdlife+$E512),((Input!$K$145+Input!$K$111)*$K$7)-SUM($K512:BG512),((Input!$K$145+Input!$K$111)*$K$7)/A3taxstdlife))</f>
        <v>0</v>
      </c>
      <c r="BI512" s="164">
        <f>IF(A3taxstdlife="n/a","n/a",IF(BI$3&gt;(A3taxstdlife+$E512),((Input!$K$145+Input!$K$111)*$K$7)-SUM($K512:BH512),((Input!$K$145+Input!$K$111)*$K$7)/A3taxstdlife))</f>
        <v>0</v>
      </c>
      <c r="BJ512" s="18"/>
      <c r="BK512" s="18"/>
    </row>
    <row r="513" spans="1:63" s="6" customFormat="1" hidden="1" outlineLevel="2" x14ac:dyDescent="0.2">
      <c r="A513" s="18"/>
      <c r="B513" s="18"/>
      <c r="C513" s="36"/>
      <c r="D513" s="485"/>
      <c r="E513" s="283">
        <v>6</v>
      </c>
      <c r="F513" s="38"/>
      <c r="G513" s="306"/>
      <c r="H513" s="308"/>
      <c r="I513" s="308"/>
      <c r="J513" s="308"/>
      <c r="K513" s="308"/>
      <c r="L513" s="307"/>
      <c r="M513" s="164">
        <f>IF(A3taxstdlife="n/a","n/a",IF(M$3&gt;(A3taxstdlife+$E513),((Input!$L$145+Input!$L$111)*$L$7)-SUM($L513:L513),((Input!$L$145+Input!$L$111)*$L$7)/A3taxstdlife))</f>
        <v>0</v>
      </c>
      <c r="N513" s="164">
        <f>IF(A3taxstdlife="n/a","n/a",IF(N$3&gt;(A3taxstdlife+$E513),((Input!$L$145+Input!$L$111)*$L$7)-SUM($L513:M513),((Input!$L$145+Input!$L$111)*$L$7)/A3taxstdlife))</f>
        <v>0</v>
      </c>
      <c r="O513" s="164">
        <f>IF(A3taxstdlife="n/a","n/a",IF(O$3&gt;(A3taxstdlife+$E513),((Input!$L$145+Input!$L$111)*$L$7)-SUM($L513:N513),((Input!$L$145+Input!$L$111)*$L$7)/A3taxstdlife))</f>
        <v>0</v>
      </c>
      <c r="P513" s="164">
        <f>IF(A3taxstdlife="n/a","n/a",IF(P$3&gt;(A3taxstdlife+$E513),((Input!$L$145+Input!$L$111)*$L$7)-SUM($L513:O513),((Input!$L$145+Input!$L$111)*$L$7)/A3taxstdlife))</f>
        <v>0</v>
      </c>
      <c r="Q513" s="164">
        <f>IF(A3taxstdlife="n/a","n/a",IF(Q$3&gt;(A3taxstdlife+$E513),((Input!$L$145+Input!$L$111)*$L$7)-SUM($L513:P513),((Input!$L$145+Input!$L$111)*$L$7)/A3taxstdlife))</f>
        <v>0</v>
      </c>
      <c r="R513" s="164">
        <f>IF(A3taxstdlife="n/a","n/a",IF(R$3&gt;(A3taxstdlife+$E513),((Input!$L$145+Input!$L$111)*$L$7)-SUM($L513:Q513),((Input!$L$145+Input!$L$111)*$L$7)/A3taxstdlife))</f>
        <v>0</v>
      </c>
      <c r="S513" s="164">
        <f>IF(A3taxstdlife="n/a","n/a",IF(S$3&gt;(A3taxstdlife+$E513),((Input!$L$145+Input!$L$111)*$L$7)-SUM($L513:R513),((Input!$L$145+Input!$L$111)*$L$7)/A3taxstdlife))</f>
        <v>0</v>
      </c>
      <c r="T513" s="164">
        <f>IF(A3taxstdlife="n/a","n/a",IF(T$3&gt;(A3taxstdlife+$E513),((Input!$L$145+Input!$L$111)*$L$7)-SUM($L513:S513),((Input!$L$145+Input!$L$111)*$L$7)/A3taxstdlife))</f>
        <v>0</v>
      </c>
      <c r="U513" s="164">
        <f>IF(A3taxstdlife="n/a","n/a",IF(U$3&gt;(A3taxstdlife+$E513),((Input!$L$145+Input!$L$111)*$L$7)-SUM($L513:T513),((Input!$L$145+Input!$L$111)*$L$7)/A3taxstdlife))</f>
        <v>0</v>
      </c>
      <c r="V513" s="164">
        <f>IF(A3taxstdlife="n/a","n/a",IF(V$3&gt;(A3taxstdlife+$E513),((Input!$L$145+Input!$L$111)*$L$7)-SUM($L513:U513),((Input!$L$145+Input!$L$111)*$L$7)/A3taxstdlife))</f>
        <v>0</v>
      </c>
      <c r="W513" s="164">
        <f>IF(A3taxstdlife="n/a","n/a",IF(W$3&gt;(A3taxstdlife+$E513),((Input!$L$145+Input!$L$111)*$L$7)-SUM($L513:V513),((Input!$L$145+Input!$L$111)*$L$7)/A3taxstdlife))</f>
        <v>0</v>
      </c>
      <c r="X513" s="164">
        <f>IF(A3taxstdlife="n/a","n/a",IF(X$3&gt;(A3taxstdlife+$E513),((Input!$L$145+Input!$L$111)*$L$7)-SUM($L513:W513),((Input!$L$145+Input!$L$111)*$L$7)/A3taxstdlife))</f>
        <v>0</v>
      </c>
      <c r="Y513" s="164">
        <f>IF(A3taxstdlife="n/a","n/a",IF(Y$3&gt;(A3taxstdlife+$E513),((Input!$L$145+Input!$L$111)*$L$7)-SUM($L513:X513),((Input!$L$145+Input!$L$111)*$L$7)/A3taxstdlife))</f>
        <v>0</v>
      </c>
      <c r="Z513" s="164">
        <f>IF(A3taxstdlife="n/a","n/a",IF(Z$3&gt;(A3taxstdlife+$E513),((Input!$L$145+Input!$L$111)*$L$7)-SUM($L513:Y513),((Input!$L$145+Input!$L$111)*$L$7)/A3taxstdlife))</f>
        <v>0</v>
      </c>
      <c r="AA513" s="164">
        <f>IF(A3taxstdlife="n/a","n/a",IF(AA$3&gt;(A3taxstdlife+$E513),((Input!$L$145+Input!$L$111)*$L$7)-SUM($L513:Z513),((Input!$L$145+Input!$L$111)*$L$7)/A3taxstdlife))</f>
        <v>0</v>
      </c>
      <c r="AB513" s="164">
        <f>IF(A3taxstdlife="n/a","n/a",IF(AB$3&gt;(A3taxstdlife+$E513),((Input!$L$145+Input!$L$111)*$L$7)-SUM($L513:AA513),((Input!$L$145+Input!$L$111)*$L$7)/A3taxstdlife))</f>
        <v>0</v>
      </c>
      <c r="AC513" s="164">
        <f>IF(A3taxstdlife="n/a","n/a",IF(AC$3&gt;(A3taxstdlife+$E513),((Input!$L$145+Input!$L$111)*$L$7)-SUM($L513:AB513),((Input!$L$145+Input!$L$111)*$L$7)/A3taxstdlife))</f>
        <v>0</v>
      </c>
      <c r="AD513" s="164">
        <f>IF(A3taxstdlife="n/a","n/a",IF(AD$3&gt;(A3taxstdlife+$E513),((Input!$L$145+Input!$L$111)*$L$7)-SUM($L513:AC513),((Input!$L$145+Input!$L$111)*$L$7)/A3taxstdlife))</f>
        <v>0</v>
      </c>
      <c r="AE513" s="164">
        <f>IF(A3taxstdlife="n/a","n/a",IF(AE$3&gt;(A3taxstdlife+$E513),((Input!$L$145+Input!$L$111)*$L$7)-SUM($L513:AD513),((Input!$L$145+Input!$L$111)*$L$7)/A3taxstdlife))</f>
        <v>0</v>
      </c>
      <c r="AF513" s="164">
        <f>IF(A3taxstdlife="n/a","n/a",IF(AF$3&gt;(A3taxstdlife+$E513),((Input!$L$145+Input!$L$111)*$L$7)-SUM($L513:AE513),((Input!$L$145+Input!$L$111)*$L$7)/A3taxstdlife))</f>
        <v>0</v>
      </c>
      <c r="AG513" s="164">
        <f>IF(A3taxstdlife="n/a","n/a",IF(AG$3&gt;(A3taxstdlife+$E513),((Input!$L$145+Input!$L$111)*$L$7)-SUM($L513:AF513),((Input!$L$145+Input!$L$111)*$L$7)/A3taxstdlife))</f>
        <v>0</v>
      </c>
      <c r="AH513" s="164">
        <f>IF(A3taxstdlife="n/a","n/a",IF(AH$3&gt;(A3taxstdlife+$E513),((Input!$L$145+Input!$L$111)*$L$7)-SUM($L513:AG513),((Input!$L$145+Input!$L$111)*$L$7)/A3taxstdlife))</f>
        <v>0</v>
      </c>
      <c r="AI513" s="164">
        <f>IF(A3taxstdlife="n/a","n/a",IF(AI$3&gt;(A3taxstdlife+$E513),((Input!$L$145+Input!$L$111)*$L$7)-SUM($L513:AH513),((Input!$L$145+Input!$L$111)*$L$7)/A3taxstdlife))</f>
        <v>0</v>
      </c>
      <c r="AJ513" s="164">
        <f>IF(A3taxstdlife="n/a","n/a",IF(AJ$3&gt;(A3taxstdlife+$E513),((Input!$L$145+Input!$L$111)*$L$7)-SUM($L513:AI513),((Input!$L$145+Input!$L$111)*$L$7)/A3taxstdlife))</f>
        <v>0</v>
      </c>
      <c r="AK513" s="164">
        <f>IF(A3taxstdlife="n/a","n/a",IF(AK$3&gt;(A3taxstdlife+$E513),((Input!$L$145+Input!$L$111)*$L$7)-SUM($L513:AJ513),((Input!$L$145+Input!$L$111)*$L$7)/A3taxstdlife))</f>
        <v>0</v>
      </c>
      <c r="AL513" s="164">
        <f>IF(A3taxstdlife="n/a","n/a",IF(AL$3&gt;(A3taxstdlife+$E513),((Input!$L$145+Input!$L$111)*$L$7)-SUM($L513:AK513),((Input!$L$145+Input!$L$111)*$L$7)/A3taxstdlife))</f>
        <v>0</v>
      </c>
      <c r="AM513" s="164">
        <f>IF(A3taxstdlife="n/a","n/a",IF(AM$3&gt;(A3taxstdlife+$E513),((Input!$L$145+Input!$L$111)*$L$7)-SUM($L513:AL513),((Input!$L$145+Input!$L$111)*$L$7)/A3taxstdlife))</f>
        <v>0</v>
      </c>
      <c r="AN513" s="164">
        <f>IF(A3taxstdlife="n/a","n/a",IF(AN$3&gt;(A3taxstdlife+$E513),((Input!$L$145+Input!$L$111)*$L$7)-SUM($L513:AM513),((Input!$L$145+Input!$L$111)*$L$7)/A3taxstdlife))</f>
        <v>0</v>
      </c>
      <c r="AO513" s="164">
        <f>IF(A3taxstdlife="n/a","n/a",IF(AO$3&gt;(A3taxstdlife+$E513),((Input!$L$145+Input!$L$111)*$L$7)-SUM($L513:AN513),((Input!$L$145+Input!$L$111)*$L$7)/A3taxstdlife))</f>
        <v>0</v>
      </c>
      <c r="AP513" s="164">
        <f>IF(A3taxstdlife="n/a","n/a",IF(AP$3&gt;(A3taxstdlife+$E513),((Input!$L$145+Input!$L$111)*$L$7)-SUM($L513:AO513),((Input!$L$145+Input!$L$111)*$L$7)/A3taxstdlife))</f>
        <v>0</v>
      </c>
      <c r="AQ513" s="164">
        <f>IF(A3taxstdlife="n/a","n/a",IF(AQ$3&gt;(A3taxstdlife+$E513),((Input!$L$145+Input!$L$111)*$L$7)-SUM($L513:AP513),((Input!$L$145+Input!$L$111)*$L$7)/A3taxstdlife))</f>
        <v>0</v>
      </c>
      <c r="AR513" s="164">
        <f>IF(A3taxstdlife="n/a","n/a",IF(AR$3&gt;(A3taxstdlife+$E513),((Input!$L$145+Input!$L$111)*$L$7)-SUM($L513:AQ513),((Input!$L$145+Input!$L$111)*$L$7)/A3taxstdlife))</f>
        <v>0</v>
      </c>
      <c r="AS513" s="164">
        <f>IF(A3taxstdlife="n/a","n/a",IF(AS$3&gt;(A3taxstdlife+$E513),((Input!$L$145+Input!$L$111)*$L$7)-SUM($L513:AR513),((Input!$L$145+Input!$L$111)*$L$7)/A3taxstdlife))</f>
        <v>0</v>
      </c>
      <c r="AT513" s="164">
        <f>IF(A3taxstdlife="n/a","n/a",IF(AT$3&gt;(A3taxstdlife+$E513),((Input!$L$145+Input!$L$111)*$L$7)-SUM($L513:AS513),((Input!$L$145+Input!$L$111)*$L$7)/A3taxstdlife))</f>
        <v>0</v>
      </c>
      <c r="AU513" s="164">
        <f>IF(A3taxstdlife="n/a","n/a",IF(AU$3&gt;(A3taxstdlife+$E513),((Input!$L$145+Input!$L$111)*$L$7)-SUM($L513:AT513),((Input!$L$145+Input!$L$111)*$L$7)/A3taxstdlife))</f>
        <v>0</v>
      </c>
      <c r="AV513" s="164">
        <f>IF(A3taxstdlife="n/a","n/a",IF(AV$3&gt;(A3taxstdlife+$E513),((Input!$L$145+Input!$L$111)*$L$7)-SUM($L513:AU513),((Input!$L$145+Input!$L$111)*$L$7)/A3taxstdlife))</f>
        <v>0</v>
      </c>
      <c r="AW513" s="164">
        <f>IF(A3taxstdlife="n/a","n/a",IF(AW$3&gt;(A3taxstdlife+$E513),((Input!$L$145+Input!$L$111)*$L$7)-SUM($L513:AV513),((Input!$L$145+Input!$L$111)*$L$7)/A3taxstdlife))</f>
        <v>0</v>
      </c>
      <c r="AX513" s="164">
        <f>IF(A3taxstdlife="n/a","n/a",IF(AX$3&gt;(A3taxstdlife+$E513),((Input!$L$145+Input!$L$111)*$L$7)-SUM($L513:AW513),((Input!$L$145+Input!$L$111)*$L$7)/A3taxstdlife))</f>
        <v>0</v>
      </c>
      <c r="AY513" s="164">
        <f>IF(A3taxstdlife="n/a","n/a",IF(AY$3&gt;(A3taxstdlife+$E513),((Input!$L$145+Input!$L$111)*$L$7)-SUM($L513:AX513),((Input!$L$145+Input!$L$111)*$L$7)/A3taxstdlife))</f>
        <v>0</v>
      </c>
      <c r="AZ513" s="164">
        <f>IF(A3taxstdlife="n/a","n/a",IF(AZ$3&gt;(A3taxstdlife+$E513),((Input!$L$145+Input!$L$111)*$L$7)-SUM($L513:AY513),((Input!$L$145+Input!$L$111)*$L$7)/A3taxstdlife))</f>
        <v>0</v>
      </c>
      <c r="BA513" s="164">
        <f>IF(A3taxstdlife="n/a","n/a",IF(BA$3&gt;(A3taxstdlife+$E513),((Input!$L$145+Input!$L$111)*$L$7)-SUM($L513:AZ513),((Input!$L$145+Input!$L$111)*$L$7)/A3taxstdlife))</f>
        <v>0</v>
      </c>
      <c r="BB513" s="164">
        <f>IF(A3taxstdlife="n/a","n/a",IF(BB$3&gt;(A3taxstdlife+$E513),((Input!$L$145+Input!$L$111)*$L$7)-SUM($L513:BA513),((Input!$L$145+Input!$L$111)*$L$7)/A3taxstdlife))</f>
        <v>0</v>
      </c>
      <c r="BC513" s="164">
        <f>IF(A3taxstdlife="n/a","n/a",IF(BC$3&gt;(A3taxstdlife+$E513),((Input!$L$145+Input!$L$111)*$L$7)-SUM($L513:BB513),((Input!$L$145+Input!$L$111)*$L$7)/A3taxstdlife))</f>
        <v>0</v>
      </c>
      <c r="BD513" s="164">
        <f>IF(A3taxstdlife="n/a","n/a",IF(BD$3&gt;(A3taxstdlife+$E513),((Input!$L$145+Input!$L$111)*$L$7)-SUM($L513:BC513),((Input!$L$145+Input!$L$111)*$L$7)/A3taxstdlife))</f>
        <v>0</v>
      </c>
      <c r="BE513" s="164">
        <f>IF(A3taxstdlife="n/a","n/a",IF(BE$3&gt;(A3taxstdlife+$E513),((Input!$L$145+Input!$L$111)*$L$7)-SUM($L513:BD513),((Input!$L$145+Input!$L$111)*$L$7)/A3taxstdlife))</f>
        <v>0</v>
      </c>
      <c r="BF513" s="164">
        <f>IF(A3taxstdlife="n/a","n/a",IF(BF$3&gt;(A3taxstdlife+$E513),((Input!$L$145+Input!$L$111)*$L$7)-SUM($L513:BE513),((Input!$L$145+Input!$L$111)*$L$7)/A3taxstdlife))</f>
        <v>0</v>
      </c>
      <c r="BG513" s="164">
        <f>IF(A3taxstdlife="n/a","n/a",IF(BG$3&gt;(A3taxstdlife+$E513),((Input!$L$145+Input!$L$111)*$L$7)-SUM($L513:BF513),((Input!$L$145+Input!$L$111)*$L$7)/A3taxstdlife))</f>
        <v>0</v>
      </c>
      <c r="BH513" s="164">
        <f>IF(A3taxstdlife="n/a","n/a",IF(BH$3&gt;(A3taxstdlife+$E513),((Input!$L$145+Input!$L$111)*$L$7)-SUM($L513:BG513),((Input!$L$145+Input!$L$111)*$L$7)/A3taxstdlife))</f>
        <v>0</v>
      </c>
      <c r="BI513" s="164">
        <f>IF(A3taxstdlife="n/a","n/a",IF(BI$3&gt;(A3taxstdlife+$E513),((Input!$L$145+Input!$L$111)*$L$7)-SUM($L513:BH513),((Input!$L$145+Input!$L$111)*$L$7)/A3taxstdlife))</f>
        <v>0</v>
      </c>
      <c r="BJ513" s="18"/>
      <c r="BK513" s="18"/>
    </row>
    <row r="514" spans="1:63" s="6" customFormat="1" hidden="1" outlineLevel="2" x14ac:dyDescent="0.2">
      <c r="A514" s="18"/>
      <c r="B514" s="18"/>
      <c r="C514" s="36"/>
      <c r="D514" s="485"/>
      <c r="E514" s="283">
        <v>7</v>
      </c>
      <c r="F514" s="38"/>
      <c r="G514" s="306"/>
      <c r="H514" s="308"/>
      <c r="I514" s="308"/>
      <c r="J514" s="308"/>
      <c r="K514" s="308"/>
      <c r="L514" s="308"/>
      <c r="M514" s="307"/>
      <c r="N514" s="164">
        <f>IF(A3taxstdlife="n/a","n/a",IF(N$3&gt;(A3taxstdlife+$E514),((Input!$M$145+Input!$M$111)*$M$7)-SUM($M514:M514),((Input!$M$145+Input!$M$111)*$M$7)/A3taxstdlife))</f>
        <v>0</v>
      </c>
      <c r="O514" s="164">
        <f>IF(A3taxstdlife="n/a","n/a",IF(O$3&gt;(A3taxstdlife+$E514),((Input!$M$145+Input!$M$111)*$M$7)-SUM($M514:N514),((Input!$M$145+Input!$M$111)*$M$7)/A3taxstdlife))</f>
        <v>0</v>
      </c>
      <c r="P514" s="164">
        <f>IF(A3taxstdlife="n/a","n/a",IF(P$3&gt;(A3taxstdlife+$E514),((Input!$M$145+Input!$M$111)*$M$7)-SUM($M514:O514),((Input!$M$145+Input!$M$111)*$M$7)/A3taxstdlife))</f>
        <v>0</v>
      </c>
      <c r="Q514" s="164">
        <f>IF(A3taxstdlife="n/a","n/a",IF(Q$3&gt;(A3taxstdlife+$E514),((Input!$M$145+Input!$M$111)*$M$7)-SUM($M514:P514),((Input!$M$145+Input!$M$111)*$M$7)/A3taxstdlife))</f>
        <v>0</v>
      </c>
      <c r="R514" s="164">
        <f>IF(A3taxstdlife="n/a","n/a",IF(R$3&gt;(A3taxstdlife+$E514),((Input!$M$145+Input!$M$111)*$M$7)-SUM($M514:Q514),((Input!$M$145+Input!$M$111)*$M$7)/A3taxstdlife))</f>
        <v>0</v>
      </c>
      <c r="S514" s="164">
        <f>IF(A3taxstdlife="n/a","n/a",IF(S$3&gt;(A3taxstdlife+$E514),((Input!$M$145+Input!$M$111)*$M$7)-SUM($M514:R514),((Input!$M$145+Input!$M$111)*$M$7)/A3taxstdlife))</f>
        <v>0</v>
      </c>
      <c r="T514" s="164">
        <f>IF(A3taxstdlife="n/a","n/a",IF(T$3&gt;(A3taxstdlife+$E514),((Input!$M$145+Input!$M$111)*$M$7)-SUM($M514:S514),((Input!$M$145+Input!$M$111)*$M$7)/A3taxstdlife))</f>
        <v>0</v>
      </c>
      <c r="U514" s="164">
        <f>IF(A3taxstdlife="n/a","n/a",IF(U$3&gt;(A3taxstdlife+$E514),((Input!$M$145+Input!$M$111)*$M$7)-SUM($M514:T514),((Input!$M$145+Input!$M$111)*$M$7)/A3taxstdlife))</f>
        <v>0</v>
      </c>
      <c r="V514" s="164">
        <f>IF(A3taxstdlife="n/a","n/a",IF(V$3&gt;(A3taxstdlife+$E514),((Input!$M$145+Input!$M$111)*$M$7)-SUM($M514:U514),((Input!$M$145+Input!$M$111)*$M$7)/A3taxstdlife))</f>
        <v>0</v>
      </c>
      <c r="W514" s="164">
        <f>IF(A3taxstdlife="n/a","n/a",IF(W$3&gt;(A3taxstdlife+$E514),((Input!$M$145+Input!$M$111)*$M$7)-SUM($M514:V514),((Input!$M$145+Input!$M$111)*$M$7)/A3taxstdlife))</f>
        <v>0</v>
      </c>
      <c r="X514" s="164">
        <f>IF(A3taxstdlife="n/a","n/a",IF(X$3&gt;(A3taxstdlife+$E514),((Input!$M$145+Input!$M$111)*$M$7)-SUM($M514:W514),((Input!$M$145+Input!$M$111)*$M$7)/A3taxstdlife))</f>
        <v>0</v>
      </c>
      <c r="Y514" s="164">
        <f>IF(A3taxstdlife="n/a","n/a",IF(Y$3&gt;(A3taxstdlife+$E514),((Input!$M$145+Input!$M$111)*$M$7)-SUM($M514:X514),((Input!$M$145+Input!$M$111)*$M$7)/A3taxstdlife))</f>
        <v>0</v>
      </c>
      <c r="Z514" s="164">
        <f>IF(A3taxstdlife="n/a","n/a",IF(Z$3&gt;(A3taxstdlife+$E514),((Input!$M$145+Input!$M$111)*$M$7)-SUM($M514:Y514),((Input!$M$145+Input!$M$111)*$M$7)/A3taxstdlife))</f>
        <v>0</v>
      </c>
      <c r="AA514" s="164">
        <f>IF(A3taxstdlife="n/a","n/a",IF(AA$3&gt;(A3taxstdlife+$E514),((Input!$M$145+Input!$M$111)*$M$7)-SUM($M514:Z514),((Input!$M$145+Input!$M$111)*$M$7)/A3taxstdlife))</f>
        <v>0</v>
      </c>
      <c r="AB514" s="164">
        <f>IF(A3taxstdlife="n/a","n/a",IF(AB$3&gt;(A3taxstdlife+$E514),((Input!$M$145+Input!$M$111)*$M$7)-SUM($M514:AA514),((Input!$M$145+Input!$M$111)*$M$7)/A3taxstdlife))</f>
        <v>0</v>
      </c>
      <c r="AC514" s="164">
        <f>IF(A3taxstdlife="n/a","n/a",IF(AC$3&gt;(A3taxstdlife+$E514),((Input!$M$145+Input!$M$111)*$M$7)-SUM($M514:AB514),((Input!$M$145+Input!$M$111)*$M$7)/A3taxstdlife))</f>
        <v>0</v>
      </c>
      <c r="AD514" s="164">
        <f>IF(A3taxstdlife="n/a","n/a",IF(AD$3&gt;(A3taxstdlife+$E514),((Input!$M$145+Input!$M$111)*$M$7)-SUM($M514:AC514),((Input!$M$145+Input!$M$111)*$M$7)/A3taxstdlife))</f>
        <v>0</v>
      </c>
      <c r="AE514" s="164">
        <f>IF(A3taxstdlife="n/a","n/a",IF(AE$3&gt;(A3taxstdlife+$E514),((Input!$M$145+Input!$M$111)*$M$7)-SUM($M514:AD514),((Input!$M$145+Input!$M$111)*$M$7)/A3taxstdlife))</f>
        <v>0</v>
      </c>
      <c r="AF514" s="164">
        <f>IF(A3taxstdlife="n/a","n/a",IF(AF$3&gt;(A3taxstdlife+$E514),((Input!$M$145+Input!$M$111)*$M$7)-SUM($M514:AE514),((Input!$M$145+Input!$M$111)*$M$7)/A3taxstdlife))</f>
        <v>0</v>
      </c>
      <c r="AG514" s="164">
        <f>IF(A3taxstdlife="n/a","n/a",IF(AG$3&gt;(A3taxstdlife+$E514),((Input!$M$145+Input!$M$111)*$M$7)-SUM($M514:AF514),((Input!$M$145+Input!$M$111)*$M$7)/A3taxstdlife))</f>
        <v>0</v>
      </c>
      <c r="AH514" s="164">
        <f>IF(A3taxstdlife="n/a","n/a",IF(AH$3&gt;(A3taxstdlife+$E514),((Input!$M$145+Input!$M$111)*$M$7)-SUM($M514:AG514),((Input!$M$145+Input!$M$111)*$M$7)/A3taxstdlife))</f>
        <v>0</v>
      </c>
      <c r="AI514" s="164">
        <f>IF(A3taxstdlife="n/a","n/a",IF(AI$3&gt;(A3taxstdlife+$E514),((Input!$M$145+Input!$M$111)*$M$7)-SUM($M514:AH514),((Input!$M$145+Input!$M$111)*$M$7)/A3taxstdlife))</f>
        <v>0</v>
      </c>
      <c r="AJ514" s="164">
        <f>IF(A3taxstdlife="n/a","n/a",IF(AJ$3&gt;(A3taxstdlife+$E514),((Input!$M$145+Input!$M$111)*$M$7)-SUM($M514:AI514),((Input!$M$145+Input!$M$111)*$M$7)/A3taxstdlife))</f>
        <v>0</v>
      </c>
      <c r="AK514" s="164">
        <f>IF(A3taxstdlife="n/a","n/a",IF(AK$3&gt;(A3taxstdlife+$E514),((Input!$M$145+Input!$M$111)*$M$7)-SUM($M514:AJ514),((Input!$M$145+Input!$M$111)*$M$7)/A3taxstdlife))</f>
        <v>0</v>
      </c>
      <c r="AL514" s="164">
        <f>IF(A3taxstdlife="n/a","n/a",IF(AL$3&gt;(A3taxstdlife+$E514),((Input!$M$145+Input!$M$111)*$M$7)-SUM($M514:AK514),((Input!$M$145+Input!$M$111)*$M$7)/A3taxstdlife))</f>
        <v>0</v>
      </c>
      <c r="AM514" s="164">
        <f>IF(A3taxstdlife="n/a","n/a",IF(AM$3&gt;(A3taxstdlife+$E514),((Input!$M$145+Input!$M$111)*$M$7)-SUM($M514:AL514),((Input!$M$145+Input!$M$111)*$M$7)/A3taxstdlife))</f>
        <v>0</v>
      </c>
      <c r="AN514" s="164">
        <f>IF(A3taxstdlife="n/a","n/a",IF(AN$3&gt;(A3taxstdlife+$E514),((Input!$M$145+Input!$M$111)*$M$7)-SUM($M514:AM514),((Input!$M$145+Input!$M$111)*$M$7)/A3taxstdlife))</f>
        <v>0</v>
      </c>
      <c r="AO514" s="164">
        <f>IF(A3taxstdlife="n/a","n/a",IF(AO$3&gt;(A3taxstdlife+$E514),((Input!$M$145+Input!$M$111)*$M$7)-SUM($M514:AN514),((Input!$M$145+Input!$M$111)*$M$7)/A3taxstdlife))</f>
        <v>0</v>
      </c>
      <c r="AP514" s="164">
        <f>IF(A3taxstdlife="n/a","n/a",IF(AP$3&gt;(A3taxstdlife+$E514),((Input!$M$145+Input!$M$111)*$M$7)-SUM($M514:AO514),((Input!$M$145+Input!$M$111)*$M$7)/A3taxstdlife))</f>
        <v>0</v>
      </c>
      <c r="AQ514" s="164">
        <f>IF(A3taxstdlife="n/a","n/a",IF(AQ$3&gt;(A3taxstdlife+$E514),((Input!$M$145+Input!$M$111)*$M$7)-SUM($M514:AP514),((Input!$M$145+Input!$M$111)*$M$7)/A3taxstdlife))</f>
        <v>0</v>
      </c>
      <c r="AR514" s="164">
        <f>IF(A3taxstdlife="n/a","n/a",IF(AR$3&gt;(A3taxstdlife+$E514),((Input!$M$145+Input!$M$111)*$M$7)-SUM($M514:AQ514),((Input!$M$145+Input!$M$111)*$M$7)/A3taxstdlife))</f>
        <v>0</v>
      </c>
      <c r="AS514" s="164">
        <f>IF(A3taxstdlife="n/a","n/a",IF(AS$3&gt;(A3taxstdlife+$E514),((Input!$M$145+Input!$M$111)*$M$7)-SUM($M514:AR514),((Input!$M$145+Input!$M$111)*$M$7)/A3taxstdlife))</f>
        <v>0</v>
      </c>
      <c r="AT514" s="164">
        <f>IF(A3taxstdlife="n/a","n/a",IF(AT$3&gt;(A3taxstdlife+$E514),((Input!$M$145+Input!$M$111)*$M$7)-SUM($M514:AS514),((Input!$M$145+Input!$M$111)*$M$7)/A3taxstdlife))</f>
        <v>0</v>
      </c>
      <c r="AU514" s="164">
        <f>IF(A3taxstdlife="n/a","n/a",IF(AU$3&gt;(A3taxstdlife+$E514),((Input!$M$145+Input!$M$111)*$M$7)-SUM($M514:AT514),((Input!$M$145+Input!$M$111)*$M$7)/A3taxstdlife))</f>
        <v>0</v>
      </c>
      <c r="AV514" s="164">
        <f>IF(A3taxstdlife="n/a","n/a",IF(AV$3&gt;(A3taxstdlife+$E514),((Input!$M$145+Input!$M$111)*$M$7)-SUM($M514:AU514),((Input!$M$145+Input!$M$111)*$M$7)/A3taxstdlife))</f>
        <v>0</v>
      </c>
      <c r="AW514" s="164">
        <f>IF(A3taxstdlife="n/a","n/a",IF(AW$3&gt;(A3taxstdlife+$E514),((Input!$M$145+Input!$M$111)*$M$7)-SUM($M514:AV514),((Input!$M$145+Input!$M$111)*$M$7)/A3taxstdlife))</f>
        <v>0</v>
      </c>
      <c r="AX514" s="164">
        <f>IF(A3taxstdlife="n/a","n/a",IF(AX$3&gt;(A3taxstdlife+$E514),((Input!$M$145+Input!$M$111)*$M$7)-SUM($M514:AW514),((Input!$M$145+Input!$M$111)*$M$7)/A3taxstdlife))</f>
        <v>0</v>
      </c>
      <c r="AY514" s="164">
        <f>IF(A3taxstdlife="n/a","n/a",IF(AY$3&gt;(A3taxstdlife+$E514),((Input!$M$145+Input!$M$111)*$M$7)-SUM($M514:AX514),((Input!$M$145+Input!$M$111)*$M$7)/A3taxstdlife))</f>
        <v>0</v>
      </c>
      <c r="AZ514" s="164">
        <f>IF(A3taxstdlife="n/a","n/a",IF(AZ$3&gt;(A3taxstdlife+$E514),((Input!$M$145+Input!$M$111)*$M$7)-SUM($M514:AY514),((Input!$M$145+Input!$M$111)*$M$7)/A3taxstdlife))</f>
        <v>0</v>
      </c>
      <c r="BA514" s="164">
        <f>IF(A3taxstdlife="n/a","n/a",IF(BA$3&gt;(A3taxstdlife+$E514),((Input!$M$145+Input!$M$111)*$M$7)-SUM($M514:AZ514),((Input!$M$145+Input!$M$111)*$M$7)/A3taxstdlife))</f>
        <v>0</v>
      </c>
      <c r="BB514" s="164">
        <f>IF(A3taxstdlife="n/a","n/a",IF(BB$3&gt;(A3taxstdlife+$E514),((Input!$M$145+Input!$M$111)*$M$7)-SUM($M514:BA514),((Input!$M$145+Input!$M$111)*$M$7)/A3taxstdlife))</f>
        <v>0</v>
      </c>
      <c r="BC514" s="164">
        <f>IF(A3taxstdlife="n/a","n/a",IF(BC$3&gt;(A3taxstdlife+$E514),((Input!$M$145+Input!$M$111)*$M$7)-SUM($M514:BB514),((Input!$M$145+Input!$M$111)*$M$7)/A3taxstdlife))</f>
        <v>0</v>
      </c>
      <c r="BD514" s="164">
        <f>IF(A3taxstdlife="n/a","n/a",IF(BD$3&gt;(A3taxstdlife+$E514),((Input!$M$145+Input!$M$111)*$M$7)-SUM($M514:BC514),((Input!$M$145+Input!$M$111)*$M$7)/A3taxstdlife))</f>
        <v>0</v>
      </c>
      <c r="BE514" s="164">
        <f>IF(A3taxstdlife="n/a","n/a",IF(BE$3&gt;(A3taxstdlife+$E514),((Input!$M$145+Input!$M$111)*$M$7)-SUM($M514:BD514),((Input!$M$145+Input!$M$111)*$M$7)/A3taxstdlife))</f>
        <v>0</v>
      </c>
      <c r="BF514" s="164">
        <f>IF(A3taxstdlife="n/a","n/a",IF(BF$3&gt;(A3taxstdlife+$E514),((Input!$M$145+Input!$M$111)*$M$7)-SUM($M514:BE514),((Input!$M$145+Input!$M$111)*$M$7)/A3taxstdlife))</f>
        <v>0</v>
      </c>
      <c r="BG514" s="164">
        <f>IF(A3taxstdlife="n/a","n/a",IF(BG$3&gt;(A3taxstdlife+$E514),((Input!$M$145+Input!$M$111)*$M$7)-SUM($M514:BF514),((Input!$M$145+Input!$M$111)*$M$7)/A3taxstdlife))</f>
        <v>0</v>
      </c>
      <c r="BH514" s="164">
        <f>IF(A3taxstdlife="n/a","n/a",IF(BH$3&gt;(A3taxstdlife+$E514),((Input!$M$145+Input!$M$111)*$M$7)-SUM($M514:BG514),((Input!$M$145+Input!$M$111)*$M$7)/A3taxstdlife))</f>
        <v>0</v>
      </c>
      <c r="BI514" s="164">
        <f>IF(A3taxstdlife="n/a","n/a",IF(BI$3&gt;(A3taxstdlife+$E514),((Input!$M$145+Input!$M$111)*$M$7)-SUM($M514:BH514),((Input!$M$145+Input!$M$111)*$M$7)/A3taxstdlife))</f>
        <v>0</v>
      </c>
      <c r="BJ514" s="18"/>
      <c r="BK514" s="18"/>
    </row>
    <row r="515" spans="1:63" s="6" customFormat="1" hidden="1" outlineLevel="2" x14ac:dyDescent="0.2">
      <c r="A515" s="18"/>
      <c r="B515" s="18"/>
      <c r="C515" s="36"/>
      <c r="D515" s="485"/>
      <c r="E515" s="283">
        <v>8</v>
      </c>
      <c r="F515" s="38"/>
      <c r="G515" s="306"/>
      <c r="H515" s="308"/>
      <c r="I515" s="308"/>
      <c r="J515" s="308"/>
      <c r="K515" s="308"/>
      <c r="L515" s="308"/>
      <c r="M515" s="308"/>
      <c r="N515" s="307"/>
      <c r="O515" s="164">
        <f>IF(A3taxstdlife="n/a","n/a",IF(O$3&gt;(A3taxstdlife+$E515),((Input!$N$145+Input!$N$111)*$N$7)-SUM($N515:N515),((Input!$N$145+Input!$N$111)*$N$7)/A3taxstdlife))</f>
        <v>0</v>
      </c>
      <c r="P515" s="164">
        <f>IF(A3taxstdlife="n/a","n/a",IF(P$3&gt;(A3taxstdlife+$E515),((Input!$N$145+Input!$N$111)*$N$7)-SUM($N515:O515),((Input!$N$145+Input!$N$111)*$N$7)/A3taxstdlife))</f>
        <v>0</v>
      </c>
      <c r="Q515" s="164">
        <f>IF(A3taxstdlife="n/a","n/a",IF(Q$3&gt;(A3taxstdlife+$E515),((Input!$N$145+Input!$N$111)*$N$7)-SUM($N515:P515),((Input!$N$145+Input!$N$111)*$N$7)/A3taxstdlife))</f>
        <v>0</v>
      </c>
      <c r="R515" s="164">
        <f>IF(A3taxstdlife="n/a","n/a",IF(R$3&gt;(A3taxstdlife+$E515),((Input!$N$145+Input!$N$111)*$N$7)-SUM($N515:Q515),((Input!$N$145+Input!$N$111)*$N$7)/A3taxstdlife))</f>
        <v>0</v>
      </c>
      <c r="S515" s="164">
        <f>IF(A3taxstdlife="n/a","n/a",IF(S$3&gt;(A3taxstdlife+$E515),((Input!$N$145+Input!$N$111)*$N$7)-SUM($N515:R515),((Input!$N$145+Input!$N$111)*$N$7)/A3taxstdlife))</f>
        <v>0</v>
      </c>
      <c r="T515" s="164">
        <f>IF(A3taxstdlife="n/a","n/a",IF(T$3&gt;(A3taxstdlife+$E515),((Input!$N$145+Input!$N$111)*$N$7)-SUM($N515:S515),((Input!$N$145+Input!$N$111)*$N$7)/A3taxstdlife))</f>
        <v>0</v>
      </c>
      <c r="U515" s="164">
        <f>IF(A3taxstdlife="n/a","n/a",IF(U$3&gt;(A3taxstdlife+$E515),((Input!$N$145+Input!$N$111)*$N$7)-SUM($N515:T515),((Input!$N$145+Input!$N$111)*$N$7)/A3taxstdlife))</f>
        <v>0</v>
      </c>
      <c r="V515" s="164">
        <f>IF(A3taxstdlife="n/a","n/a",IF(V$3&gt;(A3taxstdlife+$E515),((Input!$N$145+Input!$N$111)*$N$7)-SUM($N515:U515),((Input!$N$145+Input!$N$111)*$N$7)/A3taxstdlife))</f>
        <v>0</v>
      </c>
      <c r="W515" s="164">
        <f>IF(A3taxstdlife="n/a","n/a",IF(W$3&gt;(A3taxstdlife+$E515),((Input!$N$145+Input!$N$111)*$N$7)-SUM($N515:V515),((Input!$N$145+Input!$N$111)*$N$7)/A3taxstdlife))</f>
        <v>0</v>
      </c>
      <c r="X515" s="164">
        <f>IF(A3taxstdlife="n/a","n/a",IF(X$3&gt;(A3taxstdlife+$E515),((Input!$N$145+Input!$N$111)*$N$7)-SUM($N515:W515),((Input!$N$145+Input!$N$111)*$N$7)/A3taxstdlife))</f>
        <v>0</v>
      </c>
      <c r="Y515" s="164">
        <f>IF(A3taxstdlife="n/a","n/a",IF(Y$3&gt;(A3taxstdlife+$E515),((Input!$N$145+Input!$N$111)*$N$7)-SUM($N515:X515),((Input!$N$145+Input!$N$111)*$N$7)/A3taxstdlife))</f>
        <v>0</v>
      </c>
      <c r="Z515" s="164">
        <f>IF(A3taxstdlife="n/a","n/a",IF(Z$3&gt;(A3taxstdlife+$E515),((Input!$N$145+Input!$N$111)*$N$7)-SUM($N515:Y515),((Input!$N$145+Input!$N$111)*$N$7)/A3taxstdlife))</f>
        <v>0</v>
      </c>
      <c r="AA515" s="164">
        <f>IF(A3taxstdlife="n/a","n/a",IF(AA$3&gt;(A3taxstdlife+$E515),((Input!$N$145+Input!$N$111)*$N$7)-SUM($N515:Z515),((Input!$N$145+Input!$N$111)*$N$7)/A3taxstdlife))</f>
        <v>0</v>
      </c>
      <c r="AB515" s="164">
        <f>IF(A3taxstdlife="n/a","n/a",IF(AB$3&gt;(A3taxstdlife+$E515),((Input!$N$145+Input!$N$111)*$N$7)-SUM($N515:AA515),((Input!$N$145+Input!$N$111)*$N$7)/A3taxstdlife))</f>
        <v>0</v>
      </c>
      <c r="AC515" s="164">
        <f>IF(A3taxstdlife="n/a","n/a",IF(AC$3&gt;(A3taxstdlife+$E515),((Input!$N$145+Input!$N$111)*$N$7)-SUM($N515:AB515),((Input!$N$145+Input!$N$111)*$N$7)/A3taxstdlife))</f>
        <v>0</v>
      </c>
      <c r="AD515" s="164">
        <f>IF(A3taxstdlife="n/a","n/a",IF(AD$3&gt;(A3taxstdlife+$E515),((Input!$N$145+Input!$N$111)*$N$7)-SUM($N515:AC515),((Input!$N$145+Input!$N$111)*$N$7)/A3taxstdlife))</f>
        <v>0</v>
      </c>
      <c r="AE515" s="164">
        <f>IF(A3taxstdlife="n/a","n/a",IF(AE$3&gt;(A3taxstdlife+$E515),((Input!$N$145+Input!$N$111)*$N$7)-SUM($N515:AD515),((Input!$N$145+Input!$N$111)*$N$7)/A3taxstdlife))</f>
        <v>0</v>
      </c>
      <c r="AF515" s="164">
        <f>IF(A3taxstdlife="n/a","n/a",IF(AF$3&gt;(A3taxstdlife+$E515),((Input!$N$145+Input!$N$111)*$N$7)-SUM($N515:AE515),((Input!$N$145+Input!$N$111)*$N$7)/A3taxstdlife))</f>
        <v>0</v>
      </c>
      <c r="AG515" s="164">
        <f>IF(A3taxstdlife="n/a","n/a",IF(AG$3&gt;(A3taxstdlife+$E515),((Input!$N$145+Input!$N$111)*$N$7)-SUM($N515:AF515),((Input!$N$145+Input!$N$111)*$N$7)/A3taxstdlife))</f>
        <v>0</v>
      </c>
      <c r="AH515" s="164">
        <f>IF(A3taxstdlife="n/a","n/a",IF(AH$3&gt;(A3taxstdlife+$E515),((Input!$N$145+Input!$N$111)*$N$7)-SUM($N515:AG515),((Input!$N$145+Input!$N$111)*$N$7)/A3taxstdlife))</f>
        <v>0</v>
      </c>
      <c r="AI515" s="164">
        <f>IF(A3taxstdlife="n/a","n/a",IF(AI$3&gt;(A3taxstdlife+$E515),((Input!$N$145+Input!$N$111)*$N$7)-SUM($N515:AH515),((Input!$N$145+Input!$N$111)*$N$7)/A3taxstdlife))</f>
        <v>0</v>
      </c>
      <c r="AJ515" s="164">
        <f>IF(A3taxstdlife="n/a","n/a",IF(AJ$3&gt;(A3taxstdlife+$E515),((Input!$N$145+Input!$N$111)*$N$7)-SUM($N515:AI515),((Input!$N$145+Input!$N$111)*$N$7)/A3taxstdlife))</f>
        <v>0</v>
      </c>
      <c r="AK515" s="164">
        <f>IF(A3taxstdlife="n/a","n/a",IF(AK$3&gt;(A3taxstdlife+$E515),((Input!$N$145+Input!$N$111)*$N$7)-SUM($N515:AJ515),((Input!$N$145+Input!$N$111)*$N$7)/A3taxstdlife))</f>
        <v>0</v>
      </c>
      <c r="AL515" s="164">
        <f>IF(A3taxstdlife="n/a","n/a",IF(AL$3&gt;(A3taxstdlife+$E515),((Input!$N$145+Input!$N$111)*$N$7)-SUM($N515:AK515),((Input!$N$145+Input!$N$111)*$N$7)/A3taxstdlife))</f>
        <v>0</v>
      </c>
      <c r="AM515" s="164">
        <f>IF(A3taxstdlife="n/a","n/a",IF(AM$3&gt;(A3taxstdlife+$E515),((Input!$N$145+Input!$N$111)*$N$7)-SUM($N515:AL515),((Input!$N$145+Input!$N$111)*$N$7)/A3taxstdlife))</f>
        <v>0</v>
      </c>
      <c r="AN515" s="164">
        <f>IF(A3taxstdlife="n/a","n/a",IF(AN$3&gt;(A3taxstdlife+$E515),((Input!$N$145+Input!$N$111)*$N$7)-SUM($N515:AM515),((Input!$N$145+Input!$N$111)*$N$7)/A3taxstdlife))</f>
        <v>0</v>
      </c>
      <c r="AO515" s="164">
        <f>IF(A3taxstdlife="n/a","n/a",IF(AO$3&gt;(A3taxstdlife+$E515),((Input!$N$145+Input!$N$111)*$N$7)-SUM($N515:AN515),((Input!$N$145+Input!$N$111)*$N$7)/A3taxstdlife))</f>
        <v>0</v>
      </c>
      <c r="AP515" s="164">
        <f>IF(A3taxstdlife="n/a","n/a",IF(AP$3&gt;(A3taxstdlife+$E515),((Input!$N$145+Input!$N$111)*$N$7)-SUM($N515:AO515),((Input!$N$145+Input!$N$111)*$N$7)/A3taxstdlife))</f>
        <v>0</v>
      </c>
      <c r="AQ515" s="164">
        <f>IF(A3taxstdlife="n/a","n/a",IF(AQ$3&gt;(A3taxstdlife+$E515),((Input!$N$145+Input!$N$111)*$N$7)-SUM($N515:AP515),((Input!$N$145+Input!$N$111)*$N$7)/A3taxstdlife))</f>
        <v>0</v>
      </c>
      <c r="AR515" s="164">
        <f>IF(A3taxstdlife="n/a","n/a",IF(AR$3&gt;(A3taxstdlife+$E515),((Input!$N$145+Input!$N$111)*$N$7)-SUM($N515:AQ515),((Input!$N$145+Input!$N$111)*$N$7)/A3taxstdlife))</f>
        <v>0</v>
      </c>
      <c r="AS515" s="164">
        <f>IF(A3taxstdlife="n/a","n/a",IF(AS$3&gt;(A3taxstdlife+$E515),((Input!$N$145+Input!$N$111)*$N$7)-SUM($N515:AR515),((Input!$N$145+Input!$N$111)*$N$7)/A3taxstdlife))</f>
        <v>0</v>
      </c>
      <c r="AT515" s="164">
        <f>IF(A3taxstdlife="n/a","n/a",IF(AT$3&gt;(A3taxstdlife+$E515),((Input!$N$145+Input!$N$111)*$N$7)-SUM($N515:AS515),((Input!$N$145+Input!$N$111)*$N$7)/A3taxstdlife))</f>
        <v>0</v>
      </c>
      <c r="AU515" s="164">
        <f>IF(A3taxstdlife="n/a","n/a",IF(AU$3&gt;(A3taxstdlife+$E515),((Input!$N$145+Input!$N$111)*$N$7)-SUM($N515:AT515),((Input!$N$145+Input!$N$111)*$N$7)/A3taxstdlife))</f>
        <v>0</v>
      </c>
      <c r="AV515" s="164">
        <f>IF(A3taxstdlife="n/a","n/a",IF(AV$3&gt;(A3taxstdlife+$E515),((Input!$N$145+Input!$N$111)*$N$7)-SUM($N515:AU515),((Input!$N$145+Input!$N$111)*$N$7)/A3taxstdlife))</f>
        <v>0</v>
      </c>
      <c r="AW515" s="164">
        <f>IF(A3taxstdlife="n/a","n/a",IF(AW$3&gt;(A3taxstdlife+$E515),((Input!$N$145+Input!$N$111)*$N$7)-SUM($N515:AV515),((Input!$N$145+Input!$N$111)*$N$7)/A3taxstdlife))</f>
        <v>0</v>
      </c>
      <c r="AX515" s="164">
        <f>IF(A3taxstdlife="n/a","n/a",IF(AX$3&gt;(A3taxstdlife+$E515),((Input!$N$145+Input!$N$111)*$N$7)-SUM($N515:AW515),((Input!$N$145+Input!$N$111)*$N$7)/A3taxstdlife))</f>
        <v>0</v>
      </c>
      <c r="AY515" s="164">
        <f>IF(A3taxstdlife="n/a","n/a",IF(AY$3&gt;(A3taxstdlife+$E515),((Input!$N$145+Input!$N$111)*$N$7)-SUM($N515:AX515),((Input!$N$145+Input!$N$111)*$N$7)/A3taxstdlife))</f>
        <v>0</v>
      </c>
      <c r="AZ515" s="164">
        <f>IF(A3taxstdlife="n/a","n/a",IF(AZ$3&gt;(A3taxstdlife+$E515),((Input!$N$145+Input!$N$111)*$N$7)-SUM($N515:AY515),((Input!$N$145+Input!$N$111)*$N$7)/A3taxstdlife))</f>
        <v>0</v>
      </c>
      <c r="BA515" s="164">
        <f>IF(A3taxstdlife="n/a","n/a",IF(BA$3&gt;(A3taxstdlife+$E515),((Input!$N$145+Input!$N$111)*$N$7)-SUM($N515:AZ515),((Input!$N$145+Input!$N$111)*$N$7)/A3taxstdlife))</f>
        <v>0</v>
      </c>
      <c r="BB515" s="164">
        <f>IF(A3taxstdlife="n/a","n/a",IF(BB$3&gt;(A3taxstdlife+$E515),((Input!$N$145+Input!$N$111)*$N$7)-SUM($N515:BA515),((Input!$N$145+Input!$N$111)*$N$7)/A3taxstdlife))</f>
        <v>0</v>
      </c>
      <c r="BC515" s="164">
        <f>IF(A3taxstdlife="n/a","n/a",IF(BC$3&gt;(A3taxstdlife+$E515),((Input!$N$145+Input!$N$111)*$N$7)-SUM($N515:BB515),((Input!$N$145+Input!$N$111)*$N$7)/A3taxstdlife))</f>
        <v>0</v>
      </c>
      <c r="BD515" s="164">
        <f>IF(A3taxstdlife="n/a","n/a",IF(BD$3&gt;(A3taxstdlife+$E515),((Input!$N$145+Input!$N$111)*$N$7)-SUM($N515:BC515),((Input!$N$145+Input!$N$111)*$N$7)/A3taxstdlife))</f>
        <v>0</v>
      </c>
      <c r="BE515" s="164">
        <f>IF(A3taxstdlife="n/a","n/a",IF(BE$3&gt;(A3taxstdlife+$E515),((Input!$N$145+Input!$N$111)*$N$7)-SUM($N515:BD515),((Input!$N$145+Input!$N$111)*$N$7)/A3taxstdlife))</f>
        <v>0</v>
      </c>
      <c r="BF515" s="164">
        <f>IF(A3taxstdlife="n/a","n/a",IF(BF$3&gt;(A3taxstdlife+$E515),((Input!$N$145+Input!$N$111)*$N$7)-SUM($N515:BE515),((Input!$N$145+Input!$N$111)*$N$7)/A3taxstdlife))</f>
        <v>0</v>
      </c>
      <c r="BG515" s="164">
        <f>IF(A3taxstdlife="n/a","n/a",IF(BG$3&gt;(A3taxstdlife+$E515),((Input!$N$145+Input!$N$111)*$N$7)-SUM($N515:BF515),((Input!$N$145+Input!$N$111)*$N$7)/A3taxstdlife))</f>
        <v>0</v>
      </c>
      <c r="BH515" s="164">
        <f>IF(A3taxstdlife="n/a","n/a",IF(BH$3&gt;(A3taxstdlife+$E515),((Input!$N$145+Input!$N$111)*$N$7)-SUM($N515:BG515),((Input!$N$145+Input!$N$111)*$N$7)/A3taxstdlife))</f>
        <v>0</v>
      </c>
      <c r="BI515" s="164">
        <f>IF(A3taxstdlife="n/a","n/a",IF(BI$3&gt;(A3taxstdlife+$E515),((Input!$N$145+Input!$N$111)*$N$7)-SUM($N515:BH515),((Input!$N$145+Input!$N$111)*$N$7)/A3taxstdlife))</f>
        <v>0</v>
      </c>
      <c r="BJ515" s="18"/>
      <c r="BK515" s="18"/>
    </row>
    <row r="516" spans="1:63" s="6" customFormat="1" hidden="1" outlineLevel="2" x14ac:dyDescent="0.2">
      <c r="A516" s="18"/>
      <c r="B516" s="18"/>
      <c r="C516" s="36"/>
      <c r="D516" s="485"/>
      <c r="E516" s="283">
        <v>9</v>
      </c>
      <c r="F516" s="38"/>
      <c r="G516" s="306"/>
      <c r="H516" s="308"/>
      <c r="I516" s="308"/>
      <c r="J516" s="308"/>
      <c r="K516" s="308"/>
      <c r="L516" s="308"/>
      <c r="M516" s="308"/>
      <c r="N516" s="308"/>
      <c r="O516" s="307"/>
      <c r="P516" s="164">
        <f>IF(A3taxstdlife="n/a","n/a",IF(P$3&gt;(A3taxstdlife+$E516),((Input!$O$145+Input!$O$111)*$O$7)-SUM($O516:O516),((Input!$O$145+Input!$O$111)*$O$7)/A3taxstdlife))</f>
        <v>0</v>
      </c>
      <c r="Q516" s="164">
        <f>IF(A3taxstdlife="n/a","n/a",IF(Q$3&gt;(A3taxstdlife+$E516),((Input!$O$145+Input!$O$111)*$O$7)-SUM($O516:P516),((Input!$O$145+Input!$O$111)*$O$7)/A3taxstdlife))</f>
        <v>0</v>
      </c>
      <c r="R516" s="164">
        <f>IF(A3taxstdlife="n/a","n/a",IF(R$3&gt;(A3taxstdlife+$E516),((Input!$O$145+Input!$O$111)*$O$7)-SUM($O516:Q516),((Input!$O$145+Input!$O$111)*$O$7)/A3taxstdlife))</f>
        <v>0</v>
      </c>
      <c r="S516" s="164">
        <f>IF(A3taxstdlife="n/a","n/a",IF(S$3&gt;(A3taxstdlife+$E516),((Input!$O$145+Input!$O$111)*$O$7)-SUM($O516:R516),((Input!$O$145+Input!$O$111)*$O$7)/A3taxstdlife))</f>
        <v>0</v>
      </c>
      <c r="T516" s="164">
        <f>IF(A3taxstdlife="n/a","n/a",IF(T$3&gt;(A3taxstdlife+$E516),((Input!$O$145+Input!$O$111)*$O$7)-SUM($O516:S516),((Input!$O$145+Input!$O$111)*$O$7)/A3taxstdlife))</f>
        <v>0</v>
      </c>
      <c r="U516" s="164">
        <f>IF(A3taxstdlife="n/a","n/a",IF(U$3&gt;(A3taxstdlife+$E516),((Input!$O$145+Input!$O$111)*$O$7)-SUM($O516:T516),((Input!$O$145+Input!$O$111)*$O$7)/A3taxstdlife))</f>
        <v>0</v>
      </c>
      <c r="V516" s="164">
        <f>IF(A3taxstdlife="n/a","n/a",IF(V$3&gt;(A3taxstdlife+$E516),((Input!$O$145+Input!$O$111)*$O$7)-SUM($O516:U516),((Input!$O$145+Input!$O$111)*$O$7)/A3taxstdlife))</f>
        <v>0</v>
      </c>
      <c r="W516" s="164">
        <f>IF(A3taxstdlife="n/a","n/a",IF(W$3&gt;(A3taxstdlife+$E516),((Input!$O$145+Input!$O$111)*$O$7)-SUM($O516:V516),((Input!$O$145+Input!$O$111)*$O$7)/A3taxstdlife))</f>
        <v>0</v>
      </c>
      <c r="X516" s="164">
        <f>IF(A3taxstdlife="n/a","n/a",IF(X$3&gt;(A3taxstdlife+$E516),((Input!$O$145+Input!$O$111)*$O$7)-SUM($O516:W516),((Input!$O$145+Input!$O$111)*$O$7)/A3taxstdlife))</f>
        <v>0</v>
      </c>
      <c r="Y516" s="164">
        <f>IF(A3taxstdlife="n/a","n/a",IF(Y$3&gt;(A3taxstdlife+$E516),((Input!$O$145+Input!$O$111)*$O$7)-SUM($O516:X516),((Input!$O$145+Input!$O$111)*$O$7)/A3taxstdlife))</f>
        <v>0</v>
      </c>
      <c r="Z516" s="164">
        <f>IF(A3taxstdlife="n/a","n/a",IF(Z$3&gt;(A3taxstdlife+$E516),((Input!$O$145+Input!$O$111)*$O$7)-SUM($O516:Y516),((Input!$O$145+Input!$O$111)*$O$7)/A3taxstdlife))</f>
        <v>0</v>
      </c>
      <c r="AA516" s="164">
        <f>IF(A3taxstdlife="n/a","n/a",IF(AA$3&gt;(A3taxstdlife+$E516),((Input!$O$145+Input!$O$111)*$O$7)-SUM($O516:Z516),((Input!$O$145+Input!$O$111)*$O$7)/A3taxstdlife))</f>
        <v>0</v>
      </c>
      <c r="AB516" s="164">
        <f>IF(A3taxstdlife="n/a","n/a",IF(AB$3&gt;(A3taxstdlife+$E516),((Input!$O$145+Input!$O$111)*$O$7)-SUM($O516:AA516),((Input!$O$145+Input!$O$111)*$O$7)/A3taxstdlife))</f>
        <v>0</v>
      </c>
      <c r="AC516" s="164">
        <f>IF(A3taxstdlife="n/a","n/a",IF(AC$3&gt;(A3taxstdlife+$E516),((Input!$O$145+Input!$O$111)*$O$7)-SUM($O516:AB516),((Input!$O$145+Input!$O$111)*$O$7)/A3taxstdlife))</f>
        <v>0</v>
      </c>
      <c r="AD516" s="164">
        <f>IF(A3taxstdlife="n/a","n/a",IF(AD$3&gt;(A3taxstdlife+$E516),((Input!$O$145+Input!$O$111)*$O$7)-SUM($O516:AC516),((Input!$O$145+Input!$O$111)*$O$7)/A3taxstdlife))</f>
        <v>0</v>
      </c>
      <c r="AE516" s="164">
        <f>IF(A3taxstdlife="n/a","n/a",IF(AE$3&gt;(A3taxstdlife+$E516),((Input!$O$145+Input!$O$111)*$O$7)-SUM($O516:AD516),((Input!$O$145+Input!$O$111)*$O$7)/A3taxstdlife))</f>
        <v>0</v>
      </c>
      <c r="AF516" s="164">
        <f>IF(A3taxstdlife="n/a","n/a",IF(AF$3&gt;(A3taxstdlife+$E516),((Input!$O$145+Input!$O$111)*$O$7)-SUM($O516:AE516),((Input!$O$145+Input!$O$111)*$O$7)/A3taxstdlife))</f>
        <v>0</v>
      </c>
      <c r="AG516" s="164">
        <f>IF(A3taxstdlife="n/a","n/a",IF(AG$3&gt;(A3taxstdlife+$E516),((Input!$O$145+Input!$O$111)*$O$7)-SUM($O516:AF516),((Input!$O$145+Input!$O$111)*$O$7)/A3taxstdlife))</f>
        <v>0</v>
      </c>
      <c r="AH516" s="164">
        <f>IF(A3taxstdlife="n/a","n/a",IF(AH$3&gt;(A3taxstdlife+$E516),((Input!$O$145+Input!$O$111)*$O$7)-SUM($O516:AG516),((Input!$O$145+Input!$O$111)*$O$7)/A3taxstdlife))</f>
        <v>0</v>
      </c>
      <c r="AI516" s="164">
        <f>IF(A3taxstdlife="n/a","n/a",IF(AI$3&gt;(A3taxstdlife+$E516),((Input!$O$145+Input!$O$111)*$O$7)-SUM($O516:AH516),((Input!$O$145+Input!$O$111)*$O$7)/A3taxstdlife))</f>
        <v>0</v>
      </c>
      <c r="AJ516" s="164">
        <f>IF(A3taxstdlife="n/a","n/a",IF(AJ$3&gt;(A3taxstdlife+$E516),((Input!$O$145+Input!$O$111)*$O$7)-SUM($O516:AI516),((Input!$O$145+Input!$O$111)*$O$7)/A3taxstdlife))</f>
        <v>0</v>
      </c>
      <c r="AK516" s="164">
        <f>IF(A3taxstdlife="n/a","n/a",IF(AK$3&gt;(A3taxstdlife+$E516),((Input!$O$145+Input!$O$111)*$O$7)-SUM($O516:AJ516),((Input!$O$145+Input!$O$111)*$O$7)/A3taxstdlife))</f>
        <v>0</v>
      </c>
      <c r="AL516" s="164">
        <f>IF(A3taxstdlife="n/a","n/a",IF(AL$3&gt;(A3taxstdlife+$E516),((Input!$O$145+Input!$O$111)*$O$7)-SUM($O516:AK516),((Input!$O$145+Input!$O$111)*$O$7)/A3taxstdlife))</f>
        <v>0</v>
      </c>
      <c r="AM516" s="164">
        <f>IF(A3taxstdlife="n/a","n/a",IF(AM$3&gt;(A3taxstdlife+$E516),((Input!$O$145+Input!$O$111)*$O$7)-SUM($O516:AL516),((Input!$O$145+Input!$O$111)*$O$7)/A3taxstdlife))</f>
        <v>0</v>
      </c>
      <c r="AN516" s="164">
        <f>IF(A3taxstdlife="n/a","n/a",IF(AN$3&gt;(A3taxstdlife+$E516),((Input!$O$145+Input!$O$111)*$O$7)-SUM($O516:AM516),((Input!$O$145+Input!$O$111)*$O$7)/A3taxstdlife))</f>
        <v>0</v>
      </c>
      <c r="AO516" s="164">
        <f>IF(A3taxstdlife="n/a","n/a",IF(AO$3&gt;(A3taxstdlife+$E516),((Input!$O$145+Input!$O$111)*$O$7)-SUM($O516:AN516),((Input!$O$145+Input!$O$111)*$O$7)/A3taxstdlife))</f>
        <v>0</v>
      </c>
      <c r="AP516" s="164">
        <f>IF(A3taxstdlife="n/a","n/a",IF(AP$3&gt;(A3taxstdlife+$E516),((Input!$O$145+Input!$O$111)*$O$7)-SUM($O516:AO516),((Input!$O$145+Input!$O$111)*$O$7)/A3taxstdlife))</f>
        <v>0</v>
      </c>
      <c r="AQ516" s="164">
        <f>IF(A3taxstdlife="n/a","n/a",IF(AQ$3&gt;(A3taxstdlife+$E516),((Input!$O$145+Input!$O$111)*$O$7)-SUM($O516:AP516),((Input!$O$145+Input!$O$111)*$O$7)/A3taxstdlife))</f>
        <v>0</v>
      </c>
      <c r="AR516" s="164">
        <f>IF(A3taxstdlife="n/a","n/a",IF(AR$3&gt;(A3taxstdlife+$E516),((Input!$O$145+Input!$O$111)*$O$7)-SUM($O516:AQ516),((Input!$O$145+Input!$O$111)*$O$7)/A3taxstdlife))</f>
        <v>0</v>
      </c>
      <c r="AS516" s="164">
        <f>IF(A3taxstdlife="n/a","n/a",IF(AS$3&gt;(A3taxstdlife+$E516),((Input!$O$145+Input!$O$111)*$O$7)-SUM($O516:AR516),((Input!$O$145+Input!$O$111)*$O$7)/A3taxstdlife))</f>
        <v>0</v>
      </c>
      <c r="AT516" s="164">
        <f>IF(A3taxstdlife="n/a","n/a",IF(AT$3&gt;(A3taxstdlife+$E516),((Input!$O$145+Input!$O$111)*$O$7)-SUM($O516:AS516),((Input!$O$145+Input!$O$111)*$O$7)/A3taxstdlife))</f>
        <v>0</v>
      </c>
      <c r="AU516" s="164">
        <f>IF(A3taxstdlife="n/a","n/a",IF(AU$3&gt;(A3taxstdlife+$E516),((Input!$O$145+Input!$O$111)*$O$7)-SUM($O516:AT516),((Input!$O$145+Input!$O$111)*$O$7)/A3taxstdlife))</f>
        <v>0</v>
      </c>
      <c r="AV516" s="164">
        <f>IF(A3taxstdlife="n/a","n/a",IF(AV$3&gt;(A3taxstdlife+$E516),((Input!$O$145+Input!$O$111)*$O$7)-SUM($O516:AU516),((Input!$O$145+Input!$O$111)*$O$7)/A3taxstdlife))</f>
        <v>0</v>
      </c>
      <c r="AW516" s="164">
        <f>IF(A3taxstdlife="n/a","n/a",IF(AW$3&gt;(A3taxstdlife+$E516),((Input!$O$145+Input!$O$111)*$O$7)-SUM($O516:AV516),((Input!$O$145+Input!$O$111)*$O$7)/A3taxstdlife))</f>
        <v>0</v>
      </c>
      <c r="AX516" s="164">
        <f>IF(A3taxstdlife="n/a","n/a",IF(AX$3&gt;(A3taxstdlife+$E516),((Input!$O$145+Input!$O$111)*$O$7)-SUM($O516:AW516),((Input!$O$145+Input!$O$111)*$O$7)/A3taxstdlife))</f>
        <v>0</v>
      </c>
      <c r="AY516" s="164">
        <f>IF(A3taxstdlife="n/a","n/a",IF(AY$3&gt;(A3taxstdlife+$E516),((Input!$O$145+Input!$O$111)*$O$7)-SUM($O516:AX516),((Input!$O$145+Input!$O$111)*$O$7)/A3taxstdlife))</f>
        <v>0</v>
      </c>
      <c r="AZ516" s="164">
        <f>IF(A3taxstdlife="n/a","n/a",IF(AZ$3&gt;(A3taxstdlife+$E516),((Input!$O$145+Input!$O$111)*$O$7)-SUM($O516:AY516),((Input!$O$145+Input!$O$111)*$O$7)/A3taxstdlife))</f>
        <v>0</v>
      </c>
      <c r="BA516" s="164">
        <f>IF(A3taxstdlife="n/a","n/a",IF(BA$3&gt;(A3taxstdlife+$E516),((Input!$O$145+Input!$O$111)*$O$7)-SUM($O516:AZ516),((Input!$O$145+Input!$O$111)*$O$7)/A3taxstdlife))</f>
        <v>0</v>
      </c>
      <c r="BB516" s="164">
        <f>IF(A3taxstdlife="n/a","n/a",IF(BB$3&gt;(A3taxstdlife+$E516),((Input!$O$145+Input!$O$111)*$O$7)-SUM($O516:BA516),((Input!$O$145+Input!$O$111)*$O$7)/A3taxstdlife))</f>
        <v>0</v>
      </c>
      <c r="BC516" s="164">
        <f>IF(A3taxstdlife="n/a","n/a",IF(BC$3&gt;(A3taxstdlife+$E516),((Input!$O$145+Input!$O$111)*$O$7)-SUM($O516:BB516),((Input!$O$145+Input!$O$111)*$O$7)/A3taxstdlife))</f>
        <v>0</v>
      </c>
      <c r="BD516" s="164">
        <f>IF(A3taxstdlife="n/a","n/a",IF(BD$3&gt;(A3taxstdlife+$E516),((Input!$O$145+Input!$O$111)*$O$7)-SUM($O516:BC516),((Input!$O$145+Input!$O$111)*$O$7)/A3taxstdlife))</f>
        <v>0</v>
      </c>
      <c r="BE516" s="164">
        <f>IF(A3taxstdlife="n/a","n/a",IF(BE$3&gt;(A3taxstdlife+$E516),((Input!$O$145+Input!$O$111)*$O$7)-SUM($O516:BD516),((Input!$O$145+Input!$O$111)*$O$7)/A3taxstdlife))</f>
        <v>0</v>
      </c>
      <c r="BF516" s="164">
        <f>IF(A3taxstdlife="n/a","n/a",IF(BF$3&gt;(A3taxstdlife+$E516),((Input!$O$145+Input!$O$111)*$O$7)-SUM($O516:BE516),((Input!$O$145+Input!$O$111)*$O$7)/A3taxstdlife))</f>
        <v>0</v>
      </c>
      <c r="BG516" s="164">
        <f>IF(A3taxstdlife="n/a","n/a",IF(BG$3&gt;(A3taxstdlife+$E516),((Input!$O$145+Input!$O$111)*$O$7)-SUM($O516:BF516),((Input!$O$145+Input!$O$111)*$O$7)/A3taxstdlife))</f>
        <v>0</v>
      </c>
      <c r="BH516" s="164">
        <f>IF(A3taxstdlife="n/a","n/a",IF(BH$3&gt;(A3taxstdlife+$E516),((Input!$O$145+Input!$O$111)*$O$7)-SUM($O516:BG516),((Input!$O$145+Input!$O$111)*$O$7)/A3taxstdlife))</f>
        <v>0</v>
      </c>
      <c r="BI516" s="164">
        <f>IF(A3taxstdlife="n/a","n/a",IF(BI$3&gt;(A3taxstdlife+$E516),((Input!$O$145+Input!$O$111)*$O$7)-SUM($O516:BH516),((Input!$O$145+Input!$O$111)*$O$7)/A3taxstdlife))</f>
        <v>0</v>
      </c>
      <c r="BJ516" s="18"/>
      <c r="BK516" s="18"/>
    </row>
    <row r="517" spans="1:63" s="6" customFormat="1" hidden="1" outlineLevel="2" x14ac:dyDescent="0.2">
      <c r="A517" s="18"/>
      <c r="B517" s="18"/>
      <c r="C517" s="36"/>
      <c r="D517" s="485"/>
      <c r="E517" s="284">
        <v>10</v>
      </c>
      <c r="F517" s="38"/>
      <c r="G517" s="306"/>
      <c r="H517" s="308"/>
      <c r="I517" s="308"/>
      <c r="J517" s="308"/>
      <c r="K517" s="308"/>
      <c r="L517" s="308"/>
      <c r="M517" s="308"/>
      <c r="N517" s="308"/>
      <c r="O517" s="308"/>
      <c r="P517" s="307"/>
      <c r="Q517" s="164">
        <f>IF(A3taxstdlife="n/a","n/a",IF(Q$3&gt;(A3taxstdlife+$E517),((Input!$P$145+Input!$P$111)*$P$7)-SUM($P517:P517),((Input!$P$145+Input!$P$111)*$P$7)/A3taxstdlife))</f>
        <v>0</v>
      </c>
      <c r="R517" s="164">
        <f>IF(A3taxstdlife="n/a","n/a",IF(R$3&gt;(A3taxstdlife+$E517),((Input!$P$145+Input!$P$111)*$P$7)-SUM($P517:Q517),((Input!$P$145+Input!$P$111)*$P$7)/A3taxstdlife))</f>
        <v>0</v>
      </c>
      <c r="S517" s="164">
        <f>IF(A3taxstdlife="n/a","n/a",IF(S$3&gt;(A3taxstdlife+$E517),((Input!$P$145+Input!$P$111)*$P$7)-SUM($P517:R517),((Input!$P$145+Input!$P$111)*$P$7)/A3taxstdlife))</f>
        <v>0</v>
      </c>
      <c r="T517" s="164">
        <f>IF(A3taxstdlife="n/a","n/a",IF(T$3&gt;(A3taxstdlife+$E517),((Input!$P$145+Input!$P$111)*$P$7)-SUM($P517:S517),((Input!$P$145+Input!$P$111)*$P$7)/A3taxstdlife))</f>
        <v>0</v>
      </c>
      <c r="U517" s="164">
        <f>IF(A3taxstdlife="n/a","n/a",IF(U$3&gt;(A3taxstdlife+$E517),((Input!$P$145+Input!$P$111)*$P$7)-SUM($P517:T517),((Input!$P$145+Input!$P$111)*$P$7)/A3taxstdlife))</f>
        <v>0</v>
      </c>
      <c r="V517" s="164">
        <f>IF(A3taxstdlife="n/a","n/a",IF(V$3&gt;(A3taxstdlife+$E517),((Input!$P$145+Input!$P$111)*$P$7)-SUM($P517:U517),((Input!$P$145+Input!$P$111)*$P$7)/A3taxstdlife))</f>
        <v>0</v>
      </c>
      <c r="W517" s="164">
        <f>IF(A3taxstdlife="n/a","n/a",IF(W$3&gt;(A3taxstdlife+$E517),((Input!$P$145+Input!$P$111)*$P$7)-SUM($P517:V517),((Input!$P$145+Input!$P$111)*$P$7)/A3taxstdlife))</f>
        <v>0</v>
      </c>
      <c r="X517" s="164">
        <f>IF(A3taxstdlife="n/a","n/a",IF(X$3&gt;(A3taxstdlife+$E517),((Input!$P$145+Input!$P$111)*$P$7)-SUM($P517:W517),((Input!$P$145+Input!$P$111)*$P$7)/A3taxstdlife))</f>
        <v>0</v>
      </c>
      <c r="Y517" s="164">
        <f>IF(A3taxstdlife="n/a","n/a",IF(Y$3&gt;(A3taxstdlife+$E517),((Input!$P$145+Input!$P$111)*$P$7)-SUM($P517:X517),((Input!$P$145+Input!$P$111)*$P$7)/A3taxstdlife))</f>
        <v>0</v>
      </c>
      <c r="Z517" s="164">
        <f>IF(A3taxstdlife="n/a","n/a",IF(Z$3&gt;(A3taxstdlife+$E517),((Input!$P$145+Input!$P$111)*$P$7)-SUM($P517:Y517),((Input!$P$145+Input!$P$111)*$P$7)/A3taxstdlife))</f>
        <v>0</v>
      </c>
      <c r="AA517" s="164">
        <f>IF(A3taxstdlife="n/a","n/a",IF(AA$3&gt;(A3taxstdlife+$E517),((Input!$P$145+Input!$P$111)*$P$7)-SUM($P517:Z517),((Input!$P$145+Input!$P$111)*$P$7)/A3taxstdlife))</f>
        <v>0</v>
      </c>
      <c r="AB517" s="164">
        <f>IF(A3taxstdlife="n/a","n/a",IF(AB$3&gt;(A3taxstdlife+$E517),((Input!$P$145+Input!$P$111)*$P$7)-SUM($P517:AA517),((Input!$P$145+Input!$P$111)*$P$7)/A3taxstdlife))</f>
        <v>0</v>
      </c>
      <c r="AC517" s="164">
        <f>IF(A3taxstdlife="n/a","n/a",IF(AC$3&gt;(A3taxstdlife+$E517),((Input!$P$145+Input!$P$111)*$P$7)-SUM($P517:AB517),((Input!$P$145+Input!$P$111)*$P$7)/A3taxstdlife))</f>
        <v>0</v>
      </c>
      <c r="AD517" s="164">
        <f>IF(A3taxstdlife="n/a","n/a",IF(AD$3&gt;(A3taxstdlife+$E517),((Input!$P$145+Input!$P$111)*$P$7)-SUM($P517:AC517),((Input!$P$145+Input!$P$111)*$P$7)/A3taxstdlife))</f>
        <v>0</v>
      </c>
      <c r="AE517" s="164">
        <f>IF(A3taxstdlife="n/a","n/a",IF(AE$3&gt;(A3taxstdlife+$E517),((Input!$P$145+Input!$P$111)*$P$7)-SUM($P517:AD517),((Input!$P$145+Input!$P$111)*$P$7)/A3taxstdlife))</f>
        <v>0</v>
      </c>
      <c r="AF517" s="164">
        <f>IF(A3taxstdlife="n/a","n/a",IF(AF$3&gt;(A3taxstdlife+$E517),((Input!$P$145+Input!$P$111)*$P$7)-SUM($P517:AE517),((Input!$P$145+Input!$P$111)*$P$7)/A3taxstdlife))</f>
        <v>0</v>
      </c>
      <c r="AG517" s="164">
        <f>IF(A3taxstdlife="n/a","n/a",IF(AG$3&gt;(A3taxstdlife+$E517),((Input!$P$145+Input!$P$111)*$P$7)-SUM($P517:AF517),((Input!$P$145+Input!$P$111)*$P$7)/A3taxstdlife))</f>
        <v>0</v>
      </c>
      <c r="AH517" s="164">
        <f>IF(A3taxstdlife="n/a","n/a",IF(AH$3&gt;(A3taxstdlife+$E517),((Input!$P$145+Input!$P$111)*$P$7)-SUM($P517:AG517),((Input!$P$145+Input!$P$111)*$P$7)/A3taxstdlife))</f>
        <v>0</v>
      </c>
      <c r="AI517" s="164">
        <f>IF(A3taxstdlife="n/a","n/a",IF(AI$3&gt;(A3taxstdlife+$E517),((Input!$P$145+Input!$P$111)*$P$7)-SUM($P517:AH517),((Input!$P$145+Input!$P$111)*$P$7)/A3taxstdlife))</f>
        <v>0</v>
      </c>
      <c r="AJ517" s="164">
        <f>IF(A3taxstdlife="n/a","n/a",IF(AJ$3&gt;(A3taxstdlife+$E517),((Input!$P$145+Input!$P$111)*$P$7)-SUM($P517:AI517),((Input!$P$145+Input!$P$111)*$P$7)/A3taxstdlife))</f>
        <v>0</v>
      </c>
      <c r="AK517" s="164">
        <f>IF(A3taxstdlife="n/a","n/a",IF(AK$3&gt;(A3taxstdlife+$E517),((Input!$P$145+Input!$P$111)*$P$7)-SUM($P517:AJ517),((Input!$P$145+Input!$P$111)*$P$7)/A3taxstdlife))</f>
        <v>0</v>
      </c>
      <c r="AL517" s="164">
        <f>IF(A3taxstdlife="n/a","n/a",IF(AL$3&gt;(A3taxstdlife+$E517),((Input!$P$145+Input!$P$111)*$P$7)-SUM($P517:AK517),((Input!$P$145+Input!$P$111)*$P$7)/A3taxstdlife))</f>
        <v>0</v>
      </c>
      <c r="AM517" s="164">
        <f>IF(A3taxstdlife="n/a","n/a",IF(AM$3&gt;(A3taxstdlife+$E517),((Input!$P$145+Input!$P$111)*$P$7)-SUM($P517:AL517),((Input!$P$145+Input!$P$111)*$P$7)/A3taxstdlife))</f>
        <v>0</v>
      </c>
      <c r="AN517" s="164">
        <f>IF(A3taxstdlife="n/a","n/a",IF(AN$3&gt;(A3taxstdlife+$E517),((Input!$P$145+Input!$P$111)*$P$7)-SUM($P517:AM517),((Input!$P$145+Input!$P$111)*$P$7)/A3taxstdlife))</f>
        <v>0</v>
      </c>
      <c r="AO517" s="164">
        <f>IF(A3taxstdlife="n/a","n/a",IF(AO$3&gt;(A3taxstdlife+$E517),((Input!$P$145+Input!$P$111)*$P$7)-SUM($P517:AN517),((Input!$P$145+Input!$P$111)*$P$7)/A3taxstdlife))</f>
        <v>0</v>
      </c>
      <c r="AP517" s="164">
        <f>IF(A3taxstdlife="n/a","n/a",IF(AP$3&gt;(A3taxstdlife+$E517),((Input!$P$145+Input!$P$111)*$P$7)-SUM($P517:AO517),((Input!$P$145+Input!$P$111)*$P$7)/A3taxstdlife))</f>
        <v>0</v>
      </c>
      <c r="AQ517" s="164">
        <f>IF(A3taxstdlife="n/a","n/a",IF(AQ$3&gt;(A3taxstdlife+$E517),((Input!$P$145+Input!$P$111)*$P$7)-SUM($P517:AP517),((Input!$P$145+Input!$P$111)*$P$7)/A3taxstdlife))</f>
        <v>0</v>
      </c>
      <c r="AR517" s="164">
        <f>IF(A3taxstdlife="n/a","n/a",IF(AR$3&gt;(A3taxstdlife+$E517),((Input!$P$145+Input!$P$111)*$P$7)-SUM($P517:AQ517),((Input!$P$145+Input!$P$111)*$P$7)/A3taxstdlife))</f>
        <v>0</v>
      </c>
      <c r="AS517" s="164">
        <f>IF(A3taxstdlife="n/a","n/a",IF(AS$3&gt;(A3taxstdlife+$E517),((Input!$P$145+Input!$P$111)*$P$7)-SUM($P517:AR517),((Input!$P$145+Input!$P$111)*$P$7)/A3taxstdlife))</f>
        <v>0</v>
      </c>
      <c r="AT517" s="164">
        <f>IF(A3taxstdlife="n/a","n/a",IF(AT$3&gt;(A3taxstdlife+$E517),((Input!$P$145+Input!$P$111)*$P$7)-SUM($P517:AS517),((Input!$P$145+Input!$P$111)*$P$7)/A3taxstdlife))</f>
        <v>0</v>
      </c>
      <c r="AU517" s="164">
        <f>IF(A3taxstdlife="n/a","n/a",IF(AU$3&gt;(A3taxstdlife+$E517),((Input!$P$145+Input!$P$111)*$P$7)-SUM($P517:AT517),((Input!$P$145+Input!$P$111)*$P$7)/A3taxstdlife))</f>
        <v>0</v>
      </c>
      <c r="AV517" s="164">
        <f>IF(A3taxstdlife="n/a","n/a",IF(AV$3&gt;(A3taxstdlife+$E517),((Input!$P$145+Input!$P$111)*$P$7)-SUM($P517:AU517),((Input!$P$145+Input!$P$111)*$P$7)/A3taxstdlife))</f>
        <v>0</v>
      </c>
      <c r="AW517" s="164">
        <f>IF(A3taxstdlife="n/a","n/a",IF(AW$3&gt;(A3taxstdlife+$E517),((Input!$P$145+Input!$P$111)*$P$7)-SUM($P517:AV517),((Input!$P$145+Input!$P$111)*$P$7)/A3taxstdlife))</f>
        <v>0</v>
      </c>
      <c r="AX517" s="164">
        <f>IF(A3taxstdlife="n/a","n/a",IF(AX$3&gt;(A3taxstdlife+$E517),((Input!$P$145+Input!$P$111)*$P$7)-SUM($P517:AW517),((Input!$P$145+Input!$P$111)*$P$7)/A3taxstdlife))</f>
        <v>0</v>
      </c>
      <c r="AY517" s="164">
        <f>IF(A3taxstdlife="n/a","n/a",IF(AY$3&gt;(A3taxstdlife+$E517),((Input!$P$145+Input!$P$111)*$P$7)-SUM($P517:AX517),((Input!$P$145+Input!$P$111)*$P$7)/A3taxstdlife))</f>
        <v>0</v>
      </c>
      <c r="AZ517" s="164">
        <f>IF(A3taxstdlife="n/a","n/a",IF(AZ$3&gt;(A3taxstdlife+$E517),((Input!$P$145+Input!$P$111)*$P$7)-SUM($P517:AY517),((Input!$P$145+Input!$P$111)*$P$7)/A3taxstdlife))</f>
        <v>0</v>
      </c>
      <c r="BA517" s="164">
        <f>IF(A3taxstdlife="n/a","n/a",IF(BA$3&gt;(A3taxstdlife+$E517),((Input!$P$145+Input!$P$111)*$P$7)-SUM($P517:AZ517),((Input!$P$145+Input!$P$111)*$P$7)/A3taxstdlife))</f>
        <v>0</v>
      </c>
      <c r="BB517" s="164">
        <f>IF(A3taxstdlife="n/a","n/a",IF(BB$3&gt;(A3taxstdlife+$E517),((Input!$P$145+Input!$P$111)*$P$7)-SUM($P517:BA517),((Input!$P$145+Input!$P$111)*$P$7)/A3taxstdlife))</f>
        <v>0</v>
      </c>
      <c r="BC517" s="164">
        <f>IF(A3taxstdlife="n/a","n/a",IF(BC$3&gt;(A3taxstdlife+$E517),((Input!$P$145+Input!$P$111)*$P$7)-SUM($P517:BB517),((Input!$P$145+Input!$P$111)*$P$7)/A3taxstdlife))</f>
        <v>0</v>
      </c>
      <c r="BD517" s="164">
        <f>IF(A3taxstdlife="n/a","n/a",IF(BD$3&gt;(A3taxstdlife+$E517),((Input!$P$145+Input!$P$111)*$P$7)-SUM($P517:BC517),((Input!$P$145+Input!$P$111)*$P$7)/A3taxstdlife))</f>
        <v>0</v>
      </c>
      <c r="BE517" s="164">
        <f>IF(A3taxstdlife="n/a","n/a",IF(BE$3&gt;(A3taxstdlife+$E517),((Input!$P$145+Input!$P$111)*$P$7)-SUM($P517:BD517),((Input!$P$145+Input!$P$111)*$P$7)/A3taxstdlife))</f>
        <v>0</v>
      </c>
      <c r="BF517" s="164">
        <f>IF(A3taxstdlife="n/a","n/a",IF(BF$3&gt;(A3taxstdlife+$E517),((Input!$P$145+Input!$P$111)*$P$7)-SUM($P517:BE517),((Input!$P$145+Input!$P$111)*$P$7)/A3taxstdlife))</f>
        <v>0</v>
      </c>
      <c r="BG517" s="164">
        <f>IF(A3taxstdlife="n/a","n/a",IF(BG$3&gt;(A3taxstdlife+$E517),((Input!$P$145+Input!$P$111)*$P$7)-SUM($P517:BF517),((Input!$P$145+Input!$P$111)*$P$7)/A3taxstdlife))</f>
        <v>0</v>
      </c>
      <c r="BH517" s="164">
        <f>IF(A3taxstdlife="n/a","n/a",IF(BH$3&gt;(A3taxstdlife+$E517),((Input!$P$145+Input!$P$111)*$P$7)-SUM($P517:BG517),((Input!$P$145+Input!$P$111)*$P$7)/A3taxstdlife))</f>
        <v>0</v>
      </c>
      <c r="BI517" s="164">
        <f>IF(A3taxstdlife="n/a","n/a",IF(BI$3&gt;(A3taxstdlife+$E517),((Input!$P$145+Input!$P$111)*$P$7)-SUM($P517:BH517),((Input!$P$145+Input!$P$111)*$P$7)/A3taxstdlife))</f>
        <v>0</v>
      </c>
      <c r="BJ517" s="18"/>
      <c r="BK517" s="18"/>
    </row>
    <row r="518" spans="1:63" s="6" customFormat="1" hidden="1" outlineLevel="1" x14ac:dyDescent="0.2">
      <c r="A518" s="18"/>
      <c r="B518" s="18"/>
      <c r="C518" s="36" t="str">
        <f>Asset3</f>
        <v>Zone buildings 132/66kV</v>
      </c>
      <c r="D518" s="18"/>
      <c r="E518" s="18"/>
      <c r="F518" s="33"/>
      <c r="G518" s="159">
        <f>SUM(G506:G517)</f>
        <v>2.0481516592254612</v>
      </c>
      <c r="H518" s="159">
        <f t="shared" ref="H518:BH518" si="111">SUM(H506:H517)</f>
        <v>2.0481516592254612</v>
      </c>
      <c r="I518" s="159">
        <f t="shared" si="111"/>
        <v>2.0481516592254612</v>
      </c>
      <c r="J518" s="159">
        <f t="shared" si="111"/>
        <v>2.0481516592254612</v>
      </c>
      <c r="K518" s="159">
        <f t="shared" si="111"/>
        <v>2.0481516592254612</v>
      </c>
      <c r="L518" s="159">
        <f t="shared" si="111"/>
        <v>2.0481516592254612</v>
      </c>
      <c r="M518" s="159">
        <f t="shared" si="111"/>
        <v>2.0481516592254612</v>
      </c>
      <c r="N518" s="159">
        <f t="shared" si="111"/>
        <v>2.0481516592254612</v>
      </c>
      <c r="O518" s="159">
        <f t="shared" si="111"/>
        <v>2.0481516592254612</v>
      </c>
      <c r="P518" s="159">
        <f t="shared" si="111"/>
        <v>2.0481516592254612</v>
      </c>
      <c r="Q518" s="159">
        <f t="shared" si="111"/>
        <v>2.0481516592254612</v>
      </c>
      <c r="R518" s="159">
        <f t="shared" si="111"/>
        <v>2.0481516592254612</v>
      </c>
      <c r="S518" s="159">
        <f t="shared" si="111"/>
        <v>2.0481516592254612</v>
      </c>
      <c r="T518" s="159">
        <f t="shared" si="111"/>
        <v>2.0481516592254612</v>
      </c>
      <c r="U518" s="159">
        <f t="shared" si="111"/>
        <v>2.0481516592254612</v>
      </c>
      <c r="V518" s="159">
        <f t="shared" si="111"/>
        <v>2.0481516592254612</v>
      </c>
      <c r="W518" s="159">
        <f t="shared" si="111"/>
        <v>2.0481516592254612</v>
      </c>
      <c r="X518" s="159">
        <f t="shared" si="111"/>
        <v>2.0481516592254612</v>
      </c>
      <c r="Y518" s="159">
        <f t="shared" si="111"/>
        <v>2.0481516592254612</v>
      </c>
      <c r="Z518" s="159">
        <f t="shared" si="111"/>
        <v>2.0481516592254612</v>
      </c>
      <c r="AA518" s="159">
        <f t="shared" si="111"/>
        <v>2.0481516592254612</v>
      </c>
      <c r="AB518" s="159">
        <f t="shared" si="111"/>
        <v>2.0481516592254612</v>
      </c>
      <c r="AC518" s="159">
        <f t="shared" si="111"/>
        <v>2.0481516592254612</v>
      </c>
      <c r="AD518" s="159">
        <f t="shared" si="111"/>
        <v>2.0481516592254612</v>
      </c>
      <c r="AE518" s="159">
        <f t="shared" si="111"/>
        <v>2.0481516592254612</v>
      </c>
      <c r="AF518" s="159">
        <f t="shared" si="111"/>
        <v>2.0481516592254612</v>
      </c>
      <c r="AG518" s="159">
        <f t="shared" si="111"/>
        <v>2.0481516592254612</v>
      </c>
      <c r="AH518" s="159">
        <f t="shared" si="111"/>
        <v>2.0481516592254612</v>
      </c>
      <c r="AI518" s="159">
        <f t="shared" si="111"/>
        <v>2.0481516592254612</v>
      </c>
      <c r="AJ518" s="159">
        <f t="shared" si="111"/>
        <v>2.0481516592254612</v>
      </c>
      <c r="AK518" s="159">
        <f t="shared" si="111"/>
        <v>2.0481516592254612</v>
      </c>
      <c r="AL518" s="159">
        <f t="shared" si="111"/>
        <v>2.0481516592254612</v>
      </c>
      <c r="AM518" s="159">
        <f t="shared" si="111"/>
        <v>2.0481516592254612</v>
      </c>
      <c r="AN518" s="159">
        <f t="shared" si="111"/>
        <v>0.67594641265824862</v>
      </c>
      <c r="AO518" s="159">
        <f t="shared" si="111"/>
        <v>0</v>
      </c>
      <c r="AP518" s="159">
        <f t="shared" si="111"/>
        <v>0</v>
      </c>
      <c r="AQ518" s="159">
        <f t="shared" si="111"/>
        <v>0</v>
      </c>
      <c r="AR518" s="159">
        <f t="shared" si="111"/>
        <v>0</v>
      </c>
      <c r="AS518" s="159">
        <f t="shared" si="111"/>
        <v>0</v>
      </c>
      <c r="AT518" s="159">
        <f t="shared" si="111"/>
        <v>0</v>
      </c>
      <c r="AU518" s="159">
        <f t="shared" si="111"/>
        <v>0</v>
      </c>
      <c r="AV518" s="159">
        <f t="shared" si="111"/>
        <v>0</v>
      </c>
      <c r="AW518" s="159">
        <f t="shared" si="111"/>
        <v>0</v>
      </c>
      <c r="AX518" s="159">
        <f t="shared" si="111"/>
        <v>0</v>
      </c>
      <c r="AY518" s="159">
        <f t="shared" si="111"/>
        <v>0</v>
      </c>
      <c r="AZ518" s="159">
        <f t="shared" si="111"/>
        <v>0</v>
      </c>
      <c r="BA518" s="159">
        <f t="shared" si="111"/>
        <v>0</v>
      </c>
      <c r="BB518" s="159">
        <f t="shared" si="111"/>
        <v>0</v>
      </c>
      <c r="BC518" s="159">
        <f t="shared" si="111"/>
        <v>0</v>
      </c>
      <c r="BD518" s="159">
        <f t="shared" si="111"/>
        <v>0</v>
      </c>
      <c r="BE518" s="159">
        <f t="shared" si="111"/>
        <v>0</v>
      </c>
      <c r="BF518" s="159">
        <f t="shared" si="111"/>
        <v>0</v>
      </c>
      <c r="BG518" s="159">
        <f t="shared" si="111"/>
        <v>0</v>
      </c>
      <c r="BH518" s="159">
        <f t="shared" si="111"/>
        <v>0</v>
      </c>
      <c r="BI518" s="159">
        <f>SUM(BI506:BI517)</f>
        <v>0</v>
      </c>
      <c r="BJ518" s="18"/>
      <c r="BK518" s="18"/>
    </row>
    <row r="519" spans="1:63" s="6" customFormat="1" hidden="1" outlineLevel="2" x14ac:dyDescent="0.2">
      <c r="A519" s="18"/>
      <c r="B519" s="43" t="str">
        <f>C531</f>
        <v>Transmission transformers 132/66kV</v>
      </c>
      <c r="C519" s="44"/>
      <c r="D519" s="45" t="s">
        <v>72</v>
      </c>
      <c r="E519" s="44"/>
      <c r="F519" s="46"/>
      <c r="G519" s="163">
        <f>IF(G$3&gt;A4taxremlife,A4taxvalue-SUM($F519:F519),IF(A4taxremlife="N/A","n/a",A4taxvalue/A4taxremlife))</f>
        <v>0.88458150890163445</v>
      </c>
      <c r="H519" s="163">
        <f>IF(H$3&gt;A4taxremlife,A4taxvalue-SUM($F519:G519),IF(A4taxremlife="N/A","n/a",A4taxvalue/A4taxremlife))</f>
        <v>0.88458150890163445</v>
      </c>
      <c r="I519" s="163">
        <f>IF(I$3&gt;A4taxremlife,A4taxvalue-SUM($F519:H519),IF(A4taxremlife="N/A","n/a",A4taxvalue/A4taxremlife))</f>
        <v>0.88458150890163445</v>
      </c>
      <c r="J519" s="163">
        <f>IF(J$3&gt;A4taxremlife,A4taxvalue-SUM($F519:I519),IF(A4taxremlife="N/A","n/a",A4taxvalue/A4taxremlife))</f>
        <v>0.88458150890163445</v>
      </c>
      <c r="K519" s="163">
        <f>IF(K$3&gt;A4taxremlife,A4taxvalue-SUM($F519:J519),IF(A4taxremlife="N/A","n/a",A4taxvalue/A4taxremlife))</f>
        <v>0.88458150890163445</v>
      </c>
      <c r="L519" s="163">
        <f>IF(L$3&gt;A4taxremlife,A4taxvalue-SUM($F519:K519),IF(A4taxremlife="N/A","n/a",A4taxvalue/A4taxremlife))</f>
        <v>0.88458150890163445</v>
      </c>
      <c r="M519" s="163">
        <f>IF(M$3&gt;A4taxremlife,A4taxvalue-SUM($F519:L519),IF(A4taxremlife="N/A","n/a",A4taxvalue/A4taxremlife))</f>
        <v>0.88458150890163445</v>
      </c>
      <c r="N519" s="163">
        <f>IF(N$3&gt;A4taxremlife,A4taxvalue-SUM($F519:M519),IF(A4taxremlife="N/A","n/a",A4taxvalue/A4taxremlife))</f>
        <v>0.88458150890163445</v>
      </c>
      <c r="O519" s="163">
        <f>IF(O$3&gt;A4taxremlife,A4taxvalue-SUM($F519:N519),IF(A4taxremlife="N/A","n/a",A4taxvalue/A4taxremlife))</f>
        <v>0.88458150890163445</v>
      </c>
      <c r="P519" s="163">
        <f>IF(P$3&gt;A4taxremlife,A4taxvalue-SUM($F519:O519),IF(A4taxremlife="N/A","n/a",A4taxvalue/A4taxremlife))</f>
        <v>0.88458150890163445</v>
      </c>
      <c r="Q519" s="163">
        <f>IF(Q$3&gt;A4taxremlife,A4taxvalue-SUM($F519:P519),IF(A4taxremlife="N/A","n/a",A4taxvalue/A4taxremlife))</f>
        <v>0.88458150890163445</v>
      </c>
      <c r="R519" s="163">
        <f>IF(R$3&gt;A4taxremlife,A4taxvalue-SUM($F519:Q519),IF(A4taxremlife="N/A","n/a",A4taxvalue/A4taxremlife))</f>
        <v>0.88458150890163445</v>
      </c>
      <c r="S519" s="163">
        <f>IF(S$3&gt;A4taxremlife,A4taxvalue-SUM($F519:R519),IF(A4taxremlife="N/A","n/a",A4taxvalue/A4taxremlife))</f>
        <v>0.88458150890163445</v>
      </c>
      <c r="T519" s="163">
        <f>IF(T$3&gt;A4taxremlife,A4taxvalue-SUM($F519:S519),IF(A4taxremlife="N/A","n/a",A4taxvalue/A4taxremlife))</f>
        <v>0.88458150890163445</v>
      </c>
      <c r="U519" s="163">
        <f>IF(U$3&gt;A4taxremlife,A4taxvalue-SUM($F519:T519),IF(A4taxremlife="N/A","n/a",A4taxvalue/A4taxremlife))</f>
        <v>0.88458150890163445</v>
      </c>
      <c r="V519" s="163">
        <f>IF(V$3&gt;A4taxremlife,A4taxvalue-SUM($F519:U519),IF(A4taxremlife="N/A","n/a",A4taxvalue/A4taxremlife))</f>
        <v>0.88458150890163445</v>
      </c>
      <c r="W519" s="163">
        <f>IF(W$3&gt;A4taxremlife,A4taxvalue-SUM($F519:V519),IF(A4taxremlife="N/A","n/a",A4taxvalue/A4taxremlife))</f>
        <v>0.88458150890163445</v>
      </c>
      <c r="X519" s="163">
        <f>IF(X$3&gt;A4taxremlife,A4taxvalue-SUM($F519:W519),IF(A4taxremlife="N/A","n/a",A4taxvalue/A4taxremlife))</f>
        <v>0.88458150890163445</v>
      </c>
      <c r="Y519" s="163">
        <f>IF(Y$3&gt;A4taxremlife,A4taxvalue-SUM($F519:X519),IF(A4taxremlife="N/A","n/a",A4taxvalue/A4taxremlife))</f>
        <v>0.88458150890163445</v>
      </c>
      <c r="Z519" s="163">
        <f>IF(Z$3&gt;A4taxremlife,A4taxvalue-SUM($F519:Y519),IF(A4taxremlife="N/A","n/a",A4taxvalue/A4taxremlife))</f>
        <v>0.88458150890163445</v>
      </c>
      <c r="AA519" s="163">
        <f>IF(AA$3&gt;A4taxremlife,A4taxvalue-SUM($F519:Z519),IF(A4taxremlife="N/A","n/a",A4taxvalue/A4taxremlife))</f>
        <v>0.88458150890163445</v>
      </c>
      <c r="AB519" s="163">
        <f>IF(AB$3&gt;A4taxremlife,A4taxvalue-SUM($F519:AA519),IF(A4taxremlife="N/A","n/a",A4taxvalue/A4taxremlife))</f>
        <v>0.88458150890163445</v>
      </c>
      <c r="AC519" s="163">
        <f>IF(AC$3&gt;A4taxremlife,A4taxvalue-SUM($F519:AB519),IF(A4taxremlife="N/A","n/a",A4taxvalue/A4taxremlife))</f>
        <v>0.88458150890163445</v>
      </c>
      <c r="AD519" s="163">
        <f>IF(AD$3&gt;A4taxremlife,A4taxvalue-SUM($F519:AC519),IF(A4taxremlife="N/A","n/a",A4taxvalue/A4taxremlife))</f>
        <v>0.88458150890163445</v>
      </c>
      <c r="AE519" s="163">
        <f>IF(AE$3&gt;A4taxremlife,A4taxvalue-SUM($F519:AD519),IF(A4taxremlife="N/A","n/a",A4taxvalue/A4taxremlife))</f>
        <v>0.88458150890163445</v>
      </c>
      <c r="AF519" s="163">
        <f>IF(AF$3&gt;A4taxremlife,A4taxvalue-SUM($F519:AE519),IF(A4taxremlife="N/A","n/a",A4taxvalue/A4taxremlife))</f>
        <v>0.88458150890163445</v>
      </c>
      <c r="AG519" s="163">
        <f>IF(AG$3&gt;A4taxremlife,A4taxvalue-SUM($F519:AF519),IF(A4taxremlife="N/A","n/a",A4taxvalue/A4taxremlife))</f>
        <v>0.88458150890163445</v>
      </c>
      <c r="AH519" s="163">
        <f>IF(AH$3&gt;A4taxremlife,A4taxvalue-SUM($F519:AG519),IF(A4taxremlife="N/A","n/a",A4taxvalue/A4taxremlife))</f>
        <v>0.88458150890163445</v>
      </c>
      <c r="AI519" s="163">
        <f>IF(AI$3&gt;A4taxremlife,A4taxvalue-SUM($F519:AH519),IF(A4taxremlife="N/A","n/a",A4taxvalue/A4taxremlife))</f>
        <v>0.88458150890163445</v>
      </c>
      <c r="AJ519" s="163">
        <f>IF(AJ$3&gt;A4taxremlife,A4taxvalue-SUM($F519:AI519),IF(A4taxremlife="N/A","n/a",A4taxvalue/A4taxremlife))</f>
        <v>0.47442140855787684</v>
      </c>
      <c r="AK519" s="163">
        <f>IF(AK$3&gt;A4taxremlife,A4taxvalue-SUM($F519:AJ519),IF(A4taxremlife="N/A","n/a",A4taxvalue/A4taxremlife))</f>
        <v>0</v>
      </c>
      <c r="AL519" s="163">
        <f>IF(AL$3&gt;A4taxremlife,A4taxvalue-SUM($F519:AK519),IF(A4taxremlife="N/A","n/a",A4taxvalue/A4taxremlife))</f>
        <v>0</v>
      </c>
      <c r="AM519" s="163">
        <f>IF(AM$3&gt;A4taxremlife,A4taxvalue-SUM($F519:AL519),IF(A4taxremlife="N/A","n/a",A4taxvalue/A4taxremlife))</f>
        <v>0</v>
      </c>
      <c r="AN519" s="163">
        <f>IF(AN$3&gt;A4taxremlife,A4taxvalue-SUM($F519:AM519),IF(A4taxremlife="N/A","n/a",A4taxvalue/A4taxremlife))</f>
        <v>0</v>
      </c>
      <c r="AO519" s="163">
        <f>IF(AO$3&gt;A4taxremlife,A4taxvalue-SUM($F519:AN519),IF(A4taxremlife="N/A","n/a",A4taxvalue/A4taxremlife))</f>
        <v>0</v>
      </c>
      <c r="AP519" s="163">
        <f>IF(AP$3&gt;A4taxremlife,A4taxvalue-SUM($F519:AO519),IF(A4taxremlife="N/A","n/a",A4taxvalue/A4taxremlife))</f>
        <v>0</v>
      </c>
      <c r="AQ519" s="163">
        <f>IF(AQ$3&gt;A4taxremlife,A4taxvalue-SUM($F519:AP519),IF(A4taxremlife="N/A","n/a",A4taxvalue/A4taxremlife))</f>
        <v>0</v>
      </c>
      <c r="AR519" s="163">
        <f>IF(AR$3&gt;A4taxremlife,A4taxvalue-SUM($F519:AQ519),IF(A4taxremlife="N/A","n/a",A4taxvalue/A4taxremlife))</f>
        <v>0</v>
      </c>
      <c r="AS519" s="163">
        <f>IF(AS$3&gt;A4taxremlife,A4taxvalue-SUM($F519:AR519),IF(A4taxremlife="N/A","n/a",A4taxvalue/A4taxremlife))</f>
        <v>0</v>
      </c>
      <c r="AT519" s="163">
        <f>IF(AT$3&gt;A4taxremlife,A4taxvalue-SUM($F519:AS519),IF(A4taxremlife="N/A","n/a",A4taxvalue/A4taxremlife))</f>
        <v>0</v>
      </c>
      <c r="AU519" s="163">
        <f>IF(AU$3&gt;A4taxremlife,A4taxvalue-SUM($F519:AT519),IF(A4taxremlife="N/A","n/a",A4taxvalue/A4taxremlife))</f>
        <v>0</v>
      </c>
      <c r="AV519" s="163">
        <f>IF(AV$3&gt;A4taxremlife,A4taxvalue-SUM($F519:AU519),IF(A4taxremlife="N/A","n/a",A4taxvalue/A4taxremlife))</f>
        <v>0</v>
      </c>
      <c r="AW519" s="163">
        <f>IF(AW$3&gt;A4taxremlife,A4taxvalue-SUM($F519:AV519),IF(A4taxremlife="N/A","n/a",A4taxvalue/A4taxremlife))</f>
        <v>0</v>
      </c>
      <c r="AX519" s="163">
        <f>IF(AX$3&gt;A4taxremlife,A4taxvalue-SUM($F519:AW519),IF(A4taxremlife="N/A","n/a",A4taxvalue/A4taxremlife))</f>
        <v>0</v>
      </c>
      <c r="AY519" s="163">
        <f>IF(AY$3&gt;A4taxremlife,A4taxvalue-SUM($F519:AX519),IF(A4taxremlife="N/A","n/a",A4taxvalue/A4taxremlife))</f>
        <v>0</v>
      </c>
      <c r="AZ519" s="163">
        <f>IF(AZ$3&gt;A4taxremlife,A4taxvalue-SUM($F519:AY519),IF(A4taxremlife="N/A","n/a",A4taxvalue/A4taxremlife))</f>
        <v>0</v>
      </c>
      <c r="BA519" s="163">
        <f>IF(BA$3&gt;A4taxremlife,A4taxvalue-SUM($F519:AZ519),IF(A4taxremlife="N/A","n/a",A4taxvalue/A4taxremlife))</f>
        <v>0</v>
      </c>
      <c r="BB519" s="163">
        <f>IF(BB$3&gt;A4taxremlife,A4taxvalue-SUM($F519:BA519),IF(A4taxremlife="N/A","n/a",A4taxvalue/A4taxremlife))</f>
        <v>0</v>
      </c>
      <c r="BC519" s="163">
        <f>IF(BC$3&gt;A4taxremlife,A4taxvalue-SUM($F519:BB519),IF(A4taxremlife="N/A","n/a",A4taxvalue/A4taxremlife))</f>
        <v>0</v>
      </c>
      <c r="BD519" s="163">
        <f>IF(BD$3&gt;A4taxremlife,A4taxvalue-SUM($F519:BC519),IF(A4taxremlife="N/A","n/a",A4taxvalue/A4taxremlife))</f>
        <v>0</v>
      </c>
      <c r="BE519" s="163">
        <f>IF(BE$3&gt;A4taxremlife,A4taxvalue-SUM($F519:BD519),IF(A4taxremlife="N/A","n/a",A4taxvalue/A4taxremlife))</f>
        <v>0</v>
      </c>
      <c r="BF519" s="163">
        <f>IF(BF$3&gt;A4taxremlife,A4taxvalue-SUM($F519:BE519),IF(A4taxremlife="N/A","n/a",A4taxvalue/A4taxremlife))</f>
        <v>0</v>
      </c>
      <c r="BG519" s="163">
        <f>IF(BG$3&gt;A4taxremlife,A4taxvalue-SUM($F519:BF519),IF(A4taxremlife="N/A","n/a",A4taxvalue/A4taxremlife))</f>
        <v>0</v>
      </c>
      <c r="BH519" s="163">
        <f>IF(BH$3&gt;A4taxremlife,A4taxvalue-SUM($F519:BG519),IF(A4taxremlife="N/A","n/a",A4taxvalue/A4taxremlife))</f>
        <v>0</v>
      </c>
      <c r="BI519" s="163">
        <f>IF(BI$3&gt;A4taxremlife,A4taxvalue-SUM($F519:BH519),IF(A4taxremlife="N/A","n/a",A4taxvalue/A4taxremlife))</f>
        <v>0</v>
      </c>
      <c r="BJ519" s="18"/>
      <c r="BK519" s="18"/>
    </row>
    <row r="520" spans="1:63" s="6" customFormat="1" hidden="1" outlineLevel="2" x14ac:dyDescent="0.2">
      <c r="A520" s="18"/>
      <c r="B520" s="18"/>
      <c r="C520" s="36"/>
      <c r="D520" s="485" t="s">
        <v>71</v>
      </c>
      <c r="E520" s="283">
        <v>0</v>
      </c>
      <c r="F520" s="38"/>
      <c r="G520" s="164"/>
      <c r="H520" s="164"/>
      <c r="I520" s="164"/>
      <c r="J520" s="164"/>
      <c r="K520" s="164"/>
      <c r="L520" s="164"/>
      <c r="M520" s="164"/>
      <c r="N520" s="164"/>
      <c r="O520" s="164"/>
      <c r="P520" s="164"/>
      <c r="Q520" s="164"/>
      <c r="R520" s="164"/>
      <c r="S520" s="164"/>
      <c r="T520" s="164"/>
      <c r="U520" s="164"/>
      <c r="V520" s="164"/>
      <c r="W520" s="164"/>
      <c r="X520" s="164"/>
      <c r="Y520" s="164"/>
      <c r="Z520" s="164"/>
      <c r="AA520" s="164"/>
      <c r="AB520" s="164"/>
      <c r="AC520" s="164"/>
      <c r="AD520" s="164"/>
      <c r="AE520" s="164"/>
      <c r="AF520" s="164"/>
      <c r="AG520" s="164"/>
      <c r="AH520" s="164"/>
      <c r="AI520" s="164"/>
      <c r="AJ520" s="164"/>
      <c r="AK520" s="164"/>
      <c r="AL520" s="164"/>
      <c r="AM520" s="164"/>
      <c r="AN520" s="164"/>
      <c r="AO520" s="164"/>
      <c r="AP520" s="164"/>
      <c r="AQ520" s="164"/>
      <c r="AR520" s="164"/>
      <c r="AS520" s="164"/>
      <c r="AT520" s="164"/>
      <c r="AU520" s="164"/>
      <c r="AV520" s="164"/>
      <c r="AW520" s="164"/>
      <c r="AX520" s="164"/>
      <c r="AY520" s="164"/>
      <c r="AZ520" s="164"/>
      <c r="BA520" s="164"/>
      <c r="BB520" s="164"/>
      <c r="BC520" s="164"/>
      <c r="BD520" s="164"/>
      <c r="BE520" s="164"/>
      <c r="BF520" s="164"/>
      <c r="BG520" s="164"/>
      <c r="BH520" s="164"/>
      <c r="BI520" s="164"/>
      <c r="BJ520" s="18"/>
      <c r="BK520" s="18"/>
    </row>
    <row r="521" spans="1:63" s="6" customFormat="1" hidden="1" outlineLevel="2" x14ac:dyDescent="0.2">
      <c r="A521" s="18"/>
      <c r="B521" s="18"/>
      <c r="C521" s="36"/>
      <c r="D521" s="485"/>
      <c r="E521" s="283">
        <v>1</v>
      </c>
      <c r="F521" s="38"/>
      <c r="G521" s="305"/>
      <c r="H521" s="164">
        <f>IF(A4taxstdlife="n/a","n/a",IF(H$3&gt;(A4taxstdlife+$E521),((Input!$G$146+Input!$G$112)*$G$7)-SUM($G521:G521),((Input!$G$146+Input!$G$112)*$G$7)/A4taxstdlife))</f>
        <v>3.4032086431413575E-2</v>
      </c>
      <c r="I521" s="164">
        <f>IF(A4taxstdlife="n/a","n/a",IF(I$3&gt;(A4taxstdlife+$E521),((Input!$G$146+Input!$G$112)*$G$7)-SUM($G521:H521),((Input!$G$146+Input!$G$112)*$G$7)/A4taxstdlife))</f>
        <v>3.4032086431413575E-2</v>
      </c>
      <c r="J521" s="164">
        <f>IF(A4taxstdlife="n/a","n/a",IF(J$3&gt;(A4taxstdlife+$E521),((Input!$G$146+Input!$G$112)*$G$7)-SUM($G521:I521),((Input!$G$146+Input!$G$112)*$G$7)/A4taxstdlife))</f>
        <v>3.4032086431413575E-2</v>
      </c>
      <c r="K521" s="164">
        <f>IF(A4taxstdlife="n/a","n/a",IF(K$3&gt;(A4taxstdlife+$E521),((Input!$G$146+Input!$G$112)*$G$7)-SUM($G521:J521),((Input!$G$146+Input!$G$112)*$G$7)/A4taxstdlife))</f>
        <v>3.4032086431413575E-2</v>
      </c>
      <c r="L521" s="164">
        <f>IF(A4taxstdlife="n/a","n/a",IF(L$3&gt;(A4taxstdlife+$E521),((Input!$G$146+Input!$G$112)*$G$7)-SUM($G521:K521),((Input!$G$146+Input!$G$112)*$G$7)/A4taxstdlife))</f>
        <v>3.4032086431413575E-2</v>
      </c>
      <c r="M521" s="164">
        <f>IF(A4taxstdlife="n/a","n/a",IF(M$3&gt;(A4taxstdlife+$E521),((Input!$G$146+Input!$G$112)*$G$7)-SUM($G521:L521),((Input!$G$146+Input!$G$112)*$G$7)/A4taxstdlife))</f>
        <v>3.4032086431413575E-2</v>
      </c>
      <c r="N521" s="164">
        <f>IF(A4taxstdlife="n/a","n/a",IF(N$3&gt;(A4taxstdlife+$E521),((Input!$G$146+Input!$G$112)*$G$7)-SUM($G521:M521),((Input!$G$146+Input!$G$112)*$G$7)/A4taxstdlife))</f>
        <v>3.4032086431413575E-2</v>
      </c>
      <c r="O521" s="164">
        <f>IF(A4taxstdlife="n/a","n/a",IF(O$3&gt;(A4taxstdlife+$E521),((Input!$G$146+Input!$G$112)*$G$7)-SUM($G521:N521),((Input!$G$146+Input!$G$112)*$G$7)/A4taxstdlife))</f>
        <v>3.4032086431413575E-2</v>
      </c>
      <c r="P521" s="164">
        <f>IF(A4taxstdlife="n/a","n/a",IF(P$3&gt;(A4taxstdlife+$E521),((Input!$G$146+Input!$G$112)*$G$7)-SUM($G521:O521),((Input!$G$146+Input!$G$112)*$G$7)/A4taxstdlife))</f>
        <v>3.4032086431413575E-2</v>
      </c>
      <c r="Q521" s="164">
        <f>IF(A4taxstdlife="n/a","n/a",IF(Q$3&gt;(A4taxstdlife+$E521),((Input!$G$146+Input!$G$112)*$G$7)-SUM($G521:P521),((Input!$G$146+Input!$G$112)*$G$7)/A4taxstdlife))</f>
        <v>3.4032086431413575E-2</v>
      </c>
      <c r="R521" s="164">
        <f>IF(A4taxstdlife="n/a","n/a",IF(R$3&gt;(A4taxstdlife+$E521),((Input!$G$146+Input!$G$112)*$G$7)-SUM($G521:Q521),((Input!$G$146+Input!$G$112)*$G$7)/A4taxstdlife))</f>
        <v>3.4032086431413575E-2</v>
      </c>
      <c r="S521" s="164">
        <f>IF(A4taxstdlife="n/a","n/a",IF(S$3&gt;(A4taxstdlife+$E521),((Input!$G$146+Input!$G$112)*$G$7)-SUM($G521:R521),((Input!$G$146+Input!$G$112)*$G$7)/A4taxstdlife))</f>
        <v>3.4032086431413575E-2</v>
      </c>
      <c r="T521" s="164">
        <f>IF(A4taxstdlife="n/a","n/a",IF(T$3&gt;(A4taxstdlife+$E521),((Input!$G$146+Input!$G$112)*$G$7)-SUM($G521:S521),((Input!$G$146+Input!$G$112)*$G$7)/A4taxstdlife))</f>
        <v>3.4032086431413575E-2</v>
      </c>
      <c r="U521" s="164">
        <f>IF(A4taxstdlife="n/a","n/a",IF(U$3&gt;(A4taxstdlife+$E521),((Input!$G$146+Input!$G$112)*$G$7)-SUM($G521:T521),((Input!$G$146+Input!$G$112)*$G$7)/A4taxstdlife))</f>
        <v>3.4032086431413575E-2</v>
      </c>
      <c r="V521" s="164">
        <f>IF(A4taxstdlife="n/a","n/a",IF(V$3&gt;(A4taxstdlife+$E521),((Input!$G$146+Input!$G$112)*$G$7)-SUM($G521:U521),((Input!$G$146+Input!$G$112)*$G$7)/A4taxstdlife))</f>
        <v>3.4032086431413575E-2</v>
      </c>
      <c r="W521" s="164">
        <f>IF(A4taxstdlife="n/a","n/a",IF(W$3&gt;(A4taxstdlife+$E521),((Input!$G$146+Input!$G$112)*$G$7)-SUM($G521:V521),((Input!$G$146+Input!$G$112)*$G$7)/A4taxstdlife))</f>
        <v>3.4032086431413575E-2</v>
      </c>
      <c r="X521" s="164">
        <f>IF(A4taxstdlife="n/a","n/a",IF(X$3&gt;(A4taxstdlife+$E521),((Input!$G$146+Input!$G$112)*$G$7)-SUM($G521:W521),((Input!$G$146+Input!$G$112)*$G$7)/A4taxstdlife))</f>
        <v>3.4032086431413575E-2</v>
      </c>
      <c r="Y521" s="164">
        <f>IF(A4taxstdlife="n/a","n/a",IF(Y$3&gt;(A4taxstdlife+$E521),((Input!$G$146+Input!$G$112)*$G$7)-SUM($G521:X521),((Input!$G$146+Input!$G$112)*$G$7)/A4taxstdlife))</f>
        <v>3.4032086431413575E-2</v>
      </c>
      <c r="Z521" s="164">
        <f>IF(A4taxstdlife="n/a","n/a",IF(Z$3&gt;(A4taxstdlife+$E521),((Input!$G$146+Input!$G$112)*$G$7)-SUM($G521:Y521),((Input!$G$146+Input!$G$112)*$G$7)/A4taxstdlife))</f>
        <v>3.4032086431413575E-2</v>
      </c>
      <c r="AA521" s="164">
        <f>IF(A4taxstdlife="n/a","n/a",IF(AA$3&gt;(A4taxstdlife+$E521),((Input!$G$146+Input!$G$112)*$G$7)-SUM($G521:Z521),((Input!$G$146+Input!$G$112)*$G$7)/A4taxstdlife))</f>
        <v>3.4032086431413575E-2</v>
      </c>
      <c r="AB521" s="164">
        <f>IF(A4taxstdlife="n/a","n/a",IF(AB$3&gt;(A4taxstdlife+$E521),((Input!$G$146+Input!$G$112)*$G$7)-SUM($G521:AA521),((Input!$G$146+Input!$G$112)*$G$7)/A4taxstdlife))</f>
        <v>3.4032086431413575E-2</v>
      </c>
      <c r="AC521" s="164">
        <f>IF(A4taxstdlife="n/a","n/a",IF(AC$3&gt;(A4taxstdlife+$E521),((Input!$G$146+Input!$G$112)*$G$7)-SUM($G521:AB521),((Input!$G$146+Input!$G$112)*$G$7)/A4taxstdlife))</f>
        <v>3.4032086431413575E-2</v>
      </c>
      <c r="AD521" s="164">
        <f>IF(A4taxstdlife="n/a","n/a",IF(AD$3&gt;(A4taxstdlife+$E521),((Input!$G$146+Input!$G$112)*$G$7)-SUM($G521:AC521),((Input!$G$146+Input!$G$112)*$G$7)/A4taxstdlife))</f>
        <v>3.4032086431413575E-2</v>
      </c>
      <c r="AE521" s="164">
        <f>IF(A4taxstdlife="n/a","n/a",IF(AE$3&gt;(A4taxstdlife+$E521),((Input!$G$146+Input!$G$112)*$G$7)-SUM($G521:AD521),((Input!$G$146+Input!$G$112)*$G$7)/A4taxstdlife))</f>
        <v>3.4032086431413575E-2</v>
      </c>
      <c r="AF521" s="164">
        <f>IF(A4taxstdlife="n/a","n/a",IF(AF$3&gt;(A4taxstdlife+$E521),((Input!$G$146+Input!$G$112)*$G$7)-SUM($G521:AE521),((Input!$G$146+Input!$G$112)*$G$7)/A4taxstdlife))</f>
        <v>3.4032086431413575E-2</v>
      </c>
      <c r="AG521" s="164">
        <f>IF(A4taxstdlife="n/a","n/a",IF(AG$3&gt;(A4taxstdlife+$E521),((Input!$G$146+Input!$G$112)*$G$7)-SUM($G521:AF521),((Input!$G$146+Input!$G$112)*$G$7)/A4taxstdlife))</f>
        <v>3.4032086431413575E-2</v>
      </c>
      <c r="AH521" s="164">
        <f>IF(A4taxstdlife="n/a","n/a",IF(AH$3&gt;(A4taxstdlife+$E521),((Input!$G$146+Input!$G$112)*$G$7)-SUM($G521:AG521),((Input!$G$146+Input!$G$112)*$G$7)/A4taxstdlife))</f>
        <v>3.4032086431413575E-2</v>
      </c>
      <c r="AI521" s="164">
        <f>IF(A4taxstdlife="n/a","n/a",IF(AI$3&gt;(A4taxstdlife+$E521),((Input!$G$146+Input!$G$112)*$G$7)-SUM($G521:AH521),((Input!$G$146+Input!$G$112)*$G$7)/A4taxstdlife))</f>
        <v>3.4032086431413575E-2</v>
      </c>
      <c r="AJ521" s="164">
        <f>IF(A4taxstdlife="n/a","n/a",IF(AJ$3&gt;(A4taxstdlife+$E521),((Input!$G$146+Input!$G$112)*$G$7)-SUM($G521:AI521),((Input!$G$146+Input!$G$112)*$G$7)/A4taxstdlife))</f>
        <v>3.4032086431413575E-2</v>
      </c>
      <c r="AK521" s="164">
        <f>IF(A4taxstdlife="n/a","n/a",IF(AK$3&gt;(A4taxstdlife+$E521),((Input!$G$146+Input!$G$112)*$G$7)-SUM($G521:AJ521),((Input!$G$146+Input!$G$112)*$G$7)/A4taxstdlife))</f>
        <v>3.4032086431413575E-2</v>
      </c>
      <c r="AL521" s="164">
        <f>IF(A4taxstdlife="n/a","n/a",IF(AL$3&gt;(A4taxstdlife+$E521),((Input!$G$146+Input!$G$112)*$G$7)-SUM($G521:AK521),((Input!$G$146+Input!$G$112)*$G$7)/A4taxstdlife))</f>
        <v>3.4032086431413575E-2</v>
      </c>
      <c r="AM521" s="164">
        <f>IF(A4taxstdlife="n/a","n/a",IF(AM$3&gt;(A4taxstdlife+$E521),((Input!$G$146+Input!$G$112)*$G$7)-SUM($G521:AL521),((Input!$G$146+Input!$G$112)*$G$7)/A4taxstdlife))</f>
        <v>3.4032086431413575E-2</v>
      </c>
      <c r="AN521" s="164">
        <f>IF(A4taxstdlife="n/a","n/a",IF(AN$3&gt;(A4taxstdlife+$E521),((Input!$G$146+Input!$G$112)*$G$7)-SUM($G521:AM521),((Input!$G$146+Input!$G$112)*$G$7)/A4taxstdlife))</f>
        <v>3.4032086431413575E-2</v>
      </c>
      <c r="AO521" s="164">
        <f>IF(A4taxstdlife="n/a","n/a",IF(AO$3&gt;(A4taxstdlife+$E521),((Input!$G$146+Input!$G$112)*$G$7)-SUM($G521:AN521),((Input!$G$146+Input!$G$112)*$G$7)/A4taxstdlife))</f>
        <v>3.4032086431413575E-2</v>
      </c>
      <c r="AP521" s="164">
        <f>IF(A4taxstdlife="n/a","n/a",IF(AP$3&gt;(A4taxstdlife+$E521),((Input!$G$146+Input!$G$112)*$G$7)-SUM($G521:AO521),((Input!$G$146+Input!$G$112)*$G$7)/A4taxstdlife))</f>
        <v>3.4032086431413575E-2</v>
      </c>
      <c r="AQ521" s="164">
        <f>IF(A4taxstdlife="n/a","n/a",IF(AQ$3&gt;(A4taxstdlife+$E521),((Input!$G$146+Input!$G$112)*$G$7)-SUM($G521:AP521),((Input!$G$146+Input!$G$112)*$G$7)/A4taxstdlife))</f>
        <v>3.4032086431413575E-2</v>
      </c>
      <c r="AR521" s="164">
        <f>IF(A4taxstdlife="n/a","n/a",IF(AR$3&gt;(A4taxstdlife+$E521),((Input!$G$146+Input!$G$112)*$G$7)-SUM($G521:AQ521),((Input!$G$146+Input!$G$112)*$G$7)/A4taxstdlife))</f>
        <v>3.4032086431413575E-2</v>
      </c>
      <c r="AS521" s="164">
        <f>IF(A4taxstdlife="n/a","n/a",IF(AS$3&gt;(A4taxstdlife+$E521),((Input!$G$146+Input!$G$112)*$G$7)-SUM($G521:AR521),((Input!$G$146+Input!$G$112)*$G$7)/A4taxstdlife))</f>
        <v>3.4032086431413575E-2</v>
      </c>
      <c r="AT521" s="164">
        <f>IF(A4taxstdlife="n/a","n/a",IF(AT$3&gt;(A4taxstdlife+$E521),((Input!$G$146+Input!$G$112)*$G$7)-SUM($G521:AS521),((Input!$G$146+Input!$G$112)*$G$7)/A4taxstdlife))</f>
        <v>3.4032086431413575E-2</v>
      </c>
      <c r="AU521" s="164">
        <f>IF(A4taxstdlife="n/a","n/a",IF(AU$3&gt;(A4taxstdlife+$E521),((Input!$G$146+Input!$G$112)*$G$7)-SUM($G521:AT521),((Input!$G$146+Input!$G$112)*$G$7)/A4taxstdlife))</f>
        <v>3.4032086431413575E-2</v>
      </c>
      <c r="AV521" s="164">
        <f>IF(A4taxstdlife="n/a","n/a",IF(AV$3&gt;(A4taxstdlife+$E521),((Input!$G$146+Input!$G$112)*$G$7)-SUM($G521:AU521),((Input!$G$146+Input!$G$112)*$G$7)/A4taxstdlife))</f>
        <v>-4.4408920985006262E-16</v>
      </c>
      <c r="AW521" s="164">
        <f>IF(A4taxstdlife="n/a","n/a",IF(AW$3&gt;(A4taxstdlife+$E521),((Input!$G$146+Input!$G$112)*$G$7)-SUM($G521:AV521),((Input!$G$146+Input!$G$112)*$G$7)/A4taxstdlife))</f>
        <v>0</v>
      </c>
      <c r="AX521" s="164">
        <f>IF(A4taxstdlife="n/a","n/a",IF(AX$3&gt;(A4taxstdlife+$E521),((Input!$G$146+Input!$G$112)*$G$7)-SUM($G521:AW521),((Input!$G$146+Input!$G$112)*$G$7)/A4taxstdlife))</f>
        <v>0</v>
      </c>
      <c r="AY521" s="164">
        <f>IF(A4taxstdlife="n/a","n/a",IF(AY$3&gt;(A4taxstdlife+$E521),((Input!$G$146+Input!$G$112)*$G$7)-SUM($G521:AX521),((Input!$G$146+Input!$G$112)*$G$7)/A4taxstdlife))</f>
        <v>0</v>
      </c>
      <c r="AZ521" s="164">
        <f>IF(A4taxstdlife="n/a","n/a",IF(AZ$3&gt;(A4taxstdlife+$E521),((Input!$G$146+Input!$G$112)*$G$7)-SUM($G521:AY521),((Input!$G$146+Input!$G$112)*$G$7)/A4taxstdlife))</f>
        <v>0</v>
      </c>
      <c r="BA521" s="164">
        <f>IF(A4taxstdlife="n/a","n/a",IF(BA$3&gt;(A4taxstdlife+$E521),((Input!$G$146+Input!$G$112)*$G$7)-SUM($G521:AZ521),((Input!$G$146+Input!$G$112)*$G$7)/A4taxstdlife))</f>
        <v>0</v>
      </c>
      <c r="BB521" s="164">
        <f>IF(A4taxstdlife="n/a","n/a",IF(BB$3&gt;(A4taxstdlife+$E521),((Input!$G$146+Input!$G$112)*$G$7)-SUM($G521:BA521),((Input!$G$146+Input!$G$112)*$G$7)/A4taxstdlife))</f>
        <v>0</v>
      </c>
      <c r="BC521" s="164">
        <f>IF(A4taxstdlife="n/a","n/a",IF(BC$3&gt;(A4taxstdlife+$E521),((Input!$G$146+Input!$G$112)*$G$7)-SUM($G521:BB521),((Input!$G$146+Input!$G$112)*$G$7)/A4taxstdlife))</f>
        <v>0</v>
      </c>
      <c r="BD521" s="164">
        <f>IF(A4taxstdlife="n/a","n/a",IF(BD$3&gt;(A4taxstdlife+$E521),((Input!$G$146+Input!$G$112)*$G$7)-SUM($G521:BC521),((Input!$G$146+Input!$G$112)*$G$7)/A4taxstdlife))</f>
        <v>0</v>
      </c>
      <c r="BE521" s="164">
        <f>IF(A4taxstdlife="n/a","n/a",IF(BE$3&gt;(A4taxstdlife+$E521),((Input!$G$146+Input!$G$112)*$G$7)-SUM($G521:BD521),((Input!$G$146+Input!$G$112)*$G$7)/A4taxstdlife))</f>
        <v>0</v>
      </c>
      <c r="BF521" s="164">
        <f>IF(A4taxstdlife="n/a","n/a",IF(BF$3&gt;(A4taxstdlife+$E521),((Input!$G$146+Input!$G$112)*$G$7)-SUM($G521:BE521),((Input!$G$146+Input!$G$112)*$G$7)/A4taxstdlife))</f>
        <v>0</v>
      </c>
      <c r="BG521" s="164">
        <f>IF(A4taxstdlife="n/a","n/a",IF(BG$3&gt;(A4taxstdlife+$E521),((Input!$G$146+Input!$G$112)*$G$7)-SUM($G521:BF521),((Input!$G$146+Input!$G$112)*$G$7)/A4taxstdlife))</f>
        <v>0</v>
      </c>
      <c r="BH521" s="164">
        <f>IF(A4taxstdlife="n/a","n/a",IF(BH$3&gt;(A4taxstdlife+$E521),((Input!$G$146+Input!$G$112)*$G$7)-SUM($G521:BG521),((Input!$G$146+Input!$G$112)*$G$7)/A4taxstdlife))</f>
        <v>0</v>
      </c>
      <c r="BI521" s="164">
        <f>IF(A4taxstdlife="n/a","n/a",IF(BI$3&gt;(A4taxstdlife+$E521),((Input!$G$146+Input!$G$112)*$G$7)-SUM($G521:BH521),((Input!$G$146+Input!$G$112)*$G$7)/A4taxstdlife))</f>
        <v>0</v>
      </c>
      <c r="BJ521" s="18"/>
      <c r="BK521" s="18"/>
    </row>
    <row r="522" spans="1:63" s="6" customFormat="1" hidden="1" outlineLevel="2" x14ac:dyDescent="0.2">
      <c r="A522" s="18"/>
      <c r="B522" s="18"/>
      <c r="C522" s="36"/>
      <c r="D522" s="485"/>
      <c r="E522" s="283">
        <v>2</v>
      </c>
      <c r="F522" s="38"/>
      <c r="G522" s="306"/>
      <c r="H522" s="307"/>
      <c r="I522" s="164">
        <f>IF(A4taxstdlife="n/a","n/a",IF(I$3&gt;(A4taxstdlife+$E522),((Input!$H$146+Input!$H$112)*$H$7)-SUM($H522:H522),((Input!$H$146+Input!$H$112)*$H$7)/A4taxstdlife))</f>
        <v>0.19372845582281492</v>
      </c>
      <c r="J522" s="164">
        <f>IF(A4taxstdlife="n/a","n/a",IF(J$3&gt;(A4taxstdlife+$E522),((Input!$H$146+Input!$H$112)*$H$7)-SUM($H522:I522),((Input!$H$146+Input!$H$112)*$H$7)/A4taxstdlife))</f>
        <v>0.19372845582281492</v>
      </c>
      <c r="K522" s="164">
        <f>IF(A4taxstdlife="n/a","n/a",IF(K$3&gt;(A4taxstdlife+$E522),((Input!$H$146+Input!$H$112)*$H$7)-SUM($H522:J522),((Input!$H$146+Input!$H$112)*$H$7)/A4taxstdlife))</f>
        <v>0.19372845582281492</v>
      </c>
      <c r="L522" s="164">
        <f>IF(A4taxstdlife="n/a","n/a",IF(L$3&gt;(A4taxstdlife+$E522),((Input!$H$146+Input!$H$112)*$H$7)-SUM($H522:K522),((Input!$H$146+Input!$H$112)*$H$7)/A4taxstdlife))</f>
        <v>0.19372845582281492</v>
      </c>
      <c r="M522" s="164">
        <f>IF(A4taxstdlife="n/a","n/a",IF(M$3&gt;(A4taxstdlife+$E522),((Input!$H$146+Input!$H$112)*$H$7)-SUM($H522:L522),((Input!$H$146+Input!$H$112)*$H$7)/A4taxstdlife))</f>
        <v>0.19372845582281492</v>
      </c>
      <c r="N522" s="164">
        <f>IF(A4taxstdlife="n/a","n/a",IF(N$3&gt;(A4taxstdlife+$E522),((Input!$H$146+Input!$H$112)*$H$7)-SUM($H522:M522),((Input!$H$146+Input!$H$112)*$H$7)/A4taxstdlife))</f>
        <v>0.19372845582281492</v>
      </c>
      <c r="O522" s="164">
        <f>IF(A4taxstdlife="n/a","n/a",IF(O$3&gt;(A4taxstdlife+$E522),((Input!$H$146+Input!$H$112)*$H$7)-SUM($H522:N522),((Input!$H$146+Input!$H$112)*$H$7)/A4taxstdlife))</f>
        <v>0.19372845582281492</v>
      </c>
      <c r="P522" s="164">
        <f>IF(A4taxstdlife="n/a","n/a",IF(P$3&gt;(A4taxstdlife+$E522),((Input!$H$146+Input!$H$112)*$H$7)-SUM($H522:O522),((Input!$H$146+Input!$H$112)*$H$7)/A4taxstdlife))</f>
        <v>0.19372845582281492</v>
      </c>
      <c r="Q522" s="164">
        <f>IF(A4taxstdlife="n/a","n/a",IF(Q$3&gt;(A4taxstdlife+$E522),((Input!$H$146+Input!$H$112)*$H$7)-SUM($H522:P522),((Input!$H$146+Input!$H$112)*$H$7)/A4taxstdlife))</f>
        <v>0.19372845582281492</v>
      </c>
      <c r="R522" s="164">
        <f>IF(A4taxstdlife="n/a","n/a",IF(R$3&gt;(A4taxstdlife+$E522),((Input!$H$146+Input!$H$112)*$H$7)-SUM($H522:Q522),((Input!$H$146+Input!$H$112)*$H$7)/A4taxstdlife))</f>
        <v>0.19372845582281492</v>
      </c>
      <c r="S522" s="164">
        <f>IF(A4taxstdlife="n/a","n/a",IF(S$3&gt;(A4taxstdlife+$E522),((Input!$H$146+Input!$H$112)*$H$7)-SUM($H522:R522),((Input!$H$146+Input!$H$112)*$H$7)/A4taxstdlife))</f>
        <v>0.19372845582281492</v>
      </c>
      <c r="T522" s="164">
        <f>IF(A4taxstdlife="n/a","n/a",IF(T$3&gt;(A4taxstdlife+$E522),((Input!$H$146+Input!$H$112)*$H$7)-SUM($H522:S522),((Input!$H$146+Input!$H$112)*$H$7)/A4taxstdlife))</f>
        <v>0.19372845582281492</v>
      </c>
      <c r="U522" s="164">
        <f>IF(A4taxstdlife="n/a","n/a",IF(U$3&gt;(A4taxstdlife+$E522),((Input!$H$146+Input!$H$112)*$H$7)-SUM($H522:T522),((Input!$H$146+Input!$H$112)*$H$7)/A4taxstdlife))</f>
        <v>0.19372845582281492</v>
      </c>
      <c r="V522" s="164">
        <f>IF(A4taxstdlife="n/a","n/a",IF(V$3&gt;(A4taxstdlife+$E522),((Input!$H$146+Input!$H$112)*$H$7)-SUM($H522:U522),((Input!$H$146+Input!$H$112)*$H$7)/A4taxstdlife))</f>
        <v>0.19372845582281492</v>
      </c>
      <c r="W522" s="164">
        <f>IF(A4taxstdlife="n/a","n/a",IF(W$3&gt;(A4taxstdlife+$E522),((Input!$H$146+Input!$H$112)*$H$7)-SUM($H522:V522),((Input!$H$146+Input!$H$112)*$H$7)/A4taxstdlife))</f>
        <v>0.19372845582281492</v>
      </c>
      <c r="X522" s="164">
        <f>IF(A4taxstdlife="n/a","n/a",IF(X$3&gt;(A4taxstdlife+$E522),((Input!$H$146+Input!$H$112)*$H$7)-SUM($H522:W522),((Input!$H$146+Input!$H$112)*$H$7)/A4taxstdlife))</f>
        <v>0.19372845582281492</v>
      </c>
      <c r="Y522" s="164">
        <f>IF(A4taxstdlife="n/a","n/a",IF(Y$3&gt;(A4taxstdlife+$E522),((Input!$H$146+Input!$H$112)*$H$7)-SUM($H522:X522),((Input!$H$146+Input!$H$112)*$H$7)/A4taxstdlife))</f>
        <v>0.19372845582281492</v>
      </c>
      <c r="Z522" s="164">
        <f>IF(A4taxstdlife="n/a","n/a",IF(Z$3&gt;(A4taxstdlife+$E522),((Input!$H$146+Input!$H$112)*$H$7)-SUM($H522:Y522),((Input!$H$146+Input!$H$112)*$H$7)/A4taxstdlife))</f>
        <v>0.19372845582281492</v>
      </c>
      <c r="AA522" s="164">
        <f>IF(A4taxstdlife="n/a","n/a",IF(AA$3&gt;(A4taxstdlife+$E522),((Input!$H$146+Input!$H$112)*$H$7)-SUM($H522:Z522),((Input!$H$146+Input!$H$112)*$H$7)/A4taxstdlife))</f>
        <v>0.19372845582281492</v>
      </c>
      <c r="AB522" s="164">
        <f>IF(A4taxstdlife="n/a","n/a",IF(AB$3&gt;(A4taxstdlife+$E522),((Input!$H$146+Input!$H$112)*$H$7)-SUM($H522:AA522),((Input!$H$146+Input!$H$112)*$H$7)/A4taxstdlife))</f>
        <v>0.19372845582281492</v>
      </c>
      <c r="AC522" s="164">
        <f>IF(A4taxstdlife="n/a","n/a",IF(AC$3&gt;(A4taxstdlife+$E522),((Input!$H$146+Input!$H$112)*$H$7)-SUM($H522:AB522),((Input!$H$146+Input!$H$112)*$H$7)/A4taxstdlife))</f>
        <v>0.19372845582281492</v>
      </c>
      <c r="AD522" s="164">
        <f>IF(A4taxstdlife="n/a","n/a",IF(AD$3&gt;(A4taxstdlife+$E522),((Input!$H$146+Input!$H$112)*$H$7)-SUM($H522:AC522),((Input!$H$146+Input!$H$112)*$H$7)/A4taxstdlife))</f>
        <v>0.19372845582281492</v>
      </c>
      <c r="AE522" s="164">
        <f>IF(A4taxstdlife="n/a","n/a",IF(AE$3&gt;(A4taxstdlife+$E522),((Input!$H$146+Input!$H$112)*$H$7)-SUM($H522:AD522),((Input!$H$146+Input!$H$112)*$H$7)/A4taxstdlife))</f>
        <v>0.19372845582281492</v>
      </c>
      <c r="AF522" s="164">
        <f>IF(A4taxstdlife="n/a","n/a",IF(AF$3&gt;(A4taxstdlife+$E522),((Input!$H$146+Input!$H$112)*$H$7)-SUM($H522:AE522),((Input!$H$146+Input!$H$112)*$H$7)/A4taxstdlife))</f>
        <v>0.19372845582281492</v>
      </c>
      <c r="AG522" s="164">
        <f>IF(A4taxstdlife="n/a","n/a",IF(AG$3&gt;(A4taxstdlife+$E522),((Input!$H$146+Input!$H$112)*$H$7)-SUM($H522:AF522),((Input!$H$146+Input!$H$112)*$H$7)/A4taxstdlife))</f>
        <v>0.19372845582281492</v>
      </c>
      <c r="AH522" s="164">
        <f>IF(A4taxstdlife="n/a","n/a",IF(AH$3&gt;(A4taxstdlife+$E522),((Input!$H$146+Input!$H$112)*$H$7)-SUM($H522:AG522),((Input!$H$146+Input!$H$112)*$H$7)/A4taxstdlife))</f>
        <v>0.19372845582281492</v>
      </c>
      <c r="AI522" s="164">
        <f>IF(A4taxstdlife="n/a","n/a",IF(AI$3&gt;(A4taxstdlife+$E522),((Input!$H$146+Input!$H$112)*$H$7)-SUM($H522:AH522),((Input!$H$146+Input!$H$112)*$H$7)/A4taxstdlife))</f>
        <v>0.19372845582281492</v>
      </c>
      <c r="AJ522" s="164">
        <f>IF(A4taxstdlife="n/a","n/a",IF(AJ$3&gt;(A4taxstdlife+$E522),((Input!$H$146+Input!$H$112)*$H$7)-SUM($H522:AI522),((Input!$H$146+Input!$H$112)*$H$7)/A4taxstdlife))</f>
        <v>0.19372845582281492</v>
      </c>
      <c r="AK522" s="164">
        <f>IF(A4taxstdlife="n/a","n/a",IF(AK$3&gt;(A4taxstdlife+$E522),((Input!$H$146+Input!$H$112)*$H$7)-SUM($H522:AJ522),((Input!$H$146+Input!$H$112)*$H$7)/A4taxstdlife))</f>
        <v>0.19372845582281492</v>
      </c>
      <c r="AL522" s="164">
        <f>IF(A4taxstdlife="n/a","n/a",IF(AL$3&gt;(A4taxstdlife+$E522),((Input!$H$146+Input!$H$112)*$H$7)-SUM($H522:AK522),((Input!$H$146+Input!$H$112)*$H$7)/A4taxstdlife))</f>
        <v>0.19372845582281492</v>
      </c>
      <c r="AM522" s="164">
        <f>IF(A4taxstdlife="n/a","n/a",IF(AM$3&gt;(A4taxstdlife+$E522),((Input!$H$146+Input!$H$112)*$H$7)-SUM($H522:AL522),((Input!$H$146+Input!$H$112)*$H$7)/A4taxstdlife))</f>
        <v>0.19372845582281492</v>
      </c>
      <c r="AN522" s="164">
        <f>IF(A4taxstdlife="n/a","n/a",IF(AN$3&gt;(A4taxstdlife+$E522),((Input!$H$146+Input!$H$112)*$H$7)-SUM($H522:AM522),((Input!$H$146+Input!$H$112)*$H$7)/A4taxstdlife))</f>
        <v>0.19372845582281492</v>
      </c>
      <c r="AO522" s="164">
        <f>IF(A4taxstdlife="n/a","n/a",IF(AO$3&gt;(A4taxstdlife+$E522),((Input!$H$146+Input!$H$112)*$H$7)-SUM($H522:AN522),((Input!$H$146+Input!$H$112)*$H$7)/A4taxstdlife))</f>
        <v>0.19372845582281492</v>
      </c>
      <c r="AP522" s="164">
        <f>IF(A4taxstdlife="n/a","n/a",IF(AP$3&gt;(A4taxstdlife+$E522),((Input!$H$146+Input!$H$112)*$H$7)-SUM($H522:AO522),((Input!$H$146+Input!$H$112)*$H$7)/A4taxstdlife))</f>
        <v>0.19372845582281492</v>
      </c>
      <c r="AQ522" s="164">
        <f>IF(A4taxstdlife="n/a","n/a",IF(AQ$3&gt;(A4taxstdlife+$E522),((Input!$H$146+Input!$H$112)*$H$7)-SUM($H522:AP522),((Input!$H$146+Input!$H$112)*$H$7)/A4taxstdlife))</f>
        <v>0.19372845582281492</v>
      </c>
      <c r="AR522" s="164">
        <f>IF(A4taxstdlife="n/a","n/a",IF(AR$3&gt;(A4taxstdlife+$E522),((Input!$H$146+Input!$H$112)*$H$7)-SUM($H522:AQ522),((Input!$H$146+Input!$H$112)*$H$7)/A4taxstdlife))</f>
        <v>0.19372845582281492</v>
      </c>
      <c r="AS522" s="164">
        <f>IF(A4taxstdlife="n/a","n/a",IF(AS$3&gt;(A4taxstdlife+$E522),((Input!$H$146+Input!$H$112)*$H$7)-SUM($H522:AR522),((Input!$H$146+Input!$H$112)*$H$7)/A4taxstdlife))</f>
        <v>0.19372845582281492</v>
      </c>
      <c r="AT522" s="164">
        <f>IF(A4taxstdlife="n/a","n/a",IF(AT$3&gt;(A4taxstdlife+$E522),((Input!$H$146+Input!$H$112)*$H$7)-SUM($H522:AS522),((Input!$H$146+Input!$H$112)*$H$7)/A4taxstdlife))</f>
        <v>0.19372845582281492</v>
      </c>
      <c r="AU522" s="164">
        <f>IF(A4taxstdlife="n/a","n/a",IF(AU$3&gt;(A4taxstdlife+$E522),((Input!$H$146+Input!$H$112)*$H$7)-SUM($H522:AT522),((Input!$H$146+Input!$H$112)*$H$7)/A4taxstdlife))</f>
        <v>0.19372845582281492</v>
      </c>
      <c r="AV522" s="164">
        <f>IF(A4taxstdlife="n/a","n/a",IF(AV$3&gt;(A4taxstdlife+$E522),((Input!$H$146+Input!$H$112)*$H$7)-SUM($H522:AU522),((Input!$H$146+Input!$H$112)*$H$7)/A4taxstdlife))</f>
        <v>0.19372845582281492</v>
      </c>
      <c r="AW522" s="164">
        <f>IF(A4taxstdlife="n/a","n/a",IF(AW$3&gt;(A4taxstdlife+$E522),((Input!$H$146+Input!$H$112)*$H$7)-SUM($H522:AV522),((Input!$H$146+Input!$H$112)*$H$7)/A4taxstdlife))</f>
        <v>-2.6645352591003757E-15</v>
      </c>
      <c r="AX522" s="164">
        <f>IF(A4taxstdlife="n/a","n/a",IF(AX$3&gt;(A4taxstdlife+$E522),((Input!$H$146+Input!$H$112)*$H$7)-SUM($H522:AW522),((Input!$H$146+Input!$H$112)*$H$7)/A4taxstdlife))</f>
        <v>0</v>
      </c>
      <c r="AY522" s="164">
        <f>IF(A4taxstdlife="n/a","n/a",IF(AY$3&gt;(A4taxstdlife+$E522),((Input!$H$146+Input!$H$112)*$H$7)-SUM($H522:AX522),((Input!$H$146+Input!$H$112)*$H$7)/A4taxstdlife))</f>
        <v>0</v>
      </c>
      <c r="AZ522" s="164">
        <f>IF(A4taxstdlife="n/a","n/a",IF(AZ$3&gt;(A4taxstdlife+$E522),((Input!$H$146+Input!$H$112)*$H$7)-SUM($H522:AY522),((Input!$H$146+Input!$H$112)*$H$7)/A4taxstdlife))</f>
        <v>0</v>
      </c>
      <c r="BA522" s="164">
        <f>IF(A4taxstdlife="n/a","n/a",IF(BA$3&gt;(A4taxstdlife+$E522),((Input!$H$146+Input!$H$112)*$H$7)-SUM($H522:AZ522),((Input!$H$146+Input!$H$112)*$H$7)/A4taxstdlife))</f>
        <v>0</v>
      </c>
      <c r="BB522" s="164">
        <f>IF(A4taxstdlife="n/a","n/a",IF(BB$3&gt;(A4taxstdlife+$E522),((Input!$H$146+Input!$H$112)*$H$7)-SUM($H522:BA522),((Input!$H$146+Input!$H$112)*$H$7)/A4taxstdlife))</f>
        <v>0</v>
      </c>
      <c r="BC522" s="164">
        <f>IF(A4taxstdlife="n/a","n/a",IF(BC$3&gt;(A4taxstdlife+$E522),((Input!$H$146+Input!$H$112)*$H$7)-SUM($H522:BB522),((Input!$H$146+Input!$H$112)*$H$7)/A4taxstdlife))</f>
        <v>0</v>
      </c>
      <c r="BD522" s="164">
        <f>IF(A4taxstdlife="n/a","n/a",IF(BD$3&gt;(A4taxstdlife+$E522),((Input!$H$146+Input!$H$112)*$H$7)-SUM($H522:BC522),((Input!$H$146+Input!$H$112)*$H$7)/A4taxstdlife))</f>
        <v>0</v>
      </c>
      <c r="BE522" s="164">
        <f>IF(A4taxstdlife="n/a","n/a",IF(BE$3&gt;(A4taxstdlife+$E522),((Input!$H$146+Input!$H$112)*$H$7)-SUM($H522:BD522),((Input!$H$146+Input!$H$112)*$H$7)/A4taxstdlife))</f>
        <v>0</v>
      </c>
      <c r="BF522" s="164">
        <f>IF(A4taxstdlife="n/a","n/a",IF(BF$3&gt;(A4taxstdlife+$E522),((Input!$H$146+Input!$H$112)*$H$7)-SUM($H522:BE522),((Input!$H$146+Input!$H$112)*$H$7)/A4taxstdlife))</f>
        <v>0</v>
      </c>
      <c r="BG522" s="164">
        <f>IF(A4taxstdlife="n/a","n/a",IF(BG$3&gt;(A4taxstdlife+$E522),((Input!$H$146+Input!$H$112)*$H$7)-SUM($H522:BF522),((Input!$H$146+Input!$H$112)*$H$7)/A4taxstdlife))</f>
        <v>0</v>
      </c>
      <c r="BH522" s="164">
        <f>IF(A4taxstdlife="n/a","n/a",IF(BH$3&gt;(A4taxstdlife+$E522),((Input!$H$146+Input!$H$112)*$H$7)-SUM($H522:BG522),((Input!$H$146+Input!$H$112)*$H$7)/A4taxstdlife))</f>
        <v>0</v>
      </c>
      <c r="BI522" s="164">
        <f>IF(A4taxstdlife="n/a","n/a",IF(BI$3&gt;(A4taxstdlife+$E522),((Input!$H$146+Input!$H$112)*$H$7)-SUM($H522:BH522),((Input!$H$146+Input!$H$112)*$H$7)/A4taxstdlife))</f>
        <v>0</v>
      </c>
      <c r="BJ522" s="18"/>
      <c r="BK522" s="18"/>
    </row>
    <row r="523" spans="1:63" s="6" customFormat="1" hidden="1" outlineLevel="2" x14ac:dyDescent="0.2">
      <c r="A523" s="18"/>
      <c r="B523" s="18"/>
      <c r="C523" s="36"/>
      <c r="D523" s="485"/>
      <c r="E523" s="283">
        <v>3</v>
      </c>
      <c r="F523" s="38"/>
      <c r="G523" s="306"/>
      <c r="H523" s="308"/>
      <c r="I523" s="307"/>
      <c r="J523" s="164">
        <f>IF(A4taxstdlife="n/a","n/a",IF(J$3&gt;(A4taxstdlife+$E523),((Input!$I$146+Input!$I$112)*$I$7)-SUM($I523:I523),((Input!$I$146+Input!$I$112)*$I$7)/A4taxstdlife))</f>
        <v>0.15619423240048208</v>
      </c>
      <c r="K523" s="164">
        <f>IF(A4taxstdlife="n/a","n/a",IF(K$3&gt;(A4taxstdlife+$E523),((Input!$I$146+Input!$I$112)*$I$7)-SUM($I523:J523),((Input!$I$146+Input!$I$112)*$I$7)/A4taxstdlife))</f>
        <v>0.15619423240048208</v>
      </c>
      <c r="L523" s="164">
        <f>IF(A4taxstdlife="n/a","n/a",IF(L$3&gt;(A4taxstdlife+$E523),((Input!$I$146+Input!$I$112)*$I$7)-SUM($I523:K523),((Input!$I$146+Input!$I$112)*$I$7)/A4taxstdlife))</f>
        <v>0.15619423240048208</v>
      </c>
      <c r="M523" s="164">
        <f>IF(A4taxstdlife="n/a","n/a",IF(M$3&gt;(A4taxstdlife+$E523),((Input!$I$146+Input!$I$112)*$I$7)-SUM($I523:L523),((Input!$I$146+Input!$I$112)*$I$7)/A4taxstdlife))</f>
        <v>0.15619423240048208</v>
      </c>
      <c r="N523" s="164">
        <f>IF(A4taxstdlife="n/a","n/a",IF(N$3&gt;(A4taxstdlife+$E523),((Input!$I$146+Input!$I$112)*$I$7)-SUM($I523:M523),((Input!$I$146+Input!$I$112)*$I$7)/A4taxstdlife))</f>
        <v>0.15619423240048208</v>
      </c>
      <c r="O523" s="164">
        <f>IF(A4taxstdlife="n/a","n/a",IF(O$3&gt;(A4taxstdlife+$E523),((Input!$I$146+Input!$I$112)*$I$7)-SUM($I523:N523),((Input!$I$146+Input!$I$112)*$I$7)/A4taxstdlife))</f>
        <v>0.15619423240048208</v>
      </c>
      <c r="P523" s="164">
        <f>IF(A4taxstdlife="n/a","n/a",IF(P$3&gt;(A4taxstdlife+$E523),((Input!$I$146+Input!$I$112)*$I$7)-SUM($I523:O523),((Input!$I$146+Input!$I$112)*$I$7)/A4taxstdlife))</f>
        <v>0.15619423240048208</v>
      </c>
      <c r="Q523" s="164">
        <f>IF(A4taxstdlife="n/a","n/a",IF(Q$3&gt;(A4taxstdlife+$E523),((Input!$I$146+Input!$I$112)*$I$7)-SUM($I523:P523),((Input!$I$146+Input!$I$112)*$I$7)/A4taxstdlife))</f>
        <v>0.15619423240048208</v>
      </c>
      <c r="R523" s="164">
        <f>IF(A4taxstdlife="n/a","n/a",IF(R$3&gt;(A4taxstdlife+$E523),((Input!$I$146+Input!$I$112)*$I$7)-SUM($I523:Q523),((Input!$I$146+Input!$I$112)*$I$7)/A4taxstdlife))</f>
        <v>0.15619423240048208</v>
      </c>
      <c r="S523" s="164">
        <f>IF(A4taxstdlife="n/a","n/a",IF(S$3&gt;(A4taxstdlife+$E523),((Input!$I$146+Input!$I$112)*$I$7)-SUM($I523:R523),((Input!$I$146+Input!$I$112)*$I$7)/A4taxstdlife))</f>
        <v>0.15619423240048208</v>
      </c>
      <c r="T523" s="164">
        <f>IF(A4taxstdlife="n/a","n/a",IF(T$3&gt;(A4taxstdlife+$E523),((Input!$I$146+Input!$I$112)*$I$7)-SUM($I523:S523),((Input!$I$146+Input!$I$112)*$I$7)/A4taxstdlife))</f>
        <v>0.15619423240048208</v>
      </c>
      <c r="U523" s="164">
        <f>IF(A4taxstdlife="n/a","n/a",IF(U$3&gt;(A4taxstdlife+$E523),((Input!$I$146+Input!$I$112)*$I$7)-SUM($I523:T523),((Input!$I$146+Input!$I$112)*$I$7)/A4taxstdlife))</f>
        <v>0.15619423240048208</v>
      </c>
      <c r="V523" s="164">
        <f>IF(A4taxstdlife="n/a","n/a",IF(V$3&gt;(A4taxstdlife+$E523),((Input!$I$146+Input!$I$112)*$I$7)-SUM($I523:U523),((Input!$I$146+Input!$I$112)*$I$7)/A4taxstdlife))</f>
        <v>0.15619423240048208</v>
      </c>
      <c r="W523" s="164">
        <f>IF(A4taxstdlife="n/a","n/a",IF(W$3&gt;(A4taxstdlife+$E523),((Input!$I$146+Input!$I$112)*$I$7)-SUM($I523:V523),((Input!$I$146+Input!$I$112)*$I$7)/A4taxstdlife))</f>
        <v>0.15619423240048208</v>
      </c>
      <c r="X523" s="164">
        <f>IF(A4taxstdlife="n/a","n/a",IF(X$3&gt;(A4taxstdlife+$E523),((Input!$I$146+Input!$I$112)*$I$7)-SUM($I523:W523),((Input!$I$146+Input!$I$112)*$I$7)/A4taxstdlife))</f>
        <v>0.15619423240048208</v>
      </c>
      <c r="Y523" s="164">
        <f>IF(A4taxstdlife="n/a","n/a",IF(Y$3&gt;(A4taxstdlife+$E523),((Input!$I$146+Input!$I$112)*$I$7)-SUM($I523:X523),((Input!$I$146+Input!$I$112)*$I$7)/A4taxstdlife))</f>
        <v>0.15619423240048208</v>
      </c>
      <c r="Z523" s="164">
        <f>IF(A4taxstdlife="n/a","n/a",IF(Z$3&gt;(A4taxstdlife+$E523),((Input!$I$146+Input!$I$112)*$I$7)-SUM($I523:Y523),((Input!$I$146+Input!$I$112)*$I$7)/A4taxstdlife))</f>
        <v>0.15619423240048208</v>
      </c>
      <c r="AA523" s="164">
        <f>IF(A4taxstdlife="n/a","n/a",IF(AA$3&gt;(A4taxstdlife+$E523),((Input!$I$146+Input!$I$112)*$I$7)-SUM($I523:Z523),((Input!$I$146+Input!$I$112)*$I$7)/A4taxstdlife))</f>
        <v>0.15619423240048208</v>
      </c>
      <c r="AB523" s="164">
        <f>IF(A4taxstdlife="n/a","n/a",IF(AB$3&gt;(A4taxstdlife+$E523),((Input!$I$146+Input!$I$112)*$I$7)-SUM($I523:AA523),((Input!$I$146+Input!$I$112)*$I$7)/A4taxstdlife))</f>
        <v>0.15619423240048208</v>
      </c>
      <c r="AC523" s="164">
        <f>IF(A4taxstdlife="n/a","n/a",IF(AC$3&gt;(A4taxstdlife+$E523),((Input!$I$146+Input!$I$112)*$I$7)-SUM($I523:AB523),((Input!$I$146+Input!$I$112)*$I$7)/A4taxstdlife))</f>
        <v>0.15619423240048208</v>
      </c>
      <c r="AD523" s="164">
        <f>IF(A4taxstdlife="n/a","n/a",IF(AD$3&gt;(A4taxstdlife+$E523),((Input!$I$146+Input!$I$112)*$I$7)-SUM($I523:AC523),((Input!$I$146+Input!$I$112)*$I$7)/A4taxstdlife))</f>
        <v>0.15619423240048208</v>
      </c>
      <c r="AE523" s="164">
        <f>IF(A4taxstdlife="n/a","n/a",IF(AE$3&gt;(A4taxstdlife+$E523),((Input!$I$146+Input!$I$112)*$I$7)-SUM($I523:AD523),((Input!$I$146+Input!$I$112)*$I$7)/A4taxstdlife))</f>
        <v>0.15619423240048208</v>
      </c>
      <c r="AF523" s="164">
        <f>IF(A4taxstdlife="n/a","n/a",IF(AF$3&gt;(A4taxstdlife+$E523),((Input!$I$146+Input!$I$112)*$I$7)-SUM($I523:AE523),((Input!$I$146+Input!$I$112)*$I$7)/A4taxstdlife))</f>
        <v>0.15619423240048208</v>
      </c>
      <c r="AG523" s="164">
        <f>IF(A4taxstdlife="n/a","n/a",IF(AG$3&gt;(A4taxstdlife+$E523),((Input!$I$146+Input!$I$112)*$I$7)-SUM($I523:AF523),((Input!$I$146+Input!$I$112)*$I$7)/A4taxstdlife))</f>
        <v>0.15619423240048208</v>
      </c>
      <c r="AH523" s="164">
        <f>IF(A4taxstdlife="n/a","n/a",IF(AH$3&gt;(A4taxstdlife+$E523),((Input!$I$146+Input!$I$112)*$I$7)-SUM($I523:AG523),((Input!$I$146+Input!$I$112)*$I$7)/A4taxstdlife))</f>
        <v>0.15619423240048208</v>
      </c>
      <c r="AI523" s="164">
        <f>IF(A4taxstdlife="n/a","n/a",IF(AI$3&gt;(A4taxstdlife+$E523),((Input!$I$146+Input!$I$112)*$I$7)-SUM($I523:AH523),((Input!$I$146+Input!$I$112)*$I$7)/A4taxstdlife))</f>
        <v>0.15619423240048208</v>
      </c>
      <c r="AJ523" s="164">
        <f>IF(A4taxstdlife="n/a","n/a",IF(AJ$3&gt;(A4taxstdlife+$E523),((Input!$I$146+Input!$I$112)*$I$7)-SUM($I523:AI523),((Input!$I$146+Input!$I$112)*$I$7)/A4taxstdlife))</f>
        <v>0.15619423240048208</v>
      </c>
      <c r="AK523" s="164">
        <f>IF(A4taxstdlife="n/a","n/a",IF(AK$3&gt;(A4taxstdlife+$E523),((Input!$I$146+Input!$I$112)*$I$7)-SUM($I523:AJ523),((Input!$I$146+Input!$I$112)*$I$7)/A4taxstdlife))</f>
        <v>0.15619423240048208</v>
      </c>
      <c r="AL523" s="164">
        <f>IF(A4taxstdlife="n/a","n/a",IF(AL$3&gt;(A4taxstdlife+$E523),((Input!$I$146+Input!$I$112)*$I$7)-SUM($I523:AK523),((Input!$I$146+Input!$I$112)*$I$7)/A4taxstdlife))</f>
        <v>0.15619423240048208</v>
      </c>
      <c r="AM523" s="164">
        <f>IF(A4taxstdlife="n/a","n/a",IF(AM$3&gt;(A4taxstdlife+$E523),((Input!$I$146+Input!$I$112)*$I$7)-SUM($I523:AL523),((Input!$I$146+Input!$I$112)*$I$7)/A4taxstdlife))</f>
        <v>0.15619423240048208</v>
      </c>
      <c r="AN523" s="164">
        <f>IF(A4taxstdlife="n/a","n/a",IF(AN$3&gt;(A4taxstdlife+$E523),((Input!$I$146+Input!$I$112)*$I$7)-SUM($I523:AM523),((Input!$I$146+Input!$I$112)*$I$7)/A4taxstdlife))</f>
        <v>0.15619423240048208</v>
      </c>
      <c r="AO523" s="164">
        <f>IF(A4taxstdlife="n/a","n/a",IF(AO$3&gt;(A4taxstdlife+$E523),((Input!$I$146+Input!$I$112)*$I$7)-SUM($I523:AN523),((Input!$I$146+Input!$I$112)*$I$7)/A4taxstdlife))</f>
        <v>0.15619423240048208</v>
      </c>
      <c r="AP523" s="164">
        <f>IF(A4taxstdlife="n/a","n/a",IF(AP$3&gt;(A4taxstdlife+$E523),((Input!$I$146+Input!$I$112)*$I$7)-SUM($I523:AO523),((Input!$I$146+Input!$I$112)*$I$7)/A4taxstdlife))</f>
        <v>0.15619423240048208</v>
      </c>
      <c r="AQ523" s="164">
        <f>IF(A4taxstdlife="n/a","n/a",IF(AQ$3&gt;(A4taxstdlife+$E523),((Input!$I$146+Input!$I$112)*$I$7)-SUM($I523:AP523),((Input!$I$146+Input!$I$112)*$I$7)/A4taxstdlife))</f>
        <v>0.15619423240048208</v>
      </c>
      <c r="AR523" s="164">
        <f>IF(A4taxstdlife="n/a","n/a",IF(AR$3&gt;(A4taxstdlife+$E523),((Input!$I$146+Input!$I$112)*$I$7)-SUM($I523:AQ523),((Input!$I$146+Input!$I$112)*$I$7)/A4taxstdlife))</f>
        <v>0.15619423240048208</v>
      </c>
      <c r="AS523" s="164">
        <f>IF(A4taxstdlife="n/a","n/a",IF(AS$3&gt;(A4taxstdlife+$E523),((Input!$I$146+Input!$I$112)*$I$7)-SUM($I523:AR523),((Input!$I$146+Input!$I$112)*$I$7)/A4taxstdlife))</f>
        <v>0.15619423240048208</v>
      </c>
      <c r="AT523" s="164">
        <f>IF(A4taxstdlife="n/a","n/a",IF(AT$3&gt;(A4taxstdlife+$E523),((Input!$I$146+Input!$I$112)*$I$7)-SUM($I523:AS523),((Input!$I$146+Input!$I$112)*$I$7)/A4taxstdlife))</f>
        <v>0.15619423240048208</v>
      </c>
      <c r="AU523" s="164">
        <f>IF(A4taxstdlife="n/a","n/a",IF(AU$3&gt;(A4taxstdlife+$E523),((Input!$I$146+Input!$I$112)*$I$7)-SUM($I523:AT523),((Input!$I$146+Input!$I$112)*$I$7)/A4taxstdlife))</f>
        <v>0.15619423240048208</v>
      </c>
      <c r="AV523" s="164">
        <f>IF(A4taxstdlife="n/a","n/a",IF(AV$3&gt;(A4taxstdlife+$E523),((Input!$I$146+Input!$I$112)*$I$7)-SUM($I523:AU523),((Input!$I$146+Input!$I$112)*$I$7)/A4taxstdlife))</f>
        <v>0.15619423240048208</v>
      </c>
      <c r="AW523" s="164">
        <f>IF(A4taxstdlife="n/a","n/a",IF(AW$3&gt;(A4taxstdlife+$E523),((Input!$I$146+Input!$I$112)*$I$7)-SUM($I523:AV523),((Input!$I$146+Input!$I$112)*$I$7)/A4taxstdlife))</f>
        <v>0.15619423240048208</v>
      </c>
      <c r="AX523" s="164">
        <f>IF(A4taxstdlife="n/a","n/a",IF(AX$3&gt;(A4taxstdlife+$E523),((Input!$I$146+Input!$I$112)*$I$7)-SUM($I523:AW523),((Input!$I$146+Input!$I$112)*$I$7)/A4taxstdlife))</f>
        <v>-8.8817841970012523E-16</v>
      </c>
      <c r="AY523" s="164">
        <f>IF(A4taxstdlife="n/a","n/a",IF(AY$3&gt;(A4taxstdlife+$E523),((Input!$I$146+Input!$I$112)*$I$7)-SUM($I523:AX523),((Input!$I$146+Input!$I$112)*$I$7)/A4taxstdlife))</f>
        <v>0</v>
      </c>
      <c r="AZ523" s="164">
        <f>IF(A4taxstdlife="n/a","n/a",IF(AZ$3&gt;(A4taxstdlife+$E523),((Input!$I$146+Input!$I$112)*$I$7)-SUM($I523:AY523),((Input!$I$146+Input!$I$112)*$I$7)/A4taxstdlife))</f>
        <v>0</v>
      </c>
      <c r="BA523" s="164">
        <f>IF(A4taxstdlife="n/a","n/a",IF(BA$3&gt;(A4taxstdlife+$E523),((Input!$I$146+Input!$I$112)*$I$7)-SUM($I523:AZ523),((Input!$I$146+Input!$I$112)*$I$7)/A4taxstdlife))</f>
        <v>0</v>
      </c>
      <c r="BB523" s="164">
        <f>IF(A4taxstdlife="n/a","n/a",IF(BB$3&gt;(A4taxstdlife+$E523),((Input!$I$146+Input!$I$112)*$I$7)-SUM($I523:BA523),((Input!$I$146+Input!$I$112)*$I$7)/A4taxstdlife))</f>
        <v>0</v>
      </c>
      <c r="BC523" s="164">
        <f>IF(A4taxstdlife="n/a","n/a",IF(BC$3&gt;(A4taxstdlife+$E523),((Input!$I$146+Input!$I$112)*$I$7)-SUM($I523:BB523),((Input!$I$146+Input!$I$112)*$I$7)/A4taxstdlife))</f>
        <v>0</v>
      </c>
      <c r="BD523" s="164">
        <f>IF(A4taxstdlife="n/a","n/a",IF(BD$3&gt;(A4taxstdlife+$E523),((Input!$I$146+Input!$I$112)*$I$7)-SUM($I523:BC523),((Input!$I$146+Input!$I$112)*$I$7)/A4taxstdlife))</f>
        <v>0</v>
      </c>
      <c r="BE523" s="164">
        <f>IF(A4taxstdlife="n/a","n/a",IF(BE$3&gt;(A4taxstdlife+$E523),((Input!$I$146+Input!$I$112)*$I$7)-SUM($I523:BD523),((Input!$I$146+Input!$I$112)*$I$7)/A4taxstdlife))</f>
        <v>0</v>
      </c>
      <c r="BF523" s="164">
        <f>IF(A4taxstdlife="n/a","n/a",IF(BF$3&gt;(A4taxstdlife+$E523),((Input!$I$146+Input!$I$112)*$I$7)-SUM($I523:BE523),((Input!$I$146+Input!$I$112)*$I$7)/A4taxstdlife))</f>
        <v>0</v>
      </c>
      <c r="BG523" s="164">
        <f>IF(A4taxstdlife="n/a","n/a",IF(BG$3&gt;(A4taxstdlife+$E523),((Input!$I$146+Input!$I$112)*$I$7)-SUM($I523:BF523),((Input!$I$146+Input!$I$112)*$I$7)/A4taxstdlife))</f>
        <v>0</v>
      </c>
      <c r="BH523" s="164">
        <f>IF(A4taxstdlife="n/a","n/a",IF(BH$3&gt;(A4taxstdlife+$E523),((Input!$I$146+Input!$I$112)*$I$7)-SUM($I523:BG523),((Input!$I$146+Input!$I$112)*$I$7)/A4taxstdlife))</f>
        <v>0</v>
      </c>
      <c r="BI523" s="164">
        <f>IF(A4taxstdlife="n/a","n/a",IF(BI$3&gt;(A4taxstdlife+$E523),((Input!$I$146+Input!$I$112)*$I$7)-SUM($I523:BH523),((Input!$I$146+Input!$I$112)*$I$7)/A4taxstdlife))</f>
        <v>0</v>
      </c>
      <c r="BJ523" s="18"/>
      <c r="BK523" s="18"/>
    </row>
    <row r="524" spans="1:63" s="6" customFormat="1" hidden="1" outlineLevel="2" x14ac:dyDescent="0.2">
      <c r="A524" s="18"/>
      <c r="B524" s="18"/>
      <c r="C524" s="36"/>
      <c r="D524" s="485"/>
      <c r="E524" s="283">
        <v>4</v>
      </c>
      <c r="F524" s="38"/>
      <c r="G524" s="306"/>
      <c r="H524" s="308"/>
      <c r="I524" s="308"/>
      <c r="J524" s="307"/>
      <c r="K524" s="164">
        <f>IF(A4taxstdlife="n/a","n/a",IF(K$3&gt;(A4taxstdlife+$E524),((Input!$J$146+Input!$J$112)*$J$7)-SUM($J524:J524),((Input!$J$146+Input!$J$112)*$J$7)/A4taxstdlife))</f>
        <v>5.8039125693891469E-2</v>
      </c>
      <c r="L524" s="164">
        <f>IF(A4taxstdlife="n/a","n/a",IF(L$3&gt;(A4taxstdlife+$E524),((Input!$J$146+Input!$J$112)*$J$7)-SUM($J524:K524),((Input!$J$146+Input!$J$112)*$J$7)/A4taxstdlife))</f>
        <v>5.8039125693891469E-2</v>
      </c>
      <c r="M524" s="164">
        <f>IF(A4taxstdlife="n/a","n/a",IF(M$3&gt;(A4taxstdlife+$E524),((Input!$J$146+Input!$J$112)*$J$7)-SUM($J524:L524),((Input!$J$146+Input!$J$112)*$J$7)/A4taxstdlife))</f>
        <v>5.8039125693891469E-2</v>
      </c>
      <c r="N524" s="164">
        <f>IF(A4taxstdlife="n/a","n/a",IF(N$3&gt;(A4taxstdlife+$E524),((Input!$J$146+Input!$J$112)*$J$7)-SUM($J524:M524),((Input!$J$146+Input!$J$112)*$J$7)/A4taxstdlife))</f>
        <v>5.8039125693891469E-2</v>
      </c>
      <c r="O524" s="164">
        <f>IF(A4taxstdlife="n/a","n/a",IF(O$3&gt;(A4taxstdlife+$E524),((Input!$J$146+Input!$J$112)*$J$7)-SUM($J524:N524),((Input!$J$146+Input!$J$112)*$J$7)/A4taxstdlife))</f>
        <v>5.8039125693891469E-2</v>
      </c>
      <c r="P524" s="164">
        <f>IF(A4taxstdlife="n/a","n/a",IF(P$3&gt;(A4taxstdlife+$E524),((Input!$J$146+Input!$J$112)*$J$7)-SUM($J524:O524),((Input!$J$146+Input!$J$112)*$J$7)/A4taxstdlife))</f>
        <v>5.8039125693891469E-2</v>
      </c>
      <c r="Q524" s="164">
        <f>IF(A4taxstdlife="n/a","n/a",IF(Q$3&gt;(A4taxstdlife+$E524),((Input!$J$146+Input!$J$112)*$J$7)-SUM($J524:P524),((Input!$J$146+Input!$J$112)*$J$7)/A4taxstdlife))</f>
        <v>5.8039125693891469E-2</v>
      </c>
      <c r="R524" s="164">
        <f>IF(A4taxstdlife="n/a","n/a",IF(R$3&gt;(A4taxstdlife+$E524),((Input!$J$146+Input!$J$112)*$J$7)-SUM($J524:Q524),((Input!$J$146+Input!$J$112)*$J$7)/A4taxstdlife))</f>
        <v>5.8039125693891469E-2</v>
      </c>
      <c r="S524" s="164">
        <f>IF(A4taxstdlife="n/a","n/a",IF(S$3&gt;(A4taxstdlife+$E524),((Input!$J$146+Input!$J$112)*$J$7)-SUM($J524:R524),((Input!$J$146+Input!$J$112)*$J$7)/A4taxstdlife))</f>
        <v>5.8039125693891469E-2</v>
      </c>
      <c r="T524" s="164">
        <f>IF(A4taxstdlife="n/a","n/a",IF(T$3&gt;(A4taxstdlife+$E524),((Input!$J$146+Input!$J$112)*$J$7)-SUM($J524:S524),((Input!$J$146+Input!$J$112)*$J$7)/A4taxstdlife))</f>
        <v>5.8039125693891469E-2</v>
      </c>
      <c r="U524" s="164">
        <f>IF(A4taxstdlife="n/a","n/a",IF(U$3&gt;(A4taxstdlife+$E524),((Input!$J$146+Input!$J$112)*$J$7)-SUM($J524:T524),((Input!$J$146+Input!$J$112)*$J$7)/A4taxstdlife))</f>
        <v>5.8039125693891469E-2</v>
      </c>
      <c r="V524" s="164">
        <f>IF(A4taxstdlife="n/a","n/a",IF(V$3&gt;(A4taxstdlife+$E524),((Input!$J$146+Input!$J$112)*$J$7)-SUM($J524:U524),((Input!$J$146+Input!$J$112)*$J$7)/A4taxstdlife))</f>
        <v>5.8039125693891469E-2</v>
      </c>
      <c r="W524" s="164">
        <f>IF(A4taxstdlife="n/a","n/a",IF(W$3&gt;(A4taxstdlife+$E524),((Input!$J$146+Input!$J$112)*$J$7)-SUM($J524:V524),((Input!$J$146+Input!$J$112)*$J$7)/A4taxstdlife))</f>
        <v>5.8039125693891469E-2</v>
      </c>
      <c r="X524" s="164">
        <f>IF(A4taxstdlife="n/a","n/a",IF(X$3&gt;(A4taxstdlife+$E524),((Input!$J$146+Input!$J$112)*$J$7)-SUM($J524:W524),((Input!$J$146+Input!$J$112)*$J$7)/A4taxstdlife))</f>
        <v>5.8039125693891469E-2</v>
      </c>
      <c r="Y524" s="164">
        <f>IF(A4taxstdlife="n/a","n/a",IF(Y$3&gt;(A4taxstdlife+$E524),((Input!$J$146+Input!$J$112)*$J$7)-SUM($J524:X524),((Input!$J$146+Input!$J$112)*$J$7)/A4taxstdlife))</f>
        <v>5.8039125693891469E-2</v>
      </c>
      <c r="Z524" s="164">
        <f>IF(A4taxstdlife="n/a","n/a",IF(Z$3&gt;(A4taxstdlife+$E524),((Input!$J$146+Input!$J$112)*$J$7)-SUM($J524:Y524),((Input!$J$146+Input!$J$112)*$J$7)/A4taxstdlife))</f>
        <v>5.8039125693891469E-2</v>
      </c>
      <c r="AA524" s="164">
        <f>IF(A4taxstdlife="n/a","n/a",IF(AA$3&gt;(A4taxstdlife+$E524),((Input!$J$146+Input!$J$112)*$J$7)-SUM($J524:Z524),((Input!$J$146+Input!$J$112)*$J$7)/A4taxstdlife))</f>
        <v>5.8039125693891469E-2</v>
      </c>
      <c r="AB524" s="164">
        <f>IF(A4taxstdlife="n/a","n/a",IF(AB$3&gt;(A4taxstdlife+$E524),((Input!$J$146+Input!$J$112)*$J$7)-SUM($J524:AA524),((Input!$J$146+Input!$J$112)*$J$7)/A4taxstdlife))</f>
        <v>5.8039125693891469E-2</v>
      </c>
      <c r="AC524" s="164">
        <f>IF(A4taxstdlife="n/a","n/a",IF(AC$3&gt;(A4taxstdlife+$E524),((Input!$J$146+Input!$J$112)*$J$7)-SUM($J524:AB524),((Input!$J$146+Input!$J$112)*$J$7)/A4taxstdlife))</f>
        <v>5.8039125693891469E-2</v>
      </c>
      <c r="AD524" s="164">
        <f>IF(A4taxstdlife="n/a","n/a",IF(AD$3&gt;(A4taxstdlife+$E524),((Input!$J$146+Input!$J$112)*$J$7)-SUM($J524:AC524),((Input!$J$146+Input!$J$112)*$J$7)/A4taxstdlife))</f>
        <v>5.8039125693891469E-2</v>
      </c>
      <c r="AE524" s="164">
        <f>IF(A4taxstdlife="n/a","n/a",IF(AE$3&gt;(A4taxstdlife+$E524),((Input!$J$146+Input!$J$112)*$J$7)-SUM($J524:AD524),((Input!$J$146+Input!$J$112)*$J$7)/A4taxstdlife))</f>
        <v>5.8039125693891469E-2</v>
      </c>
      <c r="AF524" s="164">
        <f>IF(A4taxstdlife="n/a","n/a",IF(AF$3&gt;(A4taxstdlife+$E524),((Input!$J$146+Input!$J$112)*$J$7)-SUM($J524:AE524),((Input!$J$146+Input!$J$112)*$J$7)/A4taxstdlife))</f>
        <v>5.8039125693891469E-2</v>
      </c>
      <c r="AG524" s="164">
        <f>IF(A4taxstdlife="n/a","n/a",IF(AG$3&gt;(A4taxstdlife+$E524),((Input!$J$146+Input!$J$112)*$J$7)-SUM($J524:AF524),((Input!$J$146+Input!$J$112)*$J$7)/A4taxstdlife))</f>
        <v>5.8039125693891469E-2</v>
      </c>
      <c r="AH524" s="164">
        <f>IF(A4taxstdlife="n/a","n/a",IF(AH$3&gt;(A4taxstdlife+$E524),((Input!$J$146+Input!$J$112)*$J$7)-SUM($J524:AG524),((Input!$J$146+Input!$J$112)*$J$7)/A4taxstdlife))</f>
        <v>5.8039125693891469E-2</v>
      </c>
      <c r="AI524" s="164">
        <f>IF(A4taxstdlife="n/a","n/a",IF(AI$3&gt;(A4taxstdlife+$E524),((Input!$J$146+Input!$J$112)*$J$7)-SUM($J524:AH524),((Input!$J$146+Input!$J$112)*$J$7)/A4taxstdlife))</f>
        <v>5.8039125693891469E-2</v>
      </c>
      <c r="AJ524" s="164">
        <f>IF(A4taxstdlife="n/a","n/a",IF(AJ$3&gt;(A4taxstdlife+$E524),((Input!$J$146+Input!$J$112)*$J$7)-SUM($J524:AI524),((Input!$J$146+Input!$J$112)*$J$7)/A4taxstdlife))</f>
        <v>5.8039125693891469E-2</v>
      </c>
      <c r="AK524" s="164">
        <f>IF(A4taxstdlife="n/a","n/a",IF(AK$3&gt;(A4taxstdlife+$E524),((Input!$J$146+Input!$J$112)*$J$7)-SUM($J524:AJ524),((Input!$J$146+Input!$J$112)*$J$7)/A4taxstdlife))</f>
        <v>5.8039125693891469E-2</v>
      </c>
      <c r="AL524" s="164">
        <f>IF(A4taxstdlife="n/a","n/a",IF(AL$3&gt;(A4taxstdlife+$E524),((Input!$J$146+Input!$J$112)*$J$7)-SUM($J524:AK524),((Input!$J$146+Input!$J$112)*$J$7)/A4taxstdlife))</f>
        <v>5.8039125693891469E-2</v>
      </c>
      <c r="AM524" s="164">
        <f>IF(A4taxstdlife="n/a","n/a",IF(AM$3&gt;(A4taxstdlife+$E524),((Input!$J$146+Input!$J$112)*$J$7)-SUM($J524:AL524),((Input!$J$146+Input!$J$112)*$J$7)/A4taxstdlife))</f>
        <v>5.8039125693891469E-2</v>
      </c>
      <c r="AN524" s="164">
        <f>IF(A4taxstdlife="n/a","n/a",IF(AN$3&gt;(A4taxstdlife+$E524),((Input!$J$146+Input!$J$112)*$J$7)-SUM($J524:AM524),((Input!$J$146+Input!$J$112)*$J$7)/A4taxstdlife))</f>
        <v>5.8039125693891469E-2</v>
      </c>
      <c r="AO524" s="164">
        <f>IF(A4taxstdlife="n/a","n/a",IF(AO$3&gt;(A4taxstdlife+$E524),((Input!$J$146+Input!$J$112)*$J$7)-SUM($J524:AN524),((Input!$J$146+Input!$J$112)*$J$7)/A4taxstdlife))</f>
        <v>5.8039125693891469E-2</v>
      </c>
      <c r="AP524" s="164">
        <f>IF(A4taxstdlife="n/a","n/a",IF(AP$3&gt;(A4taxstdlife+$E524),((Input!$J$146+Input!$J$112)*$J$7)-SUM($J524:AO524),((Input!$J$146+Input!$J$112)*$J$7)/A4taxstdlife))</f>
        <v>5.8039125693891469E-2</v>
      </c>
      <c r="AQ524" s="164">
        <f>IF(A4taxstdlife="n/a","n/a",IF(AQ$3&gt;(A4taxstdlife+$E524),((Input!$J$146+Input!$J$112)*$J$7)-SUM($J524:AP524),((Input!$J$146+Input!$J$112)*$J$7)/A4taxstdlife))</f>
        <v>5.8039125693891469E-2</v>
      </c>
      <c r="AR524" s="164">
        <f>IF(A4taxstdlife="n/a","n/a",IF(AR$3&gt;(A4taxstdlife+$E524),((Input!$J$146+Input!$J$112)*$J$7)-SUM($J524:AQ524),((Input!$J$146+Input!$J$112)*$J$7)/A4taxstdlife))</f>
        <v>5.8039125693891469E-2</v>
      </c>
      <c r="AS524" s="164">
        <f>IF(A4taxstdlife="n/a","n/a",IF(AS$3&gt;(A4taxstdlife+$E524),((Input!$J$146+Input!$J$112)*$J$7)-SUM($J524:AR524),((Input!$J$146+Input!$J$112)*$J$7)/A4taxstdlife))</f>
        <v>5.8039125693891469E-2</v>
      </c>
      <c r="AT524" s="164">
        <f>IF(A4taxstdlife="n/a","n/a",IF(AT$3&gt;(A4taxstdlife+$E524),((Input!$J$146+Input!$J$112)*$J$7)-SUM($J524:AS524),((Input!$J$146+Input!$J$112)*$J$7)/A4taxstdlife))</f>
        <v>5.8039125693891469E-2</v>
      </c>
      <c r="AU524" s="164">
        <f>IF(A4taxstdlife="n/a","n/a",IF(AU$3&gt;(A4taxstdlife+$E524),((Input!$J$146+Input!$J$112)*$J$7)-SUM($J524:AT524),((Input!$J$146+Input!$J$112)*$J$7)/A4taxstdlife))</f>
        <v>5.8039125693891469E-2</v>
      </c>
      <c r="AV524" s="164">
        <f>IF(A4taxstdlife="n/a","n/a",IF(AV$3&gt;(A4taxstdlife+$E524),((Input!$J$146+Input!$J$112)*$J$7)-SUM($J524:AU524),((Input!$J$146+Input!$J$112)*$J$7)/A4taxstdlife))</f>
        <v>5.8039125693891469E-2</v>
      </c>
      <c r="AW524" s="164">
        <f>IF(A4taxstdlife="n/a","n/a",IF(AW$3&gt;(A4taxstdlife+$E524),((Input!$J$146+Input!$J$112)*$J$7)-SUM($J524:AV524),((Input!$J$146+Input!$J$112)*$J$7)/A4taxstdlife))</f>
        <v>5.8039125693891469E-2</v>
      </c>
      <c r="AX524" s="164">
        <f>IF(A4taxstdlife="n/a","n/a",IF(AX$3&gt;(A4taxstdlife+$E524),((Input!$J$146+Input!$J$112)*$J$7)-SUM($J524:AW524),((Input!$J$146+Input!$J$112)*$J$7)/A4taxstdlife))</f>
        <v>5.8039125693891469E-2</v>
      </c>
      <c r="AY524" s="164">
        <f>IF(A4taxstdlife="n/a","n/a",IF(AY$3&gt;(A4taxstdlife+$E524),((Input!$J$146+Input!$J$112)*$J$7)-SUM($J524:AX524),((Input!$J$146+Input!$J$112)*$J$7)/A4taxstdlife))</f>
        <v>-8.8817841970012523E-16</v>
      </c>
      <c r="AZ524" s="164">
        <f>IF(A4taxstdlife="n/a","n/a",IF(AZ$3&gt;(A4taxstdlife+$E524),((Input!$J$146+Input!$J$112)*$J$7)-SUM($J524:AY524),((Input!$J$146+Input!$J$112)*$J$7)/A4taxstdlife))</f>
        <v>0</v>
      </c>
      <c r="BA524" s="164">
        <f>IF(A4taxstdlife="n/a","n/a",IF(BA$3&gt;(A4taxstdlife+$E524),((Input!$J$146+Input!$J$112)*$J$7)-SUM($J524:AZ524),((Input!$J$146+Input!$J$112)*$J$7)/A4taxstdlife))</f>
        <v>0</v>
      </c>
      <c r="BB524" s="164">
        <f>IF(A4taxstdlife="n/a","n/a",IF(BB$3&gt;(A4taxstdlife+$E524),((Input!$J$146+Input!$J$112)*$J$7)-SUM($J524:BA524),((Input!$J$146+Input!$J$112)*$J$7)/A4taxstdlife))</f>
        <v>0</v>
      </c>
      <c r="BC524" s="164">
        <f>IF(A4taxstdlife="n/a","n/a",IF(BC$3&gt;(A4taxstdlife+$E524),((Input!$J$146+Input!$J$112)*$J$7)-SUM($J524:BB524),((Input!$J$146+Input!$J$112)*$J$7)/A4taxstdlife))</f>
        <v>0</v>
      </c>
      <c r="BD524" s="164">
        <f>IF(A4taxstdlife="n/a","n/a",IF(BD$3&gt;(A4taxstdlife+$E524),((Input!$J$146+Input!$J$112)*$J$7)-SUM($J524:BC524),((Input!$J$146+Input!$J$112)*$J$7)/A4taxstdlife))</f>
        <v>0</v>
      </c>
      <c r="BE524" s="164">
        <f>IF(A4taxstdlife="n/a","n/a",IF(BE$3&gt;(A4taxstdlife+$E524),((Input!$J$146+Input!$J$112)*$J$7)-SUM($J524:BD524),((Input!$J$146+Input!$J$112)*$J$7)/A4taxstdlife))</f>
        <v>0</v>
      </c>
      <c r="BF524" s="164">
        <f>IF(A4taxstdlife="n/a","n/a",IF(BF$3&gt;(A4taxstdlife+$E524),((Input!$J$146+Input!$J$112)*$J$7)-SUM($J524:BE524),((Input!$J$146+Input!$J$112)*$J$7)/A4taxstdlife))</f>
        <v>0</v>
      </c>
      <c r="BG524" s="164">
        <f>IF(A4taxstdlife="n/a","n/a",IF(BG$3&gt;(A4taxstdlife+$E524),((Input!$J$146+Input!$J$112)*$J$7)-SUM($J524:BF524),((Input!$J$146+Input!$J$112)*$J$7)/A4taxstdlife))</f>
        <v>0</v>
      </c>
      <c r="BH524" s="164">
        <f>IF(A4taxstdlife="n/a","n/a",IF(BH$3&gt;(A4taxstdlife+$E524),((Input!$J$146+Input!$J$112)*$J$7)-SUM($J524:BG524),((Input!$J$146+Input!$J$112)*$J$7)/A4taxstdlife))</f>
        <v>0</v>
      </c>
      <c r="BI524" s="164">
        <f>IF(A4taxstdlife="n/a","n/a",IF(BI$3&gt;(A4taxstdlife+$E524),((Input!$J$146+Input!$J$112)*$J$7)-SUM($J524:BH524),((Input!$J$146+Input!$J$112)*$J$7)/A4taxstdlife))</f>
        <v>0</v>
      </c>
      <c r="BJ524" s="18"/>
      <c r="BK524" s="18"/>
    </row>
    <row r="525" spans="1:63" s="6" customFormat="1" hidden="1" outlineLevel="2" x14ac:dyDescent="0.2">
      <c r="A525" s="18"/>
      <c r="B525" s="18"/>
      <c r="C525" s="36"/>
      <c r="D525" s="485"/>
      <c r="E525" s="283">
        <v>5</v>
      </c>
      <c r="F525" s="38"/>
      <c r="G525" s="306"/>
      <c r="H525" s="308"/>
      <c r="I525" s="308"/>
      <c r="J525" s="308"/>
      <c r="K525" s="307"/>
      <c r="L525" s="164">
        <f>IF(A4taxstdlife="n/a","n/a",IF(L$3&gt;(A4taxstdlife+$E525),((Input!$K$146+Input!$K$112)*$K$7)-SUM($K525:K525),((Input!$K$146+Input!$K$112)*$K$7)/A4taxstdlife))</f>
        <v>2.3531326716509718E-2</v>
      </c>
      <c r="M525" s="164">
        <f>IF(A4taxstdlife="n/a","n/a",IF(M$3&gt;(A4taxstdlife+$E525),((Input!$K$146+Input!$K$112)*$K$7)-SUM($K525:L525),((Input!$K$146+Input!$K$112)*$K$7)/A4taxstdlife))</f>
        <v>2.3531326716509718E-2</v>
      </c>
      <c r="N525" s="164">
        <f>IF(A4taxstdlife="n/a","n/a",IF(N$3&gt;(A4taxstdlife+$E525),((Input!$K$146+Input!$K$112)*$K$7)-SUM($K525:M525),((Input!$K$146+Input!$K$112)*$K$7)/A4taxstdlife))</f>
        <v>2.3531326716509718E-2</v>
      </c>
      <c r="O525" s="164">
        <f>IF(A4taxstdlife="n/a","n/a",IF(O$3&gt;(A4taxstdlife+$E525),((Input!$K$146+Input!$K$112)*$K$7)-SUM($K525:N525),((Input!$K$146+Input!$K$112)*$K$7)/A4taxstdlife))</f>
        <v>2.3531326716509718E-2</v>
      </c>
      <c r="P525" s="164">
        <f>IF(A4taxstdlife="n/a","n/a",IF(P$3&gt;(A4taxstdlife+$E525),((Input!$K$146+Input!$K$112)*$K$7)-SUM($K525:O525),((Input!$K$146+Input!$K$112)*$K$7)/A4taxstdlife))</f>
        <v>2.3531326716509718E-2</v>
      </c>
      <c r="Q525" s="164">
        <f>IF(A4taxstdlife="n/a","n/a",IF(Q$3&gt;(A4taxstdlife+$E525),((Input!$K$146+Input!$K$112)*$K$7)-SUM($K525:P525),((Input!$K$146+Input!$K$112)*$K$7)/A4taxstdlife))</f>
        <v>2.3531326716509718E-2</v>
      </c>
      <c r="R525" s="164">
        <f>IF(A4taxstdlife="n/a","n/a",IF(R$3&gt;(A4taxstdlife+$E525),((Input!$K$146+Input!$K$112)*$K$7)-SUM($K525:Q525),((Input!$K$146+Input!$K$112)*$K$7)/A4taxstdlife))</f>
        <v>2.3531326716509718E-2</v>
      </c>
      <c r="S525" s="164">
        <f>IF(A4taxstdlife="n/a","n/a",IF(S$3&gt;(A4taxstdlife+$E525),((Input!$K$146+Input!$K$112)*$K$7)-SUM($K525:R525),((Input!$K$146+Input!$K$112)*$K$7)/A4taxstdlife))</f>
        <v>2.3531326716509718E-2</v>
      </c>
      <c r="T525" s="164">
        <f>IF(A4taxstdlife="n/a","n/a",IF(T$3&gt;(A4taxstdlife+$E525),((Input!$K$146+Input!$K$112)*$K$7)-SUM($K525:S525),((Input!$K$146+Input!$K$112)*$K$7)/A4taxstdlife))</f>
        <v>2.3531326716509718E-2</v>
      </c>
      <c r="U525" s="164">
        <f>IF(A4taxstdlife="n/a","n/a",IF(U$3&gt;(A4taxstdlife+$E525),((Input!$K$146+Input!$K$112)*$K$7)-SUM($K525:T525),((Input!$K$146+Input!$K$112)*$K$7)/A4taxstdlife))</f>
        <v>2.3531326716509718E-2</v>
      </c>
      <c r="V525" s="164">
        <f>IF(A4taxstdlife="n/a","n/a",IF(V$3&gt;(A4taxstdlife+$E525),((Input!$K$146+Input!$K$112)*$K$7)-SUM($K525:U525),((Input!$K$146+Input!$K$112)*$K$7)/A4taxstdlife))</f>
        <v>2.3531326716509718E-2</v>
      </c>
      <c r="W525" s="164">
        <f>IF(A4taxstdlife="n/a","n/a",IF(W$3&gt;(A4taxstdlife+$E525),((Input!$K$146+Input!$K$112)*$K$7)-SUM($K525:V525),((Input!$K$146+Input!$K$112)*$K$7)/A4taxstdlife))</f>
        <v>2.3531326716509718E-2</v>
      </c>
      <c r="X525" s="164">
        <f>IF(A4taxstdlife="n/a","n/a",IF(X$3&gt;(A4taxstdlife+$E525),((Input!$K$146+Input!$K$112)*$K$7)-SUM($K525:W525),((Input!$K$146+Input!$K$112)*$K$7)/A4taxstdlife))</f>
        <v>2.3531326716509718E-2</v>
      </c>
      <c r="Y525" s="164">
        <f>IF(A4taxstdlife="n/a","n/a",IF(Y$3&gt;(A4taxstdlife+$E525),((Input!$K$146+Input!$K$112)*$K$7)-SUM($K525:X525),((Input!$K$146+Input!$K$112)*$K$7)/A4taxstdlife))</f>
        <v>2.3531326716509718E-2</v>
      </c>
      <c r="Z525" s="164">
        <f>IF(A4taxstdlife="n/a","n/a",IF(Z$3&gt;(A4taxstdlife+$E525),((Input!$K$146+Input!$K$112)*$K$7)-SUM($K525:Y525),((Input!$K$146+Input!$K$112)*$K$7)/A4taxstdlife))</f>
        <v>2.3531326716509718E-2</v>
      </c>
      <c r="AA525" s="164">
        <f>IF(A4taxstdlife="n/a","n/a",IF(AA$3&gt;(A4taxstdlife+$E525),((Input!$K$146+Input!$K$112)*$K$7)-SUM($K525:Z525),((Input!$K$146+Input!$K$112)*$K$7)/A4taxstdlife))</f>
        <v>2.3531326716509718E-2</v>
      </c>
      <c r="AB525" s="164">
        <f>IF(A4taxstdlife="n/a","n/a",IF(AB$3&gt;(A4taxstdlife+$E525),((Input!$K$146+Input!$K$112)*$K$7)-SUM($K525:AA525),((Input!$K$146+Input!$K$112)*$K$7)/A4taxstdlife))</f>
        <v>2.3531326716509718E-2</v>
      </c>
      <c r="AC525" s="164">
        <f>IF(A4taxstdlife="n/a","n/a",IF(AC$3&gt;(A4taxstdlife+$E525),((Input!$K$146+Input!$K$112)*$K$7)-SUM($K525:AB525),((Input!$K$146+Input!$K$112)*$K$7)/A4taxstdlife))</f>
        <v>2.3531326716509718E-2</v>
      </c>
      <c r="AD525" s="164">
        <f>IF(A4taxstdlife="n/a","n/a",IF(AD$3&gt;(A4taxstdlife+$E525),((Input!$K$146+Input!$K$112)*$K$7)-SUM($K525:AC525),((Input!$K$146+Input!$K$112)*$K$7)/A4taxstdlife))</f>
        <v>2.3531326716509718E-2</v>
      </c>
      <c r="AE525" s="164">
        <f>IF(A4taxstdlife="n/a","n/a",IF(AE$3&gt;(A4taxstdlife+$E525),((Input!$K$146+Input!$K$112)*$K$7)-SUM($K525:AD525),((Input!$K$146+Input!$K$112)*$K$7)/A4taxstdlife))</f>
        <v>2.3531326716509718E-2</v>
      </c>
      <c r="AF525" s="164">
        <f>IF(A4taxstdlife="n/a","n/a",IF(AF$3&gt;(A4taxstdlife+$E525),((Input!$K$146+Input!$K$112)*$K$7)-SUM($K525:AE525),((Input!$K$146+Input!$K$112)*$K$7)/A4taxstdlife))</f>
        <v>2.3531326716509718E-2</v>
      </c>
      <c r="AG525" s="164">
        <f>IF(A4taxstdlife="n/a","n/a",IF(AG$3&gt;(A4taxstdlife+$E525),((Input!$K$146+Input!$K$112)*$K$7)-SUM($K525:AF525),((Input!$K$146+Input!$K$112)*$K$7)/A4taxstdlife))</f>
        <v>2.3531326716509718E-2</v>
      </c>
      <c r="AH525" s="164">
        <f>IF(A4taxstdlife="n/a","n/a",IF(AH$3&gt;(A4taxstdlife+$E525),((Input!$K$146+Input!$K$112)*$K$7)-SUM($K525:AG525),((Input!$K$146+Input!$K$112)*$K$7)/A4taxstdlife))</f>
        <v>2.3531326716509718E-2</v>
      </c>
      <c r="AI525" s="164">
        <f>IF(A4taxstdlife="n/a","n/a",IF(AI$3&gt;(A4taxstdlife+$E525),((Input!$K$146+Input!$K$112)*$K$7)-SUM($K525:AH525),((Input!$K$146+Input!$K$112)*$K$7)/A4taxstdlife))</f>
        <v>2.3531326716509718E-2</v>
      </c>
      <c r="AJ525" s="164">
        <f>IF(A4taxstdlife="n/a","n/a",IF(AJ$3&gt;(A4taxstdlife+$E525),((Input!$K$146+Input!$K$112)*$K$7)-SUM($K525:AI525),((Input!$K$146+Input!$K$112)*$K$7)/A4taxstdlife))</f>
        <v>2.3531326716509718E-2</v>
      </c>
      <c r="AK525" s="164">
        <f>IF(A4taxstdlife="n/a","n/a",IF(AK$3&gt;(A4taxstdlife+$E525),((Input!$K$146+Input!$K$112)*$K$7)-SUM($K525:AJ525),((Input!$K$146+Input!$K$112)*$K$7)/A4taxstdlife))</f>
        <v>2.3531326716509718E-2</v>
      </c>
      <c r="AL525" s="164">
        <f>IF(A4taxstdlife="n/a","n/a",IF(AL$3&gt;(A4taxstdlife+$E525),((Input!$K$146+Input!$K$112)*$K$7)-SUM($K525:AK525),((Input!$K$146+Input!$K$112)*$K$7)/A4taxstdlife))</f>
        <v>2.3531326716509718E-2</v>
      </c>
      <c r="AM525" s="164">
        <f>IF(A4taxstdlife="n/a","n/a",IF(AM$3&gt;(A4taxstdlife+$E525),((Input!$K$146+Input!$K$112)*$K$7)-SUM($K525:AL525),((Input!$K$146+Input!$K$112)*$K$7)/A4taxstdlife))</f>
        <v>2.3531326716509718E-2</v>
      </c>
      <c r="AN525" s="164">
        <f>IF(A4taxstdlife="n/a","n/a",IF(AN$3&gt;(A4taxstdlife+$E525),((Input!$K$146+Input!$K$112)*$K$7)-SUM($K525:AM525),((Input!$K$146+Input!$K$112)*$K$7)/A4taxstdlife))</f>
        <v>2.3531326716509718E-2</v>
      </c>
      <c r="AO525" s="164">
        <f>IF(A4taxstdlife="n/a","n/a",IF(AO$3&gt;(A4taxstdlife+$E525),((Input!$K$146+Input!$K$112)*$K$7)-SUM($K525:AN525),((Input!$K$146+Input!$K$112)*$K$7)/A4taxstdlife))</f>
        <v>2.3531326716509718E-2</v>
      </c>
      <c r="AP525" s="164">
        <f>IF(A4taxstdlife="n/a","n/a",IF(AP$3&gt;(A4taxstdlife+$E525),((Input!$K$146+Input!$K$112)*$K$7)-SUM($K525:AO525),((Input!$K$146+Input!$K$112)*$K$7)/A4taxstdlife))</f>
        <v>2.3531326716509718E-2</v>
      </c>
      <c r="AQ525" s="164">
        <f>IF(A4taxstdlife="n/a","n/a",IF(AQ$3&gt;(A4taxstdlife+$E525),((Input!$K$146+Input!$K$112)*$K$7)-SUM($K525:AP525),((Input!$K$146+Input!$K$112)*$K$7)/A4taxstdlife))</f>
        <v>2.3531326716509718E-2</v>
      </c>
      <c r="AR525" s="164">
        <f>IF(A4taxstdlife="n/a","n/a",IF(AR$3&gt;(A4taxstdlife+$E525),((Input!$K$146+Input!$K$112)*$K$7)-SUM($K525:AQ525),((Input!$K$146+Input!$K$112)*$K$7)/A4taxstdlife))</f>
        <v>2.3531326716509718E-2</v>
      </c>
      <c r="AS525" s="164">
        <f>IF(A4taxstdlife="n/a","n/a",IF(AS$3&gt;(A4taxstdlife+$E525),((Input!$K$146+Input!$K$112)*$K$7)-SUM($K525:AR525),((Input!$K$146+Input!$K$112)*$K$7)/A4taxstdlife))</f>
        <v>2.3531326716509718E-2</v>
      </c>
      <c r="AT525" s="164">
        <f>IF(A4taxstdlife="n/a","n/a",IF(AT$3&gt;(A4taxstdlife+$E525),((Input!$K$146+Input!$K$112)*$K$7)-SUM($K525:AS525),((Input!$K$146+Input!$K$112)*$K$7)/A4taxstdlife))</f>
        <v>2.3531326716509718E-2</v>
      </c>
      <c r="AU525" s="164">
        <f>IF(A4taxstdlife="n/a","n/a",IF(AU$3&gt;(A4taxstdlife+$E525),((Input!$K$146+Input!$K$112)*$K$7)-SUM($K525:AT525),((Input!$K$146+Input!$K$112)*$K$7)/A4taxstdlife))</f>
        <v>2.3531326716509718E-2</v>
      </c>
      <c r="AV525" s="164">
        <f>IF(A4taxstdlife="n/a","n/a",IF(AV$3&gt;(A4taxstdlife+$E525),((Input!$K$146+Input!$K$112)*$K$7)-SUM($K525:AU525),((Input!$K$146+Input!$K$112)*$K$7)/A4taxstdlife))</f>
        <v>2.3531326716509718E-2</v>
      </c>
      <c r="AW525" s="164">
        <f>IF(A4taxstdlife="n/a","n/a",IF(AW$3&gt;(A4taxstdlife+$E525),((Input!$K$146+Input!$K$112)*$K$7)-SUM($K525:AV525),((Input!$K$146+Input!$K$112)*$K$7)/A4taxstdlife))</f>
        <v>2.3531326716509718E-2</v>
      </c>
      <c r="AX525" s="164">
        <f>IF(A4taxstdlife="n/a","n/a",IF(AX$3&gt;(A4taxstdlife+$E525),((Input!$K$146+Input!$K$112)*$K$7)-SUM($K525:AW525),((Input!$K$146+Input!$K$112)*$K$7)/A4taxstdlife))</f>
        <v>2.3531326716509718E-2</v>
      </c>
      <c r="AY525" s="164">
        <f>IF(A4taxstdlife="n/a","n/a",IF(AY$3&gt;(A4taxstdlife+$E525),((Input!$K$146+Input!$K$112)*$K$7)-SUM($K525:AX525),((Input!$K$146+Input!$K$112)*$K$7)/A4taxstdlife))</f>
        <v>2.3531326716509718E-2</v>
      </c>
      <c r="AZ525" s="164">
        <f>IF(A4taxstdlife="n/a","n/a",IF(AZ$3&gt;(A4taxstdlife+$E525),((Input!$K$146+Input!$K$112)*$K$7)-SUM($K525:AY525),((Input!$K$146+Input!$K$112)*$K$7)/A4taxstdlife))</f>
        <v>4.4408920985006262E-16</v>
      </c>
      <c r="BA525" s="164">
        <f>IF(A4taxstdlife="n/a","n/a",IF(BA$3&gt;(A4taxstdlife+$E525),((Input!$K$146+Input!$K$112)*$K$7)-SUM($K525:AZ525),((Input!$K$146+Input!$K$112)*$K$7)/A4taxstdlife))</f>
        <v>0</v>
      </c>
      <c r="BB525" s="164">
        <f>IF(A4taxstdlife="n/a","n/a",IF(BB$3&gt;(A4taxstdlife+$E525),((Input!$K$146+Input!$K$112)*$K$7)-SUM($K525:BA525),((Input!$K$146+Input!$K$112)*$K$7)/A4taxstdlife))</f>
        <v>0</v>
      </c>
      <c r="BC525" s="164">
        <f>IF(A4taxstdlife="n/a","n/a",IF(BC$3&gt;(A4taxstdlife+$E525),((Input!$K$146+Input!$K$112)*$K$7)-SUM($K525:BB525),((Input!$K$146+Input!$K$112)*$K$7)/A4taxstdlife))</f>
        <v>0</v>
      </c>
      <c r="BD525" s="164">
        <f>IF(A4taxstdlife="n/a","n/a",IF(BD$3&gt;(A4taxstdlife+$E525),((Input!$K$146+Input!$K$112)*$K$7)-SUM($K525:BC525),((Input!$K$146+Input!$K$112)*$K$7)/A4taxstdlife))</f>
        <v>0</v>
      </c>
      <c r="BE525" s="164">
        <f>IF(A4taxstdlife="n/a","n/a",IF(BE$3&gt;(A4taxstdlife+$E525),((Input!$K$146+Input!$K$112)*$K$7)-SUM($K525:BD525),((Input!$K$146+Input!$K$112)*$K$7)/A4taxstdlife))</f>
        <v>0</v>
      </c>
      <c r="BF525" s="164">
        <f>IF(A4taxstdlife="n/a","n/a",IF(BF$3&gt;(A4taxstdlife+$E525),((Input!$K$146+Input!$K$112)*$K$7)-SUM($K525:BE525),((Input!$K$146+Input!$K$112)*$K$7)/A4taxstdlife))</f>
        <v>0</v>
      </c>
      <c r="BG525" s="164">
        <f>IF(A4taxstdlife="n/a","n/a",IF(BG$3&gt;(A4taxstdlife+$E525),((Input!$K$146+Input!$K$112)*$K$7)-SUM($K525:BF525),((Input!$K$146+Input!$K$112)*$K$7)/A4taxstdlife))</f>
        <v>0</v>
      </c>
      <c r="BH525" s="164">
        <f>IF(A4taxstdlife="n/a","n/a",IF(BH$3&gt;(A4taxstdlife+$E525),((Input!$K$146+Input!$K$112)*$K$7)-SUM($K525:BG525),((Input!$K$146+Input!$K$112)*$K$7)/A4taxstdlife))</f>
        <v>0</v>
      </c>
      <c r="BI525" s="164">
        <f>IF(A4taxstdlife="n/a","n/a",IF(BI$3&gt;(A4taxstdlife+$E525),((Input!$K$146+Input!$K$112)*$K$7)-SUM($K525:BH525),((Input!$K$146+Input!$K$112)*$K$7)/A4taxstdlife))</f>
        <v>0</v>
      </c>
      <c r="BJ525" s="18"/>
      <c r="BK525" s="18"/>
    </row>
    <row r="526" spans="1:63" s="6" customFormat="1" hidden="1" outlineLevel="2" x14ac:dyDescent="0.2">
      <c r="A526" s="18"/>
      <c r="B526" s="18"/>
      <c r="C526" s="36"/>
      <c r="D526" s="485"/>
      <c r="E526" s="283">
        <v>6</v>
      </c>
      <c r="F526" s="38"/>
      <c r="G526" s="306"/>
      <c r="H526" s="308"/>
      <c r="I526" s="308"/>
      <c r="J526" s="308"/>
      <c r="K526" s="308"/>
      <c r="L526" s="307"/>
      <c r="M526" s="164">
        <f>IF(A4taxstdlife="n/a","n/a",IF(M$3&gt;(A4taxstdlife+$E526),((Input!$L$146+Input!$L$112)*$L$7)-SUM($L526:L526),((Input!$L$146+Input!$L$112)*$L$7)/A4taxstdlife))</f>
        <v>0</v>
      </c>
      <c r="N526" s="164">
        <f>IF(A4taxstdlife="n/a","n/a",IF(N$3&gt;(A4taxstdlife+$E526),((Input!$L$146+Input!$L$112)*$L$7)-SUM($L526:M526),((Input!$L$146+Input!$L$112)*$L$7)/A4taxstdlife))</f>
        <v>0</v>
      </c>
      <c r="O526" s="164">
        <f>IF(A4taxstdlife="n/a","n/a",IF(O$3&gt;(A4taxstdlife+$E526),((Input!$L$146+Input!$L$112)*$L$7)-SUM($L526:N526),((Input!$L$146+Input!$L$112)*$L$7)/A4taxstdlife))</f>
        <v>0</v>
      </c>
      <c r="P526" s="164">
        <f>IF(A4taxstdlife="n/a","n/a",IF(P$3&gt;(A4taxstdlife+$E526),((Input!$L$146+Input!$L$112)*$L$7)-SUM($L526:O526),((Input!$L$146+Input!$L$112)*$L$7)/A4taxstdlife))</f>
        <v>0</v>
      </c>
      <c r="Q526" s="164">
        <f>IF(A4taxstdlife="n/a","n/a",IF(Q$3&gt;(A4taxstdlife+$E526),((Input!$L$146+Input!$L$112)*$L$7)-SUM($L526:P526),((Input!$L$146+Input!$L$112)*$L$7)/A4taxstdlife))</f>
        <v>0</v>
      </c>
      <c r="R526" s="164">
        <f>IF(A4taxstdlife="n/a","n/a",IF(R$3&gt;(A4taxstdlife+$E526),((Input!$L$146+Input!$L$112)*$L$7)-SUM($L526:Q526),((Input!$L$146+Input!$L$112)*$L$7)/A4taxstdlife))</f>
        <v>0</v>
      </c>
      <c r="S526" s="164">
        <f>IF(A4taxstdlife="n/a","n/a",IF(S$3&gt;(A4taxstdlife+$E526),((Input!$L$146+Input!$L$112)*$L$7)-SUM($L526:R526),((Input!$L$146+Input!$L$112)*$L$7)/A4taxstdlife))</f>
        <v>0</v>
      </c>
      <c r="T526" s="164">
        <f>IF(A4taxstdlife="n/a","n/a",IF(T$3&gt;(A4taxstdlife+$E526),((Input!$L$146+Input!$L$112)*$L$7)-SUM($L526:S526),((Input!$L$146+Input!$L$112)*$L$7)/A4taxstdlife))</f>
        <v>0</v>
      </c>
      <c r="U526" s="164">
        <f>IF(A4taxstdlife="n/a","n/a",IF(U$3&gt;(A4taxstdlife+$E526),((Input!$L$146+Input!$L$112)*$L$7)-SUM($L526:T526),((Input!$L$146+Input!$L$112)*$L$7)/A4taxstdlife))</f>
        <v>0</v>
      </c>
      <c r="V526" s="164">
        <f>IF(A4taxstdlife="n/a","n/a",IF(V$3&gt;(A4taxstdlife+$E526),((Input!$L$146+Input!$L$112)*$L$7)-SUM($L526:U526),((Input!$L$146+Input!$L$112)*$L$7)/A4taxstdlife))</f>
        <v>0</v>
      </c>
      <c r="W526" s="164">
        <f>IF(A4taxstdlife="n/a","n/a",IF(W$3&gt;(A4taxstdlife+$E526),((Input!$L$146+Input!$L$112)*$L$7)-SUM($L526:V526),((Input!$L$146+Input!$L$112)*$L$7)/A4taxstdlife))</f>
        <v>0</v>
      </c>
      <c r="X526" s="164">
        <f>IF(A4taxstdlife="n/a","n/a",IF(X$3&gt;(A4taxstdlife+$E526),((Input!$L$146+Input!$L$112)*$L$7)-SUM($L526:W526),((Input!$L$146+Input!$L$112)*$L$7)/A4taxstdlife))</f>
        <v>0</v>
      </c>
      <c r="Y526" s="164">
        <f>IF(A4taxstdlife="n/a","n/a",IF(Y$3&gt;(A4taxstdlife+$E526),((Input!$L$146+Input!$L$112)*$L$7)-SUM($L526:X526),((Input!$L$146+Input!$L$112)*$L$7)/A4taxstdlife))</f>
        <v>0</v>
      </c>
      <c r="Z526" s="164">
        <f>IF(A4taxstdlife="n/a","n/a",IF(Z$3&gt;(A4taxstdlife+$E526),((Input!$L$146+Input!$L$112)*$L$7)-SUM($L526:Y526),((Input!$L$146+Input!$L$112)*$L$7)/A4taxstdlife))</f>
        <v>0</v>
      </c>
      <c r="AA526" s="164">
        <f>IF(A4taxstdlife="n/a","n/a",IF(AA$3&gt;(A4taxstdlife+$E526),((Input!$L$146+Input!$L$112)*$L$7)-SUM($L526:Z526),((Input!$L$146+Input!$L$112)*$L$7)/A4taxstdlife))</f>
        <v>0</v>
      </c>
      <c r="AB526" s="164">
        <f>IF(A4taxstdlife="n/a","n/a",IF(AB$3&gt;(A4taxstdlife+$E526),((Input!$L$146+Input!$L$112)*$L$7)-SUM($L526:AA526),((Input!$L$146+Input!$L$112)*$L$7)/A4taxstdlife))</f>
        <v>0</v>
      </c>
      <c r="AC526" s="164">
        <f>IF(A4taxstdlife="n/a","n/a",IF(AC$3&gt;(A4taxstdlife+$E526),((Input!$L$146+Input!$L$112)*$L$7)-SUM($L526:AB526),((Input!$L$146+Input!$L$112)*$L$7)/A4taxstdlife))</f>
        <v>0</v>
      </c>
      <c r="AD526" s="164">
        <f>IF(A4taxstdlife="n/a","n/a",IF(AD$3&gt;(A4taxstdlife+$E526),((Input!$L$146+Input!$L$112)*$L$7)-SUM($L526:AC526),((Input!$L$146+Input!$L$112)*$L$7)/A4taxstdlife))</f>
        <v>0</v>
      </c>
      <c r="AE526" s="164">
        <f>IF(A4taxstdlife="n/a","n/a",IF(AE$3&gt;(A4taxstdlife+$E526),((Input!$L$146+Input!$L$112)*$L$7)-SUM($L526:AD526),((Input!$L$146+Input!$L$112)*$L$7)/A4taxstdlife))</f>
        <v>0</v>
      </c>
      <c r="AF526" s="164">
        <f>IF(A4taxstdlife="n/a","n/a",IF(AF$3&gt;(A4taxstdlife+$E526),((Input!$L$146+Input!$L$112)*$L$7)-SUM($L526:AE526),((Input!$L$146+Input!$L$112)*$L$7)/A4taxstdlife))</f>
        <v>0</v>
      </c>
      <c r="AG526" s="164">
        <f>IF(A4taxstdlife="n/a","n/a",IF(AG$3&gt;(A4taxstdlife+$E526),((Input!$L$146+Input!$L$112)*$L$7)-SUM($L526:AF526),((Input!$L$146+Input!$L$112)*$L$7)/A4taxstdlife))</f>
        <v>0</v>
      </c>
      <c r="AH526" s="164">
        <f>IF(A4taxstdlife="n/a","n/a",IF(AH$3&gt;(A4taxstdlife+$E526),((Input!$L$146+Input!$L$112)*$L$7)-SUM($L526:AG526),((Input!$L$146+Input!$L$112)*$L$7)/A4taxstdlife))</f>
        <v>0</v>
      </c>
      <c r="AI526" s="164">
        <f>IF(A4taxstdlife="n/a","n/a",IF(AI$3&gt;(A4taxstdlife+$E526),((Input!$L$146+Input!$L$112)*$L$7)-SUM($L526:AH526),((Input!$L$146+Input!$L$112)*$L$7)/A4taxstdlife))</f>
        <v>0</v>
      </c>
      <c r="AJ526" s="164">
        <f>IF(A4taxstdlife="n/a","n/a",IF(AJ$3&gt;(A4taxstdlife+$E526),((Input!$L$146+Input!$L$112)*$L$7)-SUM($L526:AI526),((Input!$L$146+Input!$L$112)*$L$7)/A4taxstdlife))</f>
        <v>0</v>
      </c>
      <c r="AK526" s="164">
        <f>IF(A4taxstdlife="n/a","n/a",IF(AK$3&gt;(A4taxstdlife+$E526),((Input!$L$146+Input!$L$112)*$L$7)-SUM($L526:AJ526),((Input!$L$146+Input!$L$112)*$L$7)/A4taxstdlife))</f>
        <v>0</v>
      </c>
      <c r="AL526" s="164">
        <f>IF(A4taxstdlife="n/a","n/a",IF(AL$3&gt;(A4taxstdlife+$E526),((Input!$L$146+Input!$L$112)*$L$7)-SUM($L526:AK526),((Input!$L$146+Input!$L$112)*$L$7)/A4taxstdlife))</f>
        <v>0</v>
      </c>
      <c r="AM526" s="164">
        <f>IF(A4taxstdlife="n/a","n/a",IF(AM$3&gt;(A4taxstdlife+$E526),((Input!$L$146+Input!$L$112)*$L$7)-SUM($L526:AL526),((Input!$L$146+Input!$L$112)*$L$7)/A4taxstdlife))</f>
        <v>0</v>
      </c>
      <c r="AN526" s="164">
        <f>IF(A4taxstdlife="n/a","n/a",IF(AN$3&gt;(A4taxstdlife+$E526),((Input!$L$146+Input!$L$112)*$L$7)-SUM($L526:AM526),((Input!$L$146+Input!$L$112)*$L$7)/A4taxstdlife))</f>
        <v>0</v>
      </c>
      <c r="AO526" s="164">
        <f>IF(A4taxstdlife="n/a","n/a",IF(AO$3&gt;(A4taxstdlife+$E526),((Input!$L$146+Input!$L$112)*$L$7)-SUM($L526:AN526),((Input!$L$146+Input!$L$112)*$L$7)/A4taxstdlife))</f>
        <v>0</v>
      </c>
      <c r="AP526" s="164">
        <f>IF(A4taxstdlife="n/a","n/a",IF(AP$3&gt;(A4taxstdlife+$E526),((Input!$L$146+Input!$L$112)*$L$7)-SUM($L526:AO526),((Input!$L$146+Input!$L$112)*$L$7)/A4taxstdlife))</f>
        <v>0</v>
      </c>
      <c r="AQ526" s="164">
        <f>IF(A4taxstdlife="n/a","n/a",IF(AQ$3&gt;(A4taxstdlife+$E526),((Input!$L$146+Input!$L$112)*$L$7)-SUM($L526:AP526),((Input!$L$146+Input!$L$112)*$L$7)/A4taxstdlife))</f>
        <v>0</v>
      </c>
      <c r="AR526" s="164">
        <f>IF(A4taxstdlife="n/a","n/a",IF(AR$3&gt;(A4taxstdlife+$E526),((Input!$L$146+Input!$L$112)*$L$7)-SUM($L526:AQ526),((Input!$L$146+Input!$L$112)*$L$7)/A4taxstdlife))</f>
        <v>0</v>
      </c>
      <c r="AS526" s="164">
        <f>IF(A4taxstdlife="n/a","n/a",IF(AS$3&gt;(A4taxstdlife+$E526),((Input!$L$146+Input!$L$112)*$L$7)-SUM($L526:AR526),((Input!$L$146+Input!$L$112)*$L$7)/A4taxstdlife))</f>
        <v>0</v>
      </c>
      <c r="AT526" s="164">
        <f>IF(A4taxstdlife="n/a","n/a",IF(AT$3&gt;(A4taxstdlife+$E526),((Input!$L$146+Input!$L$112)*$L$7)-SUM($L526:AS526),((Input!$L$146+Input!$L$112)*$L$7)/A4taxstdlife))</f>
        <v>0</v>
      </c>
      <c r="AU526" s="164">
        <f>IF(A4taxstdlife="n/a","n/a",IF(AU$3&gt;(A4taxstdlife+$E526),((Input!$L$146+Input!$L$112)*$L$7)-SUM($L526:AT526),((Input!$L$146+Input!$L$112)*$L$7)/A4taxstdlife))</f>
        <v>0</v>
      </c>
      <c r="AV526" s="164">
        <f>IF(A4taxstdlife="n/a","n/a",IF(AV$3&gt;(A4taxstdlife+$E526),((Input!$L$146+Input!$L$112)*$L$7)-SUM($L526:AU526),((Input!$L$146+Input!$L$112)*$L$7)/A4taxstdlife))</f>
        <v>0</v>
      </c>
      <c r="AW526" s="164">
        <f>IF(A4taxstdlife="n/a","n/a",IF(AW$3&gt;(A4taxstdlife+$E526),((Input!$L$146+Input!$L$112)*$L$7)-SUM($L526:AV526),((Input!$L$146+Input!$L$112)*$L$7)/A4taxstdlife))</f>
        <v>0</v>
      </c>
      <c r="AX526" s="164">
        <f>IF(A4taxstdlife="n/a","n/a",IF(AX$3&gt;(A4taxstdlife+$E526),((Input!$L$146+Input!$L$112)*$L$7)-SUM($L526:AW526),((Input!$L$146+Input!$L$112)*$L$7)/A4taxstdlife))</f>
        <v>0</v>
      </c>
      <c r="AY526" s="164">
        <f>IF(A4taxstdlife="n/a","n/a",IF(AY$3&gt;(A4taxstdlife+$E526),((Input!$L$146+Input!$L$112)*$L$7)-SUM($L526:AX526),((Input!$L$146+Input!$L$112)*$L$7)/A4taxstdlife))</f>
        <v>0</v>
      </c>
      <c r="AZ526" s="164">
        <f>IF(A4taxstdlife="n/a","n/a",IF(AZ$3&gt;(A4taxstdlife+$E526),((Input!$L$146+Input!$L$112)*$L$7)-SUM($L526:AY526),((Input!$L$146+Input!$L$112)*$L$7)/A4taxstdlife))</f>
        <v>0</v>
      </c>
      <c r="BA526" s="164">
        <f>IF(A4taxstdlife="n/a","n/a",IF(BA$3&gt;(A4taxstdlife+$E526),((Input!$L$146+Input!$L$112)*$L$7)-SUM($L526:AZ526),((Input!$L$146+Input!$L$112)*$L$7)/A4taxstdlife))</f>
        <v>0</v>
      </c>
      <c r="BB526" s="164">
        <f>IF(A4taxstdlife="n/a","n/a",IF(BB$3&gt;(A4taxstdlife+$E526),((Input!$L$146+Input!$L$112)*$L$7)-SUM($L526:BA526),((Input!$L$146+Input!$L$112)*$L$7)/A4taxstdlife))</f>
        <v>0</v>
      </c>
      <c r="BC526" s="164">
        <f>IF(A4taxstdlife="n/a","n/a",IF(BC$3&gt;(A4taxstdlife+$E526),((Input!$L$146+Input!$L$112)*$L$7)-SUM($L526:BB526),((Input!$L$146+Input!$L$112)*$L$7)/A4taxstdlife))</f>
        <v>0</v>
      </c>
      <c r="BD526" s="164">
        <f>IF(A4taxstdlife="n/a","n/a",IF(BD$3&gt;(A4taxstdlife+$E526),((Input!$L$146+Input!$L$112)*$L$7)-SUM($L526:BC526),((Input!$L$146+Input!$L$112)*$L$7)/A4taxstdlife))</f>
        <v>0</v>
      </c>
      <c r="BE526" s="164">
        <f>IF(A4taxstdlife="n/a","n/a",IF(BE$3&gt;(A4taxstdlife+$E526),((Input!$L$146+Input!$L$112)*$L$7)-SUM($L526:BD526),((Input!$L$146+Input!$L$112)*$L$7)/A4taxstdlife))</f>
        <v>0</v>
      </c>
      <c r="BF526" s="164">
        <f>IF(A4taxstdlife="n/a","n/a",IF(BF$3&gt;(A4taxstdlife+$E526),((Input!$L$146+Input!$L$112)*$L$7)-SUM($L526:BE526),((Input!$L$146+Input!$L$112)*$L$7)/A4taxstdlife))</f>
        <v>0</v>
      </c>
      <c r="BG526" s="164">
        <f>IF(A4taxstdlife="n/a","n/a",IF(BG$3&gt;(A4taxstdlife+$E526),((Input!$L$146+Input!$L$112)*$L$7)-SUM($L526:BF526),((Input!$L$146+Input!$L$112)*$L$7)/A4taxstdlife))</f>
        <v>0</v>
      </c>
      <c r="BH526" s="164">
        <f>IF(A4taxstdlife="n/a","n/a",IF(BH$3&gt;(A4taxstdlife+$E526),((Input!$L$146+Input!$L$112)*$L$7)-SUM($L526:BG526),((Input!$L$146+Input!$L$112)*$L$7)/A4taxstdlife))</f>
        <v>0</v>
      </c>
      <c r="BI526" s="164">
        <f>IF(A4taxstdlife="n/a","n/a",IF(BI$3&gt;(A4taxstdlife+$E526),((Input!$L$146+Input!$L$112)*$L$7)-SUM($L526:BH526),((Input!$L$146+Input!$L$112)*$L$7)/A4taxstdlife))</f>
        <v>0</v>
      </c>
      <c r="BJ526" s="18"/>
      <c r="BK526" s="18"/>
    </row>
    <row r="527" spans="1:63" s="6" customFormat="1" hidden="1" outlineLevel="2" x14ac:dyDescent="0.2">
      <c r="A527" s="18"/>
      <c r="B527" s="18"/>
      <c r="C527" s="36"/>
      <c r="D527" s="485"/>
      <c r="E527" s="283">
        <v>7</v>
      </c>
      <c r="F527" s="38"/>
      <c r="G527" s="306"/>
      <c r="H527" s="308"/>
      <c r="I527" s="308"/>
      <c r="J527" s="308"/>
      <c r="K527" s="308"/>
      <c r="L527" s="308"/>
      <c r="M527" s="307"/>
      <c r="N527" s="164">
        <f>IF(A4taxstdlife="n/a","n/a",IF(N$3&gt;(A4taxstdlife+$E527),((Input!$M$146+Input!$M$112)*$M$7)-SUM($M527:M527),((Input!$M$146+Input!$M$112)*$M$7)/A4taxstdlife))</f>
        <v>0</v>
      </c>
      <c r="O527" s="164">
        <f>IF(A4taxstdlife="n/a","n/a",IF(O$3&gt;(A4taxstdlife+$E527),((Input!$M$146+Input!$M$112)*$M$7)-SUM($M527:N527),((Input!$M$146+Input!$M$112)*$M$7)/A4taxstdlife))</f>
        <v>0</v>
      </c>
      <c r="P527" s="164">
        <f>IF(A4taxstdlife="n/a","n/a",IF(P$3&gt;(A4taxstdlife+$E527),((Input!$M$146+Input!$M$112)*$M$7)-SUM($M527:O527),((Input!$M$146+Input!$M$112)*$M$7)/A4taxstdlife))</f>
        <v>0</v>
      </c>
      <c r="Q527" s="164">
        <f>IF(A4taxstdlife="n/a","n/a",IF(Q$3&gt;(A4taxstdlife+$E527),((Input!$M$146+Input!$M$112)*$M$7)-SUM($M527:P527),((Input!$M$146+Input!$M$112)*$M$7)/A4taxstdlife))</f>
        <v>0</v>
      </c>
      <c r="R527" s="164">
        <f>IF(A4taxstdlife="n/a","n/a",IF(R$3&gt;(A4taxstdlife+$E527),((Input!$M$146+Input!$M$112)*$M$7)-SUM($M527:Q527),((Input!$M$146+Input!$M$112)*$M$7)/A4taxstdlife))</f>
        <v>0</v>
      </c>
      <c r="S527" s="164">
        <f>IF(A4taxstdlife="n/a","n/a",IF(S$3&gt;(A4taxstdlife+$E527),((Input!$M$146+Input!$M$112)*$M$7)-SUM($M527:R527),((Input!$M$146+Input!$M$112)*$M$7)/A4taxstdlife))</f>
        <v>0</v>
      </c>
      <c r="T527" s="164">
        <f>IF(A4taxstdlife="n/a","n/a",IF(T$3&gt;(A4taxstdlife+$E527),((Input!$M$146+Input!$M$112)*$M$7)-SUM($M527:S527),((Input!$M$146+Input!$M$112)*$M$7)/A4taxstdlife))</f>
        <v>0</v>
      </c>
      <c r="U527" s="164">
        <f>IF(A4taxstdlife="n/a","n/a",IF(U$3&gt;(A4taxstdlife+$E527),((Input!$M$146+Input!$M$112)*$M$7)-SUM($M527:T527),((Input!$M$146+Input!$M$112)*$M$7)/A4taxstdlife))</f>
        <v>0</v>
      </c>
      <c r="V527" s="164">
        <f>IF(A4taxstdlife="n/a","n/a",IF(V$3&gt;(A4taxstdlife+$E527),((Input!$M$146+Input!$M$112)*$M$7)-SUM($M527:U527),((Input!$M$146+Input!$M$112)*$M$7)/A4taxstdlife))</f>
        <v>0</v>
      </c>
      <c r="W527" s="164">
        <f>IF(A4taxstdlife="n/a","n/a",IF(W$3&gt;(A4taxstdlife+$E527),((Input!$M$146+Input!$M$112)*$M$7)-SUM($M527:V527),((Input!$M$146+Input!$M$112)*$M$7)/A4taxstdlife))</f>
        <v>0</v>
      </c>
      <c r="X527" s="164">
        <f>IF(A4taxstdlife="n/a","n/a",IF(X$3&gt;(A4taxstdlife+$E527),((Input!$M$146+Input!$M$112)*$M$7)-SUM($M527:W527),((Input!$M$146+Input!$M$112)*$M$7)/A4taxstdlife))</f>
        <v>0</v>
      </c>
      <c r="Y527" s="164">
        <f>IF(A4taxstdlife="n/a","n/a",IF(Y$3&gt;(A4taxstdlife+$E527),((Input!$M$146+Input!$M$112)*$M$7)-SUM($M527:X527),((Input!$M$146+Input!$M$112)*$M$7)/A4taxstdlife))</f>
        <v>0</v>
      </c>
      <c r="Z527" s="164">
        <f>IF(A4taxstdlife="n/a","n/a",IF(Z$3&gt;(A4taxstdlife+$E527),((Input!$M$146+Input!$M$112)*$M$7)-SUM($M527:Y527),((Input!$M$146+Input!$M$112)*$M$7)/A4taxstdlife))</f>
        <v>0</v>
      </c>
      <c r="AA527" s="164">
        <f>IF(A4taxstdlife="n/a","n/a",IF(AA$3&gt;(A4taxstdlife+$E527),((Input!$M$146+Input!$M$112)*$M$7)-SUM($M527:Z527),((Input!$M$146+Input!$M$112)*$M$7)/A4taxstdlife))</f>
        <v>0</v>
      </c>
      <c r="AB527" s="164">
        <f>IF(A4taxstdlife="n/a","n/a",IF(AB$3&gt;(A4taxstdlife+$E527),((Input!$M$146+Input!$M$112)*$M$7)-SUM($M527:AA527),((Input!$M$146+Input!$M$112)*$M$7)/A4taxstdlife))</f>
        <v>0</v>
      </c>
      <c r="AC527" s="164">
        <f>IF(A4taxstdlife="n/a","n/a",IF(AC$3&gt;(A4taxstdlife+$E527),((Input!$M$146+Input!$M$112)*$M$7)-SUM($M527:AB527),((Input!$M$146+Input!$M$112)*$M$7)/A4taxstdlife))</f>
        <v>0</v>
      </c>
      <c r="AD527" s="164">
        <f>IF(A4taxstdlife="n/a","n/a",IF(AD$3&gt;(A4taxstdlife+$E527),((Input!$M$146+Input!$M$112)*$M$7)-SUM($M527:AC527),((Input!$M$146+Input!$M$112)*$M$7)/A4taxstdlife))</f>
        <v>0</v>
      </c>
      <c r="AE527" s="164">
        <f>IF(A4taxstdlife="n/a","n/a",IF(AE$3&gt;(A4taxstdlife+$E527),((Input!$M$146+Input!$M$112)*$M$7)-SUM($M527:AD527),((Input!$M$146+Input!$M$112)*$M$7)/A4taxstdlife))</f>
        <v>0</v>
      </c>
      <c r="AF527" s="164">
        <f>IF(A4taxstdlife="n/a","n/a",IF(AF$3&gt;(A4taxstdlife+$E527),((Input!$M$146+Input!$M$112)*$M$7)-SUM($M527:AE527),((Input!$M$146+Input!$M$112)*$M$7)/A4taxstdlife))</f>
        <v>0</v>
      </c>
      <c r="AG527" s="164">
        <f>IF(A4taxstdlife="n/a","n/a",IF(AG$3&gt;(A4taxstdlife+$E527),((Input!$M$146+Input!$M$112)*$M$7)-SUM($M527:AF527),((Input!$M$146+Input!$M$112)*$M$7)/A4taxstdlife))</f>
        <v>0</v>
      </c>
      <c r="AH527" s="164">
        <f>IF(A4taxstdlife="n/a","n/a",IF(AH$3&gt;(A4taxstdlife+$E527),((Input!$M$146+Input!$M$112)*$M$7)-SUM($M527:AG527),((Input!$M$146+Input!$M$112)*$M$7)/A4taxstdlife))</f>
        <v>0</v>
      </c>
      <c r="AI527" s="164">
        <f>IF(A4taxstdlife="n/a","n/a",IF(AI$3&gt;(A4taxstdlife+$E527),((Input!$M$146+Input!$M$112)*$M$7)-SUM($M527:AH527),((Input!$M$146+Input!$M$112)*$M$7)/A4taxstdlife))</f>
        <v>0</v>
      </c>
      <c r="AJ527" s="164">
        <f>IF(A4taxstdlife="n/a","n/a",IF(AJ$3&gt;(A4taxstdlife+$E527),((Input!$M$146+Input!$M$112)*$M$7)-SUM($M527:AI527),((Input!$M$146+Input!$M$112)*$M$7)/A4taxstdlife))</f>
        <v>0</v>
      </c>
      <c r="AK527" s="164">
        <f>IF(A4taxstdlife="n/a","n/a",IF(AK$3&gt;(A4taxstdlife+$E527),((Input!$M$146+Input!$M$112)*$M$7)-SUM($M527:AJ527),((Input!$M$146+Input!$M$112)*$M$7)/A4taxstdlife))</f>
        <v>0</v>
      </c>
      <c r="AL527" s="164">
        <f>IF(A4taxstdlife="n/a","n/a",IF(AL$3&gt;(A4taxstdlife+$E527),((Input!$M$146+Input!$M$112)*$M$7)-SUM($M527:AK527),((Input!$M$146+Input!$M$112)*$M$7)/A4taxstdlife))</f>
        <v>0</v>
      </c>
      <c r="AM527" s="164">
        <f>IF(A4taxstdlife="n/a","n/a",IF(AM$3&gt;(A4taxstdlife+$E527),((Input!$M$146+Input!$M$112)*$M$7)-SUM($M527:AL527),((Input!$M$146+Input!$M$112)*$M$7)/A4taxstdlife))</f>
        <v>0</v>
      </c>
      <c r="AN527" s="164">
        <f>IF(A4taxstdlife="n/a","n/a",IF(AN$3&gt;(A4taxstdlife+$E527),((Input!$M$146+Input!$M$112)*$M$7)-SUM($M527:AM527),((Input!$M$146+Input!$M$112)*$M$7)/A4taxstdlife))</f>
        <v>0</v>
      </c>
      <c r="AO527" s="164">
        <f>IF(A4taxstdlife="n/a","n/a",IF(AO$3&gt;(A4taxstdlife+$E527),((Input!$M$146+Input!$M$112)*$M$7)-SUM($M527:AN527),((Input!$M$146+Input!$M$112)*$M$7)/A4taxstdlife))</f>
        <v>0</v>
      </c>
      <c r="AP527" s="164">
        <f>IF(A4taxstdlife="n/a","n/a",IF(AP$3&gt;(A4taxstdlife+$E527),((Input!$M$146+Input!$M$112)*$M$7)-SUM($M527:AO527),((Input!$M$146+Input!$M$112)*$M$7)/A4taxstdlife))</f>
        <v>0</v>
      </c>
      <c r="AQ527" s="164">
        <f>IF(A4taxstdlife="n/a","n/a",IF(AQ$3&gt;(A4taxstdlife+$E527),((Input!$M$146+Input!$M$112)*$M$7)-SUM($M527:AP527),((Input!$M$146+Input!$M$112)*$M$7)/A4taxstdlife))</f>
        <v>0</v>
      </c>
      <c r="AR527" s="164">
        <f>IF(A4taxstdlife="n/a","n/a",IF(AR$3&gt;(A4taxstdlife+$E527),((Input!$M$146+Input!$M$112)*$M$7)-SUM($M527:AQ527),((Input!$M$146+Input!$M$112)*$M$7)/A4taxstdlife))</f>
        <v>0</v>
      </c>
      <c r="AS527" s="164">
        <f>IF(A4taxstdlife="n/a","n/a",IF(AS$3&gt;(A4taxstdlife+$E527),((Input!$M$146+Input!$M$112)*$M$7)-SUM($M527:AR527),((Input!$M$146+Input!$M$112)*$M$7)/A4taxstdlife))</f>
        <v>0</v>
      </c>
      <c r="AT527" s="164">
        <f>IF(A4taxstdlife="n/a","n/a",IF(AT$3&gt;(A4taxstdlife+$E527),((Input!$M$146+Input!$M$112)*$M$7)-SUM($M527:AS527),((Input!$M$146+Input!$M$112)*$M$7)/A4taxstdlife))</f>
        <v>0</v>
      </c>
      <c r="AU527" s="164">
        <f>IF(A4taxstdlife="n/a","n/a",IF(AU$3&gt;(A4taxstdlife+$E527),((Input!$M$146+Input!$M$112)*$M$7)-SUM($M527:AT527),((Input!$M$146+Input!$M$112)*$M$7)/A4taxstdlife))</f>
        <v>0</v>
      </c>
      <c r="AV527" s="164">
        <f>IF(A4taxstdlife="n/a","n/a",IF(AV$3&gt;(A4taxstdlife+$E527),((Input!$M$146+Input!$M$112)*$M$7)-SUM($M527:AU527),((Input!$M$146+Input!$M$112)*$M$7)/A4taxstdlife))</f>
        <v>0</v>
      </c>
      <c r="AW527" s="164">
        <f>IF(A4taxstdlife="n/a","n/a",IF(AW$3&gt;(A4taxstdlife+$E527),((Input!$M$146+Input!$M$112)*$M$7)-SUM($M527:AV527),((Input!$M$146+Input!$M$112)*$M$7)/A4taxstdlife))</f>
        <v>0</v>
      </c>
      <c r="AX527" s="164">
        <f>IF(A4taxstdlife="n/a","n/a",IF(AX$3&gt;(A4taxstdlife+$E527),((Input!$M$146+Input!$M$112)*$M$7)-SUM($M527:AW527),((Input!$M$146+Input!$M$112)*$M$7)/A4taxstdlife))</f>
        <v>0</v>
      </c>
      <c r="AY527" s="164">
        <f>IF(A4taxstdlife="n/a","n/a",IF(AY$3&gt;(A4taxstdlife+$E527),((Input!$M$146+Input!$M$112)*$M$7)-SUM($M527:AX527),((Input!$M$146+Input!$M$112)*$M$7)/A4taxstdlife))</f>
        <v>0</v>
      </c>
      <c r="AZ527" s="164">
        <f>IF(A4taxstdlife="n/a","n/a",IF(AZ$3&gt;(A4taxstdlife+$E527),((Input!$M$146+Input!$M$112)*$M$7)-SUM($M527:AY527),((Input!$M$146+Input!$M$112)*$M$7)/A4taxstdlife))</f>
        <v>0</v>
      </c>
      <c r="BA527" s="164">
        <f>IF(A4taxstdlife="n/a","n/a",IF(BA$3&gt;(A4taxstdlife+$E527),((Input!$M$146+Input!$M$112)*$M$7)-SUM($M527:AZ527),((Input!$M$146+Input!$M$112)*$M$7)/A4taxstdlife))</f>
        <v>0</v>
      </c>
      <c r="BB527" s="164">
        <f>IF(A4taxstdlife="n/a","n/a",IF(BB$3&gt;(A4taxstdlife+$E527),((Input!$M$146+Input!$M$112)*$M$7)-SUM($M527:BA527),((Input!$M$146+Input!$M$112)*$M$7)/A4taxstdlife))</f>
        <v>0</v>
      </c>
      <c r="BC527" s="164">
        <f>IF(A4taxstdlife="n/a","n/a",IF(BC$3&gt;(A4taxstdlife+$E527),((Input!$M$146+Input!$M$112)*$M$7)-SUM($M527:BB527),((Input!$M$146+Input!$M$112)*$M$7)/A4taxstdlife))</f>
        <v>0</v>
      </c>
      <c r="BD527" s="164">
        <f>IF(A4taxstdlife="n/a","n/a",IF(BD$3&gt;(A4taxstdlife+$E527),((Input!$M$146+Input!$M$112)*$M$7)-SUM($M527:BC527),((Input!$M$146+Input!$M$112)*$M$7)/A4taxstdlife))</f>
        <v>0</v>
      </c>
      <c r="BE527" s="164">
        <f>IF(A4taxstdlife="n/a","n/a",IF(BE$3&gt;(A4taxstdlife+$E527),((Input!$M$146+Input!$M$112)*$M$7)-SUM($M527:BD527),((Input!$M$146+Input!$M$112)*$M$7)/A4taxstdlife))</f>
        <v>0</v>
      </c>
      <c r="BF527" s="164">
        <f>IF(A4taxstdlife="n/a","n/a",IF(BF$3&gt;(A4taxstdlife+$E527),((Input!$M$146+Input!$M$112)*$M$7)-SUM($M527:BE527),((Input!$M$146+Input!$M$112)*$M$7)/A4taxstdlife))</f>
        <v>0</v>
      </c>
      <c r="BG527" s="164">
        <f>IF(A4taxstdlife="n/a","n/a",IF(BG$3&gt;(A4taxstdlife+$E527),((Input!$M$146+Input!$M$112)*$M$7)-SUM($M527:BF527),((Input!$M$146+Input!$M$112)*$M$7)/A4taxstdlife))</f>
        <v>0</v>
      </c>
      <c r="BH527" s="164">
        <f>IF(A4taxstdlife="n/a","n/a",IF(BH$3&gt;(A4taxstdlife+$E527),((Input!$M$146+Input!$M$112)*$M$7)-SUM($M527:BG527),((Input!$M$146+Input!$M$112)*$M$7)/A4taxstdlife))</f>
        <v>0</v>
      </c>
      <c r="BI527" s="164">
        <f>IF(A4taxstdlife="n/a","n/a",IF(BI$3&gt;(A4taxstdlife+$E527),((Input!$M$146+Input!$M$112)*$M$7)-SUM($M527:BH527),((Input!$M$146+Input!$M$112)*$M$7)/A4taxstdlife))</f>
        <v>0</v>
      </c>
      <c r="BJ527" s="18"/>
      <c r="BK527" s="18"/>
    </row>
    <row r="528" spans="1:63" s="6" customFormat="1" hidden="1" outlineLevel="2" x14ac:dyDescent="0.2">
      <c r="A528" s="18"/>
      <c r="B528" s="18"/>
      <c r="C528" s="36"/>
      <c r="D528" s="485"/>
      <c r="E528" s="283">
        <v>8</v>
      </c>
      <c r="F528" s="38"/>
      <c r="G528" s="306"/>
      <c r="H528" s="308"/>
      <c r="I528" s="308"/>
      <c r="J528" s="308"/>
      <c r="K528" s="308"/>
      <c r="L528" s="308"/>
      <c r="M528" s="308"/>
      <c r="N528" s="307"/>
      <c r="O528" s="164">
        <f>IF(A4taxstdlife="n/a","n/a",IF(O$3&gt;(A4taxstdlife+$E528),((Input!$N$146+Input!$N$112)*$N$7)-SUM($N528:N528),((Input!$N$146+Input!$N$112)*$N$7)/A4taxstdlife))</f>
        <v>0</v>
      </c>
      <c r="P528" s="164">
        <f>IF(A4taxstdlife="n/a","n/a",IF(P$3&gt;(A4taxstdlife+$E528),((Input!$N$146+Input!$N$112)*$N$7)-SUM($N528:O528),((Input!$N$146+Input!$N$112)*$N$7)/A4taxstdlife))</f>
        <v>0</v>
      </c>
      <c r="Q528" s="164">
        <f>IF(A4taxstdlife="n/a","n/a",IF(Q$3&gt;(A4taxstdlife+$E528),((Input!$N$146+Input!$N$112)*$N$7)-SUM($N528:P528),((Input!$N$146+Input!$N$112)*$N$7)/A4taxstdlife))</f>
        <v>0</v>
      </c>
      <c r="R528" s="164">
        <f>IF(A4taxstdlife="n/a","n/a",IF(R$3&gt;(A4taxstdlife+$E528),((Input!$N$146+Input!$N$112)*$N$7)-SUM($N528:Q528),((Input!$N$146+Input!$N$112)*$N$7)/A4taxstdlife))</f>
        <v>0</v>
      </c>
      <c r="S528" s="164">
        <f>IF(A4taxstdlife="n/a","n/a",IF(S$3&gt;(A4taxstdlife+$E528),((Input!$N$146+Input!$N$112)*$N$7)-SUM($N528:R528),((Input!$N$146+Input!$N$112)*$N$7)/A4taxstdlife))</f>
        <v>0</v>
      </c>
      <c r="T528" s="164">
        <f>IF(A4taxstdlife="n/a","n/a",IF(T$3&gt;(A4taxstdlife+$E528),((Input!$N$146+Input!$N$112)*$N$7)-SUM($N528:S528),((Input!$N$146+Input!$N$112)*$N$7)/A4taxstdlife))</f>
        <v>0</v>
      </c>
      <c r="U528" s="164">
        <f>IF(A4taxstdlife="n/a","n/a",IF(U$3&gt;(A4taxstdlife+$E528),((Input!$N$146+Input!$N$112)*$N$7)-SUM($N528:T528),((Input!$N$146+Input!$N$112)*$N$7)/A4taxstdlife))</f>
        <v>0</v>
      </c>
      <c r="V528" s="164">
        <f>IF(A4taxstdlife="n/a","n/a",IF(V$3&gt;(A4taxstdlife+$E528),((Input!$N$146+Input!$N$112)*$N$7)-SUM($N528:U528),((Input!$N$146+Input!$N$112)*$N$7)/A4taxstdlife))</f>
        <v>0</v>
      </c>
      <c r="W528" s="164">
        <f>IF(A4taxstdlife="n/a","n/a",IF(W$3&gt;(A4taxstdlife+$E528),((Input!$N$146+Input!$N$112)*$N$7)-SUM($N528:V528),((Input!$N$146+Input!$N$112)*$N$7)/A4taxstdlife))</f>
        <v>0</v>
      </c>
      <c r="X528" s="164">
        <f>IF(A4taxstdlife="n/a","n/a",IF(X$3&gt;(A4taxstdlife+$E528),((Input!$N$146+Input!$N$112)*$N$7)-SUM($N528:W528),((Input!$N$146+Input!$N$112)*$N$7)/A4taxstdlife))</f>
        <v>0</v>
      </c>
      <c r="Y528" s="164">
        <f>IF(A4taxstdlife="n/a","n/a",IF(Y$3&gt;(A4taxstdlife+$E528),((Input!$N$146+Input!$N$112)*$N$7)-SUM($N528:X528),((Input!$N$146+Input!$N$112)*$N$7)/A4taxstdlife))</f>
        <v>0</v>
      </c>
      <c r="Z528" s="164">
        <f>IF(A4taxstdlife="n/a","n/a",IF(Z$3&gt;(A4taxstdlife+$E528),((Input!$N$146+Input!$N$112)*$N$7)-SUM($N528:Y528),((Input!$N$146+Input!$N$112)*$N$7)/A4taxstdlife))</f>
        <v>0</v>
      </c>
      <c r="AA528" s="164">
        <f>IF(A4taxstdlife="n/a","n/a",IF(AA$3&gt;(A4taxstdlife+$E528),((Input!$N$146+Input!$N$112)*$N$7)-SUM($N528:Z528),((Input!$N$146+Input!$N$112)*$N$7)/A4taxstdlife))</f>
        <v>0</v>
      </c>
      <c r="AB528" s="164">
        <f>IF(A4taxstdlife="n/a","n/a",IF(AB$3&gt;(A4taxstdlife+$E528),((Input!$N$146+Input!$N$112)*$N$7)-SUM($N528:AA528),((Input!$N$146+Input!$N$112)*$N$7)/A4taxstdlife))</f>
        <v>0</v>
      </c>
      <c r="AC528" s="164">
        <f>IF(A4taxstdlife="n/a","n/a",IF(AC$3&gt;(A4taxstdlife+$E528),((Input!$N$146+Input!$N$112)*$N$7)-SUM($N528:AB528),((Input!$N$146+Input!$N$112)*$N$7)/A4taxstdlife))</f>
        <v>0</v>
      </c>
      <c r="AD528" s="164">
        <f>IF(A4taxstdlife="n/a","n/a",IF(AD$3&gt;(A4taxstdlife+$E528),((Input!$N$146+Input!$N$112)*$N$7)-SUM($N528:AC528),((Input!$N$146+Input!$N$112)*$N$7)/A4taxstdlife))</f>
        <v>0</v>
      </c>
      <c r="AE528" s="164">
        <f>IF(A4taxstdlife="n/a","n/a",IF(AE$3&gt;(A4taxstdlife+$E528),((Input!$N$146+Input!$N$112)*$N$7)-SUM($N528:AD528),((Input!$N$146+Input!$N$112)*$N$7)/A4taxstdlife))</f>
        <v>0</v>
      </c>
      <c r="AF528" s="164">
        <f>IF(A4taxstdlife="n/a","n/a",IF(AF$3&gt;(A4taxstdlife+$E528),((Input!$N$146+Input!$N$112)*$N$7)-SUM($N528:AE528),((Input!$N$146+Input!$N$112)*$N$7)/A4taxstdlife))</f>
        <v>0</v>
      </c>
      <c r="AG528" s="164">
        <f>IF(A4taxstdlife="n/a","n/a",IF(AG$3&gt;(A4taxstdlife+$E528),((Input!$N$146+Input!$N$112)*$N$7)-SUM($N528:AF528),((Input!$N$146+Input!$N$112)*$N$7)/A4taxstdlife))</f>
        <v>0</v>
      </c>
      <c r="AH528" s="164">
        <f>IF(A4taxstdlife="n/a","n/a",IF(AH$3&gt;(A4taxstdlife+$E528),((Input!$N$146+Input!$N$112)*$N$7)-SUM($N528:AG528),((Input!$N$146+Input!$N$112)*$N$7)/A4taxstdlife))</f>
        <v>0</v>
      </c>
      <c r="AI528" s="164">
        <f>IF(A4taxstdlife="n/a","n/a",IF(AI$3&gt;(A4taxstdlife+$E528),((Input!$N$146+Input!$N$112)*$N$7)-SUM($N528:AH528),((Input!$N$146+Input!$N$112)*$N$7)/A4taxstdlife))</f>
        <v>0</v>
      </c>
      <c r="AJ528" s="164">
        <f>IF(A4taxstdlife="n/a","n/a",IF(AJ$3&gt;(A4taxstdlife+$E528),((Input!$N$146+Input!$N$112)*$N$7)-SUM($N528:AI528),((Input!$N$146+Input!$N$112)*$N$7)/A4taxstdlife))</f>
        <v>0</v>
      </c>
      <c r="AK528" s="164">
        <f>IF(A4taxstdlife="n/a","n/a",IF(AK$3&gt;(A4taxstdlife+$E528),((Input!$N$146+Input!$N$112)*$N$7)-SUM($N528:AJ528),((Input!$N$146+Input!$N$112)*$N$7)/A4taxstdlife))</f>
        <v>0</v>
      </c>
      <c r="AL528" s="164">
        <f>IF(A4taxstdlife="n/a","n/a",IF(AL$3&gt;(A4taxstdlife+$E528),((Input!$N$146+Input!$N$112)*$N$7)-SUM($N528:AK528),((Input!$N$146+Input!$N$112)*$N$7)/A4taxstdlife))</f>
        <v>0</v>
      </c>
      <c r="AM528" s="164">
        <f>IF(A4taxstdlife="n/a","n/a",IF(AM$3&gt;(A4taxstdlife+$E528),((Input!$N$146+Input!$N$112)*$N$7)-SUM($N528:AL528),((Input!$N$146+Input!$N$112)*$N$7)/A4taxstdlife))</f>
        <v>0</v>
      </c>
      <c r="AN528" s="164">
        <f>IF(A4taxstdlife="n/a","n/a",IF(AN$3&gt;(A4taxstdlife+$E528),((Input!$N$146+Input!$N$112)*$N$7)-SUM($N528:AM528),((Input!$N$146+Input!$N$112)*$N$7)/A4taxstdlife))</f>
        <v>0</v>
      </c>
      <c r="AO528" s="164">
        <f>IF(A4taxstdlife="n/a","n/a",IF(AO$3&gt;(A4taxstdlife+$E528),((Input!$N$146+Input!$N$112)*$N$7)-SUM($N528:AN528),((Input!$N$146+Input!$N$112)*$N$7)/A4taxstdlife))</f>
        <v>0</v>
      </c>
      <c r="AP528" s="164">
        <f>IF(A4taxstdlife="n/a","n/a",IF(AP$3&gt;(A4taxstdlife+$E528),((Input!$N$146+Input!$N$112)*$N$7)-SUM($N528:AO528),((Input!$N$146+Input!$N$112)*$N$7)/A4taxstdlife))</f>
        <v>0</v>
      </c>
      <c r="AQ528" s="164">
        <f>IF(A4taxstdlife="n/a","n/a",IF(AQ$3&gt;(A4taxstdlife+$E528),((Input!$N$146+Input!$N$112)*$N$7)-SUM($N528:AP528),((Input!$N$146+Input!$N$112)*$N$7)/A4taxstdlife))</f>
        <v>0</v>
      </c>
      <c r="AR528" s="164">
        <f>IF(A4taxstdlife="n/a","n/a",IF(AR$3&gt;(A4taxstdlife+$E528),((Input!$N$146+Input!$N$112)*$N$7)-SUM($N528:AQ528),((Input!$N$146+Input!$N$112)*$N$7)/A4taxstdlife))</f>
        <v>0</v>
      </c>
      <c r="AS528" s="164">
        <f>IF(A4taxstdlife="n/a","n/a",IF(AS$3&gt;(A4taxstdlife+$E528),((Input!$N$146+Input!$N$112)*$N$7)-SUM($N528:AR528),((Input!$N$146+Input!$N$112)*$N$7)/A4taxstdlife))</f>
        <v>0</v>
      </c>
      <c r="AT528" s="164">
        <f>IF(A4taxstdlife="n/a","n/a",IF(AT$3&gt;(A4taxstdlife+$E528),((Input!$N$146+Input!$N$112)*$N$7)-SUM($N528:AS528),((Input!$N$146+Input!$N$112)*$N$7)/A4taxstdlife))</f>
        <v>0</v>
      </c>
      <c r="AU528" s="164">
        <f>IF(A4taxstdlife="n/a","n/a",IF(AU$3&gt;(A4taxstdlife+$E528),((Input!$N$146+Input!$N$112)*$N$7)-SUM($N528:AT528),((Input!$N$146+Input!$N$112)*$N$7)/A4taxstdlife))</f>
        <v>0</v>
      </c>
      <c r="AV528" s="164">
        <f>IF(A4taxstdlife="n/a","n/a",IF(AV$3&gt;(A4taxstdlife+$E528),((Input!$N$146+Input!$N$112)*$N$7)-SUM($N528:AU528),((Input!$N$146+Input!$N$112)*$N$7)/A4taxstdlife))</f>
        <v>0</v>
      </c>
      <c r="AW528" s="164">
        <f>IF(A4taxstdlife="n/a","n/a",IF(AW$3&gt;(A4taxstdlife+$E528),((Input!$N$146+Input!$N$112)*$N$7)-SUM($N528:AV528),((Input!$N$146+Input!$N$112)*$N$7)/A4taxstdlife))</f>
        <v>0</v>
      </c>
      <c r="AX528" s="164">
        <f>IF(A4taxstdlife="n/a","n/a",IF(AX$3&gt;(A4taxstdlife+$E528),((Input!$N$146+Input!$N$112)*$N$7)-SUM($N528:AW528),((Input!$N$146+Input!$N$112)*$N$7)/A4taxstdlife))</f>
        <v>0</v>
      </c>
      <c r="AY528" s="164">
        <f>IF(A4taxstdlife="n/a","n/a",IF(AY$3&gt;(A4taxstdlife+$E528),((Input!$N$146+Input!$N$112)*$N$7)-SUM($N528:AX528),((Input!$N$146+Input!$N$112)*$N$7)/A4taxstdlife))</f>
        <v>0</v>
      </c>
      <c r="AZ528" s="164">
        <f>IF(A4taxstdlife="n/a","n/a",IF(AZ$3&gt;(A4taxstdlife+$E528),((Input!$N$146+Input!$N$112)*$N$7)-SUM($N528:AY528),((Input!$N$146+Input!$N$112)*$N$7)/A4taxstdlife))</f>
        <v>0</v>
      </c>
      <c r="BA528" s="164">
        <f>IF(A4taxstdlife="n/a","n/a",IF(BA$3&gt;(A4taxstdlife+$E528),((Input!$N$146+Input!$N$112)*$N$7)-SUM($N528:AZ528),((Input!$N$146+Input!$N$112)*$N$7)/A4taxstdlife))</f>
        <v>0</v>
      </c>
      <c r="BB528" s="164">
        <f>IF(A4taxstdlife="n/a","n/a",IF(BB$3&gt;(A4taxstdlife+$E528),((Input!$N$146+Input!$N$112)*$N$7)-SUM($N528:BA528),((Input!$N$146+Input!$N$112)*$N$7)/A4taxstdlife))</f>
        <v>0</v>
      </c>
      <c r="BC528" s="164">
        <f>IF(A4taxstdlife="n/a","n/a",IF(BC$3&gt;(A4taxstdlife+$E528),((Input!$N$146+Input!$N$112)*$N$7)-SUM($N528:BB528),((Input!$N$146+Input!$N$112)*$N$7)/A4taxstdlife))</f>
        <v>0</v>
      </c>
      <c r="BD528" s="164">
        <f>IF(A4taxstdlife="n/a","n/a",IF(BD$3&gt;(A4taxstdlife+$E528),((Input!$N$146+Input!$N$112)*$N$7)-SUM($N528:BC528),((Input!$N$146+Input!$N$112)*$N$7)/A4taxstdlife))</f>
        <v>0</v>
      </c>
      <c r="BE528" s="164">
        <f>IF(A4taxstdlife="n/a","n/a",IF(BE$3&gt;(A4taxstdlife+$E528),((Input!$N$146+Input!$N$112)*$N$7)-SUM($N528:BD528),((Input!$N$146+Input!$N$112)*$N$7)/A4taxstdlife))</f>
        <v>0</v>
      </c>
      <c r="BF528" s="164">
        <f>IF(A4taxstdlife="n/a","n/a",IF(BF$3&gt;(A4taxstdlife+$E528),((Input!$N$146+Input!$N$112)*$N$7)-SUM($N528:BE528),((Input!$N$146+Input!$N$112)*$N$7)/A4taxstdlife))</f>
        <v>0</v>
      </c>
      <c r="BG528" s="164">
        <f>IF(A4taxstdlife="n/a","n/a",IF(BG$3&gt;(A4taxstdlife+$E528),((Input!$N$146+Input!$N$112)*$N$7)-SUM($N528:BF528),((Input!$N$146+Input!$N$112)*$N$7)/A4taxstdlife))</f>
        <v>0</v>
      </c>
      <c r="BH528" s="164">
        <f>IF(A4taxstdlife="n/a","n/a",IF(BH$3&gt;(A4taxstdlife+$E528),((Input!$N$146+Input!$N$112)*$N$7)-SUM($N528:BG528),((Input!$N$146+Input!$N$112)*$N$7)/A4taxstdlife))</f>
        <v>0</v>
      </c>
      <c r="BI528" s="164">
        <f>IF(A4taxstdlife="n/a","n/a",IF(BI$3&gt;(A4taxstdlife+$E528),((Input!$N$146+Input!$N$112)*$N$7)-SUM($N528:BH528),((Input!$N$146+Input!$N$112)*$N$7)/A4taxstdlife))</f>
        <v>0</v>
      </c>
      <c r="BJ528" s="18"/>
      <c r="BK528" s="18"/>
    </row>
    <row r="529" spans="1:63" s="6" customFormat="1" hidden="1" outlineLevel="2" x14ac:dyDescent="0.2">
      <c r="A529" s="18"/>
      <c r="B529" s="18"/>
      <c r="C529" s="36"/>
      <c r="D529" s="485"/>
      <c r="E529" s="283">
        <v>9</v>
      </c>
      <c r="F529" s="38"/>
      <c r="G529" s="306"/>
      <c r="H529" s="308"/>
      <c r="I529" s="308"/>
      <c r="J529" s="308"/>
      <c r="K529" s="308"/>
      <c r="L529" s="308"/>
      <c r="M529" s="308"/>
      <c r="N529" s="308"/>
      <c r="O529" s="307"/>
      <c r="P529" s="164">
        <f>IF(A4taxstdlife="n/a","n/a",IF(P$3&gt;(A4taxstdlife+$E529),((Input!$O$146+Input!$O$112)*$O$7)-SUM($O529:O529),((Input!$O$146+Input!$O$112)*$O$7)/A4taxstdlife))</f>
        <v>0</v>
      </c>
      <c r="Q529" s="164">
        <f>IF(A4taxstdlife="n/a","n/a",IF(Q$3&gt;(A4taxstdlife+$E529),((Input!$O$146+Input!$O$112)*$O$7)-SUM($O529:P529),((Input!$O$146+Input!$O$112)*$O$7)/A4taxstdlife))</f>
        <v>0</v>
      </c>
      <c r="R529" s="164">
        <f>IF(A4taxstdlife="n/a","n/a",IF(R$3&gt;(A4taxstdlife+$E529),((Input!$O$146+Input!$O$112)*$O$7)-SUM($O529:Q529),((Input!$O$146+Input!$O$112)*$O$7)/A4taxstdlife))</f>
        <v>0</v>
      </c>
      <c r="S529" s="164">
        <f>IF(A4taxstdlife="n/a","n/a",IF(S$3&gt;(A4taxstdlife+$E529),((Input!$O$146+Input!$O$112)*$O$7)-SUM($O529:R529),((Input!$O$146+Input!$O$112)*$O$7)/A4taxstdlife))</f>
        <v>0</v>
      </c>
      <c r="T529" s="164">
        <f>IF(A4taxstdlife="n/a","n/a",IF(T$3&gt;(A4taxstdlife+$E529),((Input!$O$146+Input!$O$112)*$O$7)-SUM($O529:S529),((Input!$O$146+Input!$O$112)*$O$7)/A4taxstdlife))</f>
        <v>0</v>
      </c>
      <c r="U529" s="164">
        <f>IF(A4taxstdlife="n/a","n/a",IF(U$3&gt;(A4taxstdlife+$E529),((Input!$O$146+Input!$O$112)*$O$7)-SUM($O529:T529),((Input!$O$146+Input!$O$112)*$O$7)/A4taxstdlife))</f>
        <v>0</v>
      </c>
      <c r="V529" s="164">
        <f>IF(A4taxstdlife="n/a","n/a",IF(V$3&gt;(A4taxstdlife+$E529),((Input!$O$146+Input!$O$112)*$O$7)-SUM($O529:U529),((Input!$O$146+Input!$O$112)*$O$7)/A4taxstdlife))</f>
        <v>0</v>
      </c>
      <c r="W529" s="164">
        <f>IF(A4taxstdlife="n/a","n/a",IF(W$3&gt;(A4taxstdlife+$E529),((Input!$O$146+Input!$O$112)*$O$7)-SUM($O529:V529),((Input!$O$146+Input!$O$112)*$O$7)/A4taxstdlife))</f>
        <v>0</v>
      </c>
      <c r="X529" s="164">
        <f>IF(A4taxstdlife="n/a","n/a",IF(X$3&gt;(A4taxstdlife+$E529),((Input!$O$146+Input!$O$112)*$O$7)-SUM($O529:W529),((Input!$O$146+Input!$O$112)*$O$7)/A4taxstdlife))</f>
        <v>0</v>
      </c>
      <c r="Y529" s="164">
        <f>IF(A4taxstdlife="n/a","n/a",IF(Y$3&gt;(A4taxstdlife+$E529),((Input!$O$146+Input!$O$112)*$O$7)-SUM($O529:X529),((Input!$O$146+Input!$O$112)*$O$7)/A4taxstdlife))</f>
        <v>0</v>
      </c>
      <c r="Z529" s="164">
        <f>IF(A4taxstdlife="n/a","n/a",IF(Z$3&gt;(A4taxstdlife+$E529),((Input!$O$146+Input!$O$112)*$O$7)-SUM($O529:Y529),((Input!$O$146+Input!$O$112)*$O$7)/A4taxstdlife))</f>
        <v>0</v>
      </c>
      <c r="AA529" s="164">
        <f>IF(A4taxstdlife="n/a","n/a",IF(AA$3&gt;(A4taxstdlife+$E529),((Input!$O$146+Input!$O$112)*$O$7)-SUM($O529:Z529),((Input!$O$146+Input!$O$112)*$O$7)/A4taxstdlife))</f>
        <v>0</v>
      </c>
      <c r="AB529" s="164">
        <f>IF(A4taxstdlife="n/a","n/a",IF(AB$3&gt;(A4taxstdlife+$E529),((Input!$O$146+Input!$O$112)*$O$7)-SUM($O529:AA529),((Input!$O$146+Input!$O$112)*$O$7)/A4taxstdlife))</f>
        <v>0</v>
      </c>
      <c r="AC529" s="164">
        <f>IF(A4taxstdlife="n/a","n/a",IF(AC$3&gt;(A4taxstdlife+$E529),((Input!$O$146+Input!$O$112)*$O$7)-SUM($O529:AB529),((Input!$O$146+Input!$O$112)*$O$7)/A4taxstdlife))</f>
        <v>0</v>
      </c>
      <c r="AD529" s="164">
        <f>IF(A4taxstdlife="n/a","n/a",IF(AD$3&gt;(A4taxstdlife+$E529),((Input!$O$146+Input!$O$112)*$O$7)-SUM($O529:AC529),((Input!$O$146+Input!$O$112)*$O$7)/A4taxstdlife))</f>
        <v>0</v>
      </c>
      <c r="AE529" s="164">
        <f>IF(A4taxstdlife="n/a","n/a",IF(AE$3&gt;(A4taxstdlife+$E529),((Input!$O$146+Input!$O$112)*$O$7)-SUM($O529:AD529),((Input!$O$146+Input!$O$112)*$O$7)/A4taxstdlife))</f>
        <v>0</v>
      </c>
      <c r="AF529" s="164">
        <f>IF(A4taxstdlife="n/a","n/a",IF(AF$3&gt;(A4taxstdlife+$E529),((Input!$O$146+Input!$O$112)*$O$7)-SUM($O529:AE529),((Input!$O$146+Input!$O$112)*$O$7)/A4taxstdlife))</f>
        <v>0</v>
      </c>
      <c r="AG529" s="164">
        <f>IF(A4taxstdlife="n/a","n/a",IF(AG$3&gt;(A4taxstdlife+$E529),((Input!$O$146+Input!$O$112)*$O$7)-SUM($O529:AF529),((Input!$O$146+Input!$O$112)*$O$7)/A4taxstdlife))</f>
        <v>0</v>
      </c>
      <c r="AH529" s="164">
        <f>IF(A4taxstdlife="n/a","n/a",IF(AH$3&gt;(A4taxstdlife+$E529),((Input!$O$146+Input!$O$112)*$O$7)-SUM($O529:AG529),((Input!$O$146+Input!$O$112)*$O$7)/A4taxstdlife))</f>
        <v>0</v>
      </c>
      <c r="AI529" s="164">
        <f>IF(A4taxstdlife="n/a","n/a",IF(AI$3&gt;(A4taxstdlife+$E529),((Input!$O$146+Input!$O$112)*$O$7)-SUM($O529:AH529),((Input!$O$146+Input!$O$112)*$O$7)/A4taxstdlife))</f>
        <v>0</v>
      </c>
      <c r="AJ529" s="164">
        <f>IF(A4taxstdlife="n/a","n/a",IF(AJ$3&gt;(A4taxstdlife+$E529),((Input!$O$146+Input!$O$112)*$O$7)-SUM($O529:AI529),((Input!$O$146+Input!$O$112)*$O$7)/A4taxstdlife))</f>
        <v>0</v>
      </c>
      <c r="AK529" s="164">
        <f>IF(A4taxstdlife="n/a","n/a",IF(AK$3&gt;(A4taxstdlife+$E529),((Input!$O$146+Input!$O$112)*$O$7)-SUM($O529:AJ529),((Input!$O$146+Input!$O$112)*$O$7)/A4taxstdlife))</f>
        <v>0</v>
      </c>
      <c r="AL529" s="164">
        <f>IF(A4taxstdlife="n/a","n/a",IF(AL$3&gt;(A4taxstdlife+$E529),((Input!$O$146+Input!$O$112)*$O$7)-SUM($O529:AK529),((Input!$O$146+Input!$O$112)*$O$7)/A4taxstdlife))</f>
        <v>0</v>
      </c>
      <c r="AM529" s="164">
        <f>IF(A4taxstdlife="n/a","n/a",IF(AM$3&gt;(A4taxstdlife+$E529),((Input!$O$146+Input!$O$112)*$O$7)-SUM($O529:AL529),((Input!$O$146+Input!$O$112)*$O$7)/A4taxstdlife))</f>
        <v>0</v>
      </c>
      <c r="AN529" s="164">
        <f>IF(A4taxstdlife="n/a","n/a",IF(AN$3&gt;(A4taxstdlife+$E529),((Input!$O$146+Input!$O$112)*$O$7)-SUM($O529:AM529),((Input!$O$146+Input!$O$112)*$O$7)/A4taxstdlife))</f>
        <v>0</v>
      </c>
      <c r="AO529" s="164">
        <f>IF(A4taxstdlife="n/a","n/a",IF(AO$3&gt;(A4taxstdlife+$E529),((Input!$O$146+Input!$O$112)*$O$7)-SUM($O529:AN529),((Input!$O$146+Input!$O$112)*$O$7)/A4taxstdlife))</f>
        <v>0</v>
      </c>
      <c r="AP529" s="164">
        <f>IF(A4taxstdlife="n/a","n/a",IF(AP$3&gt;(A4taxstdlife+$E529),((Input!$O$146+Input!$O$112)*$O$7)-SUM($O529:AO529),((Input!$O$146+Input!$O$112)*$O$7)/A4taxstdlife))</f>
        <v>0</v>
      </c>
      <c r="AQ529" s="164">
        <f>IF(A4taxstdlife="n/a","n/a",IF(AQ$3&gt;(A4taxstdlife+$E529),((Input!$O$146+Input!$O$112)*$O$7)-SUM($O529:AP529),((Input!$O$146+Input!$O$112)*$O$7)/A4taxstdlife))</f>
        <v>0</v>
      </c>
      <c r="AR529" s="164">
        <f>IF(A4taxstdlife="n/a","n/a",IF(AR$3&gt;(A4taxstdlife+$E529),((Input!$O$146+Input!$O$112)*$O$7)-SUM($O529:AQ529),((Input!$O$146+Input!$O$112)*$O$7)/A4taxstdlife))</f>
        <v>0</v>
      </c>
      <c r="AS529" s="164">
        <f>IF(A4taxstdlife="n/a","n/a",IF(AS$3&gt;(A4taxstdlife+$E529),((Input!$O$146+Input!$O$112)*$O$7)-SUM($O529:AR529),((Input!$O$146+Input!$O$112)*$O$7)/A4taxstdlife))</f>
        <v>0</v>
      </c>
      <c r="AT529" s="164">
        <f>IF(A4taxstdlife="n/a","n/a",IF(AT$3&gt;(A4taxstdlife+$E529),((Input!$O$146+Input!$O$112)*$O$7)-SUM($O529:AS529),((Input!$O$146+Input!$O$112)*$O$7)/A4taxstdlife))</f>
        <v>0</v>
      </c>
      <c r="AU529" s="164">
        <f>IF(A4taxstdlife="n/a","n/a",IF(AU$3&gt;(A4taxstdlife+$E529),((Input!$O$146+Input!$O$112)*$O$7)-SUM($O529:AT529),((Input!$O$146+Input!$O$112)*$O$7)/A4taxstdlife))</f>
        <v>0</v>
      </c>
      <c r="AV529" s="164">
        <f>IF(A4taxstdlife="n/a","n/a",IF(AV$3&gt;(A4taxstdlife+$E529),((Input!$O$146+Input!$O$112)*$O$7)-SUM($O529:AU529),((Input!$O$146+Input!$O$112)*$O$7)/A4taxstdlife))</f>
        <v>0</v>
      </c>
      <c r="AW529" s="164">
        <f>IF(A4taxstdlife="n/a","n/a",IF(AW$3&gt;(A4taxstdlife+$E529),((Input!$O$146+Input!$O$112)*$O$7)-SUM($O529:AV529),((Input!$O$146+Input!$O$112)*$O$7)/A4taxstdlife))</f>
        <v>0</v>
      </c>
      <c r="AX529" s="164">
        <f>IF(A4taxstdlife="n/a","n/a",IF(AX$3&gt;(A4taxstdlife+$E529),((Input!$O$146+Input!$O$112)*$O$7)-SUM($O529:AW529),((Input!$O$146+Input!$O$112)*$O$7)/A4taxstdlife))</f>
        <v>0</v>
      </c>
      <c r="AY529" s="164">
        <f>IF(A4taxstdlife="n/a","n/a",IF(AY$3&gt;(A4taxstdlife+$E529),((Input!$O$146+Input!$O$112)*$O$7)-SUM($O529:AX529),((Input!$O$146+Input!$O$112)*$O$7)/A4taxstdlife))</f>
        <v>0</v>
      </c>
      <c r="AZ529" s="164">
        <f>IF(A4taxstdlife="n/a","n/a",IF(AZ$3&gt;(A4taxstdlife+$E529),((Input!$O$146+Input!$O$112)*$O$7)-SUM($O529:AY529),((Input!$O$146+Input!$O$112)*$O$7)/A4taxstdlife))</f>
        <v>0</v>
      </c>
      <c r="BA529" s="164">
        <f>IF(A4taxstdlife="n/a","n/a",IF(BA$3&gt;(A4taxstdlife+$E529),((Input!$O$146+Input!$O$112)*$O$7)-SUM($O529:AZ529),((Input!$O$146+Input!$O$112)*$O$7)/A4taxstdlife))</f>
        <v>0</v>
      </c>
      <c r="BB529" s="164">
        <f>IF(A4taxstdlife="n/a","n/a",IF(BB$3&gt;(A4taxstdlife+$E529),((Input!$O$146+Input!$O$112)*$O$7)-SUM($O529:BA529),((Input!$O$146+Input!$O$112)*$O$7)/A4taxstdlife))</f>
        <v>0</v>
      </c>
      <c r="BC529" s="164">
        <f>IF(A4taxstdlife="n/a","n/a",IF(BC$3&gt;(A4taxstdlife+$E529),((Input!$O$146+Input!$O$112)*$O$7)-SUM($O529:BB529),((Input!$O$146+Input!$O$112)*$O$7)/A4taxstdlife))</f>
        <v>0</v>
      </c>
      <c r="BD529" s="164">
        <f>IF(A4taxstdlife="n/a","n/a",IF(BD$3&gt;(A4taxstdlife+$E529),((Input!$O$146+Input!$O$112)*$O$7)-SUM($O529:BC529),((Input!$O$146+Input!$O$112)*$O$7)/A4taxstdlife))</f>
        <v>0</v>
      </c>
      <c r="BE529" s="164">
        <f>IF(A4taxstdlife="n/a","n/a",IF(BE$3&gt;(A4taxstdlife+$E529),((Input!$O$146+Input!$O$112)*$O$7)-SUM($O529:BD529),((Input!$O$146+Input!$O$112)*$O$7)/A4taxstdlife))</f>
        <v>0</v>
      </c>
      <c r="BF529" s="164">
        <f>IF(A4taxstdlife="n/a","n/a",IF(BF$3&gt;(A4taxstdlife+$E529),((Input!$O$146+Input!$O$112)*$O$7)-SUM($O529:BE529),((Input!$O$146+Input!$O$112)*$O$7)/A4taxstdlife))</f>
        <v>0</v>
      </c>
      <c r="BG529" s="164">
        <f>IF(A4taxstdlife="n/a","n/a",IF(BG$3&gt;(A4taxstdlife+$E529),((Input!$O$146+Input!$O$112)*$O$7)-SUM($O529:BF529),((Input!$O$146+Input!$O$112)*$O$7)/A4taxstdlife))</f>
        <v>0</v>
      </c>
      <c r="BH529" s="164">
        <f>IF(A4taxstdlife="n/a","n/a",IF(BH$3&gt;(A4taxstdlife+$E529),((Input!$O$146+Input!$O$112)*$O$7)-SUM($O529:BG529),((Input!$O$146+Input!$O$112)*$O$7)/A4taxstdlife))</f>
        <v>0</v>
      </c>
      <c r="BI529" s="164">
        <f>IF(A4taxstdlife="n/a","n/a",IF(BI$3&gt;(A4taxstdlife+$E529),((Input!$O$146+Input!$O$112)*$O$7)-SUM($O529:BH529),((Input!$O$146+Input!$O$112)*$O$7)/A4taxstdlife))</f>
        <v>0</v>
      </c>
      <c r="BJ529" s="18"/>
      <c r="BK529" s="18"/>
    </row>
    <row r="530" spans="1:63" s="6" customFormat="1" hidden="1" outlineLevel="2" x14ac:dyDescent="0.2">
      <c r="A530" s="18"/>
      <c r="B530" s="18"/>
      <c r="C530" s="36"/>
      <c r="D530" s="485"/>
      <c r="E530" s="284">
        <v>10</v>
      </c>
      <c r="F530" s="38"/>
      <c r="G530" s="306"/>
      <c r="H530" s="308"/>
      <c r="I530" s="308"/>
      <c r="J530" s="308"/>
      <c r="K530" s="308"/>
      <c r="L530" s="308"/>
      <c r="M530" s="308"/>
      <c r="N530" s="308"/>
      <c r="O530" s="308"/>
      <c r="P530" s="307"/>
      <c r="Q530" s="164">
        <f>IF(A4taxstdlife="n/a","n/a",IF(Q$3&gt;(A4taxstdlife+$E530),((Input!$P$146+Input!$P$112)*$P$7)-SUM($P530:P530),((Input!$P$146+Input!$P$112)*$P$7)/A4taxstdlife))</f>
        <v>0</v>
      </c>
      <c r="R530" s="164">
        <f>IF(A4taxstdlife="n/a","n/a",IF(R$3&gt;(A4taxstdlife+$E530),((Input!$P$146+Input!$P$112)*$P$7)-SUM($P530:Q530),((Input!$P$146+Input!$P$112)*$P$7)/A4taxstdlife))</f>
        <v>0</v>
      </c>
      <c r="S530" s="164">
        <f>IF(A4taxstdlife="n/a","n/a",IF(S$3&gt;(A4taxstdlife+$E530),((Input!$P$146+Input!$P$112)*$P$7)-SUM($P530:R530),((Input!$P$146+Input!$P$112)*$P$7)/A4taxstdlife))</f>
        <v>0</v>
      </c>
      <c r="T530" s="164">
        <f>IF(A4taxstdlife="n/a","n/a",IF(T$3&gt;(A4taxstdlife+$E530),((Input!$P$146+Input!$P$112)*$P$7)-SUM($P530:S530),((Input!$P$146+Input!$P$112)*$P$7)/A4taxstdlife))</f>
        <v>0</v>
      </c>
      <c r="U530" s="164">
        <f>IF(A4taxstdlife="n/a","n/a",IF(U$3&gt;(A4taxstdlife+$E530),((Input!$P$146+Input!$P$112)*$P$7)-SUM($P530:T530),((Input!$P$146+Input!$P$112)*$P$7)/A4taxstdlife))</f>
        <v>0</v>
      </c>
      <c r="V530" s="164">
        <f>IF(A4taxstdlife="n/a","n/a",IF(V$3&gt;(A4taxstdlife+$E530),((Input!$P$146+Input!$P$112)*$P$7)-SUM($P530:U530),((Input!$P$146+Input!$P$112)*$P$7)/A4taxstdlife))</f>
        <v>0</v>
      </c>
      <c r="W530" s="164">
        <f>IF(A4taxstdlife="n/a","n/a",IF(W$3&gt;(A4taxstdlife+$E530),((Input!$P$146+Input!$P$112)*$P$7)-SUM($P530:V530),((Input!$P$146+Input!$P$112)*$P$7)/A4taxstdlife))</f>
        <v>0</v>
      </c>
      <c r="X530" s="164">
        <f>IF(A4taxstdlife="n/a","n/a",IF(X$3&gt;(A4taxstdlife+$E530),((Input!$P$146+Input!$P$112)*$P$7)-SUM($P530:W530),((Input!$P$146+Input!$P$112)*$P$7)/A4taxstdlife))</f>
        <v>0</v>
      </c>
      <c r="Y530" s="164">
        <f>IF(A4taxstdlife="n/a","n/a",IF(Y$3&gt;(A4taxstdlife+$E530),((Input!$P$146+Input!$P$112)*$P$7)-SUM($P530:X530),((Input!$P$146+Input!$P$112)*$P$7)/A4taxstdlife))</f>
        <v>0</v>
      </c>
      <c r="Z530" s="164">
        <f>IF(A4taxstdlife="n/a","n/a",IF(Z$3&gt;(A4taxstdlife+$E530),((Input!$P$146+Input!$P$112)*$P$7)-SUM($P530:Y530),((Input!$P$146+Input!$P$112)*$P$7)/A4taxstdlife))</f>
        <v>0</v>
      </c>
      <c r="AA530" s="164">
        <f>IF(A4taxstdlife="n/a","n/a",IF(AA$3&gt;(A4taxstdlife+$E530),((Input!$P$146+Input!$P$112)*$P$7)-SUM($P530:Z530),((Input!$P$146+Input!$P$112)*$P$7)/A4taxstdlife))</f>
        <v>0</v>
      </c>
      <c r="AB530" s="164">
        <f>IF(A4taxstdlife="n/a","n/a",IF(AB$3&gt;(A4taxstdlife+$E530),((Input!$P$146+Input!$P$112)*$P$7)-SUM($P530:AA530),((Input!$P$146+Input!$P$112)*$P$7)/A4taxstdlife))</f>
        <v>0</v>
      </c>
      <c r="AC530" s="164">
        <f>IF(A4taxstdlife="n/a","n/a",IF(AC$3&gt;(A4taxstdlife+$E530),((Input!$P$146+Input!$P$112)*$P$7)-SUM($P530:AB530),((Input!$P$146+Input!$P$112)*$P$7)/A4taxstdlife))</f>
        <v>0</v>
      </c>
      <c r="AD530" s="164">
        <f>IF(A4taxstdlife="n/a","n/a",IF(AD$3&gt;(A4taxstdlife+$E530),((Input!$P$146+Input!$P$112)*$P$7)-SUM($P530:AC530),((Input!$P$146+Input!$P$112)*$P$7)/A4taxstdlife))</f>
        <v>0</v>
      </c>
      <c r="AE530" s="164">
        <f>IF(A4taxstdlife="n/a","n/a",IF(AE$3&gt;(A4taxstdlife+$E530),((Input!$P$146+Input!$P$112)*$P$7)-SUM($P530:AD530),((Input!$P$146+Input!$P$112)*$P$7)/A4taxstdlife))</f>
        <v>0</v>
      </c>
      <c r="AF530" s="164">
        <f>IF(A4taxstdlife="n/a","n/a",IF(AF$3&gt;(A4taxstdlife+$E530),((Input!$P$146+Input!$P$112)*$P$7)-SUM($P530:AE530),((Input!$P$146+Input!$P$112)*$P$7)/A4taxstdlife))</f>
        <v>0</v>
      </c>
      <c r="AG530" s="164">
        <f>IF(A4taxstdlife="n/a","n/a",IF(AG$3&gt;(A4taxstdlife+$E530),((Input!$P$146+Input!$P$112)*$P$7)-SUM($P530:AF530),((Input!$P$146+Input!$P$112)*$P$7)/A4taxstdlife))</f>
        <v>0</v>
      </c>
      <c r="AH530" s="164">
        <f>IF(A4taxstdlife="n/a","n/a",IF(AH$3&gt;(A4taxstdlife+$E530),((Input!$P$146+Input!$P$112)*$P$7)-SUM($P530:AG530),((Input!$P$146+Input!$P$112)*$P$7)/A4taxstdlife))</f>
        <v>0</v>
      </c>
      <c r="AI530" s="164">
        <f>IF(A4taxstdlife="n/a","n/a",IF(AI$3&gt;(A4taxstdlife+$E530),((Input!$P$146+Input!$P$112)*$P$7)-SUM($P530:AH530),((Input!$P$146+Input!$P$112)*$P$7)/A4taxstdlife))</f>
        <v>0</v>
      </c>
      <c r="AJ530" s="164">
        <f>IF(A4taxstdlife="n/a","n/a",IF(AJ$3&gt;(A4taxstdlife+$E530),((Input!$P$146+Input!$P$112)*$P$7)-SUM($P530:AI530),((Input!$P$146+Input!$P$112)*$P$7)/A4taxstdlife))</f>
        <v>0</v>
      </c>
      <c r="AK530" s="164">
        <f>IF(A4taxstdlife="n/a","n/a",IF(AK$3&gt;(A4taxstdlife+$E530),((Input!$P$146+Input!$P$112)*$P$7)-SUM($P530:AJ530),((Input!$P$146+Input!$P$112)*$P$7)/A4taxstdlife))</f>
        <v>0</v>
      </c>
      <c r="AL530" s="164">
        <f>IF(A4taxstdlife="n/a","n/a",IF(AL$3&gt;(A4taxstdlife+$E530),((Input!$P$146+Input!$P$112)*$P$7)-SUM($P530:AK530),((Input!$P$146+Input!$P$112)*$P$7)/A4taxstdlife))</f>
        <v>0</v>
      </c>
      <c r="AM530" s="164">
        <f>IF(A4taxstdlife="n/a","n/a",IF(AM$3&gt;(A4taxstdlife+$E530),((Input!$P$146+Input!$P$112)*$P$7)-SUM($P530:AL530),((Input!$P$146+Input!$P$112)*$P$7)/A4taxstdlife))</f>
        <v>0</v>
      </c>
      <c r="AN530" s="164">
        <f>IF(A4taxstdlife="n/a","n/a",IF(AN$3&gt;(A4taxstdlife+$E530),((Input!$P$146+Input!$P$112)*$P$7)-SUM($P530:AM530),((Input!$P$146+Input!$P$112)*$P$7)/A4taxstdlife))</f>
        <v>0</v>
      </c>
      <c r="AO530" s="164">
        <f>IF(A4taxstdlife="n/a","n/a",IF(AO$3&gt;(A4taxstdlife+$E530),((Input!$P$146+Input!$P$112)*$P$7)-SUM($P530:AN530),((Input!$P$146+Input!$P$112)*$P$7)/A4taxstdlife))</f>
        <v>0</v>
      </c>
      <c r="AP530" s="164">
        <f>IF(A4taxstdlife="n/a","n/a",IF(AP$3&gt;(A4taxstdlife+$E530),((Input!$P$146+Input!$P$112)*$P$7)-SUM($P530:AO530),((Input!$P$146+Input!$P$112)*$P$7)/A4taxstdlife))</f>
        <v>0</v>
      </c>
      <c r="AQ530" s="164">
        <f>IF(A4taxstdlife="n/a","n/a",IF(AQ$3&gt;(A4taxstdlife+$E530),((Input!$P$146+Input!$P$112)*$P$7)-SUM($P530:AP530),((Input!$P$146+Input!$P$112)*$P$7)/A4taxstdlife))</f>
        <v>0</v>
      </c>
      <c r="AR530" s="164">
        <f>IF(A4taxstdlife="n/a","n/a",IF(AR$3&gt;(A4taxstdlife+$E530),((Input!$P$146+Input!$P$112)*$P$7)-SUM($P530:AQ530),((Input!$P$146+Input!$P$112)*$P$7)/A4taxstdlife))</f>
        <v>0</v>
      </c>
      <c r="AS530" s="164">
        <f>IF(A4taxstdlife="n/a","n/a",IF(AS$3&gt;(A4taxstdlife+$E530),((Input!$P$146+Input!$P$112)*$P$7)-SUM($P530:AR530),((Input!$P$146+Input!$P$112)*$P$7)/A4taxstdlife))</f>
        <v>0</v>
      </c>
      <c r="AT530" s="164">
        <f>IF(A4taxstdlife="n/a","n/a",IF(AT$3&gt;(A4taxstdlife+$E530),((Input!$P$146+Input!$P$112)*$P$7)-SUM($P530:AS530),((Input!$P$146+Input!$P$112)*$P$7)/A4taxstdlife))</f>
        <v>0</v>
      </c>
      <c r="AU530" s="164">
        <f>IF(A4taxstdlife="n/a","n/a",IF(AU$3&gt;(A4taxstdlife+$E530),((Input!$P$146+Input!$P$112)*$P$7)-SUM($P530:AT530),((Input!$P$146+Input!$P$112)*$P$7)/A4taxstdlife))</f>
        <v>0</v>
      </c>
      <c r="AV530" s="164">
        <f>IF(A4taxstdlife="n/a","n/a",IF(AV$3&gt;(A4taxstdlife+$E530),((Input!$P$146+Input!$P$112)*$P$7)-SUM($P530:AU530),((Input!$P$146+Input!$P$112)*$P$7)/A4taxstdlife))</f>
        <v>0</v>
      </c>
      <c r="AW530" s="164">
        <f>IF(A4taxstdlife="n/a","n/a",IF(AW$3&gt;(A4taxstdlife+$E530),((Input!$P$146+Input!$P$112)*$P$7)-SUM($P530:AV530),((Input!$P$146+Input!$P$112)*$P$7)/A4taxstdlife))</f>
        <v>0</v>
      </c>
      <c r="AX530" s="164">
        <f>IF(A4taxstdlife="n/a","n/a",IF(AX$3&gt;(A4taxstdlife+$E530),((Input!$P$146+Input!$P$112)*$P$7)-SUM($P530:AW530),((Input!$P$146+Input!$P$112)*$P$7)/A4taxstdlife))</f>
        <v>0</v>
      </c>
      <c r="AY530" s="164">
        <f>IF(A4taxstdlife="n/a","n/a",IF(AY$3&gt;(A4taxstdlife+$E530),((Input!$P$146+Input!$P$112)*$P$7)-SUM($P530:AX530),((Input!$P$146+Input!$P$112)*$P$7)/A4taxstdlife))</f>
        <v>0</v>
      </c>
      <c r="AZ530" s="164">
        <f>IF(A4taxstdlife="n/a","n/a",IF(AZ$3&gt;(A4taxstdlife+$E530),((Input!$P$146+Input!$P$112)*$P$7)-SUM($P530:AY530),((Input!$P$146+Input!$P$112)*$P$7)/A4taxstdlife))</f>
        <v>0</v>
      </c>
      <c r="BA530" s="164">
        <f>IF(A4taxstdlife="n/a","n/a",IF(BA$3&gt;(A4taxstdlife+$E530),((Input!$P$146+Input!$P$112)*$P$7)-SUM($P530:AZ530),((Input!$P$146+Input!$P$112)*$P$7)/A4taxstdlife))</f>
        <v>0</v>
      </c>
      <c r="BB530" s="164">
        <f>IF(A4taxstdlife="n/a","n/a",IF(BB$3&gt;(A4taxstdlife+$E530),((Input!$P$146+Input!$P$112)*$P$7)-SUM($P530:BA530),((Input!$P$146+Input!$P$112)*$P$7)/A4taxstdlife))</f>
        <v>0</v>
      </c>
      <c r="BC530" s="164">
        <f>IF(A4taxstdlife="n/a","n/a",IF(BC$3&gt;(A4taxstdlife+$E530),((Input!$P$146+Input!$P$112)*$P$7)-SUM($P530:BB530),((Input!$P$146+Input!$P$112)*$P$7)/A4taxstdlife))</f>
        <v>0</v>
      </c>
      <c r="BD530" s="164">
        <f>IF(A4taxstdlife="n/a","n/a",IF(BD$3&gt;(A4taxstdlife+$E530),((Input!$P$146+Input!$P$112)*$P$7)-SUM($P530:BC530),((Input!$P$146+Input!$P$112)*$P$7)/A4taxstdlife))</f>
        <v>0</v>
      </c>
      <c r="BE530" s="164">
        <f>IF(A4taxstdlife="n/a","n/a",IF(BE$3&gt;(A4taxstdlife+$E530),((Input!$P$146+Input!$P$112)*$P$7)-SUM($P530:BD530),((Input!$P$146+Input!$P$112)*$P$7)/A4taxstdlife))</f>
        <v>0</v>
      </c>
      <c r="BF530" s="164">
        <f>IF(A4taxstdlife="n/a","n/a",IF(BF$3&gt;(A4taxstdlife+$E530),((Input!$P$146+Input!$P$112)*$P$7)-SUM($P530:BE530),((Input!$P$146+Input!$P$112)*$P$7)/A4taxstdlife))</f>
        <v>0</v>
      </c>
      <c r="BG530" s="164">
        <f>IF(A4taxstdlife="n/a","n/a",IF(BG$3&gt;(A4taxstdlife+$E530),((Input!$P$146+Input!$P$112)*$P$7)-SUM($P530:BF530),((Input!$P$146+Input!$P$112)*$P$7)/A4taxstdlife))</f>
        <v>0</v>
      </c>
      <c r="BH530" s="164">
        <f>IF(A4taxstdlife="n/a","n/a",IF(BH$3&gt;(A4taxstdlife+$E530),((Input!$P$146+Input!$P$112)*$P$7)-SUM($P530:BG530),((Input!$P$146+Input!$P$112)*$P$7)/A4taxstdlife))</f>
        <v>0</v>
      </c>
      <c r="BI530" s="164">
        <f>IF(A4taxstdlife="n/a","n/a",IF(BI$3&gt;(A4taxstdlife+$E530),((Input!$P$146+Input!$P$112)*$P$7)-SUM($P530:BH530),((Input!$P$146+Input!$P$112)*$P$7)/A4taxstdlife))</f>
        <v>0</v>
      </c>
      <c r="BJ530" s="18"/>
      <c r="BK530" s="18"/>
    </row>
    <row r="531" spans="1:63" s="6" customFormat="1" hidden="1" outlineLevel="1" x14ac:dyDescent="0.2">
      <c r="A531" s="18"/>
      <c r="B531" s="18"/>
      <c r="C531" s="36" t="str">
        <f>Asset4</f>
        <v>Transmission transformers 132/66kV</v>
      </c>
      <c r="D531" s="18"/>
      <c r="E531" s="18"/>
      <c r="F531" s="33"/>
      <c r="G531" s="159">
        <f t="shared" ref="G531:AL531" si="112">SUM(G519:G530)</f>
        <v>0.88458150890163445</v>
      </c>
      <c r="H531" s="159">
        <f t="shared" si="112"/>
        <v>0.91861359533304798</v>
      </c>
      <c r="I531" s="159">
        <f t="shared" si="112"/>
        <v>1.1123420511558628</v>
      </c>
      <c r="J531" s="159">
        <f t="shared" si="112"/>
        <v>1.268536283556345</v>
      </c>
      <c r="K531" s="159">
        <f t="shared" si="112"/>
        <v>1.3265754092502364</v>
      </c>
      <c r="L531" s="159">
        <f t="shared" si="112"/>
        <v>1.3501067359667462</v>
      </c>
      <c r="M531" s="159">
        <f t="shared" si="112"/>
        <v>1.3501067359667462</v>
      </c>
      <c r="N531" s="159">
        <f t="shared" si="112"/>
        <v>1.3501067359667462</v>
      </c>
      <c r="O531" s="159">
        <f t="shared" si="112"/>
        <v>1.3501067359667462</v>
      </c>
      <c r="P531" s="159">
        <f t="shared" si="112"/>
        <v>1.3501067359667462</v>
      </c>
      <c r="Q531" s="159">
        <f t="shared" si="112"/>
        <v>1.3501067359667462</v>
      </c>
      <c r="R531" s="159">
        <f t="shared" si="112"/>
        <v>1.3501067359667462</v>
      </c>
      <c r="S531" s="159">
        <f t="shared" si="112"/>
        <v>1.3501067359667462</v>
      </c>
      <c r="T531" s="159">
        <f t="shared" si="112"/>
        <v>1.3501067359667462</v>
      </c>
      <c r="U531" s="159">
        <f t="shared" si="112"/>
        <v>1.3501067359667462</v>
      </c>
      <c r="V531" s="159">
        <f t="shared" si="112"/>
        <v>1.3501067359667462</v>
      </c>
      <c r="W531" s="159">
        <f t="shared" si="112"/>
        <v>1.3501067359667462</v>
      </c>
      <c r="X531" s="159">
        <f t="shared" si="112"/>
        <v>1.3501067359667462</v>
      </c>
      <c r="Y531" s="159">
        <f t="shared" si="112"/>
        <v>1.3501067359667462</v>
      </c>
      <c r="Z531" s="159">
        <f t="shared" si="112"/>
        <v>1.3501067359667462</v>
      </c>
      <c r="AA531" s="159">
        <f t="shared" si="112"/>
        <v>1.3501067359667462</v>
      </c>
      <c r="AB531" s="159">
        <f t="shared" si="112"/>
        <v>1.3501067359667462</v>
      </c>
      <c r="AC531" s="159">
        <f t="shared" si="112"/>
        <v>1.3501067359667462</v>
      </c>
      <c r="AD531" s="159">
        <f t="shared" si="112"/>
        <v>1.3501067359667462</v>
      </c>
      <c r="AE531" s="159">
        <f t="shared" si="112"/>
        <v>1.3501067359667462</v>
      </c>
      <c r="AF531" s="159">
        <f t="shared" si="112"/>
        <v>1.3501067359667462</v>
      </c>
      <c r="AG531" s="159">
        <f t="shared" si="112"/>
        <v>1.3501067359667462</v>
      </c>
      <c r="AH531" s="159">
        <f t="shared" si="112"/>
        <v>1.3501067359667462</v>
      </c>
      <c r="AI531" s="159">
        <f t="shared" si="112"/>
        <v>1.3501067359667462</v>
      </c>
      <c r="AJ531" s="159">
        <f t="shared" si="112"/>
        <v>0.93994663562298852</v>
      </c>
      <c r="AK531" s="159">
        <f t="shared" si="112"/>
        <v>0.46552522706511174</v>
      </c>
      <c r="AL531" s="159">
        <f t="shared" si="112"/>
        <v>0.46552522706511174</v>
      </c>
      <c r="AM531" s="159">
        <f t="shared" ref="AM531:BI531" si="113">SUM(AM519:AM530)</f>
        <v>0.46552522706511174</v>
      </c>
      <c r="AN531" s="159">
        <f t="shared" si="113"/>
        <v>0.46552522706511174</v>
      </c>
      <c r="AO531" s="159">
        <f t="shared" si="113"/>
        <v>0.46552522706511174</v>
      </c>
      <c r="AP531" s="159">
        <f t="shared" si="113"/>
        <v>0.46552522706511174</v>
      </c>
      <c r="AQ531" s="159">
        <f t="shared" si="113"/>
        <v>0.46552522706511174</v>
      </c>
      <c r="AR531" s="159">
        <f t="shared" si="113"/>
        <v>0.46552522706511174</v>
      </c>
      <c r="AS531" s="159">
        <f t="shared" si="113"/>
        <v>0.46552522706511174</v>
      </c>
      <c r="AT531" s="159">
        <f t="shared" si="113"/>
        <v>0.46552522706511174</v>
      </c>
      <c r="AU531" s="159">
        <f t="shared" si="113"/>
        <v>0.46552522706511174</v>
      </c>
      <c r="AV531" s="159">
        <f t="shared" si="113"/>
        <v>0.4314931406336977</v>
      </c>
      <c r="AW531" s="159">
        <f t="shared" si="113"/>
        <v>0.23776468481088059</v>
      </c>
      <c r="AX531" s="159">
        <f t="shared" si="113"/>
        <v>8.1570452410400299E-2</v>
      </c>
      <c r="AY531" s="159">
        <f t="shared" si="113"/>
        <v>2.353132671650883E-2</v>
      </c>
      <c r="AZ531" s="159">
        <f t="shared" si="113"/>
        <v>4.4408920985006262E-16</v>
      </c>
      <c r="BA531" s="159">
        <f t="shared" si="113"/>
        <v>0</v>
      </c>
      <c r="BB531" s="159">
        <f t="shared" si="113"/>
        <v>0</v>
      </c>
      <c r="BC531" s="159">
        <f t="shared" si="113"/>
        <v>0</v>
      </c>
      <c r="BD531" s="159">
        <f t="shared" si="113"/>
        <v>0</v>
      </c>
      <c r="BE531" s="159">
        <f t="shared" si="113"/>
        <v>0</v>
      </c>
      <c r="BF531" s="159">
        <f t="shared" si="113"/>
        <v>0</v>
      </c>
      <c r="BG531" s="159">
        <f t="shared" si="113"/>
        <v>0</v>
      </c>
      <c r="BH531" s="159">
        <f t="shared" si="113"/>
        <v>0</v>
      </c>
      <c r="BI531" s="159">
        <f t="shared" si="113"/>
        <v>0</v>
      </c>
      <c r="BJ531" s="18"/>
      <c r="BK531" s="18"/>
    </row>
    <row r="532" spans="1:63" s="6" customFormat="1" hidden="1" outlineLevel="2" x14ac:dyDescent="0.2">
      <c r="A532" s="18"/>
      <c r="B532" s="127" t="str">
        <f>C544</f>
        <v>Zone transformers 132/66kV</v>
      </c>
      <c r="C532" s="44"/>
      <c r="D532" s="45" t="s">
        <v>72</v>
      </c>
      <c r="E532" s="44"/>
      <c r="F532" s="46"/>
      <c r="G532" s="163">
        <f>IF(G$3&gt;A5taxremlife,A5taxvalue-SUM($F532:F532),IF(A5taxremlife="N/A","n/a",A5taxvalue/A5taxremlife))</f>
        <v>0.41062381030974182</v>
      </c>
      <c r="H532" s="163">
        <f>IF(H$3&gt;A5taxremlife,A5taxvalue-SUM($F532:G532),IF(A5taxremlife="N/A","n/a",A5taxvalue/A5taxremlife))</f>
        <v>0.41062381030974182</v>
      </c>
      <c r="I532" s="163">
        <f>IF(I$3&gt;A5taxremlife,A5taxvalue-SUM($F532:H532),IF(A5taxremlife="N/A","n/a",A5taxvalue/A5taxremlife))</f>
        <v>0.41062381030974182</v>
      </c>
      <c r="J532" s="163">
        <f>IF(J$3&gt;A5taxremlife,A5taxvalue-SUM($F532:I532),IF(A5taxremlife="N/A","n/a",A5taxvalue/A5taxremlife))</f>
        <v>0.41062381030974182</v>
      </c>
      <c r="K532" s="163">
        <f>IF(K$3&gt;A5taxremlife,A5taxvalue-SUM($F532:J532),IF(A5taxremlife="N/A","n/a",A5taxvalue/A5taxremlife))</f>
        <v>0.41062381030974182</v>
      </c>
      <c r="L532" s="163">
        <f>IF(L$3&gt;A5taxremlife,A5taxvalue-SUM($F532:K532),IF(A5taxremlife="N/A","n/a",A5taxvalue/A5taxremlife))</f>
        <v>0.41062381030974182</v>
      </c>
      <c r="M532" s="163">
        <f>IF(M$3&gt;A5taxremlife,A5taxvalue-SUM($F532:L532),IF(A5taxremlife="N/A","n/a",A5taxvalue/A5taxremlife))</f>
        <v>0.41062381030974182</v>
      </c>
      <c r="N532" s="163">
        <f>IF(N$3&gt;A5taxremlife,A5taxvalue-SUM($F532:M532),IF(A5taxremlife="N/A","n/a",A5taxvalue/A5taxremlife))</f>
        <v>0.41062381030974182</v>
      </c>
      <c r="O532" s="163">
        <f>IF(O$3&gt;A5taxremlife,A5taxvalue-SUM($F532:N532),IF(A5taxremlife="N/A","n/a",A5taxvalue/A5taxremlife))</f>
        <v>0.41062381030974182</v>
      </c>
      <c r="P532" s="163">
        <f>IF(P$3&gt;A5taxremlife,A5taxvalue-SUM($F532:O532),IF(A5taxremlife="N/A","n/a",A5taxvalue/A5taxremlife))</f>
        <v>0.41062381030974182</v>
      </c>
      <c r="Q532" s="163">
        <f>IF(Q$3&gt;A5taxremlife,A5taxvalue-SUM($F532:P532),IF(A5taxremlife="N/A","n/a",A5taxvalue/A5taxremlife))</f>
        <v>0.41062381030974182</v>
      </c>
      <c r="R532" s="163">
        <f>IF(R$3&gt;A5taxremlife,A5taxvalue-SUM($F532:Q532),IF(A5taxremlife="N/A","n/a",A5taxvalue/A5taxremlife))</f>
        <v>0.41062381030974182</v>
      </c>
      <c r="S532" s="163">
        <f>IF(S$3&gt;A5taxremlife,A5taxvalue-SUM($F532:R532),IF(A5taxremlife="N/A","n/a",A5taxvalue/A5taxremlife))</f>
        <v>0.41062381030974182</v>
      </c>
      <c r="T532" s="163">
        <f>IF(T$3&gt;A5taxremlife,A5taxvalue-SUM($F532:S532),IF(A5taxremlife="N/A","n/a",A5taxvalue/A5taxremlife))</f>
        <v>0.41062381030974182</v>
      </c>
      <c r="U532" s="163">
        <f>IF(U$3&gt;A5taxremlife,A5taxvalue-SUM($F532:T532),IF(A5taxremlife="N/A","n/a",A5taxvalue/A5taxremlife))</f>
        <v>0.41062381030974182</v>
      </c>
      <c r="V532" s="163">
        <f>IF(V$3&gt;A5taxremlife,A5taxvalue-SUM($F532:U532),IF(A5taxremlife="N/A","n/a",A5taxvalue/A5taxremlife))</f>
        <v>0.41062381030974182</v>
      </c>
      <c r="W532" s="163">
        <f>IF(W$3&gt;A5taxremlife,A5taxvalue-SUM($F532:V532),IF(A5taxremlife="N/A","n/a",A5taxvalue/A5taxremlife))</f>
        <v>0.41062381030974182</v>
      </c>
      <c r="X532" s="163">
        <f>IF(X$3&gt;A5taxremlife,A5taxvalue-SUM($F532:W532),IF(A5taxremlife="N/A","n/a",A5taxvalue/A5taxremlife))</f>
        <v>0.41062381030974182</v>
      </c>
      <c r="Y532" s="163">
        <f>IF(Y$3&gt;A5taxremlife,A5taxvalue-SUM($F532:X532),IF(A5taxremlife="N/A","n/a",A5taxvalue/A5taxremlife))</f>
        <v>0.41062381030974182</v>
      </c>
      <c r="Z532" s="163">
        <f>IF(Z$3&gt;A5taxremlife,A5taxvalue-SUM($F532:Y532),IF(A5taxremlife="N/A","n/a",A5taxvalue/A5taxremlife))</f>
        <v>0.41062381030974182</v>
      </c>
      <c r="AA532" s="163">
        <f>IF(AA$3&gt;A5taxremlife,A5taxvalue-SUM($F532:Z532),IF(A5taxremlife="N/A","n/a",A5taxvalue/A5taxremlife))</f>
        <v>0.41062381030974182</v>
      </c>
      <c r="AB532" s="163">
        <f>IF(AB$3&gt;A5taxremlife,A5taxvalue-SUM($F532:AA532),IF(A5taxremlife="N/A","n/a",A5taxvalue/A5taxremlife))</f>
        <v>0.41062381030974182</v>
      </c>
      <c r="AC532" s="163">
        <f>IF(AC$3&gt;A5taxremlife,A5taxvalue-SUM($F532:AB532),IF(A5taxremlife="N/A","n/a",A5taxvalue/A5taxremlife))</f>
        <v>0.41062381030974182</v>
      </c>
      <c r="AD532" s="163">
        <f>IF(AD$3&gt;A5taxremlife,A5taxvalue-SUM($F532:AC532),IF(A5taxremlife="N/A","n/a",A5taxvalue/A5taxremlife))</f>
        <v>0.41062381030974182</v>
      </c>
      <c r="AE532" s="163">
        <f>IF(AE$3&gt;A5taxremlife,A5taxvalue-SUM($F532:AD532),IF(A5taxremlife="N/A","n/a",A5taxvalue/A5taxremlife))</f>
        <v>0.41062381030974182</v>
      </c>
      <c r="AF532" s="163">
        <f>IF(AF$3&gt;A5taxremlife,A5taxvalue-SUM($F532:AE532),IF(A5taxremlife="N/A","n/a",A5taxvalue/A5taxremlife))</f>
        <v>0.41062381030974182</v>
      </c>
      <c r="AG532" s="163">
        <f>IF(AG$3&gt;A5taxremlife,A5taxvalue-SUM($F532:AF532),IF(A5taxremlife="N/A","n/a",A5taxvalue/A5taxremlife))</f>
        <v>0.41062381030974182</v>
      </c>
      <c r="AH532" s="163">
        <f>IF(AH$3&gt;A5taxremlife,A5taxvalue-SUM($F532:AG532),IF(A5taxremlife="N/A","n/a",A5taxvalue/A5taxremlife))</f>
        <v>0.41062381030974182</v>
      </c>
      <c r="AI532" s="163">
        <f>IF(AI$3&gt;A5taxremlife,A5taxvalue-SUM($F532:AH532),IF(A5taxremlife="N/A","n/a",A5taxvalue/A5taxremlife))</f>
        <v>0.41062381030974182</v>
      </c>
      <c r="AJ532" s="163">
        <f>IF(AJ$3&gt;A5taxremlife,A5taxvalue-SUM($F532:AI532),IF(A5taxremlife="N/A","n/a",A5taxvalue/A5taxremlife))</f>
        <v>0.41062381030974182</v>
      </c>
      <c r="AK532" s="163">
        <f>IF(AK$3&gt;A5taxremlife,A5taxvalue-SUM($F532:AJ532),IF(A5taxremlife="N/A","n/a",A5taxvalue/A5taxremlife))</f>
        <v>0.26182679509980922</v>
      </c>
      <c r="AL532" s="163">
        <f>IF(AL$3&gt;A5taxremlife,A5taxvalue-SUM($F532:AK532),IF(A5taxremlife="N/A","n/a",A5taxvalue/A5taxremlife))</f>
        <v>0</v>
      </c>
      <c r="AM532" s="163">
        <f>IF(AM$3&gt;A5taxremlife,A5taxvalue-SUM($F532:AL532),IF(A5taxremlife="N/A","n/a",A5taxvalue/A5taxremlife))</f>
        <v>0</v>
      </c>
      <c r="AN532" s="163">
        <f>IF(AN$3&gt;A5taxremlife,A5taxvalue-SUM($F532:AM532),IF(A5taxremlife="N/A","n/a",A5taxvalue/A5taxremlife))</f>
        <v>0</v>
      </c>
      <c r="AO532" s="163">
        <f>IF(AO$3&gt;A5taxremlife,A5taxvalue-SUM($F532:AN532),IF(A5taxremlife="N/A","n/a",A5taxvalue/A5taxremlife))</f>
        <v>0</v>
      </c>
      <c r="AP532" s="163">
        <f>IF(AP$3&gt;A5taxremlife,A5taxvalue-SUM($F532:AO532),IF(A5taxremlife="N/A","n/a",A5taxvalue/A5taxremlife))</f>
        <v>0</v>
      </c>
      <c r="AQ532" s="163">
        <f>IF(AQ$3&gt;A5taxremlife,A5taxvalue-SUM($F532:AP532),IF(A5taxremlife="N/A","n/a",A5taxvalue/A5taxremlife))</f>
        <v>0</v>
      </c>
      <c r="AR532" s="163">
        <f>IF(AR$3&gt;A5taxremlife,A5taxvalue-SUM($F532:AQ532),IF(A5taxremlife="N/A","n/a",A5taxvalue/A5taxremlife))</f>
        <v>0</v>
      </c>
      <c r="AS532" s="163">
        <f>IF(AS$3&gt;A5taxremlife,A5taxvalue-SUM($F532:AR532),IF(A5taxremlife="N/A","n/a",A5taxvalue/A5taxremlife))</f>
        <v>0</v>
      </c>
      <c r="AT532" s="163">
        <f>IF(AT$3&gt;A5taxremlife,A5taxvalue-SUM($F532:AS532),IF(A5taxremlife="N/A","n/a",A5taxvalue/A5taxremlife))</f>
        <v>0</v>
      </c>
      <c r="AU532" s="163">
        <f>IF(AU$3&gt;A5taxremlife,A5taxvalue-SUM($F532:AT532),IF(A5taxremlife="N/A","n/a",A5taxvalue/A5taxremlife))</f>
        <v>0</v>
      </c>
      <c r="AV532" s="163">
        <f>IF(AV$3&gt;A5taxremlife,A5taxvalue-SUM($F532:AU532),IF(A5taxremlife="N/A","n/a",A5taxvalue/A5taxremlife))</f>
        <v>0</v>
      </c>
      <c r="AW532" s="163">
        <f>IF(AW$3&gt;A5taxremlife,A5taxvalue-SUM($F532:AV532),IF(A5taxremlife="N/A","n/a",A5taxvalue/A5taxremlife))</f>
        <v>0</v>
      </c>
      <c r="AX532" s="163">
        <f>IF(AX$3&gt;A5taxremlife,A5taxvalue-SUM($F532:AW532),IF(A5taxremlife="N/A","n/a",A5taxvalue/A5taxremlife))</f>
        <v>0</v>
      </c>
      <c r="AY532" s="163">
        <f>IF(AY$3&gt;A5taxremlife,A5taxvalue-SUM($F532:AX532),IF(A5taxremlife="N/A","n/a",A5taxvalue/A5taxremlife))</f>
        <v>0</v>
      </c>
      <c r="AZ532" s="163">
        <f>IF(AZ$3&gt;A5taxremlife,A5taxvalue-SUM($F532:AY532),IF(A5taxremlife="N/A","n/a",A5taxvalue/A5taxremlife))</f>
        <v>0</v>
      </c>
      <c r="BA532" s="163">
        <f>IF(BA$3&gt;A5taxremlife,A5taxvalue-SUM($F532:AZ532),IF(A5taxremlife="N/A","n/a",A5taxvalue/A5taxremlife))</f>
        <v>0</v>
      </c>
      <c r="BB532" s="163">
        <f>IF(BB$3&gt;A5taxremlife,A5taxvalue-SUM($F532:BA532),IF(A5taxremlife="N/A","n/a",A5taxvalue/A5taxremlife))</f>
        <v>0</v>
      </c>
      <c r="BC532" s="163">
        <f>IF(BC$3&gt;A5taxremlife,A5taxvalue-SUM($F532:BB532),IF(A5taxremlife="N/A","n/a",A5taxvalue/A5taxremlife))</f>
        <v>0</v>
      </c>
      <c r="BD532" s="163">
        <f>IF(BD$3&gt;A5taxremlife,A5taxvalue-SUM($F532:BC532),IF(A5taxremlife="N/A","n/a",A5taxvalue/A5taxremlife))</f>
        <v>0</v>
      </c>
      <c r="BE532" s="163">
        <f>IF(BE$3&gt;A5taxremlife,A5taxvalue-SUM($F532:BD532),IF(A5taxremlife="N/A","n/a",A5taxvalue/A5taxremlife))</f>
        <v>0</v>
      </c>
      <c r="BF532" s="163">
        <f>IF(BF$3&gt;A5taxremlife,A5taxvalue-SUM($F532:BE532),IF(A5taxremlife="N/A","n/a",A5taxvalue/A5taxremlife))</f>
        <v>0</v>
      </c>
      <c r="BG532" s="163">
        <f>IF(BG$3&gt;A5taxremlife,A5taxvalue-SUM($F532:BF532),IF(A5taxremlife="N/A","n/a",A5taxvalue/A5taxremlife))</f>
        <v>0</v>
      </c>
      <c r="BH532" s="163">
        <f>IF(BH$3&gt;A5taxremlife,A5taxvalue-SUM($F532:BG532),IF(A5taxremlife="N/A","n/a",A5taxvalue/A5taxremlife))</f>
        <v>0</v>
      </c>
      <c r="BI532" s="163">
        <f>IF(BI$3&gt;A5taxremlife,A5taxvalue-SUM($F532:BH532),IF(A5taxremlife="N/A","n/a",A5taxvalue/A5taxremlife))</f>
        <v>0</v>
      </c>
      <c r="BJ532" s="18"/>
      <c r="BK532" s="18"/>
    </row>
    <row r="533" spans="1:63" s="6" customFormat="1" hidden="1" outlineLevel="2" x14ac:dyDescent="0.2">
      <c r="A533" s="18"/>
      <c r="B533" s="18"/>
      <c r="C533" s="36"/>
      <c r="D533" s="485" t="s">
        <v>71</v>
      </c>
      <c r="E533" s="283">
        <v>0</v>
      </c>
      <c r="F533" s="38"/>
      <c r="G533" s="164"/>
      <c r="H533" s="164"/>
      <c r="I533" s="164"/>
      <c r="J533" s="164"/>
      <c r="K533" s="164"/>
      <c r="L533" s="164"/>
      <c r="M533" s="164"/>
      <c r="N533" s="164"/>
      <c r="O533" s="164"/>
      <c r="P533" s="164"/>
      <c r="Q533" s="164"/>
      <c r="R533" s="164"/>
      <c r="S533" s="164"/>
      <c r="T533" s="164"/>
      <c r="U533" s="164"/>
      <c r="V533" s="164"/>
      <c r="W533" s="164"/>
      <c r="X533" s="164"/>
      <c r="Y533" s="164"/>
      <c r="Z533" s="164"/>
      <c r="AA533" s="164"/>
      <c r="AB533" s="164"/>
      <c r="AC533" s="164"/>
      <c r="AD533" s="164"/>
      <c r="AE533" s="164"/>
      <c r="AF533" s="164"/>
      <c r="AG533" s="164"/>
      <c r="AH533" s="164"/>
      <c r="AI533" s="164"/>
      <c r="AJ533" s="164"/>
      <c r="AK533" s="164"/>
      <c r="AL533" s="164"/>
      <c r="AM533" s="164"/>
      <c r="AN533" s="164"/>
      <c r="AO533" s="164"/>
      <c r="AP533" s="164"/>
      <c r="AQ533" s="164"/>
      <c r="AR533" s="164"/>
      <c r="AS533" s="164"/>
      <c r="AT533" s="164"/>
      <c r="AU533" s="164"/>
      <c r="AV533" s="164"/>
      <c r="AW533" s="164"/>
      <c r="AX533" s="164"/>
      <c r="AY533" s="164"/>
      <c r="AZ533" s="164"/>
      <c r="BA533" s="164"/>
      <c r="BB533" s="164"/>
      <c r="BC533" s="164"/>
      <c r="BD533" s="164"/>
      <c r="BE533" s="164"/>
      <c r="BF533" s="164"/>
      <c r="BG533" s="164"/>
      <c r="BH533" s="164"/>
      <c r="BI533" s="164"/>
      <c r="BJ533" s="18"/>
      <c r="BK533" s="18"/>
    </row>
    <row r="534" spans="1:63" s="6" customFormat="1" hidden="1" outlineLevel="2" x14ac:dyDescent="0.2">
      <c r="A534" s="18"/>
      <c r="B534" s="18"/>
      <c r="C534" s="36"/>
      <c r="D534" s="485"/>
      <c r="E534" s="283">
        <v>1</v>
      </c>
      <c r="F534" s="38"/>
      <c r="G534" s="305"/>
      <c r="H534" s="164">
        <f>IF(A5taxstdlife="n/a","n/a",IF(H$3&gt;(A5taxstdlife+$E534),((Input!$G$147+Input!$G$113)*$G$7)-SUM($G534:G534),((Input!$G$147+Input!$G$113)*$G$7)/A5taxstdlife))</f>
        <v>6.6962826365440889E-2</v>
      </c>
      <c r="I534" s="164">
        <f>IF(A5taxstdlife="n/a","n/a",IF(I$3&gt;(A5taxstdlife+$E534),((Input!$G$147+Input!$G$113)*$G$7)-SUM($G534:H534),((Input!$G$147+Input!$G$113)*$G$7)/A5taxstdlife))</f>
        <v>6.6962826365440889E-2</v>
      </c>
      <c r="J534" s="164">
        <f>IF(A5taxstdlife="n/a","n/a",IF(J$3&gt;(A5taxstdlife+$E534),((Input!$G$147+Input!$G$113)*$G$7)-SUM($G534:I534),((Input!$G$147+Input!$G$113)*$G$7)/A5taxstdlife))</f>
        <v>6.6962826365440889E-2</v>
      </c>
      <c r="K534" s="164">
        <f>IF(A5taxstdlife="n/a","n/a",IF(K$3&gt;(A5taxstdlife+$E534),((Input!$G$147+Input!$G$113)*$G$7)-SUM($G534:J534),((Input!$G$147+Input!$G$113)*$G$7)/A5taxstdlife))</f>
        <v>6.6962826365440889E-2</v>
      </c>
      <c r="L534" s="164">
        <f>IF(A5taxstdlife="n/a","n/a",IF(L$3&gt;(A5taxstdlife+$E534),((Input!$G$147+Input!$G$113)*$G$7)-SUM($G534:K534),((Input!$G$147+Input!$G$113)*$G$7)/A5taxstdlife))</f>
        <v>6.6962826365440889E-2</v>
      </c>
      <c r="M534" s="164">
        <f>IF(A5taxstdlife="n/a","n/a",IF(M$3&gt;(A5taxstdlife+$E534),((Input!$G$147+Input!$G$113)*$G$7)-SUM($G534:L534),((Input!$G$147+Input!$G$113)*$G$7)/A5taxstdlife))</f>
        <v>6.6962826365440889E-2</v>
      </c>
      <c r="N534" s="164">
        <f>IF(A5taxstdlife="n/a","n/a",IF(N$3&gt;(A5taxstdlife+$E534),((Input!$G$147+Input!$G$113)*$G$7)-SUM($G534:M534),((Input!$G$147+Input!$G$113)*$G$7)/A5taxstdlife))</f>
        <v>6.6962826365440889E-2</v>
      </c>
      <c r="O534" s="164">
        <f>IF(A5taxstdlife="n/a","n/a",IF(O$3&gt;(A5taxstdlife+$E534),((Input!$G$147+Input!$G$113)*$G$7)-SUM($G534:N534),((Input!$G$147+Input!$G$113)*$G$7)/A5taxstdlife))</f>
        <v>6.6962826365440889E-2</v>
      </c>
      <c r="P534" s="164">
        <f>IF(A5taxstdlife="n/a","n/a",IF(P$3&gt;(A5taxstdlife+$E534),((Input!$G$147+Input!$G$113)*$G$7)-SUM($G534:O534),((Input!$G$147+Input!$G$113)*$G$7)/A5taxstdlife))</f>
        <v>6.6962826365440889E-2</v>
      </c>
      <c r="Q534" s="164">
        <f>IF(A5taxstdlife="n/a","n/a",IF(Q$3&gt;(A5taxstdlife+$E534),((Input!$G$147+Input!$G$113)*$G$7)-SUM($G534:P534),((Input!$G$147+Input!$G$113)*$G$7)/A5taxstdlife))</f>
        <v>6.6962826365440889E-2</v>
      </c>
      <c r="R534" s="164">
        <f>IF(A5taxstdlife="n/a","n/a",IF(R$3&gt;(A5taxstdlife+$E534),((Input!$G$147+Input!$G$113)*$G$7)-SUM($G534:Q534),((Input!$G$147+Input!$G$113)*$G$7)/A5taxstdlife))</f>
        <v>6.6962826365440889E-2</v>
      </c>
      <c r="S534" s="164">
        <f>IF(A5taxstdlife="n/a","n/a",IF(S$3&gt;(A5taxstdlife+$E534),((Input!$G$147+Input!$G$113)*$G$7)-SUM($G534:R534),((Input!$G$147+Input!$G$113)*$G$7)/A5taxstdlife))</f>
        <v>6.6962826365440889E-2</v>
      </c>
      <c r="T534" s="164">
        <f>IF(A5taxstdlife="n/a","n/a",IF(T$3&gt;(A5taxstdlife+$E534),((Input!$G$147+Input!$G$113)*$G$7)-SUM($G534:S534),((Input!$G$147+Input!$G$113)*$G$7)/A5taxstdlife))</f>
        <v>6.6962826365440889E-2</v>
      </c>
      <c r="U534" s="164">
        <f>IF(A5taxstdlife="n/a","n/a",IF(U$3&gt;(A5taxstdlife+$E534),((Input!$G$147+Input!$G$113)*$G$7)-SUM($G534:T534),((Input!$G$147+Input!$G$113)*$G$7)/A5taxstdlife))</f>
        <v>6.6962826365440889E-2</v>
      </c>
      <c r="V534" s="164">
        <f>IF(A5taxstdlife="n/a","n/a",IF(V$3&gt;(A5taxstdlife+$E534),((Input!$G$147+Input!$G$113)*$G$7)-SUM($G534:U534),((Input!$G$147+Input!$G$113)*$G$7)/A5taxstdlife))</f>
        <v>6.6962826365440889E-2</v>
      </c>
      <c r="W534" s="164">
        <f>IF(A5taxstdlife="n/a","n/a",IF(W$3&gt;(A5taxstdlife+$E534),((Input!$G$147+Input!$G$113)*$G$7)-SUM($G534:V534),((Input!$G$147+Input!$G$113)*$G$7)/A5taxstdlife))</f>
        <v>6.6962826365440889E-2</v>
      </c>
      <c r="X534" s="164">
        <f>IF(A5taxstdlife="n/a","n/a",IF(X$3&gt;(A5taxstdlife+$E534),((Input!$G$147+Input!$G$113)*$G$7)-SUM($G534:W534),((Input!$G$147+Input!$G$113)*$G$7)/A5taxstdlife))</f>
        <v>6.6962826365440889E-2</v>
      </c>
      <c r="Y534" s="164">
        <f>IF(A5taxstdlife="n/a","n/a",IF(Y$3&gt;(A5taxstdlife+$E534),((Input!$G$147+Input!$G$113)*$G$7)-SUM($G534:X534),((Input!$G$147+Input!$G$113)*$G$7)/A5taxstdlife))</f>
        <v>6.6962826365440889E-2</v>
      </c>
      <c r="Z534" s="164">
        <f>IF(A5taxstdlife="n/a","n/a",IF(Z$3&gt;(A5taxstdlife+$E534),((Input!$G$147+Input!$G$113)*$G$7)-SUM($G534:Y534),((Input!$G$147+Input!$G$113)*$G$7)/A5taxstdlife))</f>
        <v>6.6962826365440889E-2</v>
      </c>
      <c r="AA534" s="164">
        <f>IF(A5taxstdlife="n/a","n/a",IF(AA$3&gt;(A5taxstdlife+$E534),((Input!$G$147+Input!$G$113)*$G$7)-SUM($G534:Z534),((Input!$G$147+Input!$G$113)*$G$7)/A5taxstdlife))</f>
        <v>6.6962826365440889E-2</v>
      </c>
      <c r="AB534" s="164">
        <f>IF(A5taxstdlife="n/a","n/a",IF(AB$3&gt;(A5taxstdlife+$E534),((Input!$G$147+Input!$G$113)*$G$7)-SUM($G534:AA534),((Input!$G$147+Input!$G$113)*$G$7)/A5taxstdlife))</f>
        <v>6.6962826365440889E-2</v>
      </c>
      <c r="AC534" s="164">
        <f>IF(A5taxstdlife="n/a","n/a",IF(AC$3&gt;(A5taxstdlife+$E534),((Input!$G$147+Input!$G$113)*$G$7)-SUM($G534:AB534),((Input!$G$147+Input!$G$113)*$G$7)/A5taxstdlife))</f>
        <v>6.6962826365440889E-2</v>
      </c>
      <c r="AD534" s="164">
        <f>IF(A5taxstdlife="n/a","n/a",IF(AD$3&gt;(A5taxstdlife+$E534),((Input!$G$147+Input!$G$113)*$G$7)-SUM($G534:AC534),((Input!$G$147+Input!$G$113)*$G$7)/A5taxstdlife))</f>
        <v>6.6962826365440889E-2</v>
      </c>
      <c r="AE534" s="164">
        <f>IF(A5taxstdlife="n/a","n/a",IF(AE$3&gt;(A5taxstdlife+$E534),((Input!$G$147+Input!$G$113)*$G$7)-SUM($G534:AD534),((Input!$G$147+Input!$G$113)*$G$7)/A5taxstdlife))</f>
        <v>6.6962826365440889E-2</v>
      </c>
      <c r="AF534" s="164">
        <f>IF(A5taxstdlife="n/a","n/a",IF(AF$3&gt;(A5taxstdlife+$E534),((Input!$G$147+Input!$G$113)*$G$7)-SUM($G534:AE534),((Input!$G$147+Input!$G$113)*$G$7)/A5taxstdlife))</f>
        <v>6.6962826365440889E-2</v>
      </c>
      <c r="AG534" s="164">
        <f>IF(A5taxstdlife="n/a","n/a",IF(AG$3&gt;(A5taxstdlife+$E534),((Input!$G$147+Input!$G$113)*$G$7)-SUM($G534:AF534),((Input!$G$147+Input!$G$113)*$G$7)/A5taxstdlife))</f>
        <v>6.6962826365440889E-2</v>
      </c>
      <c r="AH534" s="164">
        <f>IF(A5taxstdlife="n/a","n/a",IF(AH$3&gt;(A5taxstdlife+$E534),((Input!$G$147+Input!$G$113)*$G$7)-SUM($G534:AG534),((Input!$G$147+Input!$G$113)*$G$7)/A5taxstdlife))</f>
        <v>6.6962826365440889E-2</v>
      </c>
      <c r="AI534" s="164">
        <f>IF(A5taxstdlife="n/a","n/a",IF(AI$3&gt;(A5taxstdlife+$E534),((Input!$G$147+Input!$G$113)*$G$7)-SUM($G534:AH534),((Input!$G$147+Input!$G$113)*$G$7)/A5taxstdlife))</f>
        <v>6.6962826365440889E-2</v>
      </c>
      <c r="AJ534" s="164">
        <f>IF(A5taxstdlife="n/a","n/a",IF(AJ$3&gt;(A5taxstdlife+$E534),((Input!$G$147+Input!$G$113)*$G$7)-SUM($G534:AI534),((Input!$G$147+Input!$G$113)*$G$7)/A5taxstdlife))</f>
        <v>6.6962826365440889E-2</v>
      </c>
      <c r="AK534" s="164">
        <f>IF(A5taxstdlife="n/a","n/a",IF(AK$3&gt;(A5taxstdlife+$E534),((Input!$G$147+Input!$G$113)*$G$7)-SUM($G534:AJ534),((Input!$G$147+Input!$G$113)*$G$7)/A5taxstdlife))</f>
        <v>6.6962826365440889E-2</v>
      </c>
      <c r="AL534" s="164">
        <f>IF(A5taxstdlife="n/a","n/a",IF(AL$3&gt;(A5taxstdlife+$E534),((Input!$G$147+Input!$G$113)*$G$7)-SUM($G534:AK534),((Input!$G$147+Input!$G$113)*$G$7)/A5taxstdlife))</f>
        <v>6.6962826365440889E-2</v>
      </c>
      <c r="AM534" s="164">
        <f>IF(A5taxstdlife="n/a","n/a",IF(AM$3&gt;(A5taxstdlife+$E534),((Input!$G$147+Input!$G$113)*$G$7)-SUM($G534:AL534),((Input!$G$147+Input!$G$113)*$G$7)/A5taxstdlife))</f>
        <v>6.6962826365440889E-2</v>
      </c>
      <c r="AN534" s="164">
        <f>IF(A5taxstdlife="n/a","n/a",IF(AN$3&gt;(A5taxstdlife+$E534),((Input!$G$147+Input!$G$113)*$G$7)-SUM($G534:AM534),((Input!$G$147+Input!$G$113)*$G$7)/A5taxstdlife))</f>
        <v>6.6962826365440889E-2</v>
      </c>
      <c r="AO534" s="164">
        <f>IF(A5taxstdlife="n/a","n/a",IF(AO$3&gt;(A5taxstdlife+$E534),((Input!$G$147+Input!$G$113)*$G$7)-SUM($G534:AN534),((Input!$G$147+Input!$G$113)*$G$7)/A5taxstdlife))</f>
        <v>6.6962826365440889E-2</v>
      </c>
      <c r="AP534" s="164">
        <f>IF(A5taxstdlife="n/a","n/a",IF(AP$3&gt;(A5taxstdlife+$E534),((Input!$G$147+Input!$G$113)*$G$7)-SUM($G534:AO534),((Input!$G$147+Input!$G$113)*$G$7)/A5taxstdlife))</f>
        <v>6.6962826365440889E-2</v>
      </c>
      <c r="AQ534" s="164">
        <f>IF(A5taxstdlife="n/a","n/a",IF(AQ$3&gt;(A5taxstdlife+$E534),((Input!$G$147+Input!$G$113)*$G$7)-SUM($G534:AP534),((Input!$G$147+Input!$G$113)*$G$7)/A5taxstdlife))</f>
        <v>6.6962826365440889E-2</v>
      </c>
      <c r="AR534" s="164">
        <f>IF(A5taxstdlife="n/a","n/a",IF(AR$3&gt;(A5taxstdlife+$E534),((Input!$G$147+Input!$G$113)*$G$7)-SUM($G534:AQ534),((Input!$G$147+Input!$G$113)*$G$7)/A5taxstdlife))</f>
        <v>6.6962826365440889E-2</v>
      </c>
      <c r="AS534" s="164">
        <f>IF(A5taxstdlife="n/a","n/a",IF(AS$3&gt;(A5taxstdlife+$E534),((Input!$G$147+Input!$G$113)*$G$7)-SUM($G534:AR534),((Input!$G$147+Input!$G$113)*$G$7)/A5taxstdlife))</f>
        <v>6.6962826365440889E-2</v>
      </c>
      <c r="AT534" s="164">
        <f>IF(A5taxstdlife="n/a","n/a",IF(AT$3&gt;(A5taxstdlife+$E534),((Input!$G$147+Input!$G$113)*$G$7)-SUM($G534:AS534),((Input!$G$147+Input!$G$113)*$G$7)/A5taxstdlife))</f>
        <v>6.6962826365440889E-2</v>
      </c>
      <c r="AU534" s="164">
        <f>IF(A5taxstdlife="n/a","n/a",IF(AU$3&gt;(A5taxstdlife+$E534),((Input!$G$147+Input!$G$113)*$G$7)-SUM($G534:AT534),((Input!$G$147+Input!$G$113)*$G$7)/A5taxstdlife))</f>
        <v>6.6962826365440889E-2</v>
      </c>
      <c r="AV534" s="164">
        <f>IF(A5taxstdlife="n/a","n/a",IF(AV$3&gt;(A5taxstdlife+$E534),((Input!$G$147+Input!$G$113)*$G$7)-SUM($G534:AU534),((Input!$G$147+Input!$G$113)*$G$7)/A5taxstdlife))</f>
        <v>6.6962826365440889E-2</v>
      </c>
      <c r="AW534" s="164">
        <f>IF(A5taxstdlife="n/a","n/a",IF(AW$3&gt;(A5taxstdlife+$E534),((Input!$G$147+Input!$G$113)*$G$7)-SUM($G534:AV534),((Input!$G$147+Input!$G$113)*$G$7)/A5taxstdlife))</f>
        <v>6.6962826365440889E-2</v>
      </c>
      <c r="AX534" s="164">
        <f>IF(A5taxstdlife="n/a","n/a",IF(AX$3&gt;(A5taxstdlife+$E534),((Input!$G$147+Input!$G$113)*$G$7)-SUM($G534:AW534),((Input!$G$147+Input!$G$113)*$G$7)/A5taxstdlife))</f>
        <v>6.6962826365440889E-2</v>
      </c>
      <c r="AY534" s="164">
        <f>IF(A5taxstdlife="n/a","n/a",IF(AY$3&gt;(A5taxstdlife+$E534),((Input!$G$147+Input!$G$113)*$G$7)-SUM($G534:AX534),((Input!$G$147+Input!$G$113)*$G$7)/A5taxstdlife))</f>
        <v>6.6962826365440889E-2</v>
      </c>
      <c r="AZ534" s="164">
        <f>IF(A5taxstdlife="n/a","n/a",IF(AZ$3&gt;(A5taxstdlife+$E534),((Input!$G$147+Input!$G$113)*$G$7)-SUM($G534:AY534),((Input!$G$147+Input!$G$113)*$G$7)/A5taxstdlife))</f>
        <v>6.6962826365440889E-2</v>
      </c>
      <c r="BA534" s="164">
        <f>IF(A5taxstdlife="n/a","n/a",IF(BA$3&gt;(A5taxstdlife+$E534),((Input!$G$147+Input!$G$113)*$G$7)-SUM($G534:AZ534),((Input!$G$147+Input!$G$113)*$G$7)/A5taxstdlife))</f>
        <v>1.7763568394002505E-15</v>
      </c>
      <c r="BB534" s="164">
        <f>IF(A5taxstdlife="n/a","n/a",IF(BB$3&gt;(A5taxstdlife+$E534),((Input!$G$147+Input!$G$113)*$G$7)-SUM($G534:BA534),((Input!$G$147+Input!$G$113)*$G$7)/A5taxstdlife))</f>
        <v>0</v>
      </c>
      <c r="BC534" s="164">
        <f>IF(A5taxstdlife="n/a","n/a",IF(BC$3&gt;(A5taxstdlife+$E534),((Input!$G$147+Input!$G$113)*$G$7)-SUM($G534:BB534),((Input!$G$147+Input!$G$113)*$G$7)/A5taxstdlife))</f>
        <v>0</v>
      </c>
      <c r="BD534" s="164">
        <f>IF(A5taxstdlife="n/a","n/a",IF(BD$3&gt;(A5taxstdlife+$E534),((Input!$G$147+Input!$G$113)*$G$7)-SUM($G534:BC534),((Input!$G$147+Input!$G$113)*$G$7)/A5taxstdlife))</f>
        <v>0</v>
      </c>
      <c r="BE534" s="164">
        <f>IF(A5taxstdlife="n/a","n/a",IF(BE$3&gt;(A5taxstdlife+$E534),((Input!$G$147+Input!$G$113)*$G$7)-SUM($G534:BD534),((Input!$G$147+Input!$G$113)*$G$7)/A5taxstdlife))</f>
        <v>0</v>
      </c>
      <c r="BF534" s="164">
        <f>IF(A5taxstdlife="n/a","n/a",IF(BF$3&gt;(A5taxstdlife+$E534),((Input!$G$147+Input!$G$113)*$G$7)-SUM($G534:BE534),((Input!$G$147+Input!$G$113)*$G$7)/A5taxstdlife))</f>
        <v>0</v>
      </c>
      <c r="BG534" s="164">
        <f>IF(A5taxstdlife="n/a","n/a",IF(BG$3&gt;(A5taxstdlife+$E534),((Input!$G$147+Input!$G$113)*$G$7)-SUM($G534:BF534),((Input!$G$147+Input!$G$113)*$G$7)/A5taxstdlife))</f>
        <v>0</v>
      </c>
      <c r="BH534" s="164">
        <f>IF(A5taxstdlife="n/a","n/a",IF(BH$3&gt;(A5taxstdlife+$E534),((Input!$G$147+Input!$G$113)*$G$7)-SUM($G534:BG534),((Input!$G$147+Input!$G$113)*$G$7)/A5taxstdlife))</f>
        <v>0</v>
      </c>
      <c r="BI534" s="164">
        <f>IF(A5taxstdlife="n/a","n/a",IF(BI$3&gt;(A5taxstdlife+$E534),((Input!$G$147+Input!$G$113)*$G$7)-SUM($G534:BH534),((Input!$G$147+Input!$G$113)*$G$7)/A5taxstdlife))</f>
        <v>0</v>
      </c>
      <c r="BJ534" s="18"/>
      <c r="BK534" s="18"/>
    </row>
    <row r="535" spans="1:63" s="6" customFormat="1" hidden="1" outlineLevel="2" x14ac:dyDescent="0.2">
      <c r="A535" s="18"/>
      <c r="B535" s="18"/>
      <c r="C535" s="36"/>
      <c r="D535" s="485"/>
      <c r="E535" s="283">
        <v>2</v>
      </c>
      <c r="F535" s="38"/>
      <c r="G535" s="306"/>
      <c r="H535" s="307"/>
      <c r="I535" s="164">
        <f>IF(A5taxstdlife="n/a","n/a",IF(I$3&gt;(A5taxstdlife+$E535),((Input!$H$147+Input!$H$113)*$H$7)-SUM($H535:H535),((Input!$H$147+Input!$H$113)*$H$7)/A5taxstdlife))</f>
        <v>0.10633354802639544</v>
      </c>
      <c r="J535" s="164">
        <f>IF(A5taxstdlife="n/a","n/a",IF(J$3&gt;(A5taxstdlife+$E535),((Input!$H$147+Input!$H$113)*$H$7)-SUM($H535:I535),((Input!$H$147+Input!$H$113)*$H$7)/A5taxstdlife))</f>
        <v>0.10633354802639544</v>
      </c>
      <c r="K535" s="164">
        <f>IF(A5taxstdlife="n/a","n/a",IF(K$3&gt;(A5taxstdlife+$E535),((Input!$H$147+Input!$H$113)*$H$7)-SUM($H535:J535),((Input!$H$147+Input!$H$113)*$H$7)/A5taxstdlife))</f>
        <v>0.10633354802639544</v>
      </c>
      <c r="L535" s="164">
        <f>IF(A5taxstdlife="n/a","n/a",IF(L$3&gt;(A5taxstdlife+$E535),((Input!$H$147+Input!$H$113)*$H$7)-SUM($H535:K535),((Input!$H$147+Input!$H$113)*$H$7)/A5taxstdlife))</f>
        <v>0.10633354802639544</v>
      </c>
      <c r="M535" s="164">
        <f>IF(A5taxstdlife="n/a","n/a",IF(M$3&gt;(A5taxstdlife+$E535),((Input!$H$147+Input!$H$113)*$H$7)-SUM($H535:L535),((Input!$H$147+Input!$H$113)*$H$7)/A5taxstdlife))</f>
        <v>0.10633354802639544</v>
      </c>
      <c r="N535" s="164">
        <f>IF(A5taxstdlife="n/a","n/a",IF(N$3&gt;(A5taxstdlife+$E535),((Input!$H$147+Input!$H$113)*$H$7)-SUM($H535:M535),((Input!$H$147+Input!$H$113)*$H$7)/A5taxstdlife))</f>
        <v>0.10633354802639544</v>
      </c>
      <c r="O535" s="164">
        <f>IF(A5taxstdlife="n/a","n/a",IF(O$3&gt;(A5taxstdlife+$E535),((Input!$H$147+Input!$H$113)*$H$7)-SUM($H535:N535),((Input!$H$147+Input!$H$113)*$H$7)/A5taxstdlife))</f>
        <v>0.10633354802639544</v>
      </c>
      <c r="P535" s="164">
        <f>IF(A5taxstdlife="n/a","n/a",IF(P$3&gt;(A5taxstdlife+$E535),((Input!$H$147+Input!$H$113)*$H$7)-SUM($H535:O535),((Input!$H$147+Input!$H$113)*$H$7)/A5taxstdlife))</f>
        <v>0.10633354802639544</v>
      </c>
      <c r="Q535" s="164">
        <f>IF(A5taxstdlife="n/a","n/a",IF(Q$3&gt;(A5taxstdlife+$E535),((Input!$H$147+Input!$H$113)*$H$7)-SUM($H535:P535),((Input!$H$147+Input!$H$113)*$H$7)/A5taxstdlife))</f>
        <v>0.10633354802639544</v>
      </c>
      <c r="R535" s="164">
        <f>IF(A5taxstdlife="n/a","n/a",IF(R$3&gt;(A5taxstdlife+$E535),((Input!$H$147+Input!$H$113)*$H$7)-SUM($H535:Q535),((Input!$H$147+Input!$H$113)*$H$7)/A5taxstdlife))</f>
        <v>0.10633354802639544</v>
      </c>
      <c r="S535" s="164">
        <f>IF(A5taxstdlife="n/a","n/a",IF(S$3&gt;(A5taxstdlife+$E535),((Input!$H$147+Input!$H$113)*$H$7)-SUM($H535:R535),((Input!$H$147+Input!$H$113)*$H$7)/A5taxstdlife))</f>
        <v>0.10633354802639544</v>
      </c>
      <c r="T535" s="164">
        <f>IF(A5taxstdlife="n/a","n/a",IF(T$3&gt;(A5taxstdlife+$E535),((Input!$H$147+Input!$H$113)*$H$7)-SUM($H535:S535),((Input!$H$147+Input!$H$113)*$H$7)/A5taxstdlife))</f>
        <v>0.10633354802639544</v>
      </c>
      <c r="U535" s="164">
        <f>IF(A5taxstdlife="n/a","n/a",IF(U$3&gt;(A5taxstdlife+$E535),((Input!$H$147+Input!$H$113)*$H$7)-SUM($H535:T535),((Input!$H$147+Input!$H$113)*$H$7)/A5taxstdlife))</f>
        <v>0.10633354802639544</v>
      </c>
      <c r="V535" s="164">
        <f>IF(A5taxstdlife="n/a","n/a",IF(V$3&gt;(A5taxstdlife+$E535),((Input!$H$147+Input!$H$113)*$H$7)-SUM($H535:U535),((Input!$H$147+Input!$H$113)*$H$7)/A5taxstdlife))</f>
        <v>0.10633354802639544</v>
      </c>
      <c r="W535" s="164">
        <f>IF(A5taxstdlife="n/a","n/a",IF(W$3&gt;(A5taxstdlife+$E535),((Input!$H$147+Input!$H$113)*$H$7)-SUM($H535:V535),((Input!$H$147+Input!$H$113)*$H$7)/A5taxstdlife))</f>
        <v>0.10633354802639544</v>
      </c>
      <c r="X535" s="164">
        <f>IF(A5taxstdlife="n/a","n/a",IF(X$3&gt;(A5taxstdlife+$E535),((Input!$H$147+Input!$H$113)*$H$7)-SUM($H535:W535),((Input!$H$147+Input!$H$113)*$H$7)/A5taxstdlife))</f>
        <v>0.10633354802639544</v>
      </c>
      <c r="Y535" s="164">
        <f>IF(A5taxstdlife="n/a","n/a",IF(Y$3&gt;(A5taxstdlife+$E535),((Input!$H$147+Input!$H$113)*$H$7)-SUM($H535:X535),((Input!$H$147+Input!$H$113)*$H$7)/A5taxstdlife))</f>
        <v>0.10633354802639544</v>
      </c>
      <c r="Z535" s="164">
        <f>IF(A5taxstdlife="n/a","n/a",IF(Z$3&gt;(A5taxstdlife+$E535),((Input!$H$147+Input!$H$113)*$H$7)-SUM($H535:Y535),((Input!$H$147+Input!$H$113)*$H$7)/A5taxstdlife))</f>
        <v>0.10633354802639544</v>
      </c>
      <c r="AA535" s="164">
        <f>IF(A5taxstdlife="n/a","n/a",IF(AA$3&gt;(A5taxstdlife+$E535),((Input!$H$147+Input!$H$113)*$H$7)-SUM($H535:Z535),((Input!$H$147+Input!$H$113)*$H$7)/A5taxstdlife))</f>
        <v>0.10633354802639544</v>
      </c>
      <c r="AB535" s="164">
        <f>IF(A5taxstdlife="n/a","n/a",IF(AB$3&gt;(A5taxstdlife+$E535),((Input!$H$147+Input!$H$113)*$H$7)-SUM($H535:AA535),((Input!$H$147+Input!$H$113)*$H$7)/A5taxstdlife))</f>
        <v>0.10633354802639544</v>
      </c>
      <c r="AC535" s="164">
        <f>IF(A5taxstdlife="n/a","n/a",IF(AC$3&gt;(A5taxstdlife+$E535),((Input!$H$147+Input!$H$113)*$H$7)-SUM($H535:AB535),((Input!$H$147+Input!$H$113)*$H$7)/A5taxstdlife))</f>
        <v>0.10633354802639544</v>
      </c>
      <c r="AD535" s="164">
        <f>IF(A5taxstdlife="n/a","n/a",IF(AD$3&gt;(A5taxstdlife+$E535),((Input!$H$147+Input!$H$113)*$H$7)-SUM($H535:AC535),((Input!$H$147+Input!$H$113)*$H$7)/A5taxstdlife))</f>
        <v>0.10633354802639544</v>
      </c>
      <c r="AE535" s="164">
        <f>IF(A5taxstdlife="n/a","n/a",IF(AE$3&gt;(A5taxstdlife+$E535),((Input!$H$147+Input!$H$113)*$H$7)-SUM($H535:AD535),((Input!$H$147+Input!$H$113)*$H$7)/A5taxstdlife))</f>
        <v>0.10633354802639544</v>
      </c>
      <c r="AF535" s="164">
        <f>IF(A5taxstdlife="n/a","n/a",IF(AF$3&gt;(A5taxstdlife+$E535),((Input!$H$147+Input!$H$113)*$H$7)-SUM($H535:AE535),((Input!$H$147+Input!$H$113)*$H$7)/A5taxstdlife))</f>
        <v>0.10633354802639544</v>
      </c>
      <c r="AG535" s="164">
        <f>IF(A5taxstdlife="n/a","n/a",IF(AG$3&gt;(A5taxstdlife+$E535),((Input!$H$147+Input!$H$113)*$H$7)-SUM($H535:AF535),((Input!$H$147+Input!$H$113)*$H$7)/A5taxstdlife))</f>
        <v>0.10633354802639544</v>
      </c>
      <c r="AH535" s="164">
        <f>IF(A5taxstdlife="n/a","n/a",IF(AH$3&gt;(A5taxstdlife+$E535),((Input!$H$147+Input!$H$113)*$H$7)-SUM($H535:AG535),((Input!$H$147+Input!$H$113)*$H$7)/A5taxstdlife))</f>
        <v>0.10633354802639544</v>
      </c>
      <c r="AI535" s="164">
        <f>IF(A5taxstdlife="n/a","n/a",IF(AI$3&gt;(A5taxstdlife+$E535),((Input!$H$147+Input!$H$113)*$H$7)-SUM($H535:AH535),((Input!$H$147+Input!$H$113)*$H$7)/A5taxstdlife))</f>
        <v>0.10633354802639544</v>
      </c>
      <c r="AJ535" s="164">
        <f>IF(A5taxstdlife="n/a","n/a",IF(AJ$3&gt;(A5taxstdlife+$E535),((Input!$H$147+Input!$H$113)*$H$7)-SUM($H535:AI535),((Input!$H$147+Input!$H$113)*$H$7)/A5taxstdlife))</f>
        <v>0.10633354802639544</v>
      </c>
      <c r="AK535" s="164">
        <f>IF(A5taxstdlife="n/a","n/a",IF(AK$3&gt;(A5taxstdlife+$E535),((Input!$H$147+Input!$H$113)*$H$7)-SUM($H535:AJ535),((Input!$H$147+Input!$H$113)*$H$7)/A5taxstdlife))</f>
        <v>0.10633354802639544</v>
      </c>
      <c r="AL535" s="164">
        <f>IF(A5taxstdlife="n/a","n/a",IF(AL$3&gt;(A5taxstdlife+$E535),((Input!$H$147+Input!$H$113)*$H$7)-SUM($H535:AK535),((Input!$H$147+Input!$H$113)*$H$7)/A5taxstdlife))</f>
        <v>0.10633354802639544</v>
      </c>
      <c r="AM535" s="164">
        <f>IF(A5taxstdlife="n/a","n/a",IF(AM$3&gt;(A5taxstdlife+$E535),((Input!$H$147+Input!$H$113)*$H$7)-SUM($H535:AL535),((Input!$H$147+Input!$H$113)*$H$7)/A5taxstdlife))</f>
        <v>0.10633354802639544</v>
      </c>
      <c r="AN535" s="164">
        <f>IF(A5taxstdlife="n/a","n/a",IF(AN$3&gt;(A5taxstdlife+$E535),((Input!$H$147+Input!$H$113)*$H$7)-SUM($H535:AM535),((Input!$H$147+Input!$H$113)*$H$7)/A5taxstdlife))</f>
        <v>0.10633354802639544</v>
      </c>
      <c r="AO535" s="164">
        <f>IF(A5taxstdlife="n/a","n/a",IF(AO$3&gt;(A5taxstdlife+$E535),((Input!$H$147+Input!$H$113)*$H$7)-SUM($H535:AN535),((Input!$H$147+Input!$H$113)*$H$7)/A5taxstdlife))</f>
        <v>0.10633354802639544</v>
      </c>
      <c r="AP535" s="164">
        <f>IF(A5taxstdlife="n/a","n/a",IF(AP$3&gt;(A5taxstdlife+$E535),((Input!$H$147+Input!$H$113)*$H$7)-SUM($H535:AO535),((Input!$H$147+Input!$H$113)*$H$7)/A5taxstdlife))</f>
        <v>0.10633354802639544</v>
      </c>
      <c r="AQ535" s="164">
        <f>IF(A5taxstdlife="n/a","n/a",IF(AQ$3&gt;(A5taxstdlife+$E535),((Input!$H$147+Input!$H$113)*$H$7)-SUM($H535:AP535),((Input!$H$147+Input!$H$113)*$H$7)/A5taxstdlife))</f>
        <v>0.10633354802639544</v>
      </c>
      <c r="AR535" s="164">
        <f>IF(A5taxstdlife="n/a","n/a",IF(AR$3&gt;(A5taxstdlife+$E535),((Input!$H$147+Input!$H$113)*$H$7)-SUM($H535:AQ535),((Input!$H$147+Input!$H$113)*$H$7)/A5taxstdlife))</f>
        <v>0.10633354802639544</v>
      </c>
      <c r="AS535" s="164">
        <f>IF(A5taxstdlife="n/a","n/a",IF(AS$3&gt;(A5taxstdlife+$E535),((Input!$H$147+Input!$H$113)*$H$7)-SUM($H535:AR535),((Input!$H$147+Input!$H$113)*$H$7)/A5taxstdlife))</f>
        <v>0.10633354802639544</v>
      </c>
      <c r="AT535" s="164">
        <f>IF(A5taxstdlife="n/a","n/a",IF(AT$3&gt;(A5taxstdlife+$E535),((Input!$H$147+Input!$H$113)*$H$7)-SUM($H535:AS535),((Input!$H$147+Input!$H$113)*$H$7)/A5taxstdlife))</f>
        <v>0.10633354802639544</v>
      </c>
      <c r="AU535" s="164">
        <f>IF(A5taxstdlife="n/a","n/a",IF(AU$3&gt;(A5taxstdlife+$E535),((Input!$H$147+Input!$H$113)*$H$7)-SUM($H535:AT535),((Input!$H$147+Input!$H$113)*$H$7)/A5taxstdlife))</f>
        <v>0.10633354802639544</v>
      </c>
      <c r="AV535" s="164">
        <f>IF(A5taxstdlife="n/a","n/a",IF(AV$3&gt;(A5taxstdlife+$E535),((Input!$H$147+Input!$H$113)*$H$7)-SUM($H535:AU535),((Input!$H$147+Input!$H$113)*$H$7)/A5taxstdlife))</f>
        <v>0.10633354802639544</v>
      </c>
      <c r="AW535" s="164">
        <f>IF(A5taxstdlife="n/a","n/a",IF(AW$3&gt;(A5taxstdlife+$E535),((Input!$H$147+Input!$H$113)*$H$7)-SUM($H535:AV535),((Input!$H$147+Input!$H$113)*$H$7)/A5taxstdlife))</f>
        <v>0.10633354802639544</v>
      </c>
      <c r="AX535" s="164">
        <f>IF(A5taxstdlife="n/a","n/a",IF(AX$3&gt;(A5taxstdlife+$E535),((Input!$H$147+Input!$H$113)*$H$7)-SUM($H535:AW535),((Input!$H$147+Input!$H$113)*$H$7)/A5taxstdlife))</f>
        <v>0.10633354802639544</v>
      </c>
      <c r="AY535" s="164">
        <f>IF(A5taxstdlife="n/a","n/a",IF(AY$3&gt;(A5taxstdlife+$E535),((Input!$H$147+Input!$H$113)*$H$7)-SUM($H535:AX535),((Input!$H$147+Input!$H$113)*$H$7)/A5taxstdlife))</f>
        <v>0.10633354802639544</v>
      </c>
      <c r="AZ535" s="164">
        <f>IF(A5taxstdlife="n/a","n/a",IF(AZ$3&gt;(A5taxstdlife+$E535),((Input!$H$147+Input!$H$113)*$H$7)-SUM($H535:AY535),((Input!$H$147+Input!$H$113)*$H$7)/A5taxstdlife))</f>
        <v>0.10633354802639544</v>
      </c>
      <c r="BA535" s="164">
        <f>IF(A5taxstdlife="n/a","n/a",IF(BA$3&gt;(A5taxstdlife+$E535),((Input!$H$147+Input!$H$113)*$H$7)-SUM($H535:AZ535),((Input!$H$147+Input!$H$113)*$H$7)/A5taxstdlife))</f>
        <v>0.10633354802639544</v>
      </c>
      <c r="BB535" s="164">
        <f>IF(A5taxstdlife="n/a","n/a",IF(BB$3&gt;(A5taxstdlife+$E535),((Input!$H$147+Input!$H$113)*$H$7)-SUM($H535:BA535),((Input!$H$147+Input!$H$113)*$H$7)/A5taxstdlife))</f>
        <v>0</v>
      </c>
      <c r="BC535" s="164">
        <f>IF(A5taxstdlife="n/a","n/a",IF(BC$3&gt;(A5taxstdlife+$E535),((Input!$H$147+Input!$H$113)*$H$7)-SUM($H535:BB535),((Input!$H$147+Input!$H$113)*$H$7)/A5taxstdlife))</f>
        <v>0</v>
      </c>
      <c r="BD535" s="164">
        <f>IF(A5taxstdlife="n/a","n/a",IF(BD$3&gt;(A5taxstdlife+$E535),((Input!$H$147+Input!$H$113)*$H$7)-SUM($H535:BC535),((Input!$H$147+Input!$H$113)*$H$7)/A5taxstdlife))</f>
        <v>0</v>
      </c>
      <c r="BE535" s="164">
        <f>IF(A5taxstdlife="n/a","n/a",IF(BE$3&gt;(A5taxstdlife+$E535),((Input!$H$147+Input!$H$113)*$H$7)-SUM($H535:BD535),((Input!$H$147+Input!$H$113)*$H$7)/A5taxstdlife))</f>
        <v>0</v>
      </c>
      <c r="BF535" s="164">
        <f>IF(A5taxstdlife="n/a","n/a",IF(BF$3&gt;(A5taxstdlife+$E535),((Input!$H$147+Input!$H$113)*$H$7)-SUM($H535:BE535),((Input!$H$147+Input!$H$113)*$H$7)/A5taxstdlife))</f>
        <v>0</v>
      </c>
      <c r="BG535" s="164">
        <f>IF(A5taxstdlife="n/a","n/a",IF(BG$3&gt;(A5taxstdlife+$E535),((Input!$H$147+Input!$H$113)*$H$7)-SUM($H535:BF535),((Input!$H$147+Input!$H$113)*$H$7)/A5taxstdlife))</f>
        <v>0</v>
      </c>
      <c r="BH535" s="164">
        <f>IF(A5taxstdlife="n/a","n/a",IF(BH$3&gt;(A5taxstdlife+$E535),((Input!$H$147+Input!$H$113)*$H$7)-SUM($H535:BG535),((Input!$H$147+Input!$H$113)*$H$7)/A5taxstdlife))</f>
        <v>0</v>
      </c>
      <c r="BI535" s="164">
        <f>IF(A5taxstdlife="n/a","n/a",IF(BI$3&gt;(A5taxstdlife+$E535),((Input!$H$147+Input!$H$113)*$H$7)-SUM($H535:BH535),((Input!$H$147+Input!$H$113)*$H$7)/A5taxstdlife))</f>
        <v>0</v>
      </c>
      <c r="BJ535" s="18"/>
      <c r="BK535" s="18"/>
    </row>
    <row r="536" spans="1:63" s="6" customFormat="1" hidden="1" outlineLevel="2" x14ac:dyDescent="0.2">
      <c r="A536" s="18"/>
      <c r="B536" s="18"/>
      <c r="C536" s="36"/>
      <c r="D536" s="485"/>
      <c r="E536" s="283">
        <v>3</v>
      </c>
      <c r="F536" s="38"/>
      <c r="G536" s="306"/>
      <c r="H536" s="308"/>
      <c r="I536" s="307"/>
      <c r="J536" s="164">
        <f>IF(A5taxstdlife="n/a","n/a",IF(J$3&gt;(A5taxstdlife+$E536),((Input!$I$147+Input!$I$113)*$I$7)-SUM($I536:I536),((Input!$I$147+Input!$I$113)*$I$7)/A5taxstdlife))</f>
        <v>0.16518679054737173</v>
      </c>
      <c r="K536" s="164">
        <f>IF(A5taxstdlife="n/a","n/a",IF(K$3&gt;(A5taxstdlife+$E536),((Input!$I$147+Input!$I$113)*$I$7)-SUM($I536:J536),((Input!$I$147+Input!$I$113)*$I$7)/A5taxstdlife))</f>
        <v>0.16518679054737173</v>
      </c>
      <c r="L536" s="164">
        <f>IF(A5taxstdlife="n/a","n/a",IF(L$3&gt;(A5taxstdlife+$E536),((Input!$I$147+Input!$I$113)*$I$7)-SUM($I536:K536),((Input!$I$147+Input!$I$113)*$I$7)/A5taxstdlife))</f>
        <v>0.16518679054737173</v>
      </c>
      <c r="M536" s="164">
        <f>IF(A5taxstdlife="n/a","n/a",IF(M$3&gt;(A5taxstdlife+$E536),((Input!$I$147+Input!$I$113)*$I$7)-SUM($I536:L536),((Input!$I$147+Input!$I$113)*$I$7)/A5taxstdlife))</f>
        <v>0.16518679054737173</v>
      </c>
      <c r="N536" s="164">
        <f>IF(A5taxstdlife="n/a","n/a",IF(N$3&gt;(A5taxstdlife+$E536),((Input!$I$147+Input!$I$113)*$I$7)-SUM($I536:M536),((Input!$I$147+Input!$I$113)*$I$7)/A5taxstdlife))</f>
        <v>0.16518679054737173</v>
      </c>
      <c r="O536" s="164">
        <f>IF(A5taxstdlife="n/a","n/a",IF(O$3&gt;(A5taxstdlife+$E536),((Input!$I$147+Input!$I$113)*$I$7)-SUM($I536:N536),((Input!$I$147+Input!$I$113)*$I$7)/A5taxstdlife))</f>
        <v>0.16518679054737173</v>
      </c>
      <c r="P536" s="164">
        <f>IF(A5taxstdlife="n/a","n/a",IF(P$3&gt;(A5taxstdlife+$E536),((Input!$I$147+Input!$I$113)*$I$7)-SUM($I536:O536),((Input!$I$147+Input!$I$113)*$I$7)/A5taxstdlife))</f>
        <v>0.16518679054737173</v>
      </c>
      <c r="Q536" s="164">
        <f>IF(A5taxstdlife="n/a","n/a",IF(Q$3&gt;(A5taxstdlife+$E536),((Input!$I$147+Input!$I$113)*$I$7)-SUM($I536:P536),((Input!$I$147+Input!$I$113)*$I$7)/A5taxstdlife))</f>
        <v>0.16518679054737173</v>
      </c>
      <c r="R536" s="164">
        <f>IF(A5taxstdlife="n/a","n/a",IF(R$3&gt;(A5taxstdlife+$E536),((Input!$I$147+Input!$I$113)*$I$7)-SUM($I536:Q536),((Input!$I$147+Input!$I$113)*$I$7)/A5taxstdlife))</f>
        <v>0.16518679054737173</v>
      </c>
      <c r="S536" s="164">
        <f>IF(A5taxstdlife="n/a","n/a",IF(S$3&gt;(A5taxstdlife+$E536),((Input!$I$147+Input!$I$113)*$I$7)-SUM($I536:R536),((Input!$I$147+Input!$I$113)*$I$7)/A5taxstdlife))</f>
        <v>0.16518679054737173</v>
      </c>
      <c r="T536" s="164">
        <f>IF(A5taxstdlife="n/a","n/a",IF(T$3&gt;(A5taxstdlife+$E536),((Input!$I$147+Input!$I$113)*$I$7)-SUM($I536:S536),((Input!$I$147+Input!$I$113)*$I$7)/A5taxstdlife))</f>
        <v>0.16518679054737173</v>
      </c>
      <c r="U536" s="164">
        <f>IF(A5taxstdlife="n/a","n/a",IF(U$3&gt;(A5taxstdlife+$E536),((Input!$I$147+Input!$I$113)*$I$7)-SUM($I536:T536),((Input!$I$147+Input!$I$113)*$I$7)/A5taxstdlife))</f>
        <v>0.16518679054737173</v>
      </c>
      <c r="V536" s="164">
        <f>IF(A5taxstdlife="n/a","n/a",IF(V$3&gt;(A5taxstdlife+$E536),((Input!$I$147+Input!$I$113)*$I$7)-SUM($I536:U536),((Input!$I$147+Input!$I$113)*$I$7)/A5taxstdlife))</f>
        <v>0.16518679054737173</v>
      </c>
      <c r="W536" s="164">
        <f>IF(A5taxstdlife="n/a","n/a",IF(W$3&gt;(A5taxstdlife+$E536),((Input!$I$147+Input!$I$113)*$I$7)-SUM($I536:V536),((Input!$I$147+Input!$I$113)*$I$7)/A5taxstdlife))</f>
        <v>0.16518679054737173</v>
      </c>
      <c r="X536" s="164">
        <f>IF(A5taxstdlife="n/a","n/a",IF(X$3&gt;(A5taxstdlife+$E536),((Input!$I$147+Input!$I$113)*$I$7)-SUM($I536:W536),((Input!$I$147+Input!$I$113)*$I$7)/A5taxstdlife))</f>
        <v>0.16518679054737173</v>
      </c>
      <c r="Y536" s="164">
        <f>IF(A5taxstdlife="n/a","n/a",IF(Y$3&gt;(A5taxstdlife+$E536),((Input!$I$147+Input!$I$113)*$I$7)-SUM($I536:X536),((Input!$I$147+Input!$I$113)*$I$7)/A5taxstdlife))</f>
        <v>0.16518679054737173</v>
      </c>
      <c r="Z536" s="164">
        <f>IF(A5taxstdlife="n/a","n/a",IF(Z$3&gt;(A5taxstdlife+$E536),((Input!$I$147+Input!$I$113)*$I$7)-SUM($I536:Y536),((Input!$I$147+Input!$I$113)*$I$7)/A5taxstdlife))</f>
        <v>0.16518679054737173</v>
      </c>
      <c r="AA536" s="164">
        <f>IF(A5taxstdlife="n/a","n/a",IF(AA$3&gt;(A5taxstdlife+$E536),((Input!$I$147+Input!$I$113)*$I$7)-SUM($I536:Z536),((Input!$I$147+Input!$I$113)*$I$7)/A5taxstdlife))</f>
        <v>0.16518679054737173</v>
      </c>
      <c r="AB536" s="164">
        <f>IF(A5taxstdlife="n/a","n/a",IF(AB$3&gt;(A5taxstdlife+$E536),((Input!$I$147+Input!$I$113)*$I$7)-SUM($I536:AA536),((Input!$I$147+Input!$I$113)*$I$7)/A5taxstdlife))</f>
        <v>0.16518679054737173</v>
      </c>
      <c r="AC536" s="164">
        <f>IF(A5taxstdlife="n/a","n/a",IF(AC$3&gt;(A5taxstdlife+$E536),((Input!$I$147+Input!$I$113)*$I$7)-SUM($I536:AB536),((Input!$I$147+Input!$I$113)*$I$7)/A5taxstdlife))</f>
        <v>0.16518679054737173</v>
      </c>
      <c r="AD536" s="164">
        <f>IF(A5taxstdlife="n/a","n/a",IF(AD$3&gt;(A5taxstdlife+$E536),((Input!$I$147+Input!$I$113)*$I$7)-SUM($I536:AC536),((Input!$I$147+Input!$I$113)*$I$7)/A5taxstdlife))</f>
        <v>0.16518679054737173</v>
      </c>
      <c r="AE536" s="164">
        <f>IF(A5taxstdlife="n/a","n/a",IF(AE$3&gt;(A5taxstdlife+$E536),((Input!$I$147+Input!$I$113)*$I$7)-SUM($I536:AD536),((Input!$I$147+Input!$I$113)*$I$7)/A5taxstdlife))</f>
        <v>0.16518679054737173</v>
      </c>
      <c r="AF536" s="164">
        <f>IF(A5taxstdlife="n/a","n/a",IF(AF$3&gt;(A5taxstdlife+$E536),((Input!$I$147+Input!$I$113)*$I$7)-SUM($I536:AE536),((Input!$I$147+Input!$I$113)*$I$7)/A5taxstdlife))</f>
        <v>0.16518679054737173</v>
      </c>
      <c r="AG536" s="164">
        <f>IF(A5taxstdlife="n/a","n/a",IF(AG$3&gt;(A5taxstdlife+$E536),((Input!$I$147+Input!$I$113)*$I$7)-SUM($I536:AF536),((Input!$I$147+Input!$I$113)*$I$7)/A5taxstdlife))</f>
        <v>0.16518679054737173</v>
      </c>
      <c r="AH536" s="164">
        <f>IF(A5taxstdlife="n/a","n/a",IF(AH$3&gt;(A5taxstdlife+$E536),((Input!$I$147+Input!$I$113)*$I$7)-SUM($I536:AG536),((Input!$I$147+Input!$I$113)*$I$7)/A5taxstdlife))</f>
        <v>0.16518679054737173</v>
      </c>
      <c r="AI536" s="164">
        <f>IF(A5taxstdlife="n/a","n/a",IF(AI$3&gt;(A5taxstdlife+$E536),((Input!$I$147+Input!$I$113)*$I$7)-SUM($I536:AH536),((Input!$I$147+Input!$I$113)*$I$7)/A5taxstdlife))</f>
        <v>0.16518679054737173</v>
      </c>
      <c r="AJ536" s="164">
        <f>IF(A5taxstdlife="n/a","n/a",IF(AJ$3&gt;(A5taxstdlife+$E536),((Input!$I$147+Input!$I$113)*$I$7)-SUM($I536:AI536),((Input!$I$147+Input!$I$113)*$I$7)/A5taxstdlife))</f>
        <v>0.16518679054737173</v>
      </c>
      <c r="AK536" s="164">
        <f>IF(A5taxstdlife="n/a","n/a",IF(AK$3&gt;(A5taxstdlife+$E536),((Input!$I$147+Input!$I$113)*$I$7)-SUM($I536:AJ536),((Input!$I$147+Input!$I$113)*$I$7)/A5taxstdlife))</f>
        <v>0.16518679054737173</v>
      </c>
      <c r="AL536" s="164">
        <f>IF(A5taxstdlife="n/a","n/a",IF(AL$3&gt;(A5taxstdlife+$E536),((Input!$I$147+Input!$I$113)*$I$7)-SUM($I536:AK536),((Input!$I$147+Input!$I$113)*$I$7)/A5taxstdlife))</f>
        <v>0.16518679054737173</v>
      </c>
      <c r="AM536" s="164">
        <f>IF(A5taxstdlife="n/a","n/a",IF(AM$3&gt;(A5taxstdlife+$E536),((Input!$I$147+Input!$I$113)*$I$7)-SUM($I536:AL536),((Input!$I$147+Input!$I$113)*$I$7)/A5taxstdlife))</f>
        <v>0.16518679054737173</v>
      </c>
      <c r="AN536" s="164">
        <f>IF(A5taxstdlife="n/a","n/a",IF(AN$3&gt;(A5taxstdlife+$E536),((Input!$I$147+Input!$I$113)*$I$7)-SUM($I536:AM536),((Input!$I$147+Input!$I$113)*$I$7)/A5taxstdlife))</f>
        <v>0.16518679054737173</v>
      </c>
      <c r="AO536" s="164">
        <f>IF(A5taxstdlife="n/a","n/a",IF(AO$3&gt;(A5taxstdlife+$E536),((Input!$I$147+Input!$I$113)*$I$7)-SUM($I536:AN536),((Input!$I$147+Input!$I$113)*$I$7)/A5taxstdlife))</f>
        <v>0.16518679054737173</v>
      </c>
      <c r="AP536" s="164">
        <f>IF(A5taxstdlife="n/a","n/a",IF(AP$3&gt;(A5taxstdlife+$E536),((Input!$I$147+Input!$I$113)*$I$7)-SUM($I536:AO536),((Input!$I$147+Input!$I$113)*$I$7)/A5taxstdlife))</f>
        <v>0.16518679054737173</v>
      </c>
      <c r="AQ536" s="164">
        <f>IF(A5taxstdlife="n/a","n/a",IF(AQ$3&gt;(A5taxstdlife+$E536),((Input!$I$147+Input!$I$113)*$I$7)-SUM($I536:AP536),((Input!$I$147+Input!$I$113)*$I$7)/A5taxstdlife))</f>
        <v>0.16518679054737173</v>
      </c>
      <c r="AR536" s="164">
        <f>IF(A5taxstdlife="n/a","n/a",IF(AR$3&gt;(A5taxstdlife+$E536),((Input!$I$147+Input!$I$113)*$I$7)-SUM($I536:AQ536),((Input!$I$147+Input!$I$113)*$I$7)/A5taxstdlife))</f>
        <v>0.16518679054737173</v>
      </c>
      <c r="AS536" s="164">
        <f>IF(A5taxstdlife="n/a","n/a",IF(AS$3&gt;(A5taxstdlife+$E536),((Input!$I$147+Input!$I$113)*$I$7)-SUM($I536:AR536),((Input!$I$147+Input!$I$113)*$I$7)/A5taxstdlife))</f>
        <v>0.16518679054737173</v>
      </c>
      <c r="AT536" s="164">
        <f>IF(A5taxstdlife="n/a","n/a",IF(AT$3&gt;(A5taxstdlife+$E536),((Input!$I$147+Input!$I$113)*$I$7)-SUM($I536:AS536),((Input!$I$147+Input!$I$113)*$I$7)/A5taxstdlife))</f>
        <v>0.16518679054737173</v>
      </c>
      <c r="AU536" s="164">
        <f>IF(A5taxstdlife="n/a","n/a",IF(AU$3&gt;(A5taxstdlife+$E536),((Input!$I$147+Input!$I$113)*$I$7)-SUM($I536:AT536),((Input!$I$147+Input!$I$113)*$I$7)/A5taxstdlife))</f>
        <v>0.16518679054737173</v>
      </c>
      <c r="AV536" s="164">
        <f>IF(A5taxstdlife="n/a","n/a",IF(AV$3&gt;(A5taxstdlife+$E536),((Input!$I$147+Input!$I$113)*$I$7)-SUM($I536:AU536),((Input!$I$147+Input!$I$113)*$I$7)/A5taxstdlife))</f>
        <v>0.16518679054737173</v>
      </c>
      <c r="AW536" s="164">
        <f>IF(A5taxstdlife="n/a","n/a",IF(AW$3&gt;(A5taxstdlife+$E536),((Input!$I$147+Input!$I$113)*$I$7)-SUM($I536:AV536),((Input!$I$147+Input!$I$113)*$I$7)/A5taxstdlife))</f>
        <v>0.16518679054737173</v>
      </c>
      <c r="AX536" s="164">
        <f>IF(A5taxstdlife="n/a","n/a",IF(AX$3&gt;(A5taxstdlife+$E536),((Input!$I$147+Input!$I$113)*$I$7)-SUM($I536:AW536),((Input!$I$147+Input!$I$113)*$I$7)/A5taxstdlife))</f>
        <v>0.16518679054737173</v>
      </c>
      <c r="AY536" s="164">
        <f>IF(A5taxstdlife="n/a","n/a",IF(AY$3&gt;(A5taxstdlife+$E536),((Input!$I$147+Input!$I$113)*$I$7)-SUM($I536:AX536),((Input!$I$147+Input!$I$113)*$I$7)/A5taxstdlife))</f>
        <v>0.16518679054737173</v>
      </c>
      <c r="AZ536" s="164">
        <f>IF(A5taxstdlife="n/a","n/a",IF(AZ$3&gt;(A5taxstdlife+$E536),((Input!$I$147+Input!$I$113)*$I$7)-SUM($I536:AY536),((Input!$I$147+Input!$I$113)*$I$7)/A5taxstdlife))</f>
        <v>0.16518679054737173</v>
      </c>
      <c r="BA536" s="164">
        <f>IF(A5taxstdlife="n/a","n/a",IF(BA$3&gt;(A5taxstdlife+$E536),((Input!$I$147+Input!$I$113)*$I$7)-SUM($I536:AZ536),((Input!$I$147+Input!$I$113)*$I$7)/A5taxstdlife))</f>
        <v>0.16518679054737173</v>
      </c>
      <c r="BB536" s="164">
        <f>IF(A5taxstdlife="n/a","n/a",IF(BB$3&gt;(A5taxstdlife+$E536),((Input!$I$147+Input!$I$113)*$I$7)-SUM($I536:BA536),((Input!$I$147+Input!$I$113)*$I$7)/A5taxstdlife))</f>
        <v>0.16518679054737173</v>
      </c>
      <c r="BC536" s="164">
        <f>IF(A5taxstdlife="n/a","n/a",IF(BC$3&gt;(A5taxstdlife+$E536),((Input!$I$147+Input!$I$113)*$I$7)-SUM($I536:BB536),((Input!$I$147+Input!$I$113)*$I$7)/A5taxstdlife))</f>
        <v>-4.4408920985006262E-15</v>
      </c>
      <c r="BD536" s="164">
        <f>IF(A5taxstdlife="n/a","n/a",IF(BD$3&gt;(A5taxstdlife+$E536),((Input!$I$147+Input!$I$113)*$I$7)-SUM($I536:BC536),((Input!$I$147+Input!$I$113)*$I$7)/A5taxstdlife))</f>
        <v>0</v>
      </c>
      <c r="BE536" s="164">
        <f>IF(A5taxstdlife="n/a","n/a",IF(BE$3&gt;(A5taxstdlife+$E536),((Input!$I$147+Input!$I$113)*$I$7)-SUM($I536:BD536),((Input!$I$147+Input!$I$113)*$I$7)/A5taxstdlife))</f>
        <v>0</v>
      </c>
      <c r="BF536" s="164">
        <f>IF(A5taxstdlife="n/a","n/a",IF(BF$3&gt;(A5taxstdlife+$E536),((Input!$I$147+Input!$I$113)*$I$7)-SUM($I536:BE536),((Input!$I$147+Input!$I$113)*$I$7)/A5taxstdlife))</f>
        <v>0</v>
      </c>
      <c r="BG536" s="164">
        <f>IF(A5taxstdlife="n/a","n/a",IF(BG$3&gt;(A5taxstdlife+$E536),((Input!$I$147+Input!$I$113)*$I$7)-SUM($I536:BF536),((Input!$I$147+Input!$I$113)*$I$7)/A5taxstdlife))</f>
        <v>0</v>
      </c>
      <c r="BH536" s="164">
        <f>IF(A5taxstdlife="n/a","n/a",IF(BH$3&gt;(A5taxstdlife+$E536),((Input!$I$147+Input!$I$113)*$I$7)-SUM($I536:BG536),((Input!$I$147+Input!$I$113)*$I$7)/A5taxstdlife))</f>
        <v>0</v>
      </c>
      <c r="BI536" s="164">
        <f>IF(A5taxstdlife="n/a","n/a",IF(BI$3&gt;(A5taxstdlife+$E536),((Input!$I$147+Input!$I$113)*$I$7)-SUM($I536:BH536),((Input!$I$147+Input!$I$113)*$I$7)/A5taxstdlife))</f>
        <v>0</v>
      </c>
      <c r="BJ536" s="18"/>
      <c r="BK536" s="18"/>
    </row>
    <row r="537" spans="1:63" s="6" customFormat="1" hidden="1" outlineLevel="2" x14ac:dyDescent="0.2">
      <c r="A537" s="18"/>
      <c r="B537" s="18"/>
      <c r="C537" s="36"/>
      <c r="D537" s="485"/>
      <c r="E537" s="283">
        <v>4</v>
      </c>
      <c r="F537" s="38"/>
      <c r="G537" s="306"/>
      <c r="H537" s="308"/>
      <c r="I537" s="308"/>
      <c r="J537" s="307"/>
      <c r="K537" s="164">
        <f>IF(A5taxstdlife="n/a","n/a",IF(K$3&gt;(A5taxstdlife+$E537),((Input!$J$147+Input!$J$113)*$J$7)-SUM($J537:J537),((Input!$J$147+Input!$J$113)*$J$7)/A5taxstdlife))</f>
        <v>8.7330865283315268E-2</v>
      </c>
      <c r="L537" s="164">
        <f>IF(A5taxstdlife="n/a","n/a",IF(L$3&gt;(A5taxstdlife+$E537),((Input!$J$147+Input!$J$113)*$J$7)-SUM($J537:K537),((Input!$J$147+Input!$J$113)*$J$7)/A5taxstdlife))</f>
        <v>8.7330865283315268E-2</v>
      </c>
      <c r="M537" s="164">
        <f>IF(A5taxstdlife="n/a","n/a",IF(M$3&gt;(A5taxstdlife+$E537),((Input!$J$147+Input!$J$113)*$J$7)-SUM($J537:L537),((Input!$J$147+Input!$J$113)*$J$7)/A5taxstdlife))</f>
        <v>8.7330865283315268E-2</v>
      </c>
      <c r="N537" s="164">
        <f>IF(A5taxstdlife="n/a","n/a",IF(N$3&gt;(A5taxstdlife+$E537),((Input!$J$147+Input!$J$113)*$J$7)-SUM($J537:M537),((Input!$J$147+Input!$J$113)*$J$7)/A5taxstdlife))</f>
        <v>8.7330865283315268E-2</v>
      </c>
      <c r="O537" s="164">
        <f>IF(A5taxstdlife="n/a","n/a",IF(O$3&gt;(A5taxstdlife+$E537),((Input!$J$147+Input!$J$113)*$J$7)-SUM($J537:N537),((Input!$J$147+Input!$J$113)*$J$7)/A5taxstdlife))</f>
        <v>8.7330865283315268E-2</v>
      </c>
      <c r="P537" s="164">
        <f>IF(A5taxstdlife="n/a","n/a",IF(P$3&gt;(A5taxstdlife+$E537),((Input!$J$147+Input!$J$113)*$J$7)-SUM($J537:O537),((Input!$J$147+Input!$J$113)*$J$7)/A5taxstdlife))</f>
        <v>8.7330865283315268E-2</v>
      </c>
      <c r="Q537" s="164">
        <f>IF(A5taxstdlife="n/a","n/a",IF(Q$3&gt;(A5taxstdlife+$E537),((Input!$J$147+Input!$J$113)*$J$7)-SUM($J537:P537),((Input!$J$147+Input!$J$113)*$J$7)/A5taxstdlife))</f>
        <v>8.7330865283315268E-2</v>
      </c>
      <c r="R537" s="164">
        <f>IF(A5taxstdlife="n/a","n/a",IF(R$3&gt;(A5taxstdlife+$E537),((Input!$J$147+Input!$J$113)*$J$7)-SUM($J537:Q537),((Input!$J$147+Input!$J$113)*$J$7)/A5taxstdlife))</f>
        <v>8.7330865283315268E-2</v>
      </c>
      <c r="S537" s="164">
        <f>IF(A5taxstdlife="n/a","n/a",IF(S$3&gt;(A5taxstdlife+$E537),((Input!$J$147+Input!$J$113)*$J$7)-SUM($J537:R537),((Input!$J$147+Input!$J$113)*$J$7)/A5taxstdlife))</f>
        <v>8.7330865283315268E-2</v>
      </c>
      <c r="T537" s="164">
        <f>IF(A5taxstdlife="n/a","n/a",IF(T$3&gt;(A5taxstdlife+$E537),((Input!$J$147+Input!$J$113)*$J$7)-SUM($J537:S537),((Input!$J$147+Input!$J$113)*$J$7)/A5taxstdlife))</f>
        <v>8.7330865283315268E-2</v>
      </c>
      <c r="U537" s="164">
        <f>IF(A5taxstdlife="n/a","n/a",IF(U$3&gt;(A5taxstdlife+$E537),((Input!$J$147+Input!$J$113)*$J$7)-SUM($J537:T537),((Input!$J$147+Input!$J$113)*$J$7)/A5taxstdlife))</f>
        <v>8.7330865283315268E-2</v>
      </c>
      <c r="V537" s="164">
        <f>IF(A5taxstdlife="n/a","n/a",IF(V$3&gt;(A5taxstdlife+$E537),((Input!$J$147+Input!$J$113)*$J$7)-SUM($J537:U537),((Input!$J$147+Input!$J$113)*$J$7)/A5taxstdlife))</f>
        <v>8.7330865283315268E-2</v>
      </c>
      <c r="W537" s="164">
        <f>IF(A5taxstdlife="n/a","n/a",IF(W$3&gt;(A5taxstdlife+$E537),((Input!$J$147+Input!$J$113)*$J$7)-SUM($J537:V537),((Input!$J$147+Input!$J$113)*$J$7)/A5taxstdlife))</f>
        <v>8.7330865283315268E-2</v>
      </c>
      <c r="X537" s="164">
        <f>IF(A5taxstdlife="n/a","n/a",IF(X$3&gt;(A5taxstdlife+$E537),((Input!$J$147+Input!$J$113)*$J$7)-SUM($J537:W537),((Input!$J$147+Input!$J$113)*$J$7)/A5taxstdlife))</f>
        <v>8.7330865283315268E-2</v>
      </c>
      <c r="Y537" s="164">
        <f>IF(A5taxstdlife="n/a","n/a",IF(Y$3&gt;(A5taxstdlife+$E537),((Input!$J$147+Input!$J$113)*$J$7)-SUM($J537:X537),((Input!$J$147+Input!$J$113)*$J$7)/A5taxstdlife))</f>
        <v>8.7330865283315268E-2</v>
      </c>
      <c r="Z537" s="164">
        <f>IF(A5taxstdlife="n/a","n/a",IF(Z$3&gt;(A5taxstdlife+$E537),((Input!$J$147+Input!$J$113)*$J$7)-SUM($J537:Y537),((Input!$J$147+Input!$J$113)*$J$7)/A5taxstdlife))</f>
        <v>8.7330865283315268E-2</v>
      </c>
      <c r="AA537" s="164">
        <f>IF(A5taxstdlife="n/a","n/a",IF(AA$3&gt;(A5taxstdlife+$E537),((Input!$J$147+Input!$J$113)*$J$7)-SUM($J537:Z537),((Input!$J$147+Input!$J$113)*$J$7)/A5taxstdlife))</f>
        <v>8.7330865283315268E-2</v>
      </c>
      <c r="AB537" s="164">
        <f>IF(A5taxstdlife="n/a","n/a",IF(AB$3&gt;(A5taxstdlife+$E537),((Input!$J$147+Input!$J$113)*$J$7)-SUM($J537:AA537),((Input!$J$147+Input!$J$113)*$J$7)/A5taxstdlife))</f>
        <v>8.7330865283315268E-2</v>
      </c>
      <c r="AC537" s="164">
        <f>IF(A5taxstdlife="n/a","n/a",IF(AC$3&gt;(A5taxstdlife+$E537),((Input!$J$147+Input!$J$113)*$J$7)-SUM($J537:AB537),((Input!$J$147+Input!$J$113)*$J$7)/A5taxstdlife))</f>
        <v>8.7330865283315268E-2</v>
      </c>
      <c r="AD537" s="164">
        <f>IF(A5taxstdlife="n/a","n/a",IF(AD$3&gt;(A5taxstdlife+$E537),((Input!$J$147+Input!$J$113)*$J$7)-SUM($J537:AC537),((Input!$J$147+Input!$J$113)*$J$7)/A5taxstdlife))</f>
        <v>8.7330865283315268E-2</v>
      </c>
      <c r="AE537" s="164">
        <f>IF(A5taxstdlife="n/a","n/a",IF(AE$3&gt;(A5taxstdlife+$E537),((Input!$J$147+Input!$J$113)*$J$7)-SUM($J537:AD537),((Input!$J$147+Input!$J$113)*$J$7)/A5taxstdlife))</f>
        <v>8.7330865283315268E-2</v>
      </c>
      <c r="AF537" s="164">
        <f>IF(A5taxstdlife="n/a","n/a",IF(AF$3&gt;(A5taxstdlife+$E537),((Input!$J$147+Input!$J$113)*$J$7)-SUM($J537:AE537),((Input!$J$147+Input!$J$113)*$J$7)/A5taxstdlife))</f>
        <v>8.7330865283315268E-2</v>
      </c>
      <c r="AG537" s="164">
        <f>IF(A5taxstdlife="n/a","n/a",IF(AG$3&gt;(A5taxstdlife+$E537),((Input!$J$147+Input!$J$113)*$J$7)-SUM($J537:AF537),((Input!$J$147+Input!$J$113)*$J$7)/A5taxstdlife))</f>
        <v>8.7330865283315268E-2</v>
      </c>
      <c r="AH537" s="164">
        <f>IF(A5taxstdlife="n/a","n/a",IF(AH$3&gt;(A5taxstdlife+$E537),((Input!$J$147+Input!$J$113)*$J$7)-SUM($J537:AG537),((Input!$J$147+Input!$J$113)*$J$7)/A5taxstdlife))</f>
        <v>8.7330865283315268E-2</v>
      </c>
      <c r="AI537" s="164">
        <f>IF(A5taxstdlife="n/a","n/a",IF(AI$3&gt;(A5taxstdlife+$E537),((Input!$J$147+Input!$J$113)*$J$7)-SUM($J537:AH537),((Input!$J$147+Input!$J$113)*$J$7)/A5taxstdlife))</f>
        <v>8.7330865283315268E-2</v>
      </c>
      <c r="AJ537" s="164">
        <f>IF(A5taxstdlife="n/a","n/a",IF(AJ$3&gt;(A5taxstdlife+$E537),((Input!$J$147+Input!$J$113)*$J$7)-SUM($J537:AI537),((Input!$J$147+Input!$J$113)*$J$7)/A5taxstdlife))</f>
        <v>8.7330865283315268E-2</v>
      </c>
      <c r="AK537" s="164">
        <f>IF(A5taxstdlife="n/a","n/a",IF(AK$3&gt;(A5taxstdlife+$E537),((Input!$J$147+Input!$J$113)*$J$7)-SUM($J537:AJ537),((Input!$J$147+Input!$J$113)*$J$7)/A5taxstdlife))</f>
        <v>8.7330865283315268E-2</v>
      </c>
      <c r="AL537" s="164">
        <f>IF(A5taxstdlife="n/a","n/a",IF(AL$3&gt;(A5taxstdlife+$E537),((Input!$J$147+Input!$J$113)*$J$7)-SUM($J537:AK537),((Input!$J$147+Input!$J$113)*$J$7)/A5taxstdlife))</f>
        <v>8.7330865283315268E-2</v>
      </c>
      <c r="AM537" s="164">
        <f>IF(A5taxstdlife="n/a","n/a",IF(AM$3&gt;(A5taxstdlife+$E537),((Input!$J$147+Input!$J$113)*$J$7)-SUM($J537:AL537),((Input!$J$147+Input!$J$113)*$J$7)/A5taxstdlife))</f>
        <v>8.7330865283315268E-2</v>
      </c>
      <c r="AN537" s="164">
        <f>IF(A5taxstdlife="n/a","n/a",IF(AN$3&gt;(A5taxstdlife+$E537),((Input!$J$147+Input!$J$113)*$J$7)-SUM($J537:AM537),((Input!$J$147+Input!$J$113)*$J$7)/A5taxstdlife))</f>
        <v>8.7330865283315268E-2</v>
      </c>
      <c r="AO537" s="164">
        <f>IF(A5taxstdlife="n/a","n/a",IF(AO$3&gt;(A5taxstdlife+$E537),((Input!$J$147+Input!$J$113)*$J$7)-SUM($J537:AN537),((Input!$J$147+Input!$J$113)*$J$7)/A5taxstdlife))</f>
        <v>8.7330865283315268E-2</v>
      </c>
      <c r="AP537" s="164">
        <f>IF(A5taxstdlife="n/a","n/a",IF(AP$3&gt;(A5taxstdlife+$E537),((Input!$J$147+Input!$J$113)*$J$7)-SUM($J537:AO537),((Input!$J$147+Input!$J$113)*$J$7)/A5taxstdlife))</f>
        <v>8.7330865283315268E-2</v>
      </c>
      <c r="AQ537" s="164">
        <f>IF(A5taxstdlife="n/a","n/a",IF(AQ$3&gt;(A5taxstdlife+$E537),((Input!$J$147+Input!$J$113)*$J$7)-SUM($J537:AP537),((Input!$J$147+Input!$J$113)*$J$7)/A5taxstdlife))</f>
        <v>8.7330865283315268E-2</v>
      </c>
      <c r="AR537" s="164">
        <f>IF(A5taxstdlife="n/a","n/a",IF(AR$3&gt;(A5taxstdlife+$E537),((Input!$J$147+Input!$J$113)*$J$7)-SUM($J537:AQ537),((Input!$J$147+Input!$J$113)*$J$7)/A5taxstdlife))</f>
        <v>8.7330865283315268E-2</v>
      </c>
      <c r="AS537" s="164">
        <f>IF(A5taxstdlife="n/a","n/a",IF(AS$3&gt;(A5taxstdlife+$E537),((Input!$J$147+Input!$J$113)*$J$7)-SUM($J537:AR537),((Input!$J$147+Input!$J$113)*$J$7)/A5taxstdlife))</f>
        <v>8.7330865283315268E-2</v>
      </c>
      <c r="AT537" s="164">
        <f>IF(A5taxstdlife="n/a","n/a",IF(AT$3&gt;(A5taxstdlife+$E537),((Input!$J$147+Input!$J$113)*$J$7)-SUM($J537:AS537),((Input!$J$147+Input!$J$113)*$J$7)/A5taxstdlife))</f>
        <v>8.7330865283315268E-2</v>
      </c>
      <c r="AU537" s="164">
        <f>IF(A5taxstdlife="n/a","n/a",IF(AU$3&gt;(A5taxstdlife+$E537),((Input!$J$147+Input!$J$113)*$J$7)-SUM($J537:AT537),((Input!$J$147+Input!$J$113)*$J$7)/A5taxstdlife))</f>
        <v>8.7330865283315268E-2</v>
      </c>
      <c r="AV537" s="164">
        <f>IF(A5taxstdlife="n/a","n/a",IF(AV$3&gt;(A5taxstdlife+$E537),((Input!$J$147+Input!$J$113)*$J$7)-SUM($J537:AU537),((Input!$J$147+Input!$J$113)*$J$7)/A5taxstdlife))</f>
        <v>8.7330865283315268E-2</v>
      </c>
      <c r="AW537" s="164">
        <f>IF(A5taxstdlife="n/a","n/a",IF(AW$3&gt;(A5taxstdlife+$E537),((Input!$J$147+Input!$J$113)*$J$7)-SUM($J537:AV537),((Input!$J$147+Input!$J$113)*$J$7)/A5taxstdlife))</f>
        <v>8.7330865283315268E-2</v>
      </c>
      <c r="AX537" s="164">
        <f>IF(A5taxstdlife="n/a","n/a",IF(AX$3&gt;(A5taxstdlife+$E537),((Input!$J$147+Input!$J$113)*$J$7)-SUM($J537:AW537),((Input!$J$147+Input!$J$113)*$J$7)/A5taxstdlife))</f>
        <v>8.7330865283315268E-2</v>
      </c>
      <c r="AY537" s="164">
        <f>IF(A5taxstdlife="n/a","n/a",IF(AY$3&gt;(A5taxstdlife+$E537),((Input!$J$147+Input!$J$113)*$J$7)-SUM($J537:AX537),((Input!$J$147+Input!$J$113)*$J$7)/A5taxstdlife))</f>
        <v>8.7330865283315268E-2</v>
      </c>
      <c r="AZ537" s="164">
        <f>IF(A5taxstdlife="n/a","n/a",IF(AZ$3&gt;(A5taxstdlife+$E537),((Input!$J$147+Input!$J$113)*$J$7)-SUM($J537:AY537),((Input!$J$147+Input!$J$113)*$J$7)/A5taxstdlife))</f>
        <v>8.7330865283315268E-2</v>
      </c>
      <c r="BA537" s="164">
        <f>IF(A5taxstdlife="n/a","n/a",IF(BA$3&gt;(A5taxstdlife+$E537),((Input!$J$147+Input!$J$113)*$J$7)-SUM($J537:AZ537),((Input!$J$147+Input!$J$113)*$J$7)/A5taxstdlife))</f>
        <v>8.7330865283315268E-2</v>
      </c>
      <c r="BB537" s="164">
        <f>IF(A5taxstdlife="n/a","n/a",IF(BB$3&gt;(A5taxstdlife+$E537),((Input!$J$147+Input!$J$113)*$J$7)-SUM($J537:BA537),((Input!$J$147+Input!$J$113)*$J$7)/A5taxstdlife))</f>
        <v>8.7330865283315268E-2</v>
      </c>
      <c r="BC537" s="164">
        <f>IF(A5taxstdlife="n/a","n/a",IF(BC$3&gt;(A5taxstdlife+$E537),((Input!$J$147+Input!$J$113)*$J$7)-SUM($J537:BB537),((Input!$J$147+Input!$J$113)*$J$7)/A5taxstdlife))</f>
        <v>8.7330865283315268E-2</v>
      </c>
      <c r="BD537" s="164">
        <f>IF(A5taxstdlife="n/a","n/a",IF(BD$3&gt;(A5taxstdlife+$E537),((Input!$J$147+Input!$J$113)*$J$7)-SUM($J537:BC537),((Input!$J$147+Input!$J$113)*$J$7)/A5taxstdlife))</f>
        <v>-2.6645352591003757E-15</v>
      </c>
      <c r="BE537" s="164">
        <f>IF(A5taxstdlife="n/a","n/a",IF(BE$3&gt;(A5taxstdlife+$E537),((Input!$J$147+Input!$J$113)*$J$7)-SUM($J537:BD537),((Input!$J$147+Input!$J$113)*$J$7)/A5taxstdlife))</f>
        <v>0</v>
      </c>
      <c r="BF537" s="164">
        <f>IF(A5taxstdlife="n/a","n/a",IF(BF$3&gt;(A5taxstdlife+$E537),((Input!$J$147+Input!$J$113)*$J$7)-SUM($J537:BE537),((Input!$J$147+Input!$J$113)*$J$7)/A5taxstdlife))</f>
        <v>0</v>
      </c>
      <c r="BG537" s="164">
        <f>IF(A5taxstdlife="n/a","n/a",IF(BG$3&gt;(A5taxstdlife+$E537),((Input!$J$147+Input!$J$113)*$J$7)-SUM($J537:BF537),((Input!$J$147+Input!$J$113)*$J$7)/A5taxstdlife))</f>
        <v>0</v>
      </c>
      <c r="BH537" s="164">
        <f>IF(A5taxstdlife="n/a","n/a",IF(BH$3&gt;(A5taxstdlife+$E537),((Input!$J$147+Input!$J$113)*$J$7)-SUM($J537:BG537),((Input!$J$147+Input!$J$113)*$J$7)/A5taxstdlife))</f>
        <v>0</v>
      </c>
      <c r="BI537" s="164">
        <f>IF(A5taxstdlife="n/a","n/a",IF(BI$3&gt;(A5taxstdlife+$E537),((Input!$J$147+Input!$J$113)*$J$7)-SUM($J537:BH537),((Input!$J$147+Input!$J$113)*$J$7)/A5taxstdlife))</f>
        <v>0</v>
      </c>
      <c r="BJ537" s="18"/>
      <c r="BK537" s="18"/>
    </row>
    <row r="538" spans="1:63" s="6" customFormat="1" hidden="1" outlineLevel="2" x14ac:dyDescent="0.2">
      <c r="A538" s="18"/>
      <c r="B538" s="18"/>
      <c r="C538" s="36"/>
      <c r="D538" s="485"/>
      <c r="E538" s="283">
        <v>5</v>
      </c>
      <c r="F538" s="38"/>
      <c r="G538" s="306"/>
      <c r="H538" s="308"/>
      <c r="I538" s="308"/>
      <c r="J538" s="308"/>
      <c r="K538" s="307"/>
      <c r="L538" s="164">
        <f>IF(A5taxstdlife="n/a","n/a",IF(L$3&gt;(A5taxstdlife+$E538),((Input!$K$147+Input!$K$113)*$K$7)-SUM($K538:K538),((Input!$K$147+Input!$K$113)*$K$7)/A5taxstdlife))</f>
        <v>3.3948266591284547E-2</v>
      </c>
      <c r="M538" s="164">
        <f>IF(A5taxstdlife="n/a","n/a",IF(M$3&gt;(A5taxstdlife+$E538),((Input!$K$147+Input!$K$113)*$K$7)-SUM($K538:L538),((Input!$K$147+Input!$K$113)*$K$7)/A5taxstdlife))</f>
        <v>3.3948266591284547E-2</v>
      </c>
      <c r="N538" s="164">
        <f>IF(A5taxstdlife="n/a","n/a",IF(N$3&gt;(A5taxstdlife+$E538),((Input!$K$147+Input!$K$113)*$K$7)-SUM($K538:M538),((Input!$K$147+Input!$K$113)*$K$7)/A5taxstdlife))</f>
        <v>3.3948266591284547E-2</v>
      </c>
      <c r="O538" s="164">
        <f>IF(A5taxstdlife="n/a","n/a",IF(O$3&gt;(A5taxstdlife+$E538),((Input!$K$147+Input!$K$113)*$K$7)-SUM($K538:N538),((Input!$K$147+Input!$K$113)*$K$7)/A5taxstdlife))</f>
        <v>3.3948266591284547E-2</v>
      </c>
      <c r="P538" s="164">
        <f>IF(A5taxstdlife="n/a","n/a",IF(P$3&gt;(A5taxstdlife+$E538),((Input!$K$147+Input!$K$113)*$K$7)-SUM($K538:O538),((Input!$K$147+Input!$K$113)*$K$7)/A5taxstdlife))</f>
        <v>3.3948266591284547E-2</v>
      </c>
      <c r="Q538" s="164">
        <f>IF(A5taxstdlife="n/a","n/a",IF(Q$3&gt;(A5taxstdlife+$E538),((Input!$K$147+Input!$K$113)*$K$7)-SUM($K538:P538),((Input!$K$147+Input!$K$113)*$K$7)/A5taxstdlife))</f>
        <v>3.3948266591284547E-2</v>
      </c>
      <c r="R538" s="164">
        <f>IF(A5taxstdlife="n/a","n/a",IF(R$3&gt;(A5taxstdlife+$E538),((Input!$K$147+Input!$K$113)*$K$7)-SUM($K538:Q538),((Input!$K$147+Input!$K$113)*$K$7)/A5taxstdlife))</f>
        <v>3.3948266591284547E-2</v>
      </c>
      <c r="S538" s="164">
        <f>IF(A5taxstdlife="n/a","n/a",IF(S$3&gt;(A5taxstdlife+$E538),((Input!$K$147+Input!$K$113)*$K$7)-SUM($K538:R538),((Input!$K$147+Input!$K$113)*$K$7)/A5taxstdlife))</f>
        <v>3.3948266591284547E-2</v>
      </c>
      <c r="T538" s="164">
        <f>IF(A5taxstdlife="n/a","n/a",IF(T$3&gt;(A5taxstdlife+$E538),((Input!$K$147+Input!$K$113)*$K$7)-SUM($K538:S538),((Input!$K$147+Input!$K$113)*$K$7)/A5taxstdlife))</f>
        <v>3.3948266591284547E-2</v>
      </c>
      <c r="U538" s="164">
        <f>IF(A5taxstdlife="n/a","n/a",IF(U$3&gt;(A5taxstdlife+$E538),((Input!$K$147+Input!$K$113)*$K$7)-SUM($K538:T538),((Input!$K$147+Input!$K$113)*$K$7)/A5taxstdlife))</f>
        <v>3.3948266591284547E-2</v>
      </c>
      <c r="V538" s="164">
        <f>IF(A5taxstdlife="n/a","n/a",IF(V$3&gt;(A5taxstdlife+$E538),((Input!$K$147+Input!$K$113)*$K$7)-SUM($K538:U538),((Input!$K$147+Input!$K$113)*$K$7)/A5taxstdlife))</f>
        <v>3.3948266591284547E-2</v>
      </c>
      <c r="W538" s="164">
        <f>IF(A5taxstdlife="n/a","n/a",IF(W$3&gt;(A5taxstdlife+$E538),((Input!$K$147+Input!$K$113)*$K$7)-SUM($K538:V538),((Input!$K$147+Input!$K$113)*$K$7)/A5taxstdlife))</f>
        <v>3.3948266591284547E-2</v>
      </c>
      <c r="X538" s="164">
        <f>IF(A5taxstdlife="n/a","n/a",IF(X$3&gt;(A5taxstdlife+$E538),((Input!$K$147+Input!$K$113)*$K$7)-SUM($K538:W538),((Input!$K$147+Input!$K$113)*$K$7)/A5taxstdlife))</f>
        <v>3.3948266591284547E-2</v>
      </c>
      <c r="Y538" s="164">
        <f>IF(A5taxstdlife="n/a","n/a",IF(Y$3&gt;(A5taxstdlife+$E538),((Input!$K$147+Input!$K$113)*$K$7)-SUM($K538:X538),((Input!$K$147+Input!$K$113)*$K$7)/A5taxstdlife))</f>
        <v>3.3948266591284547E-2</v>
      </c>
      <c r="Z538" s="164">
        <f>IF(A5taxstdlife="n/a","n/a",IF(Z$3&gt;(A5taxstdlife+$E538),((Input!$K$147+Input!$K$113)*$K$7)-SUM($K538:Y538),((Input!$K$147+Input!$K$113)*$K$7)/A5taxstdlife))</f>
        <v>3.3948266591284547E-2</v>
      </c>
      <c r="AA538" s="164">
        <f>IF(A5taxstdlife="n/a","n/a",IF(AA$3&gt;(A5taxstdlife+$E538),((Input!$K$147+Input!$K$113)*$K$7)-SUM($K538:Z538),((Input!$K$147+Input!$K$113)*$K$7)/A5taxstdlife))</f>
        <v>3.3948266591284547E-2</v>
      </c>
      <c r="AB538" s="164">
        <f>IF(A5taxstdlife="n/a","n/a",IF(AB$3&gt;(A5taxstdlife+$E538),((Input!$K$147+Input!$K$113)*$K$7)-SUM($K538:AA538),((Input!$K$147+Input!$K$113)*$K$7)/A5taxstdlife))</f>
        <v>3.3948266591284547E-2</v>
      </c>
      <c r="AC538" s="164">
        <f>IF(A5taxstdlife="n/a","n/a",IF(AC$3&gt;(A5taxstdlife+$E538),((Input!$K$147+Input!$K$113)*$K$7)-SUM($K538:AB538),((Input!$K$147+Input!$K$113)*$K$7)/A5taxstdlife))</f>
        <v>3.3948266591284547E-2</v>
      </c>
      <c r="AD538" s="164">
        <f>IF(A5taxstdlife="n/a","n/a",IF(AD$3&gt;(A5taxstdlife+$E538),((Input!$K$147+Input!$K$113)*$K$7)-SUM($K538:AC538),((Input!$K$147+Input!$K$113)*$K$7)/A5taxstdlife))</f>
        <v>3.3948266591284547E-2</v>
      </c>
      <c r="AE538" s="164">
        <f>IF(A5taxstdlife="n/a","n/a",IF(AE$3&gt;(A5taxstdlife+$E538),((Input!$K$147+Input!$K$113)*$K$7)-SUM($K538:AD538),((Input!$K$147+Input!$K$113)*$K$7)/A5taxstdlife))</f>
        <v>3.3948266591284547E-2</v>
      </c>
      <c r="AF538" s="164">
        <f>IF(A5taxstdlife="n/a","n/a",IF(AF$3&gt;(A5taxstdlife+$E538),((Input!$K$147+Input!$K$113)*$K$7)-SUM($K538:AE538),((Input!$K$147+Input!$K$113)*$K$7)/A5taxstdlife))</f>
        <v>3.3948266591284547E-2</v>
      </c>
      <c r="AG538" s="164">
        <f>IF(A5taxstdlife="n/a","n/a",IF(AG$3&gt;(A5taxstdlife+$E538),((Input!$K$147+Input!$K$113)*$K$7)-SUM($K538:AF538),((Input!$K$147+Input!$K$113)*$K$7)/A5taxstdlife))</f>
        <v>3.3948266591284547E-2</v>
      </c>
      <c r="AH538" s="164">
        <f>IF(A5taxstdlife="n/a","n/a",IF(AH$3&gt;(A5taxstdlife+$E538),((Input!$K$147+Input!$K$113)*$K$7)-SUM($K538:AG538),((Input!$K$147+Input!$K$113)*$K$7)/A5taxstdlife))</f>
        <v>3.3948266591284547E-2</v>
      </c>
      <c r="AI538" s="164">
        <f>IF(A5taxstdlife="n/a","n/a",IF(AI$3&gt;(A5taxstdlife+$E538),((Input!$K$147+Input!$K$113)*$K$7)-SUM($K538:AH538),((Input!$K$147+Input!$K$113)*$K$7)/A5taxstdlife))</f>
        <v>3.3948266591284547E-2</v>
      </c>
      <c r="AJ538" s="164">
        <f>IF(A5taxstdlife="n/a","n/a",IF(AJ$3&gt;(A5taxstdlife+$E538),((Input!$K$147+Input!$K$113)*$K$7)-SUM($K538:AI538),((Input!$K$147+Input!$K$113)*$K$7)/A5taxstdlife))</f>
        <v>3.3948266591284547E-2</v>
      </c>
      <c r="AK538" s="164">
        <f>IF(A5taxstdlife="n/a","n/a",IF(AK$3&gt;(A5taxstdlife+$E538),((Input!$K$147+Input!$K$113)*$K$7)-SUM($K538:AJ538),((Input!$K$147+Input!$K$113)*$K$7)/A5taxstdlife))</f>
        <v>3.3948266591284547E-2</v>
      </c>
      <c r="AL538" s="164">
        <f>IF(A5taxstdlife="n/a","n/a",IF(AL$3&gt;(A5taxstdlife+$E538),((Input!$K$147+Input!$K$113)*$K$7)-SUM($K538:AK538),((Input!$K$147+Input!$K$113)*$K$7)/A5taxstdlife))</f>
        <v>3.3948266591284547E-2</v>
      </c>
      <c r="AM538" s="164">
        <f>IF(A5taxstdlife="n/a","n/a",IF(AM$3&gt;(A5taxstdlife+$E538),((Input!$K$147+Input!$K$113)*$K$7)-SUM($K538:AL538),((Input!$K$147+Input!$K$113)*$K$7)/A5taxstdlife))</f>
        <v>3.3948266591284547E-2</v>
      </c>
      <c r="AN538" s="164">
        <f>IF(A5taxstdlife="n/a","n/a",IF(AN$3&gt;(A5taxstdlife+$E538),((Input!$K$147+Input!$K$113)*$K$7)-SUM($K538:AM538),((Input!$K$147+Input!$K$113)*$K$7)/A5taxstdlife))</f>
        <v>3.3948266591284547E-2</v>
      </c>
      <c r="AO538" s="164">
        <f>IF(A5taxstdlife="n/a","n/a",IF(AO$3&gt;(A5taxstdlife+$E538),((Input!$K$147+Input!$K$113)*$K$7)-SUM($K538:AN538),((Input!$K$147+Input!$K$113)*$K$7)/A5taxstdlife))</f>
        <v>3.3948266591284547E-2</v>
      </c>
      <c r="AP538" s="164">
        <f>IF(A5taxstdlife="n/a","n/a",IF(AP$3&gt;(A5taxstdlife+$E538),((Input!$K$147+Input!$K$113)*$K$7)-SUM($K538:AO538),((Input!$K$147+Input!$K$113)*$K$7)/A5taxstdlife))</f>
        <v>3.3948266591284547E-2</v>
      </c>
      <c r="AQ538" s="164">
        <f>IF(A5taxstdlife="n/a","n/a",IF(AQ$3&gt;(A5taxstdlife+$E538),((Input!$K$147+Input!$K$113)*$K$7)-SUM($K538:AP538),((Input!$K$147+Input!$K$113)*$K$7)/A5taxstdlife))</f>
        <v>3.3948266591284547E-2</v>
      </c>
      <c r="AR538" s="164">
        <f>IF(A5taxstdlife="n/a","n/a",IF(AR$3&gt;(A5taxstdlife+$E538),((Input!$K$147+Input!$K$113)*$K$7)-SUM($K538:AQ538),((Input!$K$147+Input!$K$113)*$K$7)/A5taxstdlife))</f>
        <v>3.3948266591284547E-2</v>
      </c>
      <c r="AS538" s="164">
        <f>IF(A5taxstdlife="n/a","n/a",IF(AS$3&gt;(A5taxstdlife+$E538),((Input!$K$147+Input!$K$113)*$K$7)-SUM($K538:AR538),((Input!$K$147+Input!$K$113)*$K$7)/A5taxstdlife))</f>
        <v>3.3948266591284547E-2</v>
      </c>
      <c r="AT538" s="164">
        <f>IF(A5taxstdlife="n/a","n/a",IF(AT$3&gt;(A5taxstdlife+$E538),((Input!$K$147+Input!$K$113)*$K$7)-SUM($K538:AS538),((Input!$K$147+Input!$K$113)*$K$7)/A5taxstdlife))</f>
        <v>3.3948266591284547E-2</v>
      </c>
      <c r="AU538" s="164">
        <f>IF(A5taxstdlife="n/a","n/a",IF(AU$3&gt;(A5taxstdlife+$E538),((Input!$K$147+Input!$K$113)*$K$7)-SUM($K538:AT538),((Input!$K$147+Input!$K$113)*$K$7)/A5taxstdlife))</f>
        <v>3.3948266591284547E-2</v>
      </c>
      <c r="AV538" s="164">
        <f>IF(A5taxstdlife="n/a","n/a",IF(AV$3&gt;(A5taxstdlife+$E538),((Input!$K$147+Input!$K$113)*$K$7)-SUM($K538:AU538),((Input!$K$147+Input!$K$113)*$K$7)/A5taxstdlife))</f>
        <v>3.3948266591284547E-2</v>
      </c>
      <c r="AW538" s="164">
        <f>IF(A5taxstdlife="n/a","n/a",IF(AW$3&gt;(A5taxstdlife+$E538),((Input!$K$147+Input!$K$113)*$K$7)-SUM($K538:AV538),((Input!$K$147+Input!$K$113)*$K$7)/A5taxstdlife))</f>
        <v>3.3948266591284547E-2</v>
      </c>
      <c r="AX538" s="164">
        <f>IF(A5taxstdlife="n/a","n/a",IF(AX$3&gt;(A5taxstdlife+$E538),((Input!$K$147+Input!$K$113)*$K$7)-SUM($K538:AW538),((Input!$K$147+Input!$K$113)*$K$7)/A5taxstdlife))</f>
        <v>3.3948266591284547E-2</v>
      </c>
      <c r="AY538" s="164">
        <f>IF(A5taxstdlife="n/a","n/a",IF(AY$3&gt;(A5taxstdlife+$E538),((Input!$K$147+Input!$K$113)*$K$7)-SUM($K538:AX538),((Input!$K$147+Input!$K$113)*$K$7)/A5taxstdlife))</f>
        <v>3.3948266591284547E-2</v>
      </c>
      <c r="AZ538" s="164">
        <f>IF(A5taxstdlife="n/a","n/a",IF(AZ$3&gt;(A5taxstdlife+$E538),((Input!$K$147+Input!$K$113)*$K$7)-SUM($K538:AY538),((Input!$K$147+Input!$K$113)*$K$7)/A5taxstdlife))</f>
        <v>3.3948266591284547E-2</v>
      </c>
      <c r="BA538" s="164">
        <f>IF(A5taxstdlife="n/a","n/a",IF(BA$3&gt;(A5taxstdlife+$E538),((Input!$K$147+Input!$K$113)*$K$7)-SUM($K538:AZ538),((Input!$K$147+Input!$K$113)*$K$7)/A5taxstdlife))</f>
        <v>3.3948266591284547E-2</v>
      </c>
      <c r="BB538" s="164">
        <f>IF(A5taxstdlife="n/a","n/a",IF(BB$3&gt;(A5taxstdlife+$E538),((Input!$K$147+Input!$K$113)*$K$7)-SUM($K538:BA538),((Input!$K$147+Input!$K$113)*$K$7)/A5taxstdlife))</f>
        <v>3.3948266591284547E-2</v>
      </c>
      <c r="BC538" s="164">
        <f>IF(A5taxstdlife="n/a","n/a",IF(BC$3&gt;(A5taxstdlife+$E538),((Input!$K$147+Input!$K$113)*$K$7)-SUM($K538:BB538),((Input!$K$147+Input!$K$113)*$K$7)/A5taxstdlife))</f>
        <v>3.3948266591284547E-2</v>
      </c>
      <c r="BD538" s="164">
        <f>IF(A5taxstdlife="n/a","n/a",IF(BD$3&gt;(A5taxstdlife+$E538),((Input!$K$147+Input!$K$113)*$K$7)-SUM($K538:BC538),((Input!$K$147+Input!$K$113)*$K$7)/A5taxstdlife))</f>
        <v>3.3948266591284547E-2</v>
      </c>
      <c r="BE538" s="164">
        <f>IF(A5taxstdlife="n/a","n/a",IF(BE$3&gt;(A5taxstdlife+$E538),((Input!$K$147+Input!$K$113)*$K$7)-SUM($K538:BD538),((Input!$K$147+Input!$K$113)*$K$7)/A5taxstdlife))</f>
        <v>8.8817841970012523E-16</v>
      </c>
      <c r="BF538" s="164">
        <f>IF(A5taxstdlife="n/a","n/a",IF(BF$3&gt;(A5taxstdlife+$E538),((Input!$K$147+Input!$K$113)*$K$7)-SUM($K538:BE538),((Input!$K$147+Input!$K$113)*$K$7)/A5taxstdlife))</f>
        <v>0</v>
      </c>
      <c r="BG538" s="164">
        <f>IF(A5taxstdlife="n/a","n/a",IF(BG$3&gt;(A5taxstdlife+$E538),((Input!$K$147+Input!$K$113)*$K$7)-SUM($K538:BF538),((Input!$K$147+Input!$K$113)*$K$7)/A5taxstdlife))</f>
        <v>0</v>
      </c>
      <c r="BH538" s="164">
        <f>IF(A5taxstdlife="n/a","n/a",IF(BH$3&gt;(A5taxstdlife+$E538),((Input!$K$147+Input!$K$113)*$K$7)-SUM($K538:BG538),((Input!$K$147+Input!$K$113)*$K$7)/A5taxstdlife))</f>
        <v>0</v>
      </c>
      <c r="BI538" s="164">
        <f>IF(A5taxstdlife="n/a","n/a",IF(BI$3&gt;(A5taxstdlife+$E538),((Input!$K$147+Input!$K$113)*$K$7)-SUM($K538:BH538),((Input!$K$147+Input!$K$113)*$K$7)/A5taxstdlife))</f>
        <v>0</v>
      </c>
      <c r="BJ538" s="18"/>
      <c r="BK538" s="18"/>
    </row>
    <row r="539" spans="1:63" s="6" customFormat="1" hidden="1" outlineLevel="2" x14ac:dyDescent="0.2">
      <c r="A539" s="18"/>
      <c r="B539" s="18"/>
      <c r="C539" s="36"/>
      <c r="D539" s="485"/>
      <c r="E539" s="283">
        <v>6</v>
      </c>
      <c r="F539" s="38"/>
      <c r="G539" s="306"/>
      <c r="H539" s="308"/>
      <c r="I539" s="308"/>
      <c r="J539" s="308"/>
      <c r="K539" s="308"/>
      <c r="L539" s="307"/>
      <c r="M539" s="164">
        <f>IF(A5taxstdlife="n/a","n/a",IF(M$3&gt;(A5taxstdlife+$E539),((Input!$L$147+Input!$L$113)*$L$7)-SUM($L539:L539),((Input!$L$147+Input!$L$113)*$L$7)/A5taxstdlife))</f>
        <v>0</v>
      </c>
      <c r="N539" s="164">
        <f>IF(A5taxstdlife="n/a","n/a",IF(N$3&gt;(A5taxstdlife+$E539),((Input!$L$147+Input!$L$113)*$L$7)-SUM($L539:M539),((Input!$L$147+Input!$L$113)*$L$7)/A5taxstdlife))</f>
        <v>0</v>
      </c>
      <c r="O539" s="164">
        <f>IF(A5taxstdlife="n/a","n/a",IF(O$3&gt;(A5taxstdlife+$E539),((Input!$L$147+Input!$L$113)*$L$7)-SUM($L539:N539),((Input!$L$147+Input!$L$113)*$L$7)/A5taxstdlife))</f>
        <v>0</v>
      </c>
      <c r="P539" s="164">
        <f>IF(A5taxstdlife="n/a","n/a",IF(P$3&gt;(A5taxstdlife+$E539),((Input!$L$147+Input!$L$113)*$L$7)-SUM($L539:O539),((Input!$L$147+Input!$L$113)*$L$7)/A5taxstdlife))</f>
        <v>0</v>
      </c>
      <c r="Q539" s="164">
        <f>IF(A5taxstdlife="n/a","n/a",IF(Q$3&gt;(A5taxstdlife+$E539),((Input!$L$147+Input!$L$113)*$L$7)-SUM($L539:P539),((Input!$L$147+Input!$L$113)*$L$7)/A5taxstdlife))</f>
        <v>0</v>
      </c>
      <c r="R539" s="164">
        <f>IF(A5taxstdlife="n/a","n/a",IF(R$3&gt;(A5taxstdlife+$E539),((Input!$L$147+Input!$L$113)*$L$7)-SUM($L539:Q539),((Input!$L$147+Input!$L$113)*$L$7)/A5taxstdlife))</f>
        <v>0</v>
      </c>
      <c r="S539" s="164">
        <f>IF(A5taxstdlife="n/a","n/a",IF(S$3&gt;(A5taxstdlife+$E539),((Input!$L$147+Input!$L$113)*$L$7)-SUM($L539:R539),((Input!$L$147+Input!$L$113)*$L$7)/A5taxstdlife))</f>
        <v>0</v>
      </c>
      <c r="T539" s="164">
        <f>IF(A5taxstdlife="n/a","n/a",IF(T$3&gt;(A5taxstdlife+$E539),((Input!$L$147+Input!$L$113)*$L$7)-SUM($L539:S539),((Input!$L$147+Input!$L$113)*$L$7)/A5taxstdlife))</f>
        <v>0</v>
      </c>
      <c r="U539" s="164">
        <f>IF(A5taxstdlife="n/a","n/a",IF(U$3&gt;(A5taxstdlife+$E539),((Input!$L$147+Input!$L$113)*$L$7)-SUM($L539:T539),((Input!$L$147+Input!$L$113)*$L$7)/A5taxstdlife))</f>
        <v>0</v>
      </c>
      <c r="V539" s="164">
        <f>IF(A5taxstdlife="n/a","n/a",IF(V$3&gt;(A5taxstdlife+$E539),((Input!$L$147+Input!$L$113)*$L$7)-SUM($L539:U539),((Input!$L$147+Input!$L$113)*$L$7)/A5taxstdlife))</f>
        <v>0</v>
      </c>
      <c r="W539" s="164">
        <f>IF(A5taxstdlife="n/a","n/a",IF(W$3&gt;(A5taxstdlife+$E539),((Input!$L$147+Input!$L$113)*$L$7)-SUM($L539:V539),((Input!$L$147+Input!$L$113)*$L$7)/A5taxstdlife))</f>
        <v>0</v>
      </c>
      <c r="X539" s="164">
        <f>IF(A5taxstdlife="n/a","n/a",IF(X$3&gt;(A5taxstdlife+$E539),((Input!$L$147+Input!$L$113)*$L$7)-SUM($L539:W539),((Input!$L$147+Input!$L$113)*$L$7)/A5taxstdlife))</f>
        <v>0</v>
      </c>
      <c r="Y539" s="164">
        <f>IF(A5taxstdlife="n/a","n/a",IF(Y$3&gt;(A5taxstdlife+$E539),((Input!$L$147+Input!$L$113)*$L$7)-SUM($L539:X539),((Input!$L$147+Input!$L$113)*$L$7)/A5taxstdlife))</f>
        <v>0</v>
      </c>
      <c r="Z539" s="164">
        <f>IF(A5taxstdlife="n/a","n/a",IF(Z$3&gt;(A5taxstdlife+$E539),((Input!$L$147+Input!$L$113)*$L$7)-SUM($L539:Y539),((Input!$L$147+Input!$L$113)*$L$7)/A5taxstdlife))</f>
        <v>0</v>
      </c>
      <c r="AA539" s="164">
        <f>IF(A5taxstdlife="n/a","n/a",IF(AA$3&gt;(A5taxstdlife+$E539),((Input!$L$147+Input!$L$113)*$L$7)-SUM($L539:Z539),((Input!$L$147+Input!$L$113)*$L$7)/A5taxstdlife))</f>
        <v>0</v>
      </c>
      <c r="AB539" s="164">
        <f>IF(A5taxstdlife="n/a","n/a",IF(AB$3&gt;(A5taxstdlife+$E539),((Input!$L$147+Input!$L$113)*$L$7)-SUM($L539:AA539),((Input!$L$147+Input!$L$113)*$L$7)/A5taxstdlife))</f>
        <v>0</v>
      </c>
      <c r="AC539" s="164">
        <f>IF(A5taxstdlife="n/a","n/a",IF(AC$3&gt;(A5taxstdlife+$E539),((Input!$L$147+Input!$L$113)*$L$7)-SUM($L539:AB539),((Input!$L$147+Input!$L$113)*$L$7)/A5taxstdlife))</f>
        <v>0</v>
      </c>
      <c r="AD539" s="164">
        <f>IF(A5taxstdlife="n/a","n/a",IF(AD$3&gt;(A5taxstdlife+$E539),((Input!$L$147+Input!$L$113)*$L$7)-SUM($L539:AC539),((Input!$L$147+Input!$L$113)*$L$7)/A5taxstdlife))</f>
        <v>0</v>
      </c>
      <c r="AE539" s="164">
        <f>IF(A5taxstdlife="n/a","n/a",IF(AE$3&gt;(A5taxstdlife+$E539),((Input!$L$147+Input!$L$113)*$L$7)-SUM($L539:AD539),((Input!$L$147+Input!$L$113)*$L$7)/A5taxstdlife))</f>
        <v>0</v>
      </c>
      <c r="AF539" s="164">
        <f>IF(A5taxstdlife="n/a","n/a",IF(AF$3&gt;(A5taxstdlife+$E539),((Input!$L$147+Input!$L$113)*$L$7)-SUM($L539:AE539),((Input!$L$147+Input!$L$113)*$L$7)/A5taxstdlife))</f>
        <v>0</v>
      </c>
      <c r="AG539" s="164">
        <f>IF(A5taxstdlife="n/a","n/a",IF(AG$3&gt;(A5taxstdlife+$E539),((Input!$L$147+Input!$L$113)*$L$7)-SUM($L539:AF539),((Input!$L$147+Input!$L$113)*$L$7)/A5taxstdlife))</f>
        <v>0</v>
      </c>
      <c r="AH539" s="164">
        <f>IF(A5taxstdlife="n/a","n/a",IF(AH$3&gt;(A5taxstdlife+$E539),((Input!$L$147+Input!$L$113)*$L$7)-SUM($L539:AG539),((Input!$L$147+Input!$L$113)*$L$7)/A5taxstdlife))</f>
        <v>0</v>
      </c>
      <c r="AI539" s="164">
        <f>IF(A5taxstdlife="n/a","n/a",IF(AI$3&gt;(A5taxstdlife+$E539),((Input!$L$147+Input!$L$113)*$L$7)-SUM($L539:AH539),((Input!$L$147+Input!$L$113)*$L$7)/A5taxstdlife))</f>
        <v>0</v>
      </c>
      <c r="AJ539" s="164">
        <f>IF(A5taxstdlife="n/a","n/a",IF(AJ$3&gt;(A5taxstdlife+$E539),((Input!$L$147+Input!$L$113)*$L$7)-SUM($L539:AI539),((Input!$L$147+Input!$L$113)*$L$7)/A5taxstdlife))</f>
        <v>0</v>
      </c>
      <c r="AK539" s="164">
        <f>IF(A5taxstdlife="n/a","n/a",IF(AK$3&gt;(A5taxstdlife+$E539),((Input!$L$147+Input!$L$113)*$L$7)-SUM($L539:AJ539),((Input!$L$147+Input!$L$113)*$L$7)/A5taxstdlife))</f>
        <v>0</v>
      </c>
      <c r="AL539" s="164">
        <f>IF(A5taxstdlife="n/a","n/a",IF(AL$3&gt;(A5taxstdlife+$E539),((Input!$L$147+Input!$L$113)*$L$7)-SUM($L539:AK539),((Input!$L$147+Input!$L$113)*$L$7)/A5taxstdlife))</f>
        <v>0</v>
      </c>
      <c r="AM539" s="164">
        <f>IF(A5taxstdlife="n/a","n/a",IF(AM$3&gt;(A5taxstdlife+$E539),((Input!$L$147+Input!$L$113)*$L$7)-SUM($L539:AL539),((Input!$L$147+Input!$L$113)*$L$7)/A5taxstdlife))</f>
        <v>0</v>
      </c>
      <c r="AN539" s="164">
        <f>IF(A5taxstdlife="n/a","n/a",IF(AN$3&gt;(A5taxstdlife+$E539),((Input!$L$147+Input!$L$113)*$L$7)-SUM($L539:AM539),((Input!$L$147+Input!$L$113)*$L$7)/A5taxstdlife))</f>
        <v>0</v>
      </c>
      <c r="AO539" s="164">
        <f>IF(A5taxstdlife="n/a","n/a",IF(AO$3&gt;(A5taxstdlife+$E539),((Input!$L$147+Input!$L$113)*$L$7)-SUM($L539:AN539),((Input!$L$147+Input!$L$113)*$L$7)/A5taxstdlife))</f>
        <v>0</v>
      </c>
      <c r="AP539" s="164">
        <f>IF(A5taxstdlife="n/a","n/a",IF(AP$3&gt;(A5taxstdlife+$E539),((Input!$L$147+Input!$L$113)*$L$7)-SUM($L539:AO539),((Input!$L$147+Input!$L$113)*$L$7)/A5taxstdlife))</f>
        <v>0</v>
      </c>
      <c r="AQ539" s="164">
        <f>IF(A5taxstdlife="n/a","n/a",IF(AQ$3&gt;(A5taxstdlife+$E539),((Input!$L$147+Input!$L$113)*$L$7)-SUM($L539:AP539),((Input!$L$147+Input!$L$113)*$L$7)/A5taxstdlife))</f>
        <v>0</v>
      </c>
      <c r="AR539" s="164">
        <f>IF(A5taxstdlife="n/a","n/a",IF(AR$3&gt;(A5taxstdlife+$E539),((Input!$L$147+Input!$L$113)*$L$7)-SUM($L539:AQ539),((Input!$L$147+Input!$L$113)*$L$7)/A5taxstdlife))</f>
        <v>0</v>
      </c>
      <c r="AS539" s="164">
        <f>IF(A5taxstdlife="n/a","n/a",IF(AS$3&gt;(A5taxstdlife+$E539),((Input!$L$147+Input!$L$113)*$L$7)-SUM($L539:AR539),((Input!$L$147+Input!$L$113)*$L$7)/A5taxstdlife))</f>
        <v>0</v>
      </c>
      <c r="AT539" s="164">
        <f>IF(A5taxstdlife="n/a","n/a",IF(AT$3&gt;(A5taxstdlife+$E539),((Input!$L$147+Input!$L$113)*$L$7)-SUM($L539:AS539),((Input!$L$147+Input!$L$113)*$L$7)/A5taxstdlife))</f>
        <v>0</v>
      </c>
      <c r="AU539" s="164">
        <f>IF(A5taxstdlife="n/a","n/a",IF(AU$3&gt;(A5taxstdlife+$E539),((Input!$L$147+Input!$L$113)*$L$7)-SUM($L539:AT539),((Input!$L$147+Input!$L$113)*$L$7)/A5taxstdlife))</f>
        <v>0</v>
      </c>
      <c r="AV539" s="164">
        <f>IF(A5taxstdlife="n/a","n/a",IF(AV$3&gt;(A5taxstdlife+$E539),((Input!$L$147+Input!$L$113)*$L$7)-SUM($L539:AU539),((Input!$L$147+Input!$L$113)*$L$7)/A5taxstdlife))</f>
        <v>0</v>
      </c>
      <c r="AW539" s="164">
        <f>IF(A5taxstdlife="n/a","n/a",IF(AW$3&gt;(A5taxstdlife+$E539),((Input!$L$147+Input!$L$113)*$L$7)-SUM($L539:AV539),((Input!$L$147+Input!$L$113)*$L$7)/A5taxstdlife))</f>
        <v>0</v>
      </c>
      <c r="AX539" s="164">
        <f>IF(A5taxstdlife="n/a","n/a",IF(AX$3&gt;(A5taxstdlife+$E539),((Input!$L$147+Input!$L$113)*$L$7)-SUM($L539:AW539),((Input!$L$147+Input!$L$113)*$L$7)/A5taxstdlife))</f>
        <v>0</v>
      </c>
      <c r="AY539" s="164">
        <f>IF(A5taxstdlife="n/a","n/a",IF(AY$3&gt;(A5taxstdlife+$E539),((Input!$L$147+Input!$L$113)*$L$7)-SUM($L539:AX539),((Input!$L$147+Input!$L$113)*$L$7)/A5taxstdlife))</f>
        <v>0</v>
      </c>
      <c r="AZ539" s="164">
        <f>IF(A5taxstdlife="n/a","n/a",IF(AZ$3&gt;(A5taxstdlife+$E539),((Input!$L$147+Input!$L$113)*$L$7)-SUM($L539:AY539),((Input!$L$147+Input!$L$113)*$L$7)/A5taxstdlife))</f>
        <v>0</v>
      </c>
      <c r="BA539" s="164">
        <f>IF(A5taxstdlife="n/a","n/a",IF(BA$3&gt;(A5taxstdlife+$E539),((Input!$L$147+Input!$L$113)*$L$7)-SUM($L539:AZ539),((Input!$L$147+Input!$L$113)*$L$7)/A5taxstdlife))</f>
        <v>0</v>
      </c>
      <c r="BB539" s="164">
        <f>IF(A5taxstdlife="n/a","n/a",IF(BB$3&gt;(A5taxstdlife+$E539),((Input!$L$147+Input!$L$113)*$L$7)-SUM($L539:BA539),((Input!$L$147+Input!$L$113)*$L$7)/A5taxstdlife))</f>
        <v>0</v>
      </c>
      <c r="BC539" s="164">
        <f>IF(A5taxstdlife="n/a","n/a",IF(BC$3&gt;(A5taxstdlife+$E539),((Input!$L$147+Input!$L$113)*$L$7)-SUM($L539:BB539),((Input!$L$147+Input!$L$113)*$L$7)/A5taxstdlife))</f>
        <v>0</v>
      </c>
      <c r="BD539" s="164">
        <f>IF(A5taxstdlife="n/a","n/a",IF(BD$3&gt;(A5taxstdlife+$E539),((Input!$L$147+Input!$L$113)*$L$7)-SUM($L539:BC539),((Input!$L$147+Input!$L$113)*$L$7)/A5taxstdlife))</f>
        <v>0</v>
      </c>
      <c r="BE539" s="164">
        <f>IF(A5taxstdlife="n/a","n/a",IF(BE$3&gt;(A5taxstdlife+$E539),((Input!$L$147+Input!$L$113)*$L$7)-SUM($L539:BD539),((Input!$L$147+Input!$L$113)*$L$7)/A5taxstdlife))</f>
        <v>0</v>
      </c>
      <c r="BF539" s="164">
        <f>IF(A5taxstdlife="n/a","n/a",IF(BF$3&gt;(A5taxstdlife+$E539),((Input!$L$147+Input!$L$113)*$L$7)-SUM($L539:BE539),((Input!$L$147+Input!$L$113)*$L$7)/A5taxstdlife))</f>
        <v>0</v>
      </c>
      <c r="BG539" s="164">
        <f>IF(A5taxstdlife="n/a","n/a",IF(BG$3&gt;(A5taxstdlife+$E539),((Input!$L$147+Input!$L$113)*$L$7)-SUM($L539:BF539),((Input!$L$147+Input!$L$113)*$L$7)/A5taxstdlife))</f>
        <v>0</v>
      </c>
      <c r="BH539" s="164">
        <f>IF(A5taxstdlife="n/a","n/a",IF(BH$3&gt;(A5taxstdlife+$E539),((Input!$L$147+Input!$L$113)*$L$7)-SUM($L539:BG539),((Input!$L$147+Input!$L$113)*$L$7)/A5taxstdlife))</f>
        <v>0</v>
      </c>
      <c r="BI539" s="164">
        <f>IF(A5taxstdlife="n/a","n/a",IF(BI$3&gt;(A5taxstdlife+$E539),((Input!$L$147+Input!$L$113)*$L$7)-SUM($L539:BH539),((Input!$L$147+Input!$L$113)*$L$7)/A5taxstdlife))</f>
        <v>0</v>
      </c>
      <c r="BJ539" s="18"/>
      <c r="BK539" s="18"/>
    </row>
    <row r="540" spans="1:63" s="6" customFormat="1" hidden="1" outlineLevel="2" x14ac:dyDescent="0.2">
      <c r="A540" s="18"/>
      <c r="B540" s="18"/>
      <c r="C540" s="36"/>
      <c r="D540" s="485"/>
      <c r="E540" s="283">
        <v>7</v>
      </c>
      <c r="F540" s="38"/>
      <c r="G540" s="306"/>
      <c r="H540" s="308"/>
      <c r="I540" s="308"/>
      <c r="J540" s="308"/>
      <c r="K540" s="308"/>
      <c r="L540" s="308"/>
      <c r="M540" s="307"/>
      <c r="N540" s="164">
        <f>IF(A5taxstdlife="n/a","n/a",IF(N$3&gt;(A5taxstdlife+$E540),((Input!$M$147+Input!$M$113)*$M$7)-SUM($M540:M540),((Input!$M$147+Input!$M$113)*$M$7)/A5taxstdlife))</f>
        <v>0</v>
      </c>
      <c r="O540" s="164">
        <f>IF(A5taxstdlife="n/a","n/a",IF(O$3&gt;(A5taxstdlife+$E540),((Input!$M$147+Input!$M$113)*$M$7)-SUM($M540:N540),((Input!$M$147+Input!$M$113)*$M$7)/A5taxstdlife))</f>
        <v>0</v>
      </c>
      <c r="P540" s="164">
        <f>IF(A5taxstdlife="n/a","n/a",IF(P$3&gt;(A5taxstdlife+$E540),((Input!$M$147+Input!$M$113)*$M$7)-SUM($M540:O540),((Input!$M$147+Input!$M$113)*$M$7)/A5taxstdlife))</f>
        <v>0</v>
      </c>
      <c r="Q540" s="164">
        <f>IF(A5taxstdlife="n/a","n/a",IF(Q$3&gt;(A5taxstdlife+$E540),((Input!$M$147+Input!$M$113)*$M$7)-SUM($M540:P540),((Input!$M$147+Input!$M$113)*$M$7)/A5taxstdlife))</f>
        <v>0</v>
      </c>
      <c r="R540" s="164">
        <f>IF(A5taxstdlife="n/a","n/a",IF(R$3&gt;(A5taxstdlife+$E540),((Input!$M$147+Input!$M$113)*$M$7)-SUM($M540:Q540),((Input!$M$147+Input!$M$113)*$M$7)/A5taxstdlife))</f>
        <v>0</v>
      </c>
      <c r="S540" s="164">
        <f>IF(A5taxstdlife="n/a","n/a",IF(S$3&gt;(A5taxstdlife+$E540),((Input!$M$147+Input!$M$113)*$M$7)-SUM($M540:R540),((Input!$M$147+Input!$M$113)*$M$7)/A5taxstdlife))</f>
        <v>0</v>
      </c>
      <c r="T540" s="164">
        <f>IF(A5taxstdlife="n/a","n/a",IF(T$3&gt;(A5taxstdlife+$E540),((Input!$M$147+Input!$M$113)*$M$7)-SUM($M540:S540),((Input!$M$147+Input!$M$113)*$M$7)/A5taxstdlife))</f>
        <v>0</v>
      </c>
      <c r="U540" s="164">
        <f>IF(A5taxstdlife="n/a","n/a",IF(U$3&gt;(A5taxstdlife+$E540),((Input!$M$147+Input!$M$113)*$M$7)-SUM($M540:T540),((Input!$M$147+Input!$M$113)*$M$7)/A5taxstdlife))</f>
        <v>0</v>
      </c>
      <c r="V540" s="164">
        <f>IF(A5taxstdlife="n/a","n/a",IF(V$3&gt;(A5taxstdlife+$E540),((Input!$M$147+Input!$M$113)*$M$7)-SUM($M540:U540),((Input!$M$147+Input!$M$113)*$M$7)/A5taxstdlife))</f>
        <v>0</v>
      </c>
      <c r="W540" s="164">
        <f>IF(A5taxstdlife="n/a","n/a",IF(W$3&gt;(A5taxstdlife+$E540),((Input!$M$147+Input!$M$113)*$M$7)-SUM($M540:V540),((Input!$M$147+Input!$M$113)*$M$7)/A5taxstdlife))</f>
        <v>0</v>
      </c>
      <c r="X540" s="164">
        <f>IF(A5taxstdlife="n/a","n/a",IF(X$3&gt;(A5taxstdlife+$E540),((Input!$M$147+Input!$M$113)*$M$7)-SUM($M540:W540),((Input!$M$147+Input!$M$113)*$M$7)/A5taxstdlife))</f>
        <v>0</v>
      </c>
      <c r="Y540" s="164">
        <f>IF(A5taxstdlife="n/a","n/a",IF(Y$3&gt;(A5taxstdlife+$E540),((Input!$M$147+Input!$M$113)*$M$7)-SUM($M540:X540),((Input!$M$147+Input!$M$113)*$M$7)/A5taxstdlife))</f>
        <v>0</v>
      </c>
      <c r="Z540" s="164">
        <f>IF(A5taxstdlife="n/a","n/a",IF(Z$3&gt;(A5taxstdlife+$E540),((Input!$M$147+Input!$M$113)*$M$7)-SUM($M540:Y540),((Input!$M$147+Input!$M$113)*$M$7)/A5taxstdlife))</f>
        <v>0</v>
      </c>
      <c r="AA540" s="164">
        <f>IF(A5taxstdlife="n/a","n/a",IF(AA$3&gt;(A5taxstdlife+$E540),((Input!$M$147+Input!$M$113)*$M$7)-SUM($M540:Z540),((Input!$M$147+Input!$M$113)*$M$7)/A5taxstdlife))</f>
        <v>0</v>
      </c>
      <c r="AB540" s="164">
        <f>IF(A5taxstdlife="n/a","n/a",IF(AB$3&gt;(A5taxstdlife+$E540),((Input!$M$147+Input!$M$113)*$M$7)-SUM($M540:AA540),((Input!$M$147+Input!$M$113)*$M$7)/A5taxstdlife))</f>
        <v>0</v>
      </c>
      <c r="AC540" s="164">
        <f>IF(A5taxstdlife="n/a","n/a",IF(AC$3&gt;(A5taxstdlife+$E540),((Input!$M$147+Input!$M$113)*$M$7)-SUM($M540:AB540),((Input!$M$147+Input!$M$113)*$M$7)/A5taxstdlife))</f>
        <v>0</v>
      </c>
      <c r="AD540" s="164">
        <f>IF(A5taxstdlife="n/a","n/a",IF(AD$3&gt;(A5taxstdlife+$E540),((Input!$M$147+Input!$M$113)*$M$7)-SUM($M540:AC540),((Input!$M$147+Input!$M$113)*$M$7)/A5taxstdlife))</f>
        <v>0</v>
      </c>
      <c r="AE540" s="164">
        <f>IF(A5taxstdlife="n/a","n/a",IF(AE$3&gt;(A5taxstdlife+$E540),((Input!$M$147+Input!$M$113)*$M$7)-SUM($M540:AD540),((Input!$M$147+Input!$M$113)*$M$7)/A5taxstdlife))</f>
        <v>0</v>
      </c>
      <c r="AF540" s="164">
        <f>IF(A5taxstdlife="n/a","n/a",IF(AF$3&gt;(A5taxstdlife+$E540),((Input!$M$147+Input!$M$113)*$M$7)-SUM($M540:AE540),((Input!$M$147+Input!$M$113)*$M$7)/A5taxstdlife))</f>
        <v>0</v>
      </c>
      <c r="AG540" s="164">
        <f>IF(A5taxstdlife="n/a","n/a",IF(AG$3&gt;(A5taxstdlife+$E540),((Input!$M$147+Input!$M$113)*$M$7)-SUM($M540:AF540),((Input!$M$147+Input!$M$113)*$M$7)/A5taxstdlife))</f>
        <v>0</v>
      </c>
      <c r="AH540" s="164">
        <f>IF(A5taxstdlife="n/a","n/a",IF(AH$3&gt;(A5taxstdlife+$E540),((Input!$M$147+Input!$M$113)*$M$7)-SUM($M540:AG540),((Input!$M$147+Input!$M$113)*$M$7)/A5taxstdlife))</f>
        <v>0</v>
      </c>
      <c r="AI540" s="164">
        <f>IF(A5taxstdlife="n/a","n/a",IF(AI$3&gt;(A5taxstdlife+$E540),((Input!$M$147+Input!$M$113)*$M$7)-SUM($M540:AH540),((Input!$M$147+Input!$M$113)*$M$7)/A5taxstdlife))</f>
        <v>0</v>
      </c>
      <c r="AJ540" s="164">
        <f>IF(A5taxstdlife="n/a","n/a",IF(AJ$3&gt;(A5taxstdlife+$E540),((Input!$M$147+Input!$M$113)*$M$7)-SUM($M540:AI540),((Input!$M$147+Input!$M$113)*$M$7)/A5taxstdlife))</f>
        <v>0</v>
      </c>
      <c r="AK540" s="164">
        <f>IF(A5taxstdlife="n/a","n/a",IF(AK$3&gt;(A5taxstdlife+$E540),((Input!$M$147+Input!$M$113)*$M$7)-SUM($M540:AJ540),((Input!$M$147+Input!$M$113)*$M$7)/A5taxstdlife))</f>
        <v>0</v>
      </c>
      <c r="AL540" s="164">
        <f>IF(A5taxstdlife="n/a","n/a",IF(AL$3&gt;(A5taxstdlife+$E540),((Input!$M$147+Input!$M$113)*$M$7)-SUM($M540:AK540),((Input!$M$147+Input!$M$113)*$M$7)/A5taxstdlife))</f>
        <v>0</v>
      </c>
      <c r="AM540" s="164">
        <f>IF(A5taxstdlife="n/a","n/a",IF(AM$3&gt;(A5taxstdlife+$E540),((Input!$M$147+Input!$M$113)*$M$7)-SUM($M540:AL540),((Input!$M$147+Input!$M$113)*$M$7)/A5taxstdlife))</f>
        <v>0</v>
      </c>
      <c r="AN540" s="164">
        <f>IF(A5taxstdlife="n/a","n/a",IF(AN$3&gt;(A5taxstdlife+$E540),((Input!$M$147+Input!$M$113)*$M$7)-SUM($M540:AM540),((Input!$M$147+Input!$M$113)*$M$7)/A5taxstdlife))</f>
        <v>0</v>
      </c>
      <c r="AO540" s="164">
        <f>IF(A5taxstdlife="n/a","n/a",IF(AO$3&gt;(A5taxstdlife+$E540),((Input!$M$147+Input!$M$113)*$M$7)-SUM($M540:AN540),((Input!$M$147+Input!$M$113)*$M$7)/A5taxstdlife))</f>
        <v>0</v>
      </c>
      <c r="AP540" s="164">
        <f>IF(A5taxstdlife="n/a","n/a",IF(AP$3&gt;(A5taxstdlife+$E540),((Input!$M$147+Input!$M$113)*$M$7)-SUM($M540:AO540),((Input!$M$147+Input!$M$113)*$M$7)/A5taxstdlife))</f>
        <v>0</v>
      </c>
      <c r="AQ540" s="164">
        <f>IF(A5taxstdlife="n/a","n/a",IF(AQ$3&gt;(A5taxstdlife+$E540),((Input!$M$147+Input!$M$113)*$M$7)-SUM($M540:AP540),((Input!$M$147+Input!$M$113)*$M$7)/A5taxstdlife))</f>
        <v>0</v>
      </c>
      <c r="AR540" s="164">
        <f>IF(A5taxstdlife="n/a","n/a",IF(AR$3&gt;(A5taxstdlife+$E540),((Input!$M$147+Input!$M$113)*$M$7)-SUM($M540:AQ540),((Input!$M$147+Input!$M$113)*$M$7)/A5taxstdlife))</f>
        <v>0</v>
      </c>
      <c r="AS540" s="164">
        <f>IF(A5taxstdlife="n/a","n/a",IF(AS$3&gt;(A5taxstdlife+$E540),((Input!$M$147+Input!$M$113)*$M$7)-SUM($M540:AR540),((Input!$M$147+Input!$M$113)*$M$7)/A5taxstdlife))</f>
        <v>0</v>
      </c>
      <c r="AT540" s="164">
        <f>IF(A5taxstdlife="n/a","n/a",IF(AT$3&gt;(A5taxstdlife+$E540),((Input!$M$147+Input!$M$113)*$M$7)-SUM($M540:AS540),((Input!$M$147+Input!$M$113)*$M$7)/A5taxstdlife))</f>
        <v>0</v>
      </c>
      <c r="AU540" s="164">
        <f>IF(A5taxstdlife="n/a","n/a",IF(AU$3&gt;(A5taxstdlife+$E540),((Input!$M$147+Input!$M$113)*$M$7)-SUM($M540:AT540),((Input!$M$147+Input!$M$113)*$M$7)/A5taxstdlife))</f>
        <v>0</v>
      </c>
      <c r="AV540" s="164">
        <f>IF(A5taxstdlife="n/a","n/a",IF(AV$3&gt;(A5taxstdlife+$E540),((Input!$M$147+Input!$M$113)*$M$7)-SUM($M540:AU540),((Input!$M$147+Input!$M$113)*$M$7)/A5taxstdlife))</f>
        <v>0</v>
      </c>
      <c r="AW540" s="164">
        <f>IF(A5taxstdlife="n/a","n/a",IF(AW$3&gt;(A5taxstdlife+$E540),((Input!$M$147+Input!$M$113)*$M$7)-SUM($M540:AV540),((Input!$M$147+Input!$M$113)*$M$7)/A5taxstdlife))</f>
        <v>0</v>
      </c>
      <c r="AX540" s="164">
        <f>IF(A5taxstdlife="n/a","n/a",IF(AX$3&gt;(A5taxstdlife+$E540),((Input!$M$147+Input!$M$113)*$M$7)-SUM($M540:AW540),((Input!$M$147+Input!$M$113)*$M$7)/A5taxstdlife))</f>
        <v>0</v>
      </c>
      <c r="AY540" s="164">
        <f>IF(A5taxstdlife="n/a","n/a",IF(AY$3&gt;(A5taxstdlife+$E540),((Input!$M$147+Input!$M$113)*$M$7)-SUM($M540:AX540),((Input!$M$147+Input!$M$113)*$M$7)/A5taxstdlife))</f>
        <v>0</v>
      </c>
      <c r="AZ540" s="164">
        <f>IF(A5taxstdlife="n/a","n/a",IF(AZ$3&gt;(A5taxstdlife+$E540),((Input!$M$147+Input!$M$113)*$M$7)-SUM($M540:AY540),((Input!$M$147+Input!$M$113)*$M$7)/A5taxstdlife))</f>
        <v>0</v>
      </c>
      <c r="BA540" s="164">
        <f>IF(A5taxstdlife="n/a","n/a",IF(BA$3&gt;(A5taxstdlife+$E540),((Input!$M$147+Input!$M$113)*$M$7)-SUM($M540:AZ540),((Input!$M$147+Input!$M$113)*$M$7)/A5taxstdlife))</f>
        <v>0</v>
      </c>
      <c r="BB540" s="164">
        <f>IF(A5taxstdlife="n/a","n/a",IF(BB$3&gt;(A5taxstdlife+$E540),((Input!$M$147+Input!$M$113)*$M$7)-SUM($M540:BA540),((Input!$M$147+Input!$M$113)*$M$7)/A5taxstdlife))</f>
        <v>0</v>
      </c>
      <c r="BC540" s="164">
        <f>IF(A5taxstdlife="n/a","n/a",IF(BC$3&gt;(A5taxstdlife+$E540),((Input!$M$147+Input!$M$113)*$M$7)-SUM($M540:BB540),((Input!$M$147+Input!$M$113)*$M$7)/A5taxstdlife))</f>
        <v>0</v>
      </c>
      <c r="BD540" s="164">
        <f>IF(A5taxstdlife="n/a","n/a",IF(BD$3&gt;(A5taxstdlife+$E540),((Input!$M$147+Input!$M$113)*$M$7)-SUM($M540:BC540),((Input!$M$147+Input!$M$113)*$M$7)/A5taxstdlife))</f>
        <v>0</v>
      </c>
      <c r="BE540" s="164">
        <f>IF(A5taxstdlife="n/a","n/a",IF(BE$3&gt;(A5taxstdlife+$E540),((Input!$M$147+Input!$M$113)*$M$7)-SUM($M540:BD540),((Input!$M$147+Input!$M$113)*$M$7)/A5taxstdlife))</f>
        <v>0</v>
      </c>
      <c r="BF540" s="164">
        <f>IF(A5taxstdlife="n/a","n/a",IF(BF$3&gt;(A5taxstdlife+$E540),((Input!$M$147+Input!$M$113)*$M$7)-SUM($M540:BE540),((Input!$M$147+Input!$M$113)*$M$7)/A5taxstdlife))</f>
        <v>0</v>
      </c>
      <c r="BG540" s="164">
        <f>IF(A5taxstdlife="n/a","n/a",IF(BG$3&gt;(A5taxstdlife+$E540),((Input!$M$147+Input!$M$113)*$M$7)-SUM($M540:BF540),((Input!$M$147+Input!$M$113)*$M$7)/A5taxstdlife))</f>
        <v>0</v>
      </c>
      <c r="BH540" s="164">
        <f>IF(A5taxstdlife="n/a","n/a",IF(BH$3&gt;(A5taxstdlife+$E540),((Input!$M$147+Input!$M$113)*$M$7)-SUM($M540:BG540),((Input!$M$147+Input!$M$113)*$M$7)/A5taxstdlife))</f>
        <v>0</v>
      </c>
      <c r="BI540" s="164">
        <f>IF(A5taxstdlife="n/a","n/a",IF(BI$3&gt;(A5taxstdlife+$E540),((Input!$M$147+Input!$M$113)*$M$7)-SUM($M540:BH540),((Input!$M$147+Input!$M$113)*$M$7)/A5taxstdlife))</f>
        <v>0</v>
      </c>
      <c r="BJ540" s="18"/>
      <c r="BK540" s="18"/>
    </row>
    <row r="541" spans="1:63" s="6" customFormat="1" hidden="1" outlineLevel="2" x14ac:dyDescent="0.2">
      <c r="A541" s="18"/>
      <c r="B541" s="18"/>
      <c r="C541" s="36"/>
      <c r="D541" s="485"/>
      <c r="E541" s="283">
        <v>8</v>
      </c>
      <c r="F541" s="38"/>
      <c r="G541" s="306"/>
      <c r="H541" s="308"/>
      <c r="I541" s="308"/>
      <c r="J541" s="308"/>
      <c r="K541" s="308"/>
      <c r="L541" s="308"/>
      <c r="M541" s="308"/>
      <c r="N541" s="307"/>
      <c r="O541" s="164">
        <f>IF(A5taxstdlife="n/a","n/a",IF(O$3&gt;(A5taxstdlife+$E541),((Input!$N$147+Input!$N$113)*$N$7)-SUM($N541:N541),((Input!$N$147+Input!$N$113)*$N$7)/A5taxstdlife))</f>
        <v>0</v>
      </c>
      <c r="P541" s="164">
        <f>IF(A5taxstdlife="n/a","n/a",IF(P$3&gt;(A5taxstdlife+$E541),((Input!$N$147+Input!$N$113)*$N$7)-SUM($N541:O541),((Input!$N$147+Input!$N$113)*$N$7)/A5taxstdlife))</f>
        <v>0</v>
      </c>
      <c r="Q541" s="164">
        <f>IF(A5taxstdlife="n/a","n/a",IF(Q$3&gt;(A5taxstdlife+$E541),((Input!$N$147+Input!$N$113)*$N$7)-SUM($N541:P541),((Input!$N$147+Input!$N$113)*$N$7)/A5taxstdlife))</f>
        <v>0</v>
      </c>
      <c r="R541" s="164">
        <f>IF(A5taxstdlife="n/a","n/a",IF(R$3&gt;(A5taxstdlife+$E541),((Input!$N$147+Input!$N$113)*$N$7)-SUM($N541:Q541),((Input!$N$147+Input!$N$113)*$N$7)/A5taxstdlife))</f>
        <v>0</v>
      </c>
      <c r="S541" s="164">
        <f>IF(A5taxstdlife="n/a","n/a",IF(S$3&gt;(A5taxstdlife+$E541),((Input!$N$147+Input!$N$113)*$N$7)-SUM($N541:R541),((Input!$N$147+Input!$N$113)*$N$7)/A5taxstdlife))</f>
        <v>0</v>
      </c>
      <c r="T541" s="164">
        <f>IF(A5taxstdlife="n/a","n/a",IF(T$3&gt;(A5taxstdlife+$E541),((Input!$N$147+Input!$N$113)*$N$7)-SUM($N541:S541),((Input!$N$147+Input!$N$113)*$N$7)/A5taxstdlife))</f>
        <v>0</v>
      </c>
      <c r="U541" s="164">
        <f>IF(A5taxstdlife="n/a","n/a",IF(U$3&gt;(A5taxstdlife+$E541),((Input!$N$147+Input!$N$113)*$N$7)-SUM($N541:T541),((Input!$N$147+Input!$N$113)*$N$7)/A5taxstdlife))</f>
        <v>0</v>
      </c>
      <c r="V541" s="164">
        <f>IF(A5taxstdlife="n/a","n/a",IF(V$3&gt;(A5taxstdlife+$E541),((Input!$N$147+Input!$N$113)*$N$7)-SUM($N541:U541),((Input!$N$147+Input!$N$113)*$N$7)/A5taxstdlife))</f>
        <v>0</v>
      </c>
      <c r="W541" s="164">
        <f>IF(A5taxstdlife="n/a","n/a",IF(W$3&gt;(A5taxstdlife+$E541),((Input!$N$147+Input!$N$113)*$N$7)-SUM($N541:V541),((Input!$N$147+Input!$N$113)*$N$7)/A5taxstdlife))</f>
        <v>0</v>
      </c>
      <c r="X541" s="164">
        <f>IF(A5taxstdlife="n/a","n/a",IF(X$3&gt;(A5taxstdlife+$E541),((Input!$N$147+Input!$N$113)*$N$7)-SUM($N541:W541),((Input!$N$147+Input!$N$113)*$N$7)/A5taxstdlife))</f>
        <v>0</v>
      </c>
      <c r="Y541" s="164">
        <f>IF(A5taxstdlife="n/a","n/a",IF(Y$3&gt;(A5taxstdlife+$E541),((Input!$N$147+Input!$N$113)*$N$7)-SUM($N541:X541),((Input!$N$147+Input!$N$113)*$N$7)/A5taxstdlife))</f>
        <v>0</v>
      </c>
      <c r="Z541" s="164">
        <f>IF(A5taxstdlife="n/a","n/a",IF(Z$3&gt;(A5taxstdlife+$E541),((Input!$N$147+Input!$N$113)*$N$7)-SUM($N541:Y541),((Input!$N$147+Input!$N$113)*$N$7)/A5taxstdlife))</f>
        <v>0</v>
      </c>
      <c r="AA541" s="164">
        <f>IF(A5taxstdlife="n/a","n/a",IF(AA$3&gt;(A5taxstdlife+$E541),((Input!$N$147+Input!$N$113)*$N$7)-SUM($N541:Z541),((Input!$N$147+Input!$N$113)*$N$7)/A5taxstdlife))</f>
        <v>0</v>
      </c>
      <c r="AB541" s="164">
        <f>IF(A5taxstdlife="n/a","n/a",IF(AB$3&gt;(A5taxstdlife+$E541),((Input!$N$147+Input!$N$113)*$N$7)-SUM($N541:AA541),((Input!$N$147+Input!$N$113)*$N$7)/A5taxstdlife))</f>
        <v>0</v>
      </c>
      <c r="AC541" s="164">
        <f>IF(A5taxstdlife="n/a","n/a",IF(AC$3&gt;(A5taxstdlife+$E541),((Input!$N$147+Input!$N$113)*$N$7)-SUM($N541:AB541),((Input!$N$147+Input!$N$113)*$N$7)/A5taxstdlife))</f>
        <v>0</v>
      </c>
      <c r="AD541" s="164">
        <f>IF(A5taxstdlife="n/a","n/a",IF(AD$3&gt;(A5taxstdlife+$E541),((Input!$N$147+Input!$N$113)*$N$7)-SUM($N541:AC541),((Input!$N$147+Input!$N$113)*$N$7)/A5taxstdlife))</f>
        <v>0</v>
      </c>
      <c r="AE541" s="164">
        <f>IF(A5taxstdlife="n/a","n/a",IF(AE$3&gt;(A5taxstdlife+$E541),((Input!$N$147+Input!$N$113)*$N$7)-SUM($N541:AD541),((Input!$N$147+Input!$N$113)*$N$7)/A5taxstdlife))</f>
        <v>0</v>
      </c>
      <c r="AF541" s="164">
        <f>IF(A5taxstdlife="n/a","n/a",IF(AF$3&gt;(A5taxstdlife+$E541),((Input!$N$147+Input!$N$113)*$N$7)-SUM($N541:AE541),((Input!$N$147+Input!$N$113)*$N$7)/A5taxstdlife))</f>
        <v>0</v>
      </c>
      <c r="AG541" s="164">
        <f>IF(A5taxstdlife="n/a","n/a",IF(AG$3&gt;(A5taxstdlife+$E541),((Input!$N$147+Input!$N$113)*$N$7)-SUM($N541:AF541),((Input!$N$147+Input!$N$113)*$N$7)/A5taxstdlife))</f>
        <v>0</v>
      </c>
      <c r="AH541" s="164">
        <f>IF(A5taxstdlife="n/a","n/a",IF(AH$3&gt;(A5taxstdlife+$E541),((Input!$N$147+Input!$N$113)*$N$7)-SUM($N541:AG541),((Input!$N$147+Input!$N$113)*$N$7)/A5taxstdlife))</f>
        <v>0</v>
      </c>
      <c r="AI541" s="164">
        <f>IF(A5taxstdlife="n/a","n/a",IF(AI$3&gt;(A5taxstdlife+$E541),((Input!$N$147+Input!$N$113)*$N$7)-SUM($N541:AH541),((Input!$N$147+Input!$N$113)*$N$7)/A5taxstdlife))</f>
        <v>0</v>
      </c>
      <c r="AJ541" s="164">
        <f>IF(A5taxstdlife="n/a","n/a",IF(AJ$3&gt;(A5taxstdlife+$E541),((Input!$N$147+Input!$N$113)*$N$7)-SUM($N541:AI541),((Input!$N$147+Input!$N$113)*$N$7)/A5taxstdlife))</f>
        <v>0</v>
      </c>
      <c r="AK541" s="164">
        <f>IF(A5taxstdlife="n/a","n/a",IF(AK$3&gt;(A5taxstdlife+$E541),((Input!$N$147+Input!$N$113)*$N$7)-SUM($N541:AJ541),((Input!$N$147+Input!$N$113)*$N$7)/A5taxstdlife))</f>
        <v>0</v>
      </c>
      <c r="AL541" s="164">
        <f>IF(A5taxstdlife="n/a","n/a",IF(AL$3&gt;(A5taxstdlife+$E541),((Input!$N$147+Input!$N$113)*$N$7)-SUM($N541:AK541),((Input!$N$147+Input!$N$113)*$N$7)/A5taxstdlife))</f>
        <v>0</v>
      </c>
      <c r="AM541" s="164">
        <f>IF(A5taxstdlife="n/a","n/a",IF(AM$3&gt;(A5taxstdlife+$E541),((Input!$N$147+Input!$N$113)*$N$7)-SUM($N541:AL541),((Input!$N$147+Input!$N$113)*$N$7)/A5taxstdlife))</f>
        <v>0</v>
      </c>
      <c r="AN541" s="164">
        <f>IF(A5taxstdlife="n/a","n/a",IF(AN$3&gt;(A5taxstdlife+$E541),((Input!$N$147+Input!$N$113)*$N$7)-SUM($N541:AM541),((Input!$N$147+Input!$N$113)*$N$7)/A5taxstdlife))</f>
        <v>0</v>
      </c>
      <c r="AO541" s="164">
        <f>IF(A5taxstdlife="n/a","n/a",IF(AO$3&gt;(A5taxstdlife+$E541),((Input!$N$147+Input!$N$113)*$N$7)-SUM($N541:AN541),((Input!$N$147+Input!$N$113)*$N$7)/A5taxstdlife))</f>
        <v>0</v>
      </c>
      <c r="AP541" s="164">
        <f>IF(A5taxstdlife="n/a","n/a",IF(AP$3&gt;(A5taxstdlife+$E541),((Input!$N$147+Input!$N$113)*$N$7)-SUM($N541:AO541),((Input!$N$147+Input!$N$113)*$N$7)/A5taxstdlife))</f>
        <v>0</v>
      </c>
      <c r="AQ541" s="164">
        <f>IF(A5taxstdlife="n/a","n/a",IF(AQ$3&gt;(A5taxstdlife+$E541),((Input!$N$147+Input!$N$113)*$N$7)-SUM($N541:AP541),((Input!$N$147+Input!$N$113)*$N$7)/A5taxstdlife))</f>
        <v>0</v>
      </c>
      <c r="AR541" s="164">
        <f>IF(A5taxstdlife="n/a","n/a",IF(AR$3&gt;(A5taxstdlife+$E541),((Input!$N$147+Input!$N$113)*$N$7)-SUM($N541:AQ541),((Input!$N$147+Input!$N$113)*$N$7)/A5taxstdlife))</f>
        <v>0</v>
      </c>
      <c r="AS541" s="164">
        <f>IF(A5taxstdlife="n/a","n/a",IF(AS$3&gt;(A5taxstdlife+$E541),((Input!$N$147+Input!$N$113)*$N$7)-SUM($N541:AR541),((Input!$N$147+Input!$N$113)*$N$7)/A5taxstdlife))</f>
        <v>0</v>
      </c>
      <c r="AT541" s="164">
        <f>IF(A5taxstdlife="n/a","n/a",IF(AT$3&gt;(A5taxstdlife+$E541),((Input!$N$147+Input!$N$113)*$N$7)-SUM($N541:AS541),((Input!$N$147+Input!$N$113)*$N$7)/A5taxstdlife))</f>
        <v>0</v>
      </c>
      <c r="AU541" s="164">
        <f>IF(A5taxstdlife="n/a","n/a",IF(AU$3&gt;(A5taxstdlife+$E541),((Input!$N$147+Input!$N$113)*$N$7)-SUM($N541:AT541),((Input!$N$147+Input!$N$113)*$N$7)/A5taxstdlife))</f>
        <v>0</v>
      </c>
      <c r="AV541" s="164">
        <f>IF(A5taxstdlife="n/a","n/a",IF(AV$3&gt;(A5taxstdlife+$E541),((Input!$N$147+Input!$N$113)*$N$7)-SUM($N541:AU541),((Input!$N$147+Input!$N$113)*$N$7)/A5taxstdlife))</f>
        <v>0</v>
      </c>
      <c r="AW541" s="164">
        <f>IF(A5taxstdlife="n/a","n/a",IF(AW$3&gt;(A5taxstdlife+$E541),((Input!$N$147+Input!$N$113)*$N$7)-SUM($N541:AV541),((Input!$N$147+Input!$N$113)*$N$7)/A5taxstdlife))</f>
        <v>0</v>
      </c>
      <c r="AX541" s="164">
        <f>IF(A5taxstdlife="n/a","n/a",IF(AX$3&gt;(A5taxstdlife+$E541),((Input!$N$147+Input!$N$113)*$N$7)-SUM($N541:AW541),((Input!$N$147+Input!$N$113)*$N$7)/A5taxstdlife))</f>
        <v>0</v>
      </c>
      <c r="AY541" s="164">
        <f>IF(A5taxstdlife="n/a","n/a",IF(AY$3&gt;(A5taxstdlife+$E541),((Input!$N$147+Input!$N$113)*$N$7)-SUM($N541:AX541),((Input!$N$147+Input!$N$113)*$N$7)/A5taxstdlife))</f>
        <v>0</v>
      </c>
      <c r="AZ541" s="164">
        <f>IF(A5taxstdlife="n/a","n/a",IF(AZ$3&gt;(A5taxstdlife+$E541),((Input!$N$147+Input!$N$113)*$N$7)-SUM($N541:AY541),((Input!$N$147+Input!$N$113)*$N$7)/A5taxstdlife))</f>
        <v>0</v>
      </c>
      <c r="BA541" s="164">
        <f>IF(A5taxstdlife="n/a","n/a",IF(BA$3&gt;(A5taxstdlife+$E541),((Input!$N$147+Input!$N$113)*$N$7)-SUM($N541:AZ541),((Input!$N$147+Input!$N$113)*$N$7)/A5taxstdlife))</f>
        <v>0</v>
      </c>
      <c r="BB541" s="164">
        <f>IF(A5taxstdlife="n/a","n/a",IF(BB$3&gt;(A5taxstdlife+$E541),((Input!$N$147+Input!$N$113)*$N$7)-SUM($N541:BA541),((Input!$N$147+Input!$N$113)*$N$7)/A5taxstdlife))</f>
        <v>0</v>
      </c>
      <c r="BC541" s="164">
        <f>IF(A5taxstdlife="n/a","n/a",IF(BC$3&gt;(A5taxstdlife+$E541),((Input!$N$147+Input!$N$113)*$N$7)-SUM($N541:BB541),((Input!$N$147+Input!$N$113)*$N$7)/A5taxstdlife))</f>
        <v>0</v>
      </c>
      <c r="BD541" s="164">
        <f>IF(A5taxstdlife="n/a","n/a",IF(BD$3&gt;(A5taxstdlife+$E541),((Input!$N$147+Input!$N$113)*$N$7)-SUM($N541:BC541),((Input!$N$147+Input!$N$113)*$N$7)/A5taxstdlife))</f>
        <v>0</v>
      </c>
      <c r="BE541" s="164">
        <f>IF(A5taxstdlife="n/a","n/a",IF(BE$3&gt;(A5taxstdlife+$E541),((Input!$N$147+Input!$N$113)*$N$7)-SUM($N541:BD541),((Input!$N$147+Input!$N$113)*$N$7)/A5taxstdlife))</f>
        <v>0</v>
      </c>
      <c r="BF541" s="164">
        <f>IF(A5taxstdlife="n/a","n/a",IF(BF$3&gt;(A5taxstdlife+$E541),((Input!$N$147+Input!$N$113)*$N$7)-SUM($N541:BE541),((Input!$N$147+Input!$N$113)*$N$7)/A5taxstdlife))</f>
        <v>0</v>
      </c>
      <c r="BG541" s="164">
        <f>IF(A5taxstdlife="n/a","n/a",IF(BG$3&gt;(A5taxstdlife+$E541),((Input!$N$147+Input!$N$113)*$N$7)-SUM($N541:BF541),((Input!$N$147+Input!$N$113)*$N$7)/A5taxstdlife))</f>
        <v>0</v>
      </c>
      <c r="BH541" s="164">
        <f>IF(A5taxstdlife="n/a","n/a",IF(BH$3&gt;(A5taxstdlife+$E541),((Input!$N$147+Input!$N$113)*$N$7)-SUM($N541:BG541),((Input!$N$147+Input!$N$113)*$N$7)/A5taxstdlife))</f>
        <v>0</v>
      </c>
      <c r="BI541" s="164">
        <f>IF(A5taxstdlife="n/a","n/a",IF(BI$3&gt;(A5taxstdlife+$E541),((Input!$N$147+Input!$N$113)*$N$7)-SUM($N541:BH541),((Input!$N$147+Input!$N$113)*$N$7)/A5taxstdlife))</f>
        <v>0</v>
      </c>
      <c r="BJ541" s="18"/>
      <c r="BK541" s="18"/>
    </row>
    <row r="542" spans="1:63" s="6" customFormat="1" hidden="1" outlineLevel="2" x14ac:dyDescent="0.2">
      <c r="A542" s="18"/>
      <c r="B542" s="18"/>
      <c r="C542" s="36"/>
      <c r="D542" s="485"/>
      <c r="E542" s="283">
        <v>9</v>
      </c>
      <c r="F542" s="38"/>
      <c r="G542" s="306"/>
      <c r="H542" s="308"/>
      <c r="I542" s="308"/>
      <c r="J542" s="308"/>
      <c r="K542" s="308"/>
      <c r="L542" s="308"/>
      <c r="M542" s="308"/>
      <c r="N542" s="308"/>
      <c r="O542" s="307"/>
      <c r="P542" s="164">
        <f>IF(A5taxstdlife="n/a","n/a",IF(P$3&gt;(A5taxstdlife+$E542),((Input!$O$147+Input!$O$113)*$O$7)-SUM($O542:O542),((Input!$O$147+Input!$O$113)*$O$7)/A5taxstdlife))</f>
        <v>0</v>
      </c>
      <c r="Q542" s="164">
        <f>IF(A5taxstdlife="n/a","n/a",IF(Q$3&gt;(A5taxstdlife+$E542),((Input!$O$147+Input!$O$113)*$O$7)-SUM($O542:P542),((Input!$O$147+Input!$O$113)*$O$7)/A5taxstdlife))</f>
        <v>0</v>
      </c>
      <c r="R542" s="164">
        <f>IF(A5taxstdlife="n/a","n/a",IF(R$3&gt;(A5taxstdlife+$E542),((Input!$O$147+Input!$O$113)*$O$7)-SUM($O542:Q542),((Input!$O$147+Input!$O$113)*$O$7)/A5taxstdlife))</f>
        <v>0</v>
      </c>
      <c r="S542" s="164">
        <f>IF(A5taxstdlife="n/a","n/a",IF(S$3&gt;(A5taxstdlife+$E542),((Input!$O$147+Input!$O$113)*$O$7)-SUM($O542:R542),((Input!$O$147+Input!$O$113)*$O$7)/A5taxstdlife))</f>
        <v>0</v>
      </c>
      <c r="T542" s="164">
        <f>IF(A5taxstdlife="n/a","n/a",IF(T$3&gt;(A5taxstdlife+$E542),((Input!$O$147+Input!$O$113)*$O$7)-SUM($O542:S542),((Input!$O$147+Input!$O$113)*$O$7)/A5taxstdlife))</f>
        <v>0</v>
      </c>
      <c r="U542" s="164">
        <f>IF(A5taxstdlife="n/a","n/a",IF(U$3&gt;(A5taxstdlife+$E542),((Input!$O$147+Input!$O$113)*$O$7)-SUM($O542:T542),((Input!$O$147+Input!$O$113)*$O$7)/A5taxstdlife))</f>
        <v>0</v>
      </c>
      <c r="V542" s="164">
        <f>IF(A5taxstdlife="n/a","n/a",IF(V$3&gt;(A5taxstdlife+$E542),((Input!$O$147+Input!$O$113)*$O$7)-SUM($O542:U542),((Input!$O$147+Input!$O$113)*$O$7)/A5taxstdlife))</f>
        <v>0</v>
      </c>
      <c r="W542" s="164">
        <f>IF(A5taxstdlife="n/a","n/a",IF(W$3&gt;(A5taxstdlife+$E542),((Input!$O$147+Input!$O$113)*$O$7)-SUM($O542:V542),((Input!$O$147+Input!$O$113)*$O$7)/A5taxstdlife))</f>
        <v>0</v>
      </c>
      <c r="X542" s="164">
        <f>IF(A5taxstdlife="n/a","n/a",IF(X$3&gt;(A5taxstdlife+$E542),((Input!$O$147+Input!$O$113)*$O$7)-SUM($O542:W542),((Input!$O$147+Input!$O$113)*$O$7)/A5taxstdlife))</f>
        <v>0</v>
      </c>
      <c r="Y542" s="164">
        <f>IF(A5taxstdlife="n/a","n/a",IF(Y$3&gt;(A5taxstdlife+$E542),((Input!$O$147+Input!$O$113)*$O$7)-SUM($O542:X542),((Input!$O$147+Input!$O$113)*$O$7)/A5taxstdlife))</f>
        <v>0</v>
      </c>
      <c r="Z542" s="164">
        <f>IF(A5taxstdlife="n/a","n/a",IF(Z$3&gt;(A5taxstdlife+$E542),((Input!$O$147+Input!$O$113)*$O$7)-SUM($O542:Y542),((Input!$O$147+Input!$O$113)*$O$7)/A5taxstdlife))</f>
        <v>0</v>
      </c>
      <c r="AA542" s="164">
        <f>IF(A5taxstdlife="n/a","n/a",IF(AA$3&gt;(A5taxstdlife+$E542),((Input!$O$147+Input!$O$113)*$O$7)-SUM($O542:Z542),((Input!$O$147+Input!$O$113)*$O$7)/A5taxstdlife))</f>
        <v>0</v>
      </c>
      <c r="AB542" s="164">
        <f>IF(A5taxstdlife="n/a","n/a",IF(AB$3&gt;(A5taxstdlife+$E542),((Input!$O$147+Input!$O$113)*$O$7)-SUM($O542:AA542),((Input!$O$147+Input!$O$113)*$O$7)/A5taxstdlife))</f>
        <v>0</v>
      </c>
      <c r="AC542" s="164">
        <f>IF(A5taxstdlife="n/a","n/a",IF(AC$3&gt;(A5taxstdlife+$E542),((Input!$O$147+Input!$O$113)*$O$7)-SUM($O542:AB542),((Input!$O$147+Input!$O$113)*$O$7)/A5taxstdlife))</f>
        <v>0</v>
      </c>
      <c r="AD542" s="164">
        <f>IF(A5taxstdlife="n/a","n/a",IF(AD$3&gt;(A5taxstdlife+$E542),((Input!$O$147+Input!$O$113)*$O$7)-SUM($O542:AC542),((Input!$O$147+Input!$O$113)*$O$7)/A5taxstdlife))</f>
        <v>0</v>
      </c>
      <c r="AE542" s="164">
        <f>IF(A5taxstdlife="n/a","n/a",IF(AE$3&gt;(A5taxstdlife+$E542),((Input!$O$147+Input!$O$113)*$O$7)-SUM($O542:AD542),((Input!$O$147+Input!$O$113)*$O$7)/A5taxstdlife))</f>
        <v>0</v>
      </c>
      <c r="AF542" s="164">
        <f>IF(A5taxstdlife="n/a","n/a",IF(AF$3&gt;(A5taxstdlife+$E542),((Input!$O$147+Input!$O$113)*$O$7)-SUM($O542:AE542),((Input!$O$147+Input!$O$113)*$O$7)/A5taxstdlife))</f>
        <v>0</v>
      </c>
      <c r="AG542" s="164">
        <f>IF(A5taxstdlife="n/a","n/a",IF(AG$3&gt;(A5taxstdlife+$E542),((Input!$O$147+Input!$O$113)*$O$7)-SUM($O542:AF542),((Input!$O$147+Input!$O$113)*$O$7)/A5taxstdlife))</f>
        <v>0</v>
      </c>
      <c r="AH542" s="164">
        <f>IF(A5taxstdlife="n/a","n/a",IF(AH$3&gt;(A5taxstdlife+$E542),((Input!$O$147+Input!$O$113)*$O$7)-SUM($O542:AG542),((Input!$O$147+Input!$O$113)*$O$7)/A5taxstdlife))</f>
        <v>0</v>
      </c>
      <c r="AI542" s="164">
        <f>IF(A5taxstdlife="n/a","n/a",IF(AI$3&gt;(A5taxstdlife+$E542),((Input!$O$147+Input!$O$113)*$O$7)-SUM($O542:AH542),((Input!$O$147+Input!$O$113)*$O$7)/A5taxstdlife))</f>
        <v>0</v>
      </c>
      <c r="AJ542" s="164">
        <f>IF(A5taxstdlife="n/a","n/a",IF(AJ$3&gt;(A5taxstdlife+$E542),((Input!$O$147+Input!$O$113)*$O$7)-SUM($O542:AI542),((Input!$O$147+Input!$O$113)*$O$7)/A5taxstdlife))</f>
        <v>0</v>
      </c>
      <c r="AK542" s="164">
        <f>IF(A5taxstdlife="n/a","n/a",IF(AK$3&gt;(A5taxstdlife+$E542),((Input!$O$147+Input!$O$113)*$O$7)-SUM($O542:AJ542),((Input!$O$147+Input!$O$113)*$O$7)/A5taxstdlife))</f>
        <v>0</v>
      </c>
      <c r="AL542" s="164">
        <f>IF(A5taxstdlife="n/a","n/a",IF(AL$3&gt;(A5taxstdlife+$E542),((Input!$O$147+Input!$O$113)*$O$7)-SUM($O542:AK542),((Input!$O$147+Input!$O$113)*$O$7)/A5taxstdlife))</f>
        <v>0</v>
      </c>
      <c r="AM542" s="164">
        <f>IF(A5taxstdlife="n/a","n/a",IF(AM$3&gt;(A5taxstdlife+$E542),((Input!$O$147+Input!$O$113)*$O$7)-SUM($O542:AL542),((Input!$O$147+Input!$O$113)*$O$7)/A5taxstdlife))</f>
        <v>0</v>
      </c>
      <c r="AN542" s="164">
        <f>IF(A5taxstdlife="n/a","n/a",IF(AN$3&gt;(A5taxstdlife+$E542),((Input!$O$147+Input!$O$113)*$O$7)-SUM($O542:AM542),((Input!$O$147+Input!$O$113)*$O$7)/A5taxstdlife))</f>
        <v>0</v>
      </c>
      <c r="AO542" s="164">
        <f>IF(A5taxstdlife="n/a","n/a",IF(AO$3&gt;(A5taxstdlife+$E542),((Input!$O$147+Input!$O$113)*$O$7)-SUM($O542:AN542),((Input!$O$147+Input!$O$113)*$O$7)/A5taxstdlife))</f>
        <v>0</v>
      </c>
      <c r="AP542" s="164">
        <f>IF(A5taxstdlife="n/a","n/a",IF(AP$3&gt;(A5taxstdlife+$E542),((Input!$O$147+Input!$O$113)*$O$7)-SUM($O542:AO542),((Input!$O$147+Input!$O$113)*$O$7)/A5taxstdlife))</f>
        <v>0</v>
      </c>
      <c r="AQ542" s="164">
        <f>IF(A5taxstdlife="n/a","n/a",IF(AQ$3&gt;(A5taxstdlife+$E542),((Input!$O$147+Input!$O$113)*$O$7)-SUM($O542:AP542),((Input!$O$147+Input!$O$113)*$O$7)/A5taxstdlife))</f>
        <v>0</v>
      </c>
      <c r="AR542" s="164">
        <f>IF(A5taxstdlife="n/a","n/a",IF(AR$3&gt;(A5taxstdlife+$E542),((Input!$O$147+Input!$O$113)*$O$7)-SUM($O542:AQ542),((Input!$O$147+Input!$O$113)*$O$7)/A5taxstdlife))</f>
        <v>0</v>
      </c>
      <c r="AS542" s="164">
        <f>IF(A5taxstdlife="n/a","n/a",IF(AS$3&gt;(A5taxstdlife+$E542),((Input!$O$147+Input!$O$113)*$O$7)-SUM($O542:AR542),((Input!$O$147+Input!$O$113)*$O$7)/A5taxstdlife))</f>
        <v>0</v>
      </c>
      <c r="AT542" s="164">
        <f>IF(A5taxstdlife="n/a","n/a",IF(AT$3&gt;(A5taxstdlife+$E542),((Input!$O$147+Input!$O$113)*$O$7)-SUM($O542:AS542),((Input!$O$147+Input!$O$113)*$O$7)/A5taxstdlife))</f>
        <v>0</v>
      </c>
      <c r="AU542" s="164">
        <f>IF(A5taxstdlife="n/a","n/a",IF(AU$3&gt;(A5taxstdlife+$E542),((Input!$O$147+Input!$O$113)*$O$7)-SUM($O542:AT542),((Input!$O$147+Input!$O$113)*$O$7)/A5taxstdlife))</f>
        <v>0</v>
      </c>
      <c r="AV542" s="164">
        <f>IF(A5taxstdlife="n/a","n/a",IF(AV$3&gt;(A5taxstdlife+$E542),((Input!$O$147+Input!$O$113)*$O$7)-SUM($O542:AU542),((Input!$O$147+Input!$O$113)*$O$7)/A5taxstdlife))</f>
        <v>0</v>
      </c>
      <c r="AW542" s="164">
        <f>IF(A5taxstdlife="n/a","n/a",IF(AW$3&gt;(A5taxstdlife+$E542),((Input!$O$147+Input!$O$113)*$O$7)-SUM($O542:AV542),((Input!$O$147+Input!$O$113)*$O$7)/A5taxstdlife))</f>
        <v>0</v>
      </c>
      <c r="AX542" s="164">
        <f>IF(A5taxstdlife="n/a","n/a",IF(AX$3&gt;(A5taxstdlife+$E542),((Input!$O$147+Input!$O$113)*$O$7)-SUM($O542:AW542),((Input!$O$147+Input!$O$113)*$O$7)/A5taxstdlife))</f>
        <v>0</v>
      </c>
      <c r="AY542" s="164">
        <f>IF(A5taxstdlife="n/a","n/a",IF(AY$3&gt;(A5taxstdlife+$E542),((Input!$O$147+Input!$O$113)*$O$7)-SUM($O542:AX542),((Input!$O$147+Input!$O$113)*$O$7)/A5taxstdlife))</f>
        <v>0</v>
      </c>
      <c r="AZ542" s="164">
        <f>IF(A5taxstdlife="n/a","n/a",IF(AZ$3&gt;(A5taxstdlife+$E542),((Input!$O$147+Input!$O$113)*$O$7)-SUM($O542:AY542),((Input!$O$147+Input!$O$113)*$O$7)/A5taxstdlife))</f>
        <v>0</v>
      </c>
      <c r="BA542" s="164">
        <f>IF(A5taxstdlife="n/a","n/a",IF(BA$3&gt;(A5taxstdlife+$E542),((Input!$O$147+Input!$O$113)*$O$7)-SUM($O542:AZ542),((Input!$O$147+Input!$O$113)*$O$7)/A5taxstdlife))</f>
        <v>0</v>
      </c>
      <c r="BB542" s="164">
        <f>IF(A5taxstdlife="n/a","n/a",IF(BB$3&gt;(A5taxstdlife+$E542),((Input!$O$147+Input!$O$113)*$O$7)-SUM($O542:BA542),((Input!$O$147+Input!$O$113)*$O$7)/A5taxstdlife))</f>
        <v>0</v>
      </c>
      <c r="BC542" s="164">
        <f>IF(A5taxstdlife="n/a","n/a",IF(BC$3&gt;(A5taxstdlife+$E542),((Input!$O$147+Input!$O$113)*$O$7)-SUM($O542:BB542),((Input!$O$147+Input!$O$113)*$O$7)/A5taxstdlife))</f>
        <v>0</v>
      </c>
      <c r="BD542" s="164">
        <f>IF(A5taxstdlife="n/a","n/a",IF(BD$3&gt;(A5taxstdlife+$E542),((Input!$O$147+Input!$O$113)*$O$7)-SUM($O542:BC542),((Input!$O$147+Input!$O$113)*$O$7)/A5taxstdlife))</f>
        <v>0</v>
      </c>
      <c r="BE542" s="164">
        <f>IF(A5taxstdlife="n/a","n/a",IF(BE$3&gt;(A5taxstdlife+$E542),((Input!$O$147+Input!$O$113)*$O$7)-SUM($O542:BD542),((Input!$O$147+Input!$O$113)*$O$7)/A5taxstdlife))</f>
        <v>0</v>
      </c>
      <c r="BF542" s="164">
        <f>IF(A5taxstdlife="n/a","n/a",IF(BF$3&gt;(A5taxstdlife+$E542),((Input!$O$147+Input!$O$113)*$O$7)-SUM($O542:BE542),((Input!$O$147+Input!$O$113)*$O$7)/A5taxstdlife))</f>
        <v>0</v>
      </c>
      <c r="BG542" s="164">
        <f>IF(A5taxstdlife="n/a","n/a",IF(BG$3&gt;(A5taxstdlife+$E542),((Input!$O$147+Input!$O$113)*$O$7)-SUM($O542:BF542),((Input!$O$147+Input!$O$113)*$O$7)/A5taxstdlife))</f>
        <v>0</v>
      </c>
      <c r="BH542" s="164">
        <f>IF(A5taxstdlife="n/a","n/a",IF(BH$3&gt;(A5taxstdlife+$E542),((Input!$O$147+Input!$O$113)*$O$7)-SUM($O542:BG542),((Input!$O$147+Input!$O$113)*$O$7)/A5taxstdlife))</f>
        <v>0</v>
      </c>
      <c r="BI542" s="164">
        <f>IF(A5taxstdlife="n/a","n/a",IF(BI$3&gt;(A5taxstdlife+$E542),((Input!$O$147+Input!$O$113)*$O$7)-SUM($O542:BH542),((Input!$O$147+Input!$O$113)*$O$7)/A5taxstdlife))</f>
        <v>0</v>
      </c>
      <c r="BJ542" s="18"/>
      <c r="BK542" s="18"/>
    </row>
    <row r="543" spans="1:63" s="6" customFormat="1" hidden="1" outlineLevel="2" x14ac:dyDescent="0.2">
      <c r="A543" s="18"/>
      <c r="B543" s="18"/>
      <c r="C543" s="36"/>
      <c r="D543" s="485"/>
      <c r="E543" s="284">
        <v>10</v>
      </c>
      <c r="F543" s="38"/>
      <c r="G543" s="306"/>
      <c r="H543" s="308"/>
      <c r="I543" s="308"/>
      <c r="J543" s="308"/>
      <c r="K543" s="308"/>
      <c r="L543" s="308"/>
      <c r="M543" s="308"/>
      <c r="N543" s="308"/>
      <c r="O543" s="308"/>
      <c r="P543" s="307"/>
      <c r="Q543" s="164">
        <f>IF(A5taxstdlife="n/a","n/a",IF(Q$3&gt;(A5taxstdlife+$E543),((Input!$P$147+Input!$P$113)*$P$7)-SUM($P543:P543),((Input!$P$147+Input!$P$113)*$P$7)/A5taxstdlife))</f>
        <v>0</v>
      </c>
      <c r="R543" s="164">
        <f>IF(A5taxstdlife="n/a","n/a",IF(R$3&gt;(A5taxstdlife+$E543),((Input!$P$147+Input!$P$113)*$P$7)-SUM($P543:Q543),((Input!$P$147+Input!$P$113)*$P$7)/A5taxstdlife))</f>
        <v>0</v>
      </c>
      <c r="S543" s="164">
        <f>IF(A5taxstdlife="n/a","n/a",IF(S$3&gt;(A5taxstdlife+$E543),((Input!$P$147+Input!$P$113)*$P$7)-SUM($P543:R543),((Input!$P$147+Input!$P$113)*$P$7)/A5taxstdlife))</f>
        <v>0</v>
      </c>
      <c r="T543" s="164">
        <f>IF(A5taxstdlife="n/a","n/a",IF(T$3&gt;(A5taxstdlife+$E543),((Input!$P$147+Input!$P$113)*$P$7)-SUM($P543:S543),((Input!$P$147+Input!$P$113)*$P$7)/A5taxstdlife))</f>
        <v>0</v>
      </c>
      <c r="U543" s="164">
        <f>IF(A5taxstdlife="n/a","n/a",IF(U$3&gt;(A5taxstdlife+$E543),((Input!$P$147+Input!$P$113)*$P$7)-SUM($P543:T543),((Input!$P$147+Input!$P$113)*$P$7)/A5taxstdlife))</f>
        <v>0</v>
      </c>
      <c r="V543" s="164">
        <f>IF(A5taxstdlife="n/a","n/a",IF(V$3&gt;(A5taxstdlife+$E543),((Input!$P$147+Input!$P$113)*$P$7)-SUM($P543:U543),((Input!$P$147+Input!$P$113)*$P$7)/A5taxstdlife))</f>
        <v>0</v>
      </c>
      <c r="W543" s="164">
        <f>IF(A5taxstdlife="n/a","n/a",IF(W$3&gt;(A5taxstdlife+$E543),((Input!$P$147+Input!$P$113)*$P$7)-SUM($P543:V543),((Input!$P$147+Input!$P$113)*$P$7)/A5taxstdlife))</f>
        <v>0</v>
      </c>
      <c r="X543" s="164">
        <f>IF(A5taxstdlife="n/a","n/a",IF(X$3&gt;(A5taxstdlife+$E543),((Input!$P$147+Input!$P$113)*$P$7)-SUM($P543:W543),((Input!$P$147+Input!$P$113)*$P$7)/A5taxstdlife))</f>
        <v>0</v>
      </c>
      <c r="Y543" s="164">
        <f>IF(A5taxstdlife="n/a","n/a",IF(Y$3&gt;(A5taxstdlife+$E543),((Input!$P$147+Input!$P$113)*$P$7)-SUM($P543:X543),((Input!$P$147+Input!$P$113)*$P$7)/A5taxstdlife))</f>
        <v>0</v>
      </c>
      <c r="Z543" s="164">
        <f>IF(A5taxstdlife="n/a","n/a",IF(Z$3&gt;(A5taxstdlife+$E543),((Input!$P$147+Input!$P$113)*$P$7)-SUM($P543:Y543),((Input!$P$147+Input!$P$113)*$P$7)/A5taxstdlife))</f>
        <v>0</v>
      </c>
      <c r="AA543" s="164">
        <f>IF(A5taxstdlife="n/a","n/a",IF(AA$3&gt;(A5taxstdlife+$E543),((Input!$P$147+Input!$P$113)*$P$7)-SUM($P543:Z543),((Input!$P$147+Input!$P$113)*$P$7)/A5taxstdlife))</f>
        <v>0</v>
      </c>
      <c r="AB543" s="164">
        <f>IF(A5taxstdlife="n/a","n/a",IF(AB$3&gt;(A5taxstdlife+$E543),((Input!$P$147+Input!$P$113)*$P$7)-SUM($P543:AA543),((Input!$P$147+Input!$P$113)*$P$7)/A5taxstdlife))</f>
        <v>0</v>
      </c>
      <c r="AC543" s="164">
        <f>IF(A5taxstdlife="n/a","n/a",IF(AC$3&gt;(A5taxstdlife+$E543),((Input!$P$147+Input!$P$113)*$P$7)-SUM($P543:AB543),((Input!$P$147+Input!$P$113)*$P$7)/A5taxstdlife))</f>
        <v>0</v>
      </c>
      <c r="AD543" s="164">
        <f>IF(A5taxstdlife="n/a","n/a",IF(AD$3&gt;(A5taxstdlife+$E543),((Input!$P$147+Input!$P$113)*$P$7)-SUM($P543:AC543),((Input!$P$147+Input!$P$113)*$P$7)/A5taxstdlife))</f>
        <v>0</v>
      </c>
      <c r="AE543" s="164">
        <f>IF(A5taxstdlife="n/a","n/a",IF(AE$3&gt;(A5taxstdlife+$E543),((Input!$P$147+Input!$P$113)*$P$7)-SUM($P543:AD543),((Input!$P$147+Input!$P$113)*$P$7)/A5taxstdlife))</f>
        <v>0</v>
      </c>
      <c r="AF543" s="164">
        <f>IF(A5taxstdlife="n/a","n/a",IF(AF$3&gt;(A5taxstdlife+$E543),((Input!$P$147+Input!$P$113)*$P$7)-SUM($P543:AE543),((Input!$P$147+Input!$P$113)*$P$7)/A5taxstdlife))</f>
        <v>0</v>
      </c>
      <c r="AG543" s="164">
        <f>IF(A5taxstdlife="n/a","n/a",IF(AG$3&gt;(A5taxstdlife+$E543),((Input!$P$147+Input!$P$113)*$P$7)-SUM($P543:AF543),((Input!$P$147+Input!$P$113)*$P$7)/A5taxstdlife))</f>
        <v>0</v>
      </c>
      <c r="AH543" s="164">
        <f>IF(A5taxstdlife="n/a","n/a",IF(AH$3&gt;(A5taxstdlife+$E543),((Input!$P$147+Input!$P$113)*$P$7)-SUM($P543:AG543),((Input!$P$147+Input!$P$113)*$P$7)/A5taxstdlife))</f>
        <v>0</v>
      </c>
      <c r="AI543" s="164">
        <f>IF(A5taxstdlife="n/a","n/a",IF(AI$3&gt;(A5taxstdlife+$E543),((Input!$P$147+Input!$P$113)*$P$7)-SUM($P543:AH543),((Input!$P$147+Input!$P$113)*$P$7)/A5taxstdlife))</f>
        <v>0</v>
      </c>
      <c r="AJ543" s="164">
        <f>IF(A5taxstdlife="n/a","n/a",IF(AJ$3&gt;(A5taxstdlife+$E543),((Input!$P$147+Input!$P$113)*$P$7)-SUM($P543:AI543),((Input!$P$147+Input!$P$113)*$P$7)/A5taxstdlife))</f>
        <v>0</v>
      </c>
      <c r="AK543" s="164">
        <f>IF(A5taxstdlife="n/a","n/a",IF(AK$3&gt;(A5taxstdlife+$E543),((Input!$P$147+Input!$P$113)*$P$7)-SUM($P543:AJ543),((Input!$P$147+Input!$P$113)*$P$7)/A5taxstdlife))</f>
        <v>0</v>
      </c>
      <c r="AL543" s="164">
        <f>IF(A5taxstdlife="n/a","n/a",IF(AL$3&gt;(A5taxstdlife+$E543),((Input!$P$147+Input!$P$113)*$P$7)-SUM($P543:AK543),((Input!$P$147+Input!$P$113)*$P$7)/A5taxstdlife))</f>
        <v>0</v>
      </c>
      <c r="AM543" s="164">
        <f>IF(A5taxstdlife="n/a","n/a",IF(AM$3&gt;(A5taxstdlife+$E543),((Input!$P$147+Input!$P$113)*$P$7)-SUM($P543:AL543),((Input!$P$147+Input!$P$113)*$P$7)/A5taxstdlife))</f>
        <v>0</v>
      </c>
      <c r="AN543" s="164">
        <f>IF(A5taxstdlife="n/a","n/a",IF(AN$3&gt;(A5taxstdlife+$E543),((Input!$P$147+Input!$P$113)*$P$7)-SUM($P543:AM543),((Input!$P$147+Input!$P$113)*$P$7)/A5taxstdlife))</f>
        <v>0</v>
      </c>
      <c r="AO543" s="164">
        <f>IF(A5taxstdlife="n/a","n/a",IF(AO$3&gt;(A5taxstdlife+$E543),((Input!$P$147+Input!$P$113)*$P$7)-SUM($P543:AN543),((Input!$P$147+Input!$P$113)*$P$7)/A5taxstdlife))</f>
        <v>0</v>
      </c>
      <c r="AP543" s="164">
        <f>IF(A5taxstdlife="n/a","n/a",IF(AP$3&gt;(A5taxstdlife+$E543),((Input!$P$147+Input!$P$113)*$P$7)-SUM($P543:AO543),((Input!$P$147+Input!$P$113)*$P$7)/A5taxstdlife))</f>
        <v>0</v>
      </c>
      <c r="AQ543" s="164">
        <f>IF(A5taxstdlife="n/a","n/a",IF(AQ$3&gt;(A5taxstdlife+$E543),((Input!$P$147+Input!$P$113)*$P$7)-SUM($P543:AP543),((Input!$P$147+Input!$P$113)*$P$7)/A5taxstdlife))</f>
        <v>0</v>
      </c>
      <c r="AR543" s="164">
        <f>IF(A5taxstdlife="n/a","n/a",IF(AR$3&gt;(A5taxstdlife+$E543),((Input!$P$147+Input!$P$113)*$P$7)-SUM($P543:AQ543),((Input!$P$147+Input!$P$113)*$P$7)/A5taxstdlife))</f>
        <v>0</v>
      </c>
      <c r="AS543" s="164">
        <f>IF(A5taxstdlife="n/a","n/a",IF(AS$3&gt;(A5taxstdlife+$E543),((Input!$P$147+Input!$P$113)*$P$7)-SUM($P543:AR543),((Input!$P$147+Input!$P$113)*$P$7)/A5taxstdlife))</f>
        <v>0</v>
      </c>
      <c r="AT543" s="164">
        <f>IF(A5taxstdlife="n/a","n/a",IF(AT$3&gt;(A5taxstdlife+$E543),((Input!$P$147+Input!$P$113)*$P$7)-SUM($P543:AS543),((Input!$P$147+Input!$P$113)*$P$7)/A5taxstdlife))</f>
        <v>0</v>
      </c>
      <c r="AU543" s="164">
        <f>IF(A5taxstdlife="n/a","n/a",IF(AU$3&gt;(A5taxstdlife+$E543),((Input!$P$147+Input!$P$113)*$P$7)-SUM($P543:AT543),((Input!$P$147+Input!$P$113)*$P$7)/A5taxstdlife))</f>
        <v>0</v>
      </c>
      <c r="AV543" s="164">
        <f>IF(A5taxstdlife="n/a","n/a",IF(AV$3&gt;(A5taxstdlife+$E543),((Input!$P$147+Input!$P$113)*$P$7)-SUM($P543:AU543),((Input!$P$147+Input!$P$113)*$P$7)/A5taxstdlife))</f>
        <v>0</v>
      </c>
      <c r="AW543" s="164">
        <f>IF(A5taxstdlife="n/a","n/a",IF(AW$3&gt;(A5taxstdlife+$E543),((Input!$P$147+Input!$P$113)*$P$7)-SUM($P543:AV543),((Input!$P$147+Input!$P$113)*$P$7)/A5taxstdlife))</f>
        <v>0</v>
      </c>
      <c r="AX543" s="164">
        <f>IF(A5taxstdlife="n/a","n/a",IF(AX$3&gt;(A5taxstdlife+$E543),((Input!$P$147+Input!$P$113)*$P$7)-SUM($P543:AW543),((Input!$P$147+Input!$P$113)*$P$7)/A5taxstdlife))</f>
        <v>0</v>
      </c>
      <c r="AY543" s="164">
        <f>IF(A5taxstdlife="n/a","n/a",IF(AY$3&gt;(A5taxstdlife+$E543),((Input!$P$147+Input!$P$113)*$P$7)-SUM($P543:AX543),((Input!$P$147+Input!$P$113)*$P$7)/A5taxstdlife))</f>
        <v>0</v>
      </c>
      <c r="AZ543" s="164">
        <f>IF(A5taxstdlife="n/a","n/a",IF(AZ$3&gt;(A5taxstdlife+$E543),((Input!$P$147+Input!$P$113)*$P$7)-SUM($P543:AY543),((Input!$P$147+Input!$P$113)*$P$7)/A5taxstdlife))</f>
        <v>0</v>
      </c>
      <c r="BA543" s="164">
        <f>IF(A5taxstdlife="n/a","n/a",IF(BA$3&gt;(A5taxstdlife+$E543),((Input!$P$147+Input!$P$113)*$P$7)-SUM($P543:AZ543),((Input!$P$147+Input!$P$113)*$P$7)/A5taxstdlife))</f>
        <v>0</v>
      </c>
      <c r="BB543" s="164">
        <f>IF(A5taxstdlife="n/a","n/a",IF(BB$3&gt;(A5taxstdlife+$E543),((Input!$P$147+Input!$P$113)*$P$7)-SUM($P543:BA543),((Input!$P$147+Input!$P$113)*$P$7)/A5taxstdlife))</f>
        <v>0</v>
      </c>
      <c r="BC543" s="164">
        <f>IF(A5taxstdlife="n/a","n/a",IF(BC$3&gt;(A5taxstdlife+$E543),((Input!$P$147+Input!$P$113)*$P$7)-SUM($P543:BB543),((Input!$P$147+Input!$P$113)*$P$7)/A5taxstdlife))</f>
        <v>0</v>
      </c>
      <c r="BD543" s="164">
        <f>IF(A5taxstdlife="n/a","n/a",IF(BD$3&gt;(A5taxstdlife+$E543),((Input!$P$147+Input!$P$113)*$P$7)-SUM($P543:BC543),((Input!$P$147+Input!$P$113)*$P$7)/A5taxstdlife))</f>
        <v>0</v>
      </c>
      <c r="BE543" s="164">
        <f>IF(A5taxstdlife="n/a","n/a",IF(BE$3&gt;(A5taxstdlife+$E543),((Input!$P$147+Input!$P$113)*$P$7)-SUM($P543:BD543),((Input!$P$147+Input!$P$113)*$P$7)/A5taxstdlife))</f>
        <v>0</v>
      </c>
      <c r="BF543" s="164">
        <f>IF(A5taxstdlife="n/a","n/a",IF(BF$3&gt;(A5taxstdlife+$E543),((Input!$P$147+Input!$P$113)*$P$7)-SUM($P543:BE543),((Input!$P$147+Input!$P$113)*$P$7)/A5taxstdlife))</f>
        <v>0</v>
      </c>
      <c r="BG543" s="164">
        <f>IF(A5taxstdlife="n/a","n/a",IF(BG$3&gt;(A5taxstdlife+$E543),((Input!$P$147+Input!$P$113)*$P$7)-SUM($P543:BF543),((Input!$P$147+Input!$P$113)*$P$7)/A5taxstdlife))</f>
        <v>0</v>
      </c>
      <c r="BH543" s="164">
        <f>IF(A5taxstdlife="n/a","n/a",IF(BH$3&gt;(A5taxstdlife+$E543),((Input!$P$147+Input!$P$113)*$P$7)-SUM($P543:BG543),((Input!$P$147+Input!$P$113)*$P$7)/A5taxstdlife))</f>
        <v>0</v>
      </c>
      <c r="BI543" s="164">
        <f>IF(A5taxstdlife="n/a","n/a",IF(BI$3&gt;(A5taxstdlife+$E543),((Input!$P$147+Input!$P$113)*$P$7)-SUM($P543:BH543),((Input!$P$147+Input!$P$113)*$P$7)/A5taxstdlife))</f>
        <v>0</v>
      </c>
      <c r="BJ543" s="18"/>
      <c r="BK543" s="18"/>
    </row>
    <row r="544" spans="1:63" s="6" customFormat="1" hidden="1" outlineLevel="1" x14ac:dyDescent="0.2">
      <c r="A544" s="18"/>
      <c r="B544" s="18"/>
      <c r="C544" s="36" t="str">
        <f>Asset5</f>
        <v>Zone transformers 132/66kV</v>
      </c>
      <c r="D544" s="18"/>
      <c r="E544" s="18"/>
      <c r="F544" s="33"/>
      <c r="G544" s="159">
        <f t="shared" ref="G544:AL544" si="114">SUM(G532:G543)</f>
        <v>0.41062381030974182</v>
      </c>
      <c r="H544" s="159">
        <f t="shared" si="114"/>
        <v>0.4775866366751827</v>
      </c>
      <c r="I544" s="159">
        <f t="shared" si="114"/>
        <v>0.58392018470157814</v>
      </c>
      <c r="J544" s="159">
        <f t="shared" si="114"/>
        <v>0.74910697524894987</v>
      </c>
      <c r="K544" s="159">
        <f t="shared" si="114"/>
        <v>0.83643784053226511</v>
      </c>
      <c r="L544" s="159">
        <f t="shared" si="114"/>
        <v>0.87038610712354969</v>
      </c>
      <c r="M544" s="159">
        <f t="shared" si="114"/>
        <v>0.87038610712354969</v>
      </c>
      <c r="N544" s="159">
        <f t="shared" si="114"/>
        <v>0.87038610712354969</v>
      </c>
      <c r="O544" s="159">
        <f t="shared" si="114"/>
        <v>0.87038610712354969</v>
      </c>
      <c r="P544" s="159">
        <f t="shared" si="114"/>
        <v>0.87038610712354969</v>
      </c>
      <c r="Q544" s="159">
        <f t="shared" si="114"/>
        <v>0.87038610712354969</v>
      </c>
      <c r="R544" s="159">
        <f t="shared" si="114"/>
        <v>0.87038610712354969</v>
      </c>
      <c r="S544" s="159">
        <f t="shared" si="114"/>
        <v>0.87038610712354969</v>
      </c>
      <c r="T544" s="159">
        <f t="shared" si="114"/>
        <v>0.87038610712354969</v>
      </c>
      <c r="U544" s="159">
        <f t="shared" si="114"/>
        <v>0.87038610712354969</v>
      </c>
      <c r="V544" s="159">
        <f t="shared" si="114"/>
        <v>0.87038610712354969</v>
      </c>
      <c r="W544" s="159">
        <f t="shared" si="114"/>
        <v>0.87038610712354969</v>
      </c>
      <c r="X544" s="159">
        <f t="shared" si="114"/>
        <v>0.87038610712354969</v>
      </c>
      <c r="Y544" s="159">
        <f t="shared" si="114"/>
        <v>0.87038610712354969</v>
      </c>
      <c r="Z544" s="159">
        <f t="shared" si="114"/>
        <v>0.87038610712354969</v>
      </c>
      <c r="AA544" s="159">
        <f t="shared" si="114"/>
        <v>0.87038610712354969</v>
      </c>
      <c r="AB544" s="159">
        <f t="shared" si="114"/>
        <v>0.87038610712354969</v>
      </c>
      <c r="AC544" s="159">
        <f t="shared" si="114"/>
        <v>0.87038610712354969</v>
      </c>
      <c r="AD544" s="159">
        <f t="shared" si="114"/>
        <v>0.87038610712354969</v>
      </c>
      <c r="AE544" s="159">
        <f t="shared" si="114"/>
        <v>0.87038610712354969</v>
      </c>
      <c r="AF544" s="159">
        <f t="shared" si="114"/>
        <v>0.87038610712354969</v>
      </c>
      <c r="AG544" s="159">
        <f t="shared" si="114"/>
        <v>0.87038610712354969</v>
      </c>
      <c r="AH544" s="159">
        <f t="shared" si="114"/>
        <v>0.87038610712354969</v>
      </c>
      <c r="AI544" s="159">
        <f t="shared" si="114"/>
        <v>0.87038610712354969</v>
      </c>
      <c r="AJ544" s="159">
        <f t="shared" si="114"/>
        <v>0.87038610712354969</v>
      </c>
      <c r="AK544" s="159">
        <f t="shared" si="114"/>
        <v>0.72158909191361709</v>
      </c>
      <c r="AL544" s="159">
        <f t="shared" si="114"/>
        <v>0.45976229681380781</v>
      </c>
      <c r="AM544" s="159">
        <f t="shared" ref="AM544:BI544" si="115">SUM(AM532:AM543)</f>
        <v>0.45976229681380781</v>
      </c>
      <c r="AN544" s="159">
        <f t="shared" si="115"/>
        <v>0.45976229681380781</v>
      </c>
      <c r="AO544" s="159">
        <f t="shared" si="115"/>
        <v>0.45976229681380781</v>
      </c>
      <c r="AP544" s="159">
        <f t="shared" si="115"/>
        <v>0.45976229681380781</v>
      </c>
      <c r="AQ544" s="159">
        <f t="shared" si="115"/>
        <v>0.45976229681380781</v>
      </c>
      <c r="AR544" s="159">
        <f t="shared" si="115"/>
        <v>0.45976229681380781</v>
      </c>
      <c r="AS544" s="159">
        <f t="shared" si="115"/>
        <v>0.45976229681380781</v>
      </c>
      <c r="AT544" s="159">
        <f t="shared" si="115"/>
        <v>0.45976229681380781</v>
      </c>
      <c r="AU544" s="159">
        <f t="shared" si="115"/>
        <v>0.45976229681380781</v>
      </c>
      <c r="AV544" s="159">
        <f t="shared" si="115"/>
        <v>0.45976229681380781</v>
      </c>
      <c r="AW544" s="159">
        <f t="shared" si="115"/>
        <v>0.45976229681380781</v>
      </c>
      <c r="AX544" s="159">
        <f t="shared" si="115"/>
        <v>0.45976229681380781</v>
      </c>
      <c r="AY544" s="159">
        <f t="shared" si="115"/>
        <v>0.45976229681380781</v>
      </c>
      <c r="AZ544" s="159">
        <f t="shared" si="115"/>
        <v>0.45976229681380781</v>
      </c>
      <c r="BA544" s="159">
        <f t="shared" si="115"/>
        <v>0.39279947044836877</v>
      </c>
      <c r="BB544" s="159">
        <f t="shared" si="115"/>
        <v>0.2864659224219715</v>
      </c>
      <c r="BC544" s="159">
        <f t="shared" si="115"/>
        <v>0.12127913187459538</v>
      </c>
      <c r="BD544" s="159">
        <f t="shared" si="115"/>
        <v>3.3948266591281882E-2</v>
      </c>
      <c r="BE544" s="159">
        <f t="shared" si="115"/>
        <v>8.8817841970012523E-16</v>
      </c>
      <c r="BF544" s="159">
        <f t="shared" si="115"/>
        <v>0</v>
      </c>
      <c r="BG544" s="159">
        <f t="shared" si="115"/>
        <v>0</v>
      </c>
      <c r="BH544" s="159">
        <f t="shared" si="115"/>
        <v>0</v>
      </c>
      <c r="BI544" s="159">
        <f t="shared" si="115"/>
        <v>0</v>
      </c>
      <c r="BJ544" s="18"/>
      <c r="BK544" s="18"/>
    </row>
    <row r="545" spans="1:256" s="5" customFormat="1" hidden="1" outlineLevel="2" x14ac:dyDescent="0.2">
      <c r="A545" s="18"/>
      <c r="B545" s="43" t="str">
        <f>C557</f>
        <v>Transmission substation equip 132/66kV</v>
      </c>
      <c r="C545" s="44"/>
      <c r="D545" s="45" t="s">
        <v>72</v>
      </c>
      <c r="E545" s="44"/>
      <c r="F545" s="46"/>
      <c r="G545" s="163">
        <f>IF(G$3&gt;A6taxremlife,A6taxvalue-SUM($F545:F545),IF(A6taxremlife="N/A","n/a",A6taxvalue/A6taxremlife))</f>
        <v>5.2938374293133457</v>
      </c>
      <c r="H545" s="163">
        <f>IF(H$3&gt;A6taxremlife,A6taxvalue-SUM($F545:G545),IF(A6taxremlife="N/A","n/a",A6taxvalue/A6taxremlife))</f>
        <v>5.2938374293133457</v>
      </c>
      <c r="I545" s="163">
        <f>IF(I$3&gt;A6taxremlife,A6taxvalue-SUM($F545:H545),IF(A6taxremlife="N/A","n/a",A6taxvalue/A6taxremlife))</f>
        <v>5.2938374293133457</v>
      </c>
      <c r="J545" s="163">
        <f>IF(J$3&gt;A6taxremlife,A6taxvalue-SUM($F545:I545),IF(A6taxremlife="N/A","n/a",A6taxvalue/A6taxremlife))</f>
        <v>5.2938374293133457</v>
      </c>
      <c r="K545" s="163">
        <f>IF(K$3&gt;A6taxremlife,A6taxvalue-SUM($F545:J545),IF(A6taxremlife="N/A","n/a",A6taxvalue/A6taxremlife))</f>
        <v>5.2938374293133457</v>
      </c>
      <c r="L545" s="163">
        <f>IF(L$3&gt;A6taxremlife,A6taxvalue-SUM($F545:K545),IF(A6taxremlife="N/A","n/a",A6taxvalue/A6taxremlife))</f>
        <v>5.2938374293133457</v>
      </c>
      <c r="M545" s="163">
        <f>IF(M$3&gt;A6taxremlife,A6taxvalue-SUM($F545:L545),IF(A6taxremlife="N/A","n/a",A6taxvalue/A6taxremlife))</f>
        <v>5.2938374293133457</v>
      </c>
      <c r="N545" s="163">
        <f>IF(N$3&gt;A6taxremlife,A6taxvalue-SUM($F545:M545),IF(A6taxremlife="N/A","n/a",A6taxvalue/A6taxremlife))</f>
        <v>5.2938374293133457</v>
      </c>
      <c r="O545" s="163">
        <f>IF(O$3&gt;A6taxremlife,A6taxvalue-SUM($F545:N545),IF(A6taxremlife="N/A","n/a",A6taxvalue/A6taxremlife))</f>
        <v>5.2938374293133457</v>
      </c>
      <c r="P545" s="163">
        <f>IF(P$3&gt;A6taxremlife,A6taxvalue-SUM($F545:O545),IF(A6taxremlife="N/A","n/a",A6taxvalue/A6taxremlife))</f>
        <v>5.2938374293133457</v>
      </c>
      <c r="Q545" s="163">
        <f>IF(Q$3&gt;A6taxremlife,A6taxvalue-SUM($F545:P545),IF(A6taxremlife="N/A","n/a",A6taxvalue/A6taxremlife))</f>
        <v>5.2938374293133457</v>
      </c>
      <c r="R545" s="163">
        <f>IF(R$3&gt;A6taxremlife,A6taxvalue-SUM($F545:Q545),IF(A6taxremlife="N/A","n/a",A6taxvalue/A6taxremlife))</f>
        <v>5.2938374293133457</v>
      </c>
      <c r="S545" s="163">
        <f>IF(S$3&gt;A6taxremlife,A6taxvalue-SUM($F545:R545),IF(A6taxremlife="N/A","n/a",A6taxvalue/A6taxremlife))</f>
        <v>5.2938374293133457</v>
      </c>
      <c r="T545" s="163">
        <f>IF(T$3&gt;A6taxremlife,A6taxvalue-SUM($F545:S545),IF(A6taxremlife="N/A","n/a",A6taxvalue/A6taxremlife))</f>
        <v>5.2938374293133457</v>
      </c>
      <c r="U545" s="163">
        <f>IF(U$3&gt;A6taxremlife,A6taxvalue-SUM($F545:T545),IF(A6taxremlife="N/A","n/a",A6taxvalue/A6taxremlife))</f>
        <v>5.2938374293133457</v>
      </c>
      <c r="V545" s="163">
        <f>IF(V$3&gt;A6taxremlife,A6taxvalue-SUM($F545:U545),IF(A6taxremlife="N/A","n/a",A6taxvalue/A6taxremlife))</f>
        <v>5.2938374293133457</v>
      </c>
      <c r="W545" s="163">
        <f>IF(W$3&gt;A6taxremlife,A6taxvalue-SUM($F545:V545),IF(A6taxremlife="N/A","n/a",A6taxvalue/A6taxremlife))</f>
        <v>5.2938374293133457</v>
      </c>
      <c r="X545" s="163">
        <f>IF(X$3&gt;A6taxremlife,A6taxvalue-SUM($F545:W545),IF(A6taxremlife="N/A","n/a",A6taxvalue/A6taxremlife))</f>
        <v>5.2938374293133457</v>
      </c>
      <c r="Y545" s="163">
        <f>IF(Y$3&gt;A6taxremlife,A6taxvalue-SUM($F545:X545),IF(A6taxremlife="N/A","n/a",A6taxvalue/A6taxremlife))</f>
        <v>5.2938374293133457</v>
      </c>
      <c r="Z545" s="163">
        <f>IF(Z$3&gt;A6taxremlife,A6taxvalue-SUM($F545:Y545),IF(A6taxremlife="N/A","n/a",A6taxvalue/A6taxremlife))</f>
        <v>5.2938374293133457</v>
      </c>
      <c r="AA545" s="163">
        <f>IF(AA$3&gt;A6taxremlife,A6taxvalue-SUM($F545:Z545),IF(A6taxremlife="N/A","n/a",A6taxvalue/A6taxremlife))</f>
        <v>5.2938374293133457</v>
      </c>
      <c r="AB545" s="163">
        <f>IF(AB$3&gt;A6taxremlife,A6taxvalue-SUM($F545:AA545),IF(A6taxremlife="N/A","n/a",A6taxvalue/A6taxremlife))</f>
        <v>5.2938374293133457</v>
      </c>
      <c r="AC545" s="163">
        <f>IF(AC$3&gt;A6taxremlife,A6taxvalue-SUM($F545:AB545),IF(A6taxremlife="N/A","n/a",A6taxvalue/A6taxremlife))</f>
        <v>5.2938374293133457</v>
      </c>
      <c r="AD545" s="163">
        <f>IF(AD$3&gt;A6taxremlife,A6taxvalue-SUM($F545:AC545),IF(A6taxremlife="N/A","n/a",A6taxvalue/A6taxremlife))</f>
        <v>5.2938374293133457</v>
      </c>
      <c r="AE545" s="163">
        <f>IF(AE$3&gt;A6taxremlife,A6taxvalue-SUM($F545:AD545),IF(A6taxremlife="N/A","n/a",A6taxvalue/A6taxremlife))</f>
        <v>5.2938374293133457</v>
      </c>
      <c r="AF545" s="163">
        <f>IF(AF$3&gt;A6taxremlife,A6taxvalue-SUM($F545:AE545),IF(A6taxremlife="N/A","n/a",A6taxvalue/A6taxremlife))</f>
        <v>5.2938374293133457</v>
      </c>
      <c r="AG545" s="163">
        <f>IF(AG$3&gt;A6taxremlife,A6taxvalue-SUM($F545:AF545),IF(A6taxremlife="N/A","n/a",A6taxvalue/A6taxremlife))</f>
        <v>5.2938374293133457</v>
      </c>
      <c r="AH545" s="163">
        <f>IF(AH$3&gt;A6taxremlife,A6taxvalue-SUM($F545:AG545),IF(A6taxremlife="N/A","n/a",A6taxvalue/A6taxremlife))</f>
        <v>5.2938374293133457</v>
      </c>
      <c r="AI545" s="163">
        <f>IF(AI$3&gt;A6taxremlife,A6taxvalue-SUM($F545:AH545),IF(A6taxremlife="N/A","n/a",A6taxvalue/A6taxremlife))</f>
        <v>5.2938374293133457</v>
      </c>
      <c r="AJ545" s="163">
        <f>IF(AJ$3&gt;A6taxremlife,A6taxvalue-SUM($F545:AI545),IF(A6taxremlife="N/A","n/a",A6taxvalue/A6taxremlife))</f>
        <v>5.2938374293133457</v>
      </c>
      <c r="AK545" s="163">
        <f>IF(AK$3&gt;A6taxremlife,A6taxvalue-SUM($F545:AJ545),IF(A6taxremlife="N/A","n/a",A6taxvalue/A6taxremlife))</f>
        <v>1.3837043625650267</v>
      </c>
      <c r="AL545" s="163">
        <f>IF(AL$3&gt;A6taxremlife,A6taxvalue-SUM($F545:AK545),IF(A6taxremlife="N/A","n/a",A6taxvalue/A6taxremlife))</f>
        <v>0</v>
      </c>
      <c r="AM545" s="163">
        <f>IF(AM$3&gt;A6taxremlife,A6taxvalue-SUM($F545:AL545),IF(A6taxremlife="N/A","n/a",A6taxvalue/A6taxremlife))</f>
        <v>0</v>
      </c>
      <c r="AN545" s="163">
        <f>IF(AN$3&gt;A6taxremlife,A6taxvalue-SUM($F545:AM545),IF(A6taxremlife="N/A","n/a",A6taxvalue/A6taxremlife))</f>
        <v>0</v>
      </c>
      <c r="AO545" s="163">
        <f>IF(AO$3&gt;A6taxremlife,A6taxvalue-SUM($F545:AN545),IF(A6taxremlife="N/A","n/a",A6taxvalue/A6taxremlife))</f>
        <v>0</v>
      </c>
      <c r="AP545" s="163">
        <f>IF(AP$3&gt;A6taxremlife,A6taxvalue-SUM($F545:AO545),IF(A6taxremlife="N/A","n/a",A6taxvalue/A6taxremlife))</f>
        <v>0</v>
      </c>
      <c r="AQ545" s="163">
        <f>IF(AQ$3&gt;A6taxremlife,A6taxvalue-SUM($F545:AP545),IF(A6taxremlife="N/A","n/a",A6taxvalue/A6taxremlife))</f>
        <v>0</v>
      </c>
      <c r="AR545" s="163">
        <f>IF(AR$3&gt;A6taxremlife,A6taxvalue-SUM($F545:AQ545),IF(A6taxremlife="N/A","n/a",A6taxvalue/A6taxremlife))</f>
        <v>0</v>
      </c>
      <c r="AS545" s="163">
        <f>IF(AS$3&gt;A6taxremlife,A6taxvalue-SUM($F545:AR545),IF(A6taxremlife="N/A","n/a",A6taxvalue/A6taxremlife))</f>
        <v>0</v>
      </c>
      <c r="AT545" s="163">
        <f>IF(AT$3&gt;A6taxremlife,A6taxvalue-SUM($F545:AS545),IF(A6taxremlife="N/A","n/a",A6taxvalue/A6taxremlife))</f>
        <v>0</v>
      </c>
      <c r="AU545" s="163">
        <f>IF(AU$3&gt;A6taxremlife,A6taxvalue-SUM($F545:AT545),IF(A6taxremlife="N/A","n/a",A6taxvalue/A6taxremlife))</f>
        <v>0</v>
      </c>
      <c r="AV545" s="163">
        <f>IF(AV$3&gt;A6taxremlife,A6taxvalue-SUM($F545:AU545),IF(A6taxremlife="N/A","n/a",A6taxvalue/A6taxremlife))</f>
        <v>0</v>
      </c>
      <c r="AW545" s="163">
        <f>IF(AW$3&gt;A6taxremlife,A6taxvalue-SUM($F545:AV545),IF(A6taxremlife="N/A","n/a",A6taxvalue/A6taxremlife))</f>
        <v>0</v>
      </c>
      <c r="AX545" s="163">
        <f>IF(AX$3&gt;A6taxremlife,A6taxvalue-SUM($F545:AW545),IF(A6taxremlife="N/A","n/a",A6taxvalue/A6taxremlife))</f>
        <v>0</v>
      </c>
      <c r="AY545" s="163">
        <f>IF(AY$3&gt;A6taxremlife,A6taxvalue-SUM($F545:AX545),IF(A6taxremlife="N/A","n/a",A6taxvalue/A6taxremlife))</f>
        <v>0</v>
      </c>
      <c r="AZ545" s="163">
        <f>IF(AZ$3&gt;A6taxremlife,A6taxvalue-SUM($F545:AY545),IF(A6taxremlife="N/A","n/a",A6taxvalue/A6taxremlife))</f>
        <v>0</v>
      </c>
      <c r="BA545" s="163">
        <f>IF(BA$3&gt;A6taxremlife,A6taxvalue-SUM($F545:AZ545),IF(A6taxremlife="N/A","n/a",A6taxvalue/A6taxremlife))</f>
        <v>0</v>
      </c>
      <c r="BB545" s="163">
        <f>IF(BB$3&gt;A6taxremlife,A6taxvalue-SUM($F545:BA545),IF(A6taxremlife="N/A","n/a",A6taxvalue/A6taxremlife))</f>
        <v>0</v>
      </c>
      <c r="BC545" s="163">
        <f>IF(BC$3&gt;A6taxremlife,A6taxvalue-SUM($F545:BB545),IF(A6taxremlife="N/A","n/a",A6taxvalue/A6taxremlife))</f>
        <v>0</v>
      </c>
      <c r="BD545" s="163">
        <f>IF(BD$3&gt;A6taxremlife,A6taxvalue-SUM($F545:BC545),IF(A6taxremlife="N/A","n/a",A6taxvalue/A6taxremlife))</f>
        <v>0</v>
      </c>
      <c r="BE545" s="163">
        <f>IF(BE$3&gt;A6taxremlife,A6taxvalue-SUM($F545:BD545),IF(A6taxremlife="N/A","n/a",A6taxvalue/A6taxremlife))</f>
        <v>0</v>
      </c>
      <c r="BF545" s="163">
        <f>IF(BF$3&gt;A6taxremlife,A6taxvalue-SUM($F545:BE545),IF(A6taxremlife="N/A","n/a",A6taxvalue/A6taxremlife))</f>
        <v>0</v>
      </c>
      <c r="BG545" s="163">
        <f>IF(BG$3&gt;A6taxremlife,A6taxvalue-SUM($F545:BF545),IF(A6taxremlife="N/A","n/a",A6taxvalue/A6taxremlife))</f>
        <v>0</v>
      </c>
      <c r="BH545" s="163">
        <f>IF(BH$3&gt;A6taxremlife,A6taxvalue-SUM($F545:BG545),IF(A6taxremlife="N/A","n/a",A6taxvalue/A6taxremlife))</f>
        <v>0</v>
      </c>
      <c r="BI545" s="163">
        <f>IF(BI$3&gt;A6taxremlife,A6taxvalue-SUM($F545:BH545),IF(A6taxremlife="N/A","n/a",A6taxvalue/A6taxremlife))</f>
        <v>0</v>
      </c>
      <c r="BJ545" s="18"/>
      <c r="BK545" s="18"/>
      <c r="BL545"/>
      <c r="BM545"/>
      <c r="BN545"/>
      <c r="BO545"/>
      <c r="BP545"/>
      <c r="BQ545"/>
      <c r="BR545"/>
      <c r="BS545"/>
      <c r="BT545"/>
      <c r="BU545"/>
      <c r="BV545"/>
      <c r="BW545"/>
      <c r="BX545"/>
      <c r="BY545"/>
      <c r="BZ545"/>
      <c r="CA545"/>
      <c r="CB545"/>
      <c r="CC545"/>
      <c r="CD545"/>
      <c r="CE545"/>
      <c r="CF545"/>
      <c r="CG545"/>
      <c r="CH545"/>
      <c r="CI545"/>
      <c r="CJ545"/>
      <c r="CK545"/>
      <c r="CL545"/>
      <c r="CM545"/>
      <c r="CN545"/>
      <c r="CO545"/>
      <c r="CP545"/>
      <c r="CQ545"/>
      <c r="CR545"/>
      <c r="CS545"/>
      <c r="CT545"/>
      <c r="CU545"/>
      <c r="CV545"/>
      <c r="CW545"/>
      <c r="CX545"/>
      <c r="CY545"/>
      <c r="CZ545"/>
      <c r="DA545"/>
      <c r="DB545"/>
      <c r="DC545"/>
      <c r="DD545"/>
      <c r="DE545"/>
      <c r="DF545"/>
      <c r="DG545"/>
      <c r="DH545"/>
      <c r="DI545"/>
      <c r="DJ545"/>
      <c r="DK545"/>
      <c r="DL545"/>
      <c r="DM545"/>
      <c r="DN545"/>
      <c r="DO545"/>
      <c r="DP545"/>
      <c r="DQ545"/>
      <c r="DR545"/>
      <c r="DS545"/>
      <c r="DT545"/>
      <c r="DU545"/>
      <c r="DV545"/>
      <c r="DW545"/>
      <c r="DX545"/>
      <c r="DY545"/>
      <c r="DZ545"/>
      <c r="EA545"/>
      <c r="EB545"/>
      <c r="EC545"/>
      <c r="ED545"/>
      <c r="EE545"/>
      <c r="EF545"/>
      <c r="EG545"/>
      <c r="EH545"/>
      <c r="EI545"/>
      <c r="EJ545"/>
      <c r="EK545"/>
      <c r="EL545"/>
      <c r="EM545"/>
      <c r="EN545"/>
      <c r="EO545"/>
      <c r="EP545"/>
      <c r="EQ545"/>
      <c r="ER545"/>
      <c r="ES545"/>
      <c r="ET545"/>
      <c r="EU545"/>
      <c r="EV545"/>
      <c r="EW545"/>
      <c r="EX545"/>
      <c r="EY545"/>
      <c r="EZ545"/>
      <c r="FA545"/>
      <c r="FB545"/>
      <c r="FC545"/>
      <c r="FD545"/>
      <c r="FE545"/>
      <c r="FF545"/>
      <c r="FG545"/>
      <c r="FH545"/>
      <c r="FI545"/>
      <c r="FJ545"/>
      <c r="FK545"/>
      <c r="FL545"/>
      <c r="FM545"/>
      <c r="FN545"/>
      <c r="FO545"/>
      <c r="FP545"/>
      <c r="FQ545"/>
      <c r="FR545"/>
      <c r="FS545"/>
      <c r="FT545"/>
      <c r="FU545"/>
      <c r="FV545"/>
      <c r="FW545"/>
      <c r="FX545"/>
      <c r="FY545"/>
      <c r="FZ545"/>
      <c r="GA545"/>
      <c r="GB545"/>
      <c r="GC545"/>
      <c r="GD545"/>
      <c r="GE545"/>
      <c r="GF545"/>
      <c r="GG545"/>
      <c r="GH545"/>
      <c r="GI545"/>
      <c r="GJ545"/>
      <c r="GK545"/>
      <c r="GL545"/>
      <c r="GM545"/>
      <c r="GN545"/>
      <c r="GO545"/>
      <c r="GP545"/>
      <c r="GQ545"/>
      <c r="GR545"/>
      <c r="GS545"/>
      <c r="GT545"/>
      <c r="GU545"/>
      <c r="GV545"/>
      <c r="GW545"/>
      <c r="GX545"/>
      <c r="GY545"/>
      <c r="GZ545"/>
      <c r="HA545"/>
      <c r="HB545"/>
      <c r="HC545"/>
      <c r="HD545"/>
      <c r="HE545"/>
      <c r="HF545"/>
      <c r="HG545"/>
      <c r="HH545"/>
      <c r="HI545"/>
      <c r="HJ545"/>
      <c r="HK545"/>
      <c r="HL545"/>
      <c r="HM545"/>
      <c r="HN545"/>
      <c r="HO545"/>
      <c r="HP545"/>
      <c r="HQ545"/>
      <c r="HR545"/>
      <c r="HS545"/>
      <c r="HT545"/>
      <c r="HU545"/>
      <c r="HV545"/>
      <c r="HW545"/>
      <c r="HX545"/>
      <c r="HY545"/>
      <c r="HZ545"/>
      <c r="IA545"/>
      <c r="IB545"/>
      <c r="IC545"/>
      <c r="ID545"/>
      <c r="IE545"/>
      <c r="IF545"/>
      <c r="IG545"/>
      <c r="IH545"/>
      <c r="II545"/>
      <c r="IJ545"/>
      <c r="IK545"/>
      <c r="IL545"/>
      <c r="IM545"/>
      <c r="IN545"/>
      <c r="IO545"/>
      <c r="IP545"/>
      <c r="IQ545"/>
      <c r="IR545"/>
      <c r="IS545"/>
      <c r="IT545"/>
      <c r="IU545"/>
      <c r="IV545"/>
    </row>
    <row r="546" spans="1:256" s="5" customFormat="1" hidden="1" outlineLevel="2" x14ac:dyDescent="0.2">
      <c r="A546" s="18"/>
      <c r="B546" s="18"/>
      <c r="C546" s="36"/>
      <c r="D546" s="485" t="s">
        <v>71</v>
      </c>
      <c r="E546" s="283">
        <v>0</v>
      </c>
      <c r="F546" s="38"/>
      <c r="G546" s="164"/>
      <c r="H546" s="164"/>
      <c r="I546" s="164"/>
      <c r="J546" s="164"/>
      <c r="K546" s="164"/>
      <c r="L546" s="164"/>
      <c r="M546" s="164"/>
      <c r="N546" s="164"/>
      <c r="O546" s="164"/>
      <c r="P546" s="164"/>
      <c r="Q546" s="164"/>
      <c r="R546" s="164"/>
      <c r="S546" s="164"/>
      <c r="T546" s="164"/>
      <c r="U546" s="164"/>
      <c r="V546" s="164"/>
      <c r="W546" s="164"/>
      <c r="X546" s="164"/>
      <c r="Y546" s="164"/>
      <c r="Z546" s="164"/>
      <c r="AA546" s="164"/>
      <c r="AB546" s="164"/>
      <c r="AC546" s="164"/>
      <c r="AD546" s="164"/>
      <c r="AE546" s="164"/>
      <c r="AF546" s="164"/>
      <c r="AG546" s="164"/>
      <c r="AH546" s="164"/>
      <c r="AI546" s="164"/>
      <c r="AJ546" s="164"/>
      <c r="AK546" s="164"/>
      <c r="AL546" s="164"/>
      <c r="AM546" s="164"/>
      <c r="AN546" s="164"/>
      <c r="AO546" s="164"/>
      <c r="AP546" s="164"/>
      <c r="AQ546" s="164"/>
      <c r="AR546" s="164"/>
      <c r="AS546" s="164"/>
      <c r="AT546" s="164"/>
      <c r="AU546" s="164"/>
      <c r="AV546" s="164"/>
      <c r="AW546" s="164"/>
      <c r="AX546" s="164"/>
      <c r="AY546" s="164"/>
      <c r="AZ546" s="164"/>
      <c r="BA546" s="164"/>
      <c r="BB546" s="164"/>
      <c r="BC546" s="164"/>
      <c r="BD546" s="164"/>
      <c r="BE546" s="164"/>
      <c r="BF546" s="164"/>
      <c r="BG546" s="164"/>
      <c r="BH546" s="164"/>
      <c r="BI546" s="164"/>
      <c r="BJ546" s="18"/>
      <c r="BK546" s="18"/>
      <c r="BL546"/>
      <c r="BM546"/>
      <c r="BN546"/>
      <c r="BO546"/>
      <c r="BP546"/>
      <c r="BQ546"/>
      <c r="BR546"/>
      <c r="BS546"/>
      <c r="BT546"/>
      <c r="BU546"/>
      <c r="BV546"/>
      <c r="BW546"/>
      <c r="BX546"/>
      <c r="BY546"/>
      <c r="BZ546"/>
      <c r="CA546"/>
      <c r="CB546"/>
      <c r="CC546"/>
      <c r="CD546"/>
      <c r="CE546"/>
      <c r="CF546"/>
      <c r="CG546"/>
      <c r="CH546"/>
      <c r="CI546"/>
      <c r="CJ546"/>
      <c r="CK546"/>
      <c r="CL546"/>
      <c r="CM546"/>
      <c r="CN546"/>
      <c r="CO546"/>
      <c r="CP546"/>
      <c r="CQ546"/>
      <c r="CR546"/>
      <c r="CS546"/>
      <c r="CT546"/>
      <c r="CU546"/>
      <c r="CV546"/>
      <c r="CW546"/>
      <c r="CX546"/>
      <c r="CY546"/>
      <c r="CZ546"/>
      <c r="DA546"/>
      <c r="DB546"/>
      <c r="DC546"/>
      <c r="DD546"/>
      <c r="DE546"/>
      <c r="DF546"/>
      <c r="DG546"/>
      <c r="DH546"/>
      <c r="DI546"/>
      <c r="DJ546"/>
      <c r="DK546"/>
      <c r="DL546"/>
      <c r="DM546"/>
      <c r="DN546"/>
      <c r="DO546"/>
      <c r="DP546"/>
      <c r="DQ546"/>
      <c r="DR546"/>
      <c r="DS546"/>
      <c r="DT546"/>
      <c r="DU546"/>
      <c r="DV546"/>
      <c r="DW546"/>
      <c r="DX546"/>
      <c r="DY546"/>
      <c r="DZ546"/>
      <c r="EA546"/>
      <c r="EB546"/>
      <c r="EC546"/>
      <c r="ED546"/>
      <c r="EE546"/>
      <c r="EF546"/>
      <c r="EG546"/>
      <c r="EH546"/>
      <c r="EI546"/>
      <c r="EJ546"/>
      <c r="EK546"/>
      <c r="EL546"/>
      <c r="EM546"/>
      <c r="EN546"/>
      <c r="EO546"/>
      <c r="EP546"/>
      <c r="EQ546"/>
      <c r="ER546"/>
      <c r="ES546"/>
      <c r="ET546"/>
      <c r="EU546"/>
      <c r="EV546"/>
      <c r="EW546"/>
      <c r="EX546"/>
      <c r="EY546"/>
      <c r="EZ546"/>
      <c r="FA546"/>
      <c r="FB546"/>
      <c r="FC546"/>
      <c r="FD546"/>
      <c r="FE546"/>
      <c r="FF546"/>
      <c r="FG546"/>
      <c r="FH546"/>
      <c r="FI546"/>
      <c r="FJ546"/>
      <c r="FK546"/>
      <c r="FL546"/>
      <c r="FM546"/>
      <c r="FN546"/>
      <c r="FO546"/>
      <c r="FP546"/>
      <c r="FQ546"/>
      <c r="FR546"/>
      <c r="FS546"/>
      <c r="FT546"/>
      <c r="FU546"/>
      <c r="FV546"/>
      <c r="FW546"/>
      <c r="FX546"/>
      <c r="FY546"/>
      <c r="FZ546"/>
      <c r="GA546"/>
      <c r="GB546"/>
      <c r="GC546"/>
      <c r="GD546"/>
      <c r="GE546"/>
      <c r="GF546"/>
      <c r="GG546"/>
      <c r="GH546"/>
      <c r="GI546"/>
      <c r="GJ546"/>
      <c r="GK546"/>
      <c r="GL546"/>
      <c r="GM546"/>
      <c r="GN546"/>
      <c r="GO546"/>
      <c r="GP546"/>
      <c r="GQ546"/>
      <c r="GR546"/>
      <c r="GS546"/>
      <c r="GT546"/>
      <c r="GU546"/>
      <c r="GV546"/>
      <c r="GW546"/>
      <c r="GX546"/>
      <c r="GY546"/>
      <c r="GZ546"/>
      <c r="HA546"/>
      <c r="HB546"/>
      <c r="HC546"/>
      <c r="HD546"/>
      <c r="HE546"/>
      <c r="HF546"/>
      <c r="HG546"/>
      <c r="HH546"/>
      <c r="HI546"/>
      <c r="HJ546"/>
      <c r="HK546"/>
      <c r="HL546"/>
      <c r="HM546"/>
      <c r="HN546"/>
      <c r="HO546"/>
      <c r="HP546"/>
      <c r="HQ546"/>
      <c r="HR546"/>
      <c r="HS546"/>
      <c r="HT546"/>
      <c r="HU546"/>
      <c r="HV546"/>
      <c r="HW546"/>
      <c r="HX546"/>
      <c r="HY546"/>
      <c r="HZ546"/>
      <c r="IA546"/>
      <c r="IB546"/>
      <c r="IC546"/>
      <c r="ID546"/>
      <c r="IE546"/>
      <c r="IF546"/>
      <c r="IG546"/>
      <c r="IH546"/>
      <c r="II546"/>
      <c r="IJ546"/>
      <c r="IK546"/>
      <c r="IL546"/>
      <c r="IM546"/>
      <c r="IN546"/>
      <c r="IO546"/>
      <c r="IP546"/>
      <c r="IQ546"/>
      <c r="IR546"/>
      <c r="IS546"/>
      <c r="IT546"/>
      <c r="IU546"/>
      <c r="IV546"/>
    </row>
    <row r="547" spans="1:256" s="5" customFormat="1" hidden="1" outlineLevel="2" x14ac:dyDescent="0.2">
      <c r="A547" s="18"/>
      <c r="B547" s="18"/>
      <c r="C547" s="36"/>
      <c r="D547" s="485"/>
      <c r="E547" s="283">
        <v>1</v>
      </c>
      <c r="F547" s="38"/>
      <c r="G547" s="305"/>
      <c r="H547" s="164">
        <f>IF(A6taxstdlife="n/a","n/a",IF(H$3&gt;(A6taxstdlife+$E547),((Input!$G$148+Input!$G$114)*$G$7)-SUM($G547:G547),((Input!$G$148+Input!$G$114)*$G$7)/A6taxstdlife))</f>
        <v>0.14596333332793382</v>
      </c>
      <c r="I547" s="164">
        <f>IF(A6taxstdlife="n/a","n/a",IF(I$3&gt;(A6taxstdlife+$E547),((Input!$G$148+Input!$G$114)*$G$7)-SUM($G547:H547),((Input!$G$148+Input!$G$114)*$G$7)/A6taxstdlife))</f>
        <v>0.14596333332793382</v>
      </c>
      <c r="J547" s="164">
        <f>IF(A6taxstdlife="n/a","n/a",IF(J$3&gt;(A6taxstdlife+$E547),((Input!$G$148+Input!$G$114)*$G$7)-SUM($G547:I547),((Input!$G$148+Input!$G$114)*$G$7)/A6taxstdlife))</f>
        <v>0.14596333332793382</v>
      </c>
      <c r="K547" s="164">
        <f>IF(A6taxstdlife="n/a","n/a",IF(K$3&gt;(A6taxstdlife+$E547),((Input!$G$148+Input!$G$114)*$G$7)-SUM($G547:J547),((Input!$G$148+Input!$G$114)*$G$7)/A6taxstdlife))</f>
        <v>0.14596333332793382</v>
      </c>
      <c r="L547" s="164">
        <f>IF(A6taxstdlife="n/a","n/a",IF(L$3&gt;(A6taxstdlife+$E547),((Input!$G$148+Input!$G$114)*$G$7)-SUM($G547:K547),((Input!$G$148+Input!$G$114)*$G$7)/A6taxstdlife))</f>
        <v>0.14596333332793382</v>
      </c>
      <c r="M547" s="164">
        <f>IF(A6taxstdlife="n/a","n/a",IF(M$3&gt;(A6taxstdlife+$E547),((Input!$G$148+Input!$G$114)*$G$7)-SUM($G547:L547),((Input!$G$148+Input!$G$114)*$G$7)/A6taxstdlife))</f>
        <v>0.14596333332793382</v>
      </c>
      <c r="N547" s="164">
        <f>IF(A6taxstdlife="n/a","n/a",IF(N$3&gt;(A6taxstdlife+$E547),((Input!$G$148+Input!$G$114)*$G$7)-SUM($G547:M547),((Input!$G$148+Input!$G$114)*$G$7)/A6taxstdlife))</f>
        <v>0.14596333332793382</v>
      </c>
      <c r="O547" s="164">
        <f>IF(A6taxstdlife="n/a","n/a",IF(O$3&gt;(A6taxstdlife+$E547),((Input!$G$148+Input!$G$114)*$G$7)-SUM($G547:N547),((Input!$G$148+Input!$G$114)*$G$7)/A6taxstdlife))</f>
        <v>0.14596333332793382</v>
      </c>
      <c r="P547" s="164">
        <f>IF(A6taxstdlife="n/a","n/a",IF(P$3&gt;(A6taxstdlife+$E547),((Input!$G$148+Input!$G$114)*$G$7)-SUM($G547:O547),((Input!$G$148+Input!$G$114)*$G$7)/A6taxstdlife))</f>
        <v>0.14596333332793382</v>
      </c>
      <c r="Q547" s="164">
        <f>IF(A6taxstdlife="n/a","n/a",IF(Q$3&gt;(A6taxstdlife+$E547),((Input!$G$148+Input!$G$114)*$G$7)-SUM($G547:P547),((Input!$G$148+Input!$G$114)*$G$7)/A6taxstdlife))</f>
        <v>0.14596333332793382</v>
      </c>
      <c r="R547" s="164">
        <f>IF(A6taxstdlife="n/a","n/a",IF(R$3&gt;(A6taxstdlife+$E547),((Input!$G$148+Input!$G$114)*$G$7)-SUM($G547:Q547),((Input!$G$148+Input!$G$114)*$G$7)/A6taxstdlife))</f>
        <v>0.14596333332793382</v>
      </c>
      <c r="S547" s="164">
        <f>IF(A6taxstdlife="n/a","n/a",IF(S$3&gt;(A6taxstdlife+$E547),((Input!$G$148+Input!$G$114)*$G$7)-SUM($G547:R547),((Input!$G$148+Input!$G$114)*$G$7)/A6taxstdlife))</f>
        <v>0.14596333332793382</v>
      </c>
      <c r="T547" s="164">
        <f>IF(A6taxstdlife="n/a","n/a",IF(T$3&gt;(A6taxstdlife+$E547),((Input!$G$148+Input!$G$114)*$G$7)-SUM($G547:S547),((Input!$G$148+Input!$G$114)*$G$7)/A6taxstdlife))</f>
        <v>0.14596333332793382</v>
      </c>
      <c r="U547" s="164">
        <f>IF(A6taxstdlife="n/a","n/a",IF(U$3&gt;(A6taxstdlife+$E547),((Input!$G$148+Input!$G$114)*$G$7)-SUM($G547:T547),((Input!$G$148+Input!$G$114)*$G$7)/A6taxstdlife))</f>
        <v>0.14596333332793382</v>
      </c>
      <c r="V547" s="164">
        <f>IF(A6taxstdlife="n/a","n/a",IF(V$3&gt;(A6taxstdlife+$E547),((Input!$G$148+Input!$G$114)*$G$7)-SUM($G547:U547),((Input!$G$148+Input!$G$114)*$G$7)/A6taxstdlife))</f>
        <v>0.14596333332793382</v>
      </c>
      <c r="W547" s="164">
        <f>IF(A6taxstdlife="n/a","n/a",IF(W$3&gt;(A6taxstdlife+$E547),((Input!$G$148+Input!$G$114)*$G$7)-SUM($G547:V547),((Input!$G$148+Input!$G$114)*$G$7)/A6taxstdlife))</f>
        <v>0.14596333332793382</v>
      </c>
      <c r="X547" s="164">
        <f>IF(A6taxstdlife="n/a","n/a",IF(X$3&gt;(A6taxstdlife+$E547),((Input!$G$148+Input!$G$114)*$G$7)-SUM($G547:W547),((Input!$G$148+Input!$G$114)*$G$7)/A6taxstdlife))</f>
        <v>0.14596333332793382</v>
      </c>
      <c r="Y547" s="164">
        <f>IF(A6taxstdlife="n/a","n/a",IF(Y$3&gt;(A6taxstdlife+$E547),((Input!$G$148+Input!$G$114)*$G$7)-SUM($G547:X547),((Input!$G$148+Input!$G$114)*$G$7)/A6taxstdlife))</f>
        <v>0.14596333332793382</v>
      </c>
      <c r="Z547" s="164">
        <f>IF(A6taxstdlife="n/a","n/a",IF(Z$3&gt;(A6taxstdlife+$E547),((Input!$G$148+Input!$G$114)*$G$7)-SUM($G547:Y547),((Input!$G$148+Input!$G$114)*$G$7)/A6taxstdlife))</f>
        <v>0.14596333332793382</v>
      </c>
      <c r="AA547" s="164">
        <f>IF(A6taxstdlife="n/a","n/a",IF(AA$3&gt;(A6taxstdlife+$E547),((Input!$G$148+Input!$G$114)*$G$7)-SUM($G547:Z547),((Input!$G$148+Input!$G$114)*$G$7)/A6taxstdlife))</f>
        <v>0.14596333332793382</v>
      </c>
      <c r="AB547" s="164">
        <f>IF(A6taxstdlife="n/a","n/a",IF(AB$3&gt;(A6taxstdlife+$E547),((Input!$G$148+Input!$G$114)*$G$7)-SUM($G547:AA547),((Input!$G$148+Input!$G$114)*$G$7)/A6taxstdlife))</f>
        <v>0.14596333332793382</v>
      </c>
      <c r="AC547" s="164">
        <f>IF(A6taxstdlife="n/a","n/a",IF(AC$3&gt;(A6taxstdlife+$E547),((Input!$G$148+Input!$G$114)*$G$7)-SUM($G547:AB547),((Input!$G$148+Input!$G$114)*$G$7)/A6taxstdlife))</f>
        <v>0.14596333332793382</v>
      </c>
      <c r="AD547" s="164">
        <f>IF(A6taxstdlife="n/a","n/a",IF(AD$3&gt;(A6taxstdlife+$E547),((Input!$G$148+Input!$G$114)*$G$7)-SUM($G547:AC547),((Input!$G$148+Input!$G$114)*$G$7)/A6taxstdlife))</f>
        <v>0.14596333332793382</v>
      </c>
      <c r="AE547" s="164">
        <f>IF(A6taxstdlife="n/a","n/a",IF(AE$3&gt;(A6taxstdlife+$E547),((Input!$G$148+Input!$G$114)*$G$7)-SUM($G547:AD547),((Input!$G$148+Input!$G$114)*$G$7)/A6taxstdlife))</f>
        <v>0.14596333332793382</v>
      </c>
      <c r="AF547" s="164">
        <f>IF(A6taxstdlife="n/a","n/a",IF(AF$3&gt;(A6taxstdlife+$E547),((Input!$G$148+Input!$G$114)*$G$7)-SUM($G547:AE547),((Input!$G$148+Input!$G$114)*$G$7)/A6taxstdlife))</f>
        <v>0.14596333332793382</v>
      </c>
      <c r="AG547" s="164">
        <f>IF(A6taxstdlife="n/a","n/a",IF(AG$3&gt;(A6taxstdlife+$E547),((Input!$G$148+Input!$G$114)*$G$7)-SUM($G547:AF547),((Input!$G$148+Input!$G$114)*$G$7)/A6taxstdlife))</f>
        <v>0.14596333332793382</v>
      </c>
      <c r="AH547" s="164">
        <f>IF(A6taxstdlife="n/a","n/a",IF(AH$3&gt;(A6taxstdlife+$E547),((Input!$G$148+Input!$G$114)*$G$7)-SUM($G547:AG547),((Input!$G$148+Input!$G$114)*$G$7)/A6taxstdlife))</f>
        <v>0.14596333332793382</v>
      </c>
      <c r="AI547" s="164">
        <f>IF(A6taxstdlife="n/a","n/a",IF(AI$3&gt;(A6taxstdlife+$E547),((Input!$G$148+Input!$G$114)*$G$7)-SUM($G547:AH547),((Input!$G$148+Input!$G$114)*$G$7)/A6taxstdlife))</f>
        <v>0.14596333332793382</v>
      </c>
      <c r="AJ547" s="164">
        <f>IF(A6taxstdlife="n/a","n/a",IF(AJ$3&gt;(A6taxstdlife+$E547),((Input!$G$148+Input!$G$114)*$G$7)-SUM($G547:AI547),((Input!$G$148+Input!$G$114)*$G$7)/A6taxstdlife))</f>
        <v>0.14596333332793382</v>
      </c>
      <c r="AK547" s="164">
        <f>IF(A6taxstdlife="n/a","n/a",IF(AK$3&gt;(A6taxstdlife+$E547),((Input!$G$148+Input!$G$114)*$G$7)-SUM($G547:AJ547),((Input!$G$148+Input!$G$114)*$G$7)/A6taxstdlife))</f>
        <v>0.14596333332793382</v>
      </c>
      <c r="AL547" s="164">
        <f>IF(A6taxstdlife="n/a","n/a",IF(AL$3&gt;(A6taxstdlife+$E547),((Input!$G$148+Input!$G$114)*$G$7)-SUM($G547:AK547),((Input!$G$148+Input!$G$114)*$G$7)/A6taxstdlife))</f>
        <v>0.14596333332793382</v>
      </c>
      <c r="AM547" s="164">
        <f>IF(A6taxstdlife="n/a","n/a",IF(AM$3&gt;(A6taxstdlife+$E547),((Input!$G$148+Input!$G$114)*$G$7)-SUM($G547:AL547),((Input!$G$148+Input!$G$114)*$G$7)/A6taxstdlife))</f>
        <v>0.14596333332793382</v>
      </c>
      <c r="AN547" s="164">
        <f>IF(A6taxstdlife="n/a","n/a",IF(AN$3&gt;(A6taxstdlife+$E547),((Input!$G$148+Input!$G$114)*$G$7)-SUM($G547:AM547),((Input!$G$148+Input!$G$114)*$G$7)/A6taxstdlife))</f>
        <v>0.14596333332793382</v>
      </c>
      <c r="AO547" s="164">
        <f>IF(A6taxstdlife="n/a","n/a",IF(AO$3&gt;(A6taxstdlife+$E547),((Input!$G$148+Input!$G$114)*$G$7)-SUM($G547:AN547),((Input!$G$148+Input!$G$114)*$G$7)/A6taxstdlife))</f>
        <v>0.14596333332793382</v>
      </c>
      <c r="AP547" s="164">
        <f>IF(A6taxstdlife="n/a","n/a",IF(AP$3&gt;(A6taxstdlife+$E547),((Input!$G$148+Input!$G$114)*$G$7)-SUM($G547:AO547),((Input!$G$148+Input!$G$114)*$G$7)/A6taxstdlife))</f>
        <v>0.14596333332793382</v>
      </c>
      <c r="AQ547" s="164">
        <f>IF(A6taxstdlife="n/a","n/a",IF(AQ$3&gt;(A6taxstdlife+$E547),((Input!$G$148+Input!$G$114)*$G$7)-SUM($G547:AP547),((Input!$G$148+Input!$G$114)*$G$7)/A6taxstdlife))</f>
        <v>0.14596333332793382</v>
      </c>
      <c r="AR547" s="164">
        <f>IF(A6taxstdlife="n/a","n/a",IF(AR$3&gt;(A6taxstdlife+$E547),((Input!$G$148+Input!$G$114)*$G$7)-SUM($G547:AQ547),((Input!$G$148+Input!$G$114)*$G$7)/A6taxstdlife))</f>
        <v>0.14596333332793382</v>
      </c>
      <c r="AS547" s="164">
        <f>IF(A6taxstdlife="n/a","n/a",IF(AS$3&gt;(A6taxstdlife+$E547),((Input!$G$148+Input!$G$114)*$G$7)-SUM($G547:AR547),((Input!$G$148+Input!$G$114)*$G$7)/A6taxstdlife))</f>
        <v>0.14596333332793382</v>
      </c>
      <c r="AT547" s="164">
        <f>IF(A6taxstdlife="n/a","n/a",IF(AT$3&gt;(A6taxstdlife+$E547),((Input!$G$148+Input!$G$114)*$G$7)-SUM($G547:AS547),((Input!$G$148+Input!$G$114)*$G$7)/A6taxstdlife))</f>
        <v>0.14596333332793382</v>
      </c>
      <c r="AU547" s="164">
        <f>IF(A6taxstdlife="n/a","n/a",IF(AU$3&gt;(A6taxstdlife+$E547),((Input!$G$148+Input!$G$114)*$G$7)-SUM($G547:AT547),((Input!$G$148+Input!$G$114)*$G$7)/A6taxstdlife))</f>
        <v>0.14596333332793382</v>
      </c>
      <c r="AV547" s="164">
        <f>IF(A6taxstdlife="n/a","n/a",IF(AV$3&gt;(A6taxstdlife+$E547),((Input!$G$148+Input!$G$114)*$G$7)-SUM($G547:AU547),((Input!$G$148+Input!$G$114)*$G$7)/A6taxstdlife))</f>
        <v>-4.4408920985006262E-15</v>
      </c>
      <c r="AW547" s="164">
        <f>IF(A6taxstdlife="n/a","n/a",IF(AW$3&gt;(A6taxstdlife+$E547),((Input!$G$148+Input!$G$114)*$G$7)-SUM($G547:AV547),((Input!$G$148+Input!$G$114)*$G$7)/A6taxstdlife))</f>
        <v>0</v>
      </c>
      <c r="AX547" s="164">
        <f>IF(A6taxstdlife="n/a","n/a",IF(AX$3&gt;(A6taxstdlife+$E547),((Input!$G$148+Input!$G$114)*$G$7)-SUM($G547:AW547),((Input!$G$148+Input!$G$114)*$G$7)/A6taxstdlife))</f>
        <v>0</v>
      </c>
      <c r="AY547" s="164">
        <f>IF(A6taxstdlife="n/a","n/a",IF(AY$3&gt;(A6taxstdlife+$E547),((Input!$G$148+Input!$G$114)*$G$7)-SUM($G547:AX547),((Input!$G$148+Input!$G$114)*$G$7)/A6taxstdlife))</f>
        <v>0</v>
      </c>
      <c r="AZ547" s="164">
        <f>IF(A6taxstdlife="n/a","n/a",IF(AZ$3&gt;(A6taxstdlife+$E547),((Input!$G$148+Input!$G$114)*$G$7)-SUM($G547:AY547),((Input!$G$148+Input!$G$114)*$G$7)/A6taxstdlife))</f>
        <v>0</v>
      </c>
      <c r="BA547" s="164">
        <f>IF(A6taxstdlife="n/a","n/a",IF(BA$3&gt;(A6taxstdlife+$E547),((Input!$G$148+Input!$G$114)*$G$7)-SUM($G547:AZ547),((Input!$G$148+Input!$G$114)*$G$7)/A6taxstdlife))</f>
        <v>0</v>
      </c>
      <c r="BB547" s="164">
        <f>IF(A6taxstdlife="n/a","n/a",IF(BB$3&gt;(A6taxstdlife+$E547),((Input!$G$148+Input!$G$114)*$G$7)-SUM($G547:BA547),((Input!$G$148+Input!$G$114)*$G$7)/A6taxstdlife))</f>
        <v>0</v>
      </c>
      <c r="BC547" s="164">
        <f>IF(A6taxstdlife="n/a","n/a",IF(BC$3&gt;(A6taxstdlife+$E547),((Input!$G$148+Input!$G$114)*$G$7)-SUM($G547:BB547),((Input!$G$148+Input!$G$114)*$G$7)/A6taxstdlife))</f>
        <v>0</v>
      </c>
      <c r="BD547" s="164">
        <f>IF(A6taxstdlife="n/a","n/a",IF(BD$3&gt;(A6taxstdlife+$E547),((Input!$G$148+Input!$G$114)*$G$7)-SUM($G547:BC547),((Input!$G$148+Input!$G$114)*$G$7)/A6taxstdlife))</f>
        <v>0</v>
      </c>
      <c r="BE547" s="164">
        <f>IF(A6taxstdlife="n/a","n/a",IF(BE$3&gt;(A6taxstdlife+$E547),((Input!$G$148+Input!$G$114)*$G$7)-SUM($G547:BD547),((Input!$G$148+Input!$G$114)*$G$7)/A6taxstdlife))</f>
        <v>0</v>
      </c>
      <c r="BF547" s="164">
        <f>IF(A6taxstdlife="n/a","n/a",IF(BF$3&gt;(A6taxstdlife+$E547),((Input!$G$148+Input!$G$114)*$G$7)-SUM($G547:BE547),((Input!$G$148+Input!$G$114)*$G$7)/A6taxstdlife))</f>
        <v>0</v>
      </c>
      <c r="BG547" s="164">
        <f>IF(A6taxstdlife="n/a","n/a",IF(BG$3&gt;(A6taxstdlife+$E547),((Input!$G$148+Input!$G$114)*$G$7)-SUM($G547:BF547),((Input!$G$148+Input!$G$114)*$G$7)/A6taxstdlife))</f>
        <v>0</v>
      </c>
      <c r="BH547" s="164">
        <f>IF(A6taxstdlife="n/a","n/a",IF(BH$3&gt;(A6taxstdlife+$E547),((Input!$G$148+Input!$G$114)*$G$7)-SUM($G547:BG547),((Input!$G$148+Input!$G$114)*$G$7)/A6taxstdlife))</f>
        <v>0</v>
      </c>
      <c r="BI547" s="164">
        <f>IF(A6taxstdlife="n/a","n/a",IF(BI$3&gt;(A6taxstdlife+$E547),((Input!$G$148+Input!$G$114)*$G$7)-SUM($G547:BH547),((Input!$G$148+Input!$G$114)*$G$7)/A6taxstdlife))</f>
        <v>0</v>
      </c>
      <c r="BJ547" s="18"/>
      <c r="BK547" s="18"/>
      <c r="BL547"/>
      <c r="BM547"/>
      <c r="BN547"/>
      <c r="BO547"/>
      <c r="BP547"/>
      <c r="BQ547"/>
      <c r="BR547"/>
      <c r="BS547"/>
      <c r="BT547"/>
      <c r="BU547"/>
      <c r="BV547"/>
      <c r="BW547"/>
      <c r="BX547"/>
      <c r="BY547"/>
      <c r="BZ547"/>
      <c r="CA547"/>
      <c r="CB547"/>
      <c r="CC547"/>
      <c r="CD547"/>
      <c r="CE547"/>
      <c r="CF547"/>
      <c r="CG547"/>
      <c r="CH547"/>
      <c r="CI547"/>
      <c r="CJ547"/>
      <c r="CK547"/>
      <c r="CL547"/>
      <c r="CM547"/>
      <c r="CN547"/>
      <c r="CO547"/>
      <c r="CP547"/>
      <c r="CQ547"/>
      <c r="CR547"/>
      <c r="CS547"/>
      <c r="CT547"/>
      <c r="CU547"/>
      <c r="CV547"/>
      <c r="CW547"/>
      <c r="CX547"/>
      <c r="CY547"/>
      <c r="CZ547"/>
      <c r="DA547"/>
      <c r="DB547"/>
      <c r="DC547"/>
      <c r="DD547"/>
      <c r="DE547"/>
      <c r="DF547"/>
      <c r="DG547"/>
      <c r="DH547"/>
      <c r="DI547"/>
      <c r="DJ547"/>
      <c r="DK547"/>
      <c r="DL547"/>
      <c r="DM547"/>
      <c r="DN547"/>
      <c r="DO547"/>
      <c r="DP547"/>
      <c r="DQ547"/>
      <c r="DR547"/>
      <c r="DS547"/>
      <c r="DT547"/>
      <c r="DU547"/>
      <c r="DV547"/>
      <c r="DW547"/>
      <c r="DX547"/>
      <c r="DY547"/>
      <c r="DZ547"/>
      <c r="EA547"/>
      <c r="EB547"/>
      <c r="EC547"/>
      <c r="ED547"/>
      <c r="EE547"/>
      <c r="EF547"/>
      <c r="EG547"/>
      <c r="EH547"/>
      <c r="EI547"/>
      <c r="EJ547"/>
      <c r="EK547"/>
      <c r="EL547"/>
      <c r="EM547"/>
      <c r="EN547"/>
      <c r="EO547"/>
      <c r="EP547"/>
      <c r="EQ547"/>
      <c r="ER547"/>
      <c r="ES547"/>
      <c r="ET547"/>
      <c r="EU547"/>
      <c r="EV547"/>
      <c r="EW547"/>
      <c r="EX547"/>
      <c r="EY547"/>
      <c r="EZ547"/>
      <c r="FA547"/>
      <c r="FB547"/>
      <c r="FC547"/>
      <c r="FD547"/>
      <c r="FE547"/>
      <c r="FF547"/>
      <c r="FG547"/>
      <c r="FH547"/>
      <c r="FI547"/>
      <c r="FJ547"/>
      <c r="FK547"/>
      <c r="FL547"/>
      <c r="FM547"/>
      <c r="FN547"/>
      <c r="FO547"/>
      <c r="FP547"/>
      <c r="FQ547"/>
      <c r="FR547"/>
      <c r="FS547"/>
      <c r="FT547"/>
      <c r="FU547"/>
      <c r="FV547"/>
      <c r="FW547"/>
      <c r="FX547"/>
      <c r="FY547"/>
      <c r="FZ547"/>
      <c r="GA547"/>
      <c r="GB547"/>
      <c r="GC547"/>
      <c r="GD547"/>
      <c r="GE547"/>
      <c r="GF547"/>
      <c r="GG547"/>
      <c r="GH547"/>
      <c r="GI547"/>
      <c r="GJ547"/>
      <c r="GK547"/>
      <c r="GL547"/>
      <c r="GM547"/>
      <c r="GN547"/>
      <c r="GO547"/>
      <c r="GP547"/>
      <c r="GQ547"/>
      <c r="GR547"/>
      <c r="GS547"/>
      <c r="GT547"/>
      <c r="GU547"/>
      <c r="GV547"/>
      <c r="GW547"/>
      <c r="GX547"/>
      <c r="GY547"/>
      <c r="GZ547"/>
      <c r="HA547"/>
      <c r="HB547"/>
      <c r="HC547"/>
      <c r="HD547"/>
      <c r="HE547"/>
      <c r="HF547"/>
      <c r="HG547"/>
      <c r="HH547"/>
      <c r="HI547"/>
      <c r="HJ547"/>
      <c r="HK547"/>
      <c r="HL547"/>
      <c r="HM547"/>
      <c r="HN547"/>
      <c r="HO547"/>
      <c r="HP547"/>
      <c r="HQ547"/>
      <c r="HR547"/>
      <c r="HS547"/>
      <c r="HT547"/>
      <c r="HU547"/>
      <c r="HV547"/>
      <c r="HW547"/>
      <c r="HX547"/>
      <c r="HY547"/>
      <c r="HZ547"/>
      <c r="IA547"/>
      <c r="IB547"/>
      <c r="IC547"/>
      <c r="ID547"/>
      <c r="IE547"/>
      <c r="IF547"/>
      <c r="IG547"/>
      <c r="IH547"/>
      <c r="II547"/>
      <c r="IJ547"/>
      <c r="IK547"/>
      <c r="IL547"/>
      <c r="IM547"/>
      <c r="IN547"/>
      <c r="IO547"/>
      <c r="IP547"/>
      <c r="IQ547"/>
      <c r="IR547"/>
      <c r="IS547"/>
      <c r="IT547"/>
      <c r="IU547"/>
      <c r="IV547"/>
    </row>
    <row r="548" spans="1:256" s="5" customFormat="1" hidden="1" outlineLevel="2" x14ac:dyDescent="0.2">
      <c r="A548" s="18"/>
      <c r="B548" s="18"/>
      <c r="C548" s="36"/>
      <c r="D548" s="485"/>
      <c r="E548" s="283">
        <v>2</v>
      </c>
      <c r="F548" s="38"/>
      <c r="G548" s="306"/>
      <c r="H548" s="307"/>
      <c r="I548" s="164">
        <f>IF(A6taxstdlife="n/a","n/a",IF(I$3&gt;(A6taxstdlife+$E548),((Input!$H$148+Input!$H$114)*$H$7)-SUM($H548:H548),((Input!$H$148+Input!$H$114)*$H$7)/A6taxstdlife))</f>
        <v>0.20444402280563945</v>
      </c>
      <c r="J548" s="164">
        <f>IF(A6taxstdlife="n/a","n/a",IF(J$3&gt;(A6taxstdlife+$E548),((Input!$H$148+Input!$H$114)*$H$7)-SUM($H548:I548),((Input!$H$148+Input!$H$114)*$H$7)/A6taxstdlife))</f>
        <v>0.20444402280563945</v>
      </c>
      <c r="K548" s="164">
        <f>IF(A6taxstdlife="n/a","n/a",IF(K$3&gt;(A6taxstdlife+$E548),((Input!$H$148+Input!$H$114)*$H$7)-SUM($H548:J548),((Input!$H$148+Input!$H$114)*$H$7)/A6taxstdlife))</f>
        <v>0.20444402280563945</v>
      </c>
      <c r="L548" s="164">
        <f>IF(A6taxstdlife="n/a","n/a",IF(L$3&gt;(A6taxstdlife+$E548),((Input!$H$148+Input!$H$114)*$H$7)-SUM($H548:K548),((Input!$H$148+Input!$H$114)*$H$7)/A6taxstdlife))</f>
        <v>0.20444402280563945</v>
      </c>
      <c r="M548" s="164">
        <f>IF(A6taxstdlife="n/a","n/a",IF(M$3&gt;(A6taxstdlife+$E548),((Input!$H$148+Input!$H$114)*$H$7)-SUM($H548:L548),((Input!$H$148+Input!$H$114)*$H$7)/A6taxstdlife))</f>
        <v>0.20444402280563945</v>
      </c>
      <c r="N548" s="164">
        <f>IF(A6taxstdlife="n/a","n/a",IF(N$3&gt;(A6taxstdlife+$E548),((Input!$H$148+Input!$H$114)*$H$7)-SUM($H548:M548),((Input!$H$148+Input!$H$114)*$H$7)/A6taxstdlife))</f>
        <v>0.20444402280563945</v>
      </c>
      <c r="O548" s="164">
        <f>IF(A6taxstdlife="n/a","n/a",IF(O$3&gt;(A6taxstdlife+$E548),((Input!$H$148+Input!$H$114)*$H$7)-SUM($H548:N548),((Input!$H$148+Input!$H$114)*$H$7)/A6taxstdlife))</f>
        <v>0.20444402280563945</v>
      </c>
      <c r="P548" s="164">
        <f>IF(A6taxstdlife="n/a","n/a",IF(P$3&gt;(A6taxstdlife+$E548),((Input!$H$148+Input!$H$114)*$H$7)-SUM($H548:O548),((Input!$H$148+Input!$H$114)*$H$7)/A6taxstdlife))</f>
        <v>0.20444402280563945</v>
      </c>
      <c r="Q548" s="164">
        <f>IF(A6taxstdlife="n/a","n/a",IF(Q$3&gt;(A6taxstdlife+$E548),((Input!$H$148+Input!$H$114)*$H$7)-SUM($H548:P548),((Input!$H$148+Input!$H$114)*$H$7)/A6taxstdlife))</f>
        <v>0.20444402280563945</v>
      </c>
      <c r="R548" s="164">
        <f>IF(A6taxstdlife="n/a","n/a",IF(R$3&gt;(A6taxstdlife+$E548),((Input!$H$148+Input!$H$114)*$H$7)-SUM($H548:Q548),((Input!$H$148+Input!$H$114)*$H$7)/A6taxstdlife))</f>
        <v>0.20444402280563945</v>
      </c>
      <c r="S548" s="164">
        <f>IF(A6taxstdlife="n/a","n/a",IF(S$3&gt;(A6taxstdlife+$E548),((Input!$H$148+Input!$H$114)*$H$7)-SUM($H548:R548),((Input!$H$148+Input!$H$114)*$H$7)/A6taxstdlife))</f>
        <v>0.20444402280563945</v>
      </c>
      <c r="T548" s="164">
        <f>IF(A6taxstdlife="n/a","n/a",IF(T$3&gt;(A6taxstdlife+$E548),((Input!$H$148+Input!$H$114)*$H$7)-SUM($H548:S548),((Input!$H$148+Input!$H$114)*$H$7)/A6taxstdlife))</f>
        <v>0.20444402280563945</v>
      </c>
      <c r="U548" s="164">
        <f>IF(A6taxstdlife="n/a","n/a",IF(U$3&gt;(A6taxstdlife+$E548),((Input!$H$148+Input!$H$114)*$H$7)-SUM($H548:T548),((Input!$H$148+Input!$H$114)*$H$7)/A6taxstdlife))</f>
        <v>0.20444402280563945</v>
      </c>
      <c r="V548" s="164">
        <f>IF(A6taxstdlife="n/a","n/a",IF(V$3&gt;(A6taxstdlife+$E548),((Input!$H$148+Input!$H$114)*$H$7)-SUM($H548:U548),((Input!$H$148+Input!$H$114)*$H$7)/A6taxstdlife))</f>
        <v>0.20444402280563945</v>
      </c>
      <c r="W548" s="164">
        <f>IF(A6taxstdlife="n/a","n/a",IF(W$3&gt;(A6taxstdlife+$E548),((Input!$H$148+Input!$H$114)*$H$7)-SUM($H548:V548),((Input!$H$148+Input!$H$114)*$H$7)/A6taxstdlife))</f>
        <v>0.20444402280563945</v>
      </c>
      <c r="X548" s="164">
        <f>IF(A6taxstdlife="n/a","n/a",IF(X$3&gt;(A6taxstdlife+$E548),((Input!$H$148+Input!$H$114)*$H$7)-SUM($H548:W548),((Input!$H$148+Input!$H$114)*$H$7)/A6taxstdlife))</f>
        <v>0.20444402280563945</v>
      </c>
      <c r="Y548" s="164">
        <f>IF(A6taxstdlife="n/a","n/a",IF(Y$3&gt;(A6taxstdlife+$E548),((Input!$H$148+Input!$H$114)*$H$7)-SUM($H548:X548),((Input!$H$148+Input!$H$114)*$H$7)/A6taxstdlife))</f>
        <v>0.20444402280563945</v>
      </c>
      <c r="Z548" s="164">
        <f>IF(A6taxstdlife="n/a","n/a",IF(Z$3&gt;(A6taxstdlife+$E548),((Input!$H$148+Input!$H$114)*$H$7)-SUM($H548:Y548),((Input!$H$148+Input!$H$114)*$H$7)/A6taxstdlife))</f>
        <v>0.20444402280563945</v>
      </c>
      <c r="AA548" s="164">
        <f>IF(A6taxstdlife="n/a","n/a",IF(AA$3&gt;(A6taxstdlife+$E548),((Input!$H$148+Input!$H$114)*$H$7)-SUM($H548:Z548),((Input!$H$148+Input!$H$114)*$H$7)/A6taxstdlife))</f>
        <v>0.20444402280563945</v>
      </c>
      <c r="AB548" s="164">
        <f>IF(A6taxstdlife="n/a","n/a",IF(AB$3&gt;(A6taxstdlife+$E548),((Input!$H$148+Input!$H$114)*$H$7)-SUM($H548:AA548),((Input!$H$148+Input!$H$114)*$H$7)/A6taxstdlife))</f>
        <v>0.20444402280563945</v>
      </c>
      <c r="AC548" s="164">
        <f>IF(A6taxstdlife="n/a","n/a",IF(AC$3&gt;(A6taxstdlife+$E548),((Input!$H$148+Input!$H$114)*$H$7)-SUM($H548:AB548),((Input!$H$148+Input!$H$114)*$H$7)/A6taxstdlife))</f>
        <v>0.20444402280563945</v>
      </c>
      <c r="AD548" s="164">
        <f>IF(A6taxstdlife="n/a","n/a",IF(AD$3&gt;(A6taxstdlife+$E548),((Input!$H$148+Input!$H$114)*$H$7)-SUM($H548:AC548),((Input!$H$148+Input!$H$114)*$H$7)/A6taxstdlife))</f>
        <v>0.20444402280563945</v>
      </c>
      <c r="AE548" s="164">
        <f>IF(A6taxstdlife="n/a","n/a",IF(AE$3&gt;(A6taxstdlife+$E548),((Input!$H$148+Input!$H$114)*$H$7)-SUM($H548:AD548),((Input!$H$148+Input!$H$114)*$H$7)/A6taxstdlife))</f>
        <v>0.20444402280563945</v>
      </c>
      <c r="AF548" s="164">
        <f>IF(A6taxstdlife="n/a","n/a",IF(AF$3&gt;(A6taxstdlife+$E548),((Input!$H$148+Input!$H$114)*$H$7)-SUM($H548:AE548),((Input!$H$148+Input!$H$114)*$H$7)/A6taxstdlife))</f>
        <v>0.20444402280563945</v>
      </c>
      <c r="AG548" s="164">
        <f>IF(A6taxstdlife="n/a","n/a",IF(AG$3&gt;(A6taxstdlife+$E548),((Input!$H$148+Input!$H$114)*$H$7)-SUM($H548:AF548),((Input!$H$148+Input!$H$114)*$H$7)/A6taxstdlife))</f>
        <v>0.20444402280563945</v>
      </c>
      <c r="AH548" s="164">
        <f>IF(A6taxstdlife="n/a","n/a",IF(AH$3&gt;(A6taxstdlife+$E548),((Input!$H$148+Input!$H$114)*$H$7)-SUM($H548:AG548),((Input!$H$148+Input!$H$114)*$H$7)/A6taxstdlife))</f>
        <v>0.20444402280563945</v>
      </c>
      <c r="AI548" s="164">
        <f>IF(A6taxstdlife="n/a","n/a",IF(AI$3&gt;(A6taxstdlife+$E548),((Input!$H$148+Input!$H$114)*$H$7)-SUM($H548:AH548),((Input!$H$148+Input!$H$114)*$H$7)/A6taxstdlife))</f>
        <v>0.20444402280563945</v>
      </c>
      <c r="AJ548" s="164">
        <f>IF(A6taxstdlife="n/a","n/a",IF(AJ$3&gt;(A6taxstdlife+$E548),((Input!$H$148+Input!$H$114)*$H$7)-SUM($H548:AI548),((Input!$H$148+Input!$H$114)*$H$7)/A6taxstdlife))</f>
        <v>0.20444402280563945</v>
      </c>
      <c r="AK548" s="164">
        <f>IF(A6taxstdlife="n/a","n/a",IF(AK$3&gt;(A6taxstdlife+$E548),((Input!$H$148+Input!$H$114)*$H$7)-SUM($H548:AJ548),((Input!$H$148+Input!$H$114)*$H$7)/A6taxstdlife))</f>
        <v>0.20444402280563945</v>
      </c>
      <c r="AL548" s="164">
        <f>IF(A6taxstdlife="n/a","n/a",IF(AL$3&gt;(A6taxstdlife+$E548),((Input!$H$148+Input!$H$114)*$H$7)-SUM($H548:AK548),((Input!$H$148+Input!$H$114)*$H$7)/A6taxstdlife))</f>
        <v>0.20444402280563945</v>
      </c>
      <c r="AM548" s="164">
        <f>IF(A6taxstdlife="n/a","n/a",IF(AM$3&gt;(A6taxstdlife+$E548),((Input!$H$148+Input!$H$114)*$H$7)-SUM($H548:AL548),((Input!$H$148+Input!$H$114)*$H$7)/A6taxstdlife))</f>
        <v>0.20444402280563945</v>
      </c>
      <c r="AN548" s="164">
        <f>IF(A6taxstdlife="n/a","n/a",IF(AN$3&gt;(A6taxstdlife+$E548),((Input!$H$148+Input!$H$114)*$H$7)-SUM($H548:AM548),((Input!$H$148+Input!$H$114)*$H$7)/A6taxstdlife))</f>
        <v>0.20444402280563945</v>
      </c>
      <c r="AO548" s="164">
        <f>IF(A6taxstdlife="n/a","n/a",IF(AO$3&gt;(A6taxstdlife+$E548),((Input!$H$148+Input!$H$114)*$H$7)-SUM($H548:AN548),((Input!$H$148+Input!$H$114)*$H$7)/A6taxstdlife))</f>
        <v>0.20444402280563945</v>
      </c>
      <c r="AP548" s="164">
        <f>IF(A6taxstdlife="n/a","n/a",IF(AP$3&gt;(A6taxstdlife+$E548),((Input!$H$148+Input!$H$114)*$H$7)-SUM($H548:AO548),((Input!$H$148+Input!$H$114)*$H$7)/A6taxstdlife))</f>
        <v>0.20444402280563945</v>
      </c>
      <c r="AQ548" s="164">
        <f>IF(A6taxstdlife="n/a","n/a",IF(AQ$3&gt;(A6taxstdlife+$E548),((Input!$H$148+Input!$H$114)*$H$7)-SUM($H548:AP548),((Input!$H$148+Input!$H$114)*$H$7)/A6taxstdlife))</f>
        <v>0.20444402280563945</v>
      </c>
      <c r="AR548" s="164">
        <f>IF(A6taxstdlife="n/a","n/a",IF(AR$3&gt;(A6taxstdlife+$E548),((Input!$H$148+Input!$H$114)*$H$7)-SUM($H548:AQ548),((Input!$H$148+Input!$H$114)*$H$7)/A6taxstdlife))</f>
        <v>0.20444402280563945</v>
      </c>
      <c r="AS548" s="164">
        <f>IF(A6taxstdlife="n/a","n/a",IF(AS$3&gt;(A6taxstdlife+$E548),((Input!$H$148+Input!$H$114)*$H$7)-SUM($H548:AR548),((Input!$H$148+Input!$H$114)*$H$7)/A6taxstdlife))</f>
        <v>0.20444402280563945</v>
      </c>
      <c r="AT548" s="164">
        <f>IF(A6taxstdlife="n/a","n/a",IF(AT$3&gt;(A6taxstdlife+$E548),((Input!$H$148+Input!$H$114)*$H$7)-SUM($H548:AS548),((Input!$H$148+Input!$H$114)*$H$7)/A6taxstdlife))</f>
        <v>0.20444402280563945</v>
      </c>
      <c r="AU548" s="164">
        <f>IF(A6taxstdlife="n/a","n/a",IF(AU$3&gt;(A6taxstdlife+$E548),((Input!$H$148+Input!$H$114)*$H$7)-SUM($H548:AT548),((Input!$H$148+Input!$H$114)*$H$7)/A6taxstdlife))</f>
        <v>0.20444402280563945</v>
      </c>
      <c r="AV548" s="164">
        <f>IF(A6taxstdlife="n/a","n/a",IF(AV$3&gt;(A6taxstdlife+$E548),((Input!$H$148+Input!$H$114)*$H$7)-SUM($H548:AU548),((Input!$H$148+Input!$H$114)*$H$7)/A6taxstdlife))</f>
        <v>0.20444402280563945</v>
      </c>
      <c r="AW548" s="164">
        <f>IF(A6taxstdlife="n/a","n/a",IF(AW$3&gt;(A6taxstdlife+$E548),((Input!$H$148+Input!$H$114)*$H$7)-SUM($H548:AV548),((Input!$H$148+Input!$H$114)*$H$7)/A6taxstdlife))</f>
        <v>-5.3290705182007514E-15</v>
      </c>
      <c r="AX548" s="164">
        <f>IF(A6taxstdlife="n/a","n/a",IF(AX$3&gt;(A6taxstdlife+$E548),((Input!$H$148+Input!$H$114)*$H$7)-SUM($H548:AW548),((Input!$H$148+Input!$H$114)*$H$7)/A6taxstdlife))</f>
        <v>0</v>
      </c>
      <c r="AY548" s="164">
        <f>IF(A6taxstdlife="n/a","n/a",IF(AY$3&gt;(A6taxstdlife+$E548),((Input!$H$148+Input!$H$114)*$H$7)-SUM($H548:AX548),((Input!$H$148+Input!$H$114)*$H$7)/A6taxstdlife))</f>
        <v>0</v>
      </c>
      <c r="AZ548" s="164">
        <f>IF(A6taxstdlife="n/a","n/a",IF(AZ$3&gt;(A6taxstdlife+$E548),((Input!$H$148+Input!$H$114)*$H$7)-SUM($H548:AY548),((Input!$H$148+Input!$H$114)*$H$7)/A6taxstdlife))</f>
        <v>0</v>
      </c>
      <c r="BA548" s="164">
        <f>IF(A6taxstdlife="n/a","n/a",IF(BA$3&gt;(A6taxstdlife+$E548),((Input!$H$148+Input!$H$114)*$H$7)-SUM($H548:AZ548),((Input!$H$148+Input!$H$114)*$H$7)/A6taxstdlife))</f>
        <v>0</v>
      </c>
      <c r="BB548" s="164">
        <f>IF(A6taxstdlife="n/a","n/a",IF(BB$3&gt;(A6taxstdlife+$E548),((Input!$H$148+Input!$H$114)*$H$7)-SUM($H548:BA548),((Input!$H$148+Input!$H$114)*$H$7)/A6taxstdlife))</f>
        <v>0</v>
      </c>
      <c r="BC548" s="164">
        <f>IF(A6taxstdlife="n/a","n/a",IF(BC$3&gt;(A6taxstdlife+$E548),((Input!$H$148+Input!$H$114)*$H$7)-SUM($H548:BB548),((Input!$H$148+Input!$H$114)*$H$7)/A6taxstdlife))</f>
        <v>0</v>
      </c>
      <c r="BD548" s="164">
        <f>IF(A6taxstdlife="n/a","n/a",IF(BD$3&gt;(A6taxstdlife+$E548),((Input!$H$148+Input!$H$114)*$H$7)-SUM($H548:BC548),((Input!$H$148+Input!$H$114)*$H$7)/A6taxstdlife))</f>
        <v>0</v>
      </c>
      <c r="BE548" s="164">
        <f>IF(A6taxstdlife="n/a","n/a",IF(BE$3&gt;(A6taxstdlife+$E548),((Input!$H$148+Input!$H$114)*$H$7)-SUM($H548:BD548),((Input!$H$148+Input!$H$114)*$H$7)/A6taxstdlife))</f>
        <v>0</v>
      </c>
      <c r="BF548" s="164">
        <f>IF(A6taxstdlife="n/a","n/a",IF(BF$3&gt;(A6taxstdlife+$E548),((Input!$H$148+Input!$H$114)*$H$7)-SUM($H548:BE548),((Input!$H$148+Input!$H$114)*$H$7)/A6taxstdlife))</f>
        <v>0</v>
      </c>
      <c r="BG548" s="164">
        <f>IF(A6taxstdlife="n/a","n/a",IF(BG$3&gt;(A6taxstdlife+$E548),((Input!$H$148+Input!$H$114)*$H$7)-SUM($H548:BF548),((Input!$H$148+Input!$H$114)*$H$7)/A6taxstdlife))</f>
        <v>0</v>
      </c>
      <c r="BH548" s="164">
        <f>IF(A6taxstdlife="n/a","n/a",IF(BH$3&gt;(A6taxstdlife+$E548),((Input!$H$148+Input!$H$114)*$H$7)-SUM($H548:BG548),((Input!$H$148+Input!$H$114)*$H$7)/A6taxstdlife))</f>
        <v>0</v>
      </c>
      <c r="BI548" s="164">
        <f>IF(A6taxstdlife="n/a","n/a",IF(BI$3&gt;(A6taxstdlife+$E548),((Input!$H$148+Input!$H$114)*$H$7)-SUM($H548:BH548),((Input!$H$148+Input!$H$114)*$H$7)/A6taxstdlife))</f>
        <v>0</v>
      </c>
      <c r="BJ548" s="18"/>
      <c r="BK548" s="18"/>
      <c r="BL548"/>
      <c r="BM548"/>
      <c r="BN548"/>
      <c r="BO548"/>
      <c r="BP548"/>
      <c r="BQ548"/>
      <c r="BR548"/>
      <c r="BS548"/>
      <c r="BT548"/>
      <c r="BU548"/>
      <c r="BV548"/>
      <c r="BW548"/>
      <c r="BX548"/>
      <c r="BY548"/>
      <c r="BZ548"/>
      <c r="CA548"/>
      <c r="CB548"/>
      <c r="CC548"/>
      <c r="CD548"/>
      <c r="CE548"/>
      <c r="CF548"/>
      <c r="CG548"/>
      <c r="CH548"/>
      <c r="CI548"/>
      <c r="CJ548"/>
      <c r="CK548"/>
      <c r="CL548"/>
      <c r="CM548"/>
      <c r="CN548"/>
      <c r="CO548"/>
      <c r="CP548"/>
      <c r="CQ548"/>
      <c r="CR548"/>
      <c r="CS548"/>
      <c r="CT548"/>
      <c r="CU548"/>
      <c r="CV548"/>
      <c r="CW548"/>
      <c r="CX548"/>
      <c r="CY548"/>
      <c r="CZ548"/>
      <c r="DA548"/>
      <c r="DB548"/>
      <c r="DC548"/>
      <c r="DD548"/>
      <c r="DE548"/>
      <c r="DF548"/>
      <c r="DG548"/>
      <c r="DH548"/>
      <c r="DI548"/>
      <c r="DJ548"/>
      <c r="DK548"/>
      <c r="DL548"/>
      <c r="DM548"/>
      <c r="DN548"/>
      <c r="DO548"/>
      <c r="DP548"/>
      <c r="DQ548"/>
      <c r="DR548"/>
      <c r="DS548"/>
      <c r="DT548"/>
      <c r="DU548"/>
      <c r="DV548"/>
      <c r="DW548"/>
      <c r="DX548"/>
      <c r="DY548"/>
      <c r="DZ548"/>
      <c r="EA548"/>
      <c r="EB548"/>
      <c r="EC548"/>
      <c r="ED548"/>
      <c r="EE548"/>
      <c r="EF548"/>
      <c r="EG548"/>
      <c r="EH548"/>
      <c r="EI548"/>
      <c r="EJ548"/>
      <c r="EK548"/>
      <c r="EL548"/>
      <c r="EM548"/>
      <c r="EN548"/>
      <c r="EO548"/>
      <c r="EP548"/>
      <c r="EQ548"/>
      <c r="ER548"/>
      <c r="ES548"/>
      <c r="ET548"/>
      <c r="EU548"/>
      <c r="EV548"/>
      <c r="EW548"/>
      <c r="EX548"/>
      <c r="EY548"/>
      <c r="EZ548"/>
      <c r="FA548"/>
      <c r="FB548"/>
      <c r="FC548"/>
      <c r="FD548"/>
      <c r="FE548"/>
      <c r="FF548"/>
      <c r="FG548"/>
      <c r="FH548"/>
      <c r="FI548"/>
      <c r="FJ548"/>
      <c r="FK548"/>
      <c r="FL548"/>
      <c r="FM548"/>
      <c r="FN548"/>
      <c r="FO548"/>
      <c r="FP548"/>
      <c r="FQ548"/>
      <c r="FR548"/>
      <c r="FS548"/>
      <c r="FT548"/>
      <c r="FU548"/>
      <c r="FV548"/>
      <c r="FW548"/>
      <c r="FX548"/>
      <c r="FY548"/>
      <c r="FZ548"/>
      <c r="GA548"/>
      <c r="GB548"/>
      <c r="GC548"/>
      <c r="GD548"/>
      <c r="GE548"/>
      <c r="GF548"/>
      <c r="GG548"/>
      <c r="GH548"/>
      <c r="GI548"/>
      <c r="GJ548"/>
      <c r="GK548"/>
      <c r="GL548"/>
      <c r="GM548"/>
      <c r="GN548"/>
      <c r="GO548"/>
      <c r="GP548"/>
      <c r="GQ548"/>
      <c r="GR548"/>
      <c r="GS548"/>
      <c r="GT548"/>
      <c r="GU548"/>
      <c r="GV548"/>
      <c r="GW548"/>
      <c r="GX548"/>
      <c r="GY548"/>
      <c r="GZ548"/>
      <c r="HA548"/>
      <c r="HB548"/>
      <c r="HC548"/>
      <c r="HD548"/>
      <c r="HE548"/>
      <c r="HF548"/>
      <c r="HG548"/>
      <c r="HH548"/>
      <c r="HI548"/>
      <c r="HJ548"/>
      <c r="HK548"/>
      <c r="HL548"/>
      <c r="HM548"/>
      <c r="HN548"/>
      <c r="HO548"/>
      <c r="HP548"/>
      <c r="HQ548"/>
      <c r="HR548"/>
      <c r="HS548"/>
      <c r="HT548"/>
      <c r="HU548"/>
      <c r="HV548"/>
      <c r="HW548"/>
      <c r="HX548"/>
      <c r="HY548"/>
      <c r="HZ548"/>
      <c r="IA548"/>
      <c r="IB548"/>
      <c r="IC548"/>
      <c r="ID548"/>
      <c r="IE548"/>
      <c r="IF548"/>
      <c r="IG548"/>
      <c r="IH548"/>
      <c r="II548"/>
      <c r="IJ548"/>
      <c r="IK548"/>
      <c r="IL548"/>
      <c r="IM548"/>
      <c r="IN548"/>
      <c r="IO548"/>
      <c r="IP548"/>
      <c r="IQ548"/>
      <c r="IR548"/>
      <c r="IS548"/>
      <c r="IT548"/>
      <c r="IU548"/>
      <c r="IV548"/>
    </row>
    <row r="549" spans="1:256" s="5" customFormat="1" hidden="1" outlineLevel="2" x14ac:dyDescent="0.2">
      <c r="A549" s="18"/>
      <c r="B549" s="18"/>
      <c r="C549" s="36"/>
      <c r="D549" s="485"/>
      <c r="E549" s="283">
        <v>3</v>
      </c>
      <c r="F549" s="38"/>
      <c r="G549" s="306"/>
      <c r="H549" s="308"/>
      <c r="I549" s="307"/>
      <c r="J549" s="164">
        <f>IF(A6taxstdlife="n/a","n/a",IF(J$3&gt;(A6taxstdlife+$E549),((Input!$I$148+Input!$I$114)*$I$7)-SUM($I549:I549),((Input!$I$148+Input!$I$114)*$I$7)/A6taxstdlife))</f>
        <v>0.22625604357169604</v>
      </c>
      <c r="K549" s="164">
        <f>IF(A6taxstdlife="n/a","n/a",IF(K$3&gt;(A6taxstdlife+$E549),((Input!$I$148+Input!$I$114)*$I$7)-SUM($I549:J549),((Input!$I$148+Input!$I$114)*$I$7)/A6taxstdlife))</f>
        <v>0.22625604357169604</v>
      </c>
      <c r="L549" s="164">
        <f>IF(A6taxstdlife="n/a","n/a",IF(L$3&gt;(A6taxstdlife+$E549),((Input!$I$148+Input!$I$114)*$I$7)-SUM($I549:K549),((Input!$I$148+Input!$I$114)*$I$7)/A6taxstdlife))</f>
        <v>0.22625604357169604</v>
      </c>
      <c r="M549" s="164">
        <f>IF(A6taxstdlife="n/a","n/a",IF(M$3&gt;(A6taxstdlife+$E549),((Input!$I$148+Input!$I$114)*$I$7)-SUM($I549:L549),((Input!$I$148+Input!$I$114)*$I$7)/A6taxstdlife))</f>
        <v>0.22625604357169604</v>
      </c>
      <c r="N549" s="164">
        <f>IF(A6taxstdlife="n/a","n/a",IF(N$3&gt;(A6taxstdlife+$E549),((Input!$I$148+Input!$I$114)*$I$7)-SUM($I549:M549),((Input!$I$148+Input!$I$114)*$I$7)/A6taxstdlife))</f>
        <v>0.22625604357169604</v>
      </c>
      <c r="O549" s="164">
        <f>IF(A6taxstdlife="n/a","n/a",IF(O$3&gt;(A6taxstdlife+$E549),((Input!$I$148+Input!$I$114)*$I$7)-SUM($I549:N549),((Input!$I$148+Input!$I$114)*$I$7)/A6taxstdlife))</f>
        <v>0.22625604357169604</v>
      </c>
      <c r="P549" s="164">
        <f>IF(A6taxstdlife="n/a","n/a",IF(P$3&gt;(A6taxstdlife+$E549),((Input!$I$148+Input!$I$114)*$I$7)-SUM($I549:O549),((Input!$I$148+Input!$I$114)*$I$7)/A6taxstdlife))</f>
        <v>0.22625604357169604</v>
      </c>
      <c r="Q549" s="164">
        <f>IF(A6taxstdlife="n/a","n/a",IF(Q$3&gt;(A6taxstdlife+$E549),((Input!$I$148+Input!$I$114)*$I$7)-SUM($I549:P549),((Input!$I$148+Input!$I$114)*$I$7)/A6taxstdlife))</f>
        <v>0.22625604357169604</v>
      </c>
      <c r="R549" s="164">
        <f>IF(A6taxstdlife="n/a","n/a",IF(R$3&gt;(A6taxstdlife+$E549),((Input!$I$148+Input!$I$114)*$I$7)-SUM($I549:Q549),((Input!$I$148+Input!$I$114)*$I$7)/A6taxstdlife))</f>
        <v>0.22625604357169604</v>
      </c>
      <c r="S549" s="164">
        <f>IF(A6taxstdlife="n/a","n/a",IF(S$3&gt;(A6taxstdlife+$E549),((Input!$I$148+Input!$I$114)*$I$7)-SUM($I549:R549),((Input!$I$148+Input!$I$114)*$I$7)/A6taxstdlife))</f>
        <v>0.22625604357169604</v>
      </c>
      <c r="T549" s="164">
        <f>IF(A6taxstdlife="n/a","n/a",IF(T$3&gt;(A6taxstdlife+$E549),((Input!$I$148+Input!$I$114)*$I$7)-SUM($I549:S549),((Input!$I$148+Input!$I$114)*$I$7)/A6taxstdlife))</f>
        <v>0.22625604357169604</v>
      </c>
      <c r="U549" s="164">
        <f>IF(A6taxstdlife="n/a","n/a",IF(U$3&gt;(A6taxstdlife+$E549),((Input!$I$148+Input!$I$114)*$I$7)-SUM($I549:T549),((Input!$I$148+Input!$I$114)*$I$7)/A6taxstdlife))</f>
        <v>0.22625604357169604</v>
      </c>
      <c r="V549" s="164">
        <f>IF(A6taxstdlife="n/a","n/a",IF(V$3&gt;(A6taxstdlife+$E549),((Input!$I$148+Input!$I$114)*$I$7)-SUM($I549:U549),((Input!$I$148+Input!$I$114)*$I$7)/A6taxstdlife))</f>
        <v>0.22625604357169604</v>
      </c>
      <c r="W549" s="164">
        <f>IF(A6taxstdlife="n/a","n/a",IF(W$3&gt;(A6taxstdlife+$E549),((Input!$I$148+Input!$I$114)*$I$7)-SUM($I549:V549),((Input!$I$148+Input!$I$114)*$I$7)/A6taxstdlife))</f>
        <v>0.22625604357169604</v>
      </c>
      <c r="X549" s="164">
        <f>IF(A6taxstdlife="n/a","n/a",IF(X$3&gt;(A6taxstdlife+$E549),((Input!$I$148+Input!$I$114)*$I$7)-SUM($I549:W549),((Input!$I$148+Input!$I$114)*$I$7)/A6taxstdlife))</f>
        <v>0.22625604357169604</v>
      </c>
      <c r="Y549" s="164">
        <f>IF(A6taxstdlife="n/a","n/a",IF(Y$3&gt;(A6taxstdlife+$E549),((Input!$I$148+Input!$I$114)*$I$7)-SUM($I549:X549),((Input!$I$148+Input!$I$114)*$I$7)/A6taxstdlife))</f>
        <v>0.22625604357169604</v>
      </c>
      <c r="Z549" s="164">
        <f>IF(A6taxstdlife="n/a","n/a",IF(Z$3&gt;(A6taxstdlife+$E549),((Input!$I$148+Input!$I$114)*$I$7)-SUM($I549:Y549),((Input!$I$148+Input!$I$114)*$I$7)/A6taxstdlife))</f>
        <v>0.22625604357169604</v>
      </c>
      <c r="AA549" s="164">
        <f>IF(A6taxstdlife="n/a","n/a",IF(AA$3&gt;(A6taxstdlife+$E549),((Input!$I$148+Input!$I$114)*$I$7)-SUM($I549:Z549),((Input!$I$148+Input!$I$114)*$I$7)/A6taxstdlife))</f>
        <v>0.22625604357169604</v>
      </c>
      <c r="AB549" s="164">
        <f>IF(A6taxstdlife="n/a","n/a",IF(AB$3&gt;(A6taxstdlife+$E549),((Input!$I$148+Input!$I$114)*$I$7)-SUM($I549:AA549),((Input!$I$148+Input!$I$114)*$I$7)/A6taxstdlife))</f>
        <v>0.22625604357169604</v>
      </c>
      <c r="AC549" s="164">
        <f>IF(A6taxstdlife="n/a","n/a",IF(AC$3&gt;(A6taxstdlife+$E549),((Input!$I$148+Input!$I$114)*$I$7)-SUM($I549:AB549),((Input!$I$148+Input!$I$114)*$I$7)/A6taxstdlife))</f>
        <v>0.22625604357169604</v>
      </c>
      <c r="AD549" s="164">
        <f>IF(A6taxstdlife="n/a","n/a",IF(AD$3&gt;(A6taxstdlife+$E549),((Input!$I$148+Input!$I$114)*$I$7)-SUM($I549:AC549),((Input!$I$148+Input!$I$114)*$I$7)/A6taxstdlife))</f>
        <v>0.22625604357169604</v>
      </c>
      <c r="AE549" s="164">
        <f>IF(A6taxstdlife="n/a","n/a",IF(AE$3&gt;(A6taxstdlife+$E549),((Input!$I$148+Input!$I$114)*$I$7)-SUM($I549:AD549),((Input!$I$148+Input!$I$114)*$I$7)/A6taxstdlife))</f>
        <v>0.22625604357169604</v>
      </c>
      <c r="AF549" s="164">
        <f>IF(A6taxstdlife="n/a","n/a",IF(AF$3&gt;(A6taxstdlife+$E549),((Input!$I$148+Input!$I$114)*$I$7)-SUM($I549:AE549),((Input!$I$148+Input!$I$114)*$I$7)/A6taxstdlife))</f>
        <v>0.22625604357169604</v>
      </c>
      <c r="AG549" s="164">
        <f>IF(A6taxstdlife="n/a","n/a",IF(AG$3&gt;(A6taxstdlife+$E549),((Input!$I$148+Input!$I$114)*$I$7)-SUM($I549:AF549),((Input!$I$148+Input!$I$114)*$I$7)/A6taxstdlife))</f>
        <v>0.22625604357169604</v>
      </c>
      <c r="AH549" s="164">
        <f>IF(A6taxstdlife="n/a","n/a",IF(AH$3&gt;(A6taxstdlife+$E549),((Input!$I$148+Input!$I$114)*$I$7)-SUM($I549:AG549),((Input!$I$148+Input!$I$114)*$I$7)/A6taxstdlife))</f>
        <v>0.22625604357169604</v>
      </c>
      <c r="AI549" s="164">
        <f>IF(A6taxstdlife="n/a","n/a",IF(AI$3&gt;(A6taxstdlife+$E549),((Input!$I$148+Input!$I$114)*$I$7)-SUM($I549:AH549),((Input!$I$148+Input!$I$114)*$I$7)/A6taxstdlife))</f>
        <v>0.22625604357169604</v>
      </c>
      <c r="AJ549" s="164">
        <f>IF(A6taxstdlife="n/a","n/a",IF(AJ$3&gt;(A6taxstdlife+$E549),((Input!$I$148+Input!$I$114)*$I$7)-SUM($I549:AI549),((Input!$I$148+Input!$I$114)*$I$7)/A6taxstdlife))</f>
        <v>0.22625604357169604</v>
      </c>
      <c r="AK549" s="164">
        <f>IF(A6taxstdlife="n/a","n/a",IF(AK$3&gt;(A6taxstdlife+$E549),((Input!$I$148+Input!$I$114)*$I$7)-SUM($I549:AJ549),((Input!$I$148+Input!$I$114)*$I$7)/A6taxstdlife))</f>
        <v>0.22625604357169604</v>
      </c>
      <c r="AL549" s="164">
        <f>IF(A6taxstdlife="n/a","n/a",IF(AL$3&gt;(A6taxstdlife+$E549),((Input!$I$148+Input!$I$114)*$I$7)-SUM($I549:AK549),((Input!$I$148+Input!$I$114)*$I$7)/A6taxstdlife))</f>
        <v>0.22625604357169604</v>
      </c>
      <c r="AM549" s="164">
        <f>IF(A6taxstdlife="n/a","n/a",IF(AM$3&gt;(A6taxstdlife+$E549),((Input!$I$148+Input!$I$114)*$I$7)-SUM($I549:AL549),((Input!$I$148+Input!$I$114)*$I$7)/A6taxstdlife))</f>
        <v>0.22625604357169604</v>
      </c>
      <c r="AN549" s="164">
        <f>IF(A6taxstdlife="n/a","n/a",IF(AN$3&gt;(A6taxstdlife+$E549),((Input!$I$148+Input!$I$114)*$I$7)-SUM($I549:AM549),((Input!$I$148+Input!$I$114)*$I$7)/A6taxstdlife))</f>
        <v>0.22625604357169604</v>
      </c>
      <c r="AO549" s="164">
        <f>IF(A6taxstdlife="n/a","n/a",IF(AO$3&gt;(A6taxstdlife+$E549),((Input!$I$148+Input!$I$114)*$I$7)-SUM($I549:AN549),((Input!$I$148+Input!$I$114)*$I$7)/A6taxstdlife))</f>
        <v>0.22625604357169604</v>
      </c>
      <c r="AP549" s="164">
        <f>IF(A6taxstdlife="n/a","n/a",IF(AP$3&gt;(A6taxstdlife+$E549),((Input!$I$148+Input!$I$114)*$I$7)-SUM($I549:AO549),((Input!$I$148+Input!$I$114)*$I$7)/A6taxstdlife))</f>
        <v>0.22625604357169604</v>
      </c>
      <c r="AQ549" s="164">
        <f>IF(A6taxstdlife="n/a","n/a",IF(AQ$3&gt;(A6taxstdlife+$E549),((Input!$I$148+Input!$I$114)*$I$7)-SUM($I549:AP549),((Input!$I$148+Input!$I$114)*$I$7)/A6taxstdlife))</f>
        <v>0.22625604357169604</v>
      </c>
      <c r="AR549" s="164">
        <f>IF(A6taxstdlife="n/a","n/a",IF(AR$3&gt;(A6taxstdlife+$E549),((Input!$I$148+Input!$I$114)*$I$7)-SUM($I549:AQ549),((Input!$I$148+Input!$I$114)*$I$7)/A6taxstdlife))</f>
        <v>0.22625604357169604</v>
      </c>
      <c r="AS549" s="164">
        <f>IF(A6taxstdlife="n/a","n/a",IF(AS$3&gt;(A6taxstdlife+$E549),((Input!$I$148+Input!$I$114)*$I$7)-SUM($I549:AR549),((Input!$I$148+Input!$I$114)*$I$7)/A6taxstdlife))</f>
        <v>0.22625604357169604</v>
      </c>
      <c r="AT549" s="164">
        <f>IF(A6taxstdlife="n/a","n/a",IF(AT$3&gt;(A6taxstdlife+$E549),((Input!$I$148+Input!$I$114)*$I$7)-SUM($I549:AS549),((Input!$I$148+Input!$I$114)*$I$7)/A6taxstdlife))</f>
        <v>0.22625604357169604</v>
      </c>
      <c r="AU549" s="164">
        <f>IF(A6taxstdlife="n/a","n/a",IF(AU$3&gt;(A6taxstdlife+$E549),((Input!$I$148+Input!$I$114)*$I$7)-SUM($I549:AT549),((Input!$I$148+Input!$I$114)*$I$7)/A6taxstdlife))</f>
        <v>0.22625604357169604</v>
      </c>
      <c r="AV549" s="164">
        <f>IF(A6taxstdlife="n/a","n/a",IF(AV$3&gt;(A6taxstdlife+$E549),((Input!$I$148+Input!$I$114)*$I$7)-SUM($I549:AU549),((Input!$I$148+Input!$I$114)*$I$7)/A6taxstdlife))</f>
        <v>0.22625604357169604</v>
      </c>
      <c r="AW549" s="164">
        <f>IF(A6taxstdlife="n/a","n/a",IF(AW$3&gt;(A6taxstdlife+$E549),((Input!$I$148+Input!$I$114)*$I$7)-SUM($I549:AV549),((Input!$I$148+Input!$I$114)*$I$7)/A6taxstdlife))</f>
        <v>0.22625604357169604</v>
      </c>
      <c r="AX549" s="164">
        <f>IF(A6taxstdlife="n/a","n/a",IF(AX$3&gt;(A6taxstdlife+$E549),((Input!$I$148+Input!$I$114)*$I$7)-SUM($I549:AW549),((Input!$I$148+Input!$I$114)*$I$7)/A6taxstdlife))</f>
        <v>3.5527136788005009E-15</v>
      </c>
      <c r="AY549" s="164">
        <f>IF(A6taxstdlife="n/a","n/a",IF(AY$3&gt;(A6taxstdlife+$E549),((Input!$I$148+Input!$I$114)*$I$7)-SUM($I549:AX549),((Input!$I$148+Input!$I$114)*$I$7)/A6taxstdlife))</f>
        <v>0</v>
      </c>
      <c r="AZ549" s="164">
        <f>IF(A6taxstdlife="n/a","n/a",IF(AZ$3&gt;(A6taxstdlife+$E549),((Input!$I$148+Input!$I$114)*$I$7)-SUM($I549:AY549),((Input!$I$148+Input!$I$114)*$I$7)/A6taxstdlife))</f>
        <v>0</v>
      </c>
      <c r="BA549" s="164">
        <f>IF(A6taxstdlife="n/a","n/a",IF(BA$3&gt;(A6taxstdlife+$E549),((Input!$I$148+Input!$I$114)*$I$7)-SUM($I549:AZ549),((Input!$I$148+Input!$I$114)*$I$7)/A6taxstdlife))</f>
        <v>0</v>
      </c>
      <c r="BB549" s="164">
        <f>IF(A6taxstdlife="n/a","n/a",IF(BB$3&gt;(A6taxstdlife+$E549),((Input!$I$148+Input!$I$114)*$I$7)-SUM($I549:BA549),((Input!$I$148+Input!$I$114)*$I$7)/A6taxstdlife))</f>
        <v>0</v>
      </c>
      <c r="BC549" s="164">
        <f>IF(A6taxstdlife="n/a","n/a",IF(BC$3&gt;(A6taxstdlife+$E549),((Input!$I$148+Input!$I$114)*$I$7)-SUM($I549:BB549),((Input!$I$148+Input!$I$114)*$I$7)/A6taxstdlife))</f>
        <v>0</v>
      </c>
      <c r="BD549" s="164">
        <f>IF(A6taxstdlife="n/a","n/a",IF(BD$3&gt;(A6taxstdlife+$E549),((Input!$I$148+Input!$I$114)*$I$7)-SUM($I549:BC549),((Input!$I$148+Input!$I$114)*$I$7)/A6taxstdlife))</f>
        <v>0</v>
      </c>
      <c r="BE549" s="164">
        <f>IF(A6taxstdlife="n/a","n/a",IF(BE$3&gt;(A6taxstdlife+$E549),((Input!$I$148+Input!$I$114)*$I$7)-SUM($I549:BD549),((Input!$I$148+Input!$I$114)*$I$7)/A6taxstdlife))</f>
        <v>0</v>
      </c>
      <c r="BF549" s="164">
        <f>IF(A6taxstdlife="n/a","n/a",IF(BF$3&gt;(A6taxstdlife+$E549),((Input!$I$148+Input!$I$114)*$I$7)-SUM($I549:BE549),((Input!$I$148+Input!$I$114)*$I$7)/A6taxstdlife))</f>
        <v>0</v>
      </c>
      <c r="BG549" s="164">
        <f>IF(A6taxstdlife="n/a","n/a",IF(BG$3&gt;(A6taxstdlife+$E549),((Input!$I$148+Input!$I$114)*$I$7)-SUM($I549:BF549),((Input!$I$148+Input!$I$114)*$I$7)/A6taxstdlife))</f>
        <v>0</v>
      </c>
      <c r="BH549" s="164">
        <f>IF(A6taxstdlife="n/a","n/a",IF(BH$3&gt;(A6taxstdlife+$E549),((Input!$I$148+Input!$I$114)*$I$7)-SUM($I549:BG549),((Input!$I$148+Input!$I$114)*$I$7)/A6taxstdlife))</f>
        <v>0</v>
      </c>
      <c r="BI549" s="164">
        <f>IF(A6taxstdlife="n/a","n/a",IF(BI$3&gt;(A6taxstdlife+$E549),((Input!$I$148+Input!$I$114)*$I$7)-SUM($I549:BH549),((Input!$I$148+Input!$I$114)*$I$7)/A6taxstdlife))</f>
        <v>0</v>
      </c>
      <c r="BJ549" s="18"/>
      <c r="BK549" s="18"/>
      <c r="BL549"/>
      <c r="BM549"/>
      <c r="BN549"/>
      <c r="BO549"/>
      <c r="BP549"/>
      <c r="BQ549"/>
      <c r="BR549"/>
      <c r="BS549"/>
      <c r="BT549"/>
      <c r="BU549"/>
      <c r="BV549"/>
      <c r="BW549"/>
      <c r="BX549"/>
      <c r="BY549"/>
      <c r="BZ549"/>
      <c r="CA549"/>
      <c r="CB549"/>
      <c r="CC549"/>
      <c r="CD549"/>
      <c r="CE549"/>
      <c r="CF549"/>
      <c r="CG549"/>
      <c r="CH549"/>
      <c r="CI549"/>
      <c r="CJ549"/>
      <c r="CK549"/>
      <c r="CL549"/>
      <c r="CM549"/>
      <c r="CN549"/>
      <c r="CO549"/>
      <c r="CP549"/>
      <c r="CQ549"/>
      <c r="CR549"/>
      <c r="CS549"/>
      <c r="CT549"/>
      <c r="CU549"/>
      <c r="CV549"/>
      <c r="CW549"/>
      <c r="CX549"/>
      <c r="CY549"/>
      <c r="CZ549"/>
      <c r="DA549"/>
      <c r="DB549"/>
      <c r="DC549"/>
      <c r="DD549"/>
      <c r="DE549"/>
      <c r="DF549"/>
      <c r="DG549"/>
      <c r="DH549"/>
      <c r="DI549"/>
      <c r="DJ549"/>
      <c r="DK549"/>
      <c r="DL549"/>
      <c r="DM549"/>
      <c r="DN549"/>
      <c r="DO549"/>
      <c r="DP549"/>
      <c r="DQ549"/>
      <c r="DR549"/>
      <c r="DS549"/>
      <c r="DT549"/>
      <c r="DU549"/>
      <c r="DV549"/>
      <c r="DW549"/>
      <c r="DX549"/>
      <c r="DY549"/>
      <c r="DZ549"/>
      <c r="EA549"/>
      <c r="EB549"/>
      <c r="EC549"/>
      <c r="ED549"/>
      <c r="EE549"/>
      <c r="EF549"/>
      <c r="EG549"/>
      <c r="EH549"/>
      <c r="EI549"/>
      <c r="EJ549"/>
      <c r="EK549"/>
      <c r="EL549"/>
      <c r="EM549"/>
      <c r="EN549"/>
      <c r="EO549"/>
      <c r="EP549"/>
      <c r="EQ549"/>
      <c r="ER549"/>
      <c r="ES549"/>
      <c r="ET549"/>
      <c r="EU549"/>
      <c r="EV549"/>
      <c r="EW549"/>
      <c r="EX549"/>
      <c r="EY549"/>
      <c r="EZ549"/>
      <c r="FA549"/>
      <c r="FB549"/>
      <c r="FC549"/>
      <c r="FD549"/>
      <c r="FE549"/>
      <c r="FF549"/>
      <c r="FG549"/>
      <c r="FH549"/>
      <c r="FI549"/>
      <c r="FJ549"/>
      <c r="FK549"/>
      <c r="FL549"/>
      <c r="FM549"/>
      <c r="FN549"/>
      <c r="FO549"/>
      <c r="FP549"/>
      <c r="FQ549"/>
      <c r="FR549"/>
      <c r="FS549"/>
      <c r="FT549"/>
      <c r="FU549"/>
      <c r="FV549"/>
      <c r="FW549"/>
      <c r="FX549"/>
      <c r="FY549"/>
      <c r="FZ549"/>
      <c r="GA549"/>
      <c r="GB549"/>
      <c r="GC549"/>
      <c r="GD549"/>
      <c r="GE549"/>
      <c r="GF549"/>
      <c r="GG549"/>
      <c r="GH549"/>
      <c r="GI549"/>
      <c r="GJ549"/>
      <c r="GK549"/>
      <c r="GL549"/>
      <c r="GM549"/>
      <c r="GN549"/>
      <c r="GO549"/>
      <c r="GP549"/>
      <c r="GQ549"/>
      <c r="GR549"/>
      <c r="GS549"/>
      <c r="GT549"/>
      <c r="GU549"/>
      <c r="GV549"/>
      <c r="GW549"/>
      <c r="GX549"/>
      <c r="GY549"/>
      <c r="GZ549"/>
      <c r="HA549"/>
      <c r="HB549"/>
      <c r="HC549"/>
      <c r="HD549"/>
      <c r="HE549"/>
      <c r="HF549"/>
      <c r="HG549"/>
      <c r="HH549"/>
      <c r="HI549"/>
      <c r="HJ549"/>
      <c r="HK549"/>
      <c r="HL549"/>
      <c r="HM549"/>
      <c r="HN549"/>
      <c r="HO549"/>
      <c r="HP549"/>
      <c r="HQ549"/>
      <c r="HR549"/>
      <c r="HS549"/>
      <c r="HT549"/>
      <c r="HU549"/>
      <c r="HV549"/>
      <c r="HW549"/>
      <c r="HX549"/>
      <c r="HY549"/>
      <c r="HZ549"/>
      <c r="IA549"/>
      <c r="IB549"/>
      <c r="IC549"/>
      <c r="ID549"/>
      <c r="IE549"/>
      <c r="IF549"/>
      <c r="IG549"/>
      <c r="IH549"/>
      <c r="II549"/>
      <c r="IJ549"/>
      <c r="IK549"/>
      <c r="IL549"/>
      <c r="IM549"/>
      <c r="IN549"/>
      <c r="IO549"/>
      <c r="IP549"/>
      <c r="IQ549"/>
      <c r="IR549"/>
      <c r="IS549"/>
      <c r="IT549"/>
      <c r="IU549"/>
      <c r="IV549"/>
    </row>
    <row r="550" spans="1:256" s="5" customFormat="1" hidden="1" outlineLevel="2" x14ac:dyDescent="0.2">
      <c r="A550" s="18"/>
      <c r="B550" s="18"/>
      <c r="C550" s="36"/>
      <c r="D550" s="485"/>
      <c r="E550" s="283">
        <v>4</v>
      </c>
      <c r="F550" s="38"/>
      <c r="G550" s="306"/>
      <c r="H550" s="308"/>
      <c r="I550" s="308"/>
      <c r="J550" s="307"/>
      <c r="K550" s="164">
        <f>IF(A6taxstdlife="n/a","n/a",IF(K$3&gt;(A6taxstdlife+$E550),((Input!$J$148+Input!$J$114)*$J$7)-SUM($J550:J550),((Input!$J$148+Input!$J$114)*$J$7)/A6taxstdlife))</f>
        <v>0.10066772984399797</v>
      </c>
      <c r="L550" s="164">
        <f>IF(A6taxstdlife="n/a","n/a",IF(L$3&gt;(A6taxstdlife+$E550),((Input!$J$148+Input!$J$114)*$J$7)-SUM($J550:K550),((Input!$J$148+Input!$J$114)*$J$7)/A6taxstdlife))</f>
        <v>0.10066772984399797</v>
      </c>
      <c r="M550" s="164">
        <f>IF(A6taxstdlife="n/a","n/a",IF(M$3&gt;(A6taxstdlife+$E550),((Input!$J$148+Input!$J$114)*$J$7)-SUM($J550:L550),((Input!$J$148+Input!$J$114)*$J$7)/A6taxstdlife))</f>
        <v>0.10066772984399797</v>
      </c>
      <c r="N550" s="164">
        <f>IF(A6taxstdlife="n/a","n/a",IF(N$3&gt;(A6taxstdlife+$E550),((Input!$J$148+Input!$J$114)*$J$7)-SUM($J550:M550),((Input!$J$148+Input!$J$114)*$J$7)/A6taxstdlife))</f>
        <v>0.10066772984399797</v>
      </c>
      <c r="O550" s="164">
        <f>IF(A6taxstdlife="n/a","n/a",IF(O$3&gt;(A6taxstdlife+$E550),((Input!$J$148+Input!$J$114)*$J$7)-SUM($J550:N550),((Input!$J$148+Input!$J$114)*$J$7)/A6taxstdlife))</f>
        <v>0.10066772984399797</v>
      </c>
      <c r="P550" s="164">
        <f>IF(A6taxstdlife="n/a","n/a",IF(P$3&gt;(A6taxstdlife+$E550),((Input!$J$148+Input!$J$114)*$J$7)-SUM($J550:O550),((Input!$J$148+Input!$J$114)*$J$7)/A6taxstdlife))</f>
        <v>0.10066772984399797</v>
      </c>
      <c r="Q550" s="164">
        <f>IF(A6taxstdlife="n/a","n/a",IF(Q$3&gt;(A6taxstdlife+$E550),((Input!$J$148+Input!$J$114)*$J$7)-SUM($J550:P550),((Input!$J$148+Input!$J$114)*$J$7)/A6taxstdlife))</f>
        <v>0.10066772984399797</v>
      </c>
      <c r="R550" s="164">
        <f>IF(A6taxstdlife="n/a","n/a",IF(R$3&gt;(A6taxstdlife+$E550),((Input!$J$148+Input!$J$114)*$J$7)-SUM($J550:Q550),((Input!$J$148+Input!$J$114)*$J$7)/A6taxstdlife))</f>
        <v>0.10066772984399797</v>
      </c>
      <c r="S550" s="164">
        <f>IF(A6taxstdlife="n/a","n/a",IF(S$3&gt;(A6taxstdlife+$E550),((Input!$J$148+Input!$J$114)*$J$7)-SUM($J550:R550),((Input!$J$148+Input!$J$114)*$J$7)/A6taxstdlife))</f>
        <v>0.10066772984399797</v>
      </c>
      <c r="T550" s="164">
        <f>IF(A6taxstdlife="n/a","n/a",IF(T$3&gt;(A6taxstdlife+$E550),((Input!$J$148+Input!$J$114)*$J$7)-SUM($J550:S550),((Input!$J$148+Input!$J$114)*$J$7)/A6taxstdlife))</f>
        <v>0.10066772984399797</v>
      </c>
      <c r="U550" s="164">
        <f>IF(A6taxstdlife="n/a","n/a",IF(U$3&gt;(A6taxstdlife+$E550),((Input!$J$148+Input!$J$114)*$J$7)-SUM($J550:T550),((Input!$J$148+Input!$J$114)*$J$7)/A6taxstdlife))</f>
        <v>0.10066772984399797</v>
      </c>
      <c r="V550" s="164">
        <f>IF(A6taxstdlife="n/a","n/a",IF(V$3&gt;(A6taxstdlife+$E550),((Input!$J$148+Input!$J$114)*$J$7)-SUM($J550:U550),((Input!$J$148+Input!$J$114)*$J$7)/A6taxstdlife))</f>
        <v>0.10066772984399797</v>
      </c>
      <c r="W550" s="164">
        <f>IF(A6taxstdlife="n/a","n/a",IF(W$3&gt;(A6taxstdlife+$E550),((Input!$J$148+Input!$J$114)*$J$7)-SUM($J550:V550),((Input!$J$148+Input!$J$114)*$J$7)/A6taxstdlife))</f>
        <v>0.10066772984399797</v>
      </c>
      <c r="X550" s="164">
        <f>IF(A6taxstdlife="n/a","n/a",IF(X$3&gt;(A6taxstdlife+$E550),((Input!$J$148+Input!$J$114)*$J$7)-SUM($J550:W550),((Input!$J$148+Input!$J$114)*$J$7)/A6taxstdlife))</f>
        <v>0.10066772984399797</v>
      </c>
      <c r="Y550" s="164">
        <f>IF(A6taxstdlife="n/a","n/a",IF(Y$3&gt;(A6taxstdlife+$E550),((Input!$J$148+Input!$J$114)*$J$7)-SUM($J550:X550),((Input!$J$148+Input!$J$114)*$J$7)/A6taxstdlife))</f>
        <v>0.10066772984399797</v>
      </c>
      <c r="Z550" s="164">
        <f>IF(A6taxstdlife="n/a","n/a",IF(Z$3&gt;(A6taxstdlife+$E550),((Input!$J$148+Input!$J$114)*$J$7)-SUM($J550:Y550),((Input!$J$148+Input!$J$114)*$J$7)/A6taxstdlife))</f>
        <v>0.10066772984399797</v>
      </c>
      <c r="AA550" s="164">
        <f>IF(A6taxstdlife="n/a","n/a",IF(AA$3&gt;(A6taxstdlife+$E550),((Input!$J$148+Input!$J$114)*$J$7)-SUM($J550:Z550),((Input!$J$148+Input!$J$114)*$J$7)/A6taxstdlife))</f>
        <v>0.10066772984399797</v>
      </c>
      <c r="AB550" s="164">
        <f>IF(A6taxstdlife="n/a","n/a",IF(AB$3&gt;(A6taxstdlife+$E550),((Input!$J$148+Input!$J$114)*$J$7)-SUM($J550:AA550),((Input!$J$148+Input!$J$114)*$J$7)/A6taxstdlife))</f>
        <v>0.10066772984399797</v>
      </c>
      <c r="AC550" s="164">
        <f>IF(A6taxstdlife="n/a","n/a",IF(AC$3&gt;(A6taxstdlife+$E550),((Input!$J$148+Input!$J$114)*$J$7)-SUM($J550:AB550),((Input!$J$148+Input!$J$114)*$J$7)/A6taxstdlife))</f>
        <v>0.10066772984399797</v>
      </c>
      <c r="AD550" s="164">
        <f>IF(A6taxstdlife="n/a","n/a",IF(AD$3&gt;(A6taxstdlife+$E550),((Input!$J$148+Input!$J$114)*$J$7)-SUM($J550:AC550),((Input!$J$148+Input!$J$114)*$J$7)/A6taxstdlife))</f>
        <v>0.10066772984399797</v>
      </c>
      <c r="AE550" s="164">
        <f>IF(A6taxstdlife="n/a","n/a",IF(AE$3&gt;(A6taxstdlife+$E550),((Input!$J$148+Input!$J$114)*$J$7)-SUM($J550:AD550),((Input!$J$148+Input!$J$114)*$J$7)/A6taxstdlife))</f>
        <v>0.10066772984399797</v>
      </c>
      <c r="AF550" s="164">
        <f>IF(A6taxstdlife="n/a","n/a",IF(AF$3&gt;(A6taxstdlife+$E550),((Input!$J$148+Input!$J$114)*$J$7)-SUM($J550:AE550),((Input!$J$148+Input!$J$114)*$J$7)/A6taxstdlife))</f>
        <v>0.10066772984399797</v>
      </c>
      <c r="AG550" s="164">
        <f>IF(A6taxstdlife="n/a","n/a",IF(AG$3&gt;(A6taxstdlife+$E550),((Input!$J$148+Input!$J$114)*$J$7)-SUM($J550:AF550),((Input!$J$148+Input!$J$114)*$J$7)/A6taxstdlife))</f>
        <v>0.10066772984399797</v>
      </c>
      <c r="AH550" s="164">
        <f>IF(A6taxstdlife="n/a","n/a",IF(AH$3&gt;(A6taxstdlife+$E550),((Input!$J$148+Input!$J$114)*$J$7)-SUM($J550:AG550),((Input!$J$148+Input!$J$114)*$J$7)/A6taxstdlife))</f>
        <v>0.10066772984399797</v>
      </c>
      <c r="AI550" s="164">
        <f>IF(A6taxstdlife="n/a","n/a",IF(AI$3&gt;(A6taxstdlife+$E550),((Input!$J$148+Input!$J$114)*$J$7)-SUM($J550:AH550),((Input!$J$148+Input!$J$114)*$J$7)/A6taxstdlife))</f>
        <v>0.10066772984399797</v>
      </c>
      <c r="AJ550" s="164">
        <f>IF(A6taxstdlife="n/a","n/a",IF(AJ$3&gt;(A6taxstdlife+$E550),((Input!$J$148+Input!$J$114)*$J$7)-SUM($J550:AI550),((Input!$J$148+Input!$J$114)*$J$7)/A6taxstdlife))</f>
        <v>0.10066772984399797</v>
      </c>
      <c r="AK550" s="164">
        <f>IF(A6taxstdlife="n/a","n/a",IF(AK$3&gt;(A6taxstdlife+$E550),((Input!$J$148+Input!$J$114)*$J$7)-SUM($J550:AJ550),((Input!$J$148+Input!$J$114)*$J$7)/A6taxstdlife))</f>
        <v>0.10066772984399797</v>
      </c>
      <c r="AL550" s="164">
        <f>IF(A6taxstdlife="n/a","n/a",IF(AL$3&gt;(A6taxstdlife+$E550),((Input!$J$148+Input!$J$114)*$J$7)-SUM($J550:AK550),((Input!$J$148+Input!$J$114)*$J$7)/A6taxstdlife))</f>
        <v>0.10066772984399797</v>
      </c>
      <c r="AM550" s="164">
        <f>IF(A6taxstdlife="n/a","n/a",IF(AM$3&gt;(A6taxstdlife+$E550),((Input!$J$148+Input!$J$114)*$J$7)-SUM($J550:AL550),((Input!$J$148+Input!$J$114)*$J$7)/A6taxstdlife))</f>
        <v>0.10066772984399797</v>
      </c>
      <c r="AN550" s="164">
        <f>IF(A6taxstdlife="n/a","n/a",IF(AN$3&gt;(A6taxstdlife+$E550),((Input!$J$148+Input!$J$114)*$J$7)-SUM($J550:AM550),((Input!$J$148+Input!$J$114)*$J$7)/A6taxstdlife))</f>
        <v>0.10066772984399797</v>
      </c>
      <c r="AO550" s="164">
        <f>IF(A6taxstdlife="n/a","n/a",IF(AO$3&gt;(A6taxstdlife+$E550),((Input!$J$148+Input!$J$114)*$J$7)-SUM($J550:AN550),((Input!$J$148+Input!$J$114)*$J$7)/A6taxstdlife))</f>
        <v>0.10066772984399797</v>
      </c>
      <c r="AP550" s="164">
        <f>IF(A6taxstdlife="n/a","n/a",IF(AP$3&gt;(A6taxstdlife+$E550),((Input!$J$148+Input!$J$114)*$J$7)-SUM($J550:AO550),((Input!$J$148+Input!$J$114)*$J$7)/A6taxstdlife))</f>
        <v>0.10066772984399797</v>
      </c>
      <c r="AQ550" s="164">
        <f>IF(A6taxstdlife="n/a","n/a",IF(AQ$3&gt;(A6taxstdlife+$E550),((Input!$J$148+Input!$J$114)*$J$7)-SUM($J550:AP550),((Input!$J$148+Input!$J$114)*$J$7)/A6taxstdlife))</f>
        <v>0.10066772984399797</v>
      </c>
      <c r="AR550" s="164">
        <f>IF(A6taxstdlife="n/a","n/a",IF(AR$3&gt;(A6taxstdlife+$E550),((Input!$J$148+Input!$J$114)*$J$7)-SUM($J550:AQ550),((Input!$J$148+Input!$J$114)*$J$7)/A6taxstdlife))</f>
        <v>0.10066772984399797</v>
      </c>
      <c r="AS550" s="164">
        <f>IF(A6taxstdlife="n/a","n/a",IF(AS$3&gt;(A6taxstdlife+$E550),((Input!$J$148+Input!$J$114)*$J$7)-SUM($J550:AR550),((Input!$J$148+Input!$J$114)*$J$7)/A6taxstdlife))</f>
        <v>0.10066772984399797</v>
      </c>
      <c r="AT550" s="164">
        <f>IF(A6taxstdlife="n/a","n/a",IF(AT$3&gt;(A6taxstdlife+$E550),((Input!$J$148+Input!$J$114)*$J$7)-SUM($J550:AS550),((Input!$J$148+Input!$J$114)*$J$7)/A6taxstdlife))</f>
        <v>0.10066772984399797</v>
      </c>
      <c r="AU550" s="164">
        <f>IF(A6taxstdlife="n/a","n/a",IF(AU$3&gt;(A6taxstdlife+$E550),((Input!$J$148+Input!$J$114)*$J$7)-SUM($J550:AT550),((Input!$J$148+Input!$J$114)*$J$7)/A6taxstdlife))</f>
        <v>0.10066772984399797</v>
      </c>
      <c r="AV550" s="164">
        <f>IF(A6taxstdlife="n/a","n/a",IF(AV$3&gt;(A6taxstdlife+$E550),((Input!$J$148+Input!$J$114)*$J$7)-SUM($J550:AU550),((Input!$J$148+Input!$J$114)*$J$7)/A6taxstdlife))</f>
        <v>0.10066772984399797</v>
      </c>
      <c r="AW550" s="164">
        <f>IF(A6taxstdlife="n/a","n/a",IF(AW$3&gt;(A6taxstdlife+$E550),((Input!$J$148+Input!$J$114)*$J$7)-SUM($J550:AV550),((Input!$J$148+Input!$J$114)*$J$7)/A6taxstdlife))</f>
        <v>0.10066772984399797</v>
      </c>
      <c r="AX550" s="164">
        <f>IF(A6taxstdlife="n/a","n/a",IF(AX$3&gt;(A6taxstdlife+$E550),((Input!$J$148+Input!$J$114)*$J$7)-SUM($J550:AW550),((Input!$J$148+Input!$J$114)*$J$7)/A6taxstdlife))</f>
        <v>0.10066772984399797</v>
      </c>
      <c r="AY550" s="164">
        <f>IF(A6taxstdlife="n/a","n/a",IF(AY$3&gt;(A6taxstdlife+$E550),((Input!$J$148+Input!$J$114)*$J$7)-SUM($J550:AX550),((Input!$J$148+Input!$J$114)*$J$7)/A6taxstdlife))</f>
        <v>-4.4408920985006262E-15</v>
      </c>
      <c r="AZ550" s="164">
        <f>IF(A6taxstdlife="n/a","n/a",IF(AZ$3&gt;(A6taxstdlife+$E550),((Input!$J$148+Input!$J$114)*$J$7)-SUM($J550:AY550),((Input!$J$148+Input!$J$114)*$J$7)/A6taxstdlife))</f>
        <v>0</v>
      </c>
      <c r="BA550" s="164">
        <f>IF(A6taxstdlife="n/a","n/a",IF(BA$3&gt;(A6taxstdlife+$E550),((Input!$J$148+Input!$J$114)*$J$7)-SUM($J550:AZ550),((Input!$J$148+Input!$J$114)*$J$7)/A6taxstdlife))</f>
        <v>0</v>
      </c>
      <c r="BB550" s="164">
        <f>IF(A6taxstdlife="n/a","n/a",IF(BB$3&gt;(A6taxstdlife+$E550),((Input!$J$148+Input!$J$114)*$J$7)-SUM($J550:BA550),((Input!$J$148+Input!$J$114)*$J$7)/A6taxstdlife))</f>
        <v>0</v>
      </c>
      <c r="BC550" s="164">
        <f>IF(A6taxstdlife="n/a","n/a",IF(BC$3&gt;(A6taxstdlife+$E550),((Input!$J$148+Input!$J$114)*$J$7)-SUM($J550:BB550),((Input!$J$148+Input!$J$114)*$J$7)/A6taxstdlife))</f>
        <v>0</v>
      </c>
      <c r="BD550" s="164">
        <f>IF(A6taxstdlife="n/a","n/a",IF(BD$3&gt;(A6taxstdlife+$E550),((Input!$J$148+Input!$J$114)*$J$7)-SUM($J550:BC550),((Input!$J$148+Input!$J$114)*$J$7)/A6taxstdlife))</f>
        <v>0</v>
      </c>
      <c r="BE550" s="164">
        <f>IF(A6taxstdlife="n/a","n/a",IF(BE$3&gt;(A6taxstdlife+$E550),((Input!$J$148+Input!$J$114)*$J$7)-SUM($J550:BD550),((Input!$J$148+Input!$J$114)*$J$7)/A6taxstdlife))</f>
        <v>0</v>
      </c>
      <c r="BF550" s="164">
        <f>IF(A6taxstdlife="n/a","n/a",IF(BF$3&gt;(A6taxstdlife+$E550),((Input!$J$148+Input!$J$114)*$J$7)-SUM($J550:BE550),((Input!$J$148+Input!$J$114)*$J$7)/A6taxstdlife))</f>
        <v>0</v>
      </c>
      <c r="BG550" s="164">
        <f>IF(A6taxstdlife="n/a","n/a",IF(BG$3&gt;(A6taxstdlife+$E550),((Input!$J$148+Input!$J$114)*$J$7)-SUM($J550:BF550),((Input!$J$148+Input!$J$114)*$J$7)/A6taxstdlife))</f>
        <v>0</v>
      </c>
      <c r="BH550" s="164">
        <f>IF(A6taxstdlife="n/a","n/a",IF(BH$3&gt;(A6taxstdlife+$E550),((Input!$J$148+Input!$J$114)*$J$7)-SUM($J550:BG550),((Input!$J$148+Input!$J$114)*$J$7)/A6taxstdlife))</f>
        <v>0</v>
      </c>
      <c r="BI550" s="164">
        <f>IF(A6taxstdlife="n/a","n/a",IF(BI$3&gt;(A6taxstdlife+$E550),((Input!$J$148+Input!$J$114)*$J$7)-SUM($J550:BH550),((Input!$J$148+Input!$J$114)*$J$7)/A6taxstdlife))</f>
        <v>0</v>
      </c>
      <c r="BJ550" s="18"/>
      <c r="BK550" s="18"/>
      <c r="BL550"/>
      <c r="BM550"/>
      <c r="BN550"/>
      <c r="BO550"/>
      <c r="BP550"/>
      <c r="BQ550"/>
      <c r="BR550"/>
      <c r="BS550"/>
      <c r="BT550"/>
      <c r="BU550"/>
      <c r="BV550"/>
      <c r="BW550"/>
      <c r="BX550"/>
      <c r="BY550"/>
      <c r="BZ550"/>
      <c r="CA550"/>
      <c r="CB550"/>
      <c r="CC550"/>
      <c r="CD550"/>
      <c r="CE550"/>
      <c r="CF550"/>
      <c r="CG550"/>
      <c r="CH550"/>
      <c r="CI550"/>
      <c r="CJ550"/>
      <c r="CK550"/>
      <c r="CL550"/>
      <c r="CM550"/>
      <c r="CN550"/>
      <c r="CO550"/>
      <c r="CP550"/>
      <c r="CQ550"/>
      <c r="CR550"/>
      <c r="CS550"/>
      <c r="CT550"/>
      <c r="CU550"/>
      <c r="CV550"/>
      <c r="CW550"/>
      <c r="CX550"/>
      <c r="CY550"/>
      <c r="CZ550"/>
      <c r="DA550"/>
      <c r="DB550"/>
      <c r="DC550"/>
      <c r="DD550"/>
      <c r="DE550"/>
      <c r="DF550"/>
      <c r="DG550"/>
      <c r="DH550"/>
      <c r="DI550"/>
      <c r="DJ550"/>
      <c r="DK550"/>
      <c r="DL550"/>
      <c r="DM550"/>
      <c r="DN550"/>
      <c r="DO550"/>
      <c r="DP550"/>
      <c r="DQ550"/>
      <c r="DR550"/>
      <c r="DS550"/>
      <c r="DT550"/>
      <c r="DU550"/>
      <c r="DV550"/>
      <c r="DW550"/>
      <c r="DX550"/>
      <c r="DY550"/>
      <c r="DZ550"/>
      <c r="EA550"/>
      <c r="EB550"/>
      <c r="EC550"/>
      <c r="ED550"/>
      <c r="EE550"/>
      <c r="EF550"/>
      <c r="EG550"/>
      <c r="EH550"/>
      <c r="EI550"/>
      <c r="EJ550"/>
      <c r="EK550"/>
      <c r="EL550"/>
      <c r="EM550"/>
      <c r="EN550"/>
      <c r="EO550"/>
      <c r="EP550"/>
      <c r="EQ550"/>
      <c r="ER550"/>
      <c r="ES550"/>
      <c r="ET550"/>
      <c r="EU550"/>
      <c r="EV550"/>
      <c r="EW550"/>
      <c r="EX550"/>
      <c r="EY550"/>
      <c r="EZ550"/>
      <c r="FA550"/>
      <c r="FB550"/>
      <c r="FC550"/>
      <c r="FD550"/>
      <c r="FE550"/>
      <c r="FF550"/>
      <c r="FG550"/>
      <c r="FH550"/>
      <c r="FI550"/>
      <c r="FJ550"/>
      <c r="FK550"/>
      <c r="FL550"/>
      <c r="FM550"/>
      <c r="FN550"/>
      <c r="FO550"/>
      <c r="FP550"/>
      <c r="FQ550"/>
      <c r="FR550"/>
      <c r="FS550"/>
      <c r="FT550"/>
      <c r="FU550"/>
      <c r="FV550"/>
      <c r="FW550"/>
      <c r="FX550"/>
      <c r="FY550"/>
      <c r="FZ550"/>
      <c r="GA550"/>
      <c r="GB550"/>
      <c r="GC550"/>
      <c r="GD550"/>
      <c r="GE550"/>
      <c r="GF550"/>
      <c r="GG550"/>
      <c r="GH550"/>
      <c r="GI550"/>
      <c r="GJ550"/>
      <c r="GK550"/>
      <c r="GL550"/>
      <c r="GM550"/>
      <c r="GN550"/>
      <c r="GO550"/>
      <c r="GP550"/>
      <c r="GQ550"/>
      <c r="GR550"/>
      <c r="GS550"/>
      <c r="GT550"/>
      <c r="GU550"/>
      <c r="GV550"/>
      <c r="GW550"/>
      <c r="GX550"/>
      <c r="GY550"/>
      <c r="GZ550"/>
      <c r="HA550"/>
      <c r="HB550"/>
      <c r="HC550"/>
      <c r="HD550"/>
      <c r="HE550"/>
      <c r="HF550"/>
      <c r="HG550"/>
      <c r="HH550"/>
      <c r="HI550"/>
      <c r="HJ550"/>
      <c r="HK550"/>
      <c r="HL550"/>
      <c r="HM550"/>
      <c r="HN550"/>
      <c r="HO550"/>
      <c r="HP550"/>
      <c r="HQ550"/>
      <c r="HR550"/>
      <c r="HS550"/>
      <c r="HT550"/>
      <c r="HU550"/>
      <c r="HV550"/>
      <c r="HW550"/>
      <c r="HX550"/>
      <c r="HY550"/>
      <c r="HZ550"/>
      <c r="IA550"/>
      <c r="IB550"/>
      <c r="IC550"/>
      <c r="ID550"/>
      <c r="IE550"/>
      <c r="IF550"/>
      <c r="IG550"/>
      <c r="IH550"/>
      <c r="II550"/>
      <c r="IJ550"/>
      <c r="IK550"/>
      <c r="IL550"/>
      <c r="IM550"/>
      <c r="IN550"/>
      <c r="IO550"/>
      <c r="IP550"/>
      <c r="IQ550"/>
      <c r="IR550"/>
      <c r="IS550"/>
      <c r="IT550"/>
      <c r="IU550"/>
      <c r="IV550"/>
    </row>
    <row r="551" spans="1:256" s="5" customFormat="1" hidden="1" outlineLevel="2" x14ac:dyDescent="0.2">
      <c r="A551" s="18"/>
      <c r="B551" s="18"/>
      <c r="C551" s="36"/>
      <c r="D551" s="485"/>
      <c r="E551" s="283">
        <v>5</v>
      </c>
      <c r="F551" s="38"/>
      <c r="G551" s="306"/>
      <c r="H551" s="308"/>
      <c r="I551" s="308"/>
      <c r="J551" s="308"/>
      <c r="K551" s="307"/>
      <c r="L551" s="164">
        <f>IF(A6taxstdlife="n/a","n/a",IF(L$3&gt;(A6taxstdlife+$E551),((Input!$K$148+Input!$K$114)*$K$7)-SUM($K551:K551),((Input!$K$148+Input!$K$114)*$K$7)/A6taxstdlife))</f>
        <v>6.8443479810343461E-2</v>
      </c>
      <c r="M551" s="164">
        <f>IF(A6taxstdlife="n/a","n/a",IF(M$3&gt;(A6taxstdlife+$E551),((Input!$K$148+Input!$K$114)*$K$7)-SUM($K551:L551),((Input!$K$148+Input!$K$114)*$K$7)/A6taxstdlife))</f>
        <v>6.8443479810343461E-2</v>
      </c>
      <c r="N551" s="164">
        <f>IF(A6taxstdlife="n/a","n/a",IF(N$3&gt;(A6taxstdlife+$E551),((Input!$K$148+Input!$K$114)*$K$7)-SUM($K551:M551),((Input!$K$148+Input!$K$114)*$K$7)/A6taxstdlife))</f>
        <v>6.8443479810343461E-2</v>
      </c>
      <c r="O551" s="164">
        <f>IF(A6taxstdlife="n/a","n/a",IF(O$3&gt;(A6taxstdlife+$E551),((Input!$K$148+Input!$K$114)*$K$7)-SUM($K551:N551),((Input!$K$148+Input!$K$114)*$K$7)/A6taxstdlife))</f>
        <v>6.8443479810343461E-2</v>
      </c>
      <c r="P551" s="164">
        <f>IF(A6taxstdlife="n/a","n/a",IF(P$3&gt;(A6taxstdlife+$E551),((Input!$K$148+Input!$K$114)*$K$7)-SUM($K551:O551),((Input!$K$148+Input!$K$114)*$K$7)/A6taxstdlife))</f>
        <v>6.8443479810343461E-2</v>
      </c>
      <c r="Q551" s="164">
        <f>IF(A6taxstdlife="n/a","n/a",IF(Q$3&gt;(A6taxstdlife+$E551),((Input!$K$148+Input!$K$114)*$K$7)-SUM($K551:P551),((Input!$K$148+Input!$K$114)*$K$7)/A6taxstdlife))</f>
        <v>6.8443479810343461E-2</v>
      </c>
      <c r="R551" s="164">
        <f>IF(A6taxstdlife="n/a","n/a",IF(R$3&gt;(A6taxstdlife+$E551),((Input!$K$148+Input!$K$114)*$K$7)-SUM($K551:Q551),((Input!$K$148+Input!$K$114)*$K$7)/A6taxstdlife))</f>
        <v>6.8443479810343461E-2</v>
      </c>
      <c r="S551" s="164">
        <f>IF(A6taxstdlife="n/a","n/a",IF(S$3&gt;(A6taxstdlife+$E551),((Input!$K$148+Input!$K$114)*$K$7)-SUM($K551:R551),((Input!$K$148+Input!$K$114)*$K$7)/A6taxstdlife))</f>
        <v>6.8443479810343461E-2</v>
      </c>
      <c r="T551" s="164">
        <f>IF(A6taxstdlife="n/a","n/a",IF(T$3&gt;(A6taxstdlife+$E551),((Input!$K$148+Input!$K$114)*$K$7)-SUM($K551:S551),((Input!$K$148+Input!$K$114)*$K$7)/A6taxstdlife))</f>
        <v>6.8443479810343461E-2</v>
      </c>
      <c r="U551" s="164">
        <f>IF(A6taxstdlife="n/a","n/a",IF(U$3&gt;(A6taxstdlife+$E551),((Input!$K$148+Input!$K$114)*$K$7)-SUM($K551:T551),((Input!$K$148+Input!$K$114)*$K$7)/A6taxstdlife))</f>
        <v>6.8443479810343461E-2</v>
      </c>
      <c r="V551" s="164">
        <f>IF(A6taxstdlife="n/a","n/a",IF(V$3&gt;(A6taxstdlife+$E551),((Input!$K$148+Input!$K$114)*$K$7)-SUM($K551:U551),((Input!$K$148+Input!$K$114)*$K$7)/A6taxstdlife))</f>
        <v>6.8443479810343461E-2</v>
      </c>
      <c r="W551" s="164">
        <f>IF(A6taxstdlife="n/a","n/a",IF(W$3&gt;(A6taxstdlife+$E551),((Input!$K$148+Input!$K$114)*$K$7)-SUM($K551:V551),((Input!$K$148+Input!$K$114)*$K$7)/A6taxstdlife))</f>
        <v>6.8443479810343461E-2</v>
      </c>
      <c r="X551" s="164">
        <f>IF(A6taxstdlife="n/a","n/a",IF(X$3&gt;(A6taxstdlife+$E551),((Input!$K$148+Input!$K$114)*$K$7)-SUM($K551:W551),((Input!$K$148+Input!$K$114)*$K$7)/A6taxstdlife))</f>
        <v>6.8443479810343461E-2</v>
      </c>
      <c r="Y551" s="164">
        <f>IF(A6taxstdlife="n/a","n/a",IF(Y$3&gt;(A6taxstdlife+$E551),((Input!$K$148+Input!$K$114)*$K$7)-SUM($K551:X551),((Input!$K$148+Input!$K$114)*$K$7)/A6taxstdlife))</f>
        <v>6.8443479810343461E-2</v>
      </c>
      <c r="Z551" s="164">
        <f>IF(A6taxstdlife="n/a","n/a",IF(Z$3&gt;(A6taxstdlife+$E551),((Input!$K$148+Input!$K$114)*$K$7)-SUM($K551:Y551),((Input!$K$148+Input!$K$114)*$K$7)/A6taxstdlife))</f>
        <v>6.8443479810343461E-2</v>
      </c>
      <c r="AA551" s="164">
        <f>IF(A6taxstdlife="n/a","n/a",IF(AA$3&gt;(A6taxstdlife+$E551),((Input!$K$148+Input!$K$114)*$K$7)-SUM($K551:Z551),((Input!$K$148+Input!$K$114)*$K$7)/A6taxstdlife))</f>
        <v>6.8443479810343461E-2</v>
      </c>
      <c r="AB551" s="164">
        <f>IF(A6taxstdlife="n/a","n/a",IF(AB$3&gt;(A6taxstdlife+$E551),((Input!$K$148+Input!$K$114)*$K$7)-SUM($K551:AA551),((Input!$K$148+Input!$K$114)*$K$7)/A6taxstdlife))</f>
        <v>6.8443479810343461E-2</v>
      </c>
      <c r="AC551" s="164">
        <f>IF(A6taxstdlife="n/a","n/a",IF(AC$3&gt;(A6taxstdlife+$E551),((Input!$K$148+Input!$K$114)*$K$7)-SUM($K551:AB551),((Input!$K$148+Input!$K$114)*$K$7)/A6taxstdlife))</f>
        <v>6.8443479810343461E-2</v>
      </c>
      <c r="AD551" s="164">
        <f>IF(A6taxstdlife="n/a","n/a",IF(AD$3&gt;(A6taxstdlife+$E551),((Input!$K$148+Input!$K$114)*$K$7)-SUM($K551:AC551),((Input!$K$148+Input!$K$114)*$K$7)/A6taxstdlife))</f>
        <v>6.8443479810343461E-2</v>
      </c>
      <c r="AE551" s="164">
        <f>IF(A6taxstdlife="n/a","n/a",IF(AE$3&gt;(A6taxstdlife+$E551),((Input!$K$148+Input!$K$114)*$K$7)-SUM($K551:AD551),((Input!$K$148+Input!$K$114)*$K$7)/A6taxstdlife))</f>
        <v>6.8443479810343461E-2</v>
      </c>
      <c r="AF551" s="164">
        <f>IF(A6taxstdlife="n/a","n/a",IF(AF$3&gt;(A6taxstdlife+$E551),((Input!$K$148+Input!$K$114)*$K$7)-SUM($K551:AE551),((Input!$K$148+Input!$K$114)*$K$7)/A6taxstdlife))</f>
        <v>6.8443479810343461E-2</v>
      </c>
      <c r="AG551" s="164">
        <f>IF(A6taxstdlife="n/a","n/a",IF(AG$3&gt;(A6taxstdlife+$E551),((Input!$K$148+Input!$K$114)*$K$7)-SUM($K551:AF551),((Input!$K$148+Input!$K$114)*$K$7)/A6taxstdlife))</f>
        <v>6.8443479810343461E-2</v>
      </c>
      <c r="AH551" s="164">
        <f>IF(A6taxstdlife="n/a","n/a",IF(AH$3&gt;(A6taxstdlife+$E551),((Input!$K$148+Input!$K$114)*$K$7)-SUM($K551:AG551),((Input!$K$148+Input!$K$114)*$K$7)/A6taxstdlife))</f>
        <v>6.8443479810343461E-2</v>
      </c>
      <c r="AI551" s="164">
        <f>IF(A6taxstdlife="n/a","n/a",IF(AI$3&gt;(A6taxstdlife+$E551),((Input!$K$148+Input!$K$114)*$K$7)-SUM($K551:AH551),((Input!$K$148+Input!$K$114)*$K$7)/A6taxstdlife))</f>
        <v>6.8443479810343461E-2</v>
      </c>
      <c r="AJ551" s="164">
        <f>IF(A6taxstdlife="n/a","n/a",IF(AJ$3&gt;(A6taxstdlife+$E551),((Input!$K$148+Input!$K$114)*$K$7)-SUM($K551:AI551),((Input!$K$148+Input!$K$114)*$K$7)/A6taxstdlife))</f>
        <v>6.8443479810343461E-2</v>
      </c>
      <c r="AK551" s="164">
        <f>IF(A6taxstdlife="n/a","n/a",IF(AK$3&gt;(A6taxstdlife+$E551),((Input!$K$148+Input!$K$114)*$K$7)-SUM($K551:AJ551),((Input!$K$148+Input!$K$114)*$K$7)/A6taxstdlife))</f>
        <v>6.8443479810343461E-2</v>
      </c>
      <c r="AL551" s="164">
        <f>IF(A6taxstdlife="n/a","n/a",IF(AL$3&gt;(A6taxstdlife+$E551),((Input!$K$148+Input!$K$114)*$K$7)-SUM($K551:AK551),((Input!$K$148+Input!$K$114)*$K$7)/A6taxstdlife))</f>
        <v>6.8443479810343461E-2</v>
      </c>
      <c r="AM551" s="164">
        <f>IF(A6taxstdlife="n/a","n/a",IF(AM$3&gt;(A6taxstdlife+$E551),((Input!$K$148+Input!$K$114)*$K$7)-SUM($K551:AL551),((Input!$K$148+Input!$K$114)*$K$7)/A6taxstdlife))</f>
        <v>6.8443479810343461E-2</v>
      </c>
      <c r="AN551" s="164">
        <f>IF(A6taxstdlife="n/a","n/a",IF(AN$3&gt;(A6taxstdlife+$E551),((Input!$K$148+Input!$K$114)*$K$7)-SUM($K551:AM551),((Input!$K$148+Input!$K$114)*$K$7)/A6taxstdlife))</f>
        <v>6.8443479810343461E-2</v>
      </c>
      <c r="AO551" s="164">
        <f>IF(A6taxstdlife="n/a","n/a",IF(AO$3&gt;(A6taxstdlife+$E551),((Input!$K$148+Input!$K$114)*$K$7)-SUM($K551:AN551),((Input!$K$148+Input!$K$114)*$K$7)/A6taxstdlife))</f>
        <v>6.8443479810343461E-2</v>
      </c>
      <c r="AP551" s="164">
        <f>IF(A6taxstdlife="n/a","n/a",IF(AP$3&gt;(A6taxstdlife+$E551),((Input!$K$148+Input!$K$114)*$K$7)-SUM($K551:AO551),((Input!$K$148+Input!$K$114)*$K$7)/A6taxstdlife))</f>
        <v>6.8443479810343461E-2</v>
      </c>
      <c r="AQ551" s="164">
        <f>IF(A6taxstdlife="n/a","n/a",IF(AQ$3&gt;(A6taxstdlife+$E551),((Input!$K$148+Input!$K$114)*$K$7)-SUM($K551:AP551),((Input!$K$148+Input!$K$114)*$K$7)/A6taxstdlife))</f>
        <v>6.8443479810343461E-2</v>
      </c>
      <c r="AR551" s="164">
        <f>IF(A6taxstdlife="n/a","n/a",IF(AR$3&gt;(A6taxstdlife+$E551),((Input!$K$148+Input!$K$114)*$K$7)-SUM($K551:AQ551),((Input!$K$148+Input!$K$114)*$K$7)/A6taxstdlife))</f>
        <v>6.8443479810343461E-2</v>
      </c>
      <c r="AS551" s="164">
        <f>IF(A6taxstdlife="n/a","n/a",IF(AS$3&gt;(A6taxstdlife+$E551),((Input!$K$148+Input!$K$114)*$K$7)-SUM($K551:AR551),((Input!$K$148+Input!$K$114)*$K$7)/A6taxstdlife))</f>
        <v>6.8443479810343461E-2</v>
      </c>
      <c r="AT551" s="164">
        <f>IF(A6taxstdlife="n/a","n/a",IF(AT$3&gt;(A6taxstdlife+$E551),((Input!$K$148+Input!$K$114)*$K$7)-SUM($K551:AS551),((Input!$K$148+Input!$K$114)*$K$7)/A6taxstdlife))</f>
        <v>6.8443479810343461E-2</v>
      </c>
      <c r="AU551" s="164">
        <f>IF(A6taxstdlife="n/a","n/a",IF(AU$3&gt;(A6taxstdlife+$E551),((Input!$K$148+Input!$K$114)*$K$7)-SUM($K551:AT551),((Input!$K$148+Input!$K$114)*$K$7)/A6taxstdlife))</f>
        <v>6.8443479810343461E-2</v>
      </c>
      <c r="AV551" s="164">
        <f>IF(A6taxstdlife="n/a","n/a",IF(AV$3&gt;(A6taxstdlife+$E551),((Input!$K$148+Input!$K$114)*$K$7)-SUM($K551:AU551),((Input!$K$148+Input!$K$114)*$K$7)/A6taxstdlife))</f>
        <v>6.8443479810343461E-2</v>
      </c>
      <c r="AW551" s="164">
        <f>IF(A6taxstdlife="n/a","n/a",IF(AW$3&gt;(A6taxstdlife+$E551),((Input!$K$148+Input!$K$114)*$K$7)-SUM($K551:AV551),((Input!$K$148+Input!$K$114)*$K$7)/A6taxstdlife))</f>
        <v>6.8443479810343461E-2</v>
      </c>
      <c r="AX551" s="164">
        <f>IF(A6taxstdlife="n/a","n/a",IF(AX$3&gt;(A6taxstdlife+$E551),((Input!$K$148+Input!$K$114)*$K$7)-SUM($K551:AW551),((Input!$K$148+Input!$K$114)*$K$7)/A6taxstdlife))</f>
        <v>6.8443479810343461E-2</v>
      </c>
      <c r="AY551" s="164">
        <f>IF(A6taxstdlife="n/a","n/a",IF(AY$3&gt;(A6taxstdlife+$E551),((Input!$K$148+Input!$K$114)*$K$7)-SUM($K551:AX551),((Input!$K$148+Input!$K$114)*$K$7)/A6taxstdlife))</f>
        <v>6.8443479810343461E-2</v>
      </c>
      <c r="AZ551" s="164">
        <f>IF(A6taxstdlife="n/a","n/a",IF(AZ$3&gt;(A6taxstdlife+$E551),((Input!$K$148+Input!$K$114)*$K$7)-SUM($K551:AY551),((Input!$K$148+Input!$K$114)*$K$7)/A6taxstdlife))</f>
        <v>1.3322676295501878E-15</v>
      </c>
      <c r="BA551" s="164">
        <f>IF(A6taxstdlife="n/a","n/a",IF(BA$3&gt;(A6taxstdlife+$E551),((Input!$K$148+Input!$K$114)*$K$7)-SUM($K551:AZ551),((Input!$K$148+Input!$K$114)*$K$7)/A6taxstdlife))</f>
        <v>0</v>
      </c>
      <c r="BB551" s="164">
        <f>IF(A6taxstdlife="n/a","n/a",IF(BB$3&gt;(A6taxstdlife+$E551),((Input!$K$148+Input!$K$114)*$K$7)-SUM($K551:BA551),((Input!$K$148+Input!$K$114)*$K$7)/A6taxstdlife))</f>
        <v>0</v>
      </c>
      <c r="BC551" s="164">
        <f>IF(A6taxstdlife="n/a","n/a",IF(BC$3&gt;(A6taxstdlife+$E551),((Input!$K$148+Input!$K$114)*$K$7)-SUM($K551:BB551),((Input!$K$148+Input!$K$114)*$K$7)/A6taxstdlife))</f>
        <v>0</v>
      </c>
      <c r="BD551" s="164">
        <f>IF(A6taxstdlife="n/a","n/a",IF(BD$3&gt;(A6taxstdlife+$E551),((Input!$K$148+Input!$K$114)*$K$7)-SUM($K551:BC551),((Input!$K$148+Input!$K$114)*$K$7)/A6taxstdlife))</f>
        <v>0</v>
      </c>
      <c r="BE551" s="164">
        <f>IF(A6taxstdlife="n/a","n/a",IF(BE$3&gt;(A6taxstdlife+$E551),((Input!$K$148+Input!$K$114)*$K$7)-SUM($K551:BD551),((Input!$K$148+Input!$K$114)*$K$7)/A6taxstdlife))</f>
        <v>0</v>
      </c>
      <c r="BF551" s="164">
        <f>IF(A6taxstdlife="n/a","n/a",IF(BF$3&gt;(A6taxstdlife+$E551),((Input!$K$148+Input!$K$114)*$K$7)-SUM($K551:BE551),((Input!$K$148+Input!$K$114)*$K$7)/A6taxstdlife))</f>
        <v>0</v>
      </c>
      <c r="BG551" s="164">
        <f>IF(A6taxstdlife="n/a","n/a",IF(BG$3&gt;(A6taxstdlife+$E551),((Input!$K$148+Input!$K$114)*$K$7)-SUM($K551:BF551),((Input!$K$148+Input!$K$114)*$K$7)/A6taxstdlife))</f>
        <v>0</v>
      </c>
      <c r="BH551" s="164">
        <f>IF(A6taxstdlife="n/a","n/a",IF(BH$3&gt;(A6taxstdlife+$E551),((Input!$K$148+Input!$K$114)*$K$7)-SUM($K551:BG551),((Input!$K$148+Input!$K$114)*$K$7)/A6taxstdlife))</f>
        <v>0</v>
      </c>
      <c r="BI551" s="164">
        <f>IF(A6taxstdlife="n/a","n/a",IF(BI$3&gt;(A6taxstdlife+$E551),((Input!$K$148+Input!$K$114)*$K$7)-SUM($K551:BH551),((Input!$K$148+Input!$K$114)*$K$7)/A6taxstdlife))</f>
        <v>0</v>
      </c>
      <c r="BJ551" s="18"/>
      <c r="BK551" s="18"/>
      <c r="BL551"/>
      <c r="BM551"/>
      <c r="BN551"/>
      <c r="BO551"/>
      <c r="BP551"/>
      <c r="BQ551"/>
      <c r="BR551"/>
      <c r="BS551"/>
      <c r="BT551"/>
      <c r="BU551"/>
      <c r="BV551"/>
      <c r="BW551"/>
      <c r="BX551"/>
      <c r="BY551"/>
      <c r="BZ551"/>
      <c r="CA551"/>
      <c r="CB551"/>
      <c r="CC551"/>
      <c r="CD551"/>
      <c r="CE551"/>
      <c r="CF551"/>
      <c r="CG551"/>
      <c r="CH551"/>
      <c r="CI551"/>
      <c r="CJ551"/>
      <c r="CK551"/>
      <c r="CL551"/>
      <c r="CM551"/>
      <c r="CN551"/>
      <c r="CO551"/>
      <c r="CP551"/>
      <c r="CQ551"/>
      <c r="CR551"/>
      <c r="CS551"/>
      <c r="CT551"/>
      <c r="CU551"/>
      <c r="CV551"/>
      <c r="CW551"/>
      <c r="CX551"/>
      <c r="CY551"/>
      <c r="CZ551"/>
      <c r="DA551"/>
      <c r="DB551"/>
      <c r="DC551"/>
      <c r="DD551"/>
      <c r="DE551"/>
      <c r="DF551"/>
      <c r="DG551"/>
      <c r="DH551"/>
      <c r="DI551"/>
      <c r="DJ551"/>
      <c r="DK551"/>
      <c r="DL551"/>
      <c r="DM551"/>
      <c r="DN551"/>
      <c r="DO551"/>
      <c r="DP551"/>
      <c r="DQ551"/>
      <c r="DR551"/>
      <c r="DS551"/>
      <c r="DT551"/>
      <c r="DU551"/>
      <c r="DV551"/>
      <c r="DW551"/>
      <c r="DX551"/>
      <c r="DY551"/>
      <c r="DZ551"/>
      <c r="EA551"/>
      <c r="EB551"/>
      <c r="EC551"/>
      <c r="ED551"/>
      <c r="EE551"/>
      <c r="EF551"/>
      <c r="EG551"/>
      <c r="EH551"/>
      <c r="EI551"/>
      <c r="EJ551"/>
      <c r="EK551"/>
      <c r="EL551"/>
      <c r="EM551"/>
      <c r="EN551"/>
      <c r="EO551"/>
      <c r="EP551"/>
      <c r="EQ551"/>
      <c r="ER551"/>
      <c r="ES551"/>
      <c r="ET551"/>
      <c r="EU551"/>
      <c r="EV551"/>
      <c r="EW551"/>
      <c r="EX551"/>
      <c r="EY551"/>
      <c r="EZ551"/>
      <c r="FA551"/>
      <c r="FB551"/>
      <c r="FC551"/>
      <c r="FD551"/>
      <c r="FE551"/>
      <c r="FF551"/>
      <c r="FG551"/>
      <c r="FH551"/>
      <c r="FI551"/>
      <c r="FJ551"/>
      <c r="FK551"/>
      <c r="FL551"/>
      <c r="FM551"/>
      <c r="FN551"/>
      <c r="FO551"/>
      <c r="FP551"/>
      <c r="FQ551"/>
      <c r="FR551"/>
      <c r="FS551"/>
      <c r="FT551"/>
      <c r="FU551"/>
      <c r="FV551"/>
      <c r="FW551"/>
      <c r="FX551"/>
      <c r="FY551"/>
      <c r="FZ551"/>
      <c r="GA551"/>
      <c r="GB551"/>
      <c r="GC551"/>
      <c r="GD551"/>
      <c r="GE551"/>
      <c r="GF551"/>
      <c r="GG551"/>
      <c r="GH551"/>
      <c r="GI551"/>
      <c r="GJ551"/>
      <c r="GK551"/>
      <c r="GL551"/>
      <c r="GM551"/>
      <c r="GN551"/>
      <c r="GO551"/>
      <c r="GP551"/>
      <c r="GQ551"/>
      <c r="GR551"/>
      <c r="GS551"/>
      <c r="GT551"/>
      <c r="GU551"/>
      <c r="GV551"/>
      <c r="GW551"/>
      <c r="GX551"/>
      <c r="GY551"/>
      <c r="GZ551"/>
      <c r="HA551"/>
      <c r="HB551"/>
      <c r="HC551"/>
      <c r="HD551"/>
      <c r="HE551"/>
      <c r="HF551"/>
      <c r="HG551"/>
      <c r="HH551"/>
      <c r="HI551"/>
      <c r="HJ551"/>
      <c r="HK551"/>
      <c r="HL551"/>
      <c r="HM551"/>
      <c r="HN551"/>
      <c r="HO551"/>
      <c r="HP551"/>
      <c r="HQ551"/>
      <c r="HR551"/>
      <c r="HS551"/>
      <c r="HT551"/>
      <c r="HU551"/>
      <c r="HV551"/>
      <c r="HW551"/>
      <c r="HX551"/>
      <c r="HY551"/>
      <c r="HZ551"/>
      <c r="IA551"/>
      <c r="IB551"/>
      <c r="IC551"/>
      <c r="ID551"/>
      <c r="IE551"/>
      <c r="IF551"/>
      <c r="IG551"/>
      <c r="IH551"/>
      <c r="II551"/>
      <c r="IJ551"/>
      <c r="IK551"/>
      <c r="IL551"/>
      <c r="IM551"/>
      <c r="IN551"/>
      <c r="IO551"/>
      <c r="IP551"/>
      <c r="IQ551"/>
      <c r="IR551"/>
      <c r="IS551"/>
      <c r="IT551"/>
      <c r="IU551"/>
      <c r="IV551"/>
    </row>
    <row r="552" spans="1:256" s="5" customFormat="1" hidden="1" outlineLevel="2" x14ac:dyDescent="0.2">
      <c r="A552" s="18"/>
      <c r="B552" s="18"/>
      <c r="C552" s="36"/>
      <c r="D552" s="485"/>
      <c r="E552" s="283">
        <v>6</v>
      </c>
      <c r="F552" s="38"/>
      <c r="G552" s="306"/>
      <c r="H552" s="308"/>
      <c r="I552" s="308"/>
      <c r="J552" s="308"/>
      <c r="K552" s="308"/>
      <c r="L552" s="307"/>
      <c r="M552" s="164">
        <f>IF(A6taxstdlife="n/a","n/a",IF(M$3&gt;(A6taxstdlife+$E552),((Input!$L$148+Input!$L$114)*$L$7)-SUM($L552:L552),((Input!$L$148+Input!$L$114)*$L$7)/A6taxstdlife))</f>
        <v>0</v>
      </c>
      <c r="N552" s="164">
        <f>IF(A6taxstdlife="n/a","n/a",IF(N$3&gt;(A6taxstdlife+$E552),((Input!$L$148+Input!$L$114)*$L$7)-SUM($L552:M552),((Input!$L$148+Input!$L$114)*$L$7)/A6taxstdlife))</f>
        <v>0</v>
      </c>
      <c r="O552" s="164">
        <f>IF(A6taxstdlife="n/a","n/a",IF(O$3&gt;(A6taxstdlife+$E552),((Input!$L$148+Input!$L$114)*$L$7)-SUM($L552:N552),((Input!$L$148+Input!$L$114)*$L$7)/A6taxstdlife))</f>
        <v>0</v>
      </c>
      <c r="P552" s="164">
        <f>IF(A6taxstdlife="n/a","n/a",IF(P$3&gt;(A6taxstdlife+$E552),((Input!$L$148+Input!$L$114)*$L$7)-SUM($L552:O552),((Input!$L$148+Input!$L$114)*$L$7)/A6taxstdlife))</f>
        <v>0</v>
      </c>
      <c r="Q552" s="164">
        <f>IF(A6taxstdlife="n/a","n/a",IF(Q$3&gt;(A6taxstdlife+$E552),((Input!$L$148+Input!$L$114)*$L$7)-SUM($L552:P552),((Input!$L$148+Input!$L$114)*$L$7)/A6taxstdlife))</f>
        <v>0</v>
      </c>
      <c r="R552" s="164">
        <f>IF(A6taxstdlife="n/a","n/a",IF(R$3&gt;(A6taxstdlife+$E552),((Input!$L$148+Input!$L$114)*$L$7)-SUM($L552:Q552),((Input!$L$148+Input!$L$114)*$L$7)/A6taxstdlife))</f>
        <v>0</v>
      </c>
      <c r="S552" s="164">
        <f>IF(A6taxstdlife="n/a","n/a",IF(S$3&gt;(A6taxstdlife+$E552),((Input!$L$148+Input!$L$114)*$L$7)-SUM($L552:R552),((Input!$L$148+Input!$L$114)*$L$7)/A6taxstdlife))</f>
        <v>0</v>
      </c>
      <c r="T552" s="164">
        <f>IF(A6taxstdlife="n/a","n/a",IF(T$3&gt;(A6taxstdlife+$E552),((Input!$L$148+Input!$L$114)*$L$7)-SUM($L552:S552),((Input!$L$148+Input!$L$114)*$L$7)/A6taxstdlife))</f>
        <v>0</v>
      </c>
      <c r="U552" s="164">
        <f>IF(A6taxstdlife="n/a","n/a",IF(U$3&gt;(A6taxstdlife+$E552),((Input!$L$148+Input!$L$114)*$L$7)-SUM($L552:T552),((Input!$L$148+Input!$L$114)*$L$7)/A6taxstdlife))</f>
        <v>0</v>
      </c>
      <c r="V552" s="164">
        <f>IF(A6taxstdlife="n/a","n/a",IF(V$3&gt;(A6taxstdlife+$E552),((Input!$L$148+Input!$L$114)*$L$7)-SUM($L552:U552),((Input!$L$148+Input!$L$114)*$L$7)/A6taxstdlife))</f>
        <v>0</v>
      </c>
      <c r="W552" s="164">
        <f>IF(A6taxstdlife="n/a","n/a",IF(W$3&gt;(A6taxstdlife+$E552),((Input!$L$148+Input!$L$114)*$L$7)-SUM($L552:V552),((Input!$L$148+Input!$L$114)*$L$7)/A6taxstdlife))</f>
        <v>0</v>
      </c>
      <c r="X552" s="164">
        <f>IF(A6taxstdlife="n/a","n/a",IF(X$3&gt;(A6taxstdlife+$E552),((Input!$L$148+Input!$L$114)*$L$7)-SUM($L552:W552),((Input!$L$148+Input!$L$114)*$L$7)/A6taxstdlife))</f>
        <v>0</v>
      </c>
      <c r="Y552" s="164">
        <f>IF(A6taxstdlife="n/a","n/a",IF(Y$3&gt;(A6taxstdlife+$E552),((Input!$L$148+Input!$L$114)*$L$7)-SUM($L552:X552),((Input!$L$148+Input!$L$114)*$L$7)/A6taxstdlife))</f>
        <v>0</v>
      </c>
      <c r="Z552" s="164">
        <f>IF(A6taxstdlife="n/a","n/a",IF(Z$3&gt;(A6taxstdlife+$E552),((Input!$L$148+Input!$L$114)*$L$7)-SUM($L552:Y552),((Input!$L$148+Input!$L$114)*$L$7)/A6taxstdlife))</f>
        <v>0</v>
      </c>
      <c r="AA552" s="164">
        <f>IF(A6taxstdlife="n/a","n/a",IF(AA$3&gt;(A6taxstdlife+$E552),((Input!$L$148+Input!$L$114)*$L$7)-SUM($L552:Z552),((Input!$L$148+Input!$L$114)*$L$7)/A6taxstdlife))</f>
        <v>0</v>
      </c>
      <c r="AB552" s="164">
        <f>IF(A6taxstdlife="n/a","n/a",IF(AB$3&gt;(A6taxstdlife+$E552),((Input!$L$148+Input!$L$114)*$L$7)-SUM($L552:AA552),((Input!$L$148+Input!$L$114)*$L$7)/A6taxstdlife))</f>
        <v>0</v>
      </c>
      <c r="AC552" s="164">
        <f>IF(A6taxstdlife="n/a","n/a",IF(AC$3&gt;(A6taxstdlife+$E552),((Input!$L$148+Input!$L$114)*$L$7)-SUM($L552:AB552),((Input!$L$148+Input!$L$114)*$L$7)/A6taxstdlife))</f>
        <v>0</v>
      </c>
      <c r="AD552" s="164">
        <f>IF(A6taxstdlife="n/a","n/a",IF(AD$3&gt;(A6taxstdlife+$E552),((Input!$L$148+Input!$L$114)*$L$7)-SUM($L552:AC552),((Input!$L$148+Input!$L$114)*$L$7)/A6taxstdlife))</f>
        <v>0</v>
      </c>
      <c r="AE552" s="164">
        <f>IF(A6taxstdlife="n/a","n/a",IF(AE$3&gt;(A6taxstdlife+$E552),((Input!$L$148+Input!$L$114)*$L$7)-SUM($L552:AD552),((Input!$L$148+Input!$L$114)*$L$7)/A6taxstdlife))</f>
        <v>0</v>
      </c>
      <c r="AF552" s="164">
        <f>IF(A6taxstdlife="n/a","n/a",IF(AF$3&gt;(A6taxstdlife+$E552),((Input!$L$148+Input!$L$114)*$L$7)-SUM($L552:AE552),((Input!$L$148+Input!$L$114)*$L$7)/A6taxstdlife))</f>
        <v>0</v>
      </c>
      <c r="AG552" s="164">
        <f>IF(A6taxstdlife="n/a","n/a",IF(AG$3&gt;(A6taxstdlife+$E552),((Input!$L$148+Input!$L$114)*$L$7)-SUM($L552:AF552),((Input!$L$148+Input!$L$114)*$L$7)/A6taxstdlife))</f>
        <v>0</v>
      </c>
      <c r="AH552" s="164">
        <f>IF(A6taxstdlife="n/a","n/a",IF(AH$3&gt;(A6taxstdlife+$E552),((Input!$L$148+Input!$L$114)*$L$7)-SUM($L552:AG552),((Input!$L$148+Input!$L$114)*$L$7)/A6taxstdlife))</f>
        <v>0</v>
      </c>
      <c r="AI552" s="164">
        <f>IF(A6taxstdlife="n/a","n/a",IF(AI$3&gt;(A6taxstdlife+$E552),((Input!$L$148+Input!$L$114)*$L$7)-SUM($L552:AH552),((Input!$L$148+Input!$L$114)*$L$7)/A6taxstdlife))</f>
        <v>0</v>
      </c>
      <c r="AJ552" s="164">
        <f>IF(A6taxstdlife="n/a","n/a",IF(AJ$3&gt;(A6taxstdlife+$E552),((Input!$L$148+Input!$L$114)*$L$7)-SUM($L552:AI552),((Input!$L$148+Input!$L$114)*$L$7)/A6taxstdlife))</f>
        <v>0</v>
      </c>
      <c r="AK552" s="164">
        <f>IF(A6taxstdlife="n/a","n/a",IF(AK$3&gt;(A6taxstdlife+$E552),((Input!$L$148+Input!$L$114)*$L$7)-SUM($L552:AJ552),((Input!$L$148+Input!$L$114)*$L$7)/A6taxstdlife))</f>
        <v>0</v>
      </c>
      <c r="AL552" s="164">
        <f>IF(A6taxstdlife="n/a","n/a",IF(AL$3&gt;(A6taxstdlife+$E552),((Input!$L$148+Input!$L$114)*$L$7)-SUM($L552:AK552),((Input!$L$148+Input!$L$114)*$L$7)/A6taxstdlife))</f>
        <v>0</v>
      </c>
      <c r="AM552" s="164">
        <f>IF(A6taxstdlife="n/a","n/a",IF(AM$3&gt;(A6taxstdlife+$E552),((Input!$L$148+Input!$L$114)*$L$7)-SUM($L552:AL552),((Input!$L$148+Input!$L$114)*$L$7)/A6taxstdlife))</f>
        <v>0</v>
      </c>
      <c r="AN552" s="164">
        <f>IF(A6taxstdlife="n/a","n/a",IF(AN$3&gt;(A6taxstdlife+$E552),((Input!$L$148+Input!$L$114)*$L$7)-SUM($L552:AM552),((Input!$L$148+Input!$L$114)*$L$7)/A6taxstdlife))</f>
        <v>0</v>
      </c>
      <c r="AO552" s="164">
        <f>IF(A6taxstdlife="n/a","n/a",IF(AO$3&gt;(A6taxstdlife+$E552),((Input!$L$148+Input!$L$114)*$L$7)-SUM($L552:AN552),((Input!$L$148+Input!$L$114)*$L$7)/A6taxstdlife))</f>
        <v>0</v>
      </c>
      <c r="AP552" s="164">
        <f>IF(A6taxstdlife="n/a","n/a",IF(AP$3&gt;(A6taxstdlife+$E552),((Input!$L$148+Input!$L$114)*$L$7)-SUM($L552:AO552),((Input!$L$148+Input!$L$114)*$L$7)/A6taxstdlife))</f>
        <v>0</v>
      </c>
      <c r="AQ552" s="164">
        <f>IF(A6taxstdlife="n/a","n/a",IF(AQ$3&gt;(A6taxstdlife+$E552),((Input!$L$148+Input!$L$114)*$L$7)-SUM($L552:AP552),((Input!$L$148+Input!$L$114)*$L$7)/A6taxstdlife))</f>
        <v>0</v>
      </c>
      <c r="AR552" s="164">
        <f>IF(A6taxstdlife="n/a","n/a",IF(AR$3&gt;(A6taxstdlife+$E552),((Input!$L$148+Input!$L$114)*$L$7)-SUM($L552:AQ552),((Input!$L$148+Input!$L$114)*$L$7)/A6taxstdlife))</f>
        <v>0</v>
      </c>
      <c r="AS552" s="164">
        <f>IF(A6taxstdlife="n/a","n/a",IF(AS$3&gt;(A6taxstdlife+$E552),((Input!$L$148+Input!$L$114)*$L$7)-SUM($L552:AR552),((Input!$L$148+Input!$L$114)*$L$7)/A6taxstdlife))</f>
        <v>0</v>
      </c>
      <c r="AT552" s="164">
        <f>IF(A6taxstdlife="n/a","n/a",IF(AT$3&gt;(A6taxstdlife+$E552),((Input!$L$148+Input!$L$114)*$L$7)-SUM($L552:AS552),((Input!$L$148+Input!$L$114)*$L$7)/A6taxstdlife))</f>
        <v>0</v>
      </c>
      <c r="AU552" s="164">
        <f>IF(A6taxstdlife="n/a","n/a",IF(AU$3&gt;(A6taxstdlife+$E552),((Input!$L$148+Input!$L$114)*$L$7)-SUM($L552:AT552),((Input!$L$148+Input!$L$114)*$L$7)/A6taxstdlife))</f>
        <v>0</v>
      </c>
      <c r="AV552" s="164">
        <f>IF(A6taxstdlife="n/a","n/a",IF(AV$3&gt;(A6taxstdlife+$E552),((Input!$L$148+Input!$L$114)*$L$7)-SUM($L552:AU552),((Input!$L$148+Input!$L$114)*$L$7)/A6taxstdlife))</f>
        <v>0</v>
      </c>
      <c r="AW552" s="164">
        <f>IF(A6taxstdlife="n/a","n/a",IF(AW$3&gt;(A6taxstdlife+$E552),((Input!$L$148+Input!$L$114)*$L$7)-SUM($L552:AV552),((Input!$L$148+Input!$L$114)*$L$7)/A6taxstdlife))</f>
        <v>0</v>
      </c>
      <c r="AX552" s="164">
        <f>IF(A6taxstdlife="n/a","n/a",IF(AX$3&gt;(A6taxstdlife+$E552),((Input!$L$148+Input!$L$114)*$L$7)-SUM($L552:AW552),((Input!$L$148+Input!$L$114)*$L$7)/A6taxstdlife))</f>
        <v>0</v>
      </c>
      <c r="AY552" s="164">
        <f>IF(A6taxstdlife="n/a","n/a",IF(AY$3&gt;(A6taxstdlife+$E552),((Input!$L$148+Input!$L$114)*$L$7)-SUM($L552:AX552),((Input!$L$148+Input!$L$114)*$L$7)/A6taxstdlife))</f>
        <v>0</v>
      </c>
      <c r="AZ552" s="164">
        <f>IF(A6taxstdlife="n/a","n/a",IF(AZ$3&gt;(A6taxstdlife+$E552),((Input!$L$148+Input!$L$114)*$L$7)-SUM($L552:AY552),((Input!$L$148+Input!$L$114)*$L$7)/A6taxstdlife))</f>
        <v>0</v>
      </c>
      <c r="BA552" s="164">
        <f>IF(A6taxstdlife="n/a","n/a",IF(BA$3&gt;(A6taxstdlife+$E552),((Input!$L$148+Input!$L$114)*$L$7)-SUM($L552:AZ552),((Input!$L$148+Input!$L$114)*$L$7)/A6taxstdlife))</f>
        <v>0</v>
      </c>
      <c r="BB552" s="164">
        <f>IF(A6taxstdlife="n/a","n/a",IF(BB$3&gt;(A6taxstdlife+$E552),((Input!$L$148+Input!$L$114)*$L$7)-SUM($L552:BA552),((Input!$L$148+Input!$L$114)*$L$7)/A6taxstdlife))</f>
        <v>0</v>
      </c>
      <c r="BC552" s="164">
        <f>IF(A6taxstdlife="n/a","n/a",IF(BC$3&gt;(A6taxstdlife+$E552),((Input!$L$148+Input!$L$114)*$L$7)-SUM($L552:BB552),((Input!$L$148+Input!$L$114)*$L$7)/A6taxstdlife))</f>
        <v>0</v>
      </c>
      <c r="BD552" s="164">
        <f>IF(A6taxstdlife="n/a","n/a",IF(BD$3&gt;(A6taxstdlife+$E552),((Input!$L$148+Input!$L$114)*$L$7)-SUM($L552:BC552),((Input!$L$148+Input!$L$114)*$L$7)/A6taxstdlife))</f>
        <v>0</v>
      </c>
      <c r="BE552" s="164">
        <f>IF(A6taxstdlife="n/a","n/a",IF(BE$3&gt;(A6taxstdlife+$E552),((Input!$L$148+Input!$L$114)*$L$7)-SUM($L552:BD552),((Input!$L$148+Input!$L$114)*$L$7)/A6taxstdlife))</f>
        <v>0</v>
      </c>
      <c r="BF552" s="164">
        <f>IF(A6taxstdlife="n/a","n/a",IF(BF$3&gt;(A6taxstdlife+$E552),((Input!$L$148+Input!$L$114)*$L$7)-SUM($L552:BE552),((Input!$L$148+Input!$L$114)*$L$7)/A6taxstdlife))</f>
        <v>0</v>
      </c>
      <c r="BG552" s="164">
        <f>IF(A6taxstdlife="n/a","n/a",IF(BG$3&gt;(A6taxstdlife+$E552),((Input!$L$148+Input!$L$114)*$L$7)-SUM($L552:BF552),((Input!$L$148+Input!$L$114)*$L$7)/A6taxstdlife))</f>
        <v>0</v>
      </c>
      <c r="BH552" s="164">
        <f>IF(A6taxstdlife="n/a","n/a",IF(BH$3&gt;(A6taxstdlife+$E552),((Input!$L$148+Input!$L$114)*$L$7)-SUM($L552:BG552),((Input!$L$148+Input!$L$114)*$L$7)/A6taxstdlife))</f>
        <v>0</v>
      </c>
      <c r="BI552" s="164">
        <f>IF(A6taxstdlife="n/a","n/a",IF(BI$3&gt;(A6taxstdlife+$E552),((Input!$L$148+Input!$L$114)*$L$7)-SUM($L552:BH552),((Input!$L$148+Input!$L$114)*$L$7)/A6taxstdlife))</f>
        <v>0</v>
      </c>
      <c r="BJ552" s="18"/>
      <c r="BK552" s="18"/>
      <c r="BL552"/>
      <c r="BM552"/>
      <c r="BN552"/>
      <c r="BO552"/>
      <c r="BP552"/>
      <c r="BQ552"/>
      <c r="BR552"/>
      <c r="BS552"/>
      <c r="BT552"/>
      <c r="BU552"/>
      <c r="BV552"/>
      <c r="BW552"/>
      <c r="BX552"/>
      <c r="BY552"/>
      <c r="BZ552"/>
      <c r="CA552"/>
      <c r="CB552"/>
      <c r="CC552"/>
      <c r="CD552"/>
      <c r="CE552"/>
      <c r="CF552"/>
      <c r="CG552"/>
      <c r="CH552"/>
      <c r="CI552"/>
      <c r="CJ552"/>
      <c r="CK552"/>
      <c r="CL552"/>
      <c r="CM552"/>
      <c r="CN552"/>
      <c r="CO552"/>
      <c r="CP552"/>
      <c r="CQ552"/>
      <c r="CR552"/>
      <c r="CS552"/>
      <c r="CT552"/>
      <c r="CU552"/>
      <c r="CV552"/>
      <c r="CW552"/>
      <c r="CX552"/>
      <c r="CY552"/>
      <c r="CZ552"/>
      <c r="DA552"/>
      <c r="DB552"/>
      <c r="DC552"/>
      <c r="DD552"/>
      <c r="DE552"/>
      <c r="DF552"/>
      <c r="DG552"/>
      <c r="DH552"/>
      <c r="DI552"/>
      <c r="DJ552"/>
      <c r="DK552"/>
      <c r="DL552"/>
      <c r="DM552"/>
      <c r="DN552"/>
      <c r="DO552"/>
      <c r="DP552"/>
      <c r="DQ552"/>
      <c r="DR552"/>
      <c r="DS552"/>
      <c r="DT552"/>
      <c r="DU552"/>
      <c r="DV552"/>
      <c r="DW552"/>
      <c r="DX552"/>
      <c r="DY552"/>
      <c r="DZ552"/>
      <c r="EA552"/>
      <c r="EB552"/>
      <c r="EC552"/>
      <c r="ED552"/>
      <c r="EE552"/>
      <c r="EF552"/>
      <c r="EG552"/>
      <c r="EH552"/>
      <c r="EI552"/>
      <c r="EJ552"/>
      <c r="EK552"/>
      <c r="EL552"/>
      <c r="EM552"/>
      <c r="EN552"/>
      <c r="EO552"/>
      <c r="EP552"/>
      <c r="EQ552"/>
      <c r="ER552"/>
      <c r="ES552"/>
      <c r="ET552"/>
      <c r="EU552"/>
      <c r="EV552"/>
      <c r="EW552"/>
      <c r="EX552"/>
      <c r="EY552"/>
      <c r="EZ552"/>
      <c r="FA552"/>
      <c r="FB552"/>
      <c r="FC552"/>
      <c r="FD552"/>
      <c r="FE552"/>
      <c r="FF552"/>
      <c r="FG552"/>
      <c r="FH552"/>
      <c r="FI552"/>
      <c r="FJ552"/>
      <c r="FK552"/>
      <c r="FL552"/>
      <c r="FM552"/>
      <c r="FN552"/>
      <c r="FO552"/>
      <c r="FP552"/>
      <c r="FQ552"/>
      <c r="FR552"/>
      <c r="FS552"/>
      <c r="FT552"/>
      <c r="FU552"/>
      <c r="FV552"/>
      <c r="FW552"/>
      <c r="FX552"/>
      <c r="FY552"/>
      <c r="FZ552"/>
      <c r="GA552"/>
      <c r="GB552"/>
      <c r="GC552"/>
      <c r="GD552"/>
      <c r="GE552"/>
      <c r="GF552"/>
      <c r="GG552"/>
      <c r="GH552"/>
      <c r="GI552"/>
      <c r="GJ552"/>
      <c r="GK552"/>
      <c r="GL552"/>
      <c r="GM552"/>
      <c r="GN552"/>
      <c r="GO552"/>
      <c r="GP552"/>
      <c r="GQ552"/>
      <c r="GR552"/>
      <c r="GS552"/>
      <c r="GT552"/>
      <c r="GU552"/>
      <c r="GV552"/>
      <c r="GW552"/>
      <c r="GX552"/>
      <c r="GY552"/>
      <c r="GZ552"/>
      <c r="HA552"/>
      <c r="HB552"/>
      <c r="HC552"/>
      <c r="HD552"/>
      <c r="HE552"/>
      <c r="HF552"/>
      <c r="HG552"/>
      <c r="HH552"/>
      <c r="HI552"/>
      <c r="HJ552"/>
      <c r="HK552"/>
      <c r="HL552"/>
      <c r="HM552"/>
      <c r="HN552"/>
      <c r="HO552"/>
      <c r="HP552"/>
      <c r="HQ552"/>
      <c r="HR552"/>
      <c r="HS552"/>
      <c r="HT552"/>
      <c r="HU552"/>
      <c r="HV552"/>
      <c r="HW552"/>
      <c r="HX552"/>
      <c r="HY552"/>
      <c r="HZ552"/>
      <c r="IA552"/>
      <c r="IB552"/>
      <c r="IC552"/>
      <c r="ID552"/>
      <c r="IE552"/>
      <c r="IF552"/>
      <c r="IG552"/>
      <c r="IH552"/>
      <c r="II552"/>
      <c r="IJ552"/>
      <c r="IK552"/>
      <c r="IL552"/>
      <c r="IM552"/>
      <c r="IN552"/>
      <c r="IO552"/>
      <c r="IP552"/>
      <c r="IQ552"/>
      <c r="IR552"/>
      <c r="IS552"/>
      <c r="IT552"/>
      <c r="IU552"/>
      <c r="IV552"/>
    </row>
    <row r="553" spans="1:256" s="5" customFormat="1" hidden="1" outlineLevel="2" x14ac:dyDescent="0.2">
      <c r="A553" s="18"/>
      <c r="B553" s="18"/>
      <c r="C553" s="36"/>
      <c r="D553" s="485"/>
      <c r="E553" s="283">
        <v>7</v>
      </c>
      <c r="F553" s="38"/>
      <c r="G553" s="306"/>
      <c r="H553" s="308"/>
      <c r="I553" s="308"/>
      <c r="J553" s="308"/>
      <c r="K553" s="308"/>
      <c r="L553" s="308"/>
      <c r="M553" s="307"/>
      <c r="N553" s="164">
        <f>IF(A6taxstdlife="n/a","n/a",IF(N$3&gt;(A6taxstdlife+$E553),((Input!$M$148+Input!$M$114)*$M$7)-SUM($M553:M553),((Input!$M$148+Input!$M$114)*$M$7)/A6taxstdlife))</f>
        <v>0</v>
      </c>
      <c r="O553" s="164">
        <f>IF(A6taxstdlife="n/a","n/a",IF(O$3&gt;(A6taxstdlife+$E553),((Input!$M$148+Input!$M$114)*$M$7)-SUM($M553:N553),((Input!$M$148+Input!$M$114)*$M$7)/A6taxstdlife))</f>
        <v>0</v>
      </c>
      <c r="P553" s="164">
        <f>IF(A6taxstdlife="n/a","n/a",IF(P$3&gt;(A6taxstdlife+$E553),((Input!$M$148+Input!$M$114)*$M$7)-SUM($M553:O553),((Input!$M$148+Input!$M$114)*$M$7)/A6taxstdlife))</f>
        <v>0</v>
      </c>
      <c r="Q553" s="164">
        <f>IF(A6taxstdlife="n/a","n/a",IF(Q$3&gt;(A6taxstdlife+$E553),((Input!$M$148+Input!$M$114)*$M$7)-SUM($M553:P553),((Input!$M$148+Input!$M$114)*$M$7)/A6taxstdlife))</f>
        <v>0</v>
      </c>
      <c r="R553" s="164">
        <f>IF(A6taxstdlife="n/a","n/a",IF(R$3&gt;(A6taxstdlife+$E553),((Input!$M$148+Input!$M$114)*$M$7)-SUM($M553:Q553),((Input!$M$148+Input!$M$114)*$M$7)/A6taxstdlife))</f>
        <v>0</v>
      </c>
      <c r="S553" s="164">
        <f>IF(A6taxstdlife="n/a","n/a",IF(S$3&gt;(A6taxstdlife+$E553),((Input!$M$148+Input!$M$114)*$M$7)-SUM($M553:R553),((Input!$M$148+Input!$M$114)*$M$7)/A6taxstdlife))</f>
        <v>0</v>
      </c>
      <c r="T553" s="164">
        <f>IF(A6taxstdlife="n/a","n/a",IF(T$3&gt;(A6taxstdlife+$E553),((Input!$M$148+Input!$M$114)*$M$7)-SUM($M553:S553),((Input!$M$148+Input!$M$114)*$M$7)/A6taxstdlife))</f>
        <v>0</v>
      </c>
      <c r="U553" s="164">
        <f>IF(A6taxstdlife="n/a","n/a",IF(U$3&gt;(A6taxstdlife+$E553),((Input!$M$148+Input!$M$114)*$M$7)-SUM($M553:T553),((Input!$M$148+Input!$M$114)*$M$7)/A6taxstdlife))</f>
        <v>0</v>
      </c>
      <c r="V553" s="164">
        <f>IF(A6taxstdlife="n/a","n/a",IF(V$3&gt;(A6taxstdlife+$E553),((Input!$M$148+Input!$M$114)*$M$7)-SUM($M553:U553),((Input!$M$148+Input!$M$114)*$M$7)/A6taxstdlife))</f>
        <v>0</v>
      </c>
      <c r="W553" s="164">
        <f>IF(A6taxstdlife="n/a","n/a",IF(W$3&gt;(A6taxstdlife+$E553),((Input!$M$148+Input!$M$114)*$M$7)-SUM($M553:V553),((Input!$M$148+Input!$M$114)*$M$7)/A6taxstdlife))</f>
        <v>0</v>
      </c>
      <c r="X553" s="164">
        <f>IF(A6taxstdlife="n/a","n/a",IF(X$3&gt;(A6taxstdlife+$E553),((Input!$M$148+Input!$M$114)*$M$7)-SUM($M553:W553),((Input!$M$148+Input!$M$114)*$M$7)/A6taxstdlife))</f>
        <v>0</v>
      </c>
      <c r="Y553" s="164">
        <f>IF(A6taxstdlife="n/a","n/a",IF(Y$3&gt;(A6taxstdlife+$E553),((Input!$M$148+Input!$M$114)*$M$7)-SUM($M553:X553),((Input!$M$148+Input!$M$114)*$M$7)/A6taxstdlife))</f>
        <v>0</v>
      </c>
      <c r="Z553" s="164">
        <f>IF(A6taxstdlife="n/a","n/a",IF(Z$3&gt;(A6taxstdlife+$E553),((Input!$M$148+Input!$M$114)*$M$7)-SUM($M553:Y553),((Input!$M$148+Input!$M$114)*$M$7)/A6taxstdlife))</f>
        <v>0</v>
      </c>
      <c r="AA553" s="164">
        <f>IF(A6taxstdlife="n/a","n/a",IF(AA$3&gt;(A6taxstdlife+$E553),((Input!$M$148+Input!$M$114)*$M$7)-SUM($M553:Z553),((Input!$M$148+Input!$M$114)*$M$7)/A6taxstdlife))</f>
        <v>0</v>
      </c>
      <c r="AB553" s="164">
        <f>IF(A6taxstdlife="n/a","n/a",IF(AB$3&gt;(A6taxstdlife+$E553),((Input!$M$148+Input!$M$114)*$M$7)-SUM($M553:AA553),((Input!$M$148+Input!$M$114)*$M$7)/A6taxstdlife))</f>
        <v>0</v>
      </c>
      <c r="AC553" s="164">
        <f>IF(A6taxstdlife="n/a","n/a",IF(AC$3&gt;(A6taxstdlife+$E553),((Input!$M$148+Input!$M$114)*$M$7)-SUM($M553:AB553),((Input!$M$148+Input!$M$114)*$M$7)/A6taxstdlife))</f>
        <v>0</v>
      </c>
      <c r="AD553" s="164">
        <f>IF(A6taxstdlife="n/a","n/a",IF(AD$3&gt;(A6taxstdlife+$E553),((Input!$M$148+Input!$M$114)*$M$7)-SUM($M553:AC553),((Input!$M$148+Input!$M$114)*$M$7)/A6taxstdlife))</f>
        <v>0</v>
      </c>
      <c r="AE553" s="164">
        <f>IF(A6taxstdlife="n/a","n/a",IF(AE$3&gt;(A6taxstdlife+$E553),((Input!$M$148+Input!$M$114)*$M$7)-SUM($M553:AD553),((Input!$M$148+Input!$M$114)*$M$7)/A6taxstdlife))</f>
        <v>0</v>
      </c>
      <c r="AF553" s="164">
        <f>IF(A6taxstdlife="n/a","n/a",IF(AF$3&gt;(A6taxstdlife+$E553),((Input!$M$148+Input!$M$114)*$M$7)-SUM($M553:AE553),((Input!$M$148+Input!$M$114)*$M$7)/A6taxstdlife))</f>
        <v>0</v>
      </c>
      <c r="AG553" s="164">
        <f>IF(A6taxstdlife="n/a","n/a",IF(AG$3&gt;(A6taxstdlife+$E553),((Input!$M$148+Input!$M$114)*$M$7)-SUM($M553:AF553),((Input!$M$148+Input!$M$114)*$M$7)/A6taxstdlife))</f>
        <v>0</v>
      </c>
      <c r="AH553" s="164">
        <f>IF(A6taxstdlife="n/a","n/a",IF(AH$3&gt;(A6taxstdlife+$E553),((Input!$M$148+Input!$M$114)*$M$7)-SUM($M553:AG553),((Input!$M$148+Input!$M$114)*$M$7)/A6taxstdlife))</f>
        <v>0</v>
      </c>
      <c r="AI553" s="164">
        <f>IF(A6taxstdlife="n/a","n/a",IF(AI$3&gt;(A6taxstdlife+$E553),((Input!$M$148+Input!$M$114)*$M$7)-SUM($M553:AH553),((Input!$M$148+Input!$M$114)*$M$7)/A6taxstdlife))</f>
        <v>0</v>
      </c>
      <c r="AJ553" s="164">
        <f>IF(A6taxstdlife="n/a","n/a",IF(AJ$3&gt;(A6taxstdlife+$E553),((Input!$M$148+Input!$M$114)*$M$7)-SUM($M553:AI553),((Input!$M$148+Input!$M$114)*$M$7)/A6taxstdlife))</f>
        <v>0</v>
      </c>
      <c r="AK553" s="164">
        <f>IF(A6taxstdlife="n/a","n/a",IF(AK$3&gt;(A6taxstdlife+$E553),((Input!$M$148+Input!$M$114)*$M$7)-SUM($M553:AJ553),((Input!$M$148+Input!$M$114)*$M$7)/A6taxstdlife))</f>
        <v>0</v>
      </c>
      <c r="AL553" s="164">
        <f>IF(A6taxstdlife="n/a","n/a",IF(AL$3&gt;(A6taxstdlife+$E553),((Input!$M$148+Input!$M$114)*$M$7)-SUM($M553:AK553),((Input!$M$148+Input!$M$114)*$M$7)/A6taxstdlife))</f>
        <v>0</v>
      </c>
      <c r="AM553" s="164">
        <f>IF(A6taxstdlife="n/a","n/a",IF(AM$3&gt;(A6taxstdlife+$E553),((Input!$M$148+Input!$M$114)*$M$7)-SUM($M553:AL553),((Input!$M$148+Input!$M$114)*$M$7)/A6taxstdlife))</f>
        <v>0</v>
      </c>
      <c r="AN553" s="164">
        <f>IF(A6taxstdlife="n/a","n/a",IF(AN$3&gt;(A6taxstdlife+$E553),((Input!$M$148+Input!$M$114)*$M$7)-SUM($M553:AM553),((Input!$M$148+Input!$M$114)*$M$7)/A6taxstdlife))</f>
        <v>0</v>
      </c>
      <c r="AO553" s="164">
        <f>IF(A6taxstdlife="n/a","n/a",IF(AO$3&gt;(A6taxstdlife+$E553),((Input!$M$148+Input!$M$114)*$M$7)-SUM($M553:AN553),((Input!$M$148+Input!$M$114)*$M$7)/A6taxstdlife))</f>
        <v>0</v>
      </c>
      <c r="AP553" s="164">
        <f>IF(A6taxstdlife="n/a","n/a",IF(AP$3&gt;(A6taxstdlife+$E553),((Input!$M$148+Input!$M$114)*$M$7)-SUM($M553:AO553),((Input!$M$148+Input!$M$114)*$M$7)/A6taxstdlife))</f>
        <v>0</v>
      </c>
      <c r="AQ553" s="164">
        <f>IF(A6taxstdlife="n/a","n/a",IF(AQ$3&gt;(A6taxstdlife+$E553),((Input!$M$148+Input!$M$114)*$M$7)-SUM($M553:AP553),((Input!$M$148+Input!$M$114)*$M$7)/A6taxstdlife))</f>
        <v>0</v>
      </c>
      <c r="AR553" s="164">
        <f>IF(A6taxstdlife="n/a","n/a",IF(AR$3&gt;(A6taxstdlife+$E553),((Input!$M$148+Input!$M$114)*$M$7)-SUM($M553:AQ553),((Input!$M$148+Input!$M$114)*$M$7)/A6taxstdlife))</f>
        <v>0</v>
      </c>
      <c r="AS553" s="164">
        <f>IF(A6taxstdlife="n/a","n/a",IF(AS$3&gt;(A6taxstdlife+$E553),((Input!$M$148+Input!$M$114)*$M$7)-SUM($M553:AR553),((Input!$M$148+Input!$M$114)*$M$7)/A6taxstdlife))</f>
        <v>0</v>
      </c>
      <c r="AT553" s="164">
        <f>IF(A6taxstdlife="n/a","n/a",IF(AT$3&gt;(A6taxstdlife+$E553),((Input!$M$148+Input!$M$114)*$M$7)-SUM($M553:AS553),((Input!$M$148+Input!$M$114)*$M$7)/A6taxstdlife))</f>
        <v>0</v>
      </c>
      <c r="AU553" s="164">
        <f>IF(A6taxstdlife="n/a","n/a",IF(AU$3&gt;(A6taxstdlife+$E553),((Input!$M$148+Input!$M$114)*$M$7)-SUM($M553:AT553),((Input!$M$148+Input!$M$114)*$M$7)/A6taxstdlife))</f>
        <v>0</v>
      </c>
      <c r="AV553" s="164">
        <f>IF(A6taxstdlife="n/a","n/a",IF(AV$3&gt;(A6taxstdlife+$E553),((Input!$M$148+Input!$M$114)*$M$7)-SUM($M553:AU553),((Input!$M$148+Input!$M$114)*$M$7)/A6taxstdlife))</f>
        <v>0</v>
      </c>
      <c r="AW553" s="164">
        <f>IF(A6taxstdlife="n/a","n/a",IF(AW$3&gt;(A6taxstdlife+$E553),((Input!$M$148+Input!$M$114)*$M$7)-SUM($M553:AV553),((Input!$M$148+Input!$M$114)*$M$7)/A6taxstdlife))</f>
        <v>0</v>
      </c>
      <c r="AX553" s="164">
        <f>IF(A6taxstdlife="n/a","n/a",IF(AX$3&gt;(A6taxstdlife+$E553),((Input!$M$148+Input!$M$114)*$M$7)-SUM($M553:AW553),((Input!$M$148+Input!$M$114)*$M$7)/A6taxstdlife))</f>
        <v>0</v>
      </c>
      <c r="AY553" s="164">
        <f>IF(A6taxstdlife="n/a","n/a",IF(AY$3&gt;(A6taxstdlife+$E553),((Input!$M$148+Input!$M$114)*$M$7)-SUM($M553:AX553),((Input!$M$148+Input!$M$114)*$M$7)/A6taxstdlife))</f>
        <v>0</v>
      </c>
      <c r="AZ553" s="164">
        <f>IF(A6taxstdlife="n/a","n/a",IF(AZ$3&gt;(A6taxstdlife+$E553),((Input!$M$148+Input!$M$114)*$M$7)-SUM($M553:AY553),((Input!$M$148+Input!$M$114)*$M$7)/A6taxstdlife))</f>
        <v>0</v>
      </c>
      <c r="BA553" s="164">
        <f>IF(A6taxstdlife="n/a","n/a",IF(BA$3&gt;(A6taxstdlife+$E553),((Input!$M$148+Input!$M$114)*$M$7)-SUM($M553:AZ553),((Input!$M$148+Input!$M$114)*$M$7)/A6taxstdlife))</f>
        <v>0</v>
      </c>
      <c r="BB553" s="164">
        <f>IF(A6taxstdlife="n/a","n/a",IF(BB$3&gt;(A6taxstdlife+$E553),((Input!$M$148+Input!$M$114)*$M$7)-SUM($M553:BA553),((Input!$M$148+Input!$M$114)*$M$7)/A6taxstdlife))</f>
        <v>0</v>
      </c>
      <c r="BC553" s="164">
        <f>IF(A6taxstdlife="n/a","n/a",IF(BC$3&gt;(A6taxstdlife+$E553),((Input!$M$148+Input!$M$114)*$M$7)-SUM($M553:BB553),((Input!$M$148+Input!$M$114)*$M$7)/A6taxstdlife))</f>
        <v>0</v>
      </c>
      <c r="BD553" s="164">
        <f>IF(A6taxstdlife="n/a","n/a",IF(BD$3&gt;(A6taxstdlife+$E553),((Input!$M$148+Input!$M$114)*$M$7)-SUM($M553:BC553),((Input!$M$148+Input!$M$114)*$M$7)/A6taxstdlife))</f>
        <v>0</v>
      </c>
      <c r="BE553" s="164">
        <f>IF(A6taxstdlife="n/a","n/a",IF(BE$3&gt;(A6taxstdlife+$E553),((Input!$M$148+Input!$M$114)*$M$7)-SUM($M553:BD553),((Input!$M$148+Input!$M$114)*$M$7)/A6taxstdlife))</f>
        <v>0</v>
      </c>
      <c r="BF553" s="164">
        <f>IF(A6taxstdlife="n/a","n/a",IF(BF$3&gt;(A6taxstdlife+$E553),((Input!$M$148+Input!$M$114)*$M$7)-SUM($M553:BE553),((Input!$M$148+Input!$M$114)*$M$7)/A6taxstdlife))</f>
        <v>0</v>
      </c>
      <c r="BG553" s="164">
        <f>IF(A6taxstdlife="n/a","n/a",IF(BG$3&gt;(A6taxstdlife+$E553),((Input!$M$148+Input!$M$114)*$M$7)-SUM($M553:BF553),((Input!$M$148+Input!$M$114)*$M$7)/A6taxstdlife))</f>
        <v>0</v>
      </c>
      <c r="BH553" s="164">
        <f>IF(A6taxstdlife="n/a","n/a",IF(BH$3&gt;(A6taxstdlife+$E553),((Input!$M$148+Input!$M$114)*$M$7)-SUM($M553:BG553),((Input!$M$148+Input!$M$114)*$M$7)/A6taxstdlife))</f>
        <v>0</v>
      </c>
      <c r="BI553" s="164">
        <f>IF(A6taxstdlife="n/a","n/a",IF(BI$3&gt;(A6taxstdlife+$E553),((Input!$M$148+Input!$M$114)*$M$7)-SUM($M553:BH553),((Input!$M$148+Input!$M$114)*$M$7)/A6taxstdlife))</f>
        <v>0</v>
      </c>
      <c r="BJ553" s="18"/>
      <c r="BK553" s="18"/>
      <c r="BL553"/>
      <c r="BM553"/>
      <c r="BN553"/>
      <c r="BO553"/>
      <c r="BP553"/>
      <c r="BQ553"/>
      <c r="BR553"/>
      <c r="BS553"/>
      <c r="BT553"/>
      <c r="BU553"/>
      <c r="BV553"/>
      <c r="BW553"/>
      <c r="BX553"/>
      <c r="BY553"/>
      <c r="BZ553"/>
      <c r="CA553"/>
      <c r="CB553"/>
      <c r="CC553"/>
      <c r="CD553"/>
      <c r="CE553"/>
      <c r="CF553"/>
      <c r="CG553"/>
      <c r="CH553"/>
      <c r="CI553"/>
      <c r="CJ553"/>
      <c r="CK553"/>
      <c r="CL553"/>
      <c r="CM553"/>
      <c r="CN553"/>
      <c r="CO553"/>
      <c r="CP553"/>
      <c r="CQ553"/>
      <c r="CR553"/>
      <c r="CS553"/>
      <c r="CT553"/>
      <c r="CU553"/>
      <c r="CV553"/>
      <c r="CW553"/>
      <c r="CX553"/>
      <c r="CY553"/>
      <c r="CZ553"/>
      <c r="DA553"/>
      <c r="DB553"/>
      <c r="DC553"/>
      <c r="DD553"/>
      <c r="DE553"/>
      <c r="DF553"/>
      <c r="DG553"/>
      <c r="DH553"/>
      <c r="DI553"/>
      <c r="DJ553"/>
      <c r="DK553"/>
      <c r="DL553"/>
      <c r="DM553"/>
      <c r="DN553"/>
      <c r="DO553"/>
      <c r="DP553"/>
      <c r="DQ553"/>
      <c r="DR553"/>
      <c r="DS553"/>
      <c r="DT553"/>
      <c r="DU553"/>
      <c r="DV553"/>
      <c r="DW553"/>
      <c r="DX553"/>
      <c r="DY553"/>
      <c r="DZ553"/>
      <c r="EA553"/>
      <c r="EB553"/>
      <c r="EC553"/>
      <c r="ED553"/>
      <c r="EE553"/>
      <c r="EF553"/>
      <c r="EG553"/>
      <c r="EH553"/>
      <c r="EI553"/>
      <c r="EJ553"/>
      <c r="EK553"/>
      <c r="EL553"/>
      <c r="EM553"/>
      <c r="EN553"/>
      <c r="EO553"/>
      <c r="EP553"/>
      <c r="EQ553"/>
      <c r="ER553"/>
      <c r="ES553"/>
      <c r="ET553"/>
      <c r="EU553"/>
      <c r="EV553"/>
      <c r="EW553"/>
      <c r="EX553"/>
      <c r="EY553"/>
      <c r="EZ553"/>
      <c r="FA553"/>
      <c r="FB553"/>
      <c r="FC553"/>
      <c r="FD553"/>
      <c r="FE553"/>
      <c r="FF553"/>
      <c r="FG553"/>
      <c r="FH553"/>
      <c r="FI553"/>
      <c r="FJ553"/>
      <c r="FK553"/>
      <c r="FL553"/>
      <c r="FM553"/>
      <c r="FN553"/>
      <c r="FO553"/>
      <c r="FP553"/>
      <c r="FQ553"/>
      <c r="FR553"/>
      <c r="FS553"/>
      <c r="FT553"/>
      <c r="FU553"/>
      <c r="FV553"/>
      <c r="FW553"/>
      <c r="FX553"/>
      <c r="FY553"/>
      <c r="FZ553"/>
      <c r="GA553"/>
      <c r="GB553"/>
      <c r="GC553"/>
      <c r="GD553"/>
      <c r="GE553"/>
      <c r="GF553"/>
      <c r="GG553"/>
      <c r="GH553"/>
      <c r="GI553"/>
      <c r="GJ553"/>
      <c r="GK553"/>
      <c r="GL553"/>
      <c r="GM553"/>
      <c r="GN553"/>
      <c r="GO553"/>
      <c r="GP553"/>
      <c r="GQ553"/>
      <c r="GR553"/>
      <c r="GS553"/>
      <c r="GT553"/>
      <c r="GU553"/>
      <c r="GV553"/>
      <c r="GW553"/>
      <c r="GX553"/>
      <c r="GY553"/>
      <c r="GZ553"/>
      <c r="HA553"/>
      <c r="HB553"/>
      <c r="HC553"/>
      <c r="HD553"/>
      <c r="HE553"/>
      <c r="HF553"/>
      <c r="HG553"/>
      <c r="HH553"/>
      <c r="HI553"/>
      <c r="HJ553"/>
      <c r="HK553"/>
      <c r="HL553"/>
      <c r="HM553"/>
      <c r="HN553"/>
      <c r="HO553"/>
      <c r="HP553"/>
      <c r="HQ553"/>
      <c r="HR553"/>
      <c r="HS553"/>
      <c r="HT553"/>
      <c r="HU553"/>
      <c r="HV553"/>
      <c r="HW553"/>
      <c r="HX553"/>
      <c r="HY553"/>
      <c r="HZ553"/>
      <c r="IA553"/>
      <c r="IB553"/>
      <c r="IC553"/>
      <c r="ID553"/>
      <c r="IE553"/>
      <c r="IF553"/>
      <c r="IG553"/>
      <c r="IH553"/>
      <c r="II553"/>
      <c r="IJ553"/>
      <c r="IK553"/>
      <c r="IL553"/>
      <c r="IM553"/>
      <c r="IN553"/>
      <c r="IO553"/>
      <c r="IP553"/>
      <c r="IQ553"/>
      <c r="IR553"/>
      <c r="IS553"/>
      <c r="IT553"/>
      <c r="IU553"/>
      <c r="IV553"/>
    </row>
    <row r="554" spans="1:256" s="5" customFormat="1" hidden="1" outlineLevel="2" x14ac:dyDescent="0.2">
      <c r="A554" s="18"/>
      <c r="B554" s="18"/>
      <c r="C554" s="36"/>
      <c r="D554" s="485"/>
      <c r="E554" s="283">
        <v>8</v>
      </c>
      <c r="F554" s="38"/>
      <c r="G554" s="306"/>
      <c r="H554" s="308"/>
      <c r="I554" s="308"/>
      <c r="J554" s="308"/>
      <c r="K554" s="308"/>
      <c r="L554" s="308"/>
      <c r="M554" s="308"/>
      <c r="N554" s="307"/>
      <c r="O554" s="164">
        <f>IF(A6taxstdlife="n/a","n/a",IF(O$3&gt;(A6taxstdlife+$E554),((Input!$N$148+Input!$N$114)*$N$7)-SUM($N554:N554),((Input!$N$148+Input!$N$114)*$N$7)/A6taxstdlife))</f>
        <v>0</v>
      </c>
      <c r="P554" s="164">
        <f>IF(A6taxstdlife="n/a","n/a",IF(P$3&gt;(A6taxstdlife+$E554),((Input!$N$148+Input!$N$114)*$N$7)-SUM($N554:O554),((Input!$N$148+Input!$N$114)*$N$7)/A6taxstdlife))</f>
        <v>0</v>
      </c>
      <c r="Q554" s="164">
        <f>IF(A6taxstdlife="n/a","n/a",IF(Q$3&gt;(A6taxstdlife+$E554),((Input!$N$148+Input!$N$114)*$N$7)-SUM($N554:P554),((Input!$N$148+Input!$N$114)*$N$7)/A6taxstdlife))</f>
        <v>0</v>
      </c>
      <c r="R554" s="164">
        <f>IF(A6taxstdlife="n/a","n/a",IF(R$3&gt;(A6taxstdlife+$E554),((Input!$N$148+Input!$N$114)*$N$7)-SUM($N554:Q554),((Input!$N$148+Input!$N$114)*$N$7)/A6taxstdlife))</f>
        <v>0</v>
      </c>
      <c r="S554" s="164">
        <f>IF(A6taxstdlife="n/a","n/a",IF(S$3&gt;(A6taxstdlife+$E554),((Input!$N$148+Input!$N$114)*$N$7)-SUM($N554:R554),((Input!$N$148+Input!$N$114)*$N$7)/A6taxstdlife))</f>
        <v>0</v>
      </c>
      <c r="T554" s="164">
        <f>IF(A6taxstdlife="n/a","n/a",IF(T$3&gt;(A6taxstdlife+$E554),((Input!$N$148+Input!$N$114)*$N$7)-SUM($N554:S554),((Input!$N$148+Input!$N$114)*$N$7)/A6taxstdlife))</f>
        <v>0</v>
      </c>
      <c r="U554" s="164">
        <f>IF(A6taxstdlife="n/a","n/a",IF(U$3&gt;(A6taxstdlife+$E554),((Input!$N$148+Input!$N$114)*$N$7)-SUM($N554:T554),((Input!$N$148+Input!$N$114)*$N$7)/A6taxstdlife))</f>
        <v>0</v>
      </c>
      <c r="V554" s="164">
        <f>IF(A6taxstdlife="n/a","n/a",IF(V$3&gt;(A6taxstdlife+$E554),((Input!$N$148+Input!$N$114)*$N$7)-SUM($N554:U554),((Input!$N$148+Input!$N$114)*$N$7)/A6taxstdlife))</f>
        <v>0</v>
      </c>
      <c r="W554" s="164">
        <f>IF(A6taxstdlife="n/a","n/a",IF(W$3&gt;(A6taxstdlife+$E554),((Input!$N$148+Input!$N$114)*$N$7)-SUM($N554:V554),((Input!$N$148+Input!$N$114)*$N$7)/A6taxstdlife))</f>
        <v>0</v>
      </c>
      <c r="X554" s="164">
        <f>IF(A6taxstdlife="n/a","n/a",IF(X$3&gt;(A6taxstdlife+$E554),((Input!$N$148+Input!$N$114)*$N$7)-SUM($N554:W554),((Input!$N$148+Input!$N$114)*$N$7)/A6taxstdlife))</f>
        <v>0</v>
      </c>
      <c r="Y554" s="164">
        <f>IF(A6taxstdlife="n/a","n/a",IF(Y$3&gt;(A6taxstdlife+$E554),((Input!$N$148+Input!$N$114)*$N$7)-SUM($N554:X554),((Input!$N$148+Input!$N$114)*$N$7)/A6taxstdlife))</f>
        <v>0</v>
      </c>
      <c r="Z554" s="164">
        <f>IF(A6taxstdlife="n/a","n/a",IF(Z$3&gt;(A6taxstdlife+$E554),((Input!$N$148+Input!$N$114)*$N$7)-SUM($N554:Y554),((Input!$N$148+Input!$N$114)*$N$7)/A6taxstdlife))</f>
        <v>0</v>
      </c>
      <c r="AA554" s="164">
        <f>IF(A6taxstdlife="n/a","n/a",IF(AA$3&gt;(A6taxstdlife+$E554),((Input!$N$148+Input!$N$114)*$N$7)-SUM($N554:Z554),((Input!$N$148+Input!$N$114)*$N$7)/A6taxstdlife))</f>
        <v>0</v>
      </c>
      <c r="AB554" s="164">
        <f>IF(A6taxstdlife="n/a","n/a",IF(AB$3&gt;(A6taxstdlife+$E554),((Input!$N$148+Input!$N$114)*$N$7)-SUM($N554:AA554),((Input!$N$148+Input!$N$114)*$N$7)/A6taxstdlife))</f>
        <v>0</v>
      </c>
      <c r="AC554" s="164">
        <f>IF(A6taxstdlife="n/a","n/a",IF(AC$3&gt;(A6taxstdlife+$E554),((Input!$N$148+Input!$N$114)*$N$7)-SUM($N554:AB554),((Input!$N$148+Input!$N$114)*$N$7)/A6taxstdlife))</f>
        <v>0</v>
      </c>
      <c r="AD554" s="164">
        <f>IF(A6taxstdlife="n/a","n/a",IF(AD$3&gt;(A6taxstdlife+$E554),((Input!$N$148+Input!$N$114)*$N$7)-SUM($N554:AC554),((Input!$N$148+Input!$N$114)*$N$7)/A6taxstdlife))</f>
        <v>0</v>
      </c>
      <c r="AE554" s="164">
        <f>IF(A6taxstdlife="n/a","n/a",IF(AE$3&gt;(A6taxstdlife+$E554),((Input!$N$148+Input!$N$114)*$N$7)-SUM($N554:AD554),((Input!$N$148+Input!$N$114)*$N$7)/A6taxstdlife))</f>
        <v>0</v>
      </c>
      <c r="AF554" s="164">
        <f>IF(A6taxstdlife="n/a","n/a",IF(AF$3&gt;(A6taxstdlife+$E554),((Input!$N$148+Input!$N$114)*$N$7)-SUM($N554:AE554),((Input!$N$148+Input!$N$114)*$N$7)/A6taxstdlife))</f>
        <v>0</v>
      </c>
      <c r="AG554" s="164">
        <f>IF(A6taxstdlife="n/a","n/a",IF(AG$3&gt;(A6taxstdlife+$E554),((Input!$N$148+Input!$N$114)*$N$7)-SUM($N554:AF554),((Input!$N$148+Input!$N$114)*$N$7)/A6taxstdlife))</f>
        <v>0</v>
      </c>
      <c r="AH554" s="164">
        <f>IF(A6taxstdlife="n/a","n/a",IF(AH$3&gt;(A6taxstdlife+$E554),((Input!$N$148+Input!$N$114)*$N$7)-SUM($N554:AG554),((Input!$N$148+Input!$N$114)*$N$7)/A6taxstdlife))</f>
        <v>0</v>
      </c>
      <c r="AI554" s="164">
        <f>IF(A6taxstdlife="n/a","n/a",IF(AI$3&gt;(A6taxstdlife+$E554),((Input!$N$148+Input!$N$114)*$N$7)-SUM($N554:AH554),((Input!$N$148+Input!$N$114)*$N$7)/A6taxstdlife))</f>
        <v>0</v>
      </c>
      <c r="AJ554" s="164">
        <f>IF(A6taxstdlife="n/a","n/a",IF(AJ$3&gt;(A6taxstdlife+$E554),((Input!$N$148+Input!$N$114)*$N$7)-SUM($N554:AI554),((Input!$N$148+Input!$N$114)*$N$7)/A6taxstdlife))</f>
        <v>0</v>
      </c>
      <c r="AK554" s="164">
        <f>IF(A6taxstdlife="n/a","n/a",IF(AK$3&gt;(A6taxstdlife+$E554),((Input!$N$148+Input!$N$114)*$N$7)-SUM($N554:AJ554),((Input!$N$148+Input!$N$114)*$N$7)/A6taxstdlife))</f>
        <v>0</v>
      </c>
      <c r="AL554" s="164">
        <f>IF(A6taxstdlife="n/a","n/a",IF(AL$3&gt;(A6taxstdlife+$E554),((Input!$N$148+Input!$N$114)*$N$7)-SUM($N554:AK554),((Input!$N$148+Input!$N$114)*$N$7)/A6taxstdlife))</f>
        <v>0</v>
      </c>
      <c r="AM554" s="164">
        <f>IF(A6taxstdlife="n/a","n/a",IF(AM$3&gt;(A6taxstdlife+$E554),((Input!$N$148+Input!$N$114)*$N$7)-SUM($N554:AL554),((Input!$N$148+Input!$N$114)*$N$7)/A6taxstdlife))</f>
        <v>0</v>
      </c>
      <c r="AN554" s="164">
        <f>IF(A6taxstdlife="n/a","n/a",IF(AN$3&gt;(A6taxstdlife+$E554),((Input!$N$148+Input!$N$114)*$N$7)-SUM($N554:AM554),((Input!$N$148+Input!$N$114)*$N$7)/A6taxstdlife))</f>
        <v>0</v>
      </c>
      <c r="AO554" s="164">
        <f>IF(A6taxstdlife="n/a","n/a",IF(AO$3&gt;(A6taxstdlife+$E554),((Input!$N$148+Input!$N$114)*$N$7)-SUM($N554:AN554),((Input!$N$148+Input!$N$114)*$N$7)/A6taxstdlife))</f>
        <v>0</v>
      </c>
      <c r="AP554" s="164">
        <f>IF(A6taxstdlife="n/a","n/a",IF(AP$3&gt;(A6taxstdlife+$E554),((Input!$N$148+Input!$N$114)*$N$7)-SUM($N554:AO554),((Input!$N$148+Input!$N$114)*$N$7)/A6taxstdlife))</f>
        <v>0</v>
      </c>
      <c r="AQ554" s="164">
        <f>IF(A6taxstdlife="n/a","n/a",IF(AQ$3&gt;(A6taxstdlife+$E554),((Input!$N$148+Input!$N$114)*$N$7)-SUM($N554:AP554),((Input!$N$148+Input!$N$114)*$N$7)/A6taxstdlife))</f>
        <v>0</v>
      </c>
      <c r="AR554" s="164">
        <f>IF(A6taxstdlife="n/a","n/a",IF(AR$3&gt;(A6taxstdlife+$E554),((Input!$N$148+Input!$N$114)*$N$7)-SUM($N554:AQ554),((Input!$N$148+Input!$N$114)*$N$7)/A6taxstdlife))</f>
        <v>0</v>
      </c>
      <c r="AS554" s="164">
        <f>IF(A6taxstdlife="n/a","n/a",IF(AS$3&gt;(A6taxstdlife+$E554),((Input!$N$148+Input!$N$114)*$N$7)-SUM($N554:AR554),((Input!$N$148+Input!$N$114)*$N$7)/A6taxstdlife))</f>
        <v>0</v>
      </c>
      <c r="AT554" s="164">
        <f>IF(A6taxstdlife="n/a","n/a",IF(AT$3&gt;(A6taxstdlife+$E554),((Input!$N$148+Input!$N$114)*$N$7)-SUM($N554:AS554),((Input!$N$148+Input!$N$114)*$N$7)/A6taxstdlife))</f>
        <v>0</v>
      </c>
      <c r="AU554" s="164">
        <f>IF(A6taxstdlife="n/a","n/a",IF(AU$3&gt;(A6taxstdlife+$E554),((Input!$N$148+Input!$N$114)*$N$7)-SUM($N554:AT554),((Input!$N$148+Input!$N$114)*$N$7)/A6taxstdlife))</f>
        <v>0</v>
      </c>
      <c r="AV554" s="164">
        <f>IF(A6taxstdlife="n/a","n/a",IF(AV$3&gt;(A6taxstdlife+$E554),((Input!$N$148+Input!$N$114)*$N$7)-SUM($N554:AU554),((Input!$N$148+Input!$N$114)*$N$7)/A6taxstdlife))</f>
        <v>0</v>
      </c>
      <c r="AW554" s="164">
        <f>IF(A6taxstdlife="n/a","n/a",IF(AW$3&gt;(A6taxstdlife+$E554),((Input!$N$148+Input!$N$114)*$N$7)-SUM($N554:AV554),((Input!$N$148+Input!$N$114)*$N$7)/A6taxstdlife))</f>
        <v>0</v>
      </c>
      <c r="AX554" s="164">
        <f>IF(A6taxstdlife="n/a","n/a",IF(AX$3&gt;(A6taxstdlife+$E554),((Input!$N$148+Input!$N$114)*$N$7)-SUM($N554:AW554),((Input!$N$148+Input!$N$114)*$N$7)/A6taxstdlife))</f>
        <v>0</v>
      </c>
      <c r="AY554" s="164">
        <f>IF(A6taxstdlife="n/a","n/a",IF(AY$3&gt;(A6taxstdlife+$E554),((Input!$N$148+Input!$N$114)*$N$7)-SUM($N554:AX554),((Input!$N$148+Input!$N$114)*$N$7)/A6taxstdlife))</f>
        <v>0</v>
      </c>
      <c r="AZ554" s="164">
        <f>IF(A6taxstdlife="n/a","n/a",IF(AZ$3&gt;(A6taxstdlife+$E554),((Input!$N$148+Input!$N$114)*$N$7)-SUM($N554:AY554),((Input!$N$148+Input!$N$114)*$N$7)/A6taxstdlife))</f>
        <v>0</v>
      </c>
      <c r="BA554" s="164">
        <f>IF(A6taxstdlife="n/a","n/a",IF(BA$3&gt;(A6taxstdlife+$E554),((Input!$N$148+Input!$N$114)*$N$7)-SUM($N554:AZ554),((Input!$N$148+Input!$N$114)*$N$7)/A6taxstdlife))</f>
        <v>0</v>
      </c>
      <c r="BB554" s="164">
        <f>IF(A6taxstdlife="n/a","n/a",IF(BB$3&gt;(A6taxstdlife+$E554),((Input!$N$148+Input!$N$114)*$N$7)-SUM($N554:BA554),((Input!$N$148+Input!$N$114)*$N$7)/A6taxstdlife))</f>
        <v>0</v>
      </c>
      <c r="BC554" s="164">
        <f>IF(A6taxstdlife="n/a","n/a",IF(BC$3&gt;(A6taxstdlife+$E554),((Input!$N$148+Input!$N$114)*$N$7)-SUM($N554:BB554),((Input!$N$148+Input!$N$114)*$N$7)/A6taxstdlife))</f>
        <v>0</v>
      </c>
      <c r="BD554" s="164">
        <f>IF(A6taxstdlife="n/a","n/a",IF(BD$3&gt;(A6taxstdlife+$E554),((Input!$N$148+Input!$N$114)*$N$7)-SUM($N554:BC554),((Input!$N$148+Input!$N$114)*$N$7)/A6taxstdlife))</f>
        <v>0</v>
      </c>
      <c r="BE554" s="164">
        <f>IF(A6taxstdlife="n/a","n/a",IF(BE$3&gt;(A6taxstdlife+$E554),((Input!$N$148+Input!$N$114)*$N$7)-SUM($N554:BD554),((Input!$N$148+Input!$N$114)*$N$7)/A6taxstdlife))</f>
        <v>0</v>
      </c>
      <c r="BF554" s="164">
        <f>IF(A6taxstdlife="n/a","n/a",IF(BF$3&gt;(A6taxstdlife+$E554),((Input!$N$148+Input!$N$114)*$N$7)-SUM($N554:BE554),((Input!$N$148+Input!$N$114)*$N$7)/A6taxstdlife))</f>
        <v>0</v>
      </c>
      <c r="BG554" s="164">
        <f>IF(A6taxstdlife="n/a","n/a",IF(BG$3&gt;(A6taxstdlife+$E554),((Input!$N$148+Input!$N$114)*$N$7)-SUM($N554:BF554),((Input!$N$148+Input!$N$114)*$N$7)/A6taxstdlife))</f>
        <v>0</v>
      </c>
      <c r="BH554" s="164">
        <f>IF(A6taxstdlife="n/a","n/a",IF(BH$3&gt;(A6taxstdlife+$E554),((Input!$N$148+Input!$N$114)*$N$7)-SUM($N554:BG554),((Input!$N$148+Input!$N$114)*$N$7)/A6taxstdlife))</f>
        <v>0</v>
      </c>
      <c r="BI554" s="164">
        <f>IF(A6taxstdlife="n/a","n/a",IF(BI$3&gt;(A6taxstdlife+$E554),((Input!$N$148+Input!$N$114)*$N$7)-SUM($N554:BH554),((Input!$N$148+Input!$N$114)*$N$7)/A6taxstdlife))</f>
        <v>0</v>
      </c>
      <c r="BJ554" s="18"/>
      <c r="BK554" s="18"/>
      <c r="BL554"/>
      <c r="BM554"/>
      <c r="BN554"/>
      <c r="BO554"/>
      <c r="BP554"/>
      <c r="BQ554"/>
      <c r="BR554"/>
      <c r="BS554"/>
      <c r="BT554"/>
      <c r="BU554"/>
      <c r="BV554"/>
      <c r="BW554"/>
      <c r="BX554"/>
      <c r="BY554"/>
      <c r="BZ554"/>
      <c r="CA554"/>
      <c r="CB554"/>
      <c r="CC554"/>
      <c r="CD554"/>
      <c r="CE554"/>
      <c r="CF554"/>
      <c r="CG554"/>
      <c r="CH554"/>
      <c r="CI554"/>
      <c r="CJ554"/>
      <c r="CK554"/>
      <c r="CL554"/>
      <c r="CM554"/>
      <c r="CN554"/>
      <c r="CO554"/>
      <c r="CP554"/>
      <c r="CQ554"/>
      <c r="CR554"/>
      <c r="CS554"/>
      <c r="CT554"/>
      <c r="CU554"/>
      <c r="CV554"/>
      <c r="CW554"/>
      <c r="CX554"/>
      <c r="CY554"/>
      <c r="CZ554"/>
      <c r="DA554"/>
      <c r="DB554"/>
      <c r="DC554"/>
      <c r="DD554"/>
      <c r="DE554"/>
      <c r="DF554"/>
      <c r="DG554"/>
      <c r="DH554"/>
      <c r="DI554"/>
      <c r="DJ554"/>
      <c r="DK554"/>
      <c r="DL554"/>
      <c r="DM554"/>
      <c r="DN554"/>
      <c r="DO554"/>
      <c r="DP554"/>
      <c r="DQ554"/>
      <c r="DR554"/>
      <c r="DS554"/>
      <c r="DT554"/>
      <c r="DU554"/>
      <c r="DV554"/>
      <c r="DW554"/>
      <c r="DX554"/>
      <c r="DY554"/>
      <c r="DZ554"/>
      <c r="EA554"/>
      <c r="EB554"/>
      <c r="EC554"/>
      <c r="ED554"/>
      <c r="EE554"/>
      <c r="EF554"/>
      <c r="EG554"/>
      <c r="EH554"/>
      <c r="EI554"/>
      <c r="EJ554"/>
      <c r="EK554"/>
      <c r="EL554"/>
      <c r="EM554"/>
      <c r="EN554"/>
      <c r="EO554"/>
      <c r="EP554"/>
      <c r="EQ554"/>
      <c r="ER554"/>
      <c r="ES554"/>
      <c r="ET554"/>
      <c r="EU554"/>
      <c r="EV554"/>
      <c r="EW554"/>
      <c r="EX554"/>
      <c r="EY554"/>
      <c r="EZ554"/>
      <c r="FA554"/>
      <c r="FB554"/>
      <c r="FC554"/>
      <c r="FD554"/>
      <c r="FE554"/>
      <c r="FF554"/>
      <c r="FG554"/>
      <c r="FH554"/>
      <c r="FI554"/>
      <c r="FJ554"/>
      <c r="FK554"/>
      <c r="FL554"/>
      <c r="FM554"/>
      <c r="FN554"/>
      <c r="FO554"/>
      <c r="FP554"/>
      <c r="FQ554"/>
      <c r="FR554"/>
      <c r="FS554"/>
      <c r="FT554"/>
      <c r="FU554"/>
      <c r="FV554"/>
      <c r="FW554"/>
      <c r="FX554"/>
      <c r="FY554"/>
      <c r="FZ554"/>
      <c r="GA554"/>
      <c r="GB554"/>
      <c r="GC554"/>
      <c r="GD554"/>
      <c r="GE554"/>
      <c r="GF554"/>
      <c r="GG554"/>
      <c r="GH554"/>
      <c r="GI554"/>
      <c r="GJ554"/>
      <c r="GK554"/>
      <c r="GL554"/>
      <c r="GM554"/>
      <c r="GN554"/>
      <c r="GO554"/>
      <c r="GP554"/>
      <c r="GQ554"/>
      <c r="GR554"/>
      <c r="GS554"/>
      <c r="GT554"/>
      <c r="GU554"/>
      <c r="GV554"/>
      <c r="GW554"/>
      <c r="GX554"/>
      <c r="GY554"/>
      <c r="GZ554"/>
      <c r="HA554"/>
      <c r="HB554"/>
      <c r="HC554"/>
      <c r="HD554"/>
      <c r="HE554"/>
      <c r="HF554"/>
      <c r="HG554"/>
      <c r="HH554"/>
      <c r="HI554"/>
      <c r="HJ554"/>
      <c r="HK554"/>
      <c r="HL554"/>
      <c r="HM554"/>
      <c r="HN554"/>
      <c r="HO554"/>
      <c r="HP554"/>
      <c r="HQ554"/>
      <c r="HR554"/>
      <c r="HS554"/>
      <c r="HT554"/>
      <c r="HU554"/>
      <c r="HV554"/>
      <c r="HW554"/>
      <c r="HX554"/>
      <c r="HY554"/>
      <c r="HZ554"/>
      <c r="IA554"/>
      <c r="IB554"/>
      <c r="IC554"/>
      <c r="ID554"/>
      <c r="IE554"/>
      <c r="IF554"/>
      <c r="IG554"/>
      <c r="IH554"/>
      <c r="II554"/>
      <c r="IJ554"/>
      <c r="IK554"/>
      <c r="IL554"/>
      <c r="IM554"/>
      <c r="IN554"/>
      <c r="IO554"/>
      <c r="IP554"/>
      <c r="IQ554"/>
      <c r="IR554"/>
      <c r="IS554"/>
      <c r="IT554"/>
      <c r="IU554"/>
      <c r="IV554"/>
    </row>
    <row r="555" spans="1:256" s="5" customFormat="1" hidden="1" outlineLevel="2" x14ac:dyDescent="0.2">
      <c r="A555" s="18"/>
      <c r="B555" s="18"/>
      <c r="C555" s="36"/>
      <c r="D555" s="485"/>
      <c r="E555" s="283">
        <v>9</v>
      </c>
      <c r="F555" s="38"/>
      <c r="G555" s="306"/>
      <c r="H555" s="308"/>
      <c r="I555" s="308"/>
      <c r="J555" s="308"/>
      <c r="K555" s="308"/>
      <c r="L555" s="308"/>
      <c r="M555" s="308"/>
      <c r="N555" s="308"/>
      <c r="O555" s="307"/>
      <c r="P555" s="164">
        <f>IF(A6taxstdlife="n/a","n/a",IF(P$3&gt;(A6taxstdlife+$E555),((Input!$O$148+Input!$O$114)*$O$7)-SUM($O555:O555),((Input!$O$148+Input!$O$114)*$O$7)/A6taxstdlife))</f>
        <v>0</v>
      </c>
      <c r="Q555" s="164">
        <f>IF(A6taxstdlife="n/a","n/a",IF(Q$3&gt;(A6taxstdlife+$E555),((Input!$O$148+Input!$O$114)*$O$7)-SUM($O555:P555),((Input!$O$148+Input!$O$114)*$O$7)/A6taxstdlife))</f>
        <v>0</v>
      </c>
      <c r="R555" s="164">
        <f>IF(A6taxstdlife="n/a","n/a",IF(R$3&gt;(A6taxstdlife+$E555),((Input!$O$148+Input!$O$114)*$O$7)-SUM($O555:Q555),((Input!$O$148+Input!$O$114)*$O$7)/A6taxstdlife))</f>
        <v>0</v>
      </c>
      <c r="S555" s="164">
        <f>IF(A6taxstdlife="n/a","n/a",IF(S$3&gt;(A6taxstdlife+$E555),((Input!$O$148+Input!$O$114)*$O$7)-SUM($O555:R555),((Input!$O$148+Input!$O$114)*$O$7)/A6taxstdlife))</f>
        <v>0</v>
      </c>
      <c r="T555" s="164">
        <f>IF(A6taxstdlife="n/a","n/a",IF(T$3&gt;(A6taxstdlife+$E555),((Input!$O$148+Input!$O$114)*$O$7)-SUM($O555:S555),((Input!$O$148+Input!$O$114)*$O$7)/A6taxstdlife))</f>
        <v>0</v>
      </c>
      <c r="U555" s="164">
        <f>IF(A6taxstdlife="n/a","n/a",IF(U$3&gt;(A6taxstdlife+$E555),((Input!$O$148+Input!$O$114)*$O$7)-SUM($O555:T555),((Input!$O$148+Input!$O$114)*$O$7)/A6taxstdlife))</f>
        <v>0</v>
      </c>
      <c r="V555" s="164">
        <f>IF(A6taxstdlife="n/a","n/a",IF(V$3&gt;(A6taxstdlife+$E555),((Input!$O$148+Input!$O$114)*$O$7)-SUM($O555:U555),((Input!$O$148+Input!$O$114)*$O$7)/A6taxstdlife))</f>
        <v>0</v>
      </c>
      <c r="W555" s="164">
        <f>IF(A6taxstdlife="n/a","n/a",IF(W$3&gt;(A6taxstdlife+$E555),((Input!$O$148+Input!$O$114)*$O$7)-SUM($O555:V555),((Input!$O$148+Input!$O$114)*$O$7)/A6taxstdlife))</f>
        <v>0</v>
      </c>
      <c r="X555" s="164">
        <f>IF(A6taxstdlife="n/a","n/a",IF(X$3&gt;(A6taxstdlife+$E555),((Input!$O$148+Input!$O$114)*$O$7)-SUM($O555:W555),((Input!$O$148+Input!$O$114)*$O$7)/A6taxstdlife))</f>
        <v>0</v>
      </c>
      <c r="Y555" s="164">
        <f>IF(A6taxstdlife="n/a","n/a",IF(Y$3&gt;(A6taxstdlife+$E555),((Input!$O$148+Input!$O$114)*$O$7)-SUM($O555:X555),((Input!$O$148+Input!$O$114)*$O$7)/A6taxstdlife))</f>
        <v>0</v>
      </c>
      <c r="Z555" s="164">
        <f>IF(A6taxstdlife="n/a","n/a",IF(Z$3&gt;(A6taxstdlife+$E555),((Input!$O$148+Input!$O$114)*$O$7)-SUM($O555:Y555),((Input!$O$148+Input!$O$114)*$O$7)/A6taxstdlife))</f>
        <v>0</v>
      </c>
      <c r="AA555" s="164">
        <f>IF(A6taxstdlife="n/a","n/a",IF(AA$3&gt;(A6taxstdlife+$E555),((Input!$O$148+Input!$O$114)*$O$7)-SUM($O555:Z555),((Input!$O$148+Input!$O$114)*$O$7)/A6taxstdlife))</f>
        <v>0</v>
      </c>
      <c r="AB555" s="164">
        <f>IF(A6taxstdlife="n/a","n/a",IF(AB$3&gt;(A6taxstdlife+$E555),((Input!$O$148+Input!$O$114)*$O$7)-SUM($O555:AA555),((Input!$O$148+Input!$O$114)*$O$7)/A6taxstdlife))</f>
        <v>0</v>
      </c>
      <c r="AC555" s="164">
        <f>IF(A6taxstdlife="n/a","n/a",IF(AC$3&gt;(A6taxstdlife+$E555),((Input!$O$148+Input!$O$114)*$O$7)-SUM($O555:AB555),((Input!$O$148+Input!$O$114)*$O$7)/A6taxstdlife))</f>
        <v>0</v>
      </c>
      <c r="AD555" s="164">
        <f>IF(A6taxstdlife="n/a","n/a",IF(AD$3&gt;(A6taxstdlife+$E555),((Input!$O$148+Input!$O$114)*$O$7)-SUM($O555:AC555),((Input!$O$148+Input!$O$114)*$O$7)/A6taxstdlife))</f>
        <v>0</v>
      </c>
      <c r="AE555" s="164">
        <f>IF(A6taxstdlife="n/a","n/a",IF(AE$3&gt;(A6taxstdlife+$E555),((Input!$O$148+Input!$O$114)*$O$7)-SUM($O555:AD555),((Input!$O$148+Input!$O$114)*$O$7)/A6taxstdlife))</f>
        <v>0</v>
      </c>
      <c r="AF555" s="164">
        <f>IF(A6taxstdlife="n/a","n/a",IF(AF$3&gt;(A6taxstdlife+$E555),((Input!$O$148+Input!$O$114)*$O$7)-SUM($O555:AE555),((Input!$O$148+Input!$O$114)*$O$7)/A6taxstdlife))</f>
        <v>0</v>
      </c>
      <c r="AG555" s="164">
        <f>IF(A6taxstdlife="n/a","n/a",IF(AG$3&gt;(A6taxstdlife+$E555),((Input!$O$148+Input!$O$114)*$O$7)-SUM($O555:AF555),((Input!$O$148+Input!$O$114)*$O$7)/A6taxstdlife))</f>
        <v>0</v>
      </c>
      <c r="AH555" s="164">
        <f>IF(A6taxstdlife="n/a","n/a",IF(AH$3&gt;(A6taxstdlife+$E555),((Input!$O$148+Input!$O$114)*$O$7)-SUM($O555:AG555),((Input!$O$148+Input!$O$114)*$O$7)/A6taxstdlife))</f>
        <v>0</v>
      </c>
      <c r="AI555" s="164">
        <f>IF(A6taxstdlife="n/a","n/a",IF(AI$3&gt;(A6taxstdlife+$E555),((Input!$O$148+Input!$O$114)*$O$7)-SUM($O555:AH555),((Input!$O$148+Input!$O$114)*$O$7)/A6taxstdlife))</f>
        <v>0</v>
      </c>
      <c r="AJ555" s="164">
        <f>IF(A6taxstdlife="n/a","n/a",IF(AJ$3&gt;(A6taxstdlife+$E555),((Input!$O$148+Input!$O$114)*$O$7)-SUM($O555:AI555),((Input!$O$148+Input!$O$114)*$O$7)/A6taxstdlife))</f>
        <v>0</v>
      </c>
      <c r="AK555" s="164">
        <f>IF(A6taxstdlife="n/a","n/a",IF(AK$3&gt;(A6taxstdlife+$E555),((Input!$O$148+Input!$O$114)*$O$7)-SUM($O555:AJ555),((Input!$O$148+Input!$O$114)*$O$7)/A6taxstdlife))</f>
        <v>0</v>
      </c>
      <c r="AL555" s="164">
        <f>IF(A6taxstdlife="n/a","n/a",IF(AL$3&gt;(A6taxstdlife+$E555),((Input!$O$148+Input!$O$114)*$O$7)-SUM($O555:AK555),((Input!$O$148+Input!$O$114)*$O$7)/A6taxstdlife))</f>
        <v>0</v>
      </c>
      <c r="AM555" s="164">
        <f>IF(A6taxstdlife="n/a","n/a",IF(AM$3&gt;(A6taxstdlife+$E555),((Input!$O$148+Input!$O$114)*$O$7)-SUM($O555:AL555),((Input!$O$148+Input!$O$114)*$O$7)/A6taxstdlife))</f>
        <v>0</v>
      </c>
      <c r="AN555" s="164">
        <f>IF(A6taxstdlife="n/a","n/a",IF(AN$3&gt;(A6taxstdlife+$E555),((Input!$O$148+Input!$O$114)*$O$7)-SUM($O555:AM555),((Input!$O$148+Input!$O$114)*$O$7)/A6taxstdlife))</f>
        <v>0</v>
      </c>
      <c r="AO555" s="164">
        <f>IF(A6taxstdlife="n/a","n/a",IF(AO$3&gt;(A6taxstdlife+$E555),((Input!$O$148+Input!$O$114)*$O$7)-SUM($O555:AN555),((Input!$O$148+Input!$O$114)*$O$7)/A6taxstdlife))</f>
        <v>0</v>
      </c>
      <c r="AP555" s="164">
        <f>IF(A6taxstdlife="n/a","n/a",IF(AP$3&gt;(A6taxstdlife+$E555),((Input!$O$148+Input!$O$114)*$O$7)-SUM($O555:AO555),((Input!$O$148+Input!$O$114)*$O$7)/A6taxstdlife))</f>
        <v>0</v>
      </c>
      <c r="AQ555" s="164">
        <f>IF(A6taxstdlife="n/a","n/a",IF(AQ$3&gt;(A6taxstdlife+$E555),((Input!$O$148+Input!$O$114)*$O$7)-SUM($O555:AP555),((Input!$O$148+Input!$O$114)*$O$7)/A6taxstdlife))</f>
        <v>0</v>
      </c>
      <c r="AR555" s="164">
        <f>IF(A6taxstdlife="n/a","n/a",IF(AR$3&gt;(A6taxstdlife+$E555),((Input!$O$148+Input!$O$114)*$O$7)-SUM($O555:AQ555),((Input!$O$148+Input!$O$114)*$O$7)/A6taxstdlife))</f>
        <v>0</v>
      </c>
      <c r="AS555" s="164">
        <f>IF(A6taxstdlife="n/a","n/a",IF(AS$3&gt;(A6taxstdlife+$E555),((Input!$O$148+Input!$O$114)*$O$7)-SUM($O555:AR555),((Input!$O$148+Input!$O$114)*$O$7)/A6taxstdlife))</f>
        <v>0</v>
      </c>
      <c r="AT555" s="164">
        <f>IF(A6taxstdlife="n/a","n/a",IF(AT$3&gt;(A6taxstdlife+$E555),((Input!$O$148+Input!$O$114)*$O$7)-SUM($O555:AS555),((Input!$O$148+Input!$O$114)*$O$7)/A6taxstdlife))</f>
        <v>0</v>
      </c>
      <c r="AU555" s="164">
        <f>IF(A6taxstdlife="n/a","n/a",IF(AU$3&gt;(A6taxstdlife+$E555),((Input!$O$148+Input!$O$114)*$O$7)-SUM($O555:AT555),((Input!$O$148+Input!$O$114)*$O$7)/A6taxstdlife))</f>
        <v>0</v>
      </c>
      <c r="AV555" s="164">
        <f>IF(A6taxstdlife="n/a","n/a",IF(AV$3&gt;(A6taxstdlife+$E555),((Input!$O$148+Input!$O$114)*$O$7)-SUM($O555:AU555),((Input!$O$148+Input!$O$114)*$O$7)/A6taxstdlife))</f>
        <v>0</v>
      </c>
      <c r="AW555" s="164">
        <f>IF(A6taxstdlife="n/a","n/a",IF(AW$3&gt;(A6taxstdlife+$E555),((Input!$O$148+Input!$O$114)*$O$7)-SUM($O555:AV555),((Input!$O$148+Input!$O$114)*$O$7)/A6taxstdlife))</f>
        <v>0</v>
      </c>
      <c r="AX555" s="164">
        <f>IF(A6taxstdlife="n/a","n/a",IF(AX$3&gt;(A6taxstdlife+$E555),((Input!$O$148+Input!$O$114)*$O$7)-SUM($O555:AW555),((Input!$O$148+Input!$O$114)*$O$7)/A6taxstdlife))</f>
        <v>0</v>
      </c>
      <c r="AY555" s="164">
        <f>IF(A6taxstdlife="n/a","n/a",IF(AY$3&gt;(A6taxstdlife+$E555),((Input!$O$148+Input!$O$114)*$O$7)-SUM($O555:AX555),((Input!$O$148+Input!$O$114)*$O$7)/A6taxstdlife))</f>
        <v>0</v>
      </c>
      <c r="AZ555" s="164">
        <f>IF(A6taxstdlife="n/a","n/a",IF(AZ$3&gt;(A6taxstdlife+$E555),((Input!$O$148+Input!$O$114)*$O$7)-SUM($O555:AY555),((Input!$O$148+Input!$O$114)*$O$7)/A6taxstdlife))</f>
        <v>0</v>
      </c>
      <c r="BA555" s="164">
        <f>IF(A6taxstdlife="n/a","n/a",IF(BA$3&gt;(A6taxstdlife+$E555),((Input!$O$148+Input!$O$114)*$O$7)-SUM($O555:AZ555),((Input!$O$148+Input!$O$114)*$O$7)/A6taxstdlife))</f>
        <v>0</v>
      </c>
      <c r="BB555" s="164">
        <f>IF(A6taxstdlife="n/a","n/a",IF(BB$3&gt;(A6taxstdlife+$E555),((Input!$O$148+Input!$O$114)*$O$7)-SUM($O555:BA555),((Input!$O$148+Input!$O$114)*$O$7)/A6taxstdlife))</f>
        <v>0</v>
      </c>
      <c r="BC555" s="164">
        <f>IF(A6taxstdlife="n/a","n/a",IF(BC$3&gt;(A6taxstdlife+$E555),((Input!$O$148+Input!$O$114)*$O$7)-SUM($O555:BB555),((Input!$O$148+Input!$O$114)*$O$7)/A6taxstdlife))</f>
        <v>0</v>
      </c>
      <c r="BD555" s="164">
        <f>IF(A6taxstdlife="n/a","n/a",IF(BD$3&gt;(A6taxstdlife+$E555),((Input!$O$148+Input!$O$114)*$O$7)-SUM($O555:BC555),((Input!$O$148+Input!$O$114)*$O$7)/A6taxstdlife))</f>
        <v>0</v>
      </c>
      <c r="BE555" s="164">
        <f>IF(A6taxstdlife="n/a","n/a",IF(BE$3&gt;(A6taxstdlife+$E555),((Input!$O$148+Input!$O$114)*$O$7)-SUM($O555:BD555),((Input!$O$148+Input!$O$114)*$O$7)/A6taxstdlife))</f>
        <v>0</v>
      </c>
      <c r="BF555" s="164">
        <f>IF(A6taxstdlife="n/a","n/a",IF(BF$3&gt;(A6taxstdlife+$E555),((Input!$O$148+Input!$O$114)*$O$7)-SUM($O555:BE555),((Input!$O$148+Input!$O$114)*$O$7)/A6taxstdlife))</f>
        <v>0</v>
      </c>
      <c r="BG555" s="164">
        <f>IF(A6taxstdlife="n/a","n/a",IF(BG$3&gt;(A6taxstdlife+$E555),((Input!$O$148+Input!$O$114)*$O$7)-SUM($O555:BF555),((Input!$O$148+Input!$O$114)*$O$7)/A6taxstdlife))</f>
        <v>0</v>
      </c>
      <c r="BH555" s="164">
        <f>IF(A6taxstdlife="n/a","n/a",IF(BH$3&gt;(A6taxstdlife+$E555),((Input!$O$148+Input!$O$114)*$O$7)-SUM($O555:BG555),((Input!$O$148+Input!$O$114)*$O$7)/A6taxstdlife))</f>
        <v>0</v>
      </c>
      <c r="BI555" s="164">
        <f>IF(A6taxstdlife="n/a","n/a",IF(BI$3&gt;(A6taxstdlife+$E555),((Input!$O$148+Input!$O$114)*$O$7)-SUM($O555:BH555),((Input!$O$148+Input!$O$114)*$O$7)/A6taxstdlife))</f>
        <v>0</v>
      </c>
      <c r="BJ555" s="18"/>
      <c r="BK555" s="18"/>
      <c r="BL555"/>
      <c r="BM555"/>
      <c r="BN555"/>
      <c r="BO555"/>
      <c r="BP555"/>
      <c r="BQ555"/>
      <c r="BR555"/>
      <c r="BS555"/>
      <c r="BT555"/>
      <c r="BU555"/>
      <c r="BV555"/>
      <c r="BW555"/>
      <c r="BX555"/>
      <c r="BY555"/>
      <c r="BZ555"/>
      <c r="CA555"/>
      <c r="CB555"/>
      <c r="CC555"/>
      <c r="CD555"/>
      <c r="CE555"/>
      <c r="CF555"/>
      <c r="CG555"/>
      <c r="CH555"/>
      <c r="CI555"/>
      <c r="CJ555"/>
      <c r="CK555"/>
      <c r="CL555"/>
      <c r="CM555"/>
      <c r="CN555"/>
      <c r="CO555"/>
      <c r="CP555"/>
      <c r="CQ555"/>
      <c r="CR555"/>
      <c r="CS555"/>
      <c r="CT555"/>
      <c r="CU555"/>
      <c r="CV555"/>
      <c r="CW555"/>
      <c r="CX555"/>
      <c r="CY555"/>
      <c r="CZ555"/>
      <c r="DA555"/>
      <c r="DB555"/>
      <c r="DC555"/>
      <c r="DD555"/>
      <c r="DE555"/>
      <c r="DF555"/>
      <c r="DG555"/>
      <c r="DH555"/>
      <c r="DI555"/>
      <c r="DJ555"/>
      <c r="DK555"/>
      <c r="DL555"/>
      <c r="DM555"/>
      <c r="DN555"/>
      <c r="DO555"/>
      <c r="DP555"/>
      <c r="DQ555"/>
      <c r="DR555"/>
      <c r="DS555"/>
      <c r="DT555"/>
      <c r="DU555"/>
      <c r="DV555"/>
      <c r="DW555"/>
      <c r="DX555"/>
      <c r="DY555"/>
      <c r="DZ555"/>
      <c r="EA555"/>
      <c r="EB555"/>
      <c r="EC555"/>
      <c r="ED555"/>
      <c r="EE555"/>
      <c r="EF555"/>
      <c r="EG555"/>
      <c r="EH555"/>
      <c r="EI555"/>
      <c r="EJ555"/>
      <c r="EK555"/>
      <c r="EL555"/>
      <c r="EM555"/>
      <c r="EN555"/>
      <c r="EO555"/>
      <c r="EP555"/>
      <c r="EQ555"/>
      <c r="ER555"/>
      <c r="ES555"/>
      <c r="ET555"/>
      <c r="EU555"/>
      <c r="EV555"/>
      <c r="EW555"/>
      <c r="EX555"/>
      <c r="EY555"/>
      <c r="EZ555"/>
      <c r="FA555"/>
      <c r="FB555"/>
      <c r="FC555"/>
      <c r="FD555"/>
      <c r="FE555"/>
      <c r="FF555"/>
      <c r="FG555"/>
      <c r="FH555"/>
      <c r="FI555"/>
      <c r="FJ555"/>
      <c r="FK555"/>
      <c r="FL555"/>
      <c r="FM555"/>
      <c r="FN555"/>
      <c r="FO555"/>
      <c r="FP555"/>
      <c r="FQ555"/>
      <c r="FR555"/>
      <c r="FS555"/>
      <c r="FT555"/>
      <c r="FU555"/>
      <c r="FV555"/>
      <c r="FW555"/>
      <c r="FX555"/>
      <c r="FY555"/>
      <c r="FZ555"/>
      <c r="GA555"/>
      <c r="GB555"/>
      <c r="GC555"/>
      <c r="GD555"/>
      <c r="GE555"/>
      <c r="GF555"/>
      <c r="GG555"/>
      <c r="GH555"/>
      <c r="GI555"/>
      <c r="GJ555"/>
      <c r="GK555"/>
      <c r="GL555"/>
      <c r="GM555"/>
      <c r="GN555"/>
      <c r="GO555"/>
      <c r="GP555"/>
      <c r="GQ555"/>
      <c r="GR555"/>
      <c r="GS555"/>
      <c r="GT555"/>
      <c r="GU555"/>
      <c r="GV555"/>
      <c r="GW555"/>
      <c r="GX555"/>
      <c r="GY555"/>
      <c r="GZ555"/>
      <c r="HA555"/>
      <c r="HB555"/>
      <c r="HC555"/>
      <c r="HD555"/>
      <c r="HE555"/>
      <c r="HF555"/>
      <c r="HG555"/>
      <c r="HH555"/>
      <c r="HI555"/>
      <c r="HJ555"/>
      <c r="HK555"/>
      <c r="HL555"/>
      <c r="HM555"/>
      <c r="HN555"/>
      <c r="HO555"/>
      <c r="HP555"/>
      <c r="HQ555"/>
      <c r="HR555"/>
      <c r="HS555"/>
      <c r="HT555"/>
      <c r="HU555"/>
      <c r="HV555"/>
      <c r="HW555"/>
      <c r="HX555"/>
      <c r="HY555"/>
      <c r="HZ555"/>
      <c r="IA555"/>
      <c r="IB555"/>
      <c r="IC555"/>
      <c r="ID555"/>
      <c r="IE555"/>
      <c r="IF555"/>
      <c r="IG555"/>
      <c r="IH555"/>
      <c r="II555"/>
      <c r="IJ555"/>
      <c r="IK555"/>
      <c r="IL555"/>
      <c r="IM555"/>
      <c r="IN555"/>
      <c r="IO555"/>
      <c r="IP555"/>
      <c r="IQ555"/>
      <c r="IR555"/>
      <c r="IS555"/>
      <c r="IT555"/>
      <c r="IU555"/>
      <c r="IV555"/>
    </row>
    <row r="556" spans="1:256" s="5" customFormat="1" hidden="1" outlineLevel="2" x14ac:dyDescent="0.2">
      <c r="A556" s="18"/>
      <c r="B556" s="18"/>
      <c r="C556" s="36"/>
      <c r="D556" s="485"/>
      <c r="E556" s="284">
        <v>10</v>
      </c>
      <c r="F556" s="38"/>
      <c r="G556" s="306"/>
      <c r="H556" s="308"/>
      <c r="I556" s="308"/>
      <c r="J556" s="308"/>
      <c r="K556" s="308"/>
      <c r="L556" s="308"/>
      <c r="M556" s="308"/>
      <c r="N556" s="308"/>
      <c r="O556" s="308"/>
      <c r="P556" s="307"/>
      <c r="Q556" s="164">
        <f>IF(A6taxstdlife="n/a","n/a",IF(Q$3&gt;(A6taxstdlife+$E556),((Input!$P$148+Input!$P$114)*$P$7)-SUM($P556:P556),((Input!$P$148+Input!$P$114)*$P$7)/A6taxstdlife))</f>
        <v>0</v>
      </c>
      <c r="R556" s="164">
        <f>IF(A6taxstdlife="n/a","n/a",IF(R$3&gt;(A6taxstdlife+$E556),((Input!$P$148+Input!$P$114)*$P$7)-SUM($P556:Q556),((Input!$P$148+Input!$P$114)*$P$7)/A6taxstdlife))</f>
        <v>0</v>
      </c>
      <c r="S556" s="164">
        <f>IF(A6taxstdlife="n/a","n/a",IF(S$3&gt;(A6taxstdlife+$E556),((Input!$P$148+Input!$P$114)*$P$7)-SUM($P556:R556),((Input!$P$148+Input!$P$114)*$P$7)/A6taxstdlife))</f>
        <v>0</v>
      </c>
      <c r="T556" s="164">
        <f>IF(A6taxstdlife="n/a","n/a",IF(T$3&gt;(A6taxstdlife+$E556),((Input!$P$148+Input!$P$114)*$P$7)-SUM($P556:S556),((Input!$P$148+Input!$P$114)*$P$7)/A6taxstdlife))</f>
        <v>0</v>
      </c>
      <c r="U556" s="164">
        <f>IF(A6taxstdlife="n/a","n/a",IF(U$3&gt;(A6taxstdlife+$E556),((Input!$P$148+Input!$P$114)*$P$7)-SUM($P556:T556),((Input!$P$148+Input!$P$114)*$P$7)/A6taxstdlife))</f>
        <v>0</v>
      </c>
      <c r="V556" s="164">
        <f>IF(A6taxstdlife="n/a","n/a",IF(V$3&gt;(A6taxstdlife+$E556),((Input!$P$148+Input!$P$114)*$P$7)-SUM($P556:U556),((Input!$P$148+Input!$P$114)*$P$7)/A6taxstdlife))</f>
        <v>0</v>
      </c>
      <c r="W556" s="164">
        <f>IF(A6taxstdlife="n/a","n/a",IF(W$3&gt;(A6taxstdlife+$E556),((Input!$P$148+Input!$P$114)*$P$7)-SUM($P556:V556),((Input!$P$148+Input!$P$114)*$P$7)/A6taxstdlife))</f>
        <v>0</v>
      </c>
      <c r="X556" s="164">
        <f>IF(A6taxstdlife="n/a","n/a",IF(X$3&gt;(A6taxstdlife+$E556),((Input!$P$148+Input!$P$114)*$P$7)-SUM($P556:W556),((Input!$P$148+Input!$P$114)*$P$7)/A6taxstdlife))</f>
        <v>0</v>
      </c>
      <c r="Y556" s="164">
        <f>IF(A6taxstdlife="n/a","n/a",IF(Y$3&gt;(A6taxstdlife+$E556),((Input!$P$148+Input!$P$114)*$P$7)-SUM($P556:X556),((Input!$P$148+Input!$P$114)*$P$7)/A6taxstdlife))</f>
        <v>0</v>
      </c>
      <c r="Z556" s="164">
        <f>IF(A6taxstdlife="n/a","n/a",IF(Z$3&gt;(A6taxstdlife+$E556),((Input!$P$148+Input!$P$114)*$P$7)-SUM($P556:Y556),((Input!$P$148+Input!$P$114)*$P$7)/A6taxstdlife))</f>
        <v>0</v>
      </c>
      <c r="AA556" s="164">
        <f>IF(A6taxstdlife="n/a","n/a",IF(AA$3&gt;(A6taxstdlife+$E556),((Input!$P$148+Input!$P$114)*$P$7)-SUM($P556:Z556),((Input!$P$148+Input!$P$114)*$P$7)/A6taxstdlife))</f>
        <v>0</v>
      </c>
      <c r="AB556" s="164">
        <f>IF(A6taxstdlife="n/a","n/a",IF(AB$3&gt;(A6taxstdlife+$E556),((Input!$P$148+Input!$P$114)*$P$7)-SUM($P556:AA556),((Input!$P$148+Input!$P$114)*$P$7)/A6taxstdlife))</f>
        <v>0</v>
      </c>
      <c r="AC556" s="164">
        <f>IF(A6taxstdlife="n/a","n/a",IF(AC$3&gt;(A6taxstdlife+$E556),((Input!$P$148+Input!$P$114)*$P$7)-SUM($P556:AB556),((Input!$P$148+Input!$P$114)*$P$7)/A6taxstdlife))</f>
        <v>0</v>
      </c>
      <c r="AD556" s="164">
        <f>IF(A6taxstdlife="n/a","n/a",IF(AD$3&gt;(A6taxstdlife+$E556),((Input!$P$148+Input!$P$114)*$P$7)-SUM($P556:AC556),((Input!$P$148+Input!$P$114)*$P$7)/A6taxstdlife))</f>
        <v>0</v>
      </c>
      <c r="AE556" s="164">
        <f>IF(A6taxstdlife="n/a","n/a",IF(AE$3&gt;(A6taxstdlife+$E556),((Input!$P$148+Input!$P$114)*$P$7)-SUM($P556:AD556),((Input!$P$148+Input!$P$114)*$P$7)/A6taxstdlife))</f>
        <v>0</v>
      </c>
      <c r="AF556" s="164">
        <f>IF(A6taxstdlife="n/a","n/a",IF(AF$3&gt;(A6taxstdlife+$E556),((Input!$P$148+Input!$P$114)*$P$7)-SUM($P556:AE556),((Input!$P$148+Input!$P$114)*$P$7)/A6taxstdlife))</f>
        <v>0</v>
      </c>
      <c r="AG556" s="164">
        <f>IF(A6taxstdlife="n/a","n/a",IF(AG$3&gt;(A6taxstdlife+$E556),((Input!$P$148+Input!$P$114)*$P$7)-SUM($P556:AF556),((Input!$P$148+Input!$P$114)*$P$7)/A6taxstdlife))</f>
        <v>0</v>
      </c>
      <c r="AH556" s="164">
        <f>IF(A6taxstdlife="n/a","n/a",IF(AH$3&gt;(A6taxstdlife+$E556),((Input!$P$148+Input!$P$114)*$P$7)-SUM($P556:AG556),((Input!$P$148+Input!$P$114)*$P$7)/A6taxstdlife))</f>
        <v>0</v>
      </c>
      <c r="AI556" s="164">
        <f>IF(A6taxstdlife="n/a","n/a",IF(AI$3&gt;(A6taxstdlife+$E556),((Input!$P$148+Input!$P$114)*$P$7)-SUM($P556:AH556),((Input!$P$148+Input!$P$114)*$P$7)/A6taxstdlife))</f>
        <v>0</v>
      </c>
      <c r="AJ556" s="164">
        <f>IF(A6taxstdlife="n/a","n/a",IF(AJ$3&gt;(A6taxstdlife+$E556),((Input!$P$148+Input!$P$114)*$P$7)-SUM($P556:AI556),((Input!$P$148+Input!$P$114)*$P$7)/A6taxstdlife))</f>
        <v>0</v>
      </c>
      <c r="AK556" s="164">
        <f>IF(A6taxstdlife="n/a","n/a",IF(AK$3&gt;(A6taxstdlife+$E556),((Input!$P$148+Input!$P$114)*$P$7)-SUM($P556:AJ556),((Input!$P$148+Input!$P$114)*$P$7)/A6taxstdlife))</f>
        <v>0</v>
      </c>
      <c r="AL556" s="164">
        <f>IF(A6taxstdlife="n/a","n/a",IF(AL$3&gt;(A6taxstdlife+$E556),((Input!$P$148+Input!$P$114)*$P$7)-SUM($P556:AK556),((Input!$P$148+Input!$P$114)*$P$7)/A6taxstdlife))</f>
        <v>0</v>
      </c>
      <c r="AM556" s="164">
        <f>IF(A6taxstdlife="n/a","n/a",IF(AM$3&gt;(A6taxstdlife+$E556),((Input!$P$148+Input!$P$114)*$P$7)-SUM($P556:AL556),((Input!$P$148+Input!$P$114)*$P$7)/A6taxstdlife))</f>
        <v>0</v>
      </c>
      <c r="AN556" s="164">
        <f>IF(A6taxstdlife="n/a","n/a",IF(AN$3&gt;(A6taxstdlife+$E556),((Input!$P$148+Input!$P$114)*$P$7)-SUM($P556:AM556),((Input!$P$148+Input!$P$114)*$P$7)/A6taxstdlife))</f>
        <v>0</v>
      </c>
      <c r="AO556" s="164">
        <f>IF(A6taxstdlife="n/a","n/a",IF(AO$3&gt;(A6taxstdlife+$E556),((Input!$P$148+Input!$P$114)*$P$7)-SUM($P556:AN556),((Input!$P$148+Input!$P$114)*$P$7)/A6taxstdlife))</f>
        <v>0</v>
      </c>
      <c r="AP556" s="164">
        <f>IF(A6taxstdlife="n/a","n/a",IF(AP$3&gt;(A6taxstdlife+$E556),((Input!$P$148+Input!$P$114)*$P$7)-SUM($P556:AO556),((Input!$P$148+Input!$P$114)*$P$7)/A6taxstdlife))</f>
        <v>0</v>
      </c>
      <c r="AQ556" s="164">
        <f>IF(A6taxstdlife="n/a","n/a",IF(AQ$3&gt;(A6taxstdlife+$E556),((Input!$P$148+Input!$P$114)*$P$7)-SUM($P556:AP556),((Input!$P$148+Input!$P$114)*$P$7)/A6taxstdlife))</f>
        <v>0</v>
      </c>
      <c r="AR556" s="164">
        <f>IF(A6taxstdlife="n/a","n/a",IF(AR$3&gt;(A6taxstdlife+$E556),((Input!$P$148+Input!$P$114)*$P$7)-SUM($P556:AQ556),((Input!$P$148+Input!$P$114)*$P$7)/A6taxstdlife))</f>
        <v>0</v>
      </c>
      <c r="AS556" s="164">
        <f>IF(A6taxstdlife="n/a","n/a",IF(AS$3&gt;(A6taxstdlife+$E556),((Input!$P$148+Input!$P$114)*$P$7)-SUM($P556:AR556),((Input!$P$148+Input!$P$114)*$P$7)/A6taxstdlife))</f>
        <v>0</v>
      </c>
      <c r="AT556" s="164">
        <f>IF(A6taxstdlife="n/a","n/a",IF(AT$3&gt;(A6taxstdlife+$E556),((Input!$P$148+Input!$P$114)*$P$7)-SUM($P556:AS556),((Input!$P$148+Input!$P$114)*$P$7)/A6taxstdlife))</f>
        <v>0</v>
      </c>
      <c r="AU556" s="164">
        <f>IF(A6taxstdlife="n/a","n/a",IF(AU$3&gt;(A6taxstdlife+$E556),((Input!$P$148+Input!$P$114)*$P$7)-SUM($P556:AT556),((Input!$P$148+Input!$P$114)*$P$7)/A6taxstdlife))</f>
        <v>0</v>
      </c>
      <c r="AV556" s="164">
        <f>IF(A6taxstdlife="n/a","n/a",IF(AV$3&gt;(A6taxstdlife+$E556),((Input!$P$148+Input!$P$114)*$P$7)-SUM($P556:AU556),((Input!$P$148+Input!$P$114)*$P$7)/A6taxstdlife))</f>
        <v>0</v>
      </c>
      <c r="AW556" s="164">
        <f>IF(A6taxstdlife="n/a","n/a",IF(AW$3&gt;(A6taxstdlife+$E556),((Input!$P$148+Input!$P$114)*$P$7)-SUM($P556:AV556),((Input!$P$148+Input!$P$114)*$P$7)/A6taxstdlife))</f>
        <v>0</v>
      </c>
      <c r="AX556" s="164">
        <f>IF(A6taxstdlife="n/a","n/a",IF(AX$3&gt;(A6taxstdlife+$E556),((Input!$P$148+Input!$P$114)*$P$7)-SUM($P556:AW556),((Input!$P$148+Input!$P$114)*$P$7)/A6taxstdlife))</f>
        <v>0</v>
      </c>
      <c r="AY556" s="164">
        <f>IF(A6taxstdlife="n/a","n/a",IF(AY$3&gt;(A6taxstdlife+$E556),((Input!$P$148+Input!$P$114)*$P$7)-SUM($P556:AX556),((Input!$P$148+Input!$P$114)*$P$7)/A6taxstdlife))</f>
        <v>0</v>
      </c>
      <c r="AZ556" s="164">
        <f>IF(A6taxstdlife="n/a","n/a",IF(AZ$3&gt;(A6taxstdlife+$E556),((Input!$P$148+Input!$P$114)*$P$7)-SUM($P556:AY556),((Input!$P$148+Input!$P$114)*$P$7)/A6taxstdlife))</f>
        <v>0</v>
      </c>
      <c r="BA556" s="164">
        <f>IF(A6taxstdlife="n/a","n/a",IF(BA$3&gt;(A6taxstdlife+$E556),((Input!$P$148+Input!$P$114)*$P$7)-SUM($P556:AZ556),((Input!$P$148+Input!$P$114)*$P$7)/A6taxstdlife))</f>
        <v>0</v>
      </c>
      <c r="BB556" s="164">
        <f>IF(A6taxstdlife="n/a","n/a",IF(BB$3&gt;(A6taxstdlife+$E556),((Input!$P$148+Input!$P$114)*$P$7)-SUM($P556:BA556),((Input!$P$148+Input!$P$114)*$P$7)/A6taxstdlife))</f>
        <v>0</v>
      </c>
      <c r="BC556" s="164">
        <f>IF(A6taxstdlife="n/a","n/a",IF(BC$3&gt;(A6taxstdlife+$E556),((Input!$P$148+Input!$P$114)*$P$7)-SUM($P556:BB556),((Input!$P$148+Input!$P$114)*$P$7)/A6taxstdlife))</f>
        <v>0</v>
      </c>
      <c r="BD556" s="164">
        <f>IF(A6taxstdlife="n/a","n/a",IF(BD$3&gt;(A6taxstdlife+$E556),((Input!$P$148+Input!$P$114)*$P$7)-SUM($P556:BC556),((Input!$P$148+Input!$P$114)*$P$7)/A6taxstdlife))</f>
        <v>0</v>
      </c>
      <c r="BE556" s="164">
        <f>IF(A6taxstdlife="n/a","n/a",IF(BE$3&gt;(A6taxstdlife+$E556),((Input!$P$148+Input!$P$114)*$P$7)-SUM($P556:BD556),((Input!$P$148+Input!$P$114)*$P$7)/A6taxstdlife))</f>
        <v>0</v>
      </c>
      <c r="BF556" s="164">
        <f>IF(A6taxstdlife="n/a","n/a",IF(BF$3&gt;(A6taxstdlife+$E556),((Input!$P$148+Input!$P$114)*$P$7)-SUM($P556:BE556),((Input!$P$148+Input!$P$114)*$P$7)/A6taxstdlife))</f>
        <v>0</v>
      </c>
      <c r="BG556" s="164">
        <f>IF(A6taxstdlife="n/a","n/a",IF(BG$3&gt;(A6taxstdlife+$E556),((Input!$P$148+Input!$P$114)*$P$7)-SUM($P556:BF556),((Input!$P$148+Input!$P$114)*$P$7)/A6taxstdlife))</f>
        <v>0</v>
      </c>
      <c r="BH556" s="164">
        <f>IF(A6taxstdlife="n/a","n/a",IF(BH$3&gt;(A6taxstdlife+$E556),((Input!$P$148+Input!$P$114)*$P$7)-SUM($P556:BG556),((Input!$P$148+Input!$P$114)*$P$7)/A6taxstdlife))</f>
        <v>0</v>
      </c>
      <c r="BI556" s="164">
        <f>IF(A6taxstdlife="n/a","n/a",IF(BI$3&gt;(A6taxstdlife+$E556),((Input!$P$148+Input!$P$114)*$P$7)-SUM($P556:BH556),((Input!$P$148+Input!$P$114)*$P$7)/A6taxstdlife))</f>
        <v>0</v>
      </c>
      <c r="BJ556" s="18"/>
      <c r="BK556" s="18"/>
      <c r="BL556"/>
      <c r="BM556"/>
      <c r="BN556"/>
      <c r="BO556"/>
      <c r="BP556"/>
      <c r="BQ556"/>
      <c r="BR556"/>
      <c r="BS556"/>
      <c r="BT556"/>
      <c r="BU556"/>
      <c r="BV556"/>
      <c r="BW556"/>
      <c r="BX556"/>
      <c r="BY556"/>
      <c r="BZ556"/>
      <c r="CA556"/>
      <c r="CB556"/>
      <c r="CC556"/>
      <c r="CD556"/>
      <c r="CE556"/>
      <c r="CF556"/>
      <c r="CG556"/>
      <c r="CH556"/>
      <c r="CI556"/>
      <c r="CJ556"/>
      <c r="CK556"/>
      <c r="CL556"/>
      <c r="CM556"/>
      <c r="CN556"/>
      <c r="CO556"/>
      <c r="CP556"/>
      <c r="CQ556"/>
      <c r="CR556"/>
      <c r="CS556"/>
      <c r="CT556"/>
      <c r="CU556"/>
      <c r="CV556"/>
      <c r="CW556"/>
      <c r="CX556"/>
      <c r="CY556"/>
      <c r="CZ556"/>
      <c r="DA556"/>
      <c r="DB556"/>
      <c r="DC556"/>
      <c r="DD556"/>
      <c r="DE556"/>
      <c r="DF556"/>
      <c r="DG556"/>
      <c r="DH556"/>
      <c r="DI556"/>
      <c r="DJ556"/>
      <c r="DK556"/>
      <c r="DL556"/>
      <c r="DM556"/>
      <c r="DN556"/>
      <c r="DO556"/>
      <c r="DP556"/>
      <c r="DQ556"/>
      <c r="DR556"/>
      <c r="DS556"/>
      <c r="DT556"/>
      <c r="DU556"/>
      <c r="DV556"/>
      <c r="DW556"/>
      <c r="DX556"/>
      <c r="DY556"/>
      <c r="DZ556"/>
      <c r="EA556"/>
      <c r="EB556"/>
      <c r="EC556"/>
      <c r="ED556"/>
      <c r="EE556"/>
      <c r="EF556"/>
      <c r="EG556"/>
      <c r="EH556"/>
      <c r="EI556"/>
      <c r="EJ556"/>
      <c r="EK556"/>
      <c r="EL556"/>
      <c r="EM556"/>
      <c r="EN556"/>
      <c r="EO556"/>
      <c r="EP556"/>
      <c r="EQ556"/>
      <c r="ER556"/>
      <c r="ES556"/>
      <c r="ET556"/>
      <c r="EU556"/>
      <c r="EV556"/>
      <c r="EW556"/>
      <c r="EX556"/>
      <c r="EY556"/>
      <c r="EZ556"/>
      <c r="FA556"/>
      <c r="FB556"/>
      <c r="FC556"/>
      <c r="FD556"/>
      <c r="FE556"/>
      <c r="FF556"/>
      <c r="FG556"/>
      <c r="FH556"/>
      <c r="FI556"/>
      <c r="FJ556"/>
      <c r="FK556"/>
      <c r="FL556"/>
      <c r="FM556"/>
      <c r="FN556"/>
      <c r="FO556"/>
      <c r="FP556"/>
      <c r="FQ556"/>
      <c r="FR556"/>
      <c r="FS556"/>
      <c r="FT556"/>
      <c r="FU556"/>
      <c r="FV556"/>
      <c r="FW556"/>
      <c r="FX556"/>
      <c r="FY556"/>
      <c r="FZ556"/>
      <c r="GA556"/>
      <c r="GB556"/>
      <c r="GC556"/>
      <c r="GD556"/>
      <c r="GE556"/>
      <c r="GF556"/>
      <c r="GG556"/>
      <c r="GH556"/>
      <c r="GI556"/>
      <c r="GJ556"/>
      <c r="GK556"/>
      <c r="GL556"/>
      <c r="GM556"/>
      <c r="GN556"/>
      <c r="GO556"/>
      <c r="GP556"/>
      <c r="GQ556"/>
      <c r="GR556"/>
      <c r="GS556"/>
      <c r="GT556"/>
      <c r="GU556"/>
      <c r="GV556"/>
      <c r="GW556"/>
      <c r="GX556"/>
      <c r="GY556"/>
      <c r="GZ556"/>
      <c r="HA556"/>
      <c r="HB556"/>
      <c r="HC556"/>
      <c r="HD556"/>
      <c r="HE556"/>
      <c r="HF556"/>
      <c r="HG556"/>
      <c r="HH556"/>
      <c r="HI556"/>
      <c r="HJ556"/>
      <c r="HK556"/>
      <c r="HL556"/>
      <c r="HM556"/>
      <c r="HN556"/>
      <c r="HO556"/>
      <c r="HP556"/>
      <c r="HQ556"/>
      <c r="HR556"/>
      <c r="HS556"/>
      <c r="HT556"/>
      <c r="HU556"/>
      <c r="HV556"/>
      <c r="HW556"/>
      <c r="HX556"/>
      <c r="HY556"/>
      <c r="HZ556"/>
      <c r="IA556"/>
      <c r="IB556"/>
      <c r="IC556"/>
      <c r="ID556"/>
      <c r="IE556"/>
      <c r="IF556"/>
      <c r="IG556"/>
      <c r="IH556"/>
      <c r="II556"/>
      <c r="IJ556"/>
      <c r="IK556"/>
      <c r="IL556"/>
      <c r="IM556"/>
      <c r="IN556"/>
      <c r="IO556"/>
      <c r="IP556"/>
      <c r="IQ556"/>
      <c r="IR556"/>
      <c r="IS556"/>
      <c r="IT556"/>
      <c r="IU556"/>
      <c r="IV556"/>
    </row>
    <row r="557" spans="1:256" s="5" customFormat="1" hidden="1" outlineLevel="1" x14ac:dyDescent="0.2">
      <c r="A557" s="18"/>
      <c r="B557" s="18"/>
      <c r="C557" s="36" t="str">
        <f>Asset6</f>
        <v>Transmission substation equip 132/66kV</v>
      </c>
      <c r="D557" s="18"/>
      <c r="E557" s="18"/>
      <c r="F557" s="33"/>
      <c r="G557" s="159">
        <f t="shared" ref="G557:AL557" si="116">SUM(G545:G556)</f>
        <v>5.2938374293133457</v>
      </c>
      <c r="H557" s="159">
        <f t="shared" si="116"/>
        <v>5.4398007626412799</v>
      </c>
      <c r="I557" s="159">
        <f t="shared" si="116"/>
        <v>5.6442447854469195</v>
      </c>
      <c r="J557" s="159">
        <f t="shared" si="116"/>
        <v>5.8705008290186154</v>
      </c>
      <c r="K557" s="159">
        <f t="shared" si="116"/>
        <v>5.9711685588626136</v>
      </c>
      <c r="L557" s="159">
        <f t="shared" si="116"/>
        <v>6.0396120386729573</v>
      </c>
      <c r="M557" s="159">
        <f t="shared" si="116"/>
        <v>6.0396120386729573</v>
      </c>
      <c r="N557" s="159">
        <f t="shared" si="116"/>
        <v>6.0396120386729573</v>
      </c>
      <c r="O557" s="159">
        <f t="shared" si="116"/>
        <v>6.0396120386729573</v>
      </c>
      <c r="P557" s="159">
        <f t="shared" si="116"/>
        <v>6.0396120386729573</v>
      </c>
      <c r="Q557" s="159">
        <f t="shared" si="116"/>
        <v>6.0396120386729573</v>
      </c>
      <c r="R557" s="159">
        <f t="shared" si="116"/>
        <v>6.0396120386729573</v>
      </c>
      <c r="S557" s="159">
        <f t="shared" si="116"/>
        <v>6.0396120386729573</v>
      </c>
      <c r="T557" s="159">
        <f t="shared" si="116"/>
        <v>6.0396120386729573</v>
      </c>
      <c r="U557" s="159">
        <f t="shared" si="116"/>
        <v>6.0396120386729573</v>
      </c>
      <c r="V557" s="159">
        <f t="shared" si="116"/>
        <v>6.0396120386729573</v>
      </c>
      <c r="W557" s="159">
        <f t="shared" si="116"/>
        <v>6.0396120386729573</v>
      </c>
      <c r="X557" s="159">
        <f t="shared" si="116"/>
        <v>6.0396120386729573</v>
      </c>
      <c r="Y557" s="159">
        <f t="shared" si="116"/>
        <v>6.0396120386729573</v>
      </c>
      <c r="Z557" s="159">
        <f t="shared" si="116"/>
        <v>6.0396120386729573</v>
      </c>
      <c r="AA557" s="159">
        <f t="shared" si="116"/>
        <v>6.0396120386729573</v>
      </c>
      <c r="AB557" s="159">
        <f t="shared" si="116"/>
        <v>6.0396120386729573</v>
      </c>
      <c r="AC557" s="159">
        <f t="shared" si="116"/>
        <v>6.0396120386729573</v>
      </c>
      <c r="AD557" s="159">
        <f t="shared" si="116"/>
        <v>6.0396120386729573</v>
      </c>
      <c r="AE557" s="159">
        <f t="shared" si="116"/>
        <v>6.0396120386729573</v>
      </c>
      <c r="AF557" s="159">
        <f t="shared" si="116"/>
        <v>6.0396120386729573</v>
      </c>
      <c r="AG557" s="159">
        <f t="shared" si="116"/>
        <v>6.0396120386729573</v>
      </c>
      <c r="AH557" s="159">
        <f t="shared" si="116"/>
        <v>6.0396120386729573</v>
      </c>
      <c r="AI557" s="159">
        <f t="shared" si="116"/>
        <v>6.0396120386729573</v>
      </c>
      <c r="AJ557" s="159">
        <f t="shared" si="116"/>
        <v>6.0396120386729573</v>
      </c>
      <c r="AK557" s="159">
        <f t="shared" si="116"/>
        <v>2.129478971924637</v>
      </c>
      <c r="AL557" s="159">
        <f t="shared" si="116"/>
        <v>0.74577460935961071</v>
      </c>
      <c r="AM557" s="159">
        <f t="shared" ref="AM557:BI557" si="117">SUM(AM545:AM556)</f>
        <v>0.74577460935961071</v>
      </c>
      <c r="AN557" s="159">
        <f t="shared" si="117"/>
        <v>0.74577460935961071</v>
      </c>
      <c r="AO557" s="159">
        <f t="shared" si="117"/>
        <v>0.74577460935961071</v>
      </c>
      <c r="AP557" s="159">
        <f t="shared" si="117"/>
        <v>0.74577460935961071</v>
      </c>
      <c r="AQ557" s="159">
        <f t="shared" si="117"/>
        <v>0.74577460935961071</v>
      </c>
      <c r="AR557" s="159">
        <f t="shared" si="117"/>
        <v>0.74577460935961071</v>
      </c>
      <c r="AS557" s="159">
        <f t="shared" si="117"/>
        <v>0.74577460935961071</v>
      </c>
      <c r="AT557" s="159">
        <f t="shared" si="117"/>
        <v>0.74577460935961071</v>
      </c>
      <c r="AU557" s="159">
        <f t="shared" si="117"/>
        <v>0.74577460935961071</v>
      </c>
      <c r="AV557" s="159">
        <f t="shared" si="117"/>
        <v>0.5998112760316725</v>
      </c>
      <c r="AW557" s="159">
        <f t="shared" si="117"/>
        <v>0.39536725322603217</v>
      </c>
      <c r="AX557" s="159">
        <f t="shared" si="117"/>
        <v>0.16911120965434498</v>
      </c>
      <c r="AY557" s="159">
        <f t="shared" si="117"/>
        <v>6.844347981033902E-2</v>
      </c>
      <c r="AZ557" s="159">
        <f t="shared" si="117"/>
        <v>1.3322676295501878E-15</v>
      </c>
      <c r="BA557" s="159">
        <f t="shared" si="117"/>
        <v>0</v>
      </c>
      <c r="BB557" s="159">
        <f t="shared" si="117"/>
        <v>0</v>
      </c>
      <c r="BC557" s="159">
        <f t="shared" si="117"/>
        <v>0</v>
      </c>
      <c r="BD557" s="159">
        <f t="shared" si="117"/>
        <v>0</v>
      </c>
      <c r="BE557" s="159">
        <f t="shared" si="117"/>
        <v>0</v>
      </c>
      <c r="BF557" s="159">
        <f t="shared" si="117"/>
        <v>0</v>
      </c>
      <c r="BG557" s="159">
        <f t="shared" si="117"/>
        <v>0</v>
      </c>
      <c r="BH557" s="159">
        <f t="shared" si="117"/>
        <v>0</v>
      </c>
      <c r="BI557" s="159">
        <f t="shared" si="117"/>
        <v>0</v>
      </c>
      <c r="BJ557" s="18"/>
      <c r="BK557" s="18"/>
      <c r="BL557"/>
      <c r="BM557"/>
      <c r="BN557"/>
      <c r="BO557"/>
      <c r="BP557"/>
      <c r="BQ557"/>
      <c r="BR557"/>
      <c r="BS557"/>
      <c r="BT557"/>
      <c r="BU557"/>
      <c r="BV557"/>
      <c r="BW557"/>
      <c r="BX557"/>
      <c r="BY557"/>
      <c r="BZ557"/>
      <c r="CA557"/>
      <c r="CB557"/>
      <c r="CC557"/>
      <c r="CD557"/>
      <c r="CE557"/>
      <c r="CF557"/>
      <c r="CG557"/>
      <c r="CH557"/>
      <c r="CI557"/>
      <c r="CJ557"/>
      <c r="CK557"/>
      <c r="CL557"/>
      <c r="CM557"/>
      <c r="CN557"/>
      <c r="CO557"/>
      <c r="CP557"/>
      <c r="CQ557"/>
      <c r="CR557"/>
      <c r="CS557"/>
      <c r="CT557"/>
      <c r="CU557"/>
      <c r="CV557"/>
      <c r="CW557"/>
      <c r="CX557"/>
      <c r="CY557"/>
      <c r="CZ557"/>
      <c r="DA557"/>
      <c r="DB557"/>
      <c r="DC557"/>
      <c r="DD557"/>
      <c r="DE557"/>
      <c r="DF557"/>
      <c r="DG557"/>
      <c r="DH557"/>
      <c r="DI557"/>
      <c r="DJ557"/>
      <c r="DK557"/>
      <c r="DL557"/>
      <c r="DM557"/>
      <c r="DN557"/>
      <c r="DO557"/>
      <c r="DP557"/>
      <c r="DQ557"/>
      <c r="DR557"/>
      <c r="DS557"/>
      <c r="DT557"/>
      <c r="DU557"/>
      <c r="DV557"/>
      <c r="DW557"/>
      <c r="DX557"/>
      <c r="DY557"/>
      <c r="DZ557"/>
      <c r="EA557"/>
      <c r="EB557"/>
      <c r="EC557"/>
      <c r="ED557"/>
      <c r="EE557"/>
      <c r="EF557"/>
      <c r="EG557"/>
      <c r="EH557"/>
      <c r="EI557"/>
      <c r="EJ557"/>
      <c r="EK557"/>
      <c r="EL557"/>
      <c r="EM557"/>
      <c r="EN557"/>
      <c r="EO557"/>
      <c r="EP557"/>
      <c r="EQ557"/>
      <c r="ER557"/>
      <c r="ES557"/>
      <c r="ET557"/>
      <c r="EU557"/>
      <c r="EV557"/>
      <c r="EW557"/>
      <c r="EX557"/>
      <c r="EY557"/>
      <c r="EZ557"/>
      <c r="FA557"/>
      <c r="FB557"/>
      <c r="FC557"/>
      <c r="FD557"/>
      <c r="FE557"/>
      <c r="FF557"/>
      <c r="FG557"/>
      <c r="FH557"/>
      <c r="FI557"/>
      <c r="FJ557"/>
      <c r="FK557"/>
      <c r="FL557"/>
      <c r="FM557"/>
      <c r="FN557"/>
      <c r="FO557"/>
      <c r="FP557"/>
      <c r="FQ557"/>
      <c r="FR557"/>
      <c r="FS557"/>
      <c r="FT557"/>
      <c r="FU557"/>
      <c r="FV557"/>
      <c r="FW557"/>
      <c r="FX557"/>
      <c r="FY557"/>
      <c r="FZ557"/>
      <c r="GA557"/>
      <c r="GB557"/>
      <c r="GC557"/>
      <c r="GD557"/>
      <c r="GE557"/>
      <c r="GF557"/>
      <c r="GG557"/>
      <c r="GH557"/>
      <c r="GI557"/>
      <c r="GJ557"/>
      <c r="GK557"/>
      <c r="GL557"/>
      <c r="GM557"/>
      <c r="GN557"/>
      <c r="GO557"/>
      <c r="GP557"/>
      <c r="GQ557"/>
      <c r="GR557"/>
      <c r="GS557"/>
      <c r="GT557"/>
      <c r="GU557"/>
      <c r="GV557"/>
      <c r="GW557"/>
      <c r="GX557"/>
      <c r="GY557"/>
      <c r="GZ557"/>
      <c r="HA557"/>
      <c r="HB557"/>
      <c r="HC557"/>
      <c r="HD557"/>
      <c r="HE557"/>
      <c r="HF557"/>
      <c r="HG557"/>
      <c r="HH557"/>
      <c r="HI557"/>
      <c r="HJ557"/>
      <c r="HK557"/>
      <c r="HL557"/>
      <c r="HM557"/>
      <c r="HN557"/>
      <c r="HO557"/>
      <c r="HP557"/>
      <c r="HQ557"/>
      <c r="HR557"/>
      <c r="HS557"/>
      <c r="HT557"/>
      <c r="HU557"/>
      <c r="HV557"/>
      <c r="HW557"/>
      <c r="HX557"/>
      <c r="HY557"/>
      <c r="HZ557"/>
      <c r="IA557"/>
      <c r="IB557"/>
      <c r="IC557"/>
      <c r="ID557"/>
      <c r="IE557"/>
      <c r="IF557"/>
      <c r="IG557"/>
      <c r="IH557"/>
      <c r="II557"/>
      <c r="IJ557"/>
      <c r="IK557"/>
      <c r="IL557"/>
      <c r="IM557"/>
      <c r="IN557"/>
      <c r="IO557"/>
      <c r="IP557"/>
      <c r="IQ557"/>
      <c r="IR557"/>
      <c r="IS557"/>
      <c r="IT557"/>
      <c r="IU557"/>
      <c r="IV557"/>
    </row>
    <row r="558" spans="1:256" s="5" customFormat="1" hidden="1" outlineLevel="2" x14ac:dyDescent="0.2">
      <c r="A558" s="18"/>
      <c r="B558" s="43" t="str">
        <f>C570</f>
        <v>Zone substation equip 132/66kV</v>
      </c>
      <c r="C558" s="44"/>
      <c r="D558" s="45" t="s">
        <v>72</v>
      </c>
      <c r="E558" s="44"/>
      <c r="F558" s="46"/>
      <c r="G558" s="163">
        <f>IF(G$3&gt;A7taxremlife,A7taxvalue-SUM($F558:F558),IF(A7taxremlife="N/A","n/a",A7taxvalue/A7taxremlife))</f>
        <v>8.1364925357266813</v>
      </c>
      <c r="H558" s="163">
        <f>IF(H$3&gt;A7taxremlife,A7taxvalue-SUM($F558:G558),IF(A7taxremlife="N/A","n/a",A7taxvalue/A7taxremlife))</f>
        <v>8.1364925357266813</v>
      </c>
      <c r="I558" s="163">
        <f>IF(I$3&gt;A7taxremlife,A7taxvalue-SUM($F558:H558),IF(A7taxremlife="N/A","n/a",A7taxvalue/A7taxremlife))</f>
        <v>8.1364925357266813</v>
      </c>
      <c r="J558" s="163">
        <f>IF(J$3&gt;A7taxremlife,A7taxvalue-SUM($F558:I558),IF(A7taxremlife="N/A","n/a",A7taxvalue/A7taxremlife))</f>
        <v>8.1364925357266813</v>
      </c>
      <c r="K558" s="163">
        <f>IF(K$3&gt;A7taxremlife,A7taxvalue-SUM($F558:J558),IF(A7taxremlife="N/A","n/a",A7taxvalue/A7taxremlife))</f>
        <v>8.1364925357266813</v>
      </c>
      <c r="L558" s="163">
        <f>IF(L$3&gt;A7taxremlife,A7taxvalue-SUM($F558:K558),IF(A7taxremlife="N/A","n/a",A7taxvalue/A7taxremlife))</f>
        <v>8.1364925357266813</v>
      </c>
      <c r="M558" s="163">
        <f>IF(M$3&gt;A7taxremlife,A7taxvalue-SUM($F558:L558),IF(A7taxremlife="N/A","n/a",A7taxvalue/A7taxremlife))</f>
        <v>8.1364925357266813</v>
      </c>
      <c r="N558" s="163">
        <f>IF(N$3&gt;A7taxremlife,A7taxvalue-SUM($F558:M558),IF(A7taxremlife="N/A","n/a",A7taxvalue/A7taxremlife))</f>
        <v>8.1364925357266813</v>
      </c>
      <c r="O558" s="163">
        <f>IF(O$3&gt;A7taxremlife,A7taxvalue-SUM($F558:N558),IF(A7taxremlife="N/A","n/a",A7taxvalue/A7taxremlife))</f>
        <v>8.1364925357266813</v>
      </c>
      <c r="P558" s="163">
        <f>IF(P$3&gt;A7taxremlife,A7taxvalue-SUM($F558:O558),IF(A7taxremlife="N/A","n/a",A7taxvalue/A7taxremlife))</f>
        <v>8.1364925357266813</v>
      </c>
      <c r="Q558" s="163">
        <f>IF(Q$3&gt;A7taxremlife,A7taxvalue-SUM($F558:P558),IF(A7taxremlife="N/A","n/a",A7taxvalue/A7taxremlife))</f>
        <v>8.1364925357266813</v>
      </c>
      <c r="R558" s="163">
        <f>IF(R$3&gt;A7taxremlife,A7taxvalue-SUM($F558:Q558),IF(A7taxremlife="N/A","n/a",A7taxvalue/A7taxremlife))</f>
        <v>8.1364925357266813</v>
      </c>
      <c r="S558" s="163">
        <f>IF(S$3&gt;A7taxremlife,A7taxvalue-SUM($F558:R558),IF(A7taxremlife="N/A","n/a",A7taxvalue/A7taxremlife))</f>
        <v>8.1364925357266813</v>
      </c>
      <c r="T558" s="163">
        <f>IF(T$3&gt;A7taxremlife,A7taxvalue-SUM($F558:S558),IF(A7taxremlife="N/A","n/a",A7taxvalue/A7taxremlife))</f>
        <v>8.1364925357266813</v>
      </c>
      <c r="U558" s="163">
        <f>IF(U$3&gt;A7taxremlife,A7taxvalue-SUM($F558:T558),IF(A7taxremlife="N/A","n/a",A7taxvalue/A7taxremlife))</f>
        <v>8.1364925357266813</v>
      </c>
      <c r="V558" s="163">
        <f>IF(V$3&gt;A7taxremlife,A7taxvalue-SUM($F558:U558),IF(A7taxremlife="N/A","n/a",A7taxvalue/A7taxremlife))</f>
        <v>8.1364925357266813</v>
      </c>
      <c r="W558" s="163">
        <f>IF(W$3&gt;A7taxremlife,A7taxvalue-SUM($F558:V558),IF(A7taxremlife="N/A","n/a",A7taxvalue/A7taxremlife))</f>
        <v>8.1364925357266813</v>
      </c>
      <c r="X558" s="163">
        <f>IF(X$3&gt;A7taxremlife,A7taxvalue-SUM($F558:W558),IF(A7taxremlife="N/A","n/a",A7taxvalue/A7taxremlife))</f>
        <v>8.1364925357266813</v>
      </c>
      <c r="Y558" s="163">
        <f>IF(Y$3&gt;A7taxremlife,A7taxvalue-SUM($F558:X558),IF(A7taxremlife="N/A","n/a",A7taxvalue/A7taxremlife))</f>
        <v>8.1364925357266813</v>
      </c>
      <c r="Z558" s="163">
        <f>IF(Z$3&gt;A7taxremlife,A7taxvalue-SUM($F558:Y558),IF(A7taxremlife="N/A","n/a",A7taxvalue/A7taxremlife))</f>
        <v>8.1364925357266813</v>
      </c>
      <c r="AA558" s="163">
        <f>IF(AA$3&gt;A7taxremlife,A7taxvalue-SUM($F558:Z558),IF(A7taxremlife="N/A","n/a",A7taxvalue/A7taxremlife))</f>
        <v>8.1364925357266813</v>
      </c>
      <c r="AB558" s="163">
        <f>IF(AB$3&gt;A7taxremlife,A7taxvalue-SUM($F558:AA558),IF(A7taxremlife="N/A","n/a",A7taxvalue/A7taxremlife))</f>
        <v>8.1364925357266813</v>
      </c>
      <c r="AC558" s="163">
        <f>IF(AC$3&gt;A7taxremlife,A7taxvalue-SUM($F558:AB558),IF(A7taxremlife="N/A","n/a",A7taxvalue/A7taxremlife))</f>
        <v>8.1364925357266813</v>
      </c>
      <c r="AD558" s="163">
        <f>IF(AD$3&gt;A7taxremlife,A7taxvalue-SUM($F558:AC558),IF(A7taxremlife="N/A","n/a",A7taxvalue/A7taxremlife))</f>
        <v>8.1364925357266813</v>
      </c>
      <c r="AE558" s="163">
        <f>IF(AE$3&gt;A7taxremlife,A7taxvalue-SUM($F558:AD558),IF(A7taxremlife="N/A","n/a",A7taxvalue/A7taxremlife))</f>
        <v>8.1364925357266813</v>
      </c>
      <c r="AF558" s="163">
        <f>IF(AF$3&gt;A7taxremlife,A7taxvalue-SUM($F558:AE558),IF(A7taxremlife="N/A","n/a",A7taxvalue/A7taxremlife))</f>
        <v>8.1364925357266813</v>
      </c>
      <c r="AG558" s="163">
        <f>IF(AG$3&gt;A7taxremlife,A7taxvalue-SUM($F558:AF558),IF(A7taxremlife="N/A","n/a",A7taxvalue/A7taxremlife))</f>
        <v>8.1364925357266813</v>
      </c>
      <c r="AH558" s="163">
        <f>IF(AH$3&gt;A7taxremlife,A7taxvalue-SUM($F558:AG558),IF(A7taxremlife="N/A","n/a",A7taxvalue/A7taxremlife))</f>
        <v>8.1364925357266813</v>
      </c>
      <c r="AI558" s="163">
        <f>IF(AI$3&gt;A7taxremlife,A7taxvalue-SUM($F558:AH558),IF(A7taxremlife="N/A","n/a",A7taxvalue/A7taxremlife))</f>
        <v>8.1364925357266813</v>
      </c>
      <c r="AJ558" s="163">
        <f>IF(AJ$3&gt;A7taxremlife,A7taxvalue-SUM($F558:AI558),IF(A7taxremlife="N/A","n/a",A7taxvalue/A7taxremlife))</f>
        <v>8.1364925357266813</v>
      </c>
      <c r="AK558" s="163">
        <f>IF(AK$3&gt;A7taxremlife,A7taxvalue-SUM($F558:AJ558),IF(A7taxremlife="N/A","n/a",A7taxvalue/A7taxremlife))</f>
        <v>8.1364925357266813</v>
      </c>
      <c r="AL558" s="163">
        <f>IF(AL$3&gt;A7taxremlife,A7taxvalue-SUM($F558:AK558),IF(A7taxremlife="N/A","n/a",A7taxvalue/A7taxremlife))</f>
        <v>8.1364925357266813</v>
      </c>
      <c r="AM558" s="163">
        <f>IF(AM$3&gt;A7taxremlife,A7taxvalue-SUM($F558:AL558),IF(A7taxremlife="N/A","n/a",A7taxvalue/A7taxremlife))</f>
        <v>8.1364925357266813</v>
      </c>
      <c r="AN558" s="163">
        <f>IF(AN$3&gt;A7taxremlife,A7taxvalue-SUM($F558:AM558),IF(A7taxremlife="N/A","n/a",A7taxvalue/A7taxremlife))</f>
        <v>4.038963946159754</v>
      </c>
      <c r="AO558" s="163">
        <f>IF(AO$3&gt;A7taxremlife,A7taxvalue-SUM($F558:AN558),IF(A7taxremlife="N/A","n/a",A7taxvalue/A7taxremlife))</f>
        <v>0</v>
      </c>
      <c r="AP558" s="163">
        <f>IF(AP$3&gt;A7taxremlife,A7taxvalue-SUM($F558:AO558),IF(A7taxremlife="N/A","n/a",A7taxvalue/A7taxremlife))</f>
        <v>0</v>
      </c>
      <c r="AQ558" s="163">
        <f>IF(AQ$3&gt;A7taxremlife,A7taxvalue-SUM($F558:AP558),IF(A7taxremlife="N/A","n/a",A7taxvalue/A7taxremlife))</f>
        <v>0</v>
      </c>
      <c r="AR558" s="163">
        <f>IF(AR$3&gt;A7taxremlife,A7taxvalue-SUM($F558:AQ558),IF(A7taxremlife="N/A","n/a",A7taxvalue/A7taxremlife))</f>
        <v>0</v>
      </c>
      <c r="AS558" s="163">
        <f>IF(AS$3&gt;A7taxremlife,A7taxvalue-SUM($F558:AR558),IF(A7taxremlife="N/A","n/a",A7taxvalue/A7taxremlife))</f>
        <v>0</v>
      </c>
      <c r="AT558" s="163">
        <f>IF(AT$3&gt;A7taxremlife,A7taxvalue-SUM($F558:AS558),IF(A7taxremlife="N/A","n/a",A7taxvalue/A7taxremlife))</f>
        <v>0</v>
      </c>
      <c r="AU558" s="163">
        <f>IF(AU$3&gt;A7taxremlife,A7taxvalue-SUM($F558:AT558),IF(A7taxremlife="N/A","n/a",A7taxvalue/A7taxremlife))</f>
        <v>0</v>
      </c>
      <c r="AV558" s="163">
        <f>IF(AV$3&gt;A7taxremlife,A7taxvalue-SUM($F558:AU558),IF(A7taxremlife="N/A","n/a",A7taxvalue/A7taxremlife))</f>
        <v>0</v>
      </c>
      <c r="AW558" s="163">
        <f>IF(AW$3&gt;A7taxremlife,A7taxvalue-SUM($F558:AV558),IF(A7taxremlife="N/A","n/a",A7taxvalue/A7taxremlife))</f>
        <v>0</v>
      </c>
      <c r="AX558" s="163">
        <f>IF(AX$3&gt;A7taxremlife,A7taxvalue-SUM($F558:AW558),IF(A7taxremlife="N/A","n/a",A7taxvalue/A7taxremlife))</f>
        <v>0</v>
      </c>
      <c r="AY558" s="163">
        <f>IF(AY$3&gt;A7taxremlife,A7taxvalue-SUM($F558:AX558),IF(A7taxremlife="N/A","n/a",A7taxvalue/A7taxremlife))</f>
        <v>0</v>
      </c>
      <c r="AZ558" s="163">
        <f>IF(AZ$3&gt;A7taxremlife,A7taxvalue-SUM($F558:AY558),IF(A7taxremlife="N/A","n/a",A7taxvalue/A7taxremlife))</f>
        <v>0</v>
      </c>
      <c r="BA558" s="163">
        <f>IF(BA$3&gt;A7taxremlife,A7taxvalue-SUM($F558:AZ558),IF(A7taxremlife="N/A","n/a",A7taxvalue/A7taxremlife))</f>
        <v>0</v>
      </c>
      <c r="BB558" s="163">
        <f>IF(BB$3&gt;A7taxremlife,A7taxvalue-SUM($F558:BA558),IF(A7taxremlife="N/A","n/a",A7taxvalue/A7taxremlife))</f>
        <v>0</v>
      </c>
      <c r="BC558" s="163">
        <f>IF(BC$3&gt;A7taxremlife,A7taxvalue-SUM($F558:BB558),IF(A7taxremlife="N/A","n/a",A7taxvalue/A7taxremlife))</f>
        <v>0</v>
      </c>
      <c r="BD558" s="163">
        <f>IF(BD$3&gt;A7taxremlife,A7taxvalue-SUM($F558:BC558),IF(A7taxremlife="N/A","n/a",A7taxvalue/A7taxremlife))</f>
        <v>0</v>
      </c>
      <c r="BE558" s="163">
        <f>IF(BE$3&gt;A7taxremlife,A7taxvalue-SUM($F558:BD558),IF(A7taxremlife="N/A","n/a",A7taxvalue/A7taxremlife))</f>
        <v>0</v>
      </c>
      <c r="BF558" s="163">
        <f>IF(BF$3&gt;A7taxremlife,A7taxvalue-SUM($F558:BE558),IF(A7taxremlife="N/A","n/a",A7taxvalue/A7taxremlife))</f>
        <v>0</v>
      </c>
      <c r="BG558" s="163">
        <f>IF(BG$3&gt;A7taxremlife,A7taxvalue-SUM($F558:BF558),IF(A7taxremlife="N/A","n/a",A7taxvalue/A7taxremlife))</f>
        <v>0</v>
      </c>
      <c r="BH558" s="163">
        <f>IF(BH$3&gt;A7taxremlife,A7taxvalue-SUM($F558:BG558),IF(A7taxremlife="N/A","n/a",A7taxvalue/A7taxremlife))</f>
        <v>0</v>
      </c>
      <c r="BI558" s="163">
        <f>IF(BI$3&gt;A7taxremlife,A7taxvalue-SUM($F558:BH558),IF(A7taxremlife="N/A","n/a",A7taxvalue/A7taxremlife))</f>
        <v>0</v>
      </c>
      <c r="BJ558" s="18"/>
      <c r="BK558" s="18"/>
      <c r="BL558"/>
      <c r="BM558"/>
      <c r="BN558"/>
      <c r="BO558"/>
      <c r="BP558"/>
      <c r="BQ558"/>
      <c r="BR558"/>
      <c r="BS558"/>
      <c r="BT558"/>
      <c r="BU558"/>
      <c r="BV558"/>
      <c r="BW558"/>
      <c r="BX558"/>
      <c r="BY558"/>
      <c r="BZ558"/>
      <c r="CA558"/>
      <c r="CB558"/>
      <c r="CC558"/>
      <c r="CD558"/>
      <c r="CE558"/>
      <c r="CF558"/>
      <c r="CG558"/>
      <c r="CH558"/>
      <c r="CI558"/>
      <c r="CJ558"/>
      <c r="CK558"/>
      <c r="CL558"/>
      <c r="CM558"/>
      <c r="CN558"/>
      <c r="CO558"/>
      <c r="CP558"/>
      <c r="CQ558"/>
      <c r="CR558"/>
      <c r="CS558"/>
      <c r="CT558"/>
      <c r="CU558"/>
      <c r="CV558"/>
      <c r="CW558"/>
      <c r="CX558"/>
      <c r="CY558"/>
      <c r="CZ558"/>
      <c r="DA558"/>
      <c r="DB558"/>
      <c r="DC558"/>
      <c r="DD558"/>
      <c r="DE558"/>
      <c r="DF558"/>
      <c r="DG558"/>
      <c r="DH558"/>
      <c r="DI558"/>
      <c r="DJ558"/>
      <c r="DK558"/>
      <c r="DL558"/>
      <c r="DM558"/>
      <c r="DN558"/>
      <c r="DO558"/>
      <c r="DP558"/>
      <c r="DQ558"/>
      <c r="DR558"/>
      <c r="DS558"/>
      <c r="DT558"/>
      <c r="DU558"/>
      <c r="DV558"/>
      <c r="DW558"/>
      <c r="DX558"/>
      <c r="DY558"/>
      <c r="DZ558"/>
      <c r="EA558"/>
      <c r="EB558"/>
      <c r="EC558"/>
      <c r="ED558"/>
      <c r="EE558"/>
      <c r="EF558"/>
      <c r="EG558"/>
      <c r="EH558"/>
      <c r="EI558"/>
      <c r="EJ558"/>
      <c r="EK558"/>
      <c r="EL558"/>
      <c r="EM558"/>
      <c r="EN558"/>
      <c r="EO558"/>
      <c r="EP558"/>
      <c r="EQ558"/>
      <c r="ER558"/>
      <c r="ES558"/>
      <c r="ET558"/>
      <c r="EU558"/>
      <c r="EV558"/>
      <c r="EW558"/>
      <c r="EX558"/>
      <c r="EY558"/>
      <c r="EZ558"/>
      <c r="FA558"/>
      <c r="FB558"/>
      <c r="FC558"/>
      <c r="FD558"/>
      <c r="FE558"/>
      <c r="FF558"/>
      <c r="FG558"/>
      <c r="FH558"/>
      <c r="FI558"/>
      <c r="FJ558"/>
      <c r="FK558"/>
      <c r="FL558"/>
      <c r="FM558"/>
      <c r="FN558"/>
      <c r="FO558"/>
      <c r="FP558"/>
      <c r="FQ558"/>
      <c r="FR558"/>
      <c r="FS558"/>
      <c r="FT558"/>
      <c r="FU558"/>
      <c r="FV558"/>
      <c r="FW558"/>
      <c r="FX558"/>
      <c r="FY558"/>
      <c r="FZ558"/>
      <c r="GA558"/>
      <c r="GB558"/>
      <c r="GC558"/>
      <c r="GD558"/>
      <c r="GE558"/>
      <c r="GF558"/>
      <c r="GG558"/>
      <c r="GH558"/>
      <c r="GI558"/>
      <c r="GJ558"/>
      <c r="GK558"/>
      <c r="GL558"/>
      <c r="GM558"/>
      <c r="GN558"/>
      <c r="GO558"/>
      <c r="GP558"/>
      <c r="GQ558"/>
      <c r="GR558"/>
      <c r="GS558"/>
      <c r="GT558"/>
      <c r="GU558"/>
      <c r="GV558"/>
      <c r="GW558"/>
      <c r="GX558"/>
      <c r="GY558"/>
      <c r="GZ558"/>
      <c r="HA558"/>
      <c r="HB558"/>
      <c r="HC558"/>
      <c r="HD558"/>
      <c r="HE558"/>
      <c r="HF558"/>
      <c r="HG558"/>
      <c r="HH558"/>
      <c r="HI558"/>
      <c r="HJ558"/>
      <c r="HK558"/>
      <c r="HL558"/>
      <c r="HM558"/>
      <c r="HN558"/>
      <c r="HO558"/>
      <c r="HP558"/>
      <c r="HQ558"/>
      <c r="HR558"/>
      <c r="HS558"/>
      <c r="HT558"/>
      <c r="HU558"/>
      <c r="HV558"/>
      <c r="HW558"/>
      <c r="HX558"/>
      <c r="HY558"/>
      <c r="HZ558"/>
      <c r="IA558"/>
      <c r="IB558"/>
      <c r="IC558"/>
      <c r="ID558"/>
      <c r="IE558"/>
      <c r="IF558"/>
      <c r="IG558"/>
      <c r="IH558"/>
      <c r="II558"/>
      <c r="IJ558"/>
      <c r="IK558"/>
      <c r="IL558"/>
      <c r="IM558"/>
      <c r="IN558"/>
      <c r="IO558"/>
      <c r="IP558"/>
      <c r="IQ558"/>
      <c r="IR558"/>
      <c r="IS558"/>
      <c r="IT558"/>
      <c r="IU558"/>
      <c r="IV558"/>
    </row>
    <row r="559" spans="1:256" s="5" customFormat="1" hidden="1" outlineLevel="2" x14ac:dyDescent="0.2">
      <c r="A559" s="18"/>
      <c r="B559" s="18"/>
      <c r="C559" s="36"/>
      <c r="D559" s="485" t="s">
        <v>71</v>
      </c>
      <c r="E559" s="283">
        <v>0</v>
      </c>
      <c r="F559" s="38"/>
      <c r="G559" s="164"/>
      <c r="H559" s="164"/>
      <c r="I559" s="164"/>
      <c r="J559" s="164"/>
      <c r="K559" s="164"/>
      <c r="L559" s="164"/>
      <c r="M559" s="164"/>
      <c r="N559" s="164"/>
      <c r="O559" s="164"/>
      <c r="P559" s="164"/>
      <c r="Q559" s="164"/>
      <c r="R559" s="164"/>
      <c r="S559" s="164"/>
      <c r="T559" s="164"/>
      <c r="U559" s="164"/>
      <c r="V559" s="164"/>
      <c r="W559" s="164"/>
      <c r="X559" s="164"/>
      <c r="Y559" s="164"/>
      <c r="Z559" s="164"/>
      <c r="AA559" s="164"/>
      <c r="AB559" s="164"/>
      <c r="AC559" s="164"/>
      <c r="AD559" s="164"/>
      <c r="AE559" s="164"/>
      <c r="AF559" s="164"/>
      <c r="AG559" s="164"/>
      <c r="AH559" s="164"/>
      <c r="AI559" s="164"/>
      <c r="AJ559" s="164"/>
      <c r="AK559" s="164"/>
      <c r="AL559" s="164"/>
      <c r="AM559" s="164"/>
      <c r="AN559" s="164"/>
      <c r="AO559" s="164"/>
      <c r="AP559" s="164"/>
      <c r="AQ559" s="164"/>
      <c r="AR559" s="164"/>
      <c r="AS559" s="164"/>
      <c r="AT559" s="164"/>
      <c r="AU559" s="164"/>
      <c r="AV559" s="164"/>
      <c r="AW559" s="164"/>
      <c r="AX559" s="164"/>
      <c r="AY559" s="164"/>
      <c r="AZ559" s="164"/>
      <c r="BA559" s="164"/>
      <c r="BB559" s="164"/>
      <c r="BC559" s="164"/>
      <c r="BD559" s="164"/>
      <c r="BE559" s="164"/>
      <c r="BF559" s="164"/>
      <c r="BG559" s="164"/>
      <c r="BH559" s="164"/>
      <c r="BI559" s="164"/>
      <c r="BJ559" s="18"/>
      <c r="BK559" s="18"/>
      <c r="BL559"/>
      <c r="BM559"/>
      <c r="BN559"/>
      <c r="BO559"/>
      <c r="BP559"/>
      <c r="BQ559"/>
      <c r="BR559"/>
      <c r="BS559"/>
      <c r="BT559"/>
      <c r="BU559"/>
      <c r="BV559"/>
      <c r="BW559"/>
      <c r="BX559"/>
      <c r="BY559"/>
      <c r="BZ559"/>
      <c r="CA559"/>
      <c r="CB559"/>
      <c r="CC559"/>
      <c r="CD559"/>
      <c r="CE559"/>
      <c r="CF559"/>
      <c r="CG559"/>
      <c r="CH559"/>
      <c r="CI559"/>
      <c r="CJ559"/>
      <c r="CK559"/>
      <c r="CL559"/>
      <c r="CM559"/>
      <c r="CN559"/>
      <c r="CO559"/>
      <c r="CP559"/>
      <c r="CQ559"/>
      <c r="CR559"/>
      <c r="CS559"/>
      <c r="CT559"/>
      <c r="CU559"/>
      <c r="CV559"/>
      <c r="CW559"/>
      <c r="CX559"/>
      <c r="CY559"/>
      <c r="CZ559"/>
      <c r="DA559"/>
      <c r="DB559"/>
      <c r="DC559"/>
      <c r="DD559"/>
      <c r="DE559"/>
      <c r="DF559"/>
      <c r="DG559"/>
      <c r="DH559"/>
      <c r="DI559"/>
      <c r="DJ559"/>
      <c r="DK559"/>
      <c r="DL559"/>
      <c r="DM559"/>
      <c r="DN559"/>
      <c r="DO559"/>
      <c r="DP559"/>
      <c r="DQ559"/>
      <c r="DR559"/>
      <c r="DS559"/>
      <c r="DT559"/>
      <c r="DU559"/>
      <c r="DV559"/>
      <c r="DW559"/>
      <c r="DX559"/>
      <c r="DY559"/>
      <c r="DZ559"/>
      <c r="EA559"/>
      <c r="EB559"/>
      <c r="EC559"/>
      <c r="ED559"/>
      <c r="EE559"/>
      <c r="EF559"/>
      <c r="EG559"/>
      <c r="EH559"/>
      <c r="EI559"/>
      <c r="EJ559"/>
      <c r="EK559"/>
      <c r="EL559"/>
      <c r="EM559"/>
      <c r="EN559"/>
      <c r="EO559"/>
      <c r="EP559"/>
      <c r="EQ559"/>
      <c r="ER559"/>
      <c r="ES559"/>
      <c r="ET559"/>
      <c r="EU559"/>
      <c r="EV559"/>
      <c r="EW559"/>
      <c r="EX559"/>
      <c r="EY559"/>
      <c r="EZ559"/>
      <c r="FA559"/>
      <c r="FB559"/>
      <c r="FC559"/>
      <c r="FD559"/>
      <c r="FE559"/>
      <c r="FF559"/>
      <c r="FG559"/>
      <c r="FH559"/>
      <c r="FI559"/>
      <c r="FJ559"/>
      <c r="FK559"/>
      <c r="FL559"/>
      <c r="FM559"/>
      <c r="FN559"/>
      <c r="FO559"/>
      <c r="FP559"/>
      <c r="FQ559"/>
      <c r="FR559"/>
      <c r="FS559"/>
      <c r="FT559"/>
      <c r="FU559"/>
      <c r="FV559"/>
      <c r="FW559"/>
      <c r="FX559"/>
      <c r="FY559"/>
      <c r="FZ559"/>
      <c r="GA559"/>
      <c r="GB559"/>
      <c r="GC559"/>
      <c r="GD559"/>
      <c r="GE559"/>
      <c r="GF559"/>
      <c r="GG559"/>
      <c r="GH559"/>
      <c r="GI559"/>
      <c r="GJ559"/>
      <c r="GK559"/>
      <c r="GL559"/>
      <c r="GM559"/>
      <c r="GN559"/>
      <c r="GO559"/>
      <c r="GP559"/>
      <c r="GQ559"/>
      <c r="GR559"/>
      <c r="GS559"/>
      <c r="GT559"/>
      <c r="GU559"/>
      <c r="GV559"/>
      <c r="GW559"/>
      <c r="GX559"/>
      <c r="GY559"/>
      <c r="GZ559"/>
      <c r="HA559"/>
      <c r="HB559"/>
      <c r="HC559"/>
      <c r="HD559"/>
      <c r="HE559"/>
      <c r="HF559"/>
      <c r="HG559"/>
      <c r="HH559"/>
      <c r="HI559"/>
      <c r="HJ559"/>
      <c r="HK559"/>
      <c r="HL559"/>
      <c r="HM559"/>
      <c r="HN559"/>
      <c r="HO559"/>
      <c r="HP559"/>
      <c r="HQ559"/>
      <c r="HR559"/>
      <c r="HS559"/>
      <c r="HT559"/>
      <c r="HU559"/>
      <c r="HV559"/>
      <c r="HW559"/>
      <c r="HX559"/>
      <c r="HY559"/>
      <c r="HZ559"/>
      <c r="IA559"/>
      <c r="IB559"/>
      <c r="IC559"/>
      <c r="ID559"/>
      <c r="IE559"/>
      <c r="IF559"/>
      <c r="IG559"/>
      <c r="IH559"/>
      <c r="II559"/>
      <c r="IJ559"/>
      <c r="IK559"/>
      <c r="IL559"/>
      <c r="IM559"/>
      <c r="IN559"/>
      <c r="IO559"/>
      <c r="IP559"/>
      <c r="IQ559"/>
      <c r="IR559"/>
      <c r="IS559"/>
      <c r="IT559"/>
      <c r="IU559"/>
      <c r="IV559"/>
    </row>
    <row r="560" spans="1:256" s="5" customFormat="1" hidden="1" outlineLevel="2" x14ac:dyDescent="0.2">
      <c r="A560" s="18"/>
      <c r="B560" s="18"/>
      <c r="C560" s="36"/>
      <c r="D560" s="485"/>
      <c r="E560" s="283">
        <v>1</v>
      </c>
      <c r="F560" s="38"/>
      <c r="G560" s="305"/>
      <c r="H560" s="164">
        <f>IF(A7taxstdlife="n/a","n/a",IF(H$3&gt;(A7taxstdlife+$E560),((Input!$G$149+Input!$G$115)*$G$7)-SUM($G560:G560),((Input!$G$149+Input!$G$115)*$G$7)/A7taxstdlife))</f>
        <v>0.35861989407890632</v>
      </c>
      <c r="I560" s="164">
        <f>IF(A7taxstdlife="n/a","n/a",IF(I$3&gt;(A7taxstdlife+$E560),((Input!$G$149+Input!$G$115)*$G$7)-SUM($G560:H560),((Input!$G$149+Input!$G$115)*$G$7)/A7taxstdlife))</f>
        <v>0.35861989407890632</v>
      </c>
      <c r="J560" s="164">
        <f>IF(A7taxstdlife="n/a","n/a",IF(J$3&gt;(A7taxstdlife+$E560),((Input!$G$149+Input!$G$115)*$G$7)-SUM($G560:I560),((Input!$G$149+Input!$G$115)*$G$7)/A7taxstdlife))</f>
        <v>0.35861989407890632</v>
      </c>
      <c r="K560" s="164">
        <f>IF(A7taxstdlife="n/a","n/a",IF(K$3&gt;(A7taxstdlife+$E560),((Input!$G$149+Input!$G$115)*$G$7)-SUM($G560:J560),((Input!$G$149+Input!$G$115)*$G$7)/A7taxstdlife))</f>
        <v>0.35861989407890632</v>
      </c>
      <c r="L560" s="164">
        <f>IF(A7taxstdlife="n/a","n/a",IF(L$3&gt;(A7taxstdlife+$E560),((Input!$G$149+Input!$G$115)*$G$7)-SUM($G560:K560),((Input!$G$149+Input!$G$115)*$G$7)/A7taxstdlife))</f>
        <v>0.35861989407890632</v>
      </c>
      <c r="M560" s="164">
        <f>IF(A7taxstdlife="n/a","n/a",IF(M$3&gt;(A7taxstdlife+$E560),((Input!$G$149+Input!$G$115)*$G$7)-SUM($G560:L560),((Input!$G$149+Input!$G$115)*$G$7)/A7taxstdlife))</f>
        <v>0.35861989407890632</v>
      </c>
      <c r="N560" s="164">
        <f>IF(A7taxstdlife="n/a","n/a",IF(N$3&gt;(A7taxstdlife+$E560),((Input!$G$149+Input!$G$115)*$G$7)-SUM($G560:M560),((Input!$G$149+Input!$G$115)*$G$7)/A7taxstdlife))</f>
        <v>0.35861989407890632</v>
      </c>
      <c r="O560" s="164">
        <f>IF(A7taxstdlife="n/a","n/a",IF(O$3&gt;(A7taxstdlife+$E560),((Input!$G$149+Input!$G$115)*$G$7)-SUM($G560:N560),((Input!$G$149+Input!$G$115)*$G$7)/A7taxstdlife))</f>
        <v>0.35861989407890632</v>
      </c>
      <c r="P560" s="164">
        <f>IF(A7taxstdlife="n/a","n/a",IF(P$3&gt;(A7taxstdlife+$E560),((Input!$G$149+Input!$G$115)*$G$7)-SUM($G560:O560),((Input!$G$149+Input!$G$115)*$G$7)/A7taxstdlife))</f>
        <v>0.35861989407890632</v>
      </c>
      <c r="Q560" s="164">
        <f>IF(A7taxstdlife="n/a","n/a",IF(Q$3&gt;(A7taxstdlife+$E560),((Input!$G$149+Input!$G$115)*$G$7)-SUM($G560:P560),((Input!$G$149+Input!$G$115)*$G$7)/A7taxstdlife))</f>
        <v>0.35861989407890632</v>
      </c>
      <c r="R560" s="164">
        <f>IF(A7taxstdlife="n/a","n/a",IF(R$3&gt;(A7taxstdlife+$E560),((Input!$G$149+Input!$G$115)*$G$7)-SUM($G560:Q560),((Input!$G$149+Input!$G$115)*$G$7)/A7taxstdlife))</f>
        <v>0.35861989407890632</v>
      </c>
      <c r="S560" s="164">
        <f>IF(A7taxstdlife="n/a","n/a",IF(S$3&gt;(A7taxstdlife+$E560),((Input!$G$149+Input!$G$115)*$G$7)-SUM($G560:R560),((Input!$G$149+Input!$G$115)*$G$7)/A7taxstdlife))</f>
        <v>0.35861989407890632</v>
      </c>
      <c r="T560" s="164">
        <f>IF(A7taxstdlife="n/a","n/a",IF(T$3&gt;(A7taxstdlife+$E560),((Input!$G$149+Input!$G$115)*$G$7)-SUM($G560:S560),((Input!$G$149+Input!$G$115)*$G$7)/A7taxstdlife))</f>
        <v>0.35861989407890632</v>
      </c>
      <c r="U560" s="164">
        <f>IF(A7taxstdlife="n/a","n/a",IF(U$3&gt;(A7taxstdlife+$E560),((Input!$G$149+Input!$G$115)*$G$7)-SUM($G560:T560),((Input!$G$149+Input!$G$115)*$G$7)/A7taxstdlife))</f>
        <v>0.35861989407890632</v>
      </c>
      <c r="V560" s="164">
        <f>IF(A7taxstdlife="n/a","n/a",IF(V$3&gt;(A7taxstdlife+$E560),((Input!$G$149+Input!$G$115)*$G$7)-SUM($G560:U560),((Input!$G$149+Input!$G$115)*$G$7)/A7taxstdlife))</f>
        <v>0.35861989407890632</v>
      </c>
      <c r="W560" s="164">
        <f>IF(A7taxstdlife="n/a","n/a",IF(W$3&gt;(A7taxstdlife+$E560),((Input!$G$149+Input!$G$115)*$G$7)-SUM($G560:V560),((Input!$G$149+Input!$G$115)*$G$7)/A7taxstdlife))</f>
        <v>0.35861989407890632</v>
      </c>
      <c r="X560" s="164">
        <f>IF(A7taxstdlife="n/a","n/a",IF(X$3&gt;(A7taxstdlife+$E560),((Input!$G$149+Input!$G$115)*$G$7)-SUM($G560:W560),((Input!$G$149+Input!$G$115)*$G$7)/A7taxstdlife))</f>
        <v>0.35861989407890632</v>
      </c>
      <c r="Y560" s="164">
        <f>IF(A7taxstdlife="n/a","n/a",IF(Y$3&gt;(A7taxstdlife+$E560),((Input!$G$149+Input!$G$115)*$G$7)-SUM($G560:X560),((Input!$G$149+Input!$G$115)*$G$7)/A7taxstdlife))</f>
        <v>0.35861989407890632</v>
      </c>
      <c r="Z560" s="164">
        <f>IF(A7taxstdlife="n/a","n/a",IF(Z$3&gt;(A7taxstdlife+$E560),((Input!$G$149+Input!$G$115)*$G$7)-SUM($G560:Y560),((Input!$G$149+Input!$G$115)*$G$7)/A7taxstdlife))</f>
        <v>0.35861989407890632</v>
      </c>
      <c r="AA560" s="164">
        <f>IF(A7taxstdlife="n/a","n/a",IF(AA$3&gt;(A7taxstdlife+$E560),((Input!$G$149+Input!$G$115)*$G$7)-SUM($G560:Z560),((Input!$G$149+Input!$G$115)*$G$7)/A7taxstdlife))</f>
        <v>0.35861989407890632</v>
      </c>
      <c r="AB560" s="164">
        <f>IF(A7taxstdlife="n/a","n/a",IF(AB$3&gt;(A7taxstdlife+$E560),((Input!$G$149+Input!$G$115)*$G$7)-SUM($G560:AA560),((Input!$G$149+Input!$G$115)*$G$7)/A7taxstdlife))</f>
        <v>0.35861989407890632</v>
      </c>
      <c r="AC560" s="164">
        <f>IF(A7taxstdlife="n/a","n/a",IF(AC$3&gt;(A7taxstdlife+$E560),((Input!$G$149+Input!$G$115)*$G$7)-SUM($G560:AB560),((Input!$G$149+Input!$G$115)*$G$7)/A7taxstdlife))</f>
        <v>0.35861989407890632</v>
      </c>
      <c r="AD560" s="164">
        <f>IF(A7taxstdlife="n/a","n/a",IF(AD$3&gt;(A7taxstdlife+$E560),((Input!$G$149+Input!$G$115)*$G$7)-SUM($G560:AC560),((Input!$G$149+Input!$G$115)*$G$7)/A7taxstdlife))</f>
        <v>0.35861989407890632</v>
      </c>
      <c r="AE560" s="164">
        <f>IF(A7taxstdlife="n/a","n/a",IF(AE$3&gt;(A7taxstdlife+$E560),((Input!$G$149+Input!$G$115)*$G$7)-SUM($G560:AD560),((Input!$G$149+Input!$G$115)*$G$7)/A7taxstdlife))</f>
        <v>0.35861989407890632</v>
      </c>
      <c r="AF560" s="164">
        <f>IF(A7taxstdlife="n/a","n/a",IF(AF$3&gt;(A7taxstdlife+$E560),((Input!$G$149+Input!$G$115)*$G$7)-SUM($G560:AE560),((Input!$G$149+Input!$G$115)*$G$7)/A7taxstdlife))</f>
        <v>0.35861989407890632</v>
      </c>
      <c r="AG560" s="164">
        <f>IF(A7taxstdlife="n/a","n/a",IF(AG$3&gt;(A7taxstdlife+$E560),((Input!$G$149+Input!$G$115)*$G$7)-SUM($G560:AF560),((Input!$G$149+Input!$G$115)*$G$7)/A7taxstdlife))</f>
        <v>0.35861989407890632</v>
      </c>
      <c r="AH560" s="164">
        <f>IF(A7taxstdlife="n/a","n/a",IF(AH$3&gt;(A7taxstdlife+$E560),((Input!$G$149+Input!$G$115)*$G$7)-SUM($G560:AG560),((Input!$G$149+Input!$G$115)*$G$7)/A7taxstdlife))</f>
        <v>0.35861989407890632</v>
      </c>
      <c r="AI560" s="164">
        <f>IF(A7taxstdlife="n/a","n/a",IF(AI$3&gt;(A7taxstdlife+$E560),((Input!$G$149+Input!$G$115)*$G$7)-SUM($G560:AH560),((Input!$G$149+Input!$G$115)*$G$7)/A7taxstdlife))</f>
        <v>0.35861989407890632</v>
      </c>
      <c r="AJ560" s="164">
        <f>IF(A7taxstdlife="n/a","n/a",IF(AJ$3&gt;(A7taxstdlife+$E560),((Input!$G$149+Input!$G$115)*$G$7)-SUM($G560:AI560),((Input!$G$149+Input!$G$115)*$G$7)/A7taxstdlife))</f>
        <v>0.35861989407890632</v>
      </c>
      <c r="AK560" s="164">
        <f>IF(A7taxstdlife="n/a","n/a",IF(AK$3&gt;(A7taxstdlife+$E560),((Input!$G$149+Input!$G$115)*$G$7)-SUM($G560:AJ560),((Input!$G$149+Input!$G$115)*$G$7)/A7taxstdlife))</f>
        <v>0.35861989407890632</v>
      </c>
      <c r="AL560" s="164">
        <f>IF(A7taxstdlife="n/a","n/a",IF(AL$3&gt;(A7taxstdlife+$E560),((Input!$G$149+Input!$G$115)*$G$7)-SUM($G560:AK560),((Input!$G$149+Input!$G$115)*$G$7)/A7taxstdlife))</f>
        <v>0.35861989407890632</v>
      </c>
      <c r="AM560" s="164">
        <f>IF(A7taxstdlife="n/a","n/a",IF(AM$3&gt;(A7taxstdlife+$E560),((Input!$G$149+Input!$G$115)*$G$7)-SUM($G560:AL560),((Input!$G$149+Input!$G$115)*$G$7)/A7taxstdlife))</f>
        <v>0.35861989407890632</v>
      </c>
      <c r="AN560" s="164">
        <f>IF(A7taxstdlife="n/a","n/a",IF(AN$3&gt;(A7taxstdlife+$E560),((Input!$G$149+Input!$G$115)*$G$7)-SUM($G560:AM560),((Input!$G$149+Input!$G$115)*$G$7)/A7taxstdlife))</f>
        <v>0.35861989407890632</v>
      </c>
      <c r="AO560" s="164">
        <f>IF(A7taxstdlife="n/a","n/a",IF(AO$3&gt;(A7taxstdlife+$E560),((Input!$G$149+Input!$G$115)*$G$7)-SUM($G560:AN560),((Input!$G$149+Input!$G$115)*$G$7)/A7taxstdlife))</f>
        <v>0.35861989407890632</v>
      </c>
      <c r="AP560" s="164">
        <f>IF(A7taxstdlife="n/a","n/a",IF(AP$3&gt;(A7taxstdlife+$E560),((Input!$G$149+Input!$G$115)*$G$7)-SUM($G560:AO560),((Input!$G$149+Input!$G$115)*$G$7)/A7taxstdlife))</f>
        <v>0.35861989407890632</v>
      </c>
      <c r="AQ560" s="164">
        <f>IF(A7taxstdlife="n/a","n/a",IF(AQ$3&gt;(A7taxstdlife+$E560),((Input!$G$149+Input!$G$115)*$G$7)-SUM($G560:AP560),((Input!$G$149+Input!$G$115)*$G$7)/A7taxstdlife))</f>
        <v>0.35861989407890632</v>
      </c>
      <c r="AR560" s="164">
        <f>IF(A7taxstdlife="n/a","n/a",IF(AR$3&gt;(A7taxstdlife+$E560),((Input!$G$149+Input!$G$115)*$G$7)-SUM($G560:AQ560),((Input!$G$149+Input!$G$115)*$G$7)/A7taxstdlife))</f>
        <v>0.35861989407890632</v>
      </c>
      <c r="AS560" s="164">
        <f>IF(A7taxstdlife="n/a","n/a",IF(AS$3&gt;(A7taxstdlife+$E560),((Input!$G$149+Input!$G$115)*$G$7)-SUM($G560:AR560),((Input!$G$149+Input!$G$115)*$G$7)/A7taxstdlife))</f>
        <v>0.35861989407890632</v>
      </c>
      <c r="AT560" s="164">
        <f>IF(A7taxstdlife="n/a","n/a",IF(AT$3&gt;(A7taxstdlife+$E560),((Input!$G$149+Input!$G$115)*$G$7)-SUM($G560:AS560),((Input!$G$149+Input!$G$115)*$G$7)/A7taxstdlife))</f>
        <v>0.35861989407890632</v>
      </c>
      <c r="AU560" s="164">
        <f>IF(A7taxstdlife="n/a","n/a",IF(AU$3&gt;(A7taxstdlife+$E560),((Input!$G$149+Input!$G$115)*$G$7)-SUM($G560:AT560),((Input!$G$149+Input!$G$115)*$G$7)/A7taxstdlife))</f>
        <v>0.35861989407890632</v>
      </c>
      <c r="AV560" s="164">
        <f>IF(A7taxstdlife="n/a","n/a",IF(AV$3&gt;(A7taxstdlife+$E560),((Input!$G$149+Input!$G$115)*$G$7)-SUM($G560:AU560),((Input!$G$149+Input!$G$115)*$G$7)/A7taxstdlife))</f>
        <v>5.3290705182007514E-15</v>
      </c>
      <c r="AW560" s="164">
        <f>IF(A7taxstdlife="n/a","n/a",IF(AW$3&gt;(A7taxstdlife+$E560),((Input!$G$149+Input!$G$115)*$G$7)-SUM($G560:AV560),((Input!$G$149+Input!$G$115)*$G$7)/A7taxstdlife))</f>
        <v>0</v>
      </c>
      <c r="AX560" s="164">
        <f>IF(A7taxstdlife="n/a","n/a",IF(AX$3&gt;(A7taxstdlife+$E560),((Input!$G$149+Input!$G$115)*$G$7)-SUM($G560:AW560),((Input!$G$149+Input!$G$115)*$G$7)/A7taxstdlife))</f>
        <v>0</v>
      </c>
      <c r="AY560" s="164">
        <f>IF(A7taxstdlife="n/a","n/a",IF(AY$3&gt;(A7taxstdlife+$E560),((Input!$G$149+Input!$G$115)*$G$7)-SUM($G560:AX560),((Input!$G$149+Input!$G$115)*$G$7)/A7taxstdlife))</f>
        <v>0</v>
      </c>
      <c r="AZ560" s="164">
        <f>IF(A7taxstdlife="n/a","n/a",IF(AZ$3&gt;(A7taxstdlife+$E560),((Input!$G$149+Input!$G$115)*$G$7)-SUM($G560:AY560),((Input!$G$149+Input!$G$115)*$G$7)/A7taxstdlife))</f>
        <v>0</v>
      </c>
      <c r="BA560" s="164">
        <f>IF(A7taxstdlife="n/a","n/a",IF(BA$3&gt;(A7taxstdlife+$E560),((Input!$G$149+Input!$G$115)*$G$7)-SUM($G560:AZ560),((Input!$G$149+Input!$G$115)*$G$7)/A7taxstdlife))</f>
        <v>0</v>
      </c>
      <c r="BB560" s="164">
        <f>IF(A7taxstdlife="n/a","n/a",IF(BB$3&gt;(A7taxstdlife+$E560),((Input!$G$149+Input!$G$115)*$G$7)-SUM($G560:BA560),((Input!$G$149+Input!$G$115)*$G$7)/A7taxstdlife))</f>
        <v>0</v>
      </c>
      <c r="BC560" s="164">
        <f>IF(A7taxstdlife="n/a","n/a",IF(BC$3&gt;(A7taxstdlife+$E560),((Input!$G$149+Input!$G$115)*$G$7)-SUM($G560:BB560),((Input!$G$149+Input!$G$115)*$G$7)/A7taxstdlife))</f>
        <v>0</v>
      </c>
      <c r="BD560" s="164">
        <f>IF(A7taxstdlife="n/a","n/a",IF(BD$3&gt;(A7taxstdlife+$E560),((Input!$G$149+Input!$G$115)*$G$7)-SUM($G560:BC560),((Input!$G$149+Input!$G$115)*$G$7)/A7taxstdlife))</f>
        <v>0</v>
      </c>
      <c r="BE560" s="164">
        <f>IF(A7taxstdlife="n/a","n/a",IF(BE$3&gt;(A7taxstdlife+$E560),((Input!$G$149+Input!$G$115)*$G$7)-SUM($G560:BD560),((Input!$G$149+Input!$G$115)*$G$7)/A7taxstdlife))</f>
        <v>0</v>
      </c>
      <c r="BF560" s="164">
        <f>IF(A7taxstdlife="n/a","n/a",IF(BF$3&gt;(A7taxstdlife+$E560),((Input!$G$149+Input!$G$115)*$G$7)-SUM($G560:BE560),((Input!$G$149+Input!$G$115)*$G$7)/A7taxstdlife))</f>
        <v>0</v>
      </c>
      <c r="BG560" s="164">
        <f>IF(A7taxstdlife="n/a","n/a",IF(BG$3&gt;(A7taxstdlife+$E560),((Input!$G$149+Input!$G$115)*$G$7)-SUM($G560:BF560),((Input!$G$149+Input!$G$115)*$G$7)/A7taxstdlife))</f>
        <v>0</v>
      </c>
      <c r="BH560" s="164">
        <f>IF(A7taxstdlife="n/a","n/a",IF(BH$3&gt;(A7taxstdlife+$E560),((Input!$G$149+Input!$G$115)*$G$7)-SUM($G560:BG560),((Input!$G$149+Input!$G$115)*$G$7)/A7taxstdlife))</f>
        <v>0</v>
      </c>
      <c r="BI560" s="164">
        <f>IF(A7taxstdlife="n/a","n/a",IF(BI$3&gt;(A7taxstdlife+$E560),((Input!$G$149+Input!$G$115)*$G$7)-SUM($G560:BH560),((Input!$G$149+Input!$G$115)*$G$7)/A7taxstdlife))</f>
        <v>0</v>
      </c>
      <c r="BJ560" s="18"/>
      <c r="BK560" s="18"/>
      <c r="BL560"/>
      <c r="BM560"/>
      <c r="BN560"/>
      <c r="BO560"/>
      <c r="BP560"/>
      <c r="BQ560"/>
      <c r="BR560"/>
      <c r="BS560"/>
      <c r="BT560"/>
      <c r="BU560"/>
      <c r="BV560"/>
      <c r="BW560"/>
      <c r="BX560"/>
      <c r="BY560"/>
      <c r="BZ560"/>
      <c r="CA560"/>
      <c r="CB560"/>
      <c r="CC560"/>
      <c r="CD560"/>
      <c r="CE560"/>
      <c r="CF560"/>
      <c r="CG560"/>
      <c r="CH560"/>
      <c r="CI560"/>
      <c r="CJ560"/>
      <c r="CK560"/>
      <c r="CL560"/>
      <c r="CM560"/>
      <c r="CN560"/>
      <c r="CO560"/>
      <c r="CP560"/>
      <c r="CQ560"/>
      <c r="CR560"/>
      <c r="CS560"/>
      <c r="CT560"/>
      <c r="CU560"/>
      <c r="CV560"/>
      <c r="CW560"/>
      <c r="CX560"/>
      <c r="CY560"/>
      <c r="CZ560"/>
      <c r="DA560"/>
      <c r="DB560"/>
      <c r="DC560"/>
      <c r="DD560"/>
      <c r="DE560"/>
      <c r="DF560"/>
      <c r="DG560"/>
      <c r="DH560"/>
      <c r="DI560"/>
      <c r="DJ560"/>
      <c r="DK560"/>
      <c r="DL560"/>
      <c r="DM560"/>
      <c r="DN560"/>
      <c r="DO560"/>
      <c r="DP560"/>
      <c r="DQ560"/>
      <c r="DR560"/>
      <c r="DS560"/>
      <c r="DT560"/>
      <c r="DU560"/>
      <c r="DV560"/>
      <c r="DW560"/>
      <c r="DX560"/>
      <c r="DY560"/>
      <c r="DZ560"/>
      <c r="EA560"/>
      <c r="EB560"/>
      <c r="EC560"/>
      <c r="ED560"/>
      <c r="EE560"/>
      <c r="EF560"/>
      <c r="EG560"/>
      <c r="EH560"/>
      <c r="EI560"/>
      <c r="EJ560"/>
      <c r="EK560"/>
      <c r="EL560"/>
      <c r="EM560"/>
      <c r="EN560"/>
      <c r="EO560"/>
      <c r="EP560"/>
      <c r="EQ560"/>
      <c r="ER560"/>
      <c r="ES560"/>
      <c r="ET560"/>
      <c r="EU560"/>
      <c r="EV560"/>
      <c r="EW560"/>
      <c r="EX560"/>
      <c r="EY560"/>
      <c r="EZ560"/>
      <c r="FA560"/>
      <c r="FB560"/>
      <c r="FC560"/>
      <c r="FD560"/>
      <c r="FE560"/>
      <c r="FF560"/>
      <c r="FG560"/>
      <c r="FH560"/>
      <c r="FI560"/>
      <c r="FJ560"/>
      <c r="FK560"/>
      <c r="FL560"/>
      <c r="FM560"/>
      <c r="FN560"/>
      <c r="FO560"/>
      <c r="FP560"/>
      <c r="FQ560"/>
      <c r="FR560"/>
      <c r="FS560"/>
      <c r="FT560"/>
      <c r="FU560"/>
      <c r="FV560"/>
      <c r="FW560"/>
      <c r="FX560"/>
      <c r="FY560"/>
      <c r="FZ560"/>
      <c r="GA560"/>
      <c r="GB560"/>
      <c r="GC560"/>
      <c r="GD560"/>
      <c r="GE560"/>
      <c r="GF560"/>
      <c r="GG560"/>
      <c r="GH560"/>
      <c r="GI560"/>
      <c r="GJ560"/>
      <c r="GK560"/>
      <c r="GL560"/>
      <c r="GM560"/>
      <c r="GN560"/>
      <c r="GO560"/>
      <c r="GP560"/>
      <c r="GQ560"/>
      <c r="GR560"/>
      <c r="GS560"/>
      <c r="GT560"/>
      <c r="GU560"/>
      <c r="GV560"/>
      <c r="GW560"/>
      <c r="GX560"/>
      <c r="GY560"/>
      <c r="GZ560"/>
      <c r="HA560"/>
      <c r="HB560"/>
      <c r="HC560"/>
      <c r="HD560"/>
      <c r="HE560"/>
      <c r="HF560"/>
      <c r="HG560"/>
      <c r="HH560"/>
      <c r="HI560"/>
      <c r="HJ560"/>
      <c r="HK560"/>
      <c r="HL560"/>
      <c r="HM560"/>
      <c r="HN560"/>
      <c r="HO560"/>
      <c r="HP560"/>
      <c r="HQ560"/>
      <c r="HR560"/>
      <c r="HS560"/>
      <c r="HT560"/>
      <c r="HU560"/>
      <c r="HV560"/>
      <c r="HW560"/>
      <c r="HX560"/>
      <c r="HY560"/>
      <c r="HZ560"/>
      <c r="IA560"/>
      <c r="IB560"/>
      <c r="IC560"/>
      <c r="ID560"/>
      <c r="IE560"/>
      <c r="IF560"/>
      <c r="IG560"/>
      <c r="IH560"/>
      <c r="II560"/>
      <c r="IJ560"/>
      <c r="IK560"/>
      <c r="IL560"/>
      <c r="IM560"/>
      <c r="IN560"/>
      <c r="IO560"/>
      <c r="IP560"/>
      <c r="IQ560"/>
      <c r="IR560"/>
      <c r="IS560"/>
      <c r="IT560"/>
      <c r="IU560"/>
      <c r="IV560"/>
    </row>
    <row r="561" spans="1:256" s="5" customFormat="1" hidden="1" outlineLevel="2" x14ac:dyDescent="0.2">
      <c r="A561" s="18"/>
      <c r="B561" s="18"/>
      <c r="C561" s="36"/>
      <c r="D561" s="485"/>
      <c r="E561" s="283">
        <v>2</v>
      </c>
      <c r="F561" s="38"/>
      <c r="G561" s="306"/>
      <c r="H561" s="307"/>
      <c r="I561" s="164">
        <f>IF(A7taxstdlife="n/a","n/a",IF(I$3&gt;(A7taxstdlife+$E561),((Input!$H$149+Input!$H$115)*$H$7)-SUM($H561:H561),((Input!$H$149+Input!$H$115)*$H$7)/A7taxstdlife))</f>
        <v>0.48226986637241254</v>
      </c>
      <c r="J561" s="164">
        <f>IF(A7taxstdlife="n/a","n/a",IF(J$3&gt;(A7taxstdlife+$E561),((Input!$H$149+Input!$H$115)*$H$7)-SUM($H561:I561),((Input!$H$149+Input!$H$115)*$H$7)/A7taxstdlife))</f>
        <v>0.48226986637241254</v>
      </c>
      <c r="K561" s="164">
        <f>IF(A7taxstdlife="n/a","n/a",IF(K$3&gt;(A7taxstdlife+$E561),((Input!$H$149+Input!$H$115)*$H$7)-SUM($H561:J561),((Input!$H$149+Input!$H$115)*$H$7)/A7taxstdlife))</f>
        <v>0.48226986637241254</v>
      </c>
      <c r="L561" s="164">
        <f>IF(A7taxstdlife="n/a","n/a",IF(L$3&gt;(A7taxstdlife+$E561),((Input!$H$149+Input!$H$115)*$H$7)-SUM($H561:K561),((Input!$H$149+Input!$H$115)*$H$7)/A7taxstdlife))</f>
        <v>0.48226986637241254</v>
      </c>
      <c r="M561" s="164">
        <f>IF(A7taxstdlife="n/a","n/a",IF(M$3&gt;(A7taxstdlife+$E561),((Input!$H$149+Input!$H$115)*$H$7)-SUM($H561:L561),((Input!$H$149+Input!$H$115)*$H$7)/A7taxstdlife))</f>
        <v>0.48226986637241254</v>
      </c>
      <c r="N561" s="164">
        <f>IF(A7taxstdlife="n/a","n/a",IF(N$3&gt;(A7taxstdlife+$E561),((Input!$H$149+Input!$H$115)*$H$7)-SUM($H561:M561),((Input!$H$149+Input!$H$115)*$H$7)/A7taxstdlife))</f>
        <v>0.48226986637241254</v>
      </c>
      <c r="O561" s="164">
        <f>IF(A7taxstdlife="n/a","n/a",IF(O$3&gt;(A7taxstdlife+$E561),((Input!$H$149+Input!$H$115)*$H$7)-SUM($H561:N561),((Input!$H$149+Input!$H$115)*$H$7)/A7taxstdlife))</f>
        <v>0.48226986637241254</v>
      </c>
      <c r="P561" s="164">
        <f>IF(A7taxstdlife="n/a","n/a",IF(P$3&gt;(A7taxstdlife+$E561),((Input!$H$149+Input!$H$115)*$H$7)-SUM($H561:O561),((Input!$H$149+Input!$H$115)*$H$7)/A7taxstdlife))</f>
        <v>0.48226986637241254</v>
      </c>
      <c r="Q561" s="164">
        <f>IF(A7taxstdlife="n/a","n/a",IF(Q$3&gt;(A7taxstdlife+$E561),((Input!$H$149+Input!$H$115)*$H$7)-SUM($H561:P561),((Input!$H$149+Input!$H$115)*$H$7)/A7taxstdlife))</f>
        <v>0.48226986637241254</v>
      </c>
      <c r="R561" s="164">
        <f>IF(A7taxstdlife="n/a","n/a",IF(R$3&gt;(A7taxstdlife+$E561),((Input!$H$149+Input!$H$115)*$H$7)-SUM($H561:Q561),((Input!$H$149+Input!$H$115)*$H$7)/A7taxstdlife))</f>
        <v>0.48226986637241254</v>
      </c>
      <c r="S561" s="164">
        <f>IF(A7taxstdlife="n/a","n/a",IF(S$3&gt;(A7taxstdlife+$E561),((Input!$H$149+Input!$H$115)*$H$7)-SUM($H561:R561),((Input!$H$149+Input!$H$115)*$H$7)/A7taxstdlife))</f>
        <v>0.48226986637241254</v>
      </c>
      <c r="T561" s="164">
        <f>IF(A7taxstdlife="n/a","n/a",IF(T$3&gt;(A7taxstdlife+$E561),((Input!$H$149+Input!$H$115)*$H$7)-SUM($H561:S561),((Input!$H$149+Input!$H$115)*$H$7)/A7taxstdlife))</f>
        <v>0.48226986637241254</v>
      </c>
      <c r="U561" s="164">
        <f>IF(A7taxstdlife="n/a","n/a",IF(U$3&gt;(A7taxstdlife+$E561),((Input!$H$149+Input!$H$115)*$H$7)-SUM($H561:T561),((Input!$H$149+Input!$H$115)*$H$7)/A7taxstdlife))</f>
        <v>0.48226986637241254</v>
      </c>
      <c r="V561" s="164">
        <f>IF(A7taxstdlife="n/a","n/a",IF(V$3&gt;(A7taxstdlife+$E561),((Input!$H$149+Input!$H$115)*$H$7)-SUM($H561:U561),((Input!$H$149+Input!$H$115)*$H$7)/A7taxstdlife))</f>
        <v>0.48226986637241254</v>
      </c>
      <c r="W561" s="164">
        <f>IF(A7taxstdlife="n/a","n/a",IF(W$3&gt;(A7taxstdlife+$E561),((Input!$H$149+Input!$H$115)*$H$7)-SUM($H561:V561),((Input!$H$149+Input!$H$115)*$H$7)/A7taxstdlife))</f>
        <v>0.48226986637241254</v>
      </c>
      <c r="X561" s="164">
        <f>IF(A7taxstdlife="n/a","n/a",IF(X$3&gt;(A7taxstdlife+$E561),((Input!$H$149+Input!$H$115)*$H$7)-SUM($H561:W561),((Input!$H$149+Input!$H$115)*$H$7)/A7taxstdlife))</f>
        <v>0.48226986637241254</v>
      </c>
      <c r="Y561" s="164">
        <f>IF(A7taxstdlife="n/a","n/a",IF(Y$3&gt;(A7taxstdlife+$E561),((Input!$H$149+Input!$H$115)*$H$7)-SUM($H561:X561),((Input!$H$149+Input!$H$115)*$H$7)/A7taxstdlife))</f>
        <v>0.48226986637241254</v>
      </c>
      <c r="Z561" s="164">
        <f>IF(A7taxstdlife="n/a","n/a",IF(Z$3&gt;(A7taxstdlife+$E561),((Input!$H$149+Input!$H$115)*$H$7)-SUM($H561:Y561),((Input!$H$149+Input!$H$115)*$H$7)/A7taxstdlife))</f>
        <v>0.48226986637241254</v>
      </c>
      <c r="AA561" s="164">
        <f>IF(A7taxstdlife="n/a","n/a",IF(AA$3&gt;(A7taxstdlife+$E561),((Input!$H$149+Input!$H$115)*$H$7)-SUM($H561:Z561),((Input!$H$149+Input!$H$115)*$H$7)/A7taxstdlife))</f>
        <v>0.48226986637241254</v>
      </c>
      <c r="AB561" s="164">
        <f>IF(A7taxstdlife="n/a","n/a",IF(AB$3&gt;(A7taxstdlife+$E561),((Input!$H$149+Input!$H$115)*$H$7)-SUM($H561:AA561),((Input!$H$149+Input!$H$115)*$H$7)/A7taxstdlife))</f>
        <v>0.48226986637241254</v>
      </c>
      <c r="AC561" s="164">
        <f>IF(A7taxstdlife="n/a","n/a",IF(AC$3&gt;(A7taxstdlife+$E561),((Input!$H$149+Input!$H$115)*$H$7)-SUM($H561:AB561),((Input!$H$149+Input!$H$115)*$H$7)/A7taxstdlife))</f>
        <v>0.48226986637241254</v>
      </c>
      <c r="AD561" s="164">
        <f>IF(A7taxstdlife="n/a","n/a",IF(AD$3&gt;(A7taxstdlife+$E561),((Input!$H$149+Input!$H$115)*$H$7)-SUM($H561:AC561),((Input!$H$149+Input!$H$115)*$H$7)/A7taxstdlife))</f>
        <v>0.48226986637241254</v>
      </c>
      <c r="AE561" s="164">
        <f>IF(A7taxstdlife="n/a","n/a",IF(AE$3&gt;(A7taxstdlife+$E561),((Input!$H$149+Input!$H$115)*$H$7)-SUM($H561:AD561),((Input!$H$149+Input!$H$115)*$H$7)/A7taxstdlife))</f>
        <v>0.48226986637241254</v>
      </c>
      <c r="AF561" s="164">
        <f>IF(A7taxstdlife="n/a","n/a",IF(AF$3&gt;(A7taxstdlife+$E561),((Input!$H$149+Input!$H$115)*$H$7)-SUM($H561:AE561),((Input!$H$149+Input!$H$115)*$H$7)/A7taxstdlife))</f>
        <v>0.48226986637241254</v>
      </c>
      <c r="AG561" s="164">
        <f>IF(A7taxstdlife="n/a","n/a",IF(AG$3&gt;(A7taxstdlife+$E561),((Input!$H$149+Input!$H$115)*$H$7)-SUM($H561:AF561),((Input!$H$149+Input!$H$115)*$H$7)/A7taxstdlife))</f>
        <v>0.48226986637241254</v>
      </c>
      <c r="AH561" s="164">
        <f>IF(A7taxstdlife="n/a","n/a",IF(AH$3&gt;(A7taxstdlife+$E561),((Input!$H$149+Input!$H$115)*$H$7)-SUM($H561:AG561),((Input!$H$149+Input!$H$115)*$H$7)/A7taxstdlife))</f>
        <v>0.48226986637241254</v>
      </c>
      <c r="AI561" s="164">
        <f>IF(A7taxstdlife="n/a","n/a",IF(AI$3&gt;(A7taxstdlife+$E561),((Input!$H$149+Input!$H$115)*$H$7)-SUM($H561:AH561),((Input!$H$149+Input!$H$115)*$H$7)/A7taxstdlife))</f>
        <v>0.48226986637241254</v>
      </c>
      <c r="AJ561" s="164">
        <f>IF(A7taxstdlife="n/a","n/a",IF(AJ$3&gt;(A7taxstdlife+$E561),((Input!$H$149+Input!$H$115)*$H$7)-SUM($H561:AI561),((Input!$H$149+Input!$H$115)*$H$7)/A7taxstdlife))</f>
        <v>0.48226986637241254</v>
      </c>
      <c r="AK561" s="164">
        <f>IF(A7taxstdlife="n/a","n/a",IF(AK$3&gt;(A7taxstdlife+$E561),((Input!$H$149+Input!$H$115)*$H$7)-SUM($H561:AJ561),((Input!$H$149+Input!$H$115)*$H$7)/A7taxstdlife))</f>
        <v>0.48226986637241254</v>
      </c>
      <c r="AL561" s="164">
        <f>IF(A7taxstdlife="n/a","n/a",IF(AL$3&gt;(A7taxstdlife+$E561),((Input!$H$149+Input!$H$115)*$H$7)-SUM($H561:AK561),((Input!$H$149+Input!$H$115)*$H$7)/A7taxstdlife))</f>
        <v>0.48226986637241254</v>
      </c>
      <c r="AM561" s="164">
        <f>IF(A7taxstdlife="n/a","n/a",IF(AM$3&gt;(A7taxstdlife+$E561),((Input!$H$149+Input!$H$115)*$H$7)-SUM($H561:AL561),((Input!$H$149+Input!$H$115)*$H$7)/A7taxstdlife))</f>
        <v>0.48226986637241254</v>
      </c>
      <c r="AN561" s="164">
        <f>IF(A7taxstdlife="n/a","n/a",IF(AN$3&gt;(A7taxstdlife+$E561),((Input!$H$149+Input!$H$115)*$H$7)-SUM($H561:AM561),((Input!$H$149+Input!$H$115)*$H$7)/A7taxstdlife))</f>
        <v>0.48226986637241254</v>
      </c>
      <c r="AO561" s="164">
        <f>IF(A7taxstdlife="n/a","n/a",IF(AO$3&gt;(A7taxstdlife+$E561),((Input!$H$149+Input!$H$115)*$H$7)-SUM($H561:AN561),((Input!$H$149+Input!$H$115)*$H$7)/A7taxstdlife))</f>
        <v>0.48226986637241254</v>
      </c>
      <c r="AP561" s="164">
        <f>IF(A7taxstdlife="n/a","n/a",IF(AP$3&gt;(A7taxstdlife+$E561),((Input!$H$149+Input!$H$115)*$H$7)-SUM($H561:AO561),((Input!$H$149+Input!$H$115)*$H$7)/A7taxstdlife))</f>
        <v>0.48226986637241254</v>
      </c>
      <c r="AQ561" s="164">
        <f>IF(A7taxstdlife="n/a","n/a",IF(AQ$3&gt;(A7taxstdlife+$E561),((Input!$H$149+Input!$H$115)*$H$7)-SUM($H561:AP561),((Input!$H$149+Input!$H$115)*$H$7)/A7taxstdlife))</f>
        <v>0.48226986637241254</v>
      </c>
      <c r="AR561" s="164">
        <f>IF(A7taxstdlife="n/a","n/a",IF(AR$3&gt;(A7taxstdlife+$E561),((Input!$H$149+Input!$H$115)*$H$7)-SUM($H561:AQ561),((Input!$H$149+Input!$H$115)*$H$7)/A7taxstdlife))</f>
        <v>0.48226986637241254</v>
      </c>
      <c r="AS561" s="164">
        <f>IF(A7taxstdlife="n/a","n/a",IF(AS$3&gt;(A7taxstdlife+$E561),((Input!$H$149+Input!$H$115)*$H$7)-SUM($H561:AR561),((Input!$H$149+Input!$H$115)*$H$7)/A7taxstdlife))</f>
        <v>0.48226986637241254</v>
      </c>
      <c r="AT561" s="164">
        <f>IF(A7taxstdlife="n/a","n/a",IF(AT$3&gt;(A7taxstdlife+$E561),((Input!$H$149+Input!$H$115)*$H$7)-SUM($H561:AS561),((Input!$H$149+Input!$H$115)*$H$7)/A7taxstdlife))</f>
        <v>0.48226986637241254</v>
      </c>
      <c r="AU561" s="164">
        <f>IF(A7taxstdlife="n/a","n/a",IF(AU$3&gt;(A7taxstdlife+$E561),((Input!$H$149+Input!$H$115)*$H$7)-SUM($H561:AT561),((Input!$H$149+Input!$H$115)*$H$7)/A7taxstdlife))</f>
        <v>0.48226986637241254</v>
      </c>
      <c r="AV561" s="164">
        <f>IF(A7taxstdlife="n/a","n/a",IF(AV$3&gt;(A7taxstdlife+$E561),((Input!$H$149+Input!$H$115)*$H$7)-SUM($H561:AU561),((Input!$H$149+Input!$H$115)*$H$7)/A7taxstdlife))</f>
        <v>0.48226986637241254</v>
      </c>
      <c r="AW561" s="164">
        <f>IF(A7taxstdlife="n/a","n/a",IF(AW$3&gt;(A7taxstdlife+$E561),((Input!$H$149+Input!$H$115)*$H$7)-SUM($H561:AV561),((Input!$H$149+Input!$H$115)*$H$7)/A7taxstdlife))</f>
        <v>0</v>
      </c>
      <c r="AX561" s="164">
        <f>IF(A7taxstdlife="n/a","n/a",IF(AX$3&gt;(A7taxstdlife+$E561),((Input!$H$149+Input!$H$115)*$H$7)-SUM($H561:AW561),((Input!$H$149+Input!$H$115)*$H$7)/A7taxstdlife))</f>
        <v>0</v>
      </c>
      <c r="AY561" s="164">
        <f>IF(A7taxstdlife="n/a","n/a",IF(AY$3&gt;(A7taxstdlife+$E561),((Input!$H$149+Input!$H$115)*$H$7)-SUM($H561:AX561),((Input!$H$149+Input!$H$115)*$H$7)/A7taxstdlife))</f>
        <v>0</v>
      </c>
      <c r="AZ561" s="164">
        <f>IF(A7taxstdlife="n/a","n/a",IF(AZ$3&gt;(A7taxstdlife+$E561),((Input!$H$149+Input!$H$115)*$H$7)-SUM($H561:AY561),((Input!$H$149+Input!$H$115)*$H$7)/A7taxstdlife))</f>
        <v>0</v>
      </c>
      <c r="BA561" s="164">
        <f>IF(A7taxstdlife="n/a","n/a",IF(BA$3&gt;(A7taxstdlife+$E561),((Input!$H$149+Input!$H$115)*$H$7)-SUM($H561:AZ561),((Input!$H$149+Input!$H$115)*$H$7)/A7taxstdlife))</f>
        <v>0</v>
      </c>
      <c r="BB561" s="164">
        <f>IF(A7taxstdlife="n/a","n/a",IF(BB$3&gt;(A7taxstdlife+$E561),((Input!$H$149+Input!$H$115)*$H$7)-SUM($H561:BA561),((Input!$H$149+Input!$H$115)*$H$7)/A7taxstdlife))</f>
        <v>0</v>
      </c>
      <c r="BC561" s="164">
        <f>IF(A7taxstdlife="n/a","n/a",IF(BC$3&gt;(A7taxstdlife+$E561),((Input!$H$149+Input!$H$115)*$H$7)-SUM($H561:BB561),((Input!$H$149+Input!$H$115)*$H$7)/A7taxstdlife))</f>
        <v>0</v>
      </c>
      <c r="BD561" s="164">
        <f>IF(A7taxstdlife="n/a","n/a",IF(BD$3&gt;(A7taxstdlife+$E561),((Input!$H$149+Input!$H$115)*$H$7)-SUM($H561:BC561),((Input!$H$149+Input!$H$115)*$H$7)/A7taxstdlife))</f>
        <v>0</v>
      </c>
      <c r="BE561" s="164">
        <f>IF(A7taxstdlife="n/a","n/a",IF(BE$3&gt;(A7taxstdlife+$E561),((Input!$H$149+Input!$H$115)*$H$7)-SUM($H561:BD561),((Input!$H$149+Input!$H$115)*$H$7)/A7taxstdlife))</f>
        <v>0</v>
      </c>
      <c r="BF561" s="164">
        <f>IF(A7taxstdlife="n/a","n/a",IF(BF$3&gt;(A7taxstdlife+$E561),((Input!$H$149+Input!$H$115)*$H$7)-SUM($H561:BE561),((Input!$H$149+Input!$H$115)*$H$7)/A7taxstdlife))</f>
        <v>0</v>
      </c>
      <c r="BG561" s="164">
        <f>IF(A7taxstdlife="n/a","n/a",IF(BG$3&gt;(A7taxstdlife+$E561),((Input!$H$149+Input!$H$115)*$H$7)-SUM($H561:BF561),((Input!$H$149+Input!$H$115)*$H$7)/A7taxstdlife))</f>
        <v>0</v>
      </c>
      <c r="BH561" s="164">
        <f>IF(A7taxstdlife="n/a","n/a",IF(BH$3&gt;(A7taxstdlife+$E561),((Input!$H$149+Input!$H$115)*$H$7)-SUM($H561:BG561),((Input!$H$149+Input!$H$115)*$H$7)/A7taxstdlife))</f>
        <v>0</v>
      </c>
      <c r="BI561" s="164">
        <f>IF(A7taxstdlife="n/a","n/a",IF(BI$3&gt;(A7taxstdlife+$E561),((Input!$H$149+Input!$H$115)*$H$7)-SUM($H561:BH561),((Input!$H$149+Input!$H$115)*$H$7)/A7taxstdlife))</f>
        <v>0</v>
      </c>
      <c r="BJ561" s="18"/>
      <c r="BK561" s="18"/>
      <c r="BL561"/>
      <c r="BM561"/>
      <c r="BN561"/>
      <c r="BO561"/>
      <c r="BP561"/>
      <c r="BQ561"/>
      <c r="BR561"/>
      <c r="BS561"/>
      <c r="BT561"/>
      <c r="BU561"/>
      <c r="BV561"/>
      <c r="BW561"/>
      <c r="BX561"/>
      <c r="BY561"/>
      <c r="BZ561"/>
      <c r="CA561"/>
      <c r="CB561"/>
      <c r="CC561"/>
      <c r="CD561"/>
      <c r="CE561"/>
      <c r="CF561"/>
      <c r="CG561"/>
      <c r="CH561"/>
      <c r="CI561"/>
      <c r="CJ561"/>
      <c r="CK561"/>
      <c r="CL561"/>
      <c r="CM561"/>
      <c r="CN561"/>
      <c r="CO561"/>
      <c r="CP561"/>
      <c r="CQ561"/>
      <c r="CR561"/>
      <c r="CS561"/>
      <c r="CT561"/>
      <c r="CU561"/>
      <c r="CV561"/>
      <c r="CW561"/>
      <c r="CX561"/>
      <c r="CY561"/>
      <c r="CZ561"/>
      <c r="DA561"/>
      <c r="DB561"/>
      <c r="DC561"/>
      <c r="DD561"/>
      <c r="DE561"/>
      <c r="DF561"/>
      <c r="DG561"/>
      <c r="DH561"/>
      <c r="DI561"/>
      <c r="DJ561"/>
      <c r="DK561"/>
      <c r="DL561"/>
      <c r="DM561"/>
      <c r="DN561"/>
      <c r="DO561"/>
      <c r="DP561"/>
      <c r="DQ561"/>
      <c r="DR561"/>
      <c r="DS561"/>
      <c r="DT561"/>
      <c r="DU561"/>
      <c r="DV561"/>
      <c r="DW561"/>
      <c r="DX561"/>
      <c r="DY561"/>
      <c r="DZ561"/>
      <c r="EA561"/>
      <c r="EB561"/>
      <c r="EC561"/>
      <c r="ED561"/>
      <c r="EE561"/>
      <c r="EF561"/>
      <c r="EG561"/>
      <c r="EH561"/>
      <c r="EI561"/>
      <c r="EJ561"/>
      <c r="EK561"/>
      <c r="EL561"/>
      <c r="EM561"/>
      <c r="EN561"/>
      <c r="EO561"/>
      <c r="EP561"/>
      <c r="EQ561"/>
      <c r="ER561"/>
      <c r="ES561"/>
      <c r="ET561"/>
      <c r="EU561"/>
      <c r="EV561"/>
      <c r="EW561"/>
      <c r="EX561"/>
      <c r="EY561"/>
      <c r="EZ561"/>
      <c r="FA561"/>
      <c r="FB561"/>
      <c r="FC561"/>
      <c r="FD561"/>
      <c r="FE561"/>
      <c r="FF561"/>
      <c r="FG561"/>
      <c r="FH561"/>
      <c r="FI561"/>
      <c r="FJ561"/>
      <c r="FK561"/>
      <c r="FL561"/>
      <c r="FM561"/>
      <c r="FN561"/>
      <c r="FO561"/>
      <c r="FP561"/>
      <c r="FQ561"/>
      <c r="FR561"/>
      <c r="FS561"/>
      <c r="FT561"/>
      <c r="FU561"/>
      <c r="FV561"/>
      <c r="FW561"/>
      <c r="FX561"/>
      <c r="FY561"/>
      <c r="FZ561"/>
      <c r="GA561"/>
      <c r="GB561"/>
      <c r="GC561"/>
      <c r="GD561"/>
      <c r="GE561"/>
      <c r="GF561"/>
      <c r="GG561"/>
      <c r="GH561"/>
      <c r="GI561"/>
      <c r="GJ561"/>
      <c r="GK561"/>
      <c r="GL561"/>
      <c r="GM561"/>
      <c r="GN561"/>
      <c r="GO561"/>
      <c r="GP561"/>
      <c r="GQ561"/>
      <c r="GR561"/>
      <c r="GS561"/>
      <c r="GT561"/>
      <c r="GU561"/>
      <c r="GV561"/>
      <c r="GW561"/>
      <c r="GX561"/>
      <c r="GY561"/>
      <c r="GZ561"/>
      <c r="HA561"/>
      <c r="HB561"/>
      <c r="HC561"/>
      <c r="HD561"/>
      <c r="HE561"/>
      <c r="HF561"/>
      <c r="HG561"/>
      <c r="HH561"/>
      <c r="HI561"/>
      <c r="HJ561"/>
      <c r="HK561"/>
      <c r="HL561"/>
      <c r="HM561"/>
      <c r="HN561"/>
      <c r="HO561"/>
      <c r="HP561"/>
      <c r="HQ561"/>
      <c r="HR561"/>
      <c r="HS561"/>
      <c r="HT561"/>
      <c r="HU561"/>
      <c r="HV561"/>
      <c r="HW561"/>
      <c r="HX561"/>
      <c r="HY561"/>
      <c r="HZ561"/>
      <c r="IA561"/>
      <c r="IB561"/>
      <c r="IC561"/>
      <c r="ID561"/>
      <c r="IE561"/>
      <c r="IF561"/>
      <c r="IG561"/>
      <c r="IH561"/>
      <c r="II561"/>
      <c r="IJ561"/>
      <c r="IK561"/>
      <c r="IL561"/>
      <c r="IM561"/>
      <c r="IN561"/>
      <c r="IO561"/>
      <c r="IP561"/>
      <c r="IQ561"/>
      <c r="IR561"/>
      <c r="IS561"/>
      <c r="IT561"/>
      <c r="IU561"/>
      <c r="IV561"/>
    </row>
    <row r="562" spans="1:256" s="5" customFormat="1" hidden="1" outlineLevel="2" x14ac:dyDescent="0.2">
      <c r="A562" s="18"/>
      <c r="B562" s="18"/>
      <c r="C562" s="36"/>
      <c r="D562" s="485"/>
      <c r="E562" s="283">
        <v>3</v>
      </c>
      <c r="F562" s="38"/>
      <c r="G562" s="306"/>
      <c r="H562" s="308"/>
      <c r="I562" s="307"/>
      <c r="J562" s="164">
        <f>IF(A7taxstdlife="n/a","n/a",IF(J$3&gt;(A7taxstdlife+$E562),((Input!$I$149+Input!$I$115)*$I$7)-SUM($I562:I562),((Input!$I$149+Input!$I$115)*$I$7)/A7taxstdlife))</f>
        <v>0.50165723471641699</v>
      </c>
      <c r="K562" s="164">
        <f>IF(A7taxstdlife="n/a","n/a",IF(K$3&gt;(A7taxstdlife+$E562),((Input!$I$149+Input!$I$115)*$I$7)-SUM($I562:J562),((Input!$I$149+Input!$I$115)*$I$7)/A7taxstdlife))</f>
        <v>0.50165723471641699</v>
      </c>
      <c r="L562" s="164">
        <f>IF(A7taxstdlife="n/a","n/a",IF(L$3&gt;(A7taxstdlife+$E562),((Input!$I$149+Input!$I$115)*$I$7)-SUM($I562:K562),((Input!$I$149+Input!$I$115)*$I$7)/A7taxstdlife))</f>
        <v>0.50165723471641699</v>
      </c>
      <c r="M562" s="164">
        <f>IF(A7taxstdlife="n/a","n/a",IF(M$3&gt;(A7taxstdlife+$E562),((Input!$I$149+Input!$I$115)*$I$7)-SUM($I562:L562),((Input!$I$149+Input!$I$115)*$I$7)/A7taxstdlife))</f>
        <v>0.50165723471641699</v>
      </c>
      <c r="N562" s="164">
        <f>IF(A7taxstdlife="n/a","n/a",IF(N$3&gt;(A7taxstdlife+$E562),((Input!$I$149+Input!$I$115)*$I$7)-SUM($I562:M562),((Input!$I$149+Input!$I$115)*$I$7)/A7taxstdlife))</f>
        <v>0.50165723471641699</v>
      </c>
      <c r="O562" s="164">
        <f>IF(A7taxstdlife="n/a","n/a",IF(O$3&gt;(A7taxstdlife+$E562),((Input!$I$149+Input!$I$115)*$I$7)-SUM($I562:N562),((Input!$I$149+Input!$I$115)*$I$7)/A7taxstdlife))</f>
        <v>0.50165723471641699</v>
      </c>
      <c r="P562" s="164">
        <f>IF(A7taxstdlife="n/a","n/a",IF(P$3&gt;(A7taxstdlife+$E562),((Input!$I$149+Input!$I$115)*$I$7)-SUM($I562:O562),((Input!$I$149+Input!$I$115)*$I$7)/A7taxstdlife))</f>
        <v>0.50165723471641699</v>
      </c>
      <c r="Q562" s="164">
        <f>IF(A7taxstdlife="n/a","n/a",IF(Q$3&gt;(A7taxstdlife+$E562),((Input!$I$149+Input!$I$115)*$I$7)-SUM($I562:P562),((Input!$I$149+Input!$I$115)*$I$7)/A7taxstdlife))</f>
        <v>0.50165723471641699</v>
      </c>
      <c r="R562" s="164">
        <f>IF(A7taxstdlife="n/a","n/a",IF(R$3&gt;(A7taxstdlife+$E562),((Input!$I$149+Input!$I$115)*$I$7)-SUM($I562:Q562),((Input!$I$149+Input!$I$115)*$I$7)/A7taxstdlife))</f>
        <v>0.50165723471641699</v>
      </c>
      <c r="S562" s="164">
        <f>IF(A7taxstdlife="n/a","n/a",IF(S$3&gt;(A7taxstdlife+$E562),((Input!$I$149+Input!$I$115)*$I$7)-SUM($I562:R562),((Input!$I$149+Input!$I$115)*$I$7)/A7taxstdlife))</f>
        <v>0.50165723471641699</v>
      </c>
      <c r="T562" s="164">
        <f>IF(A7taxstdlife="n/a","n/a",IF(T$3&gt;(A7taxstdlife+$E562),((Input!$I$149+Input!$I$115)*$I$7)-SUM($I562:S562),((Input!$I$149+Input!$I$115)*$I$7)/A7taxstdlife))</f>
        <v>0.50165723471641699</v>
      </c>
      <c r="U562" s="164">
        <f>IF(A7taxstdlife="n/a","n/a",IF(U$3&gt;(A7taxstdlife+$E562),((Input!$I$149+Input!$I$115)*$I$7)-SUM($I562:T562),((Input!$I$149+Input!$I$115)*$I$7)/A7taxstdlife))</f>
        <v>0.50165723471641699</v>
      </c>
      <c r="V562" s="164">
        <f>IF(A7taxstdlife="n/a","n/a",IF(V$3&gt;(A7taxstdlife+$E562),((Input!$I$149+Input!$I$115)*$I$7)-SUM($I562:U562),((Input!$I$149+Input!$I$115)*$I$7)/A7taxstdlife))</f>
        <v>0.50165723471641699</v>
      </c>
      <c r="W562" s="164">
        <f>IF(A7taxstdlife="n/a","n/a",IF(W$3&gt;(A7taxstdlife+$E562),((Input!$I$149+Input!$I$115)*$I$7)-SUM($I562:V562),((Input!$I$149+Input!$I$115)*$I$7)/A7taxstdlife))</f>
        <v>0.50165723471641699</v>
      </c>
      <c r="X562" s="164">
        <f>IF(A7taxstdlife="n/a","n/a",IF(X$3&gt;(A7taxstdlife+$E562),((Input!$I$149+Input!$I$115)*$I$7)-SUM($I562:W562),((Input!$I$149+Input!$I$115)*$I$7)/A7taxstdlife))</f>
        <v>0.50165723471641699</v>
      </c>
      <c r="Y562" s="164">
        <f>IF(A7taxstdlife="n/a","n/a",IF(Y$3&gt;(A7taxstdlife+$E562),((Input!$I$149+Input!$I$115)*$I$7)-SUM($I562:X562),((Input!$I$149+Input!$I$115)*$I$7)/A7taxstdlife))</f>
        <v>0.50165723471641699</v>
      </c>
      <c r="Z562" s="164">
        <f>IF(A7taxstdlife="n/a","n/a",IF(Z$3&gt;(A7taxstdlife+$E562),((Input!$I$149+Input!$I$115)*$I$7)-SUM($I562:Y562),((Input!$I$149+Input!$I$115)*$I$7)/A7taxstdlife))</f>
        <v>0.50165723471641699</v>
      </c>
      <c r="AA562" s="164">
        <f>IF(A7taxstdlife="n/a","n/a",IF(AA$3&gt;(A7taxstdlife+$E562),((Input!$I$149+Input!$I$115)*$I$7)-SUM($I562:Z562),((Input!$I$149+Input!$I$115)*$I$7)/A7taxstdlife))</f>
        <v>0.50165723471641699</v>
      </c>
      <c r="AB562" s="164">
        <f>IF(A7taxstdlife="n/a","n/a",IF(AB$3&gt;(A7taxstdlife+$E562),((Input!$I$149+Input!$I$115)*$I$7)-SUM($I562:AA562),((Input!$I$149+Input!$I$115)*$I$7)/A7taxstdlife))</f>
        <v>0.50165723471641699</v>
      </c>
      <c r="AC562" s="164">
        <f>IF(A7taxstdlife="n/a","n/a",IF(AC$3&gt;(A7taxstdlife+$E562),((Input!$I$149+Input!$I$115)*$I$7)-SUM($I562:AB562),((Input!$I$149+Input!$I$115)*$I$7)/A7taxstdlife))</f>
        <v>0.50165723471641699</v>
      </c>
      <c r="AD562" s="164">
        <f>IF(A7taxstdlife="n/a","n/a",IF(AD$3&gt;(A7taxstdlife+$E562),((Input!$I$149+Input!$I$115)*$I$7)-SUM($I562:AC562),((Input!$I$149+Input!$I$115)*$I$7)/A7taxstdlife))</f>
        <v>0.50165723471641699</v>
      </c>
      <c r="AE562" s="164">
        <f>IF(A7taxstdlife="n/a","n/a",IF(AE$3&gt;(A7taxstdlife+$E562),((Input!$I$149+Input!$I$115)*$I$7)-SUM($I562:AD562),((Input!$I$149+Input!$I$115)*$I$7)/A7taxstdlife))</f>
        <v>0.50165723471641699</v>
      </c>
      <c r="AF562" s="164">
        <f>IF(A7taxstdlife="n/a","n/a",IF(AF$3&gt;(A7taxstdlife+$E562),((Input!$I$149+Input!$I$115)*$I$7)-SUM($I562:AE562),((Input!$I$149+Input!$I$115)*$I$7)/A7taxstdlife))</f>
        <v>0.50165723471641699</v>
      </c>
      <c r="AG562" s="164">
        <f>IF(A7taxstdlife="n/a","n/a",IF(AG$3&gt;(A7taxstdlife+$E562),((Input!$I$149+Input!$I$115)*$I$7)-SUM($I562:AF562),((Input!$I$149+Input!$I$115)*$I$7)/A7taxstdlife))</f>
        <v>0.50165723471641699</v>
      </c>
      <c r="AH562" s="164">
        <f>IF(A7taxstdlife="n/a","n/a",IF(AH$3&gt;(A7taxstdlife+$E562),((Input!$I$149+Input!$I$115)*$I$7)-SUM($I562:AG562),((Input!$I$149+Input!$I$115)*$I$7)/A7taxstdlife))</f>
        <v>0.50165723471641699</v>
      </c>
      <c r="AI562" s="164">
        <f>IF(A7taxstdlife="n/a","n/a",IF(AI$3&gt;(A7taxstdlife+$E562),((Input!$I$149+Input!$I$115)*$I$7)-SUM($I562:AH562),((Input!$I$149+Input!$I$115)*$I$7)/A7taxstdlife))</f>
        <v>0.50165723471641699</v>
      </c>
      <c r="AJ562" s="164">
        <f>IF(A7taxstdlife="n/a","n/a",IF(AJ$3&gt;(A7taxstdlife+$E562),((Input!$I$149+Input!$I$115)*$I$7)-SUM($I562:AI562),((Input!$I$149+Input!$I$115)*$I$7)/A7taxstdlife))</f>
        <v>0.50165723471641699</v>
      </c>
      <c r="AK562" s="164">
        <f>IF(A7taxstdlife="n/a","n/a",IF(AK$3&gt;(A7taxstdlife+$E562),((Input!$I$149+Input!$I$115)*$I$7)-SUM($I562:AJ562),((Input!$I$149+Input!$I$115)*$I$7)/A7taxstdlife))</f>
        <v>0.50165723471641699</v>
      </c>
      <c r="AL562" s="164">
        <f>IF(A7taxstdlife="n/a","n/a",IF(AL$3&gt;(A7taxstdlife+$E562),((Input!$I$149+Input!$I$115)*$I$7)-SUM($I562:AK562),((Input!$I$149+Input!$I$115)*$I$7)/A7taxstdlife))</f>
        <v>0.50165723471641699</v>
      </c>
      <c r="AM562" s="164">
        <f>IF(A7taxstdlife="n/a","n/a",IF(AM$3&gt;(A7taxstdlife+$E562),((Input!$I$149+Input!$I$115)*$I$7)-SUM($I562:AL562),((Input!$I$149+Input!$I$115)*$I$7)/A7taxstdlife))</f>
        <v>0.50165723471641699</v>
      </c>
      <c r="AN562" s="164">
        <f>IF(A7taxstdlife="n/a","n/a",IF(AN$3&gt;(A7taxstdlife+$E562),((Input!$I$149+Input!$I$115)*$I$7)-SUM($I562:AM562),((Input!$I$149+Input!$I$115)*$I$7)/A7taxstdlife))</f>
        <v>0.50165723471641699</v>
      </c>
      <c r="AO562" s="164">
        <f>IF(A7taxstdlife="n/a","n/a",IF(AO$3&gt;(A7taxstdlife+$E562),((Input!$I$149+Input!$I$115)*$I$7)-SUM($I562:AN562),((Input!$I$149+Input!$I$115)*$I$7)/A7taxstdlife))</f>
        <v>0.50165723471641699</v>
      </c>
      <c r="AP562" s="164">
        <f>IF(A7taxstdlife="n/a","n/a",IF(AP$3&gt;(A7taxstdlife+$E562),((Input!$I$149+Input!$I$115)*$I$7)-SUM($I562:AO562),((Input!$I$149+Input!$I$115)*$I$7)/A7taxstdlife))</f>
        <v>0.50165723471641699</v>
      </c>
      <c r="AQ562" s="164">
        <f>IF(A7taxstdlife="n/a","n/a",IF(AQ$3&gt;(A7taxstdlife+$E562),((Input!$I$149+Input!$I$115)*$I$7)-SUM($I562:AP562),((Input!$I$149+Input!$I$115)*$I$7)/A7taxstdlife))</f>
        <v>0.50165723471641699</v>
      </c>
      <c r="AR562" s="164">
        <f>IF(A7taxstdlife="n/a","n/a",IF(AR$3&gt;(A7taxstdlife+$E562),((Input!$I$149+Input!$I$115)*$I$7)-SUM($I562:AQ562),((Input!$I$149+Input!$I$115)*$I$7)/A7taxstdlife))</f>
        <v>0.50165723471641699</v>
      </c>
      <c r="AS562" s="164">
        <f>IF(A7taxstdlife="n/a","n/a",IF(AS$3&gt;(A7taxstdlife+$E562),((Input!$I$149+Input!$I$115)*$I$7)-SUM($I562:AR562),((Input!$I$149+Input!$I$115)*$I$7)/A7taxstdlife))</f>
        <v>0.50165723471641699</v>
      </c>
      <c r="AT562" s="164">
        <f>IF(A7taxstdlife="n/a","n/a",IF(AT$3&gt;(A7taxstdlife+$E562),((Input!$I$149+Input!$I$115)*$I$7)-SUM($I562:AS562),((Input!$I$149+Input!$I$115)*$I$7)/A7taxstdlife))</f>
        <v>0.50165723471641699</v>
      </c>
      <c r="AU562" s="164">
        <f>IF(A7taxstdlife="n/a","n/a",IF(AU$3&gt;(A7taxstdlife+$E562),((Input!$I$149+Input!$I$115)*$I$7)-SUM($I562:AT562),((Input!$I$149+Input!$I$115)*$I$7)/A7taxstdlife))</f>
        <v>0.50165723471641699</v>
      </c>
      <c r="AV562" s="164">
        <f>IF(A7taxstdlife="n/a","n/a",IF(AV$3&gt;(A7taxstdlife+$E562),((Input!$I$149+Input!$I$115)*$I$7)-SUM($I562:AU562),((Input!$I$149+Input!$I$115)*$I$7)/A7taxstdlife))</f>
        <v>0.50165723471641699</v>
      </c>
      <c r="AW562" s="164">
        <f>IF(A7taxstdlife="n/a","n/a",IF(AW$3&gt;(A7taxstdlife+$E562),((Input!$I$149+Input!$I$115)*$I$7)-SUM($I562:AV562),((Input!$I$149+Input!$I$115)*$I$7)/A7taxstdlife))</f>
        <v>0.50165723471641699</v>
      </c>
      <c r="AX562" s="164">
        <f>IF(A7taxstdlife="n/a","n/a",IF(AX$3&gt;(A7taxstdlife+$E562),((Input!$I$149+Input!$I$115)*$I$7)-SUM($I562:AW562),((Input!$I$149+Input!$I$115)*$I$7)/A7taxstdlife))</f>
        <v>-7.1054273576010019E-15</v>
      </c>
      <c r="AY562" s="164">
        <f>IF(A7taxstdlife="n/a","n/a",IF(AY$3&gt;(A7taxstdlife+$E562),((Input!$I$149+Input!$I$115)*$I$7)-SUM($I562:AX562),((Input!$I$149+Input!$I$115)*$I$7)/A7taxstdlife))</f>
        <v>0</v>
      </c>
      <c r="AZ562" s="164">
        <f>IF(A7taxstdlife="n/a","n/a",IF(AZ$3&gt;(A7taxstdlife+$E562),((Input!$I$149+Input!$I$115)*$I$7)-SUM($I562:AY562),((Input!$I$149+Input!$I$115)*$I$7)/A7taxstdlife))</f>
        <v>0</v>
      </c>
      <c r="BA562" s="164">
        <f>IF(A7taxstdlife="n/a","n/a",IF(BA$3&gt;(A7taxstdlife+$E562),((Input!$I$149+Input!$I$115)*$I$7)-SUM($I562:AZ562),((Input!$I$149+Input!$I$115)*$I$7)/A7taxstdlife))</f>
        <v>0</v>
      </c>
      <c r="BB562" s="164">
        <f>IF(A7taxstdlife="n/a","n/a",IF(BB$3&gt;(A7taxstdlife+$E562),((Input!$I$149+Input!$I$115)*$I$7)-SUM($I562:BA562),((Input!$I$149+Input!$I$115)*$I$7)/A7taxstdlife))</f>
        <v>0</v>
      </c>
      <c r="BC562" s="164">
        <f>IF(A7taxstdlife="n/a","n/a",IF(BC$3&gt;(A7taxstdlife+$E562),((Input!$I$149+Input!$I$115)*$I$7)-SUM($I562:BB562),((Input!$I$149+Input!$I$115)*$I$7)/A7taxstdlife))</f>
        <v>0</v>
      </c>
      <c r="BD562" s="164">
        <f>IF(A7taxstdlife="n/a","n/a",IF(BD$3&gt;(A7taxstdlife+$E562),((Input!$I$149+Input!$I$115)*$I$7)-SUM($I562:BC562),((Input!$I$149+Input!$I$115)*$I$7)/A7taxstdlife))</f>
        <v>0</v>
      </c>
      <c r="BE562" s="164">
        <f>IF(A7taxstdlife="n/a","n/a",IF(BE$3&gt;(A7taxstdlife+$E562),((Input!$I$149+Input!$I$115)*$I$7)-SUM($I562:BD562),((Input!$I$149+Input!$I$115)*$I$7)/A7taxstdlife))</f>
        <v>0</v>
      </c>
      <c r="BF562" s="164">
        <f>IF(A7taxstdlife="n/a","n/a",IF(BF$3&gt;(A7taxstdlife+$E562),((Input!$I$149+Input!$I$115)*$I$7)-SUM($I562:BE562),((Input!$I$149+Input!$I$115)*$I$7)/A7taxstdlife))</f>
        <v>0</v>
      </c>
      <c r="BG562" s="164">
        <f>IF(A7taxstdlife="n/a","n/a",IF(BG$3&gt;(A7taxstdlife+$E562),((Input!$I$149+Input!$I$115)*$I$7)-SUM($I562:BF562),((Input!$I$149+Input!$I$115)*$I$7)/A7taxstdlife))</f>
        <v>0</v>
      </c>
      <c r="BH562" s="164">
        <f>IF(A7taxstdlife="n/a","n/a",IF(BH$3&gt;(A7taxstdlife+$E562),((Input!$I$149+Input!$I$115)*$I$7)-SUM($I562:BG562),((Input!$I$149+Input!$I$115)*$I$7)/A7taxstdlife))</f>
        <v>0</v>
      </c>
      <c r="BI562" s="164">
        <f>IF(A7taxstdlife="n/a","n/a",IF(BI$3&gt;(A7taxstdlife+$E562),((Input!$I$149+Input!$I$115)*$I$7)-SUM($I562:BH562),((Input!$I$149+Input!$I$115)*$I$7)/A7taxstdlife))</f>
        <v>0</v>
      </c>
      <c r="BJ562" s="18"/>
      <c r="BK562" s="18"/>
      <c r="BL562"/>
      <c r="BM562"/>
      <c r="BN562"/>
      <c r="BO562"/>
      <c r="BP562"/>
      <c r="BQ562"/>
      <c r="BR562"/>
      <c r="BS562"/>
      <c r="BT562"/>
      <c r="BU562"/>
      <c r="BV562"/>
      <c r="BW562"/>
      <c r="BX562"/>
      <c r="BY562"/>
      <c r="BZ562"/>
      <c r="CA562"/>
      <c r="CB562"/>
      <c r="CC562"/>
      <c r="CD562"/>
      <c r="CE562"/>
      <c r="CF562"/>
      <c r="CG562"/>
      <c r="CH562"/>
      <c r="CI562"/>
      <c r="CJ562"/>
      <c r="CK562"/>
      <c r="CL562"/>
      <c r="CM562"/>
      <c r="CN562"/>
      <c r="CO562"/>
      <c r="CP562"/>
      <c r="CQ562"/>
      <c r="CR562"/>
      <c r="CS562"/>
      <c r="CT562"/>
      <c r="CU562"/>
      <c r="CV562"/>
      <c r="CW562"/>
      <c r="CX562"/>
      <c r="CY562"/>
      <c r="CZ562"/>
      <c r="DA562"/>
      <c r="DB562"/>
      <c r="DC562"/>
      <c r="DD562"/>
      <c r="DE562"/>
      <c r="DF562"/>
      <c r="DG562"/>
      <c r="DH562"/>
      <c r="DI562"/>
      <c r="DJ562"/>
      <c r="DK562"/>
      <c r="DL562"/>
      <c r="DM562"/>
      <c r="DN562"/>
      <c r="DO562"/>
      <c r="DP562"/>
      <c r="DQ562"/>
      <c r="DR562"/>
      <c r="DS562"/>
      <c r="DT562"/>
      <c r="DU562"/>
      <c r="DV562"/>
      <c r="DW562"/>
      <c r="DX562"/>
      <c r="DY562"/>
      <c r="DZ562"/>
      <c r="EA562"/>
      <c r="EB562"/>
      <c r="EC562"/>
      <c r="ED562"/>
      <c r="EE562"/>
      <c r="EF562"/>
      <c r="EG562"/>
      <c r="EH562"/>
      <c r="EI562"/>
      <c r="EJ562"/>
      <c r="EK562"/>
      <c r="EL562"/>
      <c r="EM562"/>
      <c r="EN562"/>
      <c r="EO562"/>
      <c r="EP562"/>
      <c r="EQ562"/>
      <c r="ER562"/>
      <c r="ES562"/>
      <c r="ET562"/>
      <c r="EU562"/>
      <c r="EV562"/>
      <c r="EW562"/>
      <c r="EX562"/>
      <c r="EY562"/>
      <c r="EZ562"/>
      <c r="FA562"/>
      <c r="FB562"/>
      <c r="FC562"/>
      <c r="FD562"/>
      <c r="FE562"/>
      <c r="FF562"/>
      <c r="FG562"/>
      <c r="FH562"/>
      <c r="FI562"/>
      <c r="FJ562"/>
      <c r="FK562"/>
      <c r="FL562"/>
      <c r="FM562"/>
      <c r="FN562"/>
      <c r="FO562"/>
      <c r="FP562"/>
      <c r="FQ562"/>
      <c r="FR562"/>
      <c r="FS562"/>
      <c r="FT562"/>
      <c r="FU562"/>
      <c r="FV562"/>
      <c r="FW562"/>
      <c r="FX562"/>
      <c r="FY562"/>
      <c r="FZ562"/>
      <c r="GA562"/>
      <c r="GB562"/>
      <c r="GC562"/>
      <c r="GD562"/>
      <c r="GE562"/>
      <c r="GF562"/>
      <c r="GG562"/>
      <c r="GH562"/>
      <c r="GI562"/>
      <c r="GJ562"/>
      <c r="GK562"/>
      <c r="GL562"/>
      <c r="GM562"/>
      <c r="GN562"/>
      <c r="GO562"/>
      <c r="GP562"/>
      <c r="GQ562"/>
      <c r="GR562"/>
      <c r="GS562"/>
      <c r="GT562"/>
      <c r="GU562"/>
      <c r="GV562"/>
      <c r="GW562"/>
      <c r="GX562"/>
      <c r="GY562"/>
      <c r="GZ562"/>
      <c r="HA562"/>
      <c r="HB562"/>
      <c r="HC562"/>
      <c r="HD562"/>
      <c r="HE562"/>
      <c r="HF562"/>
      <c r="HG562"/>
      <c r="HH562"/>
      <c r="HI562"/>
      <c r="HJ562"/>
      <c r="HK562"/>
      <c r="HL562"/>
      <c r="HM562"/>
      <c r="HN562"/>
      <c r="HO562"/>
      <c r="HP562"/>
      <c r="HQ562"/>
      <c r="HR562"/>
      <c r="HS562"/>
      <c r="HT562"/>
      <c r="HU562"/>
      <c r="HV562"/>
      <c r="HW562"/>
      <c r="HX562"/>
      <c r="HY562"/>
      <c r="HZ562"/>
      <c r="IA562"/>
      <c r="IB562"/>
      <c r="IC562"/>
      <c r="ID562"/>
      <c r="IE562"/>
      <c r="IF562"/>
      <c r="IG562"/>
      <c r="IH562"/>
      <c r="II562"/>
      <c r="IJ562"/>
      <c r="IK562"/>
      <c r="IL562"/>
      <c r="IM562"/>
      <c r="IN562"/>
      <c r="IO562"/>
      <c r="IP562"/>
      <c r="IQ562"/>
      <c r="IR562"/>
      <c r="IS562"/>
      <c r="IT562"/>
      <c r="IU562"/>
      <c r="IV562"/>
    </row>
    <row r="563" spans="1:256" s="5" customFormat="1" hidden="1" outlineLevel="2" x14ac:dyDescent="0.2">
      <c r="A563" s="18"/>
      <c r="B563" s="18"/>
      <c r="C563" s="36"/>
      <c r="D563" s="485"/>
      <c r="E563" s="283">
        <v>4</v>
      </c>
      <c r="F563" s="38"/>
      <c r="G563" s="306"/>
      <c r="H563" s="308"/>
      <c r="I563" s="308"/>
      <c r="J563" s="307"/>
      <c r="K563" s="164">
        <f>IF(A7taxstdlife="n/a","n/a",IF(K$3&gt;(A7taxstdlife+$E563),((Input!$J$149+Input!$J$115)*$J$7)-SUM($J563:J563),((Input!$J$149+Input!$J$115)*$J$7)/A7taxstdlife))</f>
        <v>0.26415051070352991</v>
      </c>
      <c r="L563" s="164">
        <f>IF(A7taxstdlife="n/a","n/a",IF(L$3&gt;(A7taxstdlife+$E563),((Input!$J$149+Input!$J$115)*$J$7)-SUM($J563:K563),((Input!$J$149+Input!$J$115)*$J$7)/A7taxstdlife))</f>
        <v>0.26415051070352991</v>
      </c>
      <c r="M563" s="164">
        <f>IF(A7taxstdlife="n/a","n/a",IF(M$3&gt;(A7taxstdlife+$E563),((Input!$J$149+Input!$J$115)*$J$7)-SUM($J563:L563),((Input!$J$149+Input!$J$115)*$J$7)/A7taxstdlife))</f>
        <v>0.26415051070352991</v>
      </c>
      <c r="N563" s="164">
        <f>IF(A7taxstdlife="n/a","n/a",IF(N$3&gt;(A7taxstdlife+$E563),((Input!$J$149+Input!$J$115)*$J$7)-SUM($J563:M563),((Input!$J$149+Input!$J$115)*$J$7)/A7taxstdlife))</f>
        <v>0.26415051070352991</v>
      </c>
      <c r="O563" s="164">
        <f>IF(A7taxstdlife="n/a","n/a",IF(O$3&gt;(A7taxstdlife+$E563),((Input!$J$149+Input!$J$115)*$J$7)-SUM($J563:N563),((Input!$J$149+Input!$J$115)*$J$7)/A7taxstdlife))</f>
        <v>0.26415051070352991</v>
      </c>
      <c r="P563" s="164">
        <f>IF(A7taxstdlife="n/a","n/a",IF(P$3&gt;(A7taxstdlife+$E563),((Input!$J$149+Input!$J$115)*$J$7)-SUM($J563:O563),((Input!$J$149+Input!$J$115)*$J$7)/A7taxstdlife))</f>
        <v>0.26415051070352991</v>
      </c>
      <c r="Q563" s="164">
        <f>IF(A7taxstdlife="n/a","n/a",IF(Q$3&gt;(A7taxstdlife+$E563),((Input!$J$149+Input!$J$115)*$J$7)-SUM($J563:P563),((Input!$J$149+Input!$J$115)*$J$7)/A7taxstdlife))</f>
        <v>0.26415051070352991</v>
      </c>
      <c r="R563" s="164">
        <f>IF(A7taxstdlife="n/a","n/a",IF(R$3&gt;(A7taxstdlife+$E563),((Input!$J$149+Input!$J$115)*$J$7)-SUM($J563:Q563),((Input!$J$149+Input!$J$115)*$J$7)/A7taxstdlife))</f>
        <v>0.26415051070352991</v>
      </c>
      <c r="S563" s="164">
        <f>IF(A7taxstdlife="n/a","n/a",IF(S$3&gt;(A7taxstdlife+$E563),((Input!$J$149+Input!$J$115)*$J$7)-SUM($J563:R563),((Input!$J$149+Input!$J$115)*$J$7)/A7taxstdlife))</f>
        <v>0.26415051070352991</v>
      </c>
      <c r="T563" s="164">
        <f>IF(A7taxstdlife="n/a","n/a",IF(T$3&gt;(A7taxstdlife+$E563),((Input!$J$149+Input!$J$115)*$J$7)-SUM($J563:S563),((Input!$J$149+Input!$J$115)*$J$7)/A7taxstdlife))</f>
        <v>0.26415051070352991</v>
      </c>
      <c r="U563" s="164">
        <f>IF(A7taxstdlife="n/a","n/a",IF(U$3&gt;(A7taxstdlife+$E563),((Input!$J$149+Input!$J$115)*$J$7)-SUM($J563:T563),((Input!$J$149+Input!$J$115)*$J$7)/A7taxstdlife))</f>
        <v>0.26415051070352991</v>
      </c>
      <c r="V563" s="164">
        <f>IF(A7taxstdlife="n/a","n/a",IF(V$3&gt;(A7taxstdlife+$E563),((Input!$J$149+Input!$J$115)*$J$7)-SUM($J563:U563),((Input!$J$149+Input!$J$115)*$J$7)/A7taxstdlife))</f>
        <v>0.26415051070352991</v>
      </c>
      <c r="W563" s="164">
        <f>IF(A7taxstdlife="n/a","n/a",IF(W$3&gt;(A7taxstdlife+$E563),((Input!$J$149+Input!$J$115)*$J$7)-SUM($J563:V563),((Input!$J$149+Input!$J$115)*$J$7)/A7taxstdlife))</f>
        <v>0.26415051070352991</v>
      </c>
      <c r="X563" s="164">
        <f>IF(A7taxstdlife="n/a","n/a",IF(X$3&gt;(A7taxstdlife+$E563),((Input!$J$149+Input!$J$115)*$J$7)-SUM($J563:W563),((Input!$J$149+Input!$J$115)*$J$7)/A7taxstdlife))</f>
        <v>0.26415051070352991</v>
      </c>
      <c r="Y563" s="164">
        <f>IF(A7taxstdlife="n/a","n/a",IF(Y$3&gt;(A7taxstdlife+$E563),((Input!$J$149+Input!$J$115)*$J$7)-SUM($J563:X563),((Input!$J$149+Input!$J$115)*$J$7)/A7taxstdlife))</f>
        <v>0.26415051070352991</v>
      </c>
      <c r="Z563" s="164">
        <f>IF(A7taxstdlife="n/a","n/a",IF(Z$3&gt;(A7taxstdlife+$E563),((Input!$J$149+Input!$J$115)*$J$7)-SUM($J563:Y563),((Input!$J$149+Input!$J$115)*$J$7)/A7taxstdlife))</f>
        <v>0.26415051070352991</v>
      </c>
      <c r="AA563" s="164">
        <f>IF(A7taxstdlife="n/a","n/a",IF(AA$3&gt;(A7taxstdlife+$E563),((Input!$J$149+Input!$J$115)*$J$7)-SUM($J563:Z563),((Input!$J$149+Input!$J$115)*$J$7)/A7taxstdlife))</f>
        <v>0.26415051070352991</v>
      </c>
      <c r="AB563" s="164">
        <f>IF(A7taxstdlife="n/a","n/a",IF(AB$3&gt;(A7taxstdlife+$E563),((Input!$J$149+Input!$J$115)*$J$7)-SUM($J563:AA563),((Input!$J$149+Input!$J$115)*$J$7)/A7taxstdlife))</f>
        <v>0.26415051070352991</v>
      </c>
      <c r="AC563" s="164">
        <f>IF(A7taxstdlife="n/a","n/a",IF(AC$3&gt;(A7taxstdlife+$E563),((Input!$J$149+Input!$J$115)*$J$7)-SUM($J563:AB563),((Input!$J$149+Input!$J$115)*$J$7)/A7taxstdlife))</f>
        <v>0.26415051070352991</v>
      </c>
      <c r="AD563" s="164">
        <f>IF(A7taxstdlife="n/a","n/a",IF(AD$3&gt;(A7taxstdlife+$E563),((Input!$J$149+Input!$J$115)*$J$7)-SUM($J563:AC563),((Input!$J$149+Input!$J$115)*$J$7)/A7taxstdlife))</f>
        <v>0.26415051070352991</v>
      </c>
      <c r="AE563" s="164">
        <f>IF(A7taxstdlife="n/a","n/a",IF(AE$3&gt;(A7taxstdlife+$E563),((Input!$J$149+Input!$J$115)*$J$7)-SUM($J563:AD563),((Input!$J$149+Input!$J$115)*$J$7)/A7taxstdlife))</f>
        <v>0.26415051070352991</v>
      </c>
      <c r="AF563" s="164">
        <f>IF(A7taxstdlife="n/a","n/a",IF(AF$3&gt;(A7taxstdlife+$E563),((Input!$J$149+Input!$J$115)*$J$7)-SUM($J563:AE563),((Input!$J$149+Input!$J$115)*$J$7)/A7taxstdlife))</f>
        <v>0.26415051070352991</v>
      </c>
      <c r="AG563" s="164">
        <f>IF(A7taxstdlife="n/a","n/a",IF(AG$3&gt;(A7taxstdlife+$E563),((Input!$J$149+Input!$J$115)*$J$7)-SUM($J563:AF563),((Input!$J$149+Input!$J$115)*$J$7)/A7taxstdlife))</f>
        <v>0.26415051070352991</v>
      </c>
      <c r="AH563" s="164">
        <f>IF(A7taxstdlife="n/a","n/a",IF(AH$3&gt;(A7taxstdlife+$E563),((Input!$J$149+Input!$J$115)*$J$7)-SUM($J563:AG563),((Input!$J$149+Input!$J$115)*$J$7)/A7taxstdlife))</f>
        <v>0.26415051070352991</v>
      </c>
      <c r="AI563" s="164">
        <f>IF(A7taxstdlife="n/a","n/a",IF(AI$3&gt;(A7taxstdlife+$E563),((Input!$J$149+Input!$J$115)*$J$7)-SUM($J563:AH563),((Input!$J$149+Input!$J$115)*$J$7)/A7taxstdlife))</f>
        <v>0.26415051070352991</v>
      </c>
      <c r="AJ563" s="164">
        <f>IF(A7taxstdlife="n/a","n/a",IF(AJ$3&gt;(A7taxstdlife+$E563),((Input!$J$149+Input!$J$115)*$J$7)-SUM($J563:AI563),((Input!$J$149+Input!$J$115)*$J$7)/A7taxstdlife))</f>
        <v>0.26415051070352991</v>
      </c>
      <c r="AK563" s="164">
        <f>IF(A7taxstdlife="n/a","n/a",IF(AK$3&gt;(A7taxstdlife+$E563),((Input!$J$149+Input!$J$115)*$J$7)-SUM($J563:AJ563),((Input!$J$149+Input!$J$115)*$J$7)/A7taxstdlife))</f>
        <v>0.26415051070352991</v>
      </c>
      <c r="AL563" s="164">
        <f>IF(A7taxstdlife="n/a","n/a",IF(AL$3&gt;(A7taxstdlife+$E563),((Input!$J$149+Input!$J$115)*$J$7)-SUM($J563:AK563),((Input!$J$149+Input!$J$115)*$J$7)/A7taxstdlife))</f>
        <v>0.26415051070352991</v>
      </c>
      <c r="AM563" s="164">
        <f>IF(A7taxstdlife="n/a","n/a",IF(AM$3&gt;(A7taxstdlife+$E563),((Input!$J$149+Input!$J$115)*$J$7)-SUM($J563:AL563),((Input!$J$149+Input!$J$115)*$J$7)/A7taxstdlife))</f>
        <v>0.26415051070352991</v>
      </c>
      <c r="AN563" s="164">
        <f>IF(A7taxstdlife="n/a","n/a",IF(AN$3&gt;(A7taxstdlife+$E563),((Input!$J$149+Input!$J$115)*$J$7)-SUM($J563:AM563),((Input!$J$149+Input!$J$115)*$J$7)/A7taxstdlife))</f>
        <v>0.26415051070352991</v>
      </c>
      <c r="AO563" s="164">
        <f>IF(A7taxstdlife="n/a","n/a",IF(AO$3&gt;(A7taxstdlife+$E563),((Input!$J$149+Input!$J$115)*$J$7)-SUM($J563:AN563),((Input!$J$149+Input!$J$115)*$J$7)/A7taxstdlife))</f>
        <v>0.26415051070352991</v>
      </c>
      <c r="AP563" s="164">
        <f>IF(A7taxstdlife="n/a","n/a",IF(AP$3&gt;(A7taxstdlife+$E563),((Input!$J$149+Input!$J$115)*$J$7)-SUM($J563:AO563),((Input!$J$149+Input!$J$115)*$J$7)/A7taxstdlife))</f>
        <v>0.26415051070352991</v>
      </c>
      <c r="AQ563" s="164">
        <f>IF(A7taxstdlife="n/a","n/a",IF(AQ$3&gt;(A7taxstdlife+$E563),((Input!$J$149+Input!$J$115)*$J$7)-SUM($J563:AP563),((Input!$J$149+Input!$J$115)*$J$7)/A7taxstdlife))</f>
        <v>0.26415051070352991</v>
      </c>
      <c r="AR563" s="164">
        <f>IF(A7taxstdlife="n/a","n/a",IF(AR$3&gt;(A7taxstdlife+$E563),((Input!$J$149+Input!$J$115)*$J$7)-SUM($J563:AQ563),((Input!$J$149+Input!$J$115)*$J$7)/A7taxstdlife))</f>
        <v>0.26415051070352991</v>
      </c>
      <c r="AS563" s="164">
        <f>IF(A7taxstdlife="n/a","n/a",IF(AS$3&gt;(A7taxstdlife+$E563),((Input!$J$149+Input!$J$115)*$J$7)-SUM($J563:AR563),((Input!$J$149+Input!$J$115)*$J$7)/A7taxstdlife))</f>
        <v>0.26415051070352991</v>
      </c>
      <c r="AT563" s="164">
        <f>IF(A7taxstdlife="n/a","n/a",IF(AT$3&gt;(A7taxstdlife+$E563),((Input!$J$149+Input!$J$115)*$J$7)-SUM($J563:AS563),((Input!$J$149+Input!$J$115)*$J$7)/A7taxstdlife))</f>
        <v>0.26415051070352991</v>
      </c>
      <c r="AU563" s="164">
        <f>IF(A7taxstdlife="n/a","n/a",IF(AU$3&gt;(A7taxstdlife+$E563),((Input!$J$149+Input!$J$115)*$J$7)-SUM($J563:AT563),((Input!$J$149+Input!$J$115)*$J$7)/A7taxstdlife))</f>
        <v>0.26415051070352991</v>
      </c>
      <c r="AV563" s="164">
        <f>IF(A7taxstdlife="n/a","n/a",IF(AV$3&gt;(A7taxstdlife+$E563),((Input!$J$149+Input!$J$115)*$J$7)-SUM($J563:AU563),((Input!$J$149+Input!$J$115)*$J$7)/A7taxstdlife))</f>
        <v>0.26415051070352991</v>
      </c>
      <c r="AW563" s="164">
        <f>IF(A7taxstdlife="n/a","n/a",IF(AW$3&gt;(A7taxstdlife+$E563),((Input!$J$149+Input!$J$115)*$J$7)-SUM($J563:AV563),((Input!$J$149+Input!$J$115)*$J$7)/A7taxstdlife))</f>
        <v>0.26415051070352991</v>
      </c>
      <c r="AX563" s="164">
        <f>IF(A7taxstdlife="n/a","n/a",IF(AX$3&gt;(A7taxstdlife+$E563),((Input!$J$149+Input!$J$115)*$J$7)-SUM($J563:AW563),((Input!$J$149+Input!$J$115)*$J$7)/A7taxstdlife))</f>
        <v>0.26415051070352991</v>
      </c>
      <c r="AY563" s="164">
        <f>IF(A7taxstdlife="n/a","n/a",IF(AY$3&gt;(A7taxstdlife+$E563),((Input!$J$149+Input!$J$115)*$J$7)-SUM($J563:AX563),((Input!$J$149+Input!$J$115)*$J$7)/A7taxstdlife))</f>
        <v>-1.7763568394002505E-15</v>
      </c>
      <c r="AZ563" s="164">
        <f>IF(A7taxstdlife="n/a","n/a",IF(AZ$3&gt;(A7taxstdlife+$E563),((Input!$J$149+Input!$J$115)*$J$7)-SUM($J563:AY563),((Input!$J$149+Input!$J$115)*$J$7)/A7taxstdlife))</f>
        <v>0</v>
      </c>
      <c r="BA563" s="164">
        <f>IF(A7taxstdlife="n/a","n/a",IF(BA$3&gt;(A7taxstdlife+$E563),((Input!$J$149+Input!$J$115)*$J$7)-SUM($J563:AZ563),((Input!$J$149+Input!$J$115)*$J$7)/A7taxstdlife))</f>
        <v>0</v>
      </c>
      <c r="BB563" s="164">
        <f>IF(A7taxstdlife="n/a","n/a",IF(BB$3&gt;(A7taxstdlife+$E563),((Input!$J$149+Input!$J$115)*$J$7)-SUM($J563:BA563),((Input!$J$149+Input!$J$115)*$J$7)/A7taxstdlife))</f>
        <v>0</v>
      </c>
      <c r="BC563" s="164">
        <f>IF(A7taxstdlife="n/a","n/a",IF(BC$3&gt;(A7taxstdlife+$E563),((Input!$J$149+Input!$J$115)*$J$7)-SUM($J563:BB563),((Input!$J$149+Input!$J$115)*$J$7)/A7taxstdlife))</f>
        <v>0</v>
      </c>
      <c r="BD563" s="164">
        <f>IF(A7taxstdlife="n/a","n/a",IF(BD$3&gt;(A7taxstdlife+$E563),((Input!$J$149+Input!$J$115)*$J$7)-SUM($J563:BC563),((Input!$J$149+Input!$J$115)*$J$7)/A7taxstdlife))</f>
        <v>0</v>
      </c>
      <c r="BE563" s="164">
        <f>IF(A7taxstdlife="n/a","n/a",IF(BE$3&gt;(A7taxstdlife+$E563),((Input!$J$149+Input!$J$115)*$J$7)-SUM($J563:BD563),((Input!$J$149+Input!$J$115)*$J$7)/A7taxstdlife))</f>
        <v>0</v>
      </c>
      <c r="BF563" s="164">
        <f>IF(A7taxstdlife="n/a","n/a",IF(BF$3&gt;(A7taxstdlife+$E563),((Input!$J$149+Input!$J$115)*$J$7)-SUM($J563:BE563),((Input!$J$149+Input!$J$115)*$J$7)/A7taxstdlife))</f>
        <v>0</v>
      </c>
      <c r="BG563" s="164">
        <f>IF(A7taxstdlife="n/a","n/a",IF(BG$3&gt;(A7taxstdlife+$E563),((Input!$J$149+Input!$J$115)*$J$7)-SUM($J563:BF563),((Input!$J$149+Input!$J$115)*$J$7)/A7taxstdlife))</f>
        <v>0</v>
      </c>
      <c r="BH563" s="164">
        <f>IF(A7taxstdlife="n/a","n/a",IF(BH$3&gt;(A7taxstdlife+$E563),((Input!$J$149+Input!$J$115)*$J$7)-SUM($J563:BG563),((Input!$J$149+Input!$J$115)*$J$7)/A7taxstdlife))</f>
        <v>0</v>
      </c>
      <c r="BI563" s="164">
        <f>IF(A7taxstdlife="n/a","n/a",IF(BI$3&gt;(A7taxstdlife+$E563),((Input!$J$149+Input!$J$115)*$J$7)-SUM($J563:BH563),((Input!$J$149+Input!$J$115)*$J$7)/A7taxstdlife))</f>
        <v>0</v>
      </c>
      <c r="BJ563" s="18"/>
      <c r="BK563" s="18"/>
      <c r="BL563"/>
      <c r="BM563"/>
      <c r="BN563"/>
      <c r="BO563"/>
      <c r="BP563"/>
      <c r="BQ563"/>
      <c r="BR563"/>
      <c r="BS563"/>
      <c r="BT563"/>
      <c r="BU563"/>
      <c r="BV563"/>
      <c r="BW563"/>
      <c r="BX563"/>
      <c r="BY563"/>
      <c r="BZ563"/>
      <c r="CA563"/>
      <c r="CB563"/>
      <c r="CC563"/>
      <c r="CD563"/>
      <c r="CE563"/>
      <c r="CF563"/>
      <c r="CG563"/>
      <c r="CH563"/>
      <c r="CI563"/>
      <c r="CJ563"/>
      <c r="CK563"/>
      <c r="CL563"/>
      <c r="CM563"/>
      <c r="CN563"/>
      <c r="CO563"/>
      <c r="CP563"/>
      <c r="CQ563"/>
      <c r="CR563"/>
      <c r="CS563"/>
      <c r="CT563"/>
      <c r="CU563"/>
      <c r="CV563"/>
      <c r="CW563"/>
      <c r="CX563"/>
      <c r="CY563"/>
      <c r="CZ563"/>
      <c r="DA563"/>
      <c r="DB563"/>
      <c r="DC563"/>
      <c r="DD563"/>
      <c r="DE563"/>
      <c r="DF563"/>
      <c r="DG563"/>
      <c r="DH563"/>
      <c r="DI563"/>
      <c r="DJ563"/>
      <c r="DK563"/>
      <c r="DL563"/>
      <c r="DM563"/>
      <c r="DN563"/>
      <c r="DO563"/>
      <c r="DP563"/>
      <c r="DQ563"/>
      <c r="DR563"/>
      <c r="DS563"/>
      <c r="DT563"/>
      <c r="DU563"/>
      <c r="DV563"/>
      <c r="DW563"/>
      <c r="DX563"/>
      <c r="DY563"/>
      <c r="DZ563"/>
      <c r="EA563"/>
      <c r="EB563"/>
      <c r="EC563"/>
      <c r="ED563"/>
      <c r="EE563"/>
      <c r="EF563"/>
      <c r="EG563"/>
      <c r="EH563"/>
      <c r="EI563"/>
      <c r="EJ563"/>
      <c r="EK563"/>
      <c r="EL563"/>
      <c r="EM563"/>
      <c r="EN563"/>
      <c r="EO563"/>
      <c r="EP563"/>
      <c r="EQ563"/>
      <c r="ER563"/>
      <c r="ES563"/>
      <c r="ET563"/>
      <c r="EU563"/>
      <c r="EV563"/>
      <c r="EW563"/>
      <c r="EX563"/>
      <c r="EY563"/>
      <c r="EZ563"/>
      <c r="FA563"/>
      <c r="FB563"/>
      <c r="FC563"/>
      <c r="FD563"/>
      <c r="FE563"/>
      <c r="FF563"/>
      <c r="FG563"/>
      <c r="FH563"/>
      <c r="FI563"/>
      <c r="FJ563"/>
      <c r="FK563"/>
      <c r="FL563"/>
      <c r="FM563"/>
      <c r="FN563"/>
      <c r="FO563"/>
      <c r="FP563"/>
      <c r="FQ563"/>
      <c r="FR563"/>
      <c r="FS563"/>
      <c r="FT563"/>
      <c r="FU563"/>
      <c r="FV563"/>
      <c r="FW563"/>
      <c r="FX563"/>
      <c r="FY563"/>
      <c r="FZ563"/>
      <c r="GA563"/>
      <c r="GB563"/>
      <c r="GC563"/>
      <c r="GD563"/>
      <c r="GE563"/>
      <c r="GF563"/>
      <c r="GG563"/>
      <c r="GH563"/>
      <c r="GI563"/>
      <c r="GJ563"/>
      <c r="GK563"/>
      <c r="GL563"/>
      <c r="GM563"/>
      <c r="GN563"/>
      <c r="GO563"/>
      <c r="GP563"/>
      <c r="GQ563"/>
      <c r="GR563"/>
      <c r="GS563"/>
      <c r="GT563"/>
      <c r="GU563"/>
      <c r="GV563"/>
      <c r="GW563"/>
      <c r="GX563"/>
      <c r="GY563"/>
      <c r="GZ563"/>
      <c r="HA563"/>
      <c r="HB563"/>
      <c r="HC563"/>
      <c r="HD563"/>
      <c r="HE563"/>
      <c r="HF563"/>
      <c r="HG563"/>
      <c r="HH563"/>
      <c r="HI563"/>
      <c r="HJ563"/>
      <c r="HK563"/>
      <c r="HL563"/>
      <c r="HM563"/>
      <c r="HN563"/>
      <c r="HO563"/>
      <c r="HP563"/>
      <c r="HQ563"/>
      <c r="HR563"/>
      <c r="HS563"/>
      <c r="HT563"/>
      <c r="HU563"/>
      <c r="HV563"/>
      <c r="HW563"/>
      <c r="HX563"/>
      <c r="HY563"/>
      <c r="HZ563"/>
      <c r="IA563"/>
      <c r="IB563"/>
      <c r="IC563"/>
      <c r="ID563"/>
      <c r="IE563"/>
      <c r="IF563"/>
      <c r="IG563"/>
      <c r="IH563"/>
      <c r="II563"/>
      <c r="IJ563"/>
      <c r="IK563"/>
      <c r="IL563"/>
      <c r="IM563"/>
      <c r="IN563"/>
      <c r="IO563"/>
      <c r="IP563"/>
      <c r="IQ563"/>
      <c r="IR563"/>
      <c r="IS563"/>
      <c r="IT563"/>
      <c r="IU563"/>
      <c r="IV563"/>
    </row>
    <row r="564" spans="1:256" s="5" customFormat="1" hidden="1" outlineLevel="2" x14ac:dyDescent="0.2">
      <c r="A564" s="18"/>
      <c r="B564" s="18"/>
      <c r="C564" s="36"/>
      <c r="D564" s="485"/>
      <c r="E564" s="283">
        <v>5</v>
      </c>
      <c r="F564" s="38"/>
      <c r="G564" s="306"/>
      <c r="H564" s="308"/>
      <c r="I564" s="308"/>
      <c r="J564" s="308"/>
      <c r="K564" s="307"/>
      <c r="L564" s="164">
        <f>IF(A7taxstdlife="n/a","n/a",IF(L$3&gt;(A7taxstdlife+$E564),((Input!$K$149+Input!$K$115)*$K$7)-SUM($K564:K564),((Input!$K$149+Input!$K$115)*$K$7)/A7taxstdlife))</f>
        <v>0.12647153612336998</v>
      </c>
      <c r="M564" s="164">
        <f>IF(A7taxstdlife="n/a","n/a",IF(M$3&gt;(A7taxstdlife+$E564),((Input!$K$149+Input!$K$115)*$K$7)-SUM($K564:L564),((Input!$K$149+Input!$K$115)*$K$7)/A7taxstdlife))</f>
        <v>0.12647153612336998</v>
      </c>
      <c r="N564" s="164">
        <f>IF(A7taxstdlife="n/a","n/a",IF(N$3&gt;(A7taxstdlife+$E564),((Input!$K$149+Input!$K$115)*$K$7)-SUM($K564:M564),((Input!$K$149+Input!$K$115)*$K$7)/A7taxstdlife))</f>
        <v>0.12647153612336998</v>
      </c>
      <c r="O564" s="164">
        <f>IF(A7taxstdlife="n/a","n/a",IF(O$3&gt;(A7taxstdlife+$E564),((Input!$K$149+Input!$K$115)*$K$7)-SUM($K564:N564),((Input!$K$149+Input!$K$115)*$K$7)/A7taxstdlife))</f>
        <v>0.12647153612336998</v>
      </c>
      <c r="P564" s="164">
        <f>IF(A7taxstdlife="n/a","n/a",IF(P$3&gt;(A7taxstdlife+$E564),((Input!$K$149+Input!$K$115)*$K$7)-SUM($K564:O564),((Input!$K$149+Input!$K$115)*$K$7)/A7taxstdlife))</f>
        <v>0.12647153612336998</v>
      </c>
      <c r="Q564" s="164">
        <f>IF(A7taxstdlife="n/a","n/a",IF(Q$3&gt;(A7taxstdlife+$E564),((Input!$K$149+Input!$K$115)*$K$7)-SUM($K564:P564),((Input!$K$149+Input!$K$115)*$K$7)/A7taxstdlife))</f>
        <v>0.12647153612336998</v>
      </c>
      <c r="R564" s="164">
        <f>IF(A7taxstdlife="n/a","n/a",IF(R$3&gt;(A7taxstdlife+$E564),((Input!$K$149+Input!$K$115)*$K$7)-SUM($K564:Q564),((Input!$K$149+Input!$K$115)*$K$7)/A7taxstdlife))</f>
        <v>0.12647153612336998</v>
      </c>
      <c r="S564" s="164">
        <f>IF(A7taxstdlife="n/a","n/a",IF(S$3&gt;(A7taxstdlife+$E564),((Input!$K$149+Input!$K$115)*$K$7)-SUM($K564:R564),((Input!$K$149+Input!$K$115)*$K$7)/A7taxstdlife))</f>
        <v>0.12647153612336998</v>
      </c>
      <c r="T564" s="164">
        <f>IF(A7taxstdlife="n/a","n/a",IF(T$3&gt;(A7taxstdlife+$E564),((Input!$K$149+Input!$K$115)*$K$7)-SUM($K564:S564),((Input!$K$149+Input!$K$115)*$K$7)/A7taxstdlife))</f>
        <v>0.12647153612336998</v>
      </c>
      <c r="U564" s="164">
        <f>IF(A7taxstdlife="n/a","n/a",IF(U$3&gt;(A7taxstdlife+$E564),((Input!$K$149+Input!$K$115)*$K$7)-SUM($K564:T564),((Input!$K$149+Input!$K$115)*$K$7)/A7taxstdlife))</f>
        <v>0.12647153612336998</v>
      </c>
      <c r="V564" s="164">
        <f>IF(A7taxstdlife="n/a","n/a",IF(V$3&gt;(A7taxstdlife+$E564),((Input!$K$149+Input!$K$115)*$K$7)-SUM($K564:U564),((Input!$K$149+Input!$K$115)*$K$7)/A7taxstdlife))</f>
        <v>0.12647153612336998</v>
      </c>
      <c r="W564" s="164">
        <f>IF(A7taxstdlife="n/a","n/a",IF(W$3&gt;(A7taxstdlife+$E564),((Input!$K$149+Input!$K$115)*$K$7)-SUM($K564:V564),((Input!$K$149+Input!$K$115)*$K$7)/A7taxstdlife))</f>
        <v>0.12647153612336998</v>
      </c>
      <c r="X564" s="164">
        <f>IF(A7taxstdlife="n/a","n/a",IF(X$3&gt;(A7taxstdlife+$E564),((Input!$K$149+Input!$K$115)*$K$7)-SUM($K564:W564),((Input!$K$149+Input!$K$115)*$K$7)/A7taxstdlife))</f>
        <v>0.12647153612336998</v>
      </c>
      <c r="Y564" s="164">
        <f>IF(A7taxstdlife="n/a","n/a",IF(Y$3&gt;(A7taxstdlife+$E564),((Input!$K$149+Input!$K$115)*$K$7)-SUM($K564:X564),((Input!$K$149+Input!$K$115)*$K$7)/A7taxstdlife))</f>
        <v>0.12647153612336998</v>
      </c>
      <c r="Z564" s="164">
        <f>IF(A7taxstdlife="n/a","n/a",IF(Z$3&gt;(A7taxstdlife+$E564),((Input!$K$149+Input!$K$115)*$K$7)-SUM($K564:Y564),((Input!$K$149+Input!$K$115)*$K$7)/A7taxstdlife))</f>
        <v>0.12647153612336998</v>
      </c>
      <c r="AA564" s="164">
        <f>IF(A7taxstdlife="n/a","n/a",IF(AA$3&gt;(A7taxstdlife+$E564),((Input!$K$149+Input!$K$115)*$K$7)-SUM($K564:Z564),((Input!$K$149+Input!$K$115)*$K$7)/A7taxstdlife))</f>
        <v>0.12647153612336998</v>
      </c>
      <c r="AB564" s="164">
        <f>IF(A7taxstdlife="n/a","n/a",IF(AB$3&gt;(A7taxstdlife+$E564),((Input!$K$149+Input!$K$115)*$K$7)-SUM($K564:AA564),((Input!$K$149+Input!$K$115)*$K$7)/A7taxstdlife))</f>
        <v>0.12647153612336998</v>
      </c>
      <c r="AC564" s="164">
        <f>IF(A7taxstdlife="n/a","n/a",IF(AC$3&gt;(A7taxstdlife+$E564),((Input!$K$149+Input!$K$115)*$K$7)-SUM($K564:AB564),((Input!$K$149+Input!$K$115)*$K$7)/A7taxstdlife))</f>
        <v>0.12647153612336998</v>
      </c>
      <c r="AD564" s="164">
        <f>IF(A7taxstdlife="n/a","n/a",IF(AD$3&gt;(A7taxstdlife+$E564),((Input!$K$149+Input!$K$115)*$K$7)-SUM($K564:AC564),((Input!$K$149+Input!$K$115)*$K$7)/A7taxstdlife))</f>
        <v>0.12647153612336998</v>
      </c>
      <c r="AE564" s="164">
        <f>IF(A7taxstdlife="n/a","n/a",IF(AE$3&gt;(A7taxstdlife+$E564),((Input!$K$149+Input!$K$115)*$K$7)-SUM($K564:AD564),((Input!$K$149+Input!$K$115)*$K$7)/A7taxstdlife))</f>
        <v>0.12647153612336998</v>
      </c>
      <c r="AF564" s="164">
        <f>IF(A7taxstdlife="n/a","n/a",IF(AF$3&gt;(A7taxstdlife+$E564),((Input!$K$149+Input!$K$115)*$K$7)-SUM($K564:AE564),((Input!$K$149+Input!$K$115)*$K$7)/A7taxstdlife))</f>
        <v>0.12647153612336998</v>
      </c>
      <c r="AG564" s="164">
        <f>IF(A7taxstdlife="n/a","n/a",IF(AG$3&gt;(A7taxstdlife+$E564),((Input!$K$149+Input!$K$115)*$K$7)-SUM($K564:AF564),((Input!$K$149+Input!$K$115)*$K$7)/A7taxstdlife))</f>
        <v>0.12647153612336998</v>
      </c>
      <c r="AH564" s="164">
        <f>IF(A7taxstdlife="n/a","n/a",IF(AH$3&gt;(A7taxstdlife+$E564),((Input!$K$149+Input!$K$115)*$K$7)-SUM($K564:AG564),((Input!$K$149+Input!$K$115)*$K$7)/A7taxstdlife))</f>
        <v>0.12647153612336998</v>
      </c>
      <c r="AI564" s="164">
        <f>IF(A7taxstdlife="n/a","n/a",IF(AI$3&gt;(A7taxstdlife+$E564),((Input!$K$149+Input!$K$115)*$K$7)-SUM($K564:AH564),((Input!$K$149+Input!$K$115)*$K$7)/A7taxstdlife))</f>
        <v>0.12647153612336998</v>
      </c>
      <c r="AJ564" s="164">
        <f>IF(A7taxstdlife="n/a","n/a",IF(AJ$3&gt;(A7taxstdlife+$E564),((Input!$K$149+Input!$K$115)*$K$7)-SUM($K564:AI564),((Input!$K$149+Input!$K$115)*$K$7)/A7taxstdlife))</f>
        <v>0.12647153612336998</v>
      </c>
      <c r="AK564" s="164">
        <f>IF(A7taxstdlife="n/a","n/a",IF(AK$3&gt;(A7taxstdlife+$E564),((Input!$K$149+Input!$K$115)*$K$7)-SUM($K564:AJ564),((Input!$K$149+Input!$K$115)*$K$7)/A7taxstdlife))</f>
        <v>0.12647153612336998</v>
      </c>
      <c r="AL564" s="164">
        <f>IF(A7taxstdlife="n/a","n/a",IF(AL$3&gt;(A7taxstdlife+$E564),((Input!$K$149+Input!$K$115)*$K$7)-SUM($K564:AK564),((Input!$K$149+Input!$K$115)*$K$7)/A7taxstdlife))</f>
        <v>0.12647153612336998</v>
      </c>
      <c r="AM564" s="164">
        <f>IF(A7taxstdlife="n/a","n/a",IF(AM$3&gt;(A7taxstdlife+$E564),((Input!$K$149+Input!$K$115)*$K$7)-SUM($K564:AL564),((Input!$K$149+Input!$K$115)*$K$7)/A7taxstdlife))</f>
        <v>0.12647153612336998</v>
      </c>
      <c r="AN564" s="164">
        <f>IF(A7taxstdlife="n/a","n/a",IF(AN$3&gt;(A7taxstdlife+$E564),((Input!$K$149+Input!$K$115)*$K$7)-SUM($K564:AM564),((Input!$K$149+Input!$K$115)*$K$7)/A7taxstdlife))</f>
        <v>0.12647153612336998</v>
      </c>
      <c r="AO564" s="164">
        <f>IF(A7taxstdlife="n/a","n/a",IF(AO$3&gt;(A7taxstdlife+$E564),((Input!$K$149+Input!$K$115)*$K$7)-SUM($K564:AN564),((Input!$K$149+Input!$K$115)*$K$7)/A7taxstdlife))</f>
        <v>0.12647153612336998</v>
      </c>
      <c r="AP564" s="164">
        <f>IF(A7taxstdlife="n/a","n/a",IF(AP$3&gt;(A7taxstdlife+$E564),((Input!$K$149+Input!$K$115)*$K$7)-SUM($K564:AO564),((Input!$K$149+Input!$K$115)*$K$7)/A7taxstdlife))</f>
        <v>0.12647153612336998</v>
      </c>
      <c r="AQ564" s="164">
        <f>IF(A7taxstdlife="n/a","n/a",IF(AQ$3&gt;(A7taxstdlife+$E564),((Input!$K$149+Input!$K$115)*$K$7)-SUM($K564:AP564),((Input!$K$149+Input!$K$115)*$K$7)/A7taxstdlife))</f>
        <v>0.12647153612336998</v>
      </c>
      <c r="AR564" s="164">
        <f>IF(A7taxstdlife="n/a","n/a",IF(AR$3&gt;(A7taxstdlife+$E564),((Input!$K$149+Input!$K$115)*$K$7)-SUM($K564:AQ564),((Input!$K$149+Input!$K$115)*$K$7)/A7taxstdlife))</f>
        <v>0.12647153612336998</v>
      </c>
      <c r="AS564" s="164">
        <f>IF(A7taxstdlife="n/a","n/a",IF(AS$3&gt;(A7taxstdlife+$E564),((Input!$K$149+Input!$K$115)*$K$7)-SUM($K564:AR564),((Input!$K$149+Input!$K$115)*$K$7)/A7taxstdlife))</f>
        <v>0.12647153612336998</v>
      </c>
      <c r="AT564" s="164">
        <f>IF(A7taxstdlife="n/a","n/a",IF(AT$3&gt;(A7taxstdlife+$E564),((Input!$K$149+Input!$K$115)*$K$7)-SUM($K564:AS564),((Input!$K$149+Input!$K$115)*$K$7)/A7taxstdlife))</f>
        <v>0.12647153612336998</v>
      </c>
      <c r="AU564" s="164">
        <f>IF(A7taxstdlife="n/a","n/a",IF(AU$3&gt;(A7taxstdlife+$E564),((Input!$K$149+Input!$K$115)*$K$7)-SUM($K564:AT564),((Input!$K$149+Input!$K$115)*$K$7)/A7taxstdlife))</f>
        <v>0.12647153612336998</v>
      </c>
      <c r="AV564" s="164">
        <f>IF(A7taxstdlife="n/a","n/a",IF(AV$3&gt;(A7taxstdlife+$E564),((Input!$K$149+Input!$K$115)*$K$7)-SUM($K564:AU564),((Input!$K$149+Input!$K$115)*$K$7)/A7taxstdlife))</f>
        <v>0.12647153612336998</v>
      </c>
      <c r="AW564" s="164">
        <f>IF(A7taxstdlife="n/a","n/a",IF(AW$3&gt;(A7taxstdlife+$E564),((Input!$K$149+Input!$K$115)*$K$7)-SUM($K564:AV564),((Input!$K$149+Input!$K$115)*$K$7)/A7taxstdlife))</f>
        <v>0.12647153612336998</v>
      </c>
      <c r="AX564" s="164">
        <f>IF(A7taxstdlife="n/a","n/a",IF(AX$3&gt;(A7taxstdlife+$E564),((Input!$K$149+Input!$K$115)*$K$7)-SUM($K564:AW564),((Input!$K$149+Input!$K$115)*$K$7)/A7taxstdlife))</f>
        <v>0.12647153612336998</v>
      </c>
      <c r="AY564" s="164">
        <f>IF(A7taxstdlife="n/a","n/a",IF(AY$3&gt;(A7taxstdlife+$E564),((Input!$K$149+Input!$K$115)*$K$7)-SUM($K564:AX564),((Input!$K$149+Input!$K$115)*$K$7)/A7taxstdlife))</f>
        <v>0.12647153612336998</v>
      </c>
      <c r="AZ564" s="164">
        <f>IF(A7taxstdlife="n/a","n/a",IF(AZ$3&gt;(A7taxstdlife+$E564),((Input!$K$149+Input!$K$115)*$K$7)-SUM($K564:AY564),((Input!$K$149+Input!$K$115)*$K$7)/A7taxstdlife))</f>
        <v>-2.6645352591003757E-15</v>
      </c>
      <c r="BA564" s="164">
        <f>IF(A7taxstdlife="n/a","n/a",IF(BA$3&gt;(A7taxstdlife+$E564),((Input!$K$149+Input!$K$115)*$K$7)-SUM($K564:AZ564),((Input!$K$149+Input!$K$115)*$K$7)/A7taxstdlife))</f>
        <v>0</v>
      </c>
      <c r="BB564" s="164">
        <f>IF(A7taxstdlife="n/a","n/a",IF(BB$3&gt;(A7taxstdlife+$E564),((Input!$K$149+Input!$K$115)*$K$7)-SUM($K564:BA564),((Input!$K$149+Input!$K$115)*$K$7)/A7taxstdlife))</f>
        <v>0</v>
      </c>
      <c r="BC564" s="164">
        <f>IF(A7taxstdlife="n/a","n/a",IF(BC$3&gt;(A7taxstdlife+$E564),((Input!$K$149+Input!$K$115)*$K$7)-SUM($K564:BB564),((Input!$K$149+Input!$K$115)*$K$7)/A7taxstdlife))</f>
        <v>0</v>
      </c>
      <c r="BD564" s="164">
        <f>IF(A7taxstdlife="n/a","n/a",IF(BD$3&gt;(A7taxstdlife+$E564),((Input!$K$149+Input!$K$115)*$K$7)-SUM($K564:BC564),((Input!$K$149+Input!$K$115)*$K$7)/A7taxstdlife))</f>
        <v>0</v>
      </c>
      <c r="BE564" s="164">
        <f>IF(A7taxstdlife="n/a","n/a",IF(BE$3&gt;(A7taxstdlife+$E564),((Input!$K$149+Input!$K$115)*$K$7)-SUM($K564:BD564),((Input!$K$149+Input!$K$115)*$K$7)/A7taxstdlife))</f>
        <v>0</v>
      </c>
      <c r="BF564" s="164">
        <f>IF(A7taxstdlife="n/a","n/a",IF(BF$3&gt;(A7taxstdlife+$E564),((Input!$K$149+Input!$K$115)*$K$7)-SUM($K564:BE564),((Input!$K$149+Input!$K$115)*$K$7)/A7taxstdlife))</f>
        <v>0</v>
      </c>
      <c r="BG564" s="164">
        <f>IF(A7taxstdlife="n/a","n/a",IF(BG$3&gt;(A7taxstdlife+$E564),((Input!$K$149+Input!$K$115)*$K$7)-SUM($K564:BF564),((Input!$K$149+Input!$K$115)*$K$7)/A7taxstdlife))</f>
        <v>0</v>
      </c>
      <c r="BH564" s="164">
        <f>IF(A7taxstdlife="n/a","n/a",IF(BH$3&gt;(A7taxstdlife+$E564),((Input!$K$149+Input!$K$115)*$K$7)-SUM($K564:BG564),((Input!$K$149+Input!$K$115)*$K$7)/A7taxstdlife))</f>
        <v>0</v>
      </c>
      <c r="BI564" s="164">
        <f>IF(A7taxstdlife="n/a","n/a",IF(BI$3&gt;(A7taxstdlife+$E564),((Input!$K$149+Input!$K$115)*$K$7)-SUM($K564:BH564),((Input!$K$149+Input!$K$115)*$K$7)/A7taxstdlife))</f>
        <v>0</v>
      </c>
      <c r="BJ564" s="18"/>
      <c r="BK564" s="18"/>
      <c r="BL564"/>
      <c r="BM564"/>
      <c r="BN564"/>
      <c r="BO564"/>
      <c r="BP564"/>
      <c r="BQ564"/>
      <c r="BR564"/>
      <c r="BS564"/>
      <c r="BT564"/>
      <c r="BU564"/>
      <c r="BV564"/>
      <c r="BW564"/>
      <c r="BX564"/>
      <c r="BY564"/>
      <c r="BZ564"/>
      <c r="CA564"/>
      <c r="CB564"/>
      <c r="CC564"/>
      <c r="CD564"/>
      <c r="CE564"/>
      <c r="CF564"/>
      <c r="CG564"/>
      <c r="CH564"/>
      <c r="CI564"/>
      <c r="CJ564"/>
      <c r="CK564"/>
      <c r="CL564"/>
      <c r="CM564"/>
      <c r="CN564"/>
      <c r="CO564"/>
      <c r="CP564"/>
      <c r="CQ564"/>
      <c r="CR564"/>
      <c r="CS564"/>
      <c r="CT564"/>
      <c r="CU564"/>
      <c r="CV564"/>
      <c r="CW564"/>
      <c r="CX564"/>
      <c r="CY564"/>
      <c r="CZ564"/>
      <c r="DA564"/>
      <c r="DB564"/>
      <c r="DC564"/>
      <c r="DD564"/>
      <c r="DE564"/>
      <c r="DF564"/>
      <c r="DG564"/>
      <c r="DH564"/>
      <c r="DI564"/>
      <c r="DJ564"/>
      <c r="DK564"/>
      <c r="DL564"/>
      <c r="DM564"/>
      <c r="DN564"/>
      <c r="DO564"/>
      <c r="DP564"/>
      <c r="DQ564"/>
      <c r="DR564"/>
      <c r="DS564"/>
      <c r="DT564"/>
      <c r="DU564"/>
      <c r="DV564"/>
      <c r="DW564"/>
      <c r="DX564"/>
      <c r="DY564"/>
      <c r="DZ564"/>
      <c r="EA564"/>
      <c r="EB564"/>
      <c r="EC564"/>
      <c r="ED564"/>
      <c r="EE564"/>
      <c r="EF564"/>
      <c r="EG564"/>
      <c r="EH564"/>
      <c r="EI564"/>
      <c r="EJ564"/>
      <c r="EK564"/>
      <c r="EL564"/>
      <c r="EM564"/>
      <c r="EN564"/>
      <c r="EO564"/>
      <c r="EP564"/>
      <c r="EQ564"/>
      <c r="ER564"/>
      <c r="ES564"/>
      <c r="ET564"/>
      <c r="EU564"/>
      <c r="EV564"/>
      <c r="EW564"/>
      <c r="EX564"/>
      <c r="EY564"/>
      <c r="EZ564"/>
      <c r="FA564"/>
      <c r="FB564"/>
      <c r="FC564"/>
      <c r="FD564"/>
      <c r="FE564"/>
      <c r="FF564"/>
      <c r="FG564"/>
      <c r="FH564"/>
      <c r="FI564"/>
      <c r="FJ564"/>
      <c r="FK564"/>
      <c r="FL564"/>
      <c r="FM564"/>
      <c r="FN564"/>
      <c r="FO564"/>
      <c r="FP564"/>
      <c r="FQ564"/>
      <c r="FR564"/>
      <c r="FS564"/>
      <c r="FT564"/>
      <c r="FU564"/>
      <c r="FV564"/>
      <c r="FW564"/>
      <c r="FX564"/>
      <c r="FY564"/>
      <c r="FZ564"/>
      <c r="GA564"/>
      <c r="GB564"/>
      <c r="GC564"/>
      <c r="GD564"/>
      <c r="GE564"/>
      <c r="GF564"/>
      <c r="GG564"/>
      <c r="GH564"/>
      <c r="GI564"/>
      <c r="GJ564"/>
      <c r="GK564"/>
      <c r="GL564"/>
      <c r="GM564"/>
      <c r="GN564"/>
      <c r="GO564"/>
      <c r="GP564"/>
      <c r="GQ564"/>
      <c r="GR564"/>
      <c r="GS564"/>
      <c r="GT564"/>
      <c r="GU564"/>
      <c r="GV564"/>
      <c r="GW564"/>
      <c r="GX564"/>
      <c r="GY564"/>
      <c r="GZ564"/>
      <c r="HA564"/>
      <c r="HB564"/>
      <c r="HC564"/>
      <c r="HD564"/>
      <c r="HE564"/>
      <c r="HF564"/>
      <c r="HG564"/>
      <c r="HH564"/>
      <c r="HI564"/>
      <c r="HJ564"/>
      <c r="HK564"/>
      <c r="HL564"/>
      <c r="HM564"/>
      <c r="HN564"/>
      <c r="HO564"/>
      <c r="HP564"/>
      <c r="HQ564"/>
      <c r="HR564"/>
      <c r="HS564"/>
      <c r="HT564"/>
      <c r="HU564"/>
      <c r="HV564"/>
      <c r="HW564"/>
      <c r="HX564"/>
      <c r="HY564"/>
      <c r="HZ564"/>
      <c r="IA564"/>
      <c r="IB564"/>
      <c r="IC564"/>
      <c r="ID564"/>
      <c r="IE564"/>
      <c r="IF564"/>
      <c r="IG564"/>
      <c r="IH564"/>
      <c r="II564"/>
      <c r="IJ564"/>
      <c r="IK564"/>
      <c r="IL564"/>
      <c r="IM564"/>
      <c r="IN564"/>
      <c r="IO564"/>
      <c r="IP564"/>
      <c r="IQ564"/>
      <c r="IR564"/>
      <c r="IS564"/>
      <c r="IT564"/>
      <c r="IU564"/>
      <c r="IV564"/>
    </row>
    <row r="565" spans="1:256" s="5" customFormat="1" hidden="1" outlineLevel="2" x14ac:dyDescent="0.2">
      <c r="A565" s="18"/>
      <c r="B565" s="18"/>
      <c r="C565" s="36"/>
      <c r="D565" s="485"/>
      <c r="E565" s="283">
        <v>6</v>
      </c>
      <c r="F565" s="38"/>
      <c r="G565" s="306"/>
      <c r="H565" s="308"/>
      <c r="I565" s="308"/>
      <c r="J565" s="308"/>
      <c r="K565" s="308"/>
      <c r="L565" s="307"/>
      <c r="M565" s="164">
        <f>IF(A7taxstdlife="n/a","n/a",IF(M$3&gt;(A7taxstdlife+$E565),((Input!$L$149+Input!$L$115)*$L$7)-SUM($L565:L565),((Input!$L$149+Input!$L$115)*$L$7)/A7taxstdlife))</f>
        <v>0</v>
      </c>
      <c r="N565" s="164">
        <f>IF(A7taxstdlife="n/a","n/a",IF(N$3&gt;(A7taxstdlife+$E565),((Input!$L$149+Input!$L$115)*$L$7)-SUM($L565:M565),((Input!$L$149+Input!$L$115)*$L$7)/A7taxstdlife))</f>
        <v>0</v>
      </c>
      <c r="O565" s="164">
        <f>IF(A7taxstdlife="n/a","n/a",IF(O$3&gt;(A7taxstdlife+$E565),((Input!$L$149+Input!$L$115)*$L$7)-SUM($L565:N565),((Input!$L$149+Input!$L$115)*$L$7)/A7taxstdlife))</f>
        <v>0</v>
      </c>
      <c r="P565" s="164">
        <f>IF(A7taxstdlife="n/a","n/a",IF(P$3&gt;(A7taxstdlife+$E565),((Input!$L$149+Input!$L$115)*$L$7)-SUM($L565:O565),((Input!$L$149+Input!$L$115)*$L$7)/A7taxstdlife))</f>
        <v>0</v>
      </c>
      <c r="Q565" s="164">
        <f>IF(A7taxstdlife="n/a","n/a",IF(Q$3&gt;(A7taxstdlife+$E565),((Input!$L$149+Input!$L$115)*$L$7)-SUM($L565:P565),((Input!$L$149+Input!$L$115)*$L$7)/A7taxstdlife))</f>
        <v>0</v>
      </c>
      <c r="R565" s="164">
        <f>IF(A7taxstdlife="n/a","n/a",IF(R$3&gt;(A7taxstdlife+$E565),((Input!$L$149+Input!$L$115)*$L$7)-SUM($L565:Q565),((Input!$L$149+Input!$L$115)*$L$7)/A7taxstdlife))</f>
        <v>0</v>
      </c>
      <c r="S565" s="164">
        <f>IF(A7taxstdlife="n/a","n/a",IF(S$3&gt;(A7taxstdlife+$E565),((Input!$L$149+Input!$L$115)*$L$7)-SUM($L565:R565),((Input!$L$149+Input!$L$115)*$L$7)/A7taxstdlife))</f>
        <v>0</v>
      </c>
      <c r="T565" s="164">
        <f>IF(A7taxstdlife="n/a","n/a",IF(T$3&gt;(A7taxstdlife+$E565),((Input!$L$149+Input!$L$115)*$L$7)-SUM($L565:S565),((Input!$L$149+Input!$L$115)*$L$7)/A7taxstdlife))</f>
        <v>0</v>
      </c>
      <c r="U565" s="164">
        <f>IF(A7taxstdlife="n/a","n/a",IF(U$3&gt;(A7taxstdlife+$E565),((Input!$L$149+Input!$L$115)*$L$7)-SUM($L565:T565),((Input!$L$149+Input!$L$115)*$L$7)/A7taxstdlife))</f>
        <v>0</v>
      </c>
      <c r="V565" s="164">
        <f>IF(A7taxstdlife="n/a","n/a",IF(V$3&gt;(A7taxstdlife+$E565),((Input!$L$149+Input!$L$115)*$L$7)-SUM($L565:U565),((Input!$L$149+Input!$L$115)*$L$7)/A7taxstdlife))</f>
        <v>0</v>
      </c>
      <c r="W565" s="164">
        <f>IF(A7taxstdlife="n/a","n/a",IF(W$3&gt;(A7taxstdlife+$E565),((Input!$L$149+Input!$L$115)*$L$7)-SUM($L565:V565),((Input!$L$149+Input!$L$115)*$L$7)/A7taxstdlife))</f>
        <v>0</v>
      </c>
      <c r="X565" s="164">
        <f>IF(A7taxstdlife="n/a","n/a",IF(X$3&gt;(A7taxstdlife+$E565),((Input!$L$149+Input!$L$115)*$L$7)-SUM($L565:W565),((Input!$L$149+Input!$L$115)*$L$7)/A7taxstdlife))</f>
        <v>0</v>
      </c>
      <c r="Y565" s="164">
        <f>IF(A7taxstdlife="n/a","n/a",IF(Y$3&gt;(A7taxstdlife+$E565),((Input!$L$149+Input!$L$115)*$L$7)-SUM($L565:X565),((Input!$L$149+Input!$L$115)*$L$7)/A7taxstdlife))</f>
        <v>0</v>
      </c>
      <c r="Z565" s="164">
        <f>IF(A7taxstdlife="n/a","n/a",IF(Z$3&gt;(A7taxstdlife+$E565),((Input!$L$149+Input!$L$115)*$L$7)-SUM($L565:Y565),((Input!$L$149+Input!$L$115)*$L$7)/A7taxstdlife))</f>
        <v>0</v>
      </c>
      <c r="AA565" s="164">
        <f>IF(A7taxstdlife="n/a","n/a",IF(AA$3&gt;(A7taxstdlife+$E565),((Input!$L$149+Input!$L$115)*$L$7)-SUM($L565:Z565),((Input!$L$149+Input!$L$115)*$L$7)/A7taxstdlife))</f>
        <v>0</v>
      </c>
      <c r="AB565" s="164">
        <f>IF(A7taxstdlife="n/a","n/a",IF(AB$3&gt;(A7taxstdlife+$E565),((Input!$L$149+Input!$L$115)*$L$7)-SUM($L565:AA565),((Input!$L$149+Input!$L$115)*$L$7)/A7taxstdlife))</f>
        <v>0</v>
      </c>
      <c r="AC565" s="164">
        <f>IF(A7taxstdlife="n/a","n/a",IF(AC$3&gt;(A7taxstdlife+$E565),((Input!$L$149+Input!$L$115)*$L$7)-SUM($L565:AB565),((Input!$L$149+Input!$L$115)*$L$7)/A7taxstdlife))</f>
        <v>0</v>
      </c>
      <c r="AD565" s="164">
        <f>IF(A7taxstdlife="n/a","n/a",IF(AD$3&gt;(A7taxstdlife+$E565),((Input!$L$149+Input!$L$115)*$L$7)-SUM($L565:AC565),((Input!$L$149+Input!$L$115)*$L$7)/A7taxstdlife))</f>
        <v>0</v>
      </c>
      <c r="AE565" s="164">
        <f>IF(A7taxstdlife="n/a","n/a",IF(AE$3&gt;(A7taxstdlife+$E565),((Input!$L$149+Input!$L$115)*$L$7)-SUM($L565:AD565),((Input!$L$149+Input!$L$115)*$L$7)/A7taxstdlife))</f>
        <v>0</v>
      </c>
      <c r="AF565" s="164">
        <f>IF(A7taxstdlife="n/a","n/a",IF(AF$3&gt;(A7taxstdlife+$E565),((Input!$L$149+Input!$L$115)*$L$7)-SUM($L565:AE565),((Input!$L$149+Input!$L$115)*$L$7)/A7taxstdlife))</f>
        <v>0</v>
      </c>
      <c r="AG565" s="164">
        <f>IF(A7taxstdlife="n/a","n/a",IF(AG$3&gt;(A7taxstdlife+$E565),((Input!$L$149+Input!$L$115)*$L$7)-SUM($L565:AF565),((Input!$L$149+Input!$L$115)*$L$7)/A7taxstdlife))</f>
        <v>0</v>
      </c>
      <c r="AH565" s="164">
        <f>IF(A7taxstdlife="n/a","n/a",IF(AH$3&gt;(A7taxstdlife+$E565),((Input!$L$149+Input!$L$115)*$L$7)-SUM($L565:AG565),((Input!$L$149+Input!$L$115)*$L$7)/A7taxstdlife))</f>
        <v>0</v>
      </c>
      <c r="AI565" s="164">
        <f>IF(A7taxstdlife="n/a","n/a",IF(AI$3&gt;(A7taxstdlife+$E565),((Input!$L$149+Input!$L$115)*$L$7)-SUM($L565:AH565),((Input!$L$149+Input!$L$115)*$L$7)/A7taxstdlife))</f>
        <v>0</v>
      </c>
      <c r="AJ565" s="164">
        <f>IF(A7taxstdlife="n/a","n/a",IF(AJ$3&gt;(A7taxstdlife+$E565),((Input!$L$149+Input!$L$115)*$L$7)-SUM($L565:AI565),((Input!$L$149+Input!$L$115)*$L$7)/A7taxstdlife))</f>
        <v>0</v>
      </c>
      <c r="AK565" s="164">
        <f>IF(A7taxstdlife="n/a","n/a",IF(AK$3&gt;(A7taxstdlife+$E565),((Input!$L$149+Input!$L$115)*$L$7)-SUM($L565:AJ565),((Input!$L$149+Input!$L$115)*$L$7)/A7taxstdlife))</f>
        <v>0</v>
      </c>
      <c r="AL565" s="164">
        <f>IF(A7taxstdlife="n/a","n/a",IF(AL$3&gt;(A7taxstdlife+$E565),((Input!$L$149+Input!$L$115)*$L$7)-SUM($L565:AK565),((Input!$L$149+Input!$L$115)*$L$7)/A7taxstdlife))</f>
        <v>0</v>
      </c>
      <c r="AM565" s="164">
        <f>IF(A7taxstdlife="n/a","n/a",IF(AM$3&gt;(A7taxstdlife+$E565),((Input!$L$149+Input!$L$115)*$L$7)-SUM($L565:AL565),((Input!$L$149+Input!$L$115)*$L$7)/A7taxstdlife))</f>
        <v>0</v>
      </c>
      <c r="AN565" s="164">
        <f>IF(A7taxstdlife="n/a","n/a",IF(AN$3&gt;(A7taxstdlife+$E565),((Input!$L$149+Input!$L$115)*$L$7)-SUM($L565:AM565),((Input!$L$149+Input!$L$115)*$L$7)/A7taxstdlife))</f>
        <v>0</v>
      </c>
      <c r="AO565" s="164">
        <f>IF(A7taxstdlife="n/a","n/a",IF(AO$3&gt;(A7taxstdlife+$E565),((Input!$L$149+Input!$L$115)*$L$7)-SUM($L565:AN565),((Input!$L$149+Input!$L$115)*$L$7)/A7taxstdlife))</f>
        <v>0</v>
      </c>
      <c r="AP565" s="164">
        <f>IF(A7taxstdlife="n/a","n/a",IF(AP$3&gt;(A7taxstdlife+$E565),((Input!$L$149+Input!$L$115)*$L$7)-SUM($L565:AO565),((Input!$L$149+Input!$L$115)*$L$7)/A7taxstdlife))</f>
        <v>0</v>
      </c>
      <c r="AQ565" s="164">
        <f>IF(A7taxstdlife="n/a","n/a",IF(AQ$3&gt;(A7taxstdlife+$E565),((Input!$L$149+Input!$L$115)*$L$7)-SUM($L565:AP565),((Input!$L$149+Input!$L$115)*$L$7)/A7taxstdlife))</f>
        <v>0</v>
      </c>
      <c r="AR565" s="164">
        <f>IF(A7taxstdlife="n/a","n/a",IF(AR$3&gt;(A7taxstdlife+$E565),((Input!$L$149+Input!$L$115)*$L$7)-SUM($L565:AQ565),((Input!$L$149+Input!$L$115)*$L$7)/A7taxstdlife))</f>
        <v>0</v>
      </c>
      <c r="AS565" s="164">
        <f>IF(A7taxstdlife="n/a","n/a",IF(AS$3&gt;(A7taxstdlife+$E565),((Input!$L$149+Input!$L$115)*$L$7)-SUM($L565:AR565),((Input!$L$149+Input!$L$115)*$L$7)/A7taxstdlife))</f>
        <v>0</v>
      </c>
      <c r="AT565" s="164">
        <f>IF(A7taxstdlife="n/a","n/a",IF(AT$3&gt;(A7taxstdlife+$E565),((Input!$L$149+Input!$L$115)*$L$7)-SUM($L565:AS565),((Input!$L$149+Input!$L$115)*$L$7)/A7taxstdlife))</f>
        <v>0</v>
      </c>
      <c r="AU565" s="164">
        <f>IF(A7taxstdlife="n/a","n/a",IF(AU$3&gt;(A7taxstdlife+$E565),((Input!$L$149+Input!$L$115)*$L$7)-SUM($L565:AT565),((Input!$L$149+Input!$L$115)*$L$7)/A7taxstdlife))</f>
        <v>0</v>
      </c>
      <c r="AV565" s="164">
        <f>IF(A7taxstdlife="n/a","n/a",IF(AV$3&gt;(A7taxstdlife+$E565),((Input!$L$149+Input!$L$115)*$L$7)-SUM($L565:AU565),((Input!$L$149+Input!$L$115)*$L$7)/A7taxstdlife))</f>
        <v>0</v>
      </c>
      <c r="AW565" s="164">
        <f>IF(A7taxstdlife="n/a","n/a",IF(AW$3&gt;(A7taxstdlife+$E565),((Input!$L$149+Input!$L$115)*$L$7)-SUM($L565:AV565),((Input!$L$149+Input!$L$115)*$L$7)/A7taxstdlife))</f>
        <v>0</v>
      </c>
      <c r="AX565" s="164">
        <f>IF(A7taxstdlife="n/a","n/a",IF(AX$3&gt;(A7taxstdlife+$E565),((Input!$L$149+Input!$L$115)*$L$7)-SUM($L565:AW565),((Input!$L$149+Input!$L$115)*$L$7)/A7taxstdlife))</f>
        <v>0</v>
      </c>
      <c r="AY565" s="164">
        <f>IF(A7taxstdlife="n/a","n/a",IF(AY$3&gt;(A7taxstdlife+$E565),((Input!$L$149+Input!$L$115)*$L$7)-SUM($L565:AX565),((Input!$L$149+Input!$L$115)*$L$7)/A7taxstdlife))</f>
        <v>0</v>
      </c>
      <c r="AZ565" s="164">
        <f>IF(A7taxstdlife="n/a","n/a",IF(AZ$3&gt;(A7taxstdlife+$E565),((Input!$L$149+Input!$L$115)*$L$7)-SUM($L565:AY565),((Input!$L$149+Input!$L$115)*$L$7)/A7taxstdlife))</f>
        <v>0</v>
      </c>
      <c r="BA565" s="164">
        <f>IF(A7taxstdlife="n/a","n/a",IF(BA$3&gt;(A7taxstdlife+$E565),((Input!$L$149+Input!$L$115)*$L$7)-SUM($L565:AZ565),((Input!$L$149+Input!$L$115)*$L$7)/A7taxstdlife))</f>
        <v>0</v>
      </c>
      <c r="BB565" s="164">
        <f>IF(A7taxstdlife="n/a","n/a",IF(BB$3&gt;(A7taxstdlife+$E565),((Input!$L$149+Input!$L$115)*$L$7)-SUM($L565:BA565),((Input!$L$149+Input!$L$115)*$L$7)/A7taxstdlife))</f>
        <v>0</v>
      </c>
      <c r="BC565" s="164">
        <f>IF(A7taxstdlife="n/a","n/a",IF(BC$3&gt;(A7taxstdlife+$E565),((Input!$L$149+Input!$L$115)*$L$7)-SUM($L565:BB565),((Input!$L$149+Input!$L$115)*$L$7)/A7taxstdlife))</f>
        <v>0</v>
      </c>
      <c r="BD565" s="164">
        <f>IF(A7taxstdlife="n/a","n/a",IF(BD$3&gt;(A7taxstdlife+$E565),((Input!$L$149+Input!$L$115)*$L$7)-SUM($L565:BC565),((Input!$L$149+Input!$L$115)*$L$7)/A7taxstdlife))</f>
        <v>0</v>
      </c>
      <c r="BE565" s="164">
        <f>IF(A7taxstdlife="n/a","n/a",IF(BE$3&gt;(A7taxstdlife+$E565),((Input!$L$149+Input!$L$115)*$L$7)-SUM($L565:BD565),((Input!$L$149+Input!$L$115)*$L$7)/A7taxstdlife))</f>
        <v>0</v>
      </c>
      <c r="BF565" s="164">
        <f>IF(A7taxstdlife="n/a","n/a",IF(BF$3&gt;(A7taxstdlife+$E565),((Input!$L$149+Input!$L$115)*$L$7)-SUM($L565:BE565),((Input!$L$149+Input!$L$115)*$L$7)/A7taxstdlife))</f>
        <v>0</v>
      </c>
      <c r="BG565" s="164">
        <f>IF(A7taxstdlife="n/a","n/a",IF(BG$3&gt;(A7taxstdlife+$E565),((Input!$L$149+Input!$L$115)*$L$7)-SUM($L565:BF565),((Input!$L$149+Input!$L$115)*$L$7)/A7taxstdlife))</f>
        <v>0</v>
      </c>
      <c r="BH565" s="164">
        <f>IF(A7taxstdlife="n/a","n/a",IF(BH$3&gt;(A7taxstdlife+$E565),((Input!$L$149+Input!$L$115)*$L$7)-SUM($L565:BG565),((Input!$L$149+Input!$L$115)*$L$7)/A7taxstdlife))</f>
        <v>0</v>
      </c>
      <c r="BI565" s="164">
        <f>IF(A7taxstdlife="n/a","n/a",IF(BI$3&gt;(A7taxstdlife+$E565),((Input!$L$149+Input!$L$115)*$L$7)-SUM($L565:BH565),((Input!$L$149+Input!$L$115)*$L$7)/A7taxstdlife))</f>
        <v>0</v>
      </c>
      <c r="BJ565" s="18"/>
      <c r="BK565" s="18"/>
      <c r="BL565"/>
      <c r="BM565"/>
      <c r="BN565"/>
      <c r="BO565"/>
      <c r="BP565"/>
      <c r="BQ565"/>
      <c r="BR565"/>
      <c r="BS565"/>
      <c r="BT565"/>
      <c r="BU565"/>
      <c r="BV565"/>
      <c r="BW565"/>
      <c r="BX565"/>
      <c r="BY565"/>
      <c r="BZ565"/>
      <c r="CA565"/>
      <c r="CB565"/>
      <c r="CC565"/>
      <c r="CD565"/>
      <c r="CE565"/>
      <c r="CF565"/>
      <c r="CG565"/>
      <c r="CH565"/>
      <c r="CI565"/>
      <c r="CJ565"/>
      <c r="CK565"/>
      <c r="CL565"/>
      <c r="CM565"/>
      <c r="CN565"/>
      <c r="CO565"/>
      <c r="CP565"/>
      <c r="CQ565"/>
      <c r="CR565"/>
      <c r="CS565"/>
      <c r="CT565"/>
      <c r="CU565"/>
      <c r="CV565"/>
      <c r="CW565"/>
      <c r="CX565"/>
      <c r="CY565"/>
      <c r="CZ565"/>
      <c r="DA565"/>
      <c r="DB565"/>
      <c r="DC565"/>
      <c r="DD565"/>
      <c r="DE565"/>
      <c r="DF565"/>
      <c r="DG565"/>
      <c r="DH565"/>
      <c r="DI565"/>
      <c r="DJ565"/>
      <c r="DK565"/>
      <c r="DL565"/>
      <c r="DM565"/>
      <c r="DN565"/>
      <c r="DO565"/>
      <c r="DP565"/>
      <c r="DQ565"/>
      <c r="DR565"/>
      <c r="DS565"/>
      <c r="DT565"/>
      <c r="DU565"/>
      <c r="DV565"/>
      <c r="DW565"/>
      <c r="DX565"/>
      <c r="DY565"/>
      <c r="DZ565"/>
      <c r="EA565"/>
      <c r="EB565"/>
      <c r="EC565"/>
      <c r="ED565"/>
      <c r="EE565"/>
      <c r="EF565"/>
      <c r="EG565"/>
      <c r="EH565"/>
      <c r="EI565"/>
      <c r="EJ565"/>
      <c r="EK565"/>
      <c r="EL565"/>
      <c r="EM565"/>
      <c r="EN565"/>
      <c r="EO565"/>
      <c r="EP565"/>
      <c r="EQ565"/>
      <c r="ER565"/>
      <c r="ES565"/>
      <c r="ET565"/>
      <c r="EU565"/>
      <c r="EV565"/>
      <c r="EW565"/>
      <c r="EX565"/>
      <c r="EY565"/>
      <c r="EZ565"/>
      <c r="FA565"/>
      <c r="FB565"/>
      <c r="FC565"/>
      <c r="FD565"/>
      <c r="FE565"/>
      <c r="FF565"/>
      <c r="FG565"/>
      <c r="FH565"/>
      <c r="FI565"/>
      <c r="FJ565"/>
      <c r="FK565"/>
      <c r="FL565"/>
      <c r="FM565"/>
      <c r="FN565"/>
      <c r="FO565"/>
      <c r="FP565"/>
      <c r="FQ565"/>
      <c r="FR565"/>
      <c r="FS565"/>
      <c r="FT565"/>
      <c r="FU565"/>
      <c r="FV565"/>
      <c r="FW565"/>
      <c r="FX565"/>
      <c r="FY565"/>
      <c r="FZ565"/>
      <c r="GA565"/>
      <c r="GB565"/>
      <c r="GC565"/>
      <c r="GD565"/>
      <c r="GE565"/>
      <c r="GF565"/>
      <c r="GG565"/>
      <c r="GH565"/>
      <c r="GI565"/>
      <c r="GJ565"/>
      <c r="GK565"/>
      <c r="GL565"/>
      <c r="GM565"/>
      <c r="GN565"/>
      <c r="GO565"/>
      <c r="GP565"/>
      <c r="GQ565"/>
      <c r="GR565"/>
      <c r="GS565"/>
      <c r="GT565"/>
      <c r="GU565"/>
      <c r="GV565"/>
      <c r="GW565"/>
      <c r="GX565"/>
      <c r="GY565"/>
      <c r="GZ565"/>
      <c r="HA565"/>
      <c r="HB565"/>
      <c r="HC565"/>
      <c r="HD565"/>
      <c r="HE565"/>
      <c r="HF565"/>
      <c r="HG565"/>
      <c r="HH565"/>
      <c r="HI565"/>
      <c r="HJ565"/>
      <c r="HK565"/>
      <c r="HL565"/>
      <c r="HM565"/>
      <c r="HN565"/>
      <c r="HO565"/>
      <c r="HP565"/>
      <c r="HQ565"/>
      <c r="HR565"/>
      <c r="HS565"/>
      <c r="HT565"/>
      <c r="HU565"/>
      <c r="HV565"/>
      <c r="HW565"/>
      <c r="HX565"/>
      <c r="HY565"/>
      <c r="HZ565"/>
      <c r="IA565"/>
      <c r="IB565"/>
      <c r="IC565"/>
      <c r="ID565"/>
      <c r="IE565"/>
      <c r="IF565"/>
      <c r="IG565"/>
      <c r="IH565"/>
      <c r="II565"/>
      <c r="IJ565"/>
      <c r="IK565"/>
      <c r="IL565"/>
      <c r="IM565"/>
      <c r="IN565"/>
      <c r="IO565"/>
      <c r="IP565"/>
      <c r="IQ565"/>
      <c r="IR565"/>
      <c r="IS565"/>
      <c r="IT565"/>
      <c r="IU565"/>
      <c r="IV565"/>
    </row>
    <row r="566" spans="1:256" s="5" customFormat="1" hidden="1" outlineLevel="2" x14ac:dyDescent="0.2">
      <c r="A566" s="18"/>
      <c r="B566" s="18"/>
      <c r="C566" s="36"/>
      <c r="D566" s="485"/>
      <c r="E566" s="283">
        <v>7</v>
      </c>
      <c r="F566" s="38"/>
      <c r="G566" s="306"/>
      <c r="H566" s="308"/>
      <c r="I566" s="308"/>
      <c r="J566" s="308"/>
      <c r="K566" s="308"/>
      <c r="L566" s="308"/>
      <c r="M566" s="307"/>
      <c r="N566" s="164">
        <f>IF(A7taxstdlife="n/a","n/a",IF(N$3&gt;(A7taxstdlife+$E566),((Input!$M$149+Input!$M$115)*$M$7)-SUM($M566:M566),((Input!$M$149+Input!$M$115)*$M$7)/A7taxstdlife))</f>
        <v>0</v>
      </c>
      <c r="O566" s="164">
        <f>IF(A7taxstdlife="n/a","n/a",IF(O$3&gt;(A7taxstdlife+$E566),((Input!$M$149+Input!$M$115)*$M$7)-SUM($M566:N566),((Input!$M$149+Input!$M$115)*$M$7)/A7taxstdlife))</f>
        <v>0</v>
      </c>
      <c r="P566" s="164">
        <f>IF(A7taxstdlife="n/a","n/a",IF(P$3&gt;(A7taxstdlife+$E566),((Input!$M$149+Input!$M$115)*$M$7)-SUM($M566:O566),((Input!$M$149+Input!$M$115)*$M$7)/A7taxstdlife))</f>
        <v>0</v>
      </c>
      <c r="Q566" s="164">
        <f>IF(A7taxstdlife="n/a","n/a",IF(Q$3&gt;(A7taxstdlife+$E566),((Input!$M$149+Input!$M$115)*$M$7)-SUM($M566:P566),((Input!$M$149+Input!$M$115)*$M$7)/A7taxstdlife))</f>
        <v>0</v>
      </c>
      <c r="R566" s="164">
        <f>IF(A7taxstdlife="n/a","n/a",IF(R$3&gt;(A7taxstdlife+$E566),((Input!$M$149+Input!$M$115)*$M$7)-SUM($M566:Q566),((Input!$M$149+Input!$M$115)*$M$7)/A7taxstdlife))</f>
        <v>0</v>
      </c>
      <c r="S566" s="164">
        <f>IF(A7taxstdlife="n/a","n/a",IF(S$3&gt;(A7taxstdlife+$E566),((Input!$M$149+Input!$M$115)*$M$7)-SUM($M566:R566),((Input!$M$149+Input!$M$115)*$M$7)/A7taxstdlife))</f>
        <v>0</v>
      </c>
      <c r="T566" s="164">
        <f>IF(A7taxstdlife="n/a","n/a",IF(T$3&gt;(A7taxstdlife+$E566),((Input!$M$149+Input!$M$115)*$M$7)-SUM($M566:S566),((Input!$M$149+Input!$M$115)*$M$7)/A7taxstdlife))</f>
        <v>0</v>
      </c>
      <c r="U566" s="164">
        <f>IF(A7taxstdlife="n/a","n/a",IF(U$3&gt;(A7taxstdlife+$E566),((Input!$M$149+Input!$M$115)*$M$7)-SUM($M566:T566),((Input!$M$149+Input!$M$115)*$M$7)/A7taxstdlife))</f>
        <v>0</v>
      </c>
      <c r="V566" s="164">
        <f>IF(A7taxstdlife="n/a","n/a",IF(V$3&gt;(A7taxstdlife+$E566),((Input!$M$149+Input!$M$115)*$M$7)-SUM($M566:U566),((Input!$M$149+Input!$M$115)*$M$7)/A7taxstdlife))</f>
        <v>0</v>
      </c>
      <c r="W566" s="164">
        <f>IF(A7taxstdlife="n/a","n/a",IF(W$3&gt;(A7taxstdlife+$E566),((Input!$M$149+Input!$M$115)*$M$7)-SUM($M566:V566),((Input!$M$149+Input!$M$115)*$M$7)/A7taxstdlife))</f>
        <v>0</v>
      </c>
      <c r="X566" s="164">
        <f>IF(A7taxstdlife="n/a","n/a",IF(X$3&gt;(A7taxstdlife+$E566),((Input!$M$149+Input!$M$115)*$M$7)-SUM($M566:W566),((Input!$M$149+Input!$M$115)*$M$7)/A7taxstdlife))</f>
        <v>0</v>
      </c>
      <c r="Y566" s="164">
        <f>IF(A7taxstdlife="n/a","n/a",IF(Y$3&gt;(A7taxstdlife+$E566),((Input!$M$149+Input!$M$115)*$M$7)-SUM($M566:X566),((Input!$M$149+Input!$M$115)*$M$7)/A7taxstdlife))</f>
        <v>0</v>
      </c>
      <c r="Z566" s="164">
        <f>IF(A7taxstdlife="n/a","n/a",IF(Z$3&gt;(A7taxstdlife+$E566),((Input!$M$149+Input!$M$115)*$M$7)-SUM($M566:Y566),((Input!$M$149+Input!$M$115)*$M$7)/A7taxstdlife))</f>
        <v>0</v>
      </c>
      <c r="AA566" s="164">
        <f>IF(A7taxstdlife="n/a","n/a",IF(AA$3&gt;(A7taxstdlife+$E566),((Input!$M$149+Input!$M$115)*$M$7)-SUM($M566:Z566),((Input!$M$149+Input!$M$115)*$M$7)/A7taxstdlife))</f>
        <v>0</v>
      </c>
      <c r="AB566" s="164">
        <f>IF(A7taxstdlife="n/a","n/a",IF(AB$3&gt;(A7taxstdlife+$E566),((Input!$M$149+Input!$M$115)*$M$7)-SUM($M566:AA566),((Input!$M$149+Input!$M$115)*$M$7)/A7taxstdlife))</f>
        <v>0</v>
      </c>
      <c r="AC566" s="164">
        <f>IF(A7taxstdlife="n/a","n/a",IF(AC$3&gt;(A7taxstdlife+$E566),((Input!$M$149+Input!$M$115)*$M$7)-SUM($M566:AB566),((Input!$M$149+Input!$M$115)*$M$7)/A7taxstdlife))</f>
        <v>0</v>
      </c>
      <c r="AD566" s="164">
        <f>IF(A7taxstdlife="n/a","n/a",IF(AD$3&gt;(A7taxstdlife+$E566),((Input!$M$149+Input!$M$115)*$M$7)-SUM($M566:AC566),((Input!$M$149+Input!$M$115)*$M$7)/A7taxstdlife))</f>
        <v>0</v>
      </c>
      <c r="AE566" s="164">
        <f>IF(A7taxstdlife="n/a","n/a",IF(AE$3&gt;(A7taxstdlife+$E566),((Input!$M$149+Input!$M$115)*$M$7)-SUM($M566:AD566),((Input!$M$149+Input!$M$115)*$M$7)/A7taxstdlife))</f>
        <v>0</v>
      </c>
      <c r="AF566" s="164">
        <f>IF(A7taxstdlife="n/a","n/a",IF(AF$3&gt;(A7taxstdlife+$E566),((Input!$M$149+Input!$M$115)*$M$7)-SUM($M566:AE566),((Input!$M$149+Input!$M$115)*$M$7)/A7taxstdlife))</f>
        <v>0</v>
      </c>
      <c r="AG566" s="164">
        <f>IF(A7taxstdlife="n/a","n/a",IF(AG$3&gt;(A7taxstdlife+$E566),((Input!$M$149+Input!$M$115)*$M$7)-SUM($M566:AF566),((Input!$M$149+Input!$M$115)*$M$7)/A7taxstdlife))</f>
        <v>0</v>
      </c>
      <c r="AH566" s="164">
        <f>IF(A7taxstdlife="n/a","n/a",IF(AH$3&gt;(A7taxstdlife+$E566),((Input!$M$149+Input!$M$115)*$M$7)-SUM($M566:AG566),((Input!$M$149+Input!$M$115)*$M$7)/A7taxstdlife))</f>
        <v>0</v>
      </c>
      <c r="AI566" s="164">
        <f>IF(A7taxstdlife="n/a","n/a",IF(AI$3&gt;(A7taxstdlife+$E566),((Input!$M$149+Input!$M$115)*$M$7)-SUM($M566:AH566),((Input!$M$149+Input!$M$115)*$M$7)/A7taxstdlife))</f>
        <v>0</v>
      </c>
      <c r="AJ566" s="164">
        <f>IF(A7taxstdlife="n/a","n/a",IF(AJ$3&gt;(A7taxstdlife+$E566),((Input!$M$149+Input!$M$115)*$M$7)-SUM($M566:AI566),((Input!$M$149+Input!$M$115)*$M$7)/A7taxstdlife))</f>
        <v>0</v>
      </c>
      <c r="AK566" s="164">
        <f>IF(A7taxstdlife="n/a","n/a",IF(AK$3&gt;(A7taxstdlife+$E566),((Input!$M$149+Input!$M$115)*$M$7)-SUM($M566:AJ566),((Input!$M$149+Input!$M$115)*$M$7)/A7taxstdlife))</f>
        <v>0</v>
      </c>
      <c r="AL566" s="164">
        <f>IF(A7taxstdlife="n/a","n/a",IF(AL$3&gt;(A7taxstdlife+$E566),((Input!$M$149+Input!$M$115)*$M$7)-SUM($M566:AK566),((Input!$M$149+Input!$M$115)*$M$7)/A7taxstdlife))</f>
        <v>0</v>
      </c>
      <c r="AM566" s="164">
        <f>IF(A7taxstdlife="n/a","n/a",IF(AM$3&gt;(A7taxstdlife+$E566),((Input!$M$149+Input!$M$115)*$M$7)-SUM($M566:AL566),((Input!$M$149+Input!$M$115)*$M$7)/A7taxstdlife))</f>
        <v>0</v>
      </c>
      <c r="AN566" s="164">
        <f>IF(A7taxstdlife="n/a","n/a",IF(AN$3&gt;(A7taxstdlife+$E566),((Input!$M$149+Input!$M$115)*$M$7)-SUM($M566:AM566),((Input!$M$149+Input!$M$115)*$M$7)/A7taxstdlife))</f>
        <v>0</v>
      </c>
      <c r="AO566" s="164">
        <f>IF(A7taxstdlife="n/a","n/a",IF(AO$3&gt;(A7taxstdlife+$E566),((Input!$M$149+Input!$M$115)*$M$7)-SUM($M566:AN566),((Input!$M$149+Input!$M$115)*$M$7)/A7taxstdlife))</f>
        <v>0</v>
      </c>
      <c r="AP566" s="164">
        <f>IF(A7taxstdlife="n/a","n/a",IF(AP$3&gt;(A7taxstdlife+$E566),((Input!$M$149+Input!$M$115)*$M$7)-SUM($M566:AO566),((Input!$M$149+Input!$M$115)*$M$7)/A7taxstdlife))</f>
        <v>0</v>
      </c>
      <c r="AQ566" s="164">
        <f>IF(A7taxstdlife="n/a","n/a",IF(AQ$3&gt;(A7taxstdlife+$E566),((Input!$M$149+Input!$M$115)*$M$7)-SUM($M566:AP566),((Input!$M$149+Input!$M$115)*$M$7)/A7taxstdlife))</f>
        <v>0</v>
      </c>
      <c r="AR566" s="164">
        <f>IF(A7taxstdlife="n/a","n/a",IF(AR$3&gt;(A7taxstdlife+$E566),((Input!$M$149+Input!$M$115)*$M$7)-SUM($M566:AQ566),((Input!$M$149+Input!$M$115)*$M$7)/A7taxstdlife))</f>
        <v>0</v>
      </c>
      <c r="AS566" s="164">
        <f>IF(A7taxstdlife="n/a","n/a",IF(AS$3&gt;(A7taxstdlife+$E566),((Input!$M$149+Input!$M$115)*$M$7)-SUM($M566:AR566),((Input!$M$149+Input!$M$115)*$M$7)/A7taxstdlife))</f>
        <v>0</v>
      </c>
      <c r="AT566" s="164">
        <f>IF(A7taxstdlife="n/a","n/a",IF(AT$3&gt;(A7taxstdlife+$E566),((Input!$M$149+Input!$M$115)*$M$7)-SUM($M566:AS566),((Input!$M$149+Input!$M$115)*$M$7)/A7taxstdlife))</f>
        <v>0</v>
      </c>
      <c r="AU566" s="164">
        <f>IF(A7taxstdlife="n/a","n/a",IF(AU$3&gt;(A7taxstdlife+$E566),((Input!$M$149+Input!$M$115)*$M$7)-SUM($M566:AT566),((Input!$M$149+Input!$M$115)*$M$7)/A7taxstdlife))</f>
        <v>0</v>
      </c>
      <c r="AV566" s="164">
        <f>IF(A7taxstdlife="n/a","n/a",IF(AV$3&gt;(A7taxstdlife+$E566),((Input!$M$149+Input!$M$115)*$M$7)-SUM($M566:AU566),((Input!$M$149+Input!$M$115)*$M$7)/A7taxstdlife))</f>
        <v>0</v>
      </c>
      <c r="AW566" s="164">
        <f>IF(A7taxstdlife="n/a","n/a",IF(AW$3&gt;(A7taxstdlife+$E566),((Input!$M$149+Input!$M$115)*$M$7)-SUM($M566:AV566),((Input!$M$149+Input!$M$115)*$M$7)/A7taxstdlife))</f>
        <v>0</v>
      </c>
      <c r="AX566" s="164">
        <f>IF(A7taxstdlife="n/a","n/a",IF(AX$3&gt;(A7taxstdlife+$E566),((Input!$M$149+Input!$M$115)*$M$7)-SUM($M566:AW566),((Input!$M$149+Input!$M$115)*$M$7)/A7taxstdlife))</f>
        <v>0</v>
      </c>
      <c r="AY566" s="164">
        <f>IF(A7taxstdlife="n/a","n/a",IF(AY$3&gt;(A7taxstdlife+$E566),((Input!$M$149+Input!$M$115)*$M$7)-SUM($M566:AX566),((Input!$M$149+Input!$M$115)*$M$7)/A7taxstdlife))</f>
        <v>0</v>
      </c>
      <c r="AZ566" s="164">
        <f>IF(A7taxstdlife="n/a","n/a",IF(AZ$3&gt;(A7taxstdlife+$E566),((Input!$M$149+Input!$M$115)*$M$7)-SUM($M566:AY566),((Input!$M$149+Input!$M$115)*$M$7)/A7taxstdlife))</f>
        <v>0</v>
      </c>
      <c r="BA566" s="164">
        <f>IF(A7taxstdlife="n/a","n/a",IF(BA$3&gt;(A7taxstdlife+$E566),((Input!$M$149+Input!$M$115)*$M$7)-SUM($M566:AZ566),((Input!$M$149+Input!$M$115)*$M$7)/A7taxstdlife))</f>
        <v>0</v>
      </c>
      <c r="BB566" s="164">
        <f>IF(A7taxstdlife="n/a","n/a",IF(BB$3&gt;(A7taxstdlife+$E566),((Input!$M$149+Input!$M$115)*$M$7)-SUM($M566:BA566),((Input!$M$149+Input!$M$115)*$M$7)/A7taxstdlife))</f>
        <v>0</v>
      </c>
      <c r="BC566" s="164">
        <f>IF(A7taxstdlife="n/a","n/a",IF(BC$3&gt;(A7taxstdlife+$E566),((Input!$M$149+Input!$M$115)*$M$7)-SUM($M566:BB566),((Input!$M$149+Input!$M$115)*$M$7)/A7taxstdlife))</f>
        <v>0</v>
      </c>
      <c r="BD566" s="164">
        <f>IF(A7taxstdlife="n/a","n/a",IF(BD$3&gt;(A7taxstdlife+$E566),((Input!$M$149+Input!$M$115)*$M$7)-SUM($M566:BC566),((Input!$M$149+Input!$M$115)*$M$7)/A7taxstdlife))</f>
        <v>0</v>
      </c>
      <c r="BE566" s="164">
        <f>IF(A7taxstdlife="n/a","n/a",IF(BE$3&gt;(A7taxstdlife+$E566),((Input!$M$149+Input!$M$115)*$M$7)-SUM($M566:BD566),((Input!$M$149+Input!$M$115)*$M$7)/A7taxstdlife))</f>
        <v>0</v>
      </c>
      <c r="BF566" s="164">
        <f>IF(A7taxstdlife="n/a","n/a",IF(BF$3&gt;(A7taxstdlife+$E566),((Input!$M$149+Input!$M$115)*$M$7)-SUM($M566:BE566),((Input!$M$149+Input!$M$115)*$M$7)/A7taxstdlife))</f>
        <v>0</v>
      </c>
      <c r="BG566" s="164">
        <f>IF(A7taxstdlife="n/a","n/a",IF(BG$3&gt;(A7taxstdlife+$E566),((Input!$M$149+Input!$M$115)*$M$7)-SUM($M566:BF566),((Input!$M$149+Input!$M$115)*$M$7)/A7taxstdlife))</f>
        <v>0</v>
      </c>
      <c r="BH566" s="164">
        <f>IF(A7taxstdlife="n/a","n/a",IF(BH$3&gt;(A7taxstdlife+$E566),((Input!$M$149+Input!$M$115)*$M$7)-SUM($M566:BG566),((Input!$M$149+Input!$M$115)*$M$7)/A7taxstdlife))</f>
        <v>0</v>
      </c>
      <c r="BI566" s="164">
        <f>IF(A7taxstdlife="n/a","n/a",IF(BI$3&gt;(A7taxstdlife+$E566),((Input!$M$149+Input!$M$115)*$M$7)-SUM($M566:BH566),((Input!$M$149+Input!$M$115)*$M$7)/A7taxstdlife))</f>
        <v>0</v>
      </c>
      <c r="BJ566" s="18"/>
      <c r="BK566" s="18"/>
      <c r="BL566"/>
      <c r="BM566"/>
      <c r="BN566"/>
      <c r="BO566"/>
      <c r="BP566"/>
      <c r="BQ566"/>
      <c r="BR566"/>
      <c r="BS566"/>
      <c r="BT566"/>
      <c r="BU566"/>
      <c r="BV566"/>
      <c r="BW566"/>
      <c r="BX566"/>
      <c r="BY566"/>
      <c r="BZ566"/>
      <c r="CA566"/>
      <c r="CB566"/>
      <c r="CC566"/>
      <c r="CD566"/>
      <c r="CE566"/>
      <c r="CF566"/>
      <c r="CG566"/>
      <c r="CH566"/>
      <c r="CI566"/>
      <c r="CJ566"/>
      <c r="CK566"/>
      <c r="CL566"/>
      <c r="CM566"/>
      <c r="CN566"/>
      <c r="CO566"/>
      <c r="CP566"/>
      <c r="CQ566"/>
      <c r="CR566"/>
      <c r="CS566"/>
      <c r="CT566"/>
      <c r="CU566"/>
      <c r="CV566"/>
      <c r="CW566"/>
      <c r="CX566"/>
      <c r="CY566"/>
      <c r="CZ566"/>
      <c r="DA566"/>
      <c r="DB566"/>
      <c r="DC566"/>
      <c r="DD566"/>
      <c r="DE566"/>
      <c r="DF566"/>
      <c r="DG566"/>
      <c r="DH566"/>
      <c r="DI566"/>
      <c r="DJ566"/>
      <c r="DK566"/>
      <c r="DL566"/>
      <c r="DM566"/>
      <c r="DN566"/>
      <c r="DO566"/>
      <c r="DP566"/>
      <c r="DQ566"/>
      <c r="DR566"/>
      <c r="DS566"/>
      <c r="DT566"/>
      <c r="DU566"/>
      <c r="DV566"/>
      <c r="DW566"/>
      <c r="DX566"/>
      <c r="DY566"/>
      <c r="DZ566"/>
      <c r="EA566"/>
      <c r="EB566"/>
      <c r="EC566"/>
      <c r="ED566"/>
      <c r="EE566"/>
      <c r="EF566"/>
      <c r="EG566"/>
      <c r="EH566"/>
      <c r="EI566"/>
      <c r="EJ566"/>
      <c r="EK566"/>
      <c r="EL566"/>
      <c r="EM566"/>
      <c r="EN566"/>
      <c r="EO566"/>
      <c r="EP566"/>
      <c r="EQ566"/>
      <c r="ER566"/>
      <c r="ES566"/>
      <c r="ET566"/>
      <c r="EU566"/>
      <c r="EV566"/>
      <c r="EW566"/>
      <c r="EX566"/>
      <c r="EY566"/>
      <c r="EZ566"/>
      <c r="FA566"/>
      <c r="FB566"/>
      <c r="FC566"/>
      <c r="FD566"/>
      <c r="FE566"/>
      <c r="FF566"/>
      <c r="FG566"/>
      <c r="FH566"/>
      <c r="FI566"/>
      <c r="FJ566"/>
      <c r="FK566"/>
      <c r="FL566"/>
      <c r="FM566"/>
      <c r="FN566"/>
      <c r="FO566"/>
      <c r="FP566"/>
      <c r="FQ566"/>
      <c r="FR566"/>
      <c r="FS566"/>
      <c r="FT566"/>
      <c r="FU566"/>
      <c r="FV566"/>
      <c r="FW566"/>
      <c r="FX566"/>
      <c r="FY566"/>
      <c r="FZ566"/>
      <c r="GA566"/>
      <c r="GB566"/>
      <c r="GC566"/>
      <c r="GD566"/>
      <c r="GE566"/>
      <c r="GF566"/>
      <c r="GG566"/>
      <c r="GH566"/>
      <c r="GI566"/>
      <c r="GJ566"/>
      <c r="GK566"/>
      <c r="GL566"/>
      <c r="GM566"/>
      <c r="GN566"/>
      <c r="GO566"/>
      <c r="GP566"/>
      <c r="GQ566"/>
      <c r="GR566"/>
      <c r="GS566"/>
      <c r="GT566"/>
      <c r="GU566"/>
      <c r="GV566"/>
      <c r="GW566"/>
      <c r="GX566"/>
      <c r="GY566"/>
      <c r="GZ566"/>
      <c r="HA566"/>
      <c r="HB566"/>
      <c r="HC566"/>
      <c r="HD566"/>
      <c r="HE566"/>
      <c r="HF566"/>
      <c r="HG566"/>
      <c r="HH566"/>
      <c r="HI566"/>
      <c r="HJ566"/>
      <c r="HK566"/>
      <c r="HL566"/>
      <c r="HM566"/>
      <c r="HN566"/>
      <c r="HO566"/>
      <c r="HP566"/>
      <c r="HQ566"/>
      <c r="HR566"/>
      <c r="HS566"/>
      <c r="HT566"/>
      <c r="HU566"/>
      <c r="HV566"/>
      <c r="HW566"/>
      <c r="HX566"/>
      <c r="HY566"/>
      <c r="HZ566"/>
      <c r="IA566"/>
      <c r="IB566"/>
      <c r="IC566"/>
      <c r="ID566"/>
      <c r="IE566"/>
      <c r="IF566"/>
      <c r="IG566"/>
      <c r="IH566"/>
      <c r="II566"/>
      <c r="IJ566"/>
      <c r="IK566"/>
      <c r="IL566"/>
      <c r="IM566"/>
      <c r="IN566"/>
      <c r="IO566"/>
      <c r="IP566"/>
      <c r="IQ566"/>
      <c r="IR566"/>
      <c r="IS566"/>
      <c r="IT566"/>
      <c r="IU566"/>
      <c r="IV566"/>
    </row>
    <row r="567" spans="1:256" s="5" customFormat="1" hidden="1" outlineLevel="2" x14ac:dyDescent="0.2">
      <c r="A567" s="18"/>
      <c r="B567" s="18"/>
      <c r="C567" s="36"/>
      <c r="D567" s="485"/>
      <c r="E567" s="283">
        <v>8</v>
      </c>
      <c r="F567" s="38"/>
      <c r="G567" s="306"/>
      <c r="H567" s="308"/>
      <c r="I567" s="308"/>
      <c r="J567" s="308"/>
      <c r="K567" s="308"/>
      <c r="L567" s="308"/>
      <c r="M567" s="308"/>
      <c r="N567" s="307"/>
      <c r="O567" s="164">
        <f>IF(A7taxstdlife="n/a","n/a",IF(O$3&gt;(A7taxstdlife+$E567),((Input!$N$149+Input!$N$115)*$N$7)-SUM($N567:N567),((Input!$N$149+Input!$N$115)*$N$7)/A7taxstdlife))</f>
        <v>0</v>
      </c>
      <c r="P567" s="164">
        <f>IF(A7taxstdlife="n/a","n/a",IF(P$3&gt;(A7taxstdlife+$E567),((Input!$N$149+Input!$N$115)*$N$7)-SUM($N567:O567),((Input!$N$149+Input!$N$115)*$N$7)/A7taxstdlife))</f>
        <v>0</v>
      </c>
      <c r="Q567" s="164">
        <f>IF(A7taxstdlife="n/a","n/a",IF(Q$3&gt;(A7taxstdlife+$E567),((Input!$N$149+Input!$N$115)*$N$7)-SUM($N567:P567),((Input!$N$149+Input!$N$115)*$N$7)/A7taxstdlife))</f>
        <v>0</v>
      </c>
      <c r="R567" s="164">
        <f>IF(A7taxstdlife="n/a","n/a",IF(R$3&gt;(A7taxstdlife+$E567),((Input!$N$149+Input!$N$115)*$N$7)-SUM($N567:Q567),((Input!$N$149+Input!$N$115)*$N$7)/A7taxstdlife))</f>
        <v>0</v>
      </c>
      <c r="S567" s="164">
        <f>IF(A7taxstdlife="n/a","n/a",IF(S$3&gt;(A7taxstdlife+$E567),((Input!$N$149+Input!$N$115)*$N$7)-SUM($N567:R567),((Input!$N$149+Input!$N$115)*$N$7)/A7taxstdlife))</f>
        <v>0</v>
      </c>
      <c r="T567" s="164">
        <f>IF(A7taxstdlife="n/a","n/a",IF(T$3&gt;(A7taxstdlife+$E567),((Input!$N$149+Input!$N$115)*$N$7)-SUM($N567:S567),((Input!$N$149+Input!$N$115)*$N$7)/A7taxstdlife))</f>
        <v>0</v>
      </c>
      <c r="U567" s="164">
        <f>IF(A7taxstdlife="n/a","n/a",IF(U$3&gt;(A7taxstdlife+$E567),((Input!$N$149+Input!$N$115)*$N$7)-SUM($N567:T567),((Input!$N$149+Input!$N$115)*$N$7)/A7taxstdlife))</f>
        <v>0</v>
      </c>
      <c r="V567" s="164">
        <f>IF(A7taxstdlife="n/a","n/a",IF(V$3&gt;(A7taxstdlife+$E567),((Input!$N$149+Input!$N$115)*$N$7)-SUM($N567:U567),((Input!$N$149+Input!$N$115)*$N$7)/A7taxstdlife))</f>
        <v>0</v>
      </c>
      <c r="W567" s="164">
        <f>IF(A7taxstdlife="n/a","n/a",IF(W$3&gt;(A7taxstdlife+$E567),((Input!$N$149+Input!$N$115)*$N$7)-SUM($N567:V567),((Input!$N$149+Input!$N$115)*$N$7)/A7taxstdlife))</f>
        <v>0</v>
      </c>
      <c r="X567" s="164">
        <f>IF(A7taxstdlife="n/a","n/a",IF(X$3&gt;(A7taxstdlife+$E567),((Input!$N$149+Input!$N$115)*$N$7)-SUM($N567:W567),((Input!$N$149+Input!$N$115)*$N$7)/A7taxstdlife))</f>
        <v>0</v>
      </c>
      <c r="Y567" s="164">
        <f>IF(A7taxstdlife="n/a","n/a",IF(Y$3&gt;(A7taxstdlife+$E567),((Input!$N$149+Input!$N$115)*$N$7)-SUM($N567:X567),((Input!$N$149+Input!$N$115)*$N$7)/A7taxstdlife))</f>
        <v>0</v>
      </c>
      <c r="Z567" s="164">
        <f>IF(A7taxstdlife="n/a","n/a",IF(Z$3&gt;(A7taxstdlife+$E567),((Input!$N$149+Input!$N$115)*$N$7)-SUM($N567:Y567),((Input!$N$149+Input!$N$115)*$N$7)/A7taxstdlife))</f>
        <v>0</v>
      </c>
      <c r="AA567" s="164">
        <f>IF(A7taxstdlife="n/a","n/a",IF(AA$3&gt;(A7taxstdlife+$E567),((Input!$N$149+Input!$N$115)*$N$7)-SUM($N567:Z567),((Input!$N$149+Input!$N$115)*$N$7)/A7taxstdlife))</f>
        <v>0</v>
      </c>
      <c r="AB567" s="164">
        <f>IF(A7taxstdlife="n/a","n/a",IF(AB$3&gt;(A7taxstdlife+$E567),((Input!$N$149+Input!$N$115)*$N$7)-SUM($N567:AA567),((Input!$N$149+Input!$N$115)*$N$7)/A7taxstdlife))</f>
        <v>0</v>
      </c>
      <c r="AC567" s="164">
        <f>IF(A7taxstdlife="n/a","n/a",IF(AC$3&gt;(A7taxstdlife+$E567),((Input!$N$149+Input!$N$115)*$N$7)-SUM($N567:AB567),((Input!$N$149+Input!$N$115)*$N$7)/A7taxstdlife))</f>
        <v>0</v>
      </c>
      <c r="AD567" s="164">
        <f>IF(A7taxstdlife="n/a","n/a",IF(AD$3&gt;(A7taxstdlife+$E567),((Input!$N$149+Input!$N$115)*$N$7)-SUM($N567:AC567),((Input!$N$149+Input!$N$115)*$N$7)/A7taxstdlife))</f>
        <v>0</v>
      </c>
      <c r="AE567" s="164">
        <f>IF(A7taxstdlife="n/a","n/a",IF(AE$3&gt;(A7taxstdlife+$E567),((Input!$N$149+Input!$N$115)*$N$7)-SUM($N567:AD567),((Input!$N$149+Input!$N$115)*$N$7)/A7taxstdlife))</f>
        <v>0</v>
      </c>
      <c r="AF567" s="164">
        <f>IF(A7taxstdlife="n/a","n/a",IF(AF$3&gt;(A7taxstdlife+$E567),((Input!$N$149+Input!$N$115)*$N$7)-SUM($N567:AE567),((Input!$N$149+Input!$N$115)*$N$7)/A7taxstdlife))</f>
        <v>0</v>
      </c>
      <c r="AG567" s="164">
        <f>IF(A7taxstdlife="n/a","n/a",IF(AG$3&gt;(A7taxstdlife+$E567),((Input!$N$149+Input!$N$115)*$N$7)-SUM($N567:AF567),((Input!$N$149+Input!$N$115)*$N$7)/A7taxstdlife))</f>
        <v>0</v>
      </c>
      <c r="AH567" s="164">
        <f>IF(A7taxstdlife="n/a","n/a",IF(AH$3&gt;(A7taxstdlife+$E567),((Input!$N$149+Input!$N$115)*$N$7)-SUM($N567:AG567),((Input!$N$149+Input!$N$115)*$N$7)/A7taxstdlife))</f>
        <v>0</v>
      </c>
      <c r="AI567" s="164">
        <f>IF(A7taxstdlife="n/a","n/a",IF(AI$3&gt;(A7taxstdlife+$E567),((Input!$N$149+Input!$N$115)*$N$7)-SUM($N567:AH567),((Input!$N$149+Input!$N$115)*$N$7)/A7taxstdlife))</f>
        <v>0</v>
      </c>
      <c r="AJ567" s="164">
        <f>IF(A7taxstdlife="n/a","n/a",IF(AJ$3&gt;(A7taxstdlife+$E567),((Input!$N$149+Input!$N$115)*$N$7)-SUM($N567:AI567),((Input!$N$149+Input!$N$115)*$N$7)/A7taxstdlife))</f>
        <v>0</v>
      </c>
      <c r="AK567" s="164">
        <f>IF(A7taxstdlife="n/a","n/a",IF(AK$3&gt;(A7taxstdlife+$E567),((Input!$N$149+Input!$N$115)*$N$7)-SUM($N567:AJ567),((Input!$N$149+Input!$N$115)*$N$7)/A7taxstdlife))</f>
        <v>0</v>
      </c>
      <c r="AL567" s="164">
        <f>IF(A7taxstdlife="n/a","n/a",IF(AL$3&gt;(A7taxstdlife+$E567),((Input!$N$149+Input!$N$115)*$N$7)-SUM($N567:AK567),((Input!$N$149+Input!$N$115)*$N$7)/A7taxstdlife))</f>
        <v>0</v>
      </c>
      <c r="AM567" s="164">
        <f>IF(A7taxstdlife="n/a","n/a",IF(AM$3&gt;(A7taxstdlife+$E567),((Input!$N$149+Input!$N$115)*$N$7)-SUM($N567:AL567),((Input!$N$149+Input!$N$115)*$N$7)/A7taxstdlife))</f>
        <v>0</v>
      </c>
      <c r="AN567" s="164">
        <f>IF(A7taxstdlife="n/a","n/a",IF(AN$3&gt;(A7taxstdlife+$E567),((Input!$N$149+Input!$N$115)*$N$7)-SUM($N567:AM567),((Input!$N$149+Input!$N$115)*$N$7)/A7taxstdlife))</f>
        <v>0</v>
      </c>
      <c r="AO567" s="164">
        <f>IF(A7taxstdlife="n/a","n/a",IF(AO$3&gt;(A7taxstdlife+$E567),((Input!$N$149+Input!$N$115)*$N$7)-SUM($N567:AN567),((Input!$N$149+Input!$N$115)*$N$7)/A7taxstdlife))</f>
        <v>0</v>
      </c>
      <c r="AP567" s="164">
        <f>IF(A7taxstdlife="n/a","n/a",IF(AP$3&gt;(A7taxstdlife+$E567),((Input!$N$149+Input!$N$115)*$N$7)-SUM($N567:AO567),((Input!$N$149+Input!$N$115)*$N$7)/A7taxstdlife))</f>
        <v>0</v>
      </c>
      <c r="AQ567" s="164">
        <f>IF(A7taxstdlife="n/a","n/a",IF(AQ$3&gt;(A7taxstdlife+$E567),((Input!$N$149+Input!$N$115)*$N$7)-SUM($N567:AP567),((Input!$N$149+Input!$N$115)*$N$7)/A7taxstdlife))</f>
        <v>0</v>
      </c>
      <c r="AR567" s="164">
        <f>IF(A7taxstdlife="n/a","n/a",IF(AR$3&gt;(A7taxstdlife+$E567),((Input!$N$149+Input!$N$115)*$N$7)-SUM($N567:AQ567),((Input!$N$149+Input!$N$115)*$N$7)/A7taxstdlife))</f>
        <v>0</v>
      </c>
      <c r="AS567" s="164">
        <f>IF(A7taxstdlife="n/a","n/a",IF(AS$3&gt;(A7taxstdlife+$E567),((Input!$N$149+Input!$N$115)*$N$7)-SUM($N567:AR567),((Input!$N$149+Input!$N$115)*$N$7)/A7taxstdlife))</f>
        <v>0</v>
      </c>
      <c r="AT567" s="164">
        <f>IF(A7taxstdlife="n/a","n/a",IF(AT$3&gt;(A7taxstdlife+$E567),((Input!$N$149+Input!$N$115)*$N$7)-SUM($N567:AS567),((Input!$N$149+Input!$N$115)*$N$7)/A7taxstdlife))</f>
        <v>0</v>
      </c>
      <c r="AU567" s="164">
        <f>IF(A7taxstdlife="n/a","n/a",IF(AU$3&gt;(A7taxstdlife+$E567),((Input!$N$149+Input!$N$115)*$N$7)-SUM($N567:AT567),((Input!$N$149+Input!$N$115)*$N$7)/A7taxstdlife))</f>
        <v>0</v>
      </c>
      <c r="AV567" s="164">
        <f>IF(A7taxstdlife="n/a","n/a",IF(AV$3&gt;(A7taxstdlife+$E567),((Input!$N$149+Input!$N$115)*$N$7)-SUM($N567:AU567),((Input!$N$149+Input!$N$115)*$N$7)/A7taxstdlife))</f>
        <v>0</v>
      </c>
      <c r="AW567" s="164">
        <f>IF(A7taxstdlife="n/a","n/a",IF(AW$3&gt;(A7taxstdlife+$E567),((Input!$N$149+Input!$N$115)*$N$7)-SUM($N567:AV567),((Input!$N$149+Input!$N$115)*$N$7)/A7taxstdlife))</f>
        <v>0</v>
      </c>
      <c r="AX567" s="164">
        <f>IF(A7taxstdlife="n/a","n/a",IF(AX$3&gt;(A7taxstdlife+$E567),((Input!$N$149+Input!$N$115)*$N$7)-SUM($N567:AW567),((Input!$N$149+Input!$N$115)*$N$7)/A7taxstdlife))</f>
        <v>0</v>
      </c>
      <c r="AY567" s="164">
        <f>IF(A7taxstdlife="n/a","n/a",IF(AY$3&gt;(A7taxstdlife+$E567),((Input!$N$149+Input!$N$115)*$N$7)-SUM($N567:AX567),((Input!$N$149+Input!$N$115)*$N$7)/A7taxstdlife))</f>
        <v>0</v>
      </c>
      <c r="AZ567" s="164">
        <f>IF(A7taxstdlife="n/a","n/a",IF(AZ$3&gt;(A7taxstdlife+$E567),((Input!$N$149+Input!$N$115)*$N$7)-SUM($N567:AY567),((Input!$N$149+Input!$N$115)*$N$7)/A7taxstdlife))</f>
        <v>0</v>
      </c>
      <c r="BA567" s="164">
        <f>IF(A7taxstdlife="n/a","n/a",IF(BA$3&gt;(A7taxstdlife+$E567),((Input!$N$149+Input!$N$115)*$N$7)-SUM($N567:AZ567),((Input!$N$149+Input!$N$115)*$N$7)/A7taxstdlife))</f>
        <v>0</v>
      </c>
      <c r="BB567" s="164">
        <f>IF(A7taxstdlife="n/a","n/a",IF(BB$3&gt;(A7taxstdlife+$E567),((Input!$N$149+Input!$N$115)*$N$7)-SUM($N567:BA567),((Input!$N$149+Input!$N$115)*$N$7)/A7taxstdlife))</f>
        <v>0</v>
      </c>
      <c r="BC567" s="164">
        <f>IF(A7taxstdlife="n/a","n/a",IF(BC$3&gt;(A7taxstdlife+$E567),((Input!$N$149+Input!$N$115)*$N$7)-SUM($N567:BB567),((Input!$N$149+Input!$N$115)*$N$7)/A7taxstdlife))</f>
        <v>0</v>
      </c>
      <c r="BD567" s="164">
        <f>IF(A7taxstdlife="n/a","n/a",IF(BD$3&gt;(A7taxstdlife+$E567),((Input!$N$149+Input!$N$115)*$N$7)-SUM($N567:BC567),((Input!$N$149+Input!$N$115)*$N$7)/A7taxstdlife))</f>
        <v>0</v>
      </c>
      <c r="BE567" s="164">
        <f>IF(A7taxstdlife="n/a","n/a",IF(BE$3&gt;(A7taxstdlife+$E567),((Input!$N$149+Input!$N$115)*$N$7)-SUM($N567:BD567),((Input!$N$149+Input!$N$115)*$N$7)/A7taxstdlife))</f>
        <v>0</v>
      </c>
      <c r="BF567" s="164">
        <f>IF(A7taxstdlife="n/a","n/a",IF(BF$3&gt;(A7taxstdlife+$E567),((Input!$N$149+Input!$N$115)*$N$7)-SUM($N567:BE567),((Input!$N$149+Input!$N$115)*$N$7)/A7taxstdlife))</f>
        <v>0</v>
      </c>
      <c r="BG567" s="164">
        <f>IF(A7taxstdlife="n/a","n/a",IF(BG$3&gt;(A7taxstdlife+$E567),((Input!$N$149+Input!$N$115)*$N$7)-SUM($N567:BF567),((Input!$N$149+Input!$N$115)*$N$7)/A7taxstdlife))</f>
        <v>0</v>
      </c>
      <c r="BH567" s="164">
        <f>IF(A7taxstdlife="n/a","n/a",IF(BH$3&gt;(A7taxstdlife+$E567),((Input!$N$149+Input!$N$115)*$N$7)-SUM($N567:BG567),((Input!$N$149+Input!$N$115)*$N$7)/A7taxstdlife))</f>
        <v>0</v>
      </c>
      <c r="BI567" s="164">
        <f>IF(A7taxstdlife="n/a","n/a",IF(BI$3&gt;(A7taxstdlife+$E567),((Input!$N$149+Input!$N$115)*$N$7)-SUM($N567:BH567),((Input!$N$149+Input!$N$115)*$N$7)/A7taxstdlife))</f>
        <v>0</v>
      </c>
      <c r="BJ567" s="18"/>
      <c r="BK567" s="18"/>
      <c r="BL567"/>
      <c r="BM567"/>
      <c r="BN567"/>
      <c r="BO567"/>
      <c r="BP567"/>
      <c r="BQ567"/>
      <c r="BR567"/>
      <c r="BS567"/>
      <c r="BT567"/>
      <c r="BU567"/>
      <c r="BV567"/>
      <c r="BW567"/>
      <c r="BX567"/>
      <c r="BY567"/>
      <c r="BZ567"/>
      <c r="CA567"/>
      <c r="CB567"/>
      <c r="CC567"/>
      <c r="CD567"/>
      <c r="CE567"/>
      <c r="CF567"/>
      <c r="CG567"/>
      <c r="CH567"/>
      <c r="CI567"/>
      <c r="CJ567"/>
      <c r="CK567"/>
      <c r="CL567"/>
      <c r="CM567"/>
      <c r="CN567"/>
      <c r="CO567"/>
      <c r="CP567"/>
      <c r="CQ567"/>
      <c r="CR567"/>
      <c r="CS567"/>
      <c r="CT567"/>
      <c r="CU567"/>
      <c r="CV567"/>
      <c r="CW567"/>
      <c r="CX567"/>
      <c r="CY567"/>
      <c r="CZ567"/>
      <c r="DA567"/>
      <c r="DB567"/>
      <c r="DC567"/>
      <c r="DD567"/>
      <c r="DE567"/>
      <c r="DF567"/>
      <c r="DG567"/>
      <c r="DH567"/>
      <c r="DI567"/>
      <c r="DJ567"/>
      <c r="DK567"/>
      <c r="DL567"/>
      <c r="DM567"/>
      <c r="DN567"/>
      <c r="DO567"/>
      <c r="DP567"/>
      <c r="DQ567"/>
      <c r="DR567"/>
      <c r="DS567"/>
      <c r="DT567"/>
      <c r="DU567"/>
      <c r="DV567"/>
      <c r="DW567"/>
      <c r="DX567"/>
      <c r="DY567"/>
      <c r="DZ567"/>
      <c r="EA567"/>
      <c r="EB567"/>
      <c r="EC567"/>
      <c r="ED567"/>
      <c r="EE567"/>
      <c r="EF567"/>
      <c r="EG567"/>
      <c r="EH567"/>
      <c r="EI567"/>
      <c r="EJ567"/>
      <c r="EK567"/>
      <c r="EL567"/>
      <c r="EM567"/>
      <c r="EN567"/>
      <c r="EO567"/>
      <c r="EP567"/>
      <c r="EQ567"/>
      <c r="ER567"/>
      <c r="ES567"/>
      <c r="ET567"/>
      <c r="EU567"/>
      <c r="EV567"/>
      <c r="EW567"/>
      <c r="EX567"/>
      <c r="EY567"/>
      <c r="EZ567"/>
      <c r="FA567"/>
      <c r="FB567"/>
      <c r="FC567"/>
      <c r="FD567"/>
      <c r="FE567"/>
      <c r="FF567"/>
      <c r="FG567"/>
      <c r="FH567"/>
      <c r="FI567"/>
      <c r="FJ567"/>
      <c r="FK567"/>
      <c r="FL567"/>
      <c r="FM567"/>
      <c r="FN567"/>
      <c r="FO567"/>
      <c r="FP567"/>
      <c r="FQ567"/>
      <c r="FR567"/>
      <c r="FS567"/>
      <c r="FT567"/>
      <c r="FU567"/>
      <c r="FV567"/>
      <c r="FW567"/>
      <c r="FX567"/>
      <c r="FY567"/>
      <c r="FZ567"/>
      <c r="GA567"/>
      <c r="GB567"/>
      <c r="GC567"/>
      <c r="GD567"/>
      <c r="GE567"/>
      <c r="GF567"/>
      <c r="GG567"/>
      <c r="GH567"/>
      <c r="GI567"/>
      <c r="GJ567"/>
      <c r="GK567"/>
      <c r="GL567"/>
      <c r="GM567"/>
      <c r="GN567"/>
      <c r="GO567"/>
      <c r="GP567"/>
      <c r="GQ567"/>
      <c r="GR567"/>
      <c r="GS567"/>
      <c r="GT567"/>
      <c r="GU567"/>
      <c r="GV567"/>
      <c r="GW567"/>
      <c r="GX567"/>
      <c r="GY567"/>
      <c r="GZ567"/>
      <c r="HA567"/>
      <c r="HB567"/>
      <c r="HC567"/>
      <c r="HD567"/>
      <c r="HE567"/>
      <c r="HF567"/>
      <c r="HG567"/>
      <c r="HH567"/>
      <c r="HI567"/>
      <c r="HJ567"/>
      <c r="HK567"/>
      <c r="HL567"/>
      <c r="HM567"/>
      <c r="HN567"/>
      <c r="HO567"/>
      <c r="HP567"/>
      <c r="HQ567"/>
      <c r="HR567"/>
      <c r="HS567"/>
      <c r="HT567"/>
      <c r="HU567"/>
      <c r="HV567"/>
      <c r="HW567"/>
      <c r="HX567"/>
      <c r="HY567"/>
      <c r="HZ567"/>
      <c r="IA567"/>
      <c r="IB567"/>
      <c r="IC567"/>
      <c r="ID567"/>
      <c r="IE567"/>
      <c r="IF567"/>
      <c r="IG567"/>
      <c r="IH567"/>
      <c r="II567"/>
      <c r="IJ567"/>
      <c r="IK567"/>
      <c r="IL567"/>
      <c r="IM567"/>
      <c r="IN567"/>
      <c r="IO567"/>
      <c r="IP567"/>
      <c r="IQ567"/>
      <c r="IR567"/>
      <c r="IS567"/>
      <c r="IT567"/>
      <c r="IU567"/>
      <c r="IV567"/>
    </row>
    <row r="568" spans="1:256" s="5" customFormat="1" hidden="1" outlineLevel="2" x14ac:dyDescent="0.2">
      <c r="A568" s="18"/>
      <c r="B568" s="18"/>
      <c r="C568" s="36"/>
      <c r="D568" s="485"/>
      <c r="E568" s="283">
        <v>9</v>
      </c>
      <c r="F568" s="38"/>
      <c r="G568" s="306"/>
      <c r="H568" s="308"/>
      <c r="I568" s="308"/>
      <c r="J568" s="308"/>
      <c r="K568" s="308"/>
      <c r="L568" s="308"/>
      <c r="M568" s="308"/>
      <c r="N568" s="308"/>
      <c r="O568" s="307"/>
      <c r="P568" s="164">
        <f>IF(A7taxstdlife="n/a","n/a",IF(P$3&gt;(A7taxstdlife+$E568),((Input!$O$149+Input!$O$115)*$O$7)-SUM($O568:O568),((Input!$O$149+Input!$O$115)*$O$7)/A7taxstdlife))</f>
        <v>0</v>
      </c>
      <c r="Q568" s="164">
        <f>IF(A7taxstdlife="n/a","n/a",IF(Q$3&gt;(A7taxstdlife+$E568),((Input!$O$149+Input!$O$115)*$O$7)-SUM($O568:P568),((Input!$O$149+Input!$O$115)*$O$7)/A7taxstdlife))</f>
        <v>0</v>
      </c>
      <c r="R568" s="164">
        <f>IF(A7taxstdlife="n/a","n/a",IF(R$3&gt;(A7taxstdlife+$E568),((Input!$O$149+Input!$O$115)*$O$7)-SUM($O568:Q568),((Input!$O$149+Input!$O$115)*$O$7)/A7taxstdlife))</f>
        <v>0</v>
      </c>
      <c r="S568" s="164">
        <f>IF(A7taxstdlife="n/a","n/a",IF(S$3&gt;(A7taxstdlife+$E568),((Input!$O$149+Input!$O$115)*$O$7)-SUM($O568:R568),((Input!$O$149+Input!$O$115)*$O$7)/A7taxstdlife))</f>
        <v>0</v>
      </c>
      <c r="T568" s="164">
        <f>IF(A7taxstdlife="n/a","n/a",IF(T$3&gt;(A7taxstdlife+$E568),((Input!$O$149+Input!$O$115)*$O$7)-SUM($O568:S568),((Input!$O$149+Input!$O$115)*$O$7)/A7taxstdlife))</f>
        <v>0</v>
      </c>
      <c r="U568" s="164">
        <f>IF(A7taxstdlife="n/a","n/a",IF(U$3&gt;(A7taxstdlife+$E568),((Input!$O$149+Input!$O$115)*$O$7)-SUM($O568:T568),((Input!$O$149+Input!$O$115)*$O$7)/A7taxstdlife))</f>
        <v>0</v>
      </c>
      <c r="V568" s="164">
        <f>IF(A7taxstdlife="n/a","n/a",IF(V$3&gt;(A7taxstdlife+$E568),((Input!$O$149+Input!$O$115)*$O$7)-SUM($O568:U568),((Input!$O$149+Input!$O$115)*$O$7)/A7taxstdlife))</f>
        <v>0</v>
      </c>
      <c r="W568" s="164">
        <f>IF(A7taxstdlife="n/a","n/a",IF(W$3&gt;(A7taxstdlife+$E568),((Input!$O$149+Input!$O$115)*$O$7)-SUM($O568:V568),((Input!$O$149+Input!$O$115)*$O$7)/A7taxstdlife))</f>
        <v>0</v>
      </c>
      <c r="X568" s="164">
        <f>IF(A7taxstdlife="n/a","n/a",IF(X$3&gt;(A7taxstdlife+$E568),((Input!$O$149+Input!$O$115)*$O$7)-SUM($O568:W568),((Input!$O$149+Input!$O$115)*$O$7)/A7taxstdlife))</f>
        <v>0</v>
      </c>
      <c r="Y568" s="164">
        <f>IF(A7taxstdlife="n/a","n/a",IF(Y$3&gt;(A7taxstdlife+$E568),((Input!$O$149+Input!$O$115)*$O$7)-SUM($O568:X568),((Input!$O$149+Input!$O$115)*$O$7)/A7taxstdlife))</f>
        <v>0</v>
      </c>
      <c r="Z568" s="164">
        <f>IF(A7taxstdlife="n/a","n/a",IF(Z$3&gt;(A7taxstdlife+$E568),((Input!$O$149+Input!$O$115)*$O$7)-SUM($O568:Y568),((Input!$O$149+Input!$O$115)*$O$7)/A7taxstdlife))</f>
        <v>0</v>
      </c>
      <c r="AA568" s="164">
        <f>IF(A7taxstdlife="n/a","n/a",IF(AA$3&gt;(A7taxstdlife+$E568),((Input!$O$149+Input!$O$115)*$O$7)-SUM($O568:Z568),((Input!$O$149+Input!$O$115)*$O$7)/A7taxstdlife))</f>
        <v>0</v>
      </c>
      <c r="AB568" s="164">
        <f>IF(A7taxstdlife="n/a","n/a",IF(AB$3&gt;(A7taxstdlife+$E568),((Input!$O$149+Input!$O$115)*$O$7)-SUM($O568:AA568),((Input!$O$149+Input!$O$115)*$O$7)/A7taxstdlife))</f>
        <v>0</v>
      </c>
      <c r="AC568" s="164">
        <f>IF(A7taxstdlife="n/a","n/a",IF(AC$3&gt;(A7taxstdlife+$E568),((Input!$O$149+Input!$O$115)*$O$7)-SUM($O568:AB568),((Input!$O$149+Input!$O$115)*$O$7)/A7taxstdlife))</f>
        <v>0</v>
      </c>
      <c r="AD568" s="164">
        <f>IF(A7taxstdlife="n/a","n/a",IF(AD$3&gt;(A7taxstdlife+$E568),((Input!$O$149+Input!$O$115)*$O$7)-SUM($O568:AC568),((Input!$O$149+Input!$O$115)*$O$7)/A7taxstdlife))</f>
        <v>0</v>
      </c>
      <c r="AE568" s="164">
        <f>IF(A7taxstdlife="n/a","n/a",IF(AE$3&gt;(A7taxstdlife+$E568),((Input!$O$149+Input!$O$115)*$O$7)-SUM($O568:AD568),((Input!$O$149+Input!$O$115)*$O$7)/A7taxstdlife))</f>
        <v>0</v>
      </c>
      <c r="AF568" s="164">
        <f>IF(A7taxstdlife="n/a","n/a",IF(AF$3&gt;(A7taxstdlife+$E568),((Input!$O$149+Input!$O$115)*$O$7)-SUM($O568:AE568),((Input!$O$149+Input!$O$115)*$O$7)/A7taxstdlife))</f>
        <v>0</v>
      </c>
      <c r="AG568" s="164">
        <f>IF(A7taxstdlife="n/a","n/a",IF(AG$3&gt;(A7taxstdlife+$E568),((Input!$O$149+Input!$O$115)*$O$7)-SUM($O568:AF568),((Input!$O$149+Input!$O$115)*$O$7)/A7taxstdlife))</f>
        <v>0</v>
      </c>
      <c r="AH568" s="164">
        <f>IF(A7taxstdlife="n/a","n/a",IF(AH$3&gt;(A7taxstdlife+$E568),((Input!$O$149+Input!$O$115)*$O$7)-SUM($O568:AG568),((Input!$O$149+Input!$O$115)*$O$7)/A7taxstdlife))</f>
        <v>0</v>
      </c>
      <c r="AI568" s="164">
        <f>IF(A7taxstdlife="n/a","n/a",IF(AI$3&gt;(A7taxstdlife+$E568),((Input!$O$149+Input!$O$115)*$O$7)-SUM($O568:AH568),((Input!$O$149+Input!$O$115)*$O$7)/A7taxstdlife))</f>
        <v>0</v>
      </c>
      <c r="AJ568" s="164">
        <f>IF(A7taxstdlife="n/a","n/a",IF(AJ$3&gt;(A7taxstdlife+$E568),((Input!$O$149+Input!$O$115)*$O$7)-SUM($O568:AI568),((Input!$O$149+Input!$O$115)*$O$7)/A7taxstdlife))</f>
        <v>0</v>
      </c>
      <c r="AK568" s="164">
        <f>IF(A7taxstdlife="n/a","n/a",IF(AK$3&gt;(A7taxstdlife+$E568),((Input!$O$149+Input!$O$115)*$O$7)-SUM($O568:AJ568),((Input!$O$149+Input!$O$115)*$O$7)/A7taxstdlife))</f>
        <v>0</v>
      </c>
      <c r="AL568" s="164">
        <f>IF(A7taxstdlife="n/a","n/a",IF(AL$3&gt;(A7taxstdlife+$E568),((Input!$O$149+Input!$O$115)*$O$7)-SUM($O568:AK568),((Input!$O$149+Input!$O$115)*$O$7)/A7taxstdlife))</f>
        <v>0</v>
      </c>
      <c r="AM568" s="164">
        <f>IF(A7taxstdlife="n/a","n/a",IF(AM$3&gt;(A7taxstdlife+$E568),((Input!$O$149+Input!$O$115)*$O$7)-SUM($O568:AL568),((Input!$O$149+Input!$O$115)*$O$7)/A7taxstdlife))</f>
        <v>0</v>
      </c>
      <c r="AN568" s="164">
        <f>IF(A7taxstdlife="n/a","n/a",IF(AN$3&gt;(A7taxstdlife+$E568),((Input!$O$149+Input!$O$115)*$O$7)-SUM($O568:AM568),((Input!$O$149+Input!$O$115)*$O$7)/A7taxstdlife))</f>
        <v>0</v>
      </c>
      <c r="AO568" s="164">
        <f>IF(A7taxstdlife="n/a","n/a",IF(AO$3&gt;(A7taxstdlife+$E568),((Input!$O$149+Input!$O$115)*$O$7)-SUM($O568:AN568),((Input!$O$149+Input!$O$115)*$O$7)/A7taxstdlife))</f>
        <v>0</v>
      </c>
      <c r="AP568" s="164">
        <f>IF(A7taxstdlife="n/a","n/a",IF(AP$3&gt;(A7taxstdlife+$E568),((Input!$O$149+Input!$O$115)*$O$7)-SUM($O568:AO568),((Input!$O$149+Input!$O$115)*$O$7)/A7taxstdlife))</f>
        <v>0</v>
      </c>
      <c r="AQ568" s="164">
        <f>IF(A7taxstdlife="n/a","n/a",IF(AQ$3&gt;(A7taxstdlife+$E568),((Input!$O$149+Input!$O$115)*$O$7)-SUM($O568:AP568),((Input!$O$149+Input!$O$115)*$O$7)/A7taxstdlife))</f>
        <v>0</v>
      </c>
      <c r="AR568" s="164">
        <f>IF(A7taxstdlife="n/a","n/a",IF(AR$3&gt;(A7taxstdlife+$E568),((Input!$O$149+Input!$O$115)*$O$7)-SUM($O568:AQ568),((Input!$O$149+Input!$O$115)*$O$7)/A7taxstdlife))</f>
        <v>0</v>
      </c>
      <c r="AS568" s="164">
        <f>IF(A7taxstdlife="n/a","n/a",IF(AS$3&gt;(A7taxstdlife+$E568),((Input!$O$149+Input!$O$115)*$O$7)-SUM($O568:AR568),((Input!$O$149+Input!$O$115)*$O$7)/A7taxstdlife))</f>
        <v>0</v>
      </c>
      <c r="AT568" s="164">
        <f>IF(A7taxstdlife="n/a","n/a",IF(AT$3&gt;(A7taxstdlife+$E568),((Input!$O$149+Input!$O$115)*$O$7)-SUM($O568:AS568),((Input!$O$149+Input!$O$115)*$O$7)/A7taxstdlife))</f>
        <v>0</v>
      </c>
      <c r="AU568" s="164">
        <f>IF(A7taxstdlife="n/a","n/a",IF(AU$3&gt;(A7taxstdlife+$E568),((Input!$O$149+Input!$O$115)*$O$7)-SUM($O568:AT568),((Input!$O$149+Input!$O$115)*$O$7)/A7taxstdlife))</f>
        <v>0</v>
      </c>
      <c r="AV568" s="164">
        <f>IF(A7taxstdlife="n/a","n/a",IF(AV$3&gt;(A7taxstdlife+$E568),((Input!$O$149+Input!$O$115)*$O$7)-SUM($O568:AU568),((Input!$O$149+Input!$O$115)*$O$7)/A7taxstdlife))</f>
        <v>0</v>
      </c>
      <c r="AW568" s="164">
        <f>IF(A7taxstdlife="n/a","n/a",IF(AW$3&gt;(A7taxstdlife+$E568),((Input!$O$149+Input!$O$115)*$O$7)-SUM($O568:AV568),((Input!$O$149+Input!$O$115)*$O$7)/A7taxstdlife))</f>
        <v>0</v>
      </c>
      <c r="AX568" s="164">
        <f>IF(A7taxstdlife="n/a","n/a",IF(AX$3&gt;(A7taxstdlife+$E568),((Input!$O$149+Input!$O$115)*$O$7)-SUM($O568:AW568),((Input!$O$149+Input!$O$115)*$O$7)/A7taxstdlife))</f>
        <v>0</v>
      </c>
      <c r="AY568" s="164">
        <f>IF(A7taxstdlife="n/a","n/a",IF(AY$3&gt;(A7taxstdlife+$E568),((Input!$O$149+Input!$O$115)*$O$7)-SUM($O568:AX568),((Input!$O$149+Input!$O$115)*$O$7)/A7taxstdlife))</f>
        <v>0</v>
      </c>
      <c r="AZ568" s="164">
        <f>IF(A7taxstdlife="n/a","n/a",IF(AZ$3&gt;(A7taxstdlife+$E568),((Input!$O$149+Input!$O$115)*$O$7)-SUM($O568:AY568),((Input!$O$149+Input!$O$115)*$O$7)/A7taxstdlife))</f>
        <v>0</v>
      </c>
      <c r="BA568" s="164">
        <f>IF(A7taxstdlife="n/a","n/a",IF(BA$3&gt;(A7taxstdlife+$E568),((Input!$O$149+Input!$O$115)*$O$7)-SUM($O568:AZ568),((Input!$O$149+Input!$O$115)*$O$7)/A7taxstdlife))</f>
        <v>0</v>
      </c>
      <c r="BB568" s="164">
        <f>IF(A7taxstdlife="n/a","n/a",IF(BB$3&gt;(A7taxstdlife+$E568),((Input!$O$149+Input!$O$115)*$O$7)-SUM($O568:BA568),((Input!$O$149+Input!$O$115)*$O$7)/A7taxstdlife))</f>
        <v>0</v>
      </c>
      <c r="BC568" s="164">
        <f>IF(A7taxstdlife="n/a","n/a",IF(BC$3&gt;(A7taxstdlife+$E568),((Input!$O$149+Input!$O$115)*$O$7)-SUM($O568:BB568),((Input!$O$149+Input!$O$115)*$O$7)/A7taxstdlife))</f>
        <v>0</v>
      </c>
      <c r="BD568" s="164">
        <f>IF(A7taxstdlife="n/a","n/a",IF(BD$3&gt;(A7taxstdlife+$E568),((Input!$O$149+Input!$O$115)*$O$7)-SUM($O568:BC568),((Input!$O$149+Input!$O$115)*$O$7)/A7taxstdlife))</f>
        <v>0</v>
      </c>
      <c r="BE568" s="164">
        <f>IF(A7taxstdlife="n/a","n/a",IF(BE$3&gt;(A7taxstdlife+$E568),((Input!$O$149+Input!$O$115)*$O$7)-SUM($O568:BD568),((Input!$O$149+Input!$O$115)*$O$7)/A7taxstdlife))</f>
        <v>0</v>
      </c>
      <c r="BF568" s="164">
        <f>IF(A7taxstdlife="n/a","n/a",IF(BF$3&gt;(A7taxstdlife+$E568),((Input!$O$149+Input!$O$115)*$O$7)-SUM($O568:BE568),((Input!$O$149+Input!$O$115)*$O$7)/A7taxstdlife))</f>
        <v>0</v>
      </c>
      <c r="BG568" s="164">
        <f>IF(A7taxstdlife="n/a","n/a",IF(BG$3&gt;(A7taxstdlife+$E568),((Input!$O$149+Input!$O$115)*$O$7)-SUM($O568:BF568),((Input!$O$149+Input!$O$115)*$O$7)/A7taxstdlife))</f>
        <v>0</v>
      </c>
      <c r="BH568" s="164">
        <f>IF(A7taxstdlife="n/a","n/a",IF(BH$3&gt;(A7taxstdlife+$E568),((Input!$O$149+Input!$O$115)*$O$7)-SUM($O568:BG568),((Input!$O$149+Input!$O$115)*$O$7)/A7taxstdlife))</f>
        <v>0</v>
      </c>
      <c r="BI568" s="164">
        <f>IF(A7taxstdlife="n/a","n/a",IF(BI$3&gt;(A7taxstdlife+$E568),((Input!$O$149+Input!$O$115)*$O$7)-SUM($O568:BH568),((Input!$O$149+Input!$O$115)*$O$7)/A7taxstdlife))</f>
        <v>0</v>
      </c>
      <c r="BJ568" s="18"/>
      <c r="BK568" s="18"/>
      <c r="BL568"/>
      <c r="BM568"/>
      <c r="BN568"/>
      <c r="BO568"/>
      <c r="BP568"/>
      <c r="BQ568"/>
      <c r="BR568"/>
      <c r="BS568"/>
      <c r="BT568"/>
      <c r="BU568"/>
      <c r="BV568"/>
      <c r="BW568"/>
      <c r="BX568"/>
      <c r="BY568"/>
      <c r="BZ568"/>
      <c r="CA568"/>
      <c r="CB568"/>
      <c r="CC568"/>
      <c r="CD568"/>
      <c r="CE568"/>
      <c r="CF568"/>
      <c r="CG568"/>
      <c r="CH568"/>
      <c r="CI568"/>
      <c r="CJ568"/>
      <c r="CK568"/>
      <c r="CL568"/>
      <c r="CM568"/>
      <c r="CN568"/>
      <c r="CO568"/>
      <c r="CP568"/>
      <c r="CQ568"/>
      <c r="CR568"/>
      <c r="CS568"/>
      <c r="CT568"/>
      <c r="CU568"/>
      <c r="CV568"/>
      <c r="CW568"/>
      <c r="CX568"/>
      <c r="CY568"/>
      <c r="CZ568"/>
      <c r="DA568"/>
      <c r="DB568"/>
      <c r="DC568"/>
      <c r="DD568"/>
      <c r="DE568"/>
      <c r="DF568"/>
      <c r="DG568"/>
      <c r="DH568"/>
      <c r="DI568"/>
      <c r="DJ568"/>
      <c r="DK568"/>
      <c r="DL568"/>
      <c r="DM568"/>
      <c r="DN568"/>
      <c r="DO568"/>
      <c r="DP568"/>
      <c r="DQ568"/>
      <c r="DR568"/>
      <c r="DS568"/>
      <c r="DT568"/>
      <c r="DU568"/>
      <c r="DV568"/>
      <c r="DW568"/>
      <c r="DX568"/>
      <c r="DY568"/>
      <c r="DZ568"/>
      <c r="EA568"/>
      <c r="EB568"/>
      <c r="EC568"/>
      <c r="ED568"/>
      <c r="EE568"/>
      <c r="EF568"/>
      <c r="EG568"/>
      <c r="EH568"/>
      <c r="EI568"/>
      <c r="EJ568"/>
      <c r="EK568"/>
      <c r="EL568"/>
      <c r="EM568"/>
      <c r="EN568"/>
      <c r="EO568"/>
      <c r="EP568"/>
      <c r="EQ568"/>
      <c r="ER568"/>
      <c r="ES568"/>
      <c r="ET568"/>
      <c r="EU568"/>
      <c r="EV568"/>
      <c r="EW568"/>
      <c r="EX568"/>
      <c r="EY568"/>
      <c r="EZ568"/>
      <c r="FA568"/>
      <c r="FB568"/>
      <c r="FC568"/>
      <c r="FD568"/>
      <c r="FE568"/>
      <c r="FF568"/>
      <c r="FG568"/>
      <c r="FH568"/>
      <c r="FI568"/>
      <c r="FJ568"/>
      <c r="FK568"/>
      <c r="FL568"/>
      <c r="FM568"/>
      <c r="FN568"/>
      <c r="FO568"/>
      <c r="FP568"/>
      <c r="FQ568"/>
      <c r="FR568"/>
      <c r="FS568"/>
      <c r="FT568"/>
      <c r="FU568"/>
      <c r="FV568"/>
      <c r="FW568"/>
      <c r="FX568"/>
      <c r="FY568"/>
      <c r="FZ568"/>
      <c r="GA568"/>
      <c r="GB568"/>
      <c r="GC568"/>
      <c r="GD568"/>
      <c r="GE568"/>
      <c r="GF568"/>
      <c r="GG568"/>
      <c r="GH568"/>
      <c r="GI568"/>
      <c r="GJ568"/>
      <c r="GK568"/>
      <c r="GL568"/>
      <c r="GM568"/>
      <c r="GN568"/>
      <c r="GO568"/>
      <c r="GP568"/>
      <c r="GQ568"/>
      <c r="GR568"/>
      <c r="GS568"/>
      <c r="GT568"/>
      <c r="GU568"/>
      <c r="GV568"/>
      <c r="GW568"/>
      <c r="GX568"/>
      <c r="GY568"/>
      <c r="GZ568"/>
      <c r="HA568"/>
      <c r="HB568"/>
      <c r="HC568"/>
      <c r="HD568"/>
      <c r="HE568"/>
      <c r="HF568"/>
      <c r="HG568"/>
      <c r="HH568"/>
      <c r="HI568"/>
      <c r="HJ568"/>
      <c r="HK568"/>
      <c r="HL568"/>
      <c r="HM568"/>
      <c r="HN568"/>
      <c r="HO568"/>
      <c r="HP568"/>
      <c r="HQ568"/>
      <c r="HR568"/>
      <c r="HS568"/>
      <c r="HT568"/>
      <c r="HU568"/>
      <c r="HV568"/>
      <c r="HW568"/>
      <c r="HX568"/>
      <c r="HY568"/>
      <c r="HZ568"/>
      <c r="IA568"/>
      <c r="IB568"/>
      <c r="IC568"/>
      <c r="ID568"/>
      <c r="IE568"/>
      <c r="IF568"/>
      <c r="IG568"/>
      <c r="IH568"/>
      <c r="II568"/>
      <c r="IJ568"/>
      <c r="IK568"/>
      <c r="IL568"/>
      <c r="IM568"/>
      <c r="IN568"/>
      <c r="IO568"/>
      <c r="IP568"/>
      <c r="IQ568"/>
      <c r="IR568"/>
      <c r="IS568"/>
      <c r="IT568"/>
      <c r="IU568"/>
      <c r="IV568"/>
    </row>
    <row r="569" spans="1:256" s="5" customFormat="1" hidden="1" outlineLevel="2" x14ac:dyDescent="0.2">
      <c r="A569" s="18"/>
      <c r="B569" s="18"/>
      <c r="C569" s="36"/>
      <c r="D569" s="485"/>
      <c r="E569" s="284">
        <v>10</v>
      </c>
      <c r="F569" s="38"/>
      <c r="G569" s="306"/>
      <c r="H569" s="308"/>
      <c r="I569" s="308"/>
      <c r="J569" s="308"/>
      <c r="K569" s="308"/>
      <c r="L569" s="308"/>
      <c r="M569" s="308"/>
      <c r="N569" s="308"/>
      <c r="O569" s="308"/>
      <c r="P569" s="307"/>
      <c r="Q569" s="164">
        <f>IF(A7taxstdlife="n/a","n/a",IF(Q$3&gt;(A7taxstdlife+$E569),((Input!$P$149+Input!$P$115)*$P$7)-SUM($P569:P569),((Input!$P$149+Input!$P$115)*$P$7)/A7taxstdlife))</f>
        <v>0</v>
      </c>
      <c r="R569" s="164">
        <f>IF(A7taxstdlife="n/a","n/a",IF(R$3&gt;(A7taxstdlife+$E569),((Input!$P$149+Input!$P$115)*$P$7)-SUM($P569:Q569),((Input!$P$149+Input!$P$115)*$P$7)/A7taxstdlife))</f>
        <v>0</v>
      </c>
      <c r="S569" s="164">
        <f>IF(A7taxstdlife="n/a","n/a",IF(S$3&gt;(A7taxstdlife+$E569),((Input!$P$149+Input!$P$115)*$P$7)-SUM($P569:R569),((Input!$P$149+Input!$P$115)*$P$7)/A7taxstdlife))</f>
        <v>0</v>
      </c>
      <c r="T569" s="164">
        <f>IF(A7taxstdlife="n/a","n/a",IF(T$3&gt;(A7taxstdlife+$E569),((Input!$P$149+Input!$P$115)*$P$7)-SUM($P569:S569),((Input!$P$149+Input!$P$115)*$P$7)/A7taxstdlife))</f>
        <v>0</v>
      </c>
      <c r="U569" s="164">
        <f>IF(A7taxstdlife="n/a","n/a",IF(U$3&gt;(A7taxstdlife+$E569),((Input!$P$149+Input!$P$115)*$P$7)-SUM($P569:T569),((Input!$P$149+Input!$P$115)*$P$7)/A7taxstdlife))</f>
        <v>0</v>
      </c>
      <c r="V569" s="164">
        <f>IF(A7taxstdlife="n/a","n/a",IF(V$3&gt;(A7taxstdlife+$E569),((Input!$P$149+Input!$P$115)*$P$7)-SUM($P569:U569),((Input!$P$149+Input!$P$115)*$P$7)/A7taxstdlife))</f>
        <v>0</v>
      </c>
      <c r="W569" s="164">
        <f>IF(A7taxstdlife="n/a","n/a",IF(W$3&gt;(A7taxstdlife+$E569),((Input!$P$149+Input!$P$115)*$P$7)-SUM($P569:V569),((Input!$P$149+Input!$P$115)*$P$7)/A7taxstdlife))</f>
        <v>0</v>
      </c>
      <c r="X569" s="164">
        <f>IF(A7taxstdlife="n/a","n/a",IF(X$3&gt;(A7taxstdlife+$E569),((Input!$P$149+Input!$P$115)*$P$7)-SUM($P569:W569),((Input!$P$149+Input!$P$115)*$P$7)/A7taxstdlife))</f>
        <v>0</v>
      </c>
      <c r="Y569" s="164">
        <f>IF(A7taxstdlife="n/a","n/a",IF(Y$3&gt;(A7taxstdlife+$E569),((Input!$P$149+Input!$P$115)*$P$7)-SUM($P569:X569),((Input!$P$149+Input!$P$115)*$P$7)/A7taxstdlife))</f>
        <v>0</v>
      </c>
      <c r="Z569" s="164">
        <f>IF(A7taxstdlife="n/a","n/a",IF(Z$3&gt;(A7taxstdlife+$E569),((Input!$P$149+Input!$P$115)*$P$7)-SUM($P569:Y569),((Input!$P$149+Input!$P$115)*$P$7)/A7taxstdlife))</f>
        <v>0</v>
      </c>
      <c r="AA569" s="164">
        <f>IF(A7taxstdlife="n/a","n/a",IF(AA$3&gt;(A7taxstdlife+$E569),((Input!$P$149+Input!$P$115)*$P$7)-SUM($P569:Z569),((Input!$P$149+Input!$P$115)*$P$7)/A7taxstdlife))</f>
        <v>0</v>
      </c>
      <c r="AB569" s="164">
        <f>IF(A7taxstdlife="n/a","n/a",IF(AB$3&gt;(A7taxstdlife+$E569),((Input!$P$149+Input!$P$115)*$P$7)-SUM($P569:AA569),((Input!$P$149+Input!$P$115)*$P$7)/A7taxstdlife))</f>
        <v>0</v>
      </c>
      <c r="AC569" s="164">
        <f>IF(A7taxstdlife="n/a","n/a",IF(AC$3&gt;(A7taxstdlife+$E569),((Input!$P$149+Input!$P$115)*$P$7)-SUM($P569:AB569),((Input!$P$149+Input!$P$115)*$P$7)/A7taxstdlife))</f>
        <v>0</v>
      </c>
      <c r="AD569" s="164">
        <f>IF(A7taxstdlife="n/a","n/a",IF(AD$3&gt;(A7taxstdlife+$E569),((Input!$P$149+Input!$P$115)*$P$7)-SUM($P569:AC569),((Input!$P$149+Input!$P$115)*$P$7)/A7taxstdlife))</f>
        <v>0</v>
      </c>
      <c r="AE569" s="164">
        <f>IF(A7taxstdlife="n/a","n/a",IF(AE$3&gt;(A7taxstdlife+$E569),((Input!$P$149+Input!$P$115)*$P$7)-SUM($P569:AD569),((Input!$P$149+Input!$P$115)*$P$7)/A7taxstdlife))</f>
        <v>0</v>
      </c>
      <c r="AF569" s="164">
        <f>IF(A7taxstdlife="n/a","n/a",IF(AF$3&gt;(A7taxstdlife+$E569),((Input!$P$149+Input!$P$115)*$P$7)-SUM($P569:AE569),((Input!$P$149+Input!$P$115)*$P$7)/A7taxstdlife))</f>
        <v>0</v>
      </c>
      <c r="AG569" s="164">
        <f>IF(A7taxstdlife="n/a","n/a",IF(AG$3&gt;(A7taxstdlife+$E569),((Input!$P$149+Input!$P$115)*$P$7)-SUM($P569:AF569),((Input!$P$149+Input!$P$115)*$P$7)/A7taxstdlife))</f>
        <v>0</v>
      </c>
      <c r="AH569" s="164">
        <f>IF(A7taxstdlife="n/a","n/a",IF(AH$3&gt;(A7taxstdlife+$E569),((Input!$P$149+Input!$P$115)*$P$7)-SUM($P569:AG569),((Input!$P$149+Input!$P$115)*$P$7)/A7taxstdlife))</f>
        <v>0</v>
      </c>
      <c r="AI569" s="164">
        <f>IF(A7taxstdlife="n/a","n/a",IF(AI$3&gt;(A7taxstdlife+$E569),((Input!$P$149+Input!$P$115)*$P$7)-SUM($P569:AH569),((Input!$P$149+Input!$P$115)*$P$7)/A7taxstdlife))</f>
        <v>0</v>
      </c>
      <c r="AJ569" s="164">
        <f>IF(A7taxstdlife="n/a","n/a",IF(AJ$3&gt;(A7taxstdlife+$E569),((Input!$P$149+Input!$P$115)*$P$7)-SUM($P569:AI569),((Input!$P$149+Input!$P$115)*$P$7)/A7taxstdlife))</f>
        <v>0</v>
      </c>
      <c r="AK569" s="164">
        <f>IF(A7taxstdlife="n/a","n/a",IF(AK$3&gt;(A7taxstdlife+$E569),((Input!$P$149+Input!$P$115)*$P$7)-SUM($P569:AJ569),((Input!$P$149+Input!$P$115)*$P$7)/A7taxstdlife))</f>
        <v>0</v>
      </c>
      <c r="AL569" s="164">
        <f>IF(A7taxstdlife="n/a","n/a",IF(AL$3&gt;(A7taxstdlife+$E569),((Input!$P$149+Input!$P$115)*$P$7)-SUM($P569:AK569),((Input!$P$149+Input!$P$115)*$P$7)/A7taxstdlife))</f>
        <v>0</v>
      </c>
      <c r="AM569" s="164">
        <f>IF(A7taxstdlife="n/a","n/a",IF(AM$3&gt;(A7taxstdlife+$E569),((Input!$P$149+Input!$P$115)*$P$7)-SUM($P569:AL569),((Input!$P$149+Input!$P$115)*$P$7)/A7taxstdlife))</f>
        <v>0</v>
      </c>
      <c r="AN569" s="164">
        <f>IF(A7taxstdlife="n/a","n/a",IF(AN$3&gt;(A7taxstdlife+$E569),((Input!$P$149+Input!$P$115)*$P$7)-SUM($P569:AM569),((Input!$P$149+Input!$P$115)*$P$7)/A7taxstdlife))</f>
        <v>0</v>
      </c>
      <c r="AO569" s="164">
        <f>IF(A7taxstdlife="n/a","n/a",IF(AO$3&gt;(A7taxstdlife+$E569),((Input!$P$149+Input!$P$115)*$P$7)-SUM($P569:AN569),((Input!$P$149+Input!$P$115)*$P$7)/A7taxstdlife))</f>
        <v>0</v>
      </c>
      <c r="AP569" s="164">
        <f>IF(A7taxstdlife="n/a","n/a",IF(AP$3&gt;(A7taxstdlife+$E569),((Input!$P$149+Input!$P$115)*$P$7)-SUM($P569:AO569),((Input!$P$149+Input!$P$115)*$P$7)/A7taxstdlife))</f>
        <v>0</v>
      </c>
      <c r="AQ569" s="164">
        <f>IF(A7taxstdlife="n/a","n/a",IF(AQ$3&gt;(A7taxstdlife+$E569),((Input!$P$149+Input!$P$115)*$P$7)-SUM($P569:AP569),((Input!$P$149+Input!$P$115)*$P$7)/A7taxstdlife))</f>
        <v>0</v>
      </c>
      <c r="AR569" s="164">
        <f>IF(A7taxstdlife="n/a","n/a",IF(AR$3&gt;(A7taxstdlife+$E569),((Input!$P$149+Input!$P$115)*$P$7)-SUM($P569:AQ569),((Input!$P$149+Input!$P$115)*$P$7)/A7taxstdlife))</f>
        <v>0</v>
      </c>
      <c r="AS569" s="164">
        <f>IF(A7taxstdlife="n/a","n/a",IF(AS$3&gt;(A7taxstdlife+$E569),((Input!$P$149+Input!$P$115)*$P$7)-SUM($P569:AR569),((Input!$P$149+Input!$P$115)*$P$7)/A7taxstdlife))</f>
        <v>0</v>
      </c>
      <c r="AT569" s="164">
        <f>IF(A7taxstdlife="n/a","n/a",IF(AT$3&gt;(A7taxstdlife+$E569),((Input!$P$149+Input!$P$115)*$P$7)-SUM($P569:AS569),((Input!$P$149+Input!$P$115)*$P$7)/A7taxstdlife))</f>
        <v>0</v>
      </c>
      <c r="AU569" s="164">
        <f>IF(A7taxstdlife="n/a","n/a",IF(AU$3&gt;(A7taxstdlife+$E569),((Input!$P$149+Input!$P$115)*$P$7)-SUM($P569:AT569),((Input!$P$149+Input!$P$115)*$P$7)/A7taxstdlife))</f>
        <v>0</v>
      </c>
      <c r="AV569" s="164">
        <f>IF(A7taxstdlife="n/a","n/a",IF(AV$3&gt;(A7taxstdlife+$E569),((Input!$P$149+Input!$P$115)*$P$7)-SUM($P569:AU569),((Input!$P$149+Input!$P$115)*$P$7)/A7taxstdlife))</f>
        <v>0</v>
      </c>
      <c r="AW569" s="164">
        <f>IF(A7taxstdlife="n/a","n/a",IF(AW$3&gt;(A7taxstdlife+$E569),((Input!$P$149+Input!$P$115)*$P$7)-SUM($P569:AV569),((Input!$P$149+Input!$P$115)*$P$7)/A7taxstdlife))</f>
        <v>0</v>
      </c>
      <c r="AX569" s="164">
        <f>IF(A7taxstdlife="n/a","n/a",IF(AX$3&gt;(A7taxstdlife+$E569),((Input!$P$149+Input!$P$115)*$P$7)-SUM($P569:AW569),((Input!$P$149+Input!$P$115)*$P$7)/A7taxstdlife))</f>
        <v>0</v>
      </c>
      <c r="AY569" s="164">
        <f>IF(A7taxstdlife="n/a","n/a",IF(AY$3&gt;(A7taxstdlife+$E569),((Input!$P$149+Input!$P$115)*$P$7)-SUM($P569:AX569),((Input!$P$149+Input!$P$115)*$P$7)/A7taxstdlife))</f>
        <v>0</v>
      </c>
      <c r="AZ569" s="164">
        <f>IF(A7taxstdlife="n/a","n/a",IF(AZ$3&gt;(A7taxstdlife+$E569),((Input!$P$149+Input!$P$115)*$P$7)-SUM($P569:AY569),((Input!$P$149+Input!$P$115)*$P$7)/A7taxstdlife))</f>
        <v>0</v>
      </c>
      <c r="BA569" s="164">
        <f>IF(A7taxstdlife="n/a","n/a",IF(BA$3&gt;(A7taxstdlife+$E569),((Input!$P$149+Input!$P$115)*$P$7)-SUM($P569:AZ569),((Input!$P$149+Input!$P$115)*$P$7)/A7taxstdlife))</f>
        <v>0</v>
      </c>
      <c r="BB569" s="164">
        <f>IF(A7taxstdlife="n/a","n/a",IF(BB$3&gt;(A7taxstdlife+$E569),((Input!$P$149+Input!$P$115)*$P$7)-SUM($P569:BA569),((Input!$P$149+Input!$P$115)*$P$7)/A7taxstdlife))</f>
        <v>0</v>
      </c>
      <c r="BC569" s="164">
        <f>IF(A7taxstdlife="n/a","n/a",IF(BC$3&gt;(A7taxstdlife+$E569),((Input!$P$149+Input!$P$115)*$P$7)-SUM($P569:BB569),((Input!$P$149+Input!$P$115)*$P$7)/A7taxstdlife))</f>
        <v>0</v>
      </c>
      <c r="BD569" s="164">
        <f>IF(A7taxstdlife="n/a","n/a",IF(BD$3&gt;(A7taxstdlife+$E569),((Input!$P$149+Input!$P$115)*$P$7)-SUM($P569:BC569),((Input!$P$149+Input!$P$115)*$P$7)/A7taxstdlife))</f>
        <v>0</v>
      </c>
      <c r="BE569" s="164">
        <f>IF(A7taxstdlife="n/a","n/a",IF(BE$3&gt;(A7taxstdlife+$E569),((Input!$P$149+Input!$P$115)*$P$7)-SUM($P569:BD569),((Input!$P$149+Input!$P$115)*$P$7)/A7taxstdlife))</f>
        <v>0</v>
      </c>
      <c r="BF569" s="164">
        <f>IF(A7taxstdlife="n/a","n/a",IF(BF$3&gt;(A7taxstdlife+$E569),((Input!$P$149+Input!$P$115)*$P$7)-SUM($P569:BE569),((Input!$P$149+Input!$P$115)*$P$7)/A7taxstdlife))</f>
        <v>0</v>
      </c>
      <c r="BG569" s="164">
        <f>IF(A7taxstdlife="n/a","n/a",IF(BG$3&gt;(A7taxstdlife+$E569),((Input!$P$149+Input!$P$115)*$P$7)-SUM($P569:BF569),((Input!$P$149+Input!$P$115)*$P$7)/A7taxstdlife))</f>
        <v>0</v>
      </c>
      <c r="BH569" s="164">
        <f>IF(A7taxstdlife="n/a","n/a",IF(BH$3&gt;(A7taxstdlife+$E569),((Input!$P$149+Input!$P$115)*$P$7)-SUM($P569:BG569),((Input!$P$149+Input!$P$115)*$P$7)/A7taxstdlife))</f>
        <v>0</v>
      </c>
      <c r="BI569" s="164">
        <f>IF(A7taxstdlife="n/a","n/a",IF(BI$3&gt;(A7taxstdlife+$E569),((Input!$P$149+Input!$P$115)*$P$7)-SUM($P569:BH569),((Input!$P$149+Input!$P$115)*$P$7)/A7taxstdlife))</f>
        <v>0</v>
      </c>
      <c r="BJ569" s="18"/>
      <c r="BK569" s="18"/>
      <c r="BL569"/>
      <c r="BM569"/>
      <c r="BN569"/>
      <c r="BO569"/>
      <c r="BP569"/>
      <c r="BQ569"/>
      <c r="BR569"/>
      <c r="BS569"/>
      <c r="BT569"/>
      <c r="BU569"/>
      <c r="BV569"/>
      <c r="BW569"/>
      <c r="BX569"/>
      <c r="BY569"/>
      <c r="BZ569"/>
      <c r="CA569"/>
      <c r="CB569"/>
      <c r="CC569"/>
      <c r="CD569"/>
      <c r="CE569"/>
      <c r="CF569"/>
      <c r="CG569"/>
      <c r="CH569"/>
      <c r="CI569"/>
      <c r="CJ569"/>
      <c r="CK569"/>
      <c r="CL569"/>
      <c r="CM569"/>
      <c r="CN569"/>
      <c r="CO569"/>
      <c r="CP569"/>
      <c r="CQ569"/>
      <c r="CR569"/>
      <c r="CS569"/>
      <c r="CT569"/>
      <c r="CU569"/>
      <c r="CV569"/>
      <c r="CW569"/>
      <c r="CX569"/>
      <c r="CY569"/>
      <c r="CZ569"/>
      <c r="DA569"/>
      <c r="DB569"/>
      <c r="DC569"/>
      <c r="DD569"/>
      <c r="DE569"/>
      <c r="DF569"/>
      <c r="DG569"/>
      <c r="DH569"/>
      <c r="DI569"/>
      <c r="DJ569"/>
      <c r="DK569"/>
      <c r="DL569"/>
      <c r="DM569"/>
      <c r="DN569"/>
      <c r="DO569"/>
      <c r="DP569"/>
      <c r="DQ569"/>
      <c r="DR569"/>
      <c r="DS569"/>
      <c r="DT569"/>
      <c r="DU569"/>
      <c r="DV569"/>
      <c r="DW569"/>
      <c r="DX569"/>
      <c r="DY569"/>
      <c r="DZ569"/>
      <c r="EA569"/>
      <c r="EB569"/>
      <c r="EC569"/>
      <c r="ED569"/>
      <c r="EE569"/>
      <c r="EF569"/>
      <c r="EG569"/>
      <c r="EH569"/>
      <c r="EI569"/>
      <c r="EJ569"/>
      <c r="EK569"/>
      <c r="EL569"/>
      <c r="EM569"/>
      <c r="EN569"/>
      <c r="EO569"/>
      <c r="EP569"/>
      <c r="EQ569"/>
      <c r="ER569"/>
      <c r="ES569"/>
      <c r="ET569"/>
      <c r="EU569"/>
      <c r="EV569"/>
      <c r="EW569"/>
      <c r="EX569"/>
      <c r="EY569"/>
      <c r="EZ569"/>
      <c r="FA569"/>
      <c r="FB569"/>
      <c r="FC569"/>
      <c r="FD569"/>
      <c r="FE569"/>
      <c r="FF569"/>
      <c r="FG569"/>
      <c r="FH569"/>
      <c r="FI569"/>
      <c r="FJ569"/>
      <c r="FK569"/>
      <c r="FL569"/>
      <c r="FM569"/>
      <c r="FN569"/>
      <c r="FO569"/>
      <c r="FP569"/>
      <c r="FQ569"/>
      <c r="FR569"/>
      <c r="FS569"/>
      <c r="FT569"/>
      <c r="FU569"/>
      <c r="FV569"/>
      <c r="FW569"/>
      <c r="FX569"/>
      <c r="FY569"/>
      <c r="FZ569"/>
      <c r="GA569"/>
      <c r="GB569"/>
      <c r="GC569"/>
      <c r="GD569"/>
      <c r="GE569"/>
      <c r="GF569"/>
      <c r="GG569"/>
      <c r="GH569"/>
      <c r="GI569"/>
      <c r="GJ569"/>
      <c r="GK569"/>
      <c r="GL569"/>
      <c r="GM569"/>
      <c r="GN569"/>
      <c r="GO569"/>
      <c r="GP569"/>
      <c r="GQ569"/>
      <c r="GR569"/>
      <c r="GS569"/>
      <c r="GT569"/>
      <c r="GU569"/>
      <c r="GV569"/>
      <c r="GW569"/>
      <c r="GX569"/>
      <c r="GY569"/>
      <c r="GZ569"/>
      <c r="HA569"/>
      <c r="HB569"/>
      <c r="HC569"/>
      <c r="HD569"/>
      <c r="HE569"/>
      <c r="HF569"/>
      <c r="HG569"/>
      <c r="HH569"/>
      <c r="HI569"/>
      <c r="HJ569"/>
      <c r="HK569"/>
      <c r="HL569"/>
      <c r="HM569"/>
      <c r="HN569"/>
      <c r="HO569"/>
      <c r="HP569"/>
      <c r="HQ569"/>
      <c r="HR569"/>
      <c r="HS569"/>
      <c r="HT569"/>
      <c r="HU569"/>
      <c r="HV569"/>
      <c r="HW569"/>
      <c r="HX569"/>
      <c r="HY569"/>
      <c r="HZ569"/>
      <c r="IA569"/>
      <c r="IB569"/>
      <c r="IC569"/>
      <c r="ID569"/>
      <c r="IE569"/>
      <c r="IF569"/>
      <c r="IG569"/>
      <c r="IH569"/>
      <c r="II569"/>
      <c r="IJ569"/>
      <c r="IK569"/>
      <c r="IL569"/>
      <c r="IM569"/>
      <c r="IN569"/>
      <c r="IO569"/>
      <c r="IP569"/>
      <c r="IQ569"/>
      <c r="IR569"/>
      <c r="IS569"/>
      <c r="IT569"/>
      <c r="IU569"/>
      <c r="IV569"/>
    </row>
    <row r="570" spans="1:256" s="5" customFormat="1" hidden="1" outlineLevel="1" x14ac:dyDescent="0.2">
      <c r="A570" s="18"/>
      <c r="B570" s="18"/>
      <c r="C570" s="36" t="str">
        <f>Asset7</f>
        <v>Zone substation equip 132/66kV</v>
      </c>
      <c r="D570" s="18"/>
      <c r="E570" s="18"/>
      <c r="F570" s="33"/>
      <c r="G570" s="159">
        <f t="shared" ref="G570:AL570" si="118">SUM(G558:G569)</f>
        <v>8.1364925357266813</v>
      </c>
      <c r="H570" s="159">
        <f t="shared" si="118"/>
        <v>8.4951124298055873</v>
      </c>
      <c r="I570" s="159">
        <f t="shared" si="118"/>
        <v>8.9773822961779999</v>
      </c>
      <c r="J570" s="159">
        <f t="shared" si="118"/>
        <v>9.4790395308944166</v>
      </c>
      <c r="K570" s="159">
        <f t="shared" si="118"/>
        <v>9.7431900415979467</v>
      </c>
      <c r="L570" s="159">
        <f t="shared" si="118"/>
        <v>9.8696615777213168</v>
      </c>
      <c r="M570" s="159">
        <f t="shared" si="118"/>
        <v>9.8696615777213168</v>
      </c>
      <c r="N570" s="159">
        <f t="shared" si="118"/>
        <v>9.8696615777213168</v>
      </c>
      <c r="O570" s="159">
        <f t="shared" si="118"/>
        <v>9.8696615777213168</v>
      </c>
      <c r="P570" s="159">
        <f t="shared" si="118"/>
        <v>9.8696615777213168</v>
      </c>
      <c r="Q570" s="159">
        <f t="shared" si="118"/>
        <v>9.8696615777213168</v>
      </c>
      <c r="R570" s="159">
        <f t="shared" si="118"/>
        <v>9.8696615777213168</v>
      </c>
      <c r="S570" s="159">
        <f t="shared" si="118"/>
        <v>9.8696615777213168</v>
      </c>
      <c r="T570" s="159">
        <f t="shared" si="118"/>
        <v>9.8696615777213168</v>
      </c>
      <c r="U570" s="159">
        <f t="shared" si="118"/>
        <v>9.8696615777213168</v>
      </c>
      <c r="V570" s="159">
        <f t="shared" si="118"/>
        <v>9.8696615777213168</v>
      </c>
      <c r="W570" s="159">
        <f t="shared" si="118"/>
        <v>9.8696615777213168</v>
      </c>
      <c r="X570" s="159">
        <f t="shared" si="118"/>
        <v>9.8696615777213168</v>
      </c>
      <c r="Y570" s="159">
        <f t="shared" si="118"/>
        <v>9.8696615777213168</v>
      </c>
      <c r="Z570" s="159">
        <f t="shared" si="118"/>
        <v>9.8696615777213168</v>
      </c>
      <c r="AA570" s="159">
        <f t="shared" si="118"/>
        <v>9.8696615777213168</v>
      </c>
      <c r="AB570" s="159">
        <f t="shared" si="118"/>
        <v>9.8696615777213168</v>
      </c>
      <c r="AC570" s="159">
        <f t="shared" si="118"/>
        <v>9.8696615777213168</v>
      </c>
      <c r="AD570" s="159">
        <f t="shared" si="118"/>
        <v>9.8696615777213168</v>
      </c>
      <c r="AE570" s="159">
        <f t="shared" si="118"/>
        <v>9.8696615777213168</v>
      </c>
      <c r="AF570" s="159">
        <f t="shared" si="118"/>
        <v>9.8696615777213168</v>
      </c>
      <c r="AG570" s="159">
        <f t="shared" si="118"/>
        <v>9.8696615777213168</v>
      </c>
      <c r="AH570" s="159">
        <f t="shared" si="118"/>
        <v>9.8696615777213168</v>
      </c>
      <c r="AI570" s="159">
        <f t="shared" si="118"/>
        <v>9.8696615777213168</v>
      </c>
      <c r="AJ570" s="159">
        <f t="shared" si="118"/>
        <v>9.8696615777213168</v>
      </c>
      <c r="AK570" s="159">
        <f t="shared" si="118"/>
        <v>9.8696615777213168</v>
      </c>
      <c r="AL570" s="159">
        <f t="shared" si="118"/>
        <v>9.8696615777213168</v>
      </c>
      <c r="AM570" s="159">
        <f t="shared" ref="AM570:BI570" si="119">SUM(AM558:AM569)</f>
        <v>9.8696615777213168</v>
      </c>
      <c r="AN570" s="159">
        <f t="shared" si="119"/>
        <v>5.7721329881543895</v>
      </c>
      <c r="AO570" s="159">
        <f t="shared" si="119"/>
        <v>1.7331690419946357</v>
      </c>
      <c r="AP570" s="159">
        <f t="shared" si="119"/>
        <v>1.7331690419946357</v>
      </c>
      <c r="AQ570" s="159">
        <f t="shared" si="119"/>
        <v>1.7331690419946357</v>
      </c>
      <c r="AR570" s="159">
        <f t="shared" si="119"/>
        <v>1.7331690419946357</v>
      </c>
      <c r="AS570" s="159">
        <f t="shared" si="119"/>
        <v>1.7331690419946357</v>
      </c>
      <c r="AT570" s="159">
        <f t="shared" si="119"/>
        <v>1.7331690419946357</v>
      </c>
      <c r="AU570" s="159">
        <f t="shared" si="119"/>
        <v>1.7331690419946357</v>
      </c>
      <c r="AV570" s="159">
        <f t="shared" si="119"/>
        <v>1.3745491479157346</v>
      </c>
      <c r="AW570" s="159">
        <f t="shared" si="119"/>
        <v>0.89227928154331693</v>
      </c>
      <c r="AX570" s="159">
        <f t="shared" si="119"/>
        <v>0.39062204682689278</v>
      </c>
      <c r="AY570" s="159">
        <f t="shared" si="119"/>
        <v>0.1264715361233682</v>
      </c>
      <c r="AZ570" s="159">
        <f t="shared" si="119"/>
        <v>-2.6645352591003757E-15</v>
      </c>
      <c r="BA570" s="159">
        <f t="shared" si="119"/>
        <v>0</v>
      </c>
      <c r="BB570" s="159">
        <f t="shared" si="119"/>
        <v>0</v>
      </c>
      <c r="BC570" s="159">
        <f t="shared" si="119"/>
        <v>0</v>
      </c>
      <c r="BD570" s="159">
        <f t="shared" si="119"/>
        <v>0</v>
      </c>
      <c r="BE570" s="159">
        <f t="shared" si="119"/>
        <v>0</v>
      </c>
      <c r="BF570" s="159">
        <f t="shared" si="119"/>
        <v>0</v>
      </c>
      <c r="BG570" s="159">
        <f t="shared" si="119"/>
        <v>0</v>
      </c>
      <c r="BH570" s="159">
        <f t="shared" si="119"/>
        <v>0</v>
      </c>
      <c r="BI570" s="159">
        <f t="shared" si="119"/>
        <v>0</v>
      </c>
      <c r="BJ570" s="18"/>
      <c r="BK570" s="18"/>
      <c r="BL570"/>
      <c r="BM570"/>
      <c r="BN570"/>
      <c r="BO570"/>
      <c r="BP570"/>
      <c r="BQ570"/>
      <c r="BR570"/>
      <c r="BS570"/>
      <c r="BT570"/>
      <c r="BU570"/>
      <c r="BV570"/>
      <c r="BW570"/>
      <c r="BX570"/>
      <c r="BY570"/>
      <c r="BZ570"/>
      <c r="CA570"/>
      <c r="CB570"/>
      <c r="CC570"/>
      <c r="CD570"/>
      <c r="CE570"/>
      <c r="CF570"/>
      <c r="CG570"/>
      <c r="CH570"/>
      <c r="CI570"/>
      <c r="CJ570"/>
      <c r="CK570"/>
      <c r="CL570"/>
      <c r="CM570"/>
      <c r="CN570"/>
      <c r="CO570"/>
      <c r="CP570"/>
      <c r="CQ570"/>
      <c r="CR570"/>
      <c r="CS570"/>
      <c r="CT570"/>
      <c r="CU570"/>
      <c r="CV570"/>
      <c r="CW570"/>
      <c r="CX570"/>
      <c r="CY570"/>
      <c r="CZ570"/>
      <c r="DA570"/>
      <c r="DB570"/>
      <c r="DC570"/>
      <c r="DD570"/>
      <c r="DE570"/>
      <c r="DF570"/>
      <c r="DG570"/>
      <c r="DH570"/>
      <c r="DI570"/>
      <c r="DJ570"/>
      <c r="DK570"/>
      <c r="DL570"/>
      <c r="DM570"/>
      <c r="DN570"/>
      <c r="DO570"/>
      <c r="DP570"/>
      <c r="DQ570"/>
      <c r="DR570"/>
      <c r="DS570"/>
      <c r="DT570"/>
      <c r="DU570"/>
      <c r="DV570"/>
      <c r="DW570"/>
      <c r="DX570"/>
      <c r="DY570"/>
      <c r="DZ570"/>
      <c r="EA570"/>
      <c r="EB570"/>
      <c r="EC570"/>
      <c r="ED570"/>
      <c r="EE570"/>
      <c r="EF570"/>
      <c r="EG570"/>
      <c r="EH570"/>
      <c r="EI570"/>
      <c r="EJ570"/>
      <c r="EK570"/>
      <c r="EL570"/>
      <c r="EM570"/>
      <c r="EN570"/>
      <c r="EO570"/>
      <c r="EP570"/>
      <c r="EQ570"/>
      <c r="ER570"/>
      <c r="ES570"/>
      <c r="ET570"/>
      <c r="EU570"/>
      <c r="EV570"/>
      <c r="EW570"/>
      <c r="EX570"/>
      <c r="EY570"/>
      <c r="EZ570"/>
      <c r="FA570"/>
      <c r="FB570"/>
      <c r="FC570"/>
      <c r="FD570"/>
      <c r="FE570"/>
      <c r="FF570"/>
      <c r="FG570"/>
      <c r="FH570"/>
      <c r="FI570"/>
      <c r="FJ570"/>
      <c r="FK570"/>
      <c r="FL570"/>
      <c r="FM570"/>
      <c r="FN570"/>
      <c r="FO570"/>
      <c r="FP570"/>
      <c r="FQ570"/>
      <c r="FR570"/>
      <c r="FS570"/>
      <c r="FT570"/>
      <c r="FU570"/>
      <c r="FV570"/>
      <c r="FW570"/>
      <c r="FX570"/>
      <c r="FY570"/>
      <c r="FZ570"/>
      <c r="GA570"/>
      <c r="GB570"/>
      <c r="GC570"/>
      <c r="GD570"/>
      <c r="GE570"/>
      <c r="GF570"/>
      <c r="GG570"/>
      <c r="GH570"/>
      <c r="GI570"/>
      <c r="GJ570"/>
      <c r="GK570"/>
      <c r="GL570"/>
      <c r="GM570"/>
      <c r="GN570"/>
      <c r="GO570"/>
      <c r="GP570"/>
      <c r="GQ570"/>
      <c r="GR570"/>
      <c r="GS570"/>
      <c r="GT570"/>
      <c r="GU570"/>
      <c r="GV570"/>
      <c r="GW570"/>
      <c r="GX570"/>
      <c r="GY570"/>
      <c r="GZ570"/>
      <c r="HA570"/>
      <c r="HB570"/>
      <c r="HC570"/>
      <c r="HD570"/>
      <c r="HE570"/>
      <c r="HF570"/>
      <c r="HG570"/>
      <c r="HH570"/>
      <c r="HI570"/>
      <c r="HJ570"/>
      <c r="HK570"/>
      <c r="HL570"/>
      <c r="HM570"/>
      <c r="HN570"/>
      <c r="HO570"/>
      <c r="HP570"/>
      <c r="HQ570"/>
      <c r="HR570"/>
      <c r="HS570"/>
      <c r="HT570"/>
      <c r="HU570"/>
      <c r="HV570"/>
      <c r="HW570"/>
      <c r="HX570"/>
      <c r="HY570"/>
      <c r="HZ570"/>
      <c r="IA570"/>
      <c r="IB570"/>
      <c r="IC570"/>
      <c r="ID570"/>
      <c r="IE570"/>
      <c r="IF570"/>
      <c r="IG570"/>
      <c r="IH570"/>
      <c r="II570"/>
      <c r="IJ570"/>
      <c r="IK570"/>
      <c r="IL570"/>
      <c r="IM570"/>
      <c r="IN570"/>
      <c r="IO570"/>
      <c r="IP570"/>
      <c r="IQ570"/>
      <c r="IR570"/>
      <c r="IS570"/>
      <c r="IT570"/>
      <c r="IU570"/>
      <c r="IV570"/>
    </row>
    <row r="571" spans="1:256" s="5" customFormat="1" hidden="1" outlineLevel="2" x14ac:dyDescent="0.2">
      <c r="A571" s="18"/>
      <c r="B571" s="43" t="str">
        <f>C583</f>
        <v>Transmission &amp; Zone emergency spares</v>
      </c>
      <c r="C571" s="44"/>
      <c r="D571" s="45" t="s">
        <v>72</v>
      </c>
      <c r="E571" s="44"/>
      <c r="F571" s="46"/>
      <c r="G571" s="163">
        <f>IF(G$3&gt;A8taxremlife,A8taxvalue-SUM($F571:F571),IF(A8taxremlife="N/A","n/a",A8taxvalue/A8taxremlife))</f>
        <v>0</v>
      </c>
      <c r="H571" s="163">
        <f>IF(H$3&gt;A8taxremlife,A8taxvalue-SUM($F571:G571),IF(A8taxremlife="N/A","n/a",A8taxvalue/A8taxremlife))</f>
        <v>0</v>
      </c>
      <c r="I571" s="163">
        <f>IF(I$3&gt;A8taxremlife,A8taxvalue-SUM($F571:H571),IF(A8taxremlife="N/A","n/a",A8taxvalue/A8taxremlife))</f>
        <v>0</v>
      </c>
      <c r="J571" s="163">
        <f>IF(J$3&gt;A8taxremlife,A8taxvalue-SUM($F571:I571),IF(A8taxremlife="N/A","n/a",A8taxvalue/A8taxremlife))</f>
        <v>0</v>
      </c>
      <c r="K571" s="163">
        <f>IF(K$3&gt;A8taxremlife,A8taxvalue-SUM($F571:J571),IF(A8taxremlife="N/A","n/a",A8taxvalue/A8taxremlife))</f>
        <v>0</v>
      </c>
      <c r="L571" s="163">
        <f>IF(L$3&gt;A8taxremlife,A8taxvalue-SUM($F571:K571),IF(A8taxremlife="N/A","n/a",A8taxvalue/A8taxremlife))</f>
        <v>0</v>
      </c>
      <c r="M571" s="163">
        <f>IF(M$3&gt;A8taxremlife,A8taxvalue-SUM($F571:L571),IF(A8taxremlife="N/A","n/a",A8taxvalue/A8taxremlife))</f>
        <v>0</v>
      </c>
      <c r="N571" s="163">
        <f>IF(N$3&gt;A8taxremlife,A8taxvalue-SUM($F571:M571),IF(A8taxremlife="N/A","n/a",A8taxvalue/A8taxremlife))</f>
        <v>0</v>
      </c>
      <c r="O571" s="163">
        <f>IF(O$3&gt;A8taxremlife,A8taxvalue-SUM($F571:N571),IF(A8taxremlife="N/A","n/a",A8taxvalue/A8taxremlife))</f>
        <v>0</v>
      </c>
      <c r="P571" s="163">
        <f>IF(P$3&gt;A8taxremlife,A8taxvalue-SUM($F571:O571),IF(A8taxremlife="N/A","n/a",A8taxvalue/A8taxremlife))</f>
        <v>0</v>
      </c>
      <c r="Q571" s="163">
        <f>IF(Q$3&gt;A8taxremlife,A8taxvalue-SUM($F571:P571),IF(A8taxremlife="N/A","n/a",A8taxvalue/A8taxremlife))</f>
        <v>0</v>
      </c>
      <c r="R571" s="163">
        <f>IF(R$3&gt;A8taxremlife,A8taxvalue-SUM($F571:Q571),IF(A8taxremlife="N/A","n/a",A8taxvalue/A8taxremlife))</f>
        <v>0</v>
      </c>
      <c r="S571" s="163">
        <f>IF(S$3&gt;A8taxremlife,A8taxvalue-SUM($F571:R571),IF(A8taxremlife="N/A","n/a",A8taxvalue/A8taxremlife))</f>
        <v>0</v>
      </c>
      <c r="T571" s="163">
        <f>IF(T$3&gt;A8taxremlife,A8taxvalue-SUM($F571:S571),IF(A8taxremlife="N/A","n/a",A8taxvalue/A8taxremlife))</f>
        <v>0</v>
      </c>
      <c r="U571" s="163">
        <f>IF(U$3&gt;A8taxremlife,A8taxvalue-SUM($F571:T571),IF(A8taxremlife="N/A","n/a",A8taxvalue/A8taxremlife))</f>
        <v>0</v>
      </c>
      <c r="V571" s="163">
        <f>IF(V$3&gt;A8taxremlife,A8taxvalue-SUM($F571:U571),IF(A8taxremlife="N/A","n/a",A8taxvalue/A8taxremlife))</f>
        <v>0</v>
      </c>
      <c r="W571" s="163">
        <f>IF(W$3&gt;A8taxremlife,A8taxvalue-SUM($F571:V571),IF(A8taxremlife="N/A","n/a",A8taxvalue/A8taxremlife))</f>
        <v>0</v>
      </c>
      <c r="X571" s="163">
        <f>IF(X$3&gt;A8taxremlife,A8taxvalue-SUM($F571:W571),IF(A8taxremlife="N/A","n/a",A8taxvalue/A8taxremlife))</f>
        <v>0</v>
      </c>
      <c r="Y571" s="163">
        <f>IF(Y$3&gt;A8taxremlife,A8taxvalue-SUM($F571:X571),IF(A8taxremlife="N/A","n/a",A8taxvalue/A8taxremlife))</f>
        <v>0</v>
      </c>
      <c r="Z571" s="163">
        <f>IF(Z$3&gt;A8taxremlife,A8taxvalue-SUM($F571:Y571),IF(A8taxremlife="N/A","n/a",A8taxvalue/A8taxremlife))</f>
        <v>0</v>
      </c>
      <c r="AA571" s="163">
        <f>IF(AA$3&gt;A8taxremlife,A8taxvalue-SUM($F571:Z571),IF(A8taxremlife="N/A","n/a",A8taxvalue/A8taxremlife))</f>
        <v>0</v>
      </c>
      <c r="AB571" s="163">
        <f>IF(AB$3&gt;A8taxremlife,A8taxvalue-SUM($F571:AA571),IF(A8taxremlife="N/A","n/a",A8taxvalue/A8taxremlife))</f>
        <v>0</v>
      </c>
      <c r="AC571" s="163">
        <f>IF(AC$3&gt;A8taxremlife,A8taxvalue-SUM($F571:AB571),IF(A8taxremlife="N/A","n/a",A8taxvalue/A8taxremlife))</f>
        <v>0</v>
      </c>
      <c r="AD571" s="163">
        <f>IF(AD$3&gt;A8taxremlife,A8taxvalue-SUM($F571:AC571),IF(A8taxremlife="N/A","n/a",A8taxvalue/A8taxremlife))</f>
        <v>0</v>
      </c>
      <c r="AE571" s="163">
        <f>IF(AE$3&gt;A8taxremlife,A8taxvalue-SUM($F571:AD571),IF(A8taxremlife="N/A","n/a",A8taxvalue/A8taxremlife))</f>
        <v>0</v>
      </c>
      <c r="AF571" s="163">
        <f>IF(AF$3&gt;A8taxremlife,A8taxvalue-SUM($F571:AE571),IF(A8taxremlife="N/A","n/a",A8taxvalue/A8taxremlife))</f>
        <v>0</v>
      </c>
      <c r="AG571" s="163">
        <f>IF(AG$3&gt;A8taxremlife,A8taxvalue-SUM($F571:AF571),IF(A8taxremlife="N/A","n/a",A8taxvalue/A8taxremlife))</f>
        <v>0</v>
      </c>
      <c r="AH571" s="163">
        <f>IF(AH$3&gt;A8taxremlife,A8taxvalue-SUM($F571:AG571),IF(A8taxremlife="N/A","n/a",A8taxvalue/A8taxremlife))</f>
        <v>0</v>
      </c>
      <c r="AI571" s="163">
        <f>IF(AI$3&gt;A8taxremlife,A8taxvalue-SUM($F571:AH571),IF(A8taxremlife="N/A","n/a",A8taxvalue/A8taxremlife))</f>
        <v>0</v>
      </c>
      <c r="AJ571" s="163">
        <f>IF(AJ$3&gt;A8taxremlife,A8taxvalue-SUM($F571:AI571),IF(A8taxremlife="N/A","n/a",A8taxvalue/A8taxremlife))</f>
        <v>0</v>
      </c>
      <c r="AK571" s="163">
        <f>IF(AK$3&gt;A8taxremlife,A8taxvalue-SUM($F571:AJ571),IF(A8taxremlife="N/A","n/a",A8taxvalue/A8taxremlife))</f>
        <v>0</v>
      </c>
      <c r="AL571" s="163">
        <f>IF(AL$3&gt;A8taxremlife,A8taxvalue-SUM($F571:AK571),IF(A8taxremlife="N/A","n/a",A8taxvalue/A8taxremlife))</f>
        <v>0</v>
      </c>
      <c r="AM571" s="163">
        <f>IF(AM$3&gt;A8taxremlife,A8taxvalue-SUM($F571:AL571),IF(A8taxremlife="N/A","n/a",A8taxvalue/A8taxremlife))</f>
        <v>0</v>
      </c>
      <c r="AN571" s="163">
        <f>IF(AN$3&gt;A8taxremlife,A8taxvalue-SUM($F571:AM571),IF(A8taxremlife="N/A","n/a",A8taxvalue/A8taxremlife))</f>
        <v>0</v>
      </c>
      <c r="AO571" s="163">
        <f>IF(AO$3&gt;A8taxremlife,A8taxvalue-SUM($F571:AN571),IF(A8taxremlife="N/A","n/a",A8taxvalue/A8taxremlife))</f>
        <v>0</v>
      </c>
      <c r="AP571" s="163">
        <f>IF(AP$3&gt;A8taxremlife,A8taxvalue-SUM($F571:AO571),IF(A8taxremlife="N/A","n/a",A8taxvalue/A8taxremlife))</f>
        <v>0</v>
      </c>
      <c r="AQ571" s="163">
        <f>IF(AQ$3&gt;A8taxremlife,A8taxvalue-SUM($F571:AP571),IF(A8taxremlife="N/A","n/a",A8taxvalue/A8taxremlife))</f>
        <v>0</v>
      </c>
      <c r="AR571" s="163">
        <f>IF(AR$3&gt;A8taxremlife,A8taxvalue-SUM($F571:AQ571),IF(A8taxremlife="N/A","n/a",A8taxvalue/A8taxremlife))</f>
        <v>0</v>
      </c>
      <c r="AS571" s="163">
        <f>IF(AS$3&gt;A8taxremlife,A8taxvalue-SUM($F571:AR571),IF(A8taxremlife="N/A","n/a",A8taxvalue/A8taxremlife))</f>
        <v>0</v>
      </c>
      <c r="AT571" s="163">
        <f>IF(AT$3&gt;A8taxremlife,A8taxvalue-SUM($F571:AS571),IF(A8taxremlife="N/A","n/a",A8taxvalue/A8taxremlife))</f>
        <v>0</v>
      </c>
      <c r="AU571" s="163">
        <f>IF(AU$3&gt;A8taxremlife,A8taxvalue-SUM($F571:AT571),IF(A8taxremlife="N/A","n/a",A8taxvalue/A8taxremlife))</f>
        <v>0</v>
      </c>
      <c r="AV571" s="163">
        <f>IF(AV$3&gt;A8taxremlife,A8taxvalue-SUM($F571:AU571),IF(A8taxremlife="N/A","n/a",A8taxvalue/A8taxremlife))</f>
        <v>0</v>
      </c>
      <c r="AW571" s="163">
        <f>IF(AW$3&gt;A8taxremlife,A8taxvalue-SUM($F571:AV571),IF(A8taxremlife="N/A","n/a",A8taxvalue/A8taxremlife))</f>
        <v>0</v>
      </c>
      <c r="AX571" s="163">
        <f>IF(AX$3&gt;A8taxremlife,A8taxvalue-SUM($F571:AW571),IF(A8taxremlife="N/A","n/a",A8taxvalue/A8taxremlife))</f>
        <v>0</v>
      </c>
      <c r="AY571" s="163">
        <f>IF(AY$3&gt;A8taxremlife,A8taxvalue-SUM($F571:AX571),IF(A8taxremlife="N/A","n/a",A8taxvalue/A8taxremlife))</f>
        <v>0</v>
      </c>
      <c r="AZ571" s="163">
        <f>IF(AZ$3&gt;A8taxremlife,A8taxvalue-SUM($F571:AY571),IF(A8taxremlife="N/A","n/a",A8taxvalue/A8taxremlife))</f>
        <v>0</v>
      </c>
      <c r="BA571" s="163">
        <f>IF(BA$3&gt;A8taxremlife,A8taxvalue-SUM($F571:AZ571),IF(A8taxremlife="N/A","n/a",A8taxvalue/A8taxremlife))</f>
        <v>0</v>
      </c>
      <c r="BB571" s="163">
        <f>IF(BB$3&gt;A8taxremlife,A8taxvalue-SUM($F571:BA571),IF(A8taxremlife="N/A","n/a",A8taxvalue/A8taxremlife))</f>
        <v>0</v>
      </c>
      <c r="BC571" s="163">
        <f>IF(BC$3&gt;A8taxremlife,A8taxvalue-SUM($F571:BB571),IF(A8taxremlife="N/A","n/a",A8taxvalue/A8taxremlife))</f>
        <v>0</v>
      </c>
      <c r="BD571" s="163">
        <f>IF(BD$3&gt;A8taxremlife,A8taxvalue-SUM($F571:BC571),IF(A8taxremlife="N/A","n/a",A8taxvalue/A8taxremlife))</f>
        <v>0</v>
      </c>
      <c r="BE571" s="163">
        <f>IF(BE$3&gt;A8taxremlife,A8taxvalue-SUM($F571:BD571),IF(A8taxremlife="N/A","n/a",A8taxvalue/A8taxremlife))</f>
        <v>0</v>
      </c>
      <c r="BF571" s="163">
        <f>IF(BF$3&gt;A8taxremlife,A8taxvalue-SUM($F571:BE571),IF(A8taxremlife="N/A","n/a",A8taxvalue/A8taxremlife))</f>
        <v>0</v>
      </c>
      <c r="BG571" s="163">
        <f>IF(BG$3&gt;A8taxremlife,A8taxvalue-SUM($F571:BF571),IF(A8taxremlife="N/A","n/a",A8taxvalue/A8taxremlife))</f>
        <v>0</v>
      </c>
      <c r="BH571" s="163">
        <f>IF(BH$3&gt;A8taxremlife,A8taxvalue-SUM($F571:BG571),IF(A8taxremlife="N/A","n/a",A8taxvalue/A8taxremlife))</f>
        <v>0</v>
      </c>
      <c r="BI571" s="163">
        <f>IF(BI$3&gt;A8taxremlife,A8taxvalue-SUM($F571:BH571),IF(A8taxremlife="N/A","n/a",A8taxvalue/A8taxremlife))</f>
        <v>0</v>
      </c>
      <c r="BJ571" s="18"/>
      <c r="BK571" s="18"/>
      <c r="BL571"/>
      <c r="BM571"/>
      <c r="BN571"/>
      <c r="BO571"/>
      <c r="BP571"/>
      <c r="BQ571"/>
      <c r="BR571"/>
      <c r="BS571"/>
      <c r="BT571"/>
      <c r="BU571"/>
      <c r="BV571"/>
      <c r="BW571"/>
      <c r="BX571"/>
      <c r="BY571"/>
      <c r="BZ571"/>
      <c r="CA571"/>
      <c r="CB571"/>
      <c r="CC571"/>
      <c r="CD571"/>
      <c r="CE571"/>
      <c r="CF571"/>
      <c r="CG571"/>
      <c r="CH571"/>
      <c r="CI571"/>
      <c r="CJ571"/>
      <c r="CK571"/>
      <c r="CL571"/>
      <c r="CM571"/>
      <c r="CN571"/>
      <c r="CO571"/>
      <c r="CP571"/>
      <c r="CQ571"/>
      <c r="CR571"/>
      <c r="CS571"/>
      <c r="CT571"/>
      <c r="CU571"/>
      <c r="CV571"/>
      <c r="CW571"/>
      <c r="CX571"/>
      <c r="CY571"/>
      <c r="CZ571"/>
      <c r="DA571"/>
      <c r="DB571"/>
      <c r="DC571"/>
      <c r="DD571"/>
      <c r="DE571"/>
      <c r="DF571"/>
      <c r="DG571"/>
      <c r="DH571"/>
      <c r="DI571"/>
      <c r="DJ571"/>
      <c r="DK571"/>
      <c r="DL571"/>
      <c r="DM571"/>
      <c r="DN571"/>
      <c r="DO571"/>
      <c r="DP571"/>
      <c r="DQ571"/>
      <c r="DR571"/>
      <c r="DS571"/>
      <c r="DT571"/>
      <c r="DU571"/>
      <c r="DV571"/>
      <c r="DW571"/>
      <c r="DX571"/>
      <c r="DY571"/>
      <c r="DZ571"/>
      <c r="EA571"/>
      <c r="EB571"/>
      <c r="EC571"/>
      <c r="ED571"/>
      <c r="EE571"/>
      <c r="EF571"/>
      <c r="EG571"/>
      <c r="EH571"/>
      <c r="EI571"/>
      <c r="EJ571"/>
      <c r="EK571"/>
      <c r="EL571"/>
      <c r="EM571"/>
      <c r="EN571"/>
      <c r="EO571"/>
      <c r="EP571"/>
      <c r="EQ571"/>
      <c r="ER571"/>
      <c r="ES571"/>
      <c r="ET571"/>
      <c r="EU571"/>
      <c r="EV571"/>
      <c r="EW571"/>
      <c r="EX571"/>
      <c r="EY571"/>
      <c r="EZ571"/>
      <c r="FA571"/>
      <c r="FB571"/>
      <c r="FC571"/>
      <c r="FD571"/>
      <c r="FE571"/>
      <c r="FF571"/>
      <c r="FG571"/>
      <c r="FH571"/>
      <c r="FI571"/>
      <c r="FJ571"/>
      <c r="FK571"/>
      <c r="FL571"/>
      <c r="FM571"/>
      <c r="FN571"/>
      <c r="FO571"/>
      <c r="FP571"/>
      <c r="FQ571"/>
      <c r="FR571"/>
      <c r="FS571"/>
      <c r="FT571"/>
      <c r="FU571"/>
      <c r="FV571"/>
      <c r="FW571"/>
      <c r="FX571"/>
      <c r="FY571"/>
      <c r="FZ571"/>
      <c r="GA571"/>
      <c r="GB571"/>
      <c r="GC571"/>
      <c r="GD571"/>
      <c r="GE571"/>
      <c r="GF571"/>
      <c r="GG571"/>
      <c r="GH571"/>
      <c r="GI571"/>
      <c r="GJ571"/>
      <c r="GK571"/>
      <c r="GL571"/>
      <c r="GM571"/>
      <c r="GN571"/>
      <c r="GO571"/>
      <c r="GP571"/>
      <c r="GQ571"/>
      <c r="GR571"/>
      <c r="GS571"/>
      <c r="GT571"/>
      <c r="GU571"/>
      <c r="GV571"/>
      <c r="GW571"/>
      <c r="GX571"/>
      <c r="GY571"/>
      <c r="GZ571"/>
      <c r="HA571"/>
      <c r="HB571"/>
      <c r="HC571"/>
      <c r="HD571"/>
      <c r="HE571"/>
      <c r="HF571"/>
      <c r="HG571"/>
      <c r="HH571"/>
      <c r="HI571"/>
      <c r="HJ571"/>
      <c r="HK571"/>
      <c r="HL571"/>
      <c r="HM571"/>
      <c r="HN571"/>
      <c r="HO571"/>
      <c r="HP571"/>
      <c r="HQ571"/>
      <c r="HR571"/>
      <c r="HS571"/>
      <c r="HT571"/>
      <c r="HU571"/>
      <c r="HV571"/>
      <c r="HW571"/>
      <c r="HX571"/>
      <c r="HY571"/>
      <c r="HZ571"/>
      <c r="IA571"/>
      <c r="IB571"/>
      <c r="IC571"/>
      <c r="ID571"/>
      <c r="IE571"/>
      <c r="IF571"/>
      <c r="IG571"/>
      <c r="IH571"/>
      <c r="II571"/>
      <c r="IJ571"/>
      <c r="IK571"/>
      <c r="IL571"/>
      <c r="IM571"/>
      <c r="IN571"/>
      <c r="IO571"/>
      <c r="IP571"/>
      <c r="IQ571"/>
      <c r="IR571"/>
      <c r="IS571"/>
      <c r="IT571"/>
      <c r="IU571"/>
      <c r="IV571"/>
    </row>
    <row r="572" spans="1:256" s="5" customFormat="1" hidden="1" outlineLevel="2" x14ac:dyDescent="0.2">
      <c r="A572" s="18"/>
      <c r="B572" s="18"/>
      <c r="C572" s="36"/>
      <c r="D572" s="485" t="s">
        <v>71</v>
      </c>
      <c r="E572" s="283">
        <v>0</v>
      </c>
      <c r="F572" s="38"/>
      <c r="G572" s="164"/>
      <c r="H572" s="164"/>
      <c r="I572" s="164"/>
      <c r="J572" s="164"/>
      <c r="K572" s="164"/>
      <c r="L572" s="164"/>
      <c r="M572" s="164"/>
      <c r="N572" s="164"/>
      <c r="O572" s="164"/>
      <c r="P572" s="164"/>
      <c r="Q572" s="164"/>
      <c r="R572" s="164"/>
      <c r="S572" s="164"/>
      <c r="T572" s="164"/>
      <c r="U572" s="164"/>
      <c r="V572" s="164"/>
      <c r="W572" s="164"/>
      <c r="X572" s="164"/>
      <c r="Y572" s="164"/>
      <c r="Z572" s="164"/>
      <c r="AA572" s="164"/>
      <c r="AB572" s="164"/>
      <c r="AC572" s="164"/>
      <c r="AD572" s="164"/>
      <c r="AE572" s="164"/>
      <c r="AF572" s="164"/>
      <c r="AG572" s="164"/>
      <c r="AH572" s="164"/>
      <c r="AI572" s="164"/>
      <c r="AJ572" s="164"/>
      <c r="AK572" s="164"/>
      <c r="AL572" s="164"/>
      <c r="AM572" s="164"/>
      <c r="AN572" s="164"/>
      <c r="AO572" s="164"/>
      <c r="AP572" s="164"/>
      <c r="AQ572" s="164"/>
      <c r="AR572" s="164"/>
      <c r="AS572" s="164"/>
      <c r="AT572" s="164"/>
      <c r="AU572" s="164"/>
      <c r="AV572" s="164"/>
      <c r="AW572" s="164"/>
      <c r="AX572" s="164"/>
      <c r="AY572" s="164"/>
      <c r="AZ572" s="164"/>
      <c r="BA572" s="164"/>
      <c r="BB572" s="164"/>
      <c r="BC572" s="164"/>
      <c r="BD572" s="164"/>
      <c r="BE572" s="164"/>
      <c r="BF572" s="164"/>
      <c r="BG572" s="164"/>
      <c r="BH572" s="164"/>
      <c r="BI572" s="164"/>
      <c r="BJ572" s="18"/>
      <c r="BK572" s="18"/>
      <c r="BL572"/>
      <c r="BM572"/>
      <c r="BN572"/>
      <c r="BO572"/>
      <c r="BP572"/>
      <c r="BQ572"/>
      <c r="BR572"/>
      <c r="BS572"/>
      <c r="BT572"/>
      <c r="BU572"/>
      <c r="BV572"/>
      <c r="BW572"/>
      <c r="BX572"/>
      <c r="BY572"/>
      <c r="BZ572"/>
      <c r="CA572"/>
      <c r="CB572"/>
      <c r="CC572"/>
      <c r="CD572"/>
      <c r="CE572"/>
      <c r="CF572"/>
      <c r="CG572"/>
      <c r="CH572"/>
      <c r="CI572"/>
      <c r="CJ572"/>
      <c r="CK572"/>
      <c r="CL572"/>
      <c r="CM572"/>
      <c r="CN572"/>
      <c r="CO572"/>
      <c r="CP572"/>
      <c r="CQ572"/>
      <c r="CR572"/>
      <c r="CS572"/>
      <c r="CT572"/>
      <c r="CU572"/>
      <c r="CV572"/>
      <c r="CW572"/>
      <c r="CX572"/>
      <c r="CY572"/>
      <c r="CZ572"/>
      <c r="DA572"/>
      <c r="DB572"/>
      <c r="DC572"/>
      <c r="DD572"/>
      <c r="DE572"/>
      <c r="DF572"/>
      <c r="DG572"/>
      <c r="DH572"/>
      <c r="DI572"/>
      <c r="DJ572"/>
      <c r="DK572"/>
      <c r="DL572"/>
      <c r="DM572"/>
      <c r="DN572"/>
      <c r="DO572"/>
      <c r="DP572"/>
      <c r="DQ572"/>
      <c r="DR572"/>
      <c r="DS572"/>
      <c r="DT572"/>
      <c r="DU572"/>
      <c r="DV572"/>
      <c r="DW572"/>
      <c r="DX572"/>
      <c r="DY572"/>
      <c r="DZ572"/>
      <c r="EA572"/>
      <c r="EB572"/>
      <c r="EC572"/>
      <c r="ED572"/>
      <c r="EE572"/>
      <c r="EF572"/>
      <c r="EG572"/>
      <c r="EH572"/>
      <c r="EI572"/>
      <c r="EJ572"/>
      <c r="EK572"/>
      <c r="EL572"/>
      <c r="EM572"/>
      <c r="EN572"/>
      <c r="EO572"/>
      <c r="EP572"/>
      <c r="EQ572"/>
      <c r="ER572"/>
      <c r="ES572"/>
      <c r="ET572"/>
      <c r="EU572"/>
      <c r="EV572"/>
      <c r="EW572"/>
      <c r="EX572"/>
      <c r="EY572"/>
      <c r="EZ572"/>
      <c r="FA572"/>
      <c r="FB572"/>
      <c r="FC572"/>
      <c r="FD572"/>
      <c r="FE572"/>
      <c r="FF572"/>
      <c r="FG572"/>
      <c r="FH572"/>
      <c r="FI572"/>
      <c r="FJ572"/>
      <c r="FK572"/>
      <c r="FL572"/>
      <c r="FM572"/>
      <c r="FN572"/>
      <c r="FO572"/>
      <c r="FP572"/>
      <c r="FQ572"/>
      <c r="FR572"/>
      <c r="FS572"/>
      <c r="FT572"/>
      <c r="FU572"/>
      <c r="FV572"/>
      <c r="FW572"/>
      <c r="FX572"/>
      <c r="FY572"/>
      <c r="FZ572"/>
      <c r="GA572"/>
      <c r="GB572"/>
      <c r="GC572"/>
      <c r="GD572"/>
      <c r="GE572"/>
      <c r="GF572"/>
      <c r="GG572"/>
      <c r="GH572"/>
      <c r="GI572"/>
      <c r="GJ572"/>
      <c r="GK572"/>
      <c r="GL572"/>
      <c r="GM572"/>
      <c r="GN572"/>
      <c r="GO572"/>
      <c r="GP572"/>
      <c r="GQ572"/>
      <c r="GR572"/>
      <c r="GS572"/>
      <c r="GT572"/>
      <c r="GU572"/>
      <c r="GV572"/>
      <c r="GW572"/>
      <c r="GX572"/>
      <c r="GY572"/>
      <c r="GZ572"/>
      <c r="HA572"/>
      <c r="HB572"/>
      <c r="HC572"/>
      <c r="HD572"/>
      <c r="HE572"/>
      <c r="HF572"/>
      <c r="HG572"/>
      <c r="HH572"/>
      <c r="HI572"/>
      <c r="HJ572"/>
      <c r="HK572"/>
      <c r="HL572"/>
      <c r="HM572"/>
      <c r="HN572"/>
      <c r="HO572"/>
      <c r="HP572"/>
      <c r="HQ572"/>
      <c r="HR572"/>
      <c r="HS572"/>
      <c r="HT572"/>
      <c r="HU572"/>
      <c r="HV572"/>
      <c r="HW572"/>
      <c r="HX572"/>
      <c r="HY572"/>
      <c r="HZ572"/>
      <c r="IA572"/>
      <c r="IB572"/>
      <c r="IC572"/>
      <c r="ID572"/>
      <c r="IE572"/>
      <c r="IF572"/>
      <c r="IG572"/>
      <c r="IH572"/>
      <c r="II572"/>
      <c r="IJ572"/>
      <c r="IK572"/>
      <c r="IL572"/>
      <c r="IM572"/>
      <c r="IN572"/>
      <c r="IO572"/>
      <c r="IP572"/>
      <c r="IQ572"/>
      <c r="IR572"/>
      <c r="IS572"/>
      <c r="IT572"/>
      <c r="IU572"/>
      <c r="IV572"/>
    </row>
    <row r="573" spans="1:256" s="5" customFormat="1" hidden="1" outlineLevel="2" x14ac:dyDescent="0.2">
      <c r="A573" s="18"/>
      <c r="B573" s="18"/>
      <c r="C573" s="36"/>
      <c r="D573" s="485"/>
      <c r="E573" s="283">
        <v>1</v>
      </c>
      <c r="F573" s="38"/>
      <c r="G573" s="305"/>
      <c r="H573" s="164">
        <f>IF(A8taxstdlife="n/a","n/a",IF(H$3&gt;(A8taxstdlife+$E573),((Input!$G$150+Input!$G$116)*$G$7)-SUM($G573:G573),((Input!$G$150+Input!$G$116)*$G$7)/A8taxstdlife))</f>
        <v>0</v>
      </c>
      <c r="I573" s="164">
        <f>IF(A8taxstdlife="n/a","n/a",IF(I$3&gt;(A8taxstdlife+$E573),((Input!$G$150+Input!$G$116)*$G$7)-SUM($G573:H573),((Input!$G$150+Input!$G$116)*$G$7)/A8taxstdlife))</f>
        <v>0</v>
      </c>
      <c r="J573" s="164">
        <f>IF(A8taxstdlife="n/a","n/a",IF(J$3&gt;(A8taxstdlife+$E573),((Input!$G$150+Input!$G$116)*$G$7)-SUM($G573:I573),((Input!$G$150+Input!$G$116)*$G$7)/A8taxstdlife))</f>
        <v>0</v>
      </c>
      <c r="K573" s="164">
        <f>IF(A8taxstdlife="n/a","n/a",IF(K$3&gt;(A8taxstdlife+$E573),((Input!$G$150+Input!$G$116)*$G$7)-SUM($G573:J573),((Input!$G$150+Input!$G$116)*$G$7)/A8taxstdlife))</f>
        <v>0</v>
      </c>
      <c r="L573" s="164">
        <f>IF(A8taxstdlife="n/a","n/a",IF(L$3&gt;(A8taxstdlife+$E573),((Input!$G$150+Input!$G$116)*$G$7)-SUM($G573:K573),((Input!$G$150+Input!$G$116)*$G$7)/A8taxstdlife))</f>
        <v>0</v>
      </c>
      <c r="M573" s="164">
        <f>IF(A8taxstdlife="n/a","n/a",IF(M$3&gt;(A8taxstdlife+$E573),((Input!$G$150+Input!$G$116)*$G$7)-SUM($G573:L573),((Input!$G$150+Input!$G$116)*$G$7)/A8taxstdlife))</f>
        <v>0</v>
      </c>
      <c r="N573" s="164">
        <f>IF(A8taxstdlife="n/a","n/a",IF(N$3&gt;(A8taxstdlife+$E573),((Input!$G$150+Input!$G$116)*$G$7)-SUM($G573:M573),((Input!$G$150+Input!$G$116)*$G$7)/A8taxstdlife))</f>
        <v>0</v>
      </c>
      <c r="O573" s="164">
        <f>IF(A8taxstdlife="n/a","n/a",IF(O$3&gt;(A8taxstdlife+$E573),((Input!$G$150+Input!$G$116)*$G$7)-SUM($G573:N573),((Input!$G$150+Input!$G$116)*$G$7)/A8taxstdlife))</f>
        <v>0</v>
      </c>
      <c r="P573" s="164">
        <f>IF(A8taxstdlife="n/a","n/a",IF(P$3&gt;(A8taxstdlife+$E573),((Input!$G$150+Input!$G$116)*$G$7)-SUM($G573:O573),((Input!$G$150+Input!$G$116)*$G$7)/A8taxstdlife))</f>
        <v>0</v>
      </c>
      <c r="Q573" s="164">
        <f>IF(A8taxstdlife="n/a","n/a",IF(Q$3&gt;(A8taxstdlife+$E573),((Input!$G$150+Input!$G$116)*$G$7)-SUM($G573:P573),((Input!$G$150+Input!$G$116)*$G$7)/A8taxstdlife))</f>
        <v>0</v>
      </c>
      <c r="R573" s="164">
        <f>IF(A8taxstdlife="n/a","n/a",IF(R$3&gt;(A8taxstdlife+$E573),((Input!$G$150+Input!$G$116)*$G$7)-SUM($G573:Q573),((Input!$G$150+Input!$G$116)*$G$7)/A8taxstdlife))</f>
        <v>0</v>
      </c>
      <c r="S573" s="164">
        <f>IF(A8taxstdlife="n/a","n/a",IF(S$3&gt;(A8taxstdlife+$E573),((Input!$G$150+Input!$G$116)*$G$7)-SUM($G573:R573),((Input!$G$150+Input!$G$116)*$G$7)/A8taxstdlife))</f>
        <v>0</v>
      </c>
      <c r="T573" s="164">
        <f>IF(A8taxstdlife="n/a","n/a",IF(T$3&gt;(A8taxstdlife+$E573),((Input!$G$150+Input!$G$116)*$G$7)-SUM($G573:S573),((Input!$G$150+Input!$G$116)*$G$7)/A8taxstdlife))</f>
        <v>0</v>
      </c>
      <c r="U573" s="164">
        <f>IF(A8taxstdlife="n/a","n/a",IF(U$3&gt;(A8taxstdlife+$E573),((Input!$G$150+Input!$G$116)*$G$7)-SUM($G573:T573),((Input!$G$150+Input!$G$116)*$G$7)/A8taxstdlife))</f>
        <v>0</v>
      </c>
      <c r="V573" s="164">
        <f>IF(A8taxstdlife="n/a","n/a",IF(V$3&gt;(A8taxstdlife+$E573),((Input!$G$150+Input!$G$116)*$G$7)-SUM($G573:U573),((Input!$G$150+Input!$G$116)*$G$7)/A8taxstdlife))</f>
        <v>0</v>
      </c>
      <c r="W573" s="164">
        <f>IF(A8taxstdlife="n/a","n/a",IF(W$3&gt;(A8taxstdlife+$E573),((Input!$G$150+Input!$G$116)*$G$7)-SUM($G573:V573),((Input!$G$150+Input!$G$116)*$G$7)/A8taxstdlife))</f>
        <v>0</v>
      </c>
      <c r="X573" s="164">
        <f>IF(A8taxstdlife="n/a","n/a",IF(X$3&gt;(A8taxstdlife+$E573),((Input!$G$150+Input!$G$116)*$G$7)-SUM($G573:W573),((Input!$G$150+Input!$G$116)*$G$7)/A8taxstdlife))</f>
        <v>0</v>
      </c>
      <c r="Y573" s="164">
        <f>IF(A8taxstdlife="n/a","n/a",IF(Y$3&gt;(A8taxstdlife+$E573),((Input!$G$150+Input!$G$116)*$G$7)-SUM($G573:X573),((Input!$G$150+Input!$G$116)*$G$7)/A8taxstdlife))</f>
        <v>0</v>
      </c>
      <c r="Z573" s="164">
        <f>IF(A8taxstdlife="n/a","n/a",IF(Z$3&gt;(A8taxstdlife+$E573),((Input!$G$150+Input!$G$116)*$G$7)-SUM($G573:Y573),((Input!$G$150+Input!$G$116)*$G$7)/A8taxstdlife))</f>
        <v>0</v>
      </c>
      <c r="AA573" s="164">
        <f>IF(A8taxstdlife="n/a","n/a",IF(AA$3&gt;(A8taxstdlife+$E573),((Input!$G$150+Input!$G$116)*$G$7)-SUM($G573:Z573),((Input!$G$150+Input!$G$116)*$G$7)/A8taxstdlife))</f>
        <v>0</v>
      </c>
      <c r="AB573" s="164">
        <f>IF(A8taxstdlife="n/a","n/a",IF(AB$3&gt;(A8taxstdlife+$E573),((Input!$G$150+Input!$G$116)*$G$7)-SUM($G573:AA573),((Input!$G$150+Input!$G$116)*$G$7)/A8taxstdlife))</f>
        <v>0</v>
      </c>
      <c r="AC573" s="164">
        <f>IF(A8taxstdlife="n/a","n/a",IF(AC$3&gt;(A8taxstdlife+$E573),((Input!$G$150+Input!$G$116)*$G$7)-SUM($G573:AB573),((Input!$G$150+Input!$G$116)*$G$7)/A8taxstdlife))</f>
        <v>0</v>
      </c>
      <c r="AD573" s="164">
        <f>IF(A8taxstdlife="n/a","n/a",IF(AD$3&gt;(A8taxstdlife+$E573),((Input!$G$150+Input!$G$116)*$G$7)-SUM($G573:AC573),((Input!$G$150+Input!$G$116)*$G$7)/A8taxstdlife))</f>
        <v>0</v>
      </c>
      <c r="AE573" s="164">
        <f>IF(A8taxstdlife="n/a","n/a",IF(AE$3&gt;(A8taxstdlife+$E573),((Input!$G$150+Input!$G$116)*$G$7)-SUM($G573:AD573),((Input!$G$150+Input!$G$116)*$G$7)/A8taxstdlife))</f>
        <v>0</v>
      </c>
      <c r="AF573" s="164">
        <f>IF(A8taxstdlife="n/a","n/a",IF(AF$3&gt;(A8taxstdlife+$E573),((Input!$G$150+Input!$G$116)*$G$7)-SUM($G573:AE573),((Input!$G$150+Input!$G$116)*$G$7)/A8taxstdlife))</f>
        <v>0</v>
      </c>
      <c r="AG573" s="164">
        <f>IF(A8taxstdlife="n/a","n/a",IF(AG$3&gt;(A8taxstdlife+$E573),((Input!$G$150+Input!$G$116)*$G$7)-SUM($G573:AF573),((Input!$G$150+Input!$G$116)*$G$7)/A8taxstdlife))</f>
        <v>0</v>
      </c>
      <c r="AH573" s="164">
        <f>IF(A8taxstdlife="n/a","n/a",IF(AH$3&gt;(A8taxstdlife+$E573),((Input!$G$150+Input!$G$116)*$G$7)-SUM($G573:AG573),((Input!$G$150+Input!$G$116)*$G$7)/A8taxstdlife))</f>
        <v>0</v>
      </c>
      <c r="AI573" s="164">
        <f>IF(A8taxstdlife="n/a","n/a",IF(AI$3&gt;(A8taxstdlife+$E573),((Input!$G$150+Input!$G$116)*$G$7)-SUM($G573:AH573),((Input!$G$150+Input!$G$116)*$G$7)/A8taxstdlife))</f>
        <v>0</v>
      </c>
      <c r="AJ573" s="164">
        <f>IF(A8taxstdlife="n/a","n/a",IF(AJ$3&gt;(A8taxstdlife+$E573),((Input!$G$150+Input!$G$116)*$G$7)-SUM($G573:AI573),((Input!$G$150+Input!$G$116)*$G$7)/A8taxstdlife))</f>
        <v>0</v>
      </c>
      <c r="AK573" s="164">
        <f>IF(A8taxstdlife="n/a","n/a",IF(AK$3&gt;(A8taxstdlife+$E573),((Input!$G$150+Input!$G$116)*$G$7)-SUM($G573:AJ573),((Input!$G$150+Input!$G$116)*$G$7)/A8taxstdlife))</f>
        <v>0</v>
      </c>
      <c r="AL573" s="164">
        <f>IF(A8taxstdlife="n/a","n/a",IF(AL$3&gt;(A8taxstdlife+$E573),((Input!$G$150+Input!$G$116)*$G$7)-SUM($G573:AK573),((Input!$G$150+Input!$G$116)*$G$7)/A8taxstdlife))</f>
        <v>0</v>
      </c>
      <c r="AM573" s="164">
        <f>IF(A8taxstdlife="n/a","n/a",IF(AM$3&gt;(A8taxstdlife+$E573),((Input!$G$150+Input!$G$116)*$G$7)-SUM($G573:AL573),((Input!$G$150+Input!$G$116)*$G$7)/A8taxstdlife))</f>
        <v>0</v>
      </c>
      <c r="AN573" s="164">
        <f>IF(A8taxstdlife="n/a","n/a",IF(AN$3&gt;(A8taxstdlife+$E573),((Input!$G$150+Input!$G$116)*$G$7)-SUM($G573:AM573),((Input!$G$150+Input!$G$116)*$G$7)/A8taxstdlife))</f>
        <v>0</v>
      </c>
      <c r="AO573" s="164">
        <f>IF(A8taxstdlife="n/a","n/a",IF(AO$3&gt;(A8taxstdlife+$E573),((Input!$G$150+Input!$G$116)*$G$7)-SUM($G573:AN573),((Input!$G$150+Input!$G$116)*$G$7)/A8taxstdlife))</f>
        <v>0</v>
      </c>
      <c r="AP573" s="164">
        <f>IF(A8taxstdlife="n/a","n/a",IF(AP$3&gt;(A8taxstdlife+$E573),((Input!$G$150+Input!$G$116)*$G$7)-SUM($G573:AO573),((Input!$G$150+Input!$G$116)*$G$7)/A8taxstdlife))</f>
        <v>0</v>
      </c>
      <c r="AQ573" s="164">
        <f>IF(A8taxstdlife="n/a","n/a",IF(AQ$3&gt;(A8taxstdlife+$E573),((Input!$G$150+Input!$G$116)*$G$7)-SUM($G573:AP573),((Input!$G$150+Input!$G$116)*$G$7)/A8taxstdlife))</f>
        <v>0</v>
      </c>
      <c r="AR573" s="164">
        <f>IF(A8taxstdlife="n/a","n/a",IF(AR$3&gt;(A8taxstdlife+$E573),((Input!$G$150+Input!$G$116)*$G$7)-SUM($G573:AQ573),((Input!$G$150+Input!$G$116)*$G$7)/A8taxstdlife))</f>
        <v>0</v>
      </c>
      <c r="AS573" s="164">
        <f>IF(A8taxstdlife="n/a","n/a",IF(AS$3&gt;(A8taxstdlife+$E573),((Input!$G$150+Input!$G$116)*$G$7)-SUM($G573:AR573),((Input!$G$150+Input!$G$116)*$G$7)/A8taxstdlife))</f>
        <v>0</v>
      </c>
      <c r="AT573" s="164">
        <f>IF(A8taxstdlife="n/a","n/a",IF(AT$3&gt;(A8taxstdlife+$E573),((Input!$G$150+Input!$G$116)*$G$7)-SUM($G573:AS573),((Input!$G$150+Input!$G$116)*$G$7)/A8taxstdlife))</f>
        <v>0</v>
      </c>
      <c r="AU573" s="164">
        <f>IF(A8taxstdlife="n/a","n/a",IF(AU$3&gt;(A8taxstdlife+$E573),((Input!$G$150+Input!$G$116)*$G$7)-SUM($G573:AT573),((Input!$G$150+Input!$G$116)*$G$7)/A8taxstdlife))</f>
        <v>0</v>
      </c>
      <c r="AV573" s="164">
        <f>IF(A8taxstdlife="n/a","n/a",IF(AV$3&gt;(A8taxstdlife+$E573),((Input!$G$150+Input!$G$116)*$G$7)-SUM($G573:AU573),((Input!$G$150+Input!$G$116)*$G$7)/A8taxstdlife))</f>
        <v>0</v>
      </c>
      <c r="AW573" s="164">
        <f>IF(A8taxstdlife="n/a","n/a",IF(AW$3&gt;(A8taxstdlife+$E573),((Input!$G$150+Input!$G$116)*$G$7)-SUM($G573:AV573),((Input!$G$150+Input!$G$116)*$G$7)/A8taxstdlife))</f>
        <v>0</v>
      </c>
      <c r="AX573" s="164">
        <f>IF(A8taxstdlife="n/a","n/a",IF(AX$3&gt;(A8taxstdlife+$E573),((Input!$G$150+Input!$G$116)*$G$7)-SUM($G573:AW573),((Input!$G$150+Input!$G$116)*$G$7)/A8taxstdlife))</f>
        <v>0</v>
      </c>
      <c r="AY573" s="164">
        <f>IF(A8taxstdlife="n/a","n/a",IF(AY$3&gt;(A8taxstdlife+$E573),((Input!$G$150+Input!$G$116)*$G$7)-SUM($G573:AX573),((Input!$G$150+Input!$G$116)*$G$7)/A8taxstdlife))</f>
        <v>0</v>
      </c>
      <c r="AZ573" s="164">
        <f>IF(A8taxstdlife="n/a","n/a",IF(AZ$3&gt;(A8taxstdlife+$E573),((Input!$G$150+Input!$G$116)*$G$7)-SUM($G573:AY573),((Input!$G$150+Input!$G$116)*$G$7)/A8taxstdlife))</f>
        <v>0</v>
      </c>
      <c r="BA573" s="164">
        <f>IF(A8taxstdlife="n/a","n/a",IF(BA$3&gt;(A8taxstdlife+$E573),((Input!$G$150+Input!$G$116)*$G$7)-SUM($G573:AZ573),((Input!$G$150+Input!$G$116)*$G$7)/A8taxstdlife))</f>
        <v>0</v>
      </c>
      <c r="BB573" s="164">
        <f>IF(A8taxstdlife="n/a","n/a",IF(BB$3&gt;(A8taxstdlife+$E573),((Input!$G$150+Input!$G$116)*$G$7)-SUM($G573:BA573),((Input!$G$150+Input!$G$116)*$G$7)/A8taxstdlife))</f>
        <v>0</v>
      </c>
      <c r="BC573" s="164">
        <f>IF(A8taxstdlife="n/a","n/a",IF(BC$3&gt;(A8taxstdlife+$E573),((Input!$G$150+Input!$G$116)*$G$7)-SUM($G573:BB573),((Input!$G$150+Input!$G$116)*$G$7)/A8taxstdlife))</f>
        <v>0</v>
      </c>
      <c r="BD573" s="164">
        <f>IF(A8taxstdlife="n/a","n/a",IF(BD$3&gt;(A8taxstdlife+$E573),((Input!$G$150+Input!$G$116)*$G$7)-SUM($G573:BC573),((Input!$G$150+Input!$G$116)*$G$7)/A8taxstdlife))</f>
        <v>0</v>
      </c>
      <c r="BE573" s="164">
        <f>IF(A8taxstdlife="n/a","n/a",IF(BE$3&gt;(A8taxstdlife+$E573),((Input!$G$150+Input!$G$116)*$G$7)-SUM($G573:BD573),((Input!$G$150+Input!$G$116)*$G$7)/A8taxstdlife))</f>
        <v>0</v>
      </c>
      <c r="BF573" s="164">
        <f>IF(A8taxstdlife="n/a","n/a",IF(BF$3&gt;(A8taxstdlife+$E573),((Input!$G$150+Input!$G$116)*$G$7)-SUM($G573:BE573),((Input!$G$150+Input!$G$116)*$G$7)/A8taxstdlife))</f>
        <v>0</v>
      </c>
      <c r="BG573" s="164">
        <f>IF(A8taxstdlife="n/a","n/a",IF(BG$3&gt;(A8taxstdlife+$E573),((Input!$G$150+Input!$G$116)*$G$7)-SUM($G573:BF573),((Input!$G$150+Input!$G$116)*$G$7)/A8taxstdlife))</f>
        <v>0</v>
      </c>
      <c r="BH573" s="164">
        <f>IF(A8taxstdlife="n/a","n/a",IF(BH$3&gt;(A8taxstdlife+$E573),((Input!$G$150+Input!$G$116)*$G$7)-SUM($G573:BG573),((Input!$G$150+Input!$G$116)*$G$7)/A8taxstdlife))</f>
        <v>0</v>
      </c>
      <c r="BI573" s="164">
        <f>IF(A8taxstdlife="n/a","n/a",IF(BI$3&gt;(A8taxstdlife+$E573),((Input!$G$150+Input!$G$116)*$G$7)-SUM($G573:BH573),((Input!$G$150+Input!$G$116)*$G$7)/A8taxstdlife))</f>
        <v>0</v>
      </c>
      <c r="BJ573" s="18"/>
      <c r="BK573" s="18"/>
      <c r="BL573"/>
      <c r="BM573"/>
      <c r="BN573"/>
      <c r="BO573"/>
      <c r="BP573"/>
      <c r="BQ573"/>
      <c r="BR573"/>
      <c r="BS573"/>
      <c r="BT573"/>
      <c r="BU573"/>
      <c r="BV573"/>
      <c r="BW573"/>
      <c r="BX573"/>
      <c r="BY573"/>
      <c r="BZ573"/>
      <c r="CA573"/>
      <c r="CB573"/>
      <c r="CC573"/>
      <c r="CD573"/>
      <c r="CE573"/>
      <c r="CF573"/>
      <c r="CG573"/>
      <c r="CH573"/>
      <c r="CI573"/>
      <c r="CJ573"/>
      <c r="CK573"/>
      <c r="CL573"/>
      <c r="CM573"/>
      <c r="CN573"/>
      <c r="CO573"/>
      <c r="CP573"/>
      <c r="CQ573"/>
      <c r="CR573"/>
      <c r="CS573"/>
      <c r="CT573"/>
      <c r="CU573"/>
      <c r="CV573"/>
      <c r="CW573"/>
      <c r="CX573"/>
      <c r="CY573"/>
      <c r="CZ573"/>
      <c r="DA573"/>
      <c r="DB573"/>
      <c r="DC573"/>
      <c r="DD573"/>
      <c r="DE573"/>
      <c r="DF573"/>
      <c r="DG573"/>
      <c r="DH573"/>
      <c r="DI573"/>
      <c r="DJ573"/>
      <c r="DK573"/>
      <c r="DL573"/>
      <c r="DM573"/>
      <c r="DN573"/>
      <c r="DO573"/>
      <c r="DP573"/>
      <c r="DQ573"/>
      <c r="DR573"/>
      <c r="DS573"/>
      <c r="DT573"/>
      <c r="DU573"/>
      <c r="DV573"/>
      <c r="DW573"/>
      <c r="DX573"/>
      <c r="DY573"/>
      <c r="DZ573"/>
      <c r="EA573"/>
      <c r="EB573"/>
      <c r="EC573"/>
      <c r="ED573"/>
      <c r="EE573"/>
      <c r="EF573"/>
      <c r="EG573"/>
      <c r="EH573"/>
      <c r="EI573"/>
      <c r="EJ573"/>
      <c r="EK573"/>
      <c r="EL573"/>
      <c r="EM573"/>
      <c r="EN573"/>
      <c r="EO573"/>
      <c r="EP573"/>
      <c r="EQ573"/>
      <c r="ER573"/>
      <c r="ES573"/>
      <c r="ET573"/>
      <c r="EU573"/>
      <c r="EV573"/>
      <c r="EW573"/>
      <c r="EX573"/>
      <c r="EY573"/>
      <c r="EZ573"/>
      <c r="FA573"/>
      <c r="FB573"/>
      <c r="FC573"/>
      <c r="FD573"/>
      <c r="FE573"/>
      <c r="FF573"/>
      <c r="FG573"/>
      <c r="FH573"/>
      <c r="FI573"/>
      <c r="FJ573"/>
      <c r="FK573"/>
      <c r="FL573"/>
      <c r="FM573"/>
      <c r="FN573"/>
      <c r="FO573"/>
      <c r="FP573"/>
      <c r="FQ573"/>
      <c r="FR573"/>
      <c r="FS573"/>
      <c r="FT573"/>
      <c r="FU573"/>
      <c r="FV573"/>
      <c r="FW573"/>
      <c r="FX573"/>
      <c r="FY573"/>
      <c r="FZ573"/>
      <c r="GA573"/>
      <c r="GB573"/>
      <c r="GC573"/>
      <c r="GD573"/>
      <c r="GE573"/>
      <c r="GF573"/>
      <c r="GG573"/>
      <c r="GH573"/>
      <c r="GI573"/>
      <c r="GJ573"/>
      <c r="GK573"/>
      <c r="GL573"/>
      <c r="GM573"/>
      <c r="GN573"/>
      <c r="GO573"/>
      <c r="GP573"/>
      <c r="GQ573"/>
      <c r="GR573"/>
      <c r="GS573"/>
      <c r="GT573"/>
      <c r="GU573"/>
      <c r="GV573"/>
      <c r="GW573"/>
      <c r="GX573"/>
      <c r="GY573"/>
      <c r="GZ573"/>
      <c r="HA573"/>
      <c r="HB573"/>
      <c r="HC573"/>
      <c r="HD573"/>
      <c r="HE573"/>
      <c r="HF573"/>
      <c r="HG573"/>
      <c r="HH573"/>
      <c r="HI573"/>
      <c r="HJ573"/>
      <c r="HK573"/>
      <c r="HL573"/>
      <c r="HM573"/>
      <c r="HN573"/>
      <c r="HO573"/>
      <c r="HP573"/>
      <c r="HQ573"/>
      <c r="HR573"/>
      <c r="HS573"/>
      <c r="HT573"/>
      <c r="HU573"/>
      <c r="HV573"/>
      <c r="HW573"/>
      <c r="HX573"/>
      <c r="HY573"/>
      <c r="HZ573"/>
      <c r="IA573"/>
      <c r="IB573"/>
      <c r="IC573"/>
      <c r="ID573"/>
      <c r="IE573"/>
      <c r="IF573"/>
      <c r="IG573"/>
      <c r="IH573"/>
      <c r="II573"/>
      <c r="IJ573"/>
      <c r="IK573"/>
      <c r="IL573"/>
      <c r="IM573"/>
      <c r="IN573"/>
      <c r="IO573"/>
      <c r="IP573"/>
      <c r="IQ573"/>
      <c r="IR573"/>
      <c r="IS573"/>
      <c r="IT573"/>
      <c r="IU573"/>
      <c r="IV573"/>
    </row>
    <row r="574" spans="1:256" s="5" customFormat="1" hidden="1" outlineLevel="2" x14ac:dyDescent="0.2">
      <c r="A574" s="18"/>
      <c r="B574" s="18"/>
      <c r="C574" s="36"/>
      <c r="D574" s="485"/>
      <c r="E574" s="283">
        <v>2</v>
      </c>
      <c r="F574" s="38"/>
      <c r="G574" s="306"/>
      <c r="H574" s="307"/>
      <c r="I574" s="164">
        <f>IF(A8taxstdlife="n/a","n/a",IF(I$3&gt;(A8taxstdlife+$E574),((Input!$H$150+Input!$H$116)*$H$7)-SUM($H574:H574),((Input!$H$150+Input!$H$116)*$H$7)/A8taxstdlife))</f>
        <v>0</v>
      </c>
      <c r="J574" s="164">
        <f>IF(A8taxstdlife="n/a","n/a",IF(J$3&gt;(A8taxstdlife+$E574),((Input!$H$150+Input!$H$116)*$H$7)-SUM($H574:I574),((Input!$H$150+Input!$H$116)*$H$7)/A8taxstdlife))</f>
        <v>0</v>
      </c>
      <c r="K574" s="164">
        <f>IF(A8taxstdlife="n/a","n/a",IF(K$3&gt;(A8taxstdlife+$E574),((Input!$H$150+Input!$H$116)*$H$7)-SUM($H574:J574),((Input!$H$150+Input!$H$116)*$H$7)/A8taxstdlife))</f>
        <v>0</v>
      </c>
      <c r="L574" s="164">
        <f>IF(A8taxstdlife="n/a","n/a",IF(L$3&gt;(A8taxstdlife+$E574),((Input!$H$150+Input!$H$116)*$H$7)-SUM($H574:K574),((Input!$H$150+Input!$H$116)*$H$7)/A8taxstdlife))</f>
        <v>0</v>
      </c>
      <c r="M574" s="164">
        <f>IF(A8taxstdlife="n/a","n/a",IF(M$3&gt;(A8taxstdlife+$E574),((Input!$H$150+Input!$H$116)*$H$7)-SUM($H574:L574),((Input!$H$150+Input!$H$116)*$H$7)/A8taxstdlife))</f>
        <v>0</v>
      </c>
      <c r="N574" s="164">
        <f>IF(A8taxstdlife="n/a","n/a",IF(N$3&gt;(A8taxstdlife+$E574),((Input!$H$150+Input!$H$116)*$H$7)-SUM($H574:M574),((Input!$H$150+Input!$H$116)*$H$7)/A8taxstdlife))</f>
        <v>0</v>
      </c>
      <c r="O574" s="164">
        <f>IF(A8taxstdlife="n/a","n/a",IF(O$3&gt;(A8taxstdlife+$E574),((Input!$H$150+Input!$H$116)*$H$7)-SUM($H574:N574),((Input!$H$150+Input!$H$116)*$H$7)/A8taxstdlife))</f>
        <v>0</v>
      </c>
      <c r="P574" s="164">
        <f>IF(A8taxstdlife="n/a","n/a",IF(P$3&gt;(A8taxstdlife+$E574),((Input!$H$150+Input!$H$116)*$H$7)-SUM($H574:O574),((Input!$H$150+Input!$H$116)*$H$7)/A8taxstdlife))</f>
        <v>0</v>
      </c>
      <c r="Q574" s="164">
        <f>IF(A8taxstdlife="n/a","n/a",IF(Q$3&gt;(A8taxstdlife+$E574),((Input!$H$150+Input!$H$116)*$H$7)-SUM($H574:P574),((Input!$H$150+Input!$H$116)*$H$7)/A8taxstdlife))</f>
        <v>0</v>
      </c>
      <c r="R574" s="164">
        <f>IF(A8taxstdlife="n/a","n/a",IF(R$3&gt;(A8taxstdlife+$E574),((Input!$H$150+Input!$H$116)*$H$7)-SUM($H574:Q574),((Input!$H$150+Input!$H$116)*$H$7)/A8taxstdlife))</f>
        <v>0</v>
      </c>
      <c r="S574" s="164">
        <f>IF(A8taxstdlife="n/a","n/a",IF(S$3&gt;(A8taxstdlife+$E574),((Input!$H$150+Input!$H$116)*$H$7)-SUM($H574:R574),((Input!$H$150+Input!$H$116)*$H$7)/A8taxstdlife))</f>
        <v>0</v>
      </c>
      <c r="T574" s="164">
        <f>IF(A8taxstdlife="n/a","n/a",IF(T$3&gt;(A8taxstdlife+$E574),((Input!$H$150+Input!$H$116)*$H$7)-SUM($H574:S574),((Input!$H$150+Input!$H$116)*$H$7)/A8taxstdlife))</f>
        <v>0</v>
      </c>
      <c r="U574" s="164">
        <f>IF(A8taxstdlife="n/a","n/a",IF(U$3&gt;(A8taxstdlife+$E574),((Input!$H$150+Input!$H$116)*$H$7)-SUM($H574:T574),((Input!$H$150+Input!$H$116)*$H$7)/A8taxstdlife))</f>
        <v>0</v>
      </c>
      <c r="V574" s="164">
        <f>IF(A8taxstdlife="n/a","n/a",IF(V$3&gt;(A8taxstdlife+$E574),((Input!$H$150+Input!$H$116)*$H$7)-SUM($H574:U574),((Input!$H$150+Input!$H$116)*$H$7)/A8taxstdlife))</f>
        <v>0</v>
      </c>
      <c r="W574" s="164">
        <f>IF(A8taxstdlife="n/a","n/a",IF(W$3&gt;(A8taxstdlife+$E574),((Input!$H$150+Input!$H$116)*$H$7)-SUM($H574:V574),((Input!$H$150+Input!$H$116)*$H$7)/A8taxstdlife))</f>
        <v>0</v>
      </c>
      <c r="X574" s="164">
        <f>IF(A8taxstdlife="n/a","n/a",IF(X$3&gt;(A8taxstdlife+$E574),((Input!$H$150+Input!$H$116)*$H$7)-SUM($H574:W574),((Input!$H$150+Input!$H$116)*$H$7)/A8taxstdlife))</f>
        <v>0</v>
      </c>
      <c r="Y574" s="164">
        <f>IF(A8taxstdlife="n/a","n/a",IF(Y$3&gt;(A8taxstdlife+$E574),((Input!$H$150+Input!$H$116)*$H$7)-SUM($H574:X574),((Input!$H$150+Input!$H$116)*$H$7)/A8taxstdlife))</f>
        <v>0</v>
      </c>
      <c r="Z574" s="164">
        <f>IF(A8taxstdlife="n/a","n/a",IF(Z$3&gt;(A8taxstdlife+$E574),((Input!$H$150+Input!$H$116)*$H$7)-SUM($H574:Y574),((Input!$H$150+Input!$H$116)*$H$7)/A8taxstdlife))</f>
        <v>0</v>
      </c>
      <c r="AA574" s="164">
        <f>IF(A8taxstdlife="n/a","n/a",IF(AA$3&gt;(A8taxstdlife+$E574),((Input!$H$150+Input!$H$116)*$H$7)-SUM($H574:Z574),((Input!$H$150+Input!$H$116)*$H$7)/A8taxstdlife))</f>
        <v>0</v>
      </c>
      <c r="AB574" s="164">
        <f>IF(A8taxstdlife="n/a","n/a",IF(AB$3&gt;(A8taxstdlife+$E574),((Input!$H$150+Input!$H$116)*$H$7)-SUM($H574:AA574),((Input!$H$150+Input!$H$116)*$H$7)/A8taxstdlife))</f>
        <v>0</v>
      </c>
      <c r="AC574" s="164">
        <f>IF(A8taxstdlife="n/a","n/a",IF(AC$3&gt;(A8taxstdlife+$E574),((Input!$H$150+Input!$H$116)*$H$7)-SUM($H574:AB574),((Input!$H$150+Input!$H$116)*$H$7)/A8taxstdlife))</f>
        <v>0</v>
      </c>
      <c r="AD574" s="164">
        <f>IF(A8taxstdlife="n/a","n/a",IF(AD$3&gt;(A8taxstdlife+$E574),((Input!$H$150+Input!$H$116)*$H$7)-SUM($H574:AC574),((Input!$H$150+Input!$H$116)*$H$7)/A8taxstdlife))</f>
        <v>0</v>
      </c>
      <c r="AE574" s="164">
        <f>IF(A8taxstdlife="n/a","n/a",IF(AE$3&gt;(A8taxstdlife+$E574),((Input!$H$150+Input!$H$116)*$H$7)-SUM($H574:AD574),((Input!$H$150+Input!$H$116)*$H$7)/A8taxstdlife))</f>
        <v>0</v>
      </c>
      <c r="AF574" s="164">
        <f>IF(A8taxstdlife="n/a","n/a",IF(AF$3&gt;(A8taxstdlife+$E574),((Input!$H$150+Input!$H$116)*$H$7)-SUM($H574:AE574),((Input!$H$150+Input!$H$116)*$H$7)/A8taxstdlife))</f>
        <v>0</v>
      </c>
      <c r="AG574" s="164">
        <f>IF(A8taxstdlife="n/a","n/a",IF(AG$3&gt;(A8taxstdlife+$E574),((Input!$H$150+Input!$H$116)*$H$7)-SUM($H574:AF574),((Input!$H$150+Input!$H$116)*$H$7)/A8taxstdlife))</f>
        <v>0</v>
      </c>
      <c r="AH574" s="164">
        <f>IF(A8taxstdlife="n/a","n/a",IF(AH$3&gt;(A8taxstdlife+$E574),((Input!$H$150+Input!$H$116)*$H$7)-SUM($H574:AG574),((Input!$H$150+Input!$H$116)*$H$7)/A8taxstdlife))</f>
        <v>0</v>
      </c>
      <c r="AI574" s="164">
        <f>IF(A8taxstdlife="n/a","n/a",IF(AI$3&gt;(A8taxstdlife+$E574),((Input!$H$150+Input!$H$116)*$H$7)-SUM($H574:AH574),((Input!$H$150+Input!$H$116)*$H$7)/A8taxstdlife))</f>
        <v>0</v>
      </c>
      <c r="AJ574" s="164">
        <f>IF(A8taxstdlife="n/a","n/a",IF(AJ$3&gt;(A8taxstdlife+$E574),((Input!$H$150+Input!$H$116)*$H$7)-SUM($H574:AI574),((Input!$H$150+Input!$H$116)*$H$7)/A8taxstdlife))</f>
        <v>0</v>
      </c>
      <c r="AK574" s="164">
        <f>IF(A8taxstdlife="n/a","n/a",IF(AK$3&gt;(A8taxstdlife+$E574),((Input!$H$150+Input!$H$116)*$H$7)-SUM($H574:AJ574),((Input!$H$150+Input!$H$116)*$H$7)/A8taxstdlife))</f>
        <v>0</v>
      </c>
      <c r="AL574" s="164">
        <f>IF(A8taxstdlife="n/a","n/a",IF(AL$3&gt;(A8taxstdlife+$E574),((Input!$H$150+Input!$H$116)*$H$7)-SUM($H574:AK574),((Input!$H$150+Input!$H$116)*$H$7)/A8taxstdlife))</f>
        <v>0</v>
      </c>
      <c r="AM574" s="164">
        <f>IF(A8taxstdlife="n/a","n/a",IF(AM$3&gt;(A8taxstdlife+$E574),((Input!$H$150+Input!$H$116)*$H$7)-SUM($H574:AL574),((Input!$H$150+Input!$H$116)*$H$7)/A8taxstdlife))</f>
        <v>0</v>
      </c>
      <c r="AN574" s="164">
        <f>IF(A8taxstdlife="n/a","n/a",IF(AN$3&gt;(A8taxstdlife+$E574),((Input!$H$150+Input!$H$116)*$H$7)-SUM($H574:AM574),((Input!$H$150+Input!$H$116)*$H$7)/A8taxstdlife))</f>
        <v>0</v>
      </c>
      <c r="AO574" s="164">
        <f>IF(A8taxstdlife="n/a","n/a",IF(AO$3&gt;(A8taxstdlife+$E574),((Input!$H$150+Input!$H$116)*$H$7)-SUM($H574:AN574),((Input!$H$150+Input!$H$116)*$H$7)/A8taxstdlife))</f>
        <v>0</v>
      </c>
      <c r="AP574" s="164">
        <f>IF(A8taxstdlife="n/a","n/a",IF(AP$3&gt;(A8taxstdlife+$E574),((Input!$H$150+Input!$H$116)*$H$7)-SUM($H574:AO574),((Input!$H$150+Input!$H$116)*$H$7)/A8taxstdlife))</f>
        <v>0</v>
      </c>
      <c r="AQ574" s="164">
        <f>IF(A8taxstdlife="n/a","n/a",IF(AQ$3&gt;(A8taxstdlife+$E574),((Input!$H$150+Input!$H$116)*$H$7)-SUM($H574:AP574),((Input!$H$150+Input!$H$116)*$H$7)/A8taxstdlife))</f>
        <v>0</v>
      </c>
      <c r="AR574" s="164">
        <f>IF(A8taxstdlife="n/a","n/a",IF(AR$3&gt;(A8taxstdlife+$E574),((Input!$H$150+Input!$H$116)*$H$7)-SUM($H574:AQ574),((Input!$H$150+Input!$H$116)*$H$7)/A8taxstdlife))</f>
        <v>0</v>
      </c>
      <c r="AS574" s="164">
        <f>IF(A8taxstdlife="n/a","n/a",IF(AS$3&gt;(A8taxstdlife+$E574),((Input!$H$150+Input!$H$116)*$H$7)-SUM($H574:AR574),((Input!$H$150+Input!$H$116)*$H$7)/A8taxstdlife))</f>
        <v>0</v>
      </c>
      <c r="AT574" s="164">
        <f>IF(A8taxstdlife="n/a","n/a",IF(AT$3&gt;(A8taxstdlife+$E574),((Input!$H$150+Input!$H$116)*$H$7)-SUM($H574:AS574),((Input!$H$150+Input!$H$116)*$H$7)/A8taxstdlife))</f>
        <v>0</v>
      </c>
      <c r="AU574" s="164">
        <f>IF(A8taxstdlife="n/a","n/a",IF(AU$3&gt;(A8taxstdlife+$E574),((Input!$H$150+Input!$H$116)*$H$7)-SUM($H574:AT574),((Input!$H$150+Input!$H$116)*$H$7)/A8taxstdlife))</f>
        <v>0</v>
      </c>
      <c r="AV574" s="164">
        <f>IF(A8taxstdlife="n/a","n/a",IF(AV$3&gt;(A8taxstdlife+$E574),((Input!$H$150+Input!$H$116)*$H$7)-SUM($H574:AU574),((Input!$H$150+Input!$H$116)*$H$7)/A8taxstdlife))</f>
        <v>0</v>
      </c>
      <c r="AW574" s="164">
        <f>IF(A8taxstdlife="n/a","n/a",IF(AW$3&gt;(A8taxstdlife+$E574),((Input!$H$150+Input!$H$116)*$H$7)-SUM($H574:AV574),((Input!$H$150+Input!$H$116)*$H$7)/A8taxstdlife))</f>
        <v>0</v>
      </c>
      <c r="AX574" s="164">
        <f>IF(A8taxstdlife="n/a","n/a",IF(AX$3&gt;(A8taxstdlife+$E574),((Input!$H$150+Input!$H$116)*$H$7)-SUM($H574:AW574),((Input!$H$150+Input!$H$116)*$H$7)/A8taxstdlife))</f>
        <v>0</v>
      </c>
      <c r="AY574" s="164">
        <f>IF(A8taxstdlife="n/a","n/a",IF(AY$3&gt;(A8taxstdlife+$E574),((Input!$H$150+Input!$H$116)*$H$7)-SUM($H574:AX574),((Input!$H$150+Input!$H$116)*$H$7)/A8taxstdlife))</f>
        <v>0</v>
      </c>
      <c r="AZ574" s="164">
        <f>IF(A8taxstdlife="n/a","n/a",IF(AZ$3&gt;(A8taxstdlife+$E574),((Input!$H$150+Input!$H$116)*$H$7)-SUM($H574:AY574),((Input!$H$150+Input!$H$116)*$H$7)/A8taxstdlife))</f>
        <v>0</v>
      </c>
      <c r="BA574" s="164">
        <f>IF(A8taxstdlife="n/a","n/a",IF(BA$3&gt;(A8taxstdlife+$E574),((Input!$H$150+Input!$H$116)*$H$7)-SUM($H574:AZ574),((Input!$H$150+Input!$H$116)*$H$7)/A8taxstdlife))</f>
        <v>0</v>
      </c>
      <c r="BB574" s="164">
        <f>IF(A8taxstdlife="n/a","n/a",IF(BB$3&gt;(A8taxstdlife+$E574),((Input!$H$150+Input!$H$116)*$H$7)-SUM($H574:BA574),((Input!$H$150+Input!$H$116)*$H$7)/A8taxstdlife))</f>
        <v>0</v>
      </c>
      <c r="BC574" s="164">
        <f>IF(A8taxstdlife="n/a","n/a",IF(BC$3&gt;(A8taxstdlife+$E574),((Input!$H$150+Input!$H$116)*$H$7)-SUM($H574:BB574),((Input!$H$150+Input!$H$116)*$H$7)/A8taxstdlife))</f>
        <v>0</v>
      </c>
      <c r="BD574" s="164">
        <f>IF(A8taxstdlife="n/a","n/a",IF(BD$3&gt;(A8taxstdlife+$E574),((Input!$H$150+Input!$H$116)*$H$7)-SUM($H574:BC574),((Input!$H$150+Input!$H$116)*$H$7)/A8taxstdlife))</f>
        <v>0</v>
      </c>
      <c r="BE574" s="164">
        <f>IF(A8taxstdlife="n/a","n/a",IF(BE$3&gt;(A8taxstdlife+$E574),((Input!$H$150+Input!$H$116)*$H$7)-SUM($H574:BD574),((Input!$H$150+Input!$H$116)*$H$7)/A8taxstdlife))</f>
        <v>0</v>
      </c>
      <c r="BF574" s="164">
        <f>IF(A8taxstdlife="n/a","n/a",IF(BF$3&gt;(A8taxstdlife+$E574),((Input!$H$150+Input!$H$116)*$H$7)-SUM($H574:BE574),((Input!$H$150+Input!$H$116)*$H$7)/A8taxstdlife))</f>
        <v>0</v>
      </c>
      <c r="BG574" s="164">
        <f>IF(A8taxstdlife="n/a","n/a",IF(BG$3&gt;(A8taxstdlife+$E574),((Input!$H$150+Input!$H$116)*$H$7)-SUM($H574:BF574),((Input!$H$150+Input!$H$116)*$H$7)/A8taxstdlife))</f>
        <v>0</v>
      </c>
      <c r="BH574" s="164">
        <f>IF(A8taxstdlife="n/a","n/a",IF(BH$3&gt;(A8taxstdlife+$E574),((Input!$H$150+Input!$H$116)*$H$7)-SUM($H574:BG574),((Input!$H$150+Input!$H$116)*$H$7)/A8taxstdlife))</f>
        <v>0</v>
      </c>
      <c r="BI574" s="164">
        <f>IF(A8taxstdlife="n/a","n/a",IF(BI$3&gt;(A8taxstdlife+$E574),((Input!$H$150+Input!$H$116)*$H$7)-SUM($H574:BH574),((Input!$H$150+Input!$H$116)*$H$7)/A8taxstdlife))</f>
        <v>0</v>
      </c>
      <c r="BJ574" s="18"/>
      <c r="BK574" s="18"/>
      <c r="BL574"/>
      <c r="BM574"/>
      <c r="BN574"/>
      <c r="BO574"/>
      <c r="BP574"/>
      <c r="BQ574"/>
      <c r="BR574"/>
      <c r="BS574"/>
      <c r="BT574"/>
      <c r="BU574"/>
      <c r="BV574"/>
      <c r="BW574"/>
      <c r="BX574"/>
      <c r="BY574"/>
      <c r="BZ574"/>
      <c r="CA574"/>
      <c r="CB574"/>
      <c r="CC574"/>
      <c r="CD574"/>
      <c r="CE574"/>
      <c r="CF574"/>
      <c r="CG574"/>
      <c r="CH574"/>
      <c r="CI574"/>
      <c r="CJ574"/>
      <c r="CK574"/>
      <c r="CL574"/>
      <c r="CM574"/>
      <c r="CN574"/>
      <c r="CO574"/>
      <c r="CP574"/>
      <c r="CQ574"/>
      <c r="CR574"/>
      <c r="CS574"/>
      <c r="CT574"/>
      <c r="CU574"/>
      <c r="CV574"/>
      <c r="CW574"/>
      <c r="CX574"/>
      <c r="CY574"/>
      <c r="CZ574"/>
      <c r="DA574"/>
      <c r="DB574"/>
      <c r="DC574"/>
      <c r="DD574"/>
      <c r="DE574"/>
      <c r="DF574"/>
      <c r="DG574"/>
      <c r="DH574"/>
      <c r="DI574"/>
      <c r="DJ574"/>
      <c r="DK574"/>
      <c r="DL574"/>
      <c r="DM574"/>
      <c r="DN574"/>
      <c r="DO574"/>
      <c r="DP574"/>
      <c r="DQ574"/>
      <c r="DR574"/>
      <c r="DS574"/>
      <c r="DT574"/>
      <c r="DU574"/>
      <c r="DV574"/>
      <c r="DW574"/>
      <c r="DX574"/>
      <c r="DY574"/>
      <c r="DZ574"/>
      <c r="EA574"/>
      <c r="EB574"/>
      <c r="EC574"/>
      <c r="ED574"/>
      <c r="EE574"/>
      <c r="EF574"/>
      <c r="EG574"/>
      <c r="EH574"/>
      <c r="EI574"/>
      <c r="EJ574"/>
      <c r="EK574"/>
      <c r="EL574"/>
      <c r="EM574"/>
      <c r="EN574"/>
      <c r="EO574"/>
      <c r="EP574"/>
      <c r="EQ574"/>
      <c r="ER574"/>
      <c r="ES574"/>
      <c r="ET574"/>
      <c r="EU574"/>
      <c r="EV574"/>
      <c r="EW574"/>
      <c r="EX574"/>
      <c r="EY574"/>
      <c r="EZ574"/>
      <c r="FA574"/>
      <c r="FB574"/>
      <c r="FC574"/>
      <c r="FD574"/>
      <c r="FE574"/>
      <c r="FF574"/>
      <c r="FG574"/>
      <c r="FH574"/>
      <c r="FI574"/>
      <c r="FJ574"/>
      <c r="FK574"/>
      <c r="FL574"/>
      <c r="FM574"/>
      <c r="FN574"/>
      <c r="FO574"/>
      <c r="FP574"/>
      <c r="FQ574"/>
      <c r="FR574"/>
      <c r="FS574"/>
      <c r="FT574"/>
      <c r="FU574"/>
      <c r="FV574"/>
      <c r="FW574"/>
      <c r="FX574"/>
      <c r="FY574"/>
      <c r="FZ574"/>
      <c r="GA574"/>
      <c r="GB574"/>
      <c r="GC574"/>
      <c r="GD574"/>
      <c r="GE574"/>
      <c r="GF574"/>
      <c r="GG574"/>
      <c r="GH574"/>
      <c r="GI574"/>
      <c r="GJ574"/>
      <c r="GK574"/>
      <c r="GL574"/>
      <c r="GM574"/>
      <c r="GN574"/>
      <c r="GO574"/>
      <c r="GP574"/>
      <c r="GQ574"/>
      <c r="GR574"/>
      <c r="GS574"/>
      <c r="GT574"/>
      <c r="GU574"/>
      <c r="GV574"/>
      <c r="GW574"/>
      <c r="GX574"/>
      <c r="GY574"/>
      <c r="GZ574"/>
      <c r="HA574"/>
      <c r="HB574"/>
      <c r="HC574"/>
      <c r="HD574"/>
      <c r="HE574"/>
      <c r="HF574"/>
      <c r="HG574"/>
      <c r="HH574"/>
      <c r="HI574"/>
      <c r="HJ574"/>
      <c r="HK574"/>
      <c r="HL574"/>
      <c r="HM574"/>
      <c r="HN574"/>
      <c r="HO574"/>
      <c r="HP574"/>
      <c r="HQ574"/>
      <c r="HR574"/>
      <c r="HS574"/>
      <c r="HT574"/>
      <c r="HU574"/>
      <c r="HV574"/>
      <c r="HW574"/>
      <c r="HX574"/>
      <c r="HY574"/>
      <c r="HZ574"/>
      <c r="IA574"/>
      <c r="IB574"/>
      <c r="IC574"/>
      <c r="ID574"/>
      <c r="IE574"/>
      <c r="IF574"/>
      <c r="IG574"/>
      <c r="IH574"/>
      <c r="II574"/>
      <c r="IJ574"/>
      <c r="IK574"/>
      <c r="IL574"/>
      <c r="IM574"/>
      <c r="IN574"/>
      <c r="IO574"/>
      <c r="IP574"/>
      <c r="IQ574"/>
      <c r="IR574"/>
      <c r="IS574"/>
      <c r="IT574"/>
      <c r="IU574"/>
      <c r="IV574"/>
    </row>
    <row r="575" spans="1:256" s="5" customFormat="1" hidden="1" outlineLevel="2" x14ac:dyDescent="0.2">
      <c r="A575" s="18"/>
      <c r="B575" s="18"/>
      <c r="C575" s="36"/>
      <c r="D575" s="485"/>
      <c r="E575" s="283">
        <v>3</v>
      </c>
      <c r="F575" s="38"/>
      <c r="G575" s="306"/>
      <c r="H575" s="308"/>
      <c r="I575" s="307"/>
      <c r="J575" s="164">
        <f>IF(A8taxstdlife="n/a","n/a",IF(J$3&gt;(A8taxstdlife+$E575),((Input!$I$150+Input!$I$116)*$I$7)-SUM($I575:I575),((Input!$I$150+Input!$I$116)*$I$7)/A8taxstdlife))</f>
        <v>0</v>
      </c>
      <c r="K575" s="164">
        <f>IF(A8taxstdlife="n/a","n/a",IF(K$3&gt;(A8taxstdlife+$E575),((Input!$I$150+Input!$I$116)*$I$7)-SUM($I575:J575),((Input!$I$150+Input!$I$116)*$I$7)/A8taxstdlife))</f>
        <v>0</v>
      </c>
      <c r="L575" s="164">
        <f>IF(A8taxstdlife="n/a","n/a",IF(L$3&gt;(A8taxstdlife+$E575),((Input!$I$150+Input!$I$116)*$I$7)-SUM($I575:K575),((Input!$I$150+Input!$I$116)*$I$7)/A8taxstdlife))</f>
        <v>0</v>
      </c>
      <c r="M575" s="164">
        <f>IF(A8taxstdlife="n/a","n/a",IF(M$3&gt;(A8taxstdlife+$E575),((Input!$I$150+Input!$I$116)*$I$7)-SUM($I575:L575),((Input!$I$150+Input!$I$116)*$I$7)/A8taxstdlife))</f>
        <v>0</v>
      </c>
      <c r="N575" s="164">
        <f>IF(A8taxstdlife="n/a","n/a",IF(N$3&gt;(A8taxstdlife+$E575),((Input!$I$150+Input!$I$116)*$I$7)-SUM($I575:M575),((Input!$I$150+Input!$I$116)*$I$7)/A8taxstdlife))</f>
        <v>0</v>
      </c>
      <c r="O575" s="164">
        <f>IF(A8taxstdlife="n/a","n/a",IF(O$3&gt;(A8taxstdlife+$E575),((Input!$I$150+Input!$I$116)*$I$7)-SUM($I575:N575),((Input!$I$150+Input!$I$116)*$I$7)/A8taxstdlife))</f>
        <v>0</v>
      </c>
      <c r="P575" s="164">
        <f>IF(A8taxstdlife="n/a","n/a",IF(P$3&gt;(A8taxstdlife+$E575),((Input!$I$150+Input!$I$116)*$I$7)-SUM($I575:O575),((Input!$I$150+Input!$I$116)*$I$7)/A8taxstdlife))</f>
        <v>0</v>
      </c>
      <c r="Q575" s="164">
        <f>IF(A8taxstdlife="n/a","n/a",IF(Q$3&gt;(A8taxstdlife+$E575),((Input!$I$150+Input!$I$116)*$I$7)-SUM($I575:P575),((Input!$I$150+Input!$I$116)*$I$7)/A8taxstdlife))</f>
        <v>0</v>
      </c>
      <c r="R575" s="164">
        <f>IF(A8taxstdlife="n/a","n/a",IF(R$3&gt;(A8taxstdlife+$E575),((Input!$I$150+Input!$I$116)*$I$7)-SUM($I575:Q575),((Input!$I$150+Input!$I$116)*$I$7)/A8taxstdlife))</f>
        <v>0</v>
      </c>
      <c r="S575" s="164">
        <f>IF(A8taxstdlife="n/a","n/a",IF(S$3&gt;(A8taxstdlife+$E575),((Input!$I$150+Input!$I$116)*$I$7)-SUM($I575:R575),((Input!$I$150+Input!$I$116)*$I$7)/A8taxstdlife))</f>
        <v>0</v>
      </c>
      <c r="T575" s="164">
        <f>IF(A8taxstdlife="n/a","n/a",IF(T$3&gt;(A8taxstdlife+$E575),((Input!$I$150+Input!$I$116)*$I$7)-SUM($I575:S575),((Input!$I$150+Input!$I$116)*$I$7)/A8taxstdlife))</f>
        <v>0</v>
      </c>
      <c r="U575" s="164">
        <f>IF(A8taxstdlife="n/a","n/a",IF(U$3&gt;(A8taxstdlife+$E575),((Input!$I$150+Input!$I$116)*$I$7)-SUM($I575:T575),((Input!$I$150+Input!$I$116)*$I$7)/A8taxstdlife))</f>
        <v>0</v>
      </c>
      <c r="V575" s="164">
        <f>IF(A8taxstdlife="n/a","n/a",IF(V$3&gt;(A8taxstdlife+$E575),((Input!$I$150+Input!$I$116)*$I$7)-SUM($I575:U575),((Input!$I$150+Input!$I$116)*$I$7)/A8taxstdlife))</f>
        <v>0</v>
      </c>
      <c r="W575" s="164">
        <f>IF(A8taxstdlife="n/a","n/a",IF(W$3&gt;(A8taxstdlife+$E575),((Input!$I$150+Input!$I$116)*$I$7)-SUM($I575:V575),((Input!$I$150+Input!$I$116)*$I$7)/A8taxstdlife))</f>
        <v>0</v>
      </c>
      <c r="X575" s="164">
        <f>IF(A8taxstdlife="n/a","n/a",IF(X$3&gt;(A8taxstdlife+$E575),((Input!$I$150+Input!$I$116)*$I$7)-SUM($I575:W575),((Input!$I$150+Input!$I$116)*$I$7)/A8taxstdlife))</f>
        <v>0</v>
      </c>
      <c r="Y575" s="164">
        <f>IF(A8taxstdlife="n/a","n/a",IF(Y$3&gt;(A8taxstdlife+$E575),((Input!$I$150+Input!$I$116)*$I$7)-SUM($I575:X575),((Input!$I$150+Input!$I$116)*$I$7)/A8taxstdlife))</f>
        <v>0</v>
      </c>
      <c r="Z575" s="164">
        <f>IF(A8taxstdlife="n/a","n/a",IF(Z$3&gt;(A8taxstdlife+$E575),((Input!$I$150+Input!$I$116)*$I$7)-SUM($I575:Y575),((Input!$I$150+Input!$I$116)*$I$7)/A8taxstdlife))</f>
        <v>0</v>
      </c>
      <c r="AA575" s="164">
        <f>IF(A8taxstdlife="n/a","n/a",IF(AA$3&gt;(A8taxstdlife+$E575),((Input!$I$150+Input!$I$116)*$I$7)-SUM($I575:Z575),((Input!$I$150+Input!$I$116)*$I$7)/A8taxstdlife))</f>
        <v>0</v>
      </c>
      <c r="AB575" s="164">
        <f>IF(A8taxstdlife="n/a","n/a",IF(AB$3&gt;(A8taxstdlife+$E575),((Input!$I$150+Input!$I$116)*$I$7)-SUM($I575:AA575),((Input!$I$150+Input!$I$116)*$I$7)/A8taxstdlife))</f>
        <v>0</v>
      </c>
      <c r="AC575" s="164">
        <f>IF(A8taxstdlife="n/a","n/a",IF(AC$3&gt;(A8taxstdlife+$E575),((Input!$I$150+Input!$I$116)*$I$7)-SUM($I575:AB575),((Input!$I$150+Input!$I$116)*$I$7)/A8taxstdlife))</f>
        <v>0</v>
      </c>
      <c r="AD575" s="164">
        <f>IF(A8taxstdlife="n/a","n/a",IF(AD$3&gt;(A8taxstdlife+$E575),((Input!$I$150+Input!$I$116)*$I$7)-SUM($I575:AC575),((Input!$I$150+Input!$I$116)*$I$7)/A8taxstdlife))</f>
        <v>0</v>
      </c>
      <c r="AE575" s="164">
        <f>IF(A8taxstdlife="n/a","n/a",IF(AE$3&gt;(A8taxstdlife+$E575),((Input!$I$150+Input!$I$116)*$I$7)-SUM($I575:AD575),((Input!$I$150+Input!$I$116)*$I$7)/A8taxstdlife))</f>
        <v>0</v>
      </c>
      <c r="AF575" s="164">
        <f>IF(A8taxstdlife="n/a","n/a",IF(AF$3&gt;(A8taxstdlife+$E575),((Input!$I$150+Input!$I$116)*$I$7)-SUM($I575:AE575),((Input!$I$150+Input!$I$116)*$I$7)/A8taxstdlife))</f>
        <v>0</v>
      </c>
      <c r="AG575" s="164">
        <f>IF(A8taxstdlife="n/a","n/a",IF(AG$3&gt;(A8taxstdlife+$E575),((Input!$I$150+Input!$I$116)*$I$7)-SUM($I575:AF575),((Input!$I$150+Input!$I$116)*$I$7)/A8taxstdlife))</f>
        <v>0</v>
      </c>
      <c r="AH575" s="164">
        <f>IF(A8taxstdlife="n/a","n/a",IF(AH$3&gt;(A8taxstdlife+$E575),((Input!$I$150+Input!$I$116)*$I$7)-SUM($I575:AG575),((Input!$I$150+Input!$I$116)*$I$7)/A8taxstdlife))</f>
        <v>0</v>
      </c>
      <c r="AI575" s="164">
        <f>IF(A8taxstdlife="n/a","n/a",IF(AI$3&gt;(A8taxstdlife+$E575),((Input!$I$150+Input!$I$116)*$I$7)-SUM($I575:AH575),((Input!$I$150+Input!$I$116)*$I$7)/A8taxstdlife))</f>
        <v>0</v>
      </c>
      <c r="AJ575" s="164">
        <f>IF(A8taxstdlife="n/a","n/a",IF(AJ$3&gt;(A8taxstdlife+$E575),((Input!$I$150+Input!$I$116)*$I$7)-SUM($I575:AI575),((Input!$I$150+Input!$I$116)*$I$7)/A8taxstdlife))</f>
        <v>0</v>
      </c>
      <c r="AK575" s="164">
        <f>IF(A8taxstdlife="n/a","n/a",IF(AK$3&gt;(A8taxstdlife+$E575),((Input!$I$150+Input!$I$116)*$I$7)-SUM($I575:AJ575),((Input!$I$150+Input!$I$116)*$I$7)/A8taxstdlife))</f>
        <v>0</v>
      </c>
      <c r="AL575" s="164">
        <f>IF(A8taxstdlife="n/a","n/a",IF(AL$3&gt;(A8taxstdlife+$E575),((Input!$I$150+Input!$I$116)*$I$7)-SUM($I575:AK575),((Input!$I$150+Input!$I$116)*$I$7)/A8taxstdlife))</f>
        <v>0</v>
      </c>
      <c r="AM575" s="164">
        <f>IF(A8taxstdlife="n/a","n/a",IF(AM$3&gt;(A8taxstdlife+$E575),((Input!$I$150+Input!$I$116)*$I$7)-SUM($I575:AL575),((Input!$I$150+Input!$I$116)*$I$7)/A8taxstdlife))</f>
        <v>0</v>
      </c>
      <c r="AN575" s="164">
        <f>IF(A8taxstdlife="n/a","n/a",IF(AN$3&gt;(A8taxstdlife+$E575),((Input!$I$150+Input!$I$116)*$I$7)-SUM($I575:AM575),((Input!$I$150+Input!$I$116)*$I$7)/A8taxstdlife))</f>
        <v>0</v>
      </c>
      <c r="AO575" s="164">
        <f>IF(A8taxstdlife="n/a","n/a",IF(AO$3&gt;(A8taxstdlife+$E575),((Input!$I$150+Input!$I$116)*$I$7)-SUM($I575:AN575),((Input!$I$150+Input!$I$116)*$I$7)/A8taxstdlife))</f>
        <v>0</v>
      </c>
      <c r="AP575" s="164">
        <f>IF(A8taxstdlife="n/a","n/a",IF(AP$3&gt;(A8taxstdlife+$E575),((Input!$I$150+Input!$I$116)*$I$7)-SUM($I575:AO575),((Input!$I$150+Input!$I$116)*$I$7)/A8taxstdlife))</f>
        <v>0</v>
      </c>
      <c r="AQ575" s="164">
        <f>IF(A8taxstdlife="n/a","n/a",IF(AQ$3&gt;(A8taxstdlife+$E575),((Input!$I$150+Input!$I$116)*$I$7)-SUM($I575:AP575),((Input!$I$150+Input!$I$116)*$I$7)/A8taxstdlife))</f>
        <v>0</v>
      </c>
      <c r="AR575" s="164">
        <f>IF(A8taxstdlife="n/a","n/a",IF(AR$3&gt;(A8taxstdlife+$E575),((Input!$I$150+Input!$I$116)*$I$7)-SUM($I575:AQ575),((Input!$I$150+Input!$I$116)*$I$7)/A8taxstdlife))</f>
        <v>0</v>
      </c>
      <c r="AS575" s="164">
        <f>IF(A8taxstdlife="n/a","n/a",IF(AS$3&gt;(A8taxstdlife+$E575),((Input!$I$150+Input!$I$116)*$I$7)-SUM($I575:AR575),((Input!$I$150+Input!$I$116)*$I$7)/A8taxstdlife))</f>
        <v>0</v>
      </c>
      <c r="AT575" s="164">
        <f>IF(A8taxstdlife="n/a","n/a",IF(AT$3&gt;(A8taxstdlife+$E575),((Input!$I$150+Input!$I$116)*$I$7)-SUM($I575:AS575),((Input!$I$150+Input!$I$116)*$I$7)/A8taxstdlife))</f>
        <v>0</v>
      </c>
      <c r="AU575" s="164">
        <f>IF(A8taxstdlife="n/a","n/a",IF(AU$3&gt;(A8taxstdlife+$E575),((Input!$I$150+Input!$I$116)*$I$7)-SUM($I575:AT575),((Input!$I$150+Input!$I$116)*$I$7)/A8taxstdlife))</f>
        <v>0</v>
      </c>
      <c r="AV575" s="164">
        <f>IF(A8taxstdlife="n/a","n/a",IF(AV$3&gt;(A8taxstdlife+$E575),((Input!$I$150+Input!$I$116)*$I$7)-SUM($I575:AU575),((Input!$I$150+Input!$I$116)*$I$7)/A8taxstdlife))</f>
        <v>0</v>
      </c>
      <c r="AW575" s="164">
        <f>IF(A8taxstdlife="n/a","n/a",IF(AW$3&gt;(A8taxstdlife+$E575),((Input!$I$150+Input!$I$116)*$I$7)-SUM($I575:AV575),((Input!$I$150+Input!$I$116)*$I$7)/A8taxstdlife))</f>
        <v>0</v>
      </c>
      <c r="AX575" s="164">
        <f>IF(A8taxstdlife="n/a","n/a",IF(AX$3&gt;(A8taxstdlife+$E575),((Input!$I$150+Input!$I$116)*$I$7)-SUM($I575:AW575),((Input!$I$150+Input!$I$116)*$I$7)/A8taxstdlife))</f>
        <v>0</v>
      </c>
      <c r="AY575" s="164">
        <f>IF(A8taxstdlife="n/a","n/a",IF(AY$3&gt;(A8taxstdlife+$E575),((Input!$I$150+Input!$I$116)*$I$7)-SUM($I575:AX575),((Input!$I$150+Input!$I$116)*$I$7)/A8taxstdlife))</f>
        <v>0</v>
      </c>
      <c r="AZ575" s="164">
        <f>IF(A8taxstdlife="n/a","n/a",IF(AZ$3&gt;(A8taxstdlife+$E575),((Input!$I$150+Input!$I$116)*$I$7)-SUM($I575:AY575),((Input!$I$150+Input!$I$116)*$I$7)/A8taxstdlife))</f>
        <v>0</v>
      </c>
      <c r="BA575" s="164">
        <f>IF(A8taxstdlife="n/a","n/a",IF(BA$3&gt;(A8taxstdlife+$E575),((Input!$I$150+Input!$I$116)*$I$7)-SUM($I575:AZ575),((Input!$I$150+Input!$I$116)*$I$7)/A8taxstdlife))</f>
        <v>0</v>
      </c>
      <c r="BB575" s="164">
        <f>IF(A8taxstdlife="n/a","n/a",IF(BB$3&gt;(A8taxstdlife+$E575),((Input!$I$150+Input!$I$116)*$I$7)-SUM($I575:BA575),((Input!$I$150+Input!$I$116)*$I$7)/A8taxstdlife))</f>
        <v>0</v>
      </c>
      <c r="BC575" s="164">
        <f>IF(A8taxstdlife="n/a","n/a",IF(BC$3&gt;(A8taxstdlife+$E575),((Input!$I$150+Input!$I$116)*$I$7)-SUM($I575:BB575),((Input!$I$150+Input!$I$116)*$I$7)/A8taxstdlife))</f>
        <v>0</v>
      </c>
      <c r="BD575" s="164">
        <f>IF(A8taxstdlife="n/a","n/a",IF(BD$3&gt;(A8taxstdlife+$E575),((Input!$I$150+Input!$I$116)*$I$7)-SUM($I575:BC575),((Input!$I$150+Input!$I$116)*$I$7)/A8taxstdlife))</f>
        <v>0</v>
      </c>
      <c r="BE575" s="164">
        <f>IF(A8taxstdlife="n/a","n/a",IF(BE$3&gt;(A8taxstdlife+$E575),((Input!$I$150+Input!$I$116)*$I$7)-SUM($I575:BD575),((Input!$I$150+Input!$I$116)*$I$7)/A8taxstdlife))</f>
        <v>0</v>
      </c>
      <c r="BF575" s="164">
        <f>IF(A8taxstdlife="n/a","n/a",IF(BF$3&gt;(A8taxstdlife+$E575),((Input!$I$150+Input!$I$116)*$I$7)-SUM($I575:BE575),((Input!$I$150+Input!$I$116)*$I$7)/A8taxstdlife))</f>
        <v>0</v>
      </c>
      <c r="BG575" s="164">
        <f>IF(A8taxstdlife="n/a","n/a",IF(BG$3&gt;(A8taxstdlife+$E575),((Input!$I$150+Input!$I$116)*$I$7)-SUM($I575:BF575),((Input!$I$150+Input!$I$116)*$I$7)/A8taxstdlife))</f>
        <v>0</v>
      </c>
      <c r="BH575" s="164">
        <f>IF(A8taxstdlife="n/a","n/a",IF(BH$3&gt;(A8taxstdlife+$E575),((Input!$I$150+Input!$I$116)*$I$7)-SUM($I575:BG575),((Input!$I$150+Input!$I$116)*$I$7)/A8taxstdlife))</f>
        <v>0</v>
      </c>
      <c r="BI575" s="164">
        <f>IF(A8taxstdlife="n/a","n/a",IF(BI$3&gt;(A8taxstdlife+$E575),((Input!$I$150+Input!$I$116)*$I$7)-SUM($I575:BH575),((Input!$I$150+Input!$I$116)*$I$7)/A8taxstdlife))</f>
        <v>0</v>
      </c>
      <c r="BJ575" s="18"/>
      <c r="BK575" s="18"/>
      <c r="BL575"/>
      <c r="BM575"/>
      <c r="BN575"/>
      <c r="BO575"/>
      <c r="BP575"/>
      <c r="BQ575"/>
      <c r="BR575"/>
      <c r="BS575"/>
      <c r="BT575"/>
      <c r="BU575"/>
      <c r="BV575"/>
      <c r="BW575"/>
      <c r="BX575"/>
      <c r="BY575"/>
      <c r="BZ575"/>
      <c r="CA575"/>
      <c r="CB575"/>
      <c r="CC575"/>
      <c r="CD575"/>
      <c r="CE575"/>
      <c r="CF575"/>
      <c r="CG575"/>
      <c r="CH575"/>
      <c r="CI575"/>
      <c r="CJ575"/>
      <c r="CK575"/>
      <c r="CL575"/>
      <c r="CM575"/>
      <c r="CN575"/>
      <c r="CO575"/>
      <c r="CP575"/>
      <c r="CQ575"/>
      <c r="CR575"/>
      <c r="CS575"/>
      <c r="CT575"/>
      <c r="CU575"/>
      <c r="CV575"/>
      <c r="CW575"/>
      <c r="CX575"/>
      <c r="CY575"/>
      <c r="CZ575"/>
      <c r="DA575"/>
      <c r="DB575"/>
      <c r="DC575"/>
      <c r="DD575"/>
      <c r="DE575"/>
      <c r="DF575"/>
      <c r="DG575"/>
      <c r="DH575"/>
      <c r="DI575"/>
      <c r="DJ575"/>
      <c r="DK575"/>
      <c r="DL575"/>
      <c r="DM575"/>
      <c r="DN575"/>
      <c r="DO575"/>
      <c r="DP575"/>
      <c r="DQ575"/>
      <c r="DR575"/>
      <c r="DS575"/>
      <c r="DT575"/>
      <c r="DU575"/>
      <c r="DV575"/>
      <c r="DW575"/>
      <c r="DX575"/>
      <c r="DY575"/>
      <c r="DZ575"/>
      <c r="EA575"/>
      <c r="EB575"/>
      <c r="EC575"/>
      <c r="ED575"/>
      <c r="EE575"/>
      <c r="EF575"/>
      <c r="EG575"/>
      <c r="EH575"/>
      <c r="EI575"/>
      <c r="EJ575"/>
      <c r="EK575"/>
      <c r="EL575"/>
      <c r="EM575"/>
      <c r="EN575"/>
      <c r="EO575"/>
      <c r="EP575"/>
      <c r="EQ575"/>
      <c r="ER575"/>
      <c r="ES575"/>
      <c r="ET575"/>
      <c r="EU575"/>
      <c r="EV575"/>
      <c r="EW575"/>
      <c r="EX575"/>
      <c r="EY575"/>
      <c r="EZ575"/>
      <c r="FA575"/>
      <c r="FB575"/>
      <c r="FC575"/>
      <c r="FD575"/>
      <c r="FE575"/>
      <c r="FF575"/>
      <c r="FG575"/>
      <c r="FH575"/>
      <c r="FI575"/>
      <c r="FJ575"/>
      <c r="FK575"/>
      <c r="FL575"/>
      <c r="FM575"/>
      <c r="FN575"/>
      <c r="FO575"/>
      <c r="FP575"/>
      <c r="FQ575"/>
      <c r="FR575"/>
      <c r="FS575"/>
      <c r="FT575"/>
      <c r="FU575"/>
      <c r="FV575"/>
      <c r="FW575"/>
      <c r="FX575"/>
      <c r="FY575"/>
      <c r="FZ575"/>
      <c r="GA575"/>
      <c r="GB575"/>
      <c r="GC575"/>
      <c r="GD575"/>
      <c r="GE575"/>
      <c r="GF575"/>
      <c r="GG575"/>
      <c r="GH575"/>
      <c r="GI575"/>
      <c r="GJ575"/>
      <c r="GK575"/>
      <c r="GL575"/>
      <c r="GM575"/>
      <c r="GN575"/>
      <c r="GO575"/>
      <c r="GP575"/>
      <c r="GQ575"/>
      <c r="GR575"/>
      <c r="GS575"/>
      <c r="GT575"/>
      <c r="GU575"/>
      <c r="GV575"/>
      <c r="GW575"/>
      <c r="GX575"/>
      <c r="GY575"/>
      <c r="GZ575"/>
      <c r="HA575"/>
      <c r="HB575"/>
      <c r="HC575"/>
      <c r="HD575"/>
      <c r="HE575"/>
      <c r="HF575"/>
      <c r="HG575"/>
      <c r="HH575"/>
      <c r="HI575"/>
      <c r="HJ575"/>
      <c r="HK575"/>
      <c r="HL575"/>
      <c r="HM575"/>
      <c r="HN575"/>
      <c r="HO575"/>
      <c r="HP575"/>
      <c r="HQ575"/>
      <c r="HR575"/>
      <c r="HS575"/>
      <c r="HT575"/>
      <c r="HU575"/>
      <c r="HV575"/>
      <c r="HW575"/>
      <c r="HX575"/>
      <c r="HY575"/>
      <c r="HZ575"/>
      <c r="IA575"/>
      <c r="IB575"/>
      <c r="IC575"/>
      <c r="ID575"/>
      <c r="IE575"/>
      <c r="IF575"/>
      <c r="IG575"/>
      <c r="IH575"/>
      <c r="II575"/>
      <c r="IJ575"/>
      <c r="IK575"/>
      <c r="IL575"/>
      <c r="IM575"/>
      <c r="IN575"/>
      <c r="IO575"/>
      <c r="IP575"/>
      <c r="IQ575"/>
      <c r="IR575"/>
      <c r="IS575"/>
      <c r="IT575"/>
      <c r="IU575"/>
      <c r="IV575"/>
    </row>
    <row r="576" spans="1:256" s="5" customFormat="1" hidden="1" outlineLevel="2" x14ac:dyDescent="0.2">
      <c r="A576" s="18"/>
      <c r="B576" s="18"/>
      <c r="C576" s="36"/>
      <c r="D576" s="485"/>
      <c r="E576" s="283">
        <v>4</v>
      </c>
      <c r="F576" s="38"/>
      <c r="G576" s="306"/>
      <c r="H576" s="308"/>
      <c r="I576" s="308"/>
      <c r="J576" s="307"/>
      <c r="K576" s="164">
        <f>IF(A8taxstdlife="n/a","n/a",IF(K$3&gt;(A8taxstdlife+$E576),((Input!$J$150+Input!$J$116)*$J$7)-SUM($J576:J576),((Input!$J$150+Input!$J$116)*$J$7)/A8taxstdlife))</f>
        <v>0</v>
      </c>
      <c r="L576" s="164">
        <f>IF(A8taxstdlife="n/a","n/a",IF(L$3&gt;(A8taxstdlife+$E576),((Input!$J$150+Input!$J$116)*$J$7)-SUM($J576:K576),((Input!$J$150+Input!$J$116)*$J$7)/A8taxstdlife))</f>
        <v>0</v>
      </c>
      <c r="M576" s="164">
        <f>IF(A8taxstdlife="n/a","n/a",IF(M$3&gt;(A8taxstdlife+$E576),((Input!$J$150+Input!$J$116)*$J$7)-SUM($J576:L576),((Input!$J$150+Input!$J$116)*$J$7)/A8taxstdlife))</f>
        <v>0</v>
      </c>
      <c r="N576" s="164">
        <f>IF(A8taxstdlife="n/a","n/a",IF(N$3&gt;(A8taxstdlife+$E576),((Input!$J$150+Input!$J$116)*$J$7)-SUM($J576:M576),((Input!$J$150+Input!$J$116)*$J$7)/A8taxstdlife))</f>
        <v>0</v>
      </c>
      <c r="O576" s="164">
        <f>IF(A8taxstdlife="n/a","n/a",IF(O$3&gt;(A8taxstdlife+$E576),((Input!$J$150+Input!$J$116)*$J$7)-SUM($J576:N576),((Input!$J$150+Input!$J$116)*$J$7)/A8taxstdlife))</f>
        <v>0</v>
      </c>
      <c r="P576" s="164">
        <f>IF(A8taxstdlife="n/a","n/a",IF(P$3&gt;(A8taxstdlife+$E576),((Input!$J$150+Input!$J$116)*$J$7)-SUM($J576:O576),((Input!$J$150+Input!$J$116)*$J$7)/A8taxstdlife))</f>
        <v>0</v>
      </c>
      <c r="Q576" s="164">
        <f>IF(A8taxstdlife="n/a","n/a",IF(Q$3&gt;(A8taxstdlife+$E576),((Input!$J$150+Input!$J$116)*$J$7)-SUM($J576:P576),((Input!$J$150+Input!$J$116)*$J$7)/A8taxstdlife))</f>
        <v>0</v>
      </c>
      <c r="R576" s="164">
        <f>IF(A8taxstdlife="n/a","n/a",IF(R$3&gt;(A8taxstdlife+$E576),((Input!$J$150+Input!$J$116)*$J$7)-SUM($J576:Q576),((Input!$J$150+Input!$J$116)*$J$7)/A8taxstdlife))</f>
        <v>0</v>
      </c>
      <c r="S576" s="164">
        <f>IF(A8taxstdlife="n/a","n/a",IF(S$3&gt;(A8taxstdlife+$E576),((Input!$J$150+Input!$J$116)*$J$7)-SUM($J576:R576),((Input!$J$150+Input!$J$116)*$J$7)/A8taxstdlife))</f>
        <v>0</v>
      </c>
      <c r="T576" s="164">
        <f>IF(A8taxstdlife="n/a","n/a",IF(T$3&gt;(A8taxstdlife+$E576),((Input!$J$150+Input!$J$116)*$J$7)-SUM($J576:S576),((Input!$J$150+Input!$J$116)*$J$7)/A8taxstdlife))</f>
        <v>0</v>
      </c>
      <c r="U576" s="164">
        <f>IF(A8taxstdlife="n/a","n/a",IF(U$3&gt;(A8taxstdlife+$E576),((Input!$J$150+Input!$J$116)*$J$7)-SUM($J576:T576),((Input!$J$150+Input!$J$116)*$J$7)/A8taxstdlife))</f>
        <v>0</v>
      </c>
      <c r="V576" s="164">
        <f>IF(A8taxstdlife="n/a","n/a",IF(V$3&gt;(A8taxstdlife+$E576),((Input!$J$150+Input!$J$116)*$J$7)-SUM($J576:U576),((Input!$J$150+Input!$J$116)*$J$7)/A8taxstdlife))</f>
        <v>0</v>
      </c>
      <c r="W576" s="164">
        <f>IF(A8taxstdlife="n/a","n/a",IF(W$3&gt;(A8taxstdlife+$E576),((Input!$J$150+Input!$J$116)*$J$7)-SUM($J576:V576),((Input!$J$150+Input!$J$116)*$J$7)/A8taxstdlife))</f>
        <v>0</v>
      </c>
      <c r="X576" s="164">
        <f>IF(A8taxstdlife="n/a","n/a",IF(X$3&gt;(A8taxstdlife+$E576),((Input!$J$150+Input!$J$116)*$J$7)-SUM($J576:W576),((Input!$J$150+Input!$J$116)*$J$7)/A8taxstdlife))</f>
        <v>0</v>
      </c>
      <c r="Y576" s="164">
        <f>IF(A8taxstdlife="n/a","n/a",IF(Y$3&gt;(A8taxstdlife+$E576),((Input!$J$150+Input!$J$116)*$J$7)-SUM($J576:X576),((Input!$J$150+Input!$J$116)*$J$7)/A8taxstdlife))</f>
        <v>0</v>
      </c>
      <c r="Z576" s="164">
        <f>IF(A8taxstdlife="n/a","n/a",IF(Z$3&gt;(A8taxstdlife+$E576),((Input!$J$150+Input!$J$116)*$J$7)-SUM($J576:Y576),((Input!$J$150+Input!$J$116)*$J$7)/A8taxstdlife))</f>
        <v>0</v>
      </c>
      <c r="AA576" s="164">
        <f>IF(A8taxstdlife="n/a","n/a",IF(AA$3&gt;(A8taxstdlife+$E576),((Input!$J$150+Input!$J$116)*$J$7)-SUM($J576:Z576),((Input!$J$150+Input!$J$116)*$J$7)/A8taxstdlife))</f>
        <v>0</v>
      </c>
      <c r="AB576" s="164">
        <f>IF(A8taxstdlife="n/a","n/a",IF(AB$3&gt;(A8taxstdlife+$E576),((Input!$J$150+Input!$J$116)*$J$7)-SUM($J576:AA576),((Input!$J$150+Input!$J$116)*$J$7)/A8taxstdlife))</f>
        <v>0</v>
      </c>
      <c r="AC576" s="164">
        <f>IF(A8taxstdlife="n/a","n/a",IF(AC$3&gt;(A8taxstdlife+$E576),((Input!$J$150+Input!$J$116)*$J$7)-SUM($J576:AB576),((Input!$J$150+Input!$J$116)*$J$7)/A8taxstdlife))</f>
        <v>0</v>
      </c>
      <c r="AD576" s="164">
        <f>IF(A8taxstdlife="n/a","n/a",IF(AD$3&gt;(A8taxstdlife+$E576),((Input!$J$150+Input!$J$116)*$J$7)-SUM($J576:AC576),((Input!$J$150+Input!$J$116)*$J$7)/A8taxstdlife))</f>
        <v>0</v>
      </c>
      <c r="AE576" s="164">
        <f>IF(A8taxstdlife="n/a","n/a",IF(AE$3&gt;(A8taxstdlife+$E576),((Input!$J$150+Input!$J$116)*$J$7)-SUM($J576:AD576),((Input!$J$150+Input!$J$116)*$J$7)/A8taxstdlife))</f>
        <v>0</v>
      </c>
      <c r="AF576" s="164">
        <f>IF(A8taxstdlife="n/a","n/a",IF(AF$3&gt;(A8taxstdlife+$E576),((Input!$J$150+Input!$J$116)*$J$7)-SUM($J576:AE576),((Input!$J$150+Input!$J$116)*$J$7)/A8taxstdlife))</f>
        <v>0</v>
      </c>
      <c r="AG576" s="164">
        <f>IF(A8taxstdlife="n/a","n/a",IF(AG$3&gt;(A8taxstdlife+$E576),((Input!$J$150+Input!$J$116)*$J$7)-SUM($J576:AF576),((Input!$J$150+Input!$J$116)*$J$7)/A8taxstdlife))</f>
        <v>0</v>
      </c>
      <c r="AH576" s="164">
        <f>IF(A8taxstdlife="n/a","n/a",IF(AH$3&gt;(A8taxstdlife+$E576),((Input!$J$150+Input!$J$116)*$J$7)-SUM($J576:AG576),((Input!$J$150+Input!$J$116)*$J$7)/A8taxstdlife))</f>
        <v>0</v>
      </c>
      <c r="AI576" s="164">
        <f>IF(A8taxstdlife="n/a","n/a",IF(AI$3&gt;(A8taxstdlife+$E576),((Input!$J$150+Input!$J$116)*$J$7)-SUM($J576:AH576),((Input!$J$150+Input!$J$116)*$J$7)/A8taxstdlife))</f>
        <v>0</v>
      </c>
      <c r="AJ576" s="164">
        <f>IF(A8taxstdlife="n/a","n/a",IF(AJ$3&gt;(A8taxstdlife+$E576),((Input!$J$150+Input!$J$116)*$J$7)-SUM($J576:AI576),((Input!$J$150+Input!$J$116)*$J$7)/A8taxstdlife))</f>
        <v>0</v>
      </c>
      <c r="AK576" s="164">
        <f>IF(A8taxstdlife="n/a","n/a",IF(AK$3&gt;(A8taxstdlife+$E576),((Input!$J$150+Input!$J$116)*$J$7)-SUM($J576:AJ576),((Input!$J$150+Input!$J$116)*$J$7)/A8taxstdlife))</f>
        <v>0</v>
      </c>
      <c r="AL576" s="164">
        <f>IF(A8taxstdlife="n/a","n/a",IF(AL$3&gt;(A8taxstdlife+$E576),((Input!$J$150+Input!$J$116)*$J$7)-SUM($J576:AK576),((Input!$J$150+Input!$J$116)*$J$7)/A8taxstdlife))</f>
        <v>0</v>
      </c>
      <c r="AM576" s="164">
        <f>IF(A8taxstdlife="n/a","n/a",IF(AM$3&gt;(A8taxstdlife+$E576),((Input!$J$150+Input!$J$116)*$J$7)-SUM($J576:AL576),((Input!$J$150+Input!$J$116)*$J$7)/A8taxstdlife))</f>
        <v>0</v>
      </c>
      <c r="AN576" s="164">
        <f>IF(A8taxstdlife="n/a","n/a",IF(AN$3&gt;(A8taxstdlife+$E576),((Input!$J$150+Input!$J$116)*$J$7)-SUM($J576:AM576),((Input!$J$150+Input!$J$116)*$J$7)/A8taxstdlife))</f>
        <v>0</v>
      </c>
      <c r="AO576" s="164">
        <f>IF(A8taxstdlife="n/a","n/a",IF(AO$3&gt;(A8taxstdlife+$E576),((Input!$J$150+Input!$J$116)*$J$7)-SUM($J576:AN576),((Input!$J$150+Input!$J$116)*$J$7)/A8taxstdlife))</f>
        <v>0</v>
      </c>
      <c r="AP576" s="164">
        <f>IF(A8taxstdlife="n/a","n/a",IF(AP$3&gt;(A8taxstdlife+$E576),((Input!$J$150+Input!$J$116)*$J$7)-SUM($J576:AO576),((Input!$J$150+Input!$J$116)*$J$7)/A8taxstdlife))</f>
        <v>0</v>
      </c>
      <c r="AQ576" s="164">
        <f>IF(A8taxstdlife="n/a","n/a",IF(AQ$3&gt;(A8taxstdlife+$E576),((Input!$J$150+Input!$J$116)*$J$7)-SUM($J576:AP576),((Input!$J$150+Input!$J$116)*$J$7)/A8taxstdlife))</f>
        <v>0</v>
      </c>
      <c r="AR576" s="164">
        <f>IF(A8taxstdlife="n/a","n/a",IF(AR$3&gt;(A8taxstdlife+$E576),((Input!$J$150+Input!$J$116)*$J$7)-SUM($J576:AQ576),((Input!$J$150+Input!$J$116)*$J$7)/A8taxstdlife))</f>
        <v>0</v>
      </c>
      <c r="AS576" s="164">
        <f>IF(A8taxstdlife="n/a","n/a",IF(AS$3&gt;(A8taxstdlife+$E576),((Input!$J$150+Input!$J$116)*$J$7)-SUM($J576:AR576),((Input!$J$150+Input!$J$116)*$J$7)/A8taxstdlife))</f>
        <v>0</v>
      </c>
      <c r="AT576" s="164">
        <f>IF(A8taxstdlife="n/a","n/a",IF(AT$3&gt;(A8taxstdlife+$E576),((Input!$J$150+Input!$J$116)*$J$7)-SUM($J576:AS576),((Input!$J$150+Input!$J$116)*$J$7)/A8taxstdlife))</f>
        <v>0</v>
      </c>
      <c r="AU576" s="164">
        <f>IF(A8taxstdlife="n/a","n/a",IF(AU$3&gt;(A8taxstdlife+$E576),((Input!$J$150+Input!$J$116)*$J$7)-SUM($J576:AT576),((Input!$J$150+Input!$J$116)*$J$7)/A8taxstdlife))</f>
        <v>0</v>
      </c>
      <c r="AV576" s="164">
        <f>IF(A8taxstdlife="n/a","n/a",IF(AV$3&gt;(A8taxstdlife+$E576),((Input!$J$150+Input!$J$116)*$J$7)-SUM($J576:AU576),((Input!$J$150+Input!$J$116)*$J$7)/A8taxstdlife))</f>
        <v>0</v>
      </c>
      <c r="AW576" s="164">
        <f>IF(A8taxstdlife="n/a","n/a",IF(AW$3&gt;(A8taxstdlife+$E576),((Input!$J$150+Input!$J$116)*$J$7)-SUM($J576:AV576),((Input!$J$150+Input!$J$116)*$J$7)/A8taxstdlife))</f>
        <v>0</v>
      </c>
      <c r="AX576" s="164">
        <f>IF(A8taxstdlife="n/a","n/a",IF(AX$3&gt;(A8taxstdlife+$E576),((Input!$J$150+Input!$J$116)*$J$7)-SUM($J576:AW576),((Input!$J$150+Input!$J$116)*$J$7)/A8taxstdlife))</f>
        <v>0</v>
      </c>
      <c r="AY576" s="164">
        <f>IF(A8taxstdlife="n/a","n/a",IF(AY$3&gt;(A8taxstdlife+$E576),((Input!$J$150+Input!$J$116)*$J$7)-SUM($J576:AX576),((Input!$J$150+Input!$J$116)*$J$7)/A8taxstdlife))</f>
        <v>0</v>
      </c>
      <c r="AZ576" s="164">
        <f>IF(A8taxstdlife="n/a","n/a",IF(AZ$3&gt;(A8taxstdlife+$E576),((Input!$J$150+Input!$J$116)*$J$7)-SUM($J576:AY576),((Input!$J$150+Input!$J$116)*$J$7)/A8taxstdlife))</f>
        <v>0</v>
      </c>
      <c r="BA576" s="164">
        <f>IF(A8taxstdlife="n/a","n/a",IF(BA$3&gt;(A8taxstdlife+$E576),((Input!$J$150+Input!$J$116)*$J$7)-SUM($J576:AZ576),((Input!$J$150+Input!$J$116)*$J$7)/A8taxstdlife))</f>
        <v>0</v>
      </c>
      <c r="BB576" s="164">
        <f>IF(A8taxstdlife="n/a","n/a",IF(BB$3&gt;(A8taxstdlife+$E576),((Input!$J$150+Input!$J$116)*$J$7)-SUM($J576:BA576),((Input!$J$150+Input!$J$116)*$J$7)/A8taxstdlife))</f>
        <v>0</v>
      </c>
      <c r="BC576" s="164">
        <f>IF(A8taxstdlife="n/a","n/a",IF(BC$3&gt;(A8taxstdlife+$E576),((Input!$J$150+Input!$J$116)*$J$7)-SUM($J576:BB576),((Input!$J$150+Input!$J$116)*$J$7)/A8taxstdlife))</f>
        <v>0</v>
      </c>
      <c r="BD576" s="164">
        <f>IF(A8taxstdlife="n/a","n/a",IF(BD$3&gt;(A8taxstdlife+$E576),((Input!$J$150+Input!$J$116)*$J$7)-SUM($J576:BC576),((Input!$J$150+Input!$J$116)*$J$7)/A8taxstdlife))</f>
        <v>0</v>
      </c>
      <c r="BE576" s="164">
        <f>IF(A8taxstdlife="n/a","n/a",IF(BE$3&gt;(A8taxstdlife+$E576),((Input!$J$150+Input!$J$116)*$J$7)-SUM($J576:BD576),((Input!$J$150+Input!$J$116)*$J$7)/A8taxstdlife))</f>
        <v>0</v>
      </c>
      <c r="BF576" s="164">
        <f>IF(A8taxstdlife="n/a","n/a",IF(BF$3&gt;(A8taxstdlife+$E576),((Input!$J$150+Input!$J$116)*$J$7)-SUM($J576:BE576),((Input!$J$150+Input!$J$116)*$J$7)/A8taxstdlife))</f>
        <v>0</v>
      </c>
      <c r="BG576" s="164">
        <f>IF(A8taxstdlife="n/a","n/a",IF(BG$3&gt;(A8taxstdlife+$E576),((Input!$J$150+Input!$J$116)*$J$7)-SUM($J576:BF576),((Input!$J$150+Input!$J$116)*$J$7)/A8taxstdlife))</f>
        <v>0</v>
      </c>
      <c r="BH576" s="164">
        <f>IF(A8taxstdlife="n/a","n/a",IF(BH$3&gt;(A8taxstdlife+$E576),((Input!$J$150+Input!$J$116)*$J$7)-SUM($J576:BG576),((Input!$J$150+Input!$J$116)*$J$7)/A8taxstdlife))</f>
        <v>0</v>
      </c>
      <c r="BI576" s="164">
        <f>IF(A8taxstdlife="n/a","n/a",IF(BI$3&gt;(A8taxstdlife+$E576),((Input!$J$150+Input!$J$116)*$J$7)-SUM($J576:BH576),((Input!$J$150+Input!$J$116)*$J$7)/A8taxstdlife))</f>
        <v>0</v>
      </c>
      <c r="BJ576" s="18"/>
      <c r="BK576" s="18"/>
      <c r="BL576"/>
      <c r="BM576"/>
      <c r="BN576"/>
      <c r="BO576"/>
      <c r="BP576"/>
      <c r="BQ576"/>
      <c r="BR576"/>
      <c r="BS576"/>
      <c r="BT576"/>
      <c r="BU576"/>
      <c r="BV576"/>
      <c r="BW576"/>
      <c r="BX576"/>
      <c r="BY576"/>
      <c r="BZ576"/>
      <c r="CA576"/>
      <c r="CB576"/>
      <c r="CC576"/>
      <c r="CD576"/>
      <c r="CE576"/>
      <c r="CF576"/>
      <c r="CG576"/>
      <c r="CH576"/>
      <c r="CI576"/>
      <c r="CJ576"/>
      <c r="CK576"/>
      <c r="CL576"/>
      <c r="CM576"/>
      <c r="CN576"/>
      <c r="CO576"/>
      <c r="CP576"/>
      <c r="CQ576"/>
      <c r="CR576"/>
      <c r="CS576"/>
      <c r="CT576"/>
      <c r="CU576"/>
      <c r="CV576"/>
      <c r="CW576"/>
      <c r="CX576"/>
      <c r="CY576"/>
      <c r="CZ576"/>
      <c r="DA576"/>
      <c r="DB576"/>
      <c r="DC576"/>
      <c r="DD576"/>
      <c r="DE576"/>
      <c r="DF576"/>
      <c r="DG576"/>
      <c r="DH576"/>
      <c r="DI576"/>
      <c r="DJ576"/>
      <c r="DK576"/>
      <c r="DL576"/>
      <c r="DM576"/>
      <c r="DN576"/>
      <c r="DO576"/>
      <c r="DP576"/>
      <c r="DQ576"/>
      <c r="DR576"/>
      <c r="DS576"/>
      <c r="DT576"/>
      <c r="DU576"/>
      <c r="DV576"/>
      <c r="DW576"/>
      <c r="DX576"/>
      <c r="DY576"/>
      <c r="DZ576"/>
      <c r="EA576"/>
      <c r="EB576"/>
      <c r="EC576"/>
      <c r="ED576"/>
      <c r="EE576"/>
      <c r="EF576"/>
      <c r="EG576"/>
      <c r="EH576"/>
      <c r="EI576"/>
      <c r="EJ576"/>
      <c r="EK576"/>
      <c r="EL576"/>
      <c r="EM576"/>
      <c r="EN576"/>
      <c r="EO576"/>
      <c r="EP576"/>
      <c r="EQ576"/>
      <c r="ER576"/>
      <c r="ES576"/>
      <c r="ET576"/>
      <c r="EU576"/>
      <c r="EV576"/>
      <c r="EW576"/>
      <c r="EX576"/>
      <c r="EY576"/>
      <c r="EZ576"/>
      <c r="FA576"/>
      <c r="FB576"/>
      <c r="FC576"/>
      <c r="FD576"/>
      <c r="FE576"/>
      <c r="FF576"/>
      <c r="FG576"/>
      <c r="FH576"/>
      <c r="FI576"/>
      <c r="FJ576"/>
      <c r="FK576"/>
      <c r="FL576"/>
      <c r="FM576"/>
      <c r="FN576"/>
      <c r="FO576"/>
      <c r="FP576"/>
      <c r="FQ576"/>
      <c r="FR576"/>
      <c r="FS576"/>
      <c r="FT576"/>
      <c r="FU576"/>
      <c r="FV576"/>
      <c r="FW576"/>
      <c r="FX576"/>
      <c r="FY576"/>
      <c r="FZ576"/>
      <c r="GA576"/>
      <c r="GB576"/>
      <c r="GC576"/>
      <c r="GD576"/>
      <c r="GE576"/>
      <c r="GF576"/>
      <c r="GG576"/>
      <c r="GH576"/>
      <c r="GI576"/>
      <c r="GJ576"/>
      <c r="GK576"/>
      <c r="GL576"/>
      <c r="GM576"/>
      <c r="GN576"/>
      <c r="GO576"/>
      <c r="GP576"/>
      <c r="GQ576"/>
      <c r="GR576"/>
      <c r="GS576"/>
      <c r="GT576"/>
      <c r="GU576"/>
      <c r="GV576"/>
      <c r="GW576"/>
      <c r="GX576"/>
      <c r="GY576"/>
      <c r="GZ576"/>
      <c r="HA576"/>
      <c r="HB576"/>
      <c r="HC576"/>
      <c r="HD576"/>
      <c r="HE576"/>
      <c r="HF576"/>
      <c r="HG576"/>
      <c r="HH576"/>
      <c r="HI576"/>
      <c r="HJ576"/>
      <c r="HK576"/>
      <c r="HL576"/>
      <c r="HM576"/>
      <c r="HN576"/>
      <c r="HO576"/>
      <c r="HP576"/>
      <c r="HQ576"/>
      <c r="HR576"/>
      <c r="HS576"/>
      <c r="HT576"/>
      <c r="HU576"/>
      <c r="HV576"/>
      <c r="HW576"/>
      <c r="HX576"/>
      <c r="HY576"/>
      <c r="HZ576"/>
      <c r="IA576"/>
      <c r="IB576"/>
      <c r="IC576"/>
      <c r="ID576"/>
      <c r="IE576"/>
      <c r="IF576"/>
      <c r="IG576"/>
      <c r="IH576"/>
      <c r="II576"/>
      <c r="IJ576"/>
      <c r="IK576"/>
      <c r="IL576"/>
      <c r="IM576"/>
      <c r="IN576"/>
      <c r="IO576"/>
      <c r="IP576"/>
      <c r="IQ576"/>
      <c r="IR576"/>
      <c r="IS576"/>
      <c r="IT576"/>
      <c r="IU576"/>
      <c r="IV576"/>
    </row>
    <row r="577" spans="1:256" s="5" customFormat="1" hidden="1" outlineLevel="2" x14ac:dyDescent="0.2">
      <c r="A577" s="18"/>
      <c r="B577" s="18"/>
      <c r="C577" s="36"/>
      <c r="D577" s="485"/>
      <c r="E577" s="283">
        <v>5</v>
      </c>
      <c r="F577" s="38"/>
      <c r="G577" s="306"/>
      <c r="H577" s="308"/>
      <c r="I577" s="308"/>
      <c r="J577" s="308"/>
      <c r="K577" s="307"/>
      <c r="L577" s="164">
        <f>IF(A8taxstdlife="n/a","n/a",IF(L$3&gt;(A8taxstdlife+$E577),((Input!$K$150+Input!$K$116)*$K$7)-SUM($K577:K577),((Input!$K$150+Input!$K$116)*$K$7)/A8taxstdlife))</f>
        <v>0</v>
      </c>
      <c r="M577" s="164">
        <f>IF(A8taxstdlife="n/a","n/a",IF(M$3&gt;(A8taxstdlife+$E577),((Input!$K$150+Input!$K$116)*$K$7)-SUM($K577:L577),((Input!$K$150+Input!$K$116)*$K$7)/A8taxstdlife))</f>
        <v>0</v>
      </c>
      <c r="N577" s="164">
        <f>IF(A8taxstdlife="n/a","n/a",IF(N$3&gt;(A8taxstdlife+$E577),((Input!$K$150+Input!$K$116)*$K$7)-SUM($K577:M577),((Input!$K$150+Input!$K$116)*$K$7)/A8taxstdlife))</f>
        <v>0</v>
      </c>
      <c r="O577" s="164">
        <f>IF(A8taxstdlife="n/a","n/a",IF(O$3&gt;(A8taxstdlife+$E577),((Input!$K$150+Input!$K$116)*$K$7)-SUM($K577:N577),((Input!$K$150+Input!$K$116)*$K$7)/A8taxstdlife))</f>
        <v>0</v>
      </c>
      <c r="P577" s="164">
        <f>IF(A8taxstdlife="n/a","n/a",IF(P$3&gt;(A8taxstdlife+$E577),((Input!$K$150+Input!$K$116)*$K$7)-SUM($K577:O577),((Input!$K$150+Input!$K$116)*$K$7)/A8taxstdlife))</f>
        <v>0</v>
      </c>
      <c r="Q577" s="164">
        <f>IF(A8taxstdlife="n/a","n/a",IF(Q$3&gt;(A8taxstdlife+$E577),((Input!$K$150+Input!$K$116)*$K$7)-SUM($K577:P577),((Input!$K$150+Input!$K$116)*$K$7)/A8taxstdlife))</f>
        <v>0</v>
      </c>
      <c r="R577" s="164">
        <f>IF(A8taxstdlife="n/a","n/a",IF(R$3&gt;(A8taxstdlife+$E577),((Input!$K$150+Input!$K$116)*$K$7)-SUM($K577:Q577),((Input!$K$150+Input!$K$116)*$K$7)/A8taxstdlife))</f>
        <v>0</v>
      </c>
      <c r="S577" s="164">
        <f>IF(A8taxstdlife="n/a","n/a",IF(S$3&gt;(A8taxstdlife+$E577),((Input!$K$150+Input!$K$116)*$K$7)-SUM($K577:R577),((Input!$K$150+Input!$K$116)*$K$7)/A8taxstdlife))</f>
        <v>0</v>
      </c>
      <c r="T577" s="164">
        <f>IF(A8taxstdlife="n/a","n/a",IF(T$3&gt;(A8taxstdlife+$E577),((Input!$K$150+Input!$K$116)*$K$7)-SUM($K577:S577),((Input!$K$150+Input!$K$116)*$K$7)/A8taxstdlife))</f>
        <v>0</v>
      </c>
      <c r="U577" s="164">
        <f>IF(A8taxstdlife="n/a","n/a",IF(U$3&gt;(A8taxstdlife+$E577),((Input!$K$150+Input!$K$116)*$K$7)-SUM($K577:T577),((Input!$K$150+Input!$K$116)*$K$7)/A8taxstdlife))</f>
        <v>0</v>
      </c>
      <c r="V577" s="164">
        <f>IF(A8taxstdlife="n/a","n/a",IF(V$3&gt;(A8taxstdlife+$E577),((Input!$K$150+Input!$K$116)*$K$7)-SUM($K577:U577),((Input!$K$150+Input!$K$116)*$K$7)/A8taxstdlife))</f>
        <v>0</v>
      </c>
      <c r="W577" s="164">
        <f>IF(A8taxstdlife="n/a","n/a",IF(W$3&gt;(A8taxstdlife+$E577),((Input!$K$150+Input!$K$116)*$K$7)-SUM($K577:V577),((Input!$K$150+Input!$K$116)*$K$7)/A8taxstdlife))</f>
        <v>0</v>
      </c>
      <c r="X577" s="164">
        <f>IF(A8taxstdlife="n/a","n/a",IF(X$3&gt;(A8taxstdlife+$E577),((Input!$K$150+Input!$K$116)*$K$7)-SUM($K577:W577),((Input!$K$150+Input!$K$116)*$K$7)/A8taxstdlife))</f>
        <v>0</v>
      </c>
      <c r="Y577" s="164">
        <f>IF(A8taxstdlife="n/a","n/a",IF(Y$3&gt;(A8taxstdlife+$E577),((Input!$K$150+Input!$K$116)*$K$7)-SUM($K577:X577),((Input!$K$150+Input!$K$116)*$K$7)/A8taxstdlife))</f>
        <v>0</v>
      </c>
      <c r="Z577" s="164">
        <f>IF(A8taxstdlife="n/a","n/a",IF(Z$3&gt;(A8taxstdlife+$E577),((Input!$K$150+Input!$K$116)*$K$7)-SUM($K577:Y577),((Input!$K$150+Input!$K$116)*$K$7)/A8taxstdlife))</f>
        <v>0</v>
      </c>
      <c r="AA577" s="164">
        <f>IF(A8taxstdlife="n/a","n/a",IF(AA$3&gt;(A8taxstdlife+$E577),((Input!$K$150+Input!$K$116)*$K$7)-SUM($K577:Z577),((Input!$K$150+Input!$K$116)*$K$7)/A8taxstdlife))</f>
        <v>0</v>
      </c>
      <c r="AB577" s="164">
        <f>IF(A8taxstdlife="n/a","n/a",IF(AB$3&gt;(A8taxstdlife+$E577),((Input!$K$150+Input!$K$116)*$K$7)-SUM($K577:AA577),((Input!$K$150+Input!$K$116)*$K$7)/A8taxstdlife))</f>
        <v>0</v>
      </c>
      <c r="AC577" s="164">
        <f>IF(A8taxstdlife="n/a","n/a",IF(AC$3&gt;(A8taxstdlife+$E577),((Input!$K$150+Input!$K$116)*$K$7)-SUM($K577:AB577),((Input!$K$150+Input!$K$116)*$K$7)/A8taxstdlife))</f>
        <v>0</v>
      </c>
      <c r="AD577" s="164">
        <f>IF(A8taxstdlife="n/a","n/a",IF(AD$3&gt;(A8taxstdlife+$E577),((Input!$K$150+Input!$K$116)*$K$7)-SUM($K577:AC577),((Input!$K$150+Input!$K$116)*$K$7)/A8taxstdlife))</f>
        <v>0</v>
      </c>
      <c r="AE577" s="164">
        <f>IF(A8taxstdlife="n/a","n/a",IF(AE$3&gt;(A8taxstdlife+$E577),((Input!$K$150+Input!$K$116)*$K$7)-SUM($K577:AD577),((Input!$K$150+Input!$K$116)*$K$7)/A8taxstdlife))</f>
        <v>0</v>
      </c>
      <c r="AF577" s="164">
        <f>IF(A8taxstdlife="n/a","n/a",IF(AF$3&gt;(A8taxstdlife+$E577),((Input!$K$150+Input!$K$116)*$K$7)-SUM($K577:AE577),((Input!$K$150+Input!$K$116)*$K$7)/A8taxstdlife))</f>
        <v>0</v>
      </c>
      <c r="AG577" s="164">
        <f>IF(A8taxstdlife="n/a","n/a",IF(AG$3&gt;(A8taxstdlife+$E577),((Input!$K$150+Input!$K$116)*$K$7)-SUM($K577:AF577),((Input!$K$150+Input!$K$116)*$K$7)/A8taxstdlife))</f>
        <v>0</v>
      </c>
      <c r="AH577" s="164">
        <f>IF(A8taxstdlife="n/a","n/a",IF(AH$3&gt;(A8taxstdlife+$E577),((Input!$K$150+Input!$K$116)*$K$7)-SUM($K577:AG577),((Input!$K$150+Input!$K$116)*$K$7)/A8taxstdlife))</f>
        <v>0</v>
      </c>
      <c r="AI577" s="164">
        <f>IF(A8taxstdlife="n/a","n/a",IF(AI$3&gt;(A8taxstdlife+$E577),((Input!$K$150+Input!$K$116)*$K$7)-SUM($K577:AH577),((Input!$K$150+Input!$K$116)*$K$7)/A8taxstdlife))</f>
        <v>0</v>
      </c>
      <c r="AJ577" s="164">
        <f>IF(A8taxstdlife="n/a","n/a",IF(AJ$3&gt;(A8taxstdlife+$E577),((Input!$K$150+Input!$K$116)*$K$7)-SUM($K577:AI577),((Input!$K$150+Input!$K$116)*$K$7)/A8taxstdlife))</f>
        <v>0</v>
      </c>
      <c r="AK577" s="164">
        <f>IF(A8taxstdlife="n/a","n/a",IF(AK$3&gt;(A8taxstdlife+$E577),((Input!$K$150+Input!$K$116)*$K$7)-SUM($K577:AJ577),((Input!$K$150+Input!$K$116)*$K$7)/A8taxstdlife))</f>
        <v>0</v>
      </c>
      <c r="AL577" s="164">
        <f>IF(A8taxstdlife="n/a","n/a",IF(AL$3&gt;(A8taxstdlife+$E577),((Input!$K$150+Input!$K$116)*$K$7)-SUM($K577:AK577),((Input!$K$150+Input!$K$116)*$K$7)/A8taxstdlife))</f>
        <v>0</v>
      </c>
      <c r="AM577" s="164">
        <f>IF(A8taxstdlife="n/a","n/a",IF(AM$3&gt;(A8taxstdlife+$E577),((Input!$K$150+Input!$K$116)*$K$7)-SUM($K577:AL577),((Input!$K$150+Input!$K$116)*$K$7)/A8taxstdlife))</f>
        <v>0</v>
      </c>
      <c r="AN577" s="164">
        <f>IF(A8taxstdlife="n/a","n/a",IF(AN$3&gt;(A8taxstdlife+$E577),((Input!$K$150+Input!$K$116)*$K$7)-SUM($K577:AM577),((Input!$K$150+Input!$K$116)*$K$7)/A8taxstdlife))</f>
        <v>0</v>
      </c>
      <c r="AO577" s="164">
        <f>IF(A8taxstdlife="n/a","n/a",IF(AO$3&gt;(A8taxstdlife+$E577),((Input!$K$150+Input!$K$116)*$K$7)-SUM($K577:AN577),((Input!$K$150+Input!$K$116)*$K$7)/A8taxstdlife))</f>
        <v>0</v>
      </c>
      <c r="AP577" s="164">
        <f>IF(A8taxstdlife="n/a","n/a",IF(AP$3&gt;(A8taxstdlife+$E577),((Input!$K$150+Input!$K$116)*$K$7)-SUM($K577:AO577),((Input!$K$150+Input!$K$116)*$K$7)/A8taxstdlife))</f>
        <v>0</v>
      </c>
      <c r="AQ577" s="164">
        <f>IF(A8taxstdlife="n/a","n/a",IF(AQ$3&gt;(A8taxstdlife+$E577),((Input!$K$150+Input!$K$116)*$K$7)-SUM($K577:AP577),((Input!$K$150+Input!$K$116)*$K$7)/A8taxstdlife))</f>
        <v>0</v>
      </c>
      <c r="AR577" s="164">
        <f>IF(A8taxstdlife="n/a","n/a",IF(AR$3&gt;(A8taxstdlife+$E577),((Input!$K$150+Input!$K$116)*$K$7)-SUM($K577:AQ577),((Input!$K$150+Input!$K$116)*$K$7)/A8taxstdlife))</f>
        <v>0</v>
      </c>
      <c r="AS577" s="164">
        <f>IF(A8taxstdlife="n/a","n/a",IF(AS$3&gt;(A8taxstdlife+$E577),((Input!$K$150+Input!$K$116)*$K$7)-SUM($K577:AR577),((Input!$K$150+Input!$K$116)*$K$7)/A8taxstdlife))</f>
        <v>0</v>
      </c>
      <c r="AT577" s="164">
        <f>IF(A8taxstdlife="n/a","n/a",IF(AT$3&gt;(A8taxstdlife+$E577),((Input!$K$150+Input!$K$116)*$K$7)-SUM($K577:AS577),((Input!$K$150+Input!$K$116)*$K$7)/A8taxstdlife))</f>
        <v>0</v>
      </c>
      <c r="AU577" s="164">
        <f>IF(A8taxstdlife="n/a","n/a",IF(AU$3&gt;(A8taxstdlife+$E577),((Input!$K$150+Input!$K$116)*$K$7)-SUM($K577:AT577),((Input!$K$150+Input!$K$116)*$K$7)/A8taxstdlife))</f>
        <v>0</v>
      </c>
      <c r="AV577" s="164">
        <f>IF(A8taxstdlife="n/a","n/a",IF(AV$3&gt;(A8taxstdlife+$E577),((Input!$K$150+Input!$K$116)*$K$7)-SUM($K577:AU577),((Input!$K$150+Input!$K$116)*$K$7)/A8taxstdlife))</f>
        <v>0</v>
      </c>
      <c r="AW577" s="164">
        <f>IF(A8taxstdlife="n/a","n/a",IF(AW$3&gt;(A8taxstdlife+$E577),((Input!$K$150+Input!$K$116)*$K$7)-SUM($K577:AV577),((Input!$K$150+Input!$K$116)*$K$7)/A8taxstdlife))</f>
        <v>0</v>
      </c>
      <c r="AX577" s="164">
        <f>IF(A8taxstdlife="n/a","n/a",IF(AX$3&gt;(A8taxstdlife+$E577),((Input!$K$150+Input!$K$116)*$K$7)-SUM($K577:AW577),((Input!$K$150+Input!$K$116)*$K$7)/A8taxstdlife))</f>
        <v>0</v>
      </c>
      <c r="AY577" s="164">
        <f>IF(A8taxstdlife="n/a","n/a",IF(AY$3&gt;(A8taxstdlife+$E577),((Input!$K$150+Input!$K$116)*$K$7)-SUM($K577:AX577),((Input!$K$150+Input!$K$116)*$K$7)/A8taxstdlife))</f>
        <v>0</v>
      </c>
      <c r="AZ577" s="164">
        <f>IF(A8taxstdlife="n/a","n/a",IF(AZ$3&gt;(A8taxstdlife+$E577),((Input!$K$150+Input!$K$116)*$K$7)-SUM($K577:AY577),((Input!$K$150+Input!$K$116)*$K$7)/A8taxstdlife))</f>
        <v>0</v>
      </c>
      <c r="BA577" s="164">
        <f>IF(A8taxstdlife="n/a","n/a",IF(BA$3&gt;(A8taxstdlife+$E577),((Input!$K$150+Input!$K$116)*$K$7)-SUM($K577:AZ577),((Input!$K$150+Input!$K$116)*$K$7)/A8taxstdlife))</f>
        <v>0</v>
      </c>
      <c r="BB577" s="164">
        <f>IF(A8taxstdlife="n/a","n/a",IF(BB$3&gt;(A8taxstdlife+$E577),((Input!$K$150+Input!$K$116)*$K$7)-SUM($K577:BA577),((Input!$K$150+Input!$K$116)*$K$7)/A8taxstdlife))</f>
        <v>0</v>
      </c>
      <c r="BC577" s="164">
        <f>IF(A8taxstdlife="n/a","n/a",IF(BC$3&gt;(A8taxstdlife+$E577),((Input!$K$150+Input!$K$116)*$K$7)-SUM($K577:BB577),((Input!$K$150+Input!$K$116)*$K$7)/A8taxstdlife))</f>
        <v>0</v>
      </c>
      <c r="BD577" s="164">
        <f>IF(A8taxstdlife="n/a","n/a",IF(BD$3&gt;(A8taxstdlife+$E577),((Input!$K$150+Input!$K$116)*$K$7)-SUM($K577:BC577),((Input!$K$150+Input!$K$116)*$K$7)/A8taxstdlife))</f>
        <v>0</v>
      </c>
      <c r="BE577" s="164">
        <f>IF(A8taxstdlife="n/a","n/a",IF(BE$3&gt;(A8taxstdlife+$E577),((Input!$K$150+Input!$K$116)*$K$7)-SUM($K577:BD577),((Input!$K$150+Input!$K$116)*$K$7)/A8taxstdlife))</f>
        <v>0</v>
      </c>
      <c r="BF577" s="164">
        <f>IF(A8taxstdlife="n/a","n/a",IF(BF$3&gt;(A8taxstdlife+$E577),((Input!$K$150+Input!$K$116)*$K$7)-SUM($K577:BE577),((Input!$K$150+Input!$K$116)*$K$7)/A8taxstdlife))</f>
        <v>0</v>
      </c>
      <c r="BG577" s="164">
        <f>IF(A8taxstdlife="n/a","n/a",IF(BG$3&gt;(A8taxstdlife+$E577),((Input!$K$150+Input!$K$116)*$K$7)-SUM($K577:BF577),((Input!$K$150+Input!$K$116)*$K$7)/A8taxstdlife))</f>
        <v>0</v>
      </c>
      <c r="BH577" s="164">
        <f>IF(A8taxstdlife="n/a","n/a",IF(BH$3&gt;(A8taxstdlife+$E577),((Input!$K$150+Input!$K$116)*$K$7)-SUM($K577:BG577),((Input!$K$150+Input!$K$116)*$K$7)/A8taxstdlife))</f>
        <v>0</v>
      </c>
      <c r="BI577" s="164">
        <f>IF(A8taxstdlife="n/a","n/a",IF(BI$3&gt;(A8taxstdlife+$E577),((Input!$K$150+Input!$K$116)*$K$7)-SUM($K577:BH577),((Input!$K$150+Input!$K$116)*$K$7)/A8taxstdlife))</f>
        <v>0</v>
      </c>
      <c r="BJ577" s="18"/>
      <c r="BK577" s="18"/>
      <c r="BL577"/>
      <c r="BM577"/>
      <c r="BN577"/>
      <c r="BO577"/>
      <c r="BP577"/>
      <c r="BQ577"/>
      <c r="BR577"/>
      <c r="BS577"/>
      <c r="BT577"/>
      <c r="BU577"/>
      <c r="BV577"/>
      <c r="BW577"/>
      <c r="BX577"/>
      <c r="BY577"/>
      <c r="BZ577"/>
      <c r="CA577"/>
      <c r="CB577"/>
      <c r="CC577"/>
      <c r="CD577"/>
      <c r="CE577"/>
      <c r="CF577"/>
      <c r="CG577"/>
      <c r="CH577"/>
      <c r="CI577"/>
      <c r="CJ577"/>
      <c r="CK577"/>
      <c r="CL577"/>
      <c r="CM577"/>
      <c r="CN577"/>
      <c r="CO577"/>
      <c r="CP577"/>
      <c r="CQ577"/>
      <c r="CR577"/>
      <c r="CS577"/>
      <c r="CT577"/>
      <c r="CU577"/>
      <c r="CV577"/>
      <c r="CW577"/>
      <c r="CX577"/>
      <c r="CY577"/>
      <c r="CZ577"/>
      <c r="DA577"/>
      <c r="DB577"/>
      <c r="DC577"/>
      <c r="DD577"/>
      <c r="DE577"/>
      <c r="DF577"/>
      <c r="DG577"/>
      <c r="DH577"/>
      <c r="DI577"/>
      <c r="DJ577"/>
      <c r="DK577"/>
      <c r="DL577"/>
      <c r="DM577"/>
      <c r="DN577"/>
      <c r="DO577"/>
      <c r="DP577"/>
      <c r="DQ577"/>
      <c r="DR577"/>
      <c r="DS577"/>
      <c r="DT577"/>
      <c r="DU577"/>
      <c r="DV577"/>
      <c r="DW577"/>
      <c r="DX577"/>
      <c r="DY577"/>
      <c r="DZ577"/>
      <c r="EA577"/>
      <c r="EB577"/>
      <c r="EC577"/>
      <c r="ED577"/>
      <c r="EE577"/>
      <c r="EF577"/>
      <c r="EG577"/>
      <c r="EH577"/>
      <c r="EI577"/>
      <c r="EJ577"/>
      <c r="EK577"/>
      <c r="EL577"/>
      <c r="EM577"/>
      <c r="EN577"/>
      <c r="EO577"/>
      <c r="EP577"/>
      <c r="EQ577"/>
      <c r="ER577"/>
      <c r="ES577"/>
      <c r="ET577"/>
      <c r="EU577"/>
      <c r="EV577"/>
      <c r="EW577"/>
      <c r="EX577"/>
      <c r="EY577"/>
      <c r="EZ577"/>
      <c r="FA577"/>
      <c r="FB577"/>
      <c r="FC577"/>
      <c r="FD577"/>
      <c r="FE577"/>
      <c r="FF577"/>
      <c r="FG577"/>
      <c r="FH577"/>
      <c r="FI577"/>
      <c r="FJ577"/>
      <c r="FK577"/>
      <c r="FL577"/>
      <c r="FM577"/>
      <c r="FN577"/>
      <c r="FO577"/>
      <c r="FP577"/>
      <c r="FQ577"/>
      <c r="FR577"/>
      <c r="FS577"/>
      <c r="FT577"/>
      <c r="FU577"/>
      <c r="FV577"/>
      <c r="FW577"/>
      <c r="FX577"/>
      <c r="FY577"/>
      <c r="FZ577"/>
      <c r="GA577"/>
      <c r="GB577"/>
      <c r="GC577"/>
      <c r="GD577"/>
      <c r="GE577"/>
      <c r="GF577"/>
      <c r="GG577"/>
      <c r="GH577"/>
      <c r="GI577"/>
      <c r="GJ577"/>
      <c r="GK577"/>
      <c r="GL577"/>
      <c r="GM577"/>
      <c r="GN577"/>
      <c r="GO577"/>
      <c r="GP577"/>
      <c r="GQ577"/>
      <c r="GR577"/>
      <c r="GS577"/>
      <c r="GT577"/>
      <c r="GU577"/>
      <c r="GV577"/>
      <c r="GW577"/>
      <c r="GX577"/>
      <c r="GY577"/>
      <c r="GZ577"/>
      <c r="HA577"/>
      <c r="HB577"/>
      <c r="HC577"/>
      <c r="HD577"/>
      <c r="HE577"/>
      <c r="HF577"/>
      <c r="HG577"/>
      <c r="HH577"/>
      <c r="HI577"/>
      <c r="HJ577"/>
      <c r="HK577"/>
      <c r="HL577"/>
      <c r="HM577"/>
      <c r="HN577"/>
      <c r="HO577"/>
      <c r="HP577"/>
      <c r="HQ577"/>
      <c r="HR577"/>
      <c r="HS577"/>
      <c r="HT577"/>
      <c r="HU577"/>
      <c r="HV577"/>
      <c r="HW577"/>
      <c r="HX577"/>
      <c r="HY577"/>
      <c r="HZ577"/>
      <c r="IA577"/>
      <c r="IB577"/>
      <c r="IC577"/>
      <c r="ID577"/>
      <c r="IE577"/>
      <c r="IF577"/>
      <c r="IG577"/>
      <c r="IH577"/>
      <c r="II577"/>
      <c r="IJ577"/>
      <c r="IK577"/>
      <c r="IL577"/>
      <c r="IM577"/>
      <c r="IN577"/>
      <c r="IO577"/>
      <c r="IP577"/>
      <c r="IQ577"/>
      <c r="IR577"/>
      <c r="IS577"/>
      <c r="IT577"/>
      <c r="IU577"/>
      <c r="IV577"/>
    </row>
    <row r="578" spans="1:256" s="5" customFormat="1" hidden="1" outlineLevel="2" x14ac:dyDescent="0.2">
      <c r="A578" s="18"/>
      <c r="B578" s="18"/>
      <c r="C578" s="36"/>
      <c r="D578" s="485"/>
      <c r="E578" s="283">
        <v>6</v>
      </c>
      <c r="F578" s="38"/>
      <c r="G578" s="306"/>
      <c r="H578" s="308"/>
      <c r="I578" s="308"/>
      <c r="J578" s="308"/>
      <c r="K578" s="308"/>
      <c r="L578" s="307"/>
      <c r="M578" s="164">
        <f>IF(A8taxstdlife="n/a","n/a",IF(M$3&gt;(A8taxstdlife+$E578),((Input!$L$150+Input!$L$116)*$L$7)-SUM($L578:L578),((Input!$L$150+Input!$L$116)*$L$7)/A8taxstdlife))</f>
        <v>0</v>
      </c>
      <c r="N578" s="164">
        <f>IF(A8taxstdlife="n/a","n/a",IF(N$3&gt;(A8taxstdlife+$E578),((Input!$L$150+Input!$L$116)*$L$7)-SUM($L578:M578),((Input!$L$150+Input!$L$116)*$L$7)/A8taxstdlife))</f>
        <v>0</v>
      </c>
      <c r="O578" s="164">
        <f>IF(A8taxstdlife="n/a","n/a",IF(O$3&gt;(A8taxstdlife+$E578),((Input!$L$150+Input!$L$116)*$L$7)-SUM($L578:N578),((Input!$L$150+Input!$L$116)*$L$7)/A8taxstdlife))</f>
        <v>0</v>
      </c>
      <c r="P578" s="164">
        <f>IF(A8taxstdlife="n/a","n/a",IF(P$3&gt;(A8taxstdlife+$E578),((Input!$L$150+Input!$L$116)*$L$7)-SUM($L578:O578),((Input!$L$150+Input!$L$116)*$L$7)/A8taxstdlife))</f>
        <v>0</v>
      </c>
      <c r="Q578" s="164">
        <f>IF(A8taxstdlife="n/a","n/a",IF(Q$3&gt;(A8taxstdlife+$E578),((Input!$L$150+Input!$L$116)*$L$7)-SUM($L578:P578),((Input!$L$150+Input!$L$116)*$L$7)/A8taxstdlife))</f>
        <v>0</v>
      </c>
      <c r="R578" s="164">
        <f>IF(A8taxstdlife="n/a","n/a",IF(R$3&gt;(A8taxstdlife+$E578),((Input!$L$150+Input!$L$116)*$L$7)-SUM($L578:Q578),((Input!$L$150+Input!$L$116)*$L$7)/A8taxstdlife))</f>
        <v>0</v>
      </c>
      <c r="S578" s="164">
        <f>IF(A8taxstdlife="n/a","n/a",IF(S$3&gt;(A8taxstdlife+$E578),((Input!$L$150+Input!$L$116)*$L$7)-SUM($L578:R578),((Input!$L$150+Input!$L$116)*$L$7)/A8taxstdlife))</f>
        <v>0</v>
      </c>
      <c r="T578" s="164">
        <f>IF(A8taxstdlife="n/a","n/a",IF(T$3&gt;(A8taxstdlife+$E578),((Input!$L$150+Input!$L$116)*$L$7)-SUM($L578:S578),((Input!$L$150+Input!$L$116)*$L$7)/A8taxstdlife))</f>
        <v>0</v>
      </c>
      <c r="U578" s="164">
        <f>IF(A8taxstdlife="n/a","n/a",IF(U$3&gt;(A8taxstdlife+$E578),((Input!$L$150+Input!$L$116)*$L$7)-SUM($L578:T578),((Input!$L$150+Input!$L$116)*$L$7)/A8taxstdlife))</f>
        <v>0</v>
      </c>
      <c r="V578" s="164">
        <f>IF(A8taxstdlife="n/a","n/a",IF(V$3&gt;(A8taxstdlife+$E578),((Input!$L$150+Input!$L$116)*$L$7)-SUM($L578:U578),((Input!$L$150+Input!$L$116)*$L$7)/A8taxstdlife))</f>
        <v>0</v>
      </c>
      <c r="W578" s="164">
        <f>IF(A8taxstdlife="n/a","n/a",IF(W$3&gt;(A8taxstdlife+$E578),((Input!$L$150+Input!$L$116)*$L$7)-SUM($L578:V578),((Input!$L$150+Input!$L$116)*$L$7)/A8taxstdlife))</f>
        <v>0</v>
      </c>
      <c r="X578" s="164">
        <f>IF(A8taxstdlife="n/a","n/a",IF(X$3&gt;(A8taxstdlife+$E578),((Input!$L$150+Input!$L$116)*$L$7)-SUM($L578:W578),((Input!$L$150+Input!$L$116)*$L$7)/A8taxstdlife))</f>
        <v>0</v>
      </c>
      <c r="Y578" s="164">
        <f>IF(A8taxstdlife="n/a","n/a",IF(Y$3&gt;(A8taxstdlife+$E578),((Input!$L$150+Input!$L$116)*$L$7)-SUM($L578:X578),((Input!$L$150+Input!$L$116)*$L$7)/A8taxstdlife))</f>
        <v>0</v>
      </c>
      <c r="Z578" s="164">
        <f>IF(A8taxstdlife="n/a","n/a",IF(Z$3&gt;(A8taxstdlife+$E578),((Input!$L$150+Input!$L$116)*$L$7)-SUM($L578:Y578),((Input!$L$150+Input!$L$116)*$L$7)/A8taxstdlife))</f>
        <v>0</v>
      </c>
      <c r="AA578" s="164">
        <f>IF(A8taxstdlife="n/a","n/a",IF(AA$3&gt;(A8taxstdlife+$E578),((Input!$L$150+Input!$L$116)*$L$7)-SUM($L578:Z578),((Input!$L$150+Input!$L$116)*$L$7)/A8taxstdlife))</f>
        <v>0</v>
      </c>
      <c r="AB578" s="164">
        <f>IF(A8taxstdlife="n/a","n/a",IF(AB$3&gt;(A8taxstdlife+$E578),((Input!$L$150+Input!$L$116)*$L$7)-SUM($L578:AA578),((Input!$L$150+Input!$L$116)*$L$7)/A8taxstdlife))</f>
        <v>0</v>
      </c>
      <c r="AC578" s="164">
        <f>IF(A8taxstdlife="n/a","n/a",IF(AC$3&gt;(A8taxstdlife+$E578),((Input!$L$150+Input!$L$116)*$L$7)-SUM($L578:AB578),((Input!$L$150+Input!$L$116)*$L$7)/A8taxstdlife))</f>
        <v>0</v>
      </c>
      <c r="AD578" s="164">
        <f>IF(A8taxstdlife="n/a","n/a",IF(AD$3&gt;(A8taxstdlife+$E578),((Input!$L$150+Input!$L$116)*$L$7)-SUM($L578:AC578),((Input!$L$150+Input!$L$116)*$L$7)/A8taxstdlife))</f>
        <v>0</v>
      </c>
      <c r="AE578" s="164">
        <f>IF(A8taxstdlife="n/a","n/a",IF(AE$3&gt;(A8taxstdlife+$E578),((Input!$L$150+Input!$L$116)*$L$7)-SUM($L578:AD578),((Input!$L$150+Input!$L$116)*$L$7)/A8taxstdlife))</f>
        <v>0</v>
      </c>
      <c r="AF578" s="164">
        <f>IF(A8taxstdlife="n/a","n/a",IF(AF$3&gt;(A8taxstdlife+$E578),((Input!$L$150+Input!$L$116)*$L$7)-SUM($L578:AE578),((Input!$L$150+Input!$L$116)*$L$7)/A8taxstdlife))</f>
        <v>0</v>
      </c>
      <c r="AG578" s="164">
        <f>IF(A8taxstdlife="n/a","n/a",IF(AG$3&gt;(A8taxstdlife+$E578),((Input!$L$150+Input!$L$116)*$L$7)-SUM($L578:AF578),((Input!$L$150+Input!$L$116)*$L$7)/A8taxstdlife))</f>
        <v>0</v>
      </c>
      <c r="AH578" s="164">
        <f>IF(A8taxstdlife="n/a","n/a",IF(AH$3&gt;(A8taxstdlife+$E578),((Input!$L$150+Input!$L$116)*$L$7)-SUM($L578:AG578),((Input!$L$150+Input!$L$116)*$L$7)/A8taxstdlife))</f>
        <v>0</v>
      </c>
      <c r="AI578" s="164">
        <f>IF(A8taxstdlife="n/a","n/a",IF(AI$3&gt;(A8taxstdlife+$E578),((Input!$L$150+Input!$L$116)*$L$7)-SUM($L578:AH578),((Input!$L$150+Input!$L$116)*$L$7)/A8taxstdlife))</f>
        <v>0</v>
      </c>
      <c r="AJ578" s="164">
        <f>IF(A8taxstdlife="n/a","n/a",IF(AJ$3&gt;(A8taxstdlife+$E578),((Input!$L$150+Input!$L$116)*$L$7)-SUM($L578:AI578),((Input!$L$150+Input!$L$116)*$L$7)/A8taxstdlife))</f>
        <v>0</v>
      </c>
      <c r="AK578" s="164">
        <f>IF(A8taxstdlife="n/a","n/a",IF(AK$3&gt;(A8taxstdlife+$E578),((Input!$L$150+Input!$L$116)*$L$7)-SUM($L578:AJ578),((Input!$L$150+Input!$L$116)*$L$7)/A8taxstdlife))</f>
        <v>0</v>
      </c>
      <c r="AL578" s="164">
        <f>IF(A8taxstdlife="n/a","n/a",IF(AL$3&gt;(A8taxstdlife+$E578),((Input!$L$150+Input!$L$116)*$L$7)-SUM($L578:AK578),((Input!$L$150+Input!$L$116)*$L$7)/A8taxstdlife))</f>
        <v>0</v>
      </c>
      <c r="AM578" s="164">
        <f>IF(A8taxstdlife="n/a","n/a",IF(AM$3&gt;(A8taxstdlife+$E578),((Input!$L$150+Input!$L$116)*$L$7)-SUM($L578:AL578),((Input!$L$150+Input!$L$116)*$L$7)/A8taxstdlife))</f>
        <v>0</v>
      </c>
      <c r="AN578" s="164">
        <f>IF(A8taxstdlife="n/a","n/a",IF(AN$3&gt;(A8taxstdlife+$E578),((Input!$L$150+Input!$L$116)*$L$7)-SUM($L578:AM578),((Input!$L$150+Input!$L$116)*$L$7)/A8taxstdlife))</f>
        <v>0</v>
      </c>
      <c r="AO578" s="164">
        <f>IF(A8taxstdlife="n/a","n/a",IF(AO$3&gt;(A8taxstdlife+$E578),((Input!$L$150+Input!$L$116)*$L$7)-SUM($L578:AN578),((Input!$L$150+Input!$L$116)*$L$7)/A8taxstdlife))</f>
        <v>0</v>
      </c>
      <c r="AP578" s="164">
        <f>IF(A8taxstdlife="n/a","n/a",IF(AP$3&gt;(A8taxstdlife+$E578),((Input!$L$150+Input!$L$116)*$L$7)-SUM($L578:AO578),((Input!$L$150+Input!$L$116)*$L$7)/A8taxstdlife))</f>
        <v>0</v>
      </c>
      <c r="AQ578" s="164">
        <f>IF(A8taxstdlife="n/a","n/a",IF(AQ$3&gt;(A8taxstdlife+$E578),((Input!$L$150+Input!$L$116)*$L$7)-SUM($L578:AP578),((Input!$L$150+Input!$L$116)*$L$7)/A8taxstdlife))</f>
        <v>0</v>
      </c>
      <c r="AR578" s="164">
        <f>IF(A8taxstdlife="n/a","n/a",IF(AR$3&gt;(A8taxstdlife+$E578),((Input!$L$150+Input!$L$116)*$L$7)-SUM($L578:AQ578),((Input!$L$150+Input!$L$116)*$L$7)/A8taxstdlife))</f>
        <v>0</v>
      </c>
      <c r="AS578" s="164">
        <f>IF(A8taxstdlife="n/a","n/a",IF(AS$3&gt;(A8taxstdlife+$E578),((Input!$L$150+Input!$L$116)*$L$7)-SUM($L578:AR578),((Input!$L$150+Input!$L$116)*$L$7)/A8taxstdlife))</f>
        <v>0</v>
      </c>
      <c r="AT578" s="164">
        <f>IF(A8taxstdlife="n/a","n/a",IF(AT$3&gt;(A8taxstdlife+$E578),((Input!$L$150+Input!$L$116)*$L$7)-SUM($L578:AS578),((Input!$L$150+Input!$L$116)*$L$7)/A8taxstdlife))</f>
        <v>0</v>
      </c>
      <c r="AU578" s="164">
        <f>IF(A8taxstdlife="n/a","n/a",IF(AU$3&gt;(A8taxstdlife+$E578),((Input!$L$150+Input!$L$116)*$L$7)-SUM($L578:AT578),((Input!$L$150+Input!$L$116)*$L$7)/A8taxstdlife))</f>
        <v>0</v>
      </c>
      <c r="AV578" s="164">
        <f>IF(A8taxstdlife="n/a","n/a",IF(AV$3&gt;(A8taxstdlife+$E578),((Input!$L$150+Input!$L$116)*$L$7)-SUM($L578:AU578),((Input!$L$150+Input!$L$116)*$L$7)/A8taxstdlife))</f>
        <v>0</v>
      </c>
      <c r="AW578" s="164">
        <f>IF(A8taxstdlife="n/a","n/a",IF(AW$3&gt;(A8taxstdlife+$E578),((Input!$L$150+Input!$L$116)*$L$7)-SUM($L578:AV578),((Input!$L$150+Input!$L$116)*$L$7)/A8taxstdlife))</f>
        <v>0</v>
      </c>
      <c r="AX578" s="164">
        <f>IF(A8taxstdlife="n/a","n/a",IF(AX$3&gt;(A8taxstdlife+$E578),((Input!$L$150+Input!$L$116)*$L$7)-SUM($L578:AW578),((Input!$L$150+Input!$L$116)*$L$7)/A8taxstdlife))</f>
        <v>0</v>
      </c>
      <c r="AY578" s="164">
        <f>IF(A8taxstdlife="n/a","n/a",IF(AY$3&gt;(A8taxstdlife+$E578),((Input!$L$150+Input!$L$116)*$L$7)-SUM($L578:AX578),((Input!$L$150+Input!$L$116)*$L$7)/A8taxstdlife))</f>
        <v>0</v>
      </c>
      <c r="AZ578" s="164">
        <f>IF(A8taxstdlife="n/a","n/a",IF(AZ$3&gt;(A8taxstdlife+$E578),((Input!$L$150+Input!$L$116)*$L$7)-SUM($L578:AY578),((Input!$L$150+Input!$L$116)*$L$7)/A8taxstdlife))</f>
        <v>0</v>
      </c>
      <c r="BA578" s="164">
        <f>IF(A8taxstdlife="n/a","n/a",IF(BA$3&gt;(A8taxstdlife+$E578),((Input!$L$150+Input!$L$116)*$L$7)-SUM($L578:AZ578),((Input!$L$150+Input!$L$116)*$L$7)/A8taxstdlife))</f>
        <v>0</v>
      </c>
      <c r="BB578" s="164">
        <f>IF(A8taxstdlife="n/a","n/a",IF(BB$3&gt;(A8taxstdlife+$E578),((Input!$L$150+Input!$L$116)*$L$7)-SUM($L578:BA578),((Input!$L$150+Input!$L$116)*$L$7)/A8taxstdlife))</f>
        <v>0</v>
      </c>
      <c r="BC578" s="164">
        <f>IF(A8taxstdlife="n/a","n/a",IF(BC$3&gt;(A8taxstdlife+$E578),((Input!$L$150+Input!$L$116)*$L$7)-SUM($L578:BB578),((Input!$L$150+Input!$L$116)*$L$7)/A8taxstdlife))</f>
        <v>0</v>
      </c>
      <c r="BD578" s="164">
        <f>IF(A8taxstdlife="n/a","n/a",IF(BD$3&gt;(A8taxstdlife+$E578),((Input!$L$150+Input!$L$116)*$L$7)-SUM($L578:BC578),((Input!$L$150+Input!$L$116)*$L$7)/A8taxstdlife))</f>
        <v>0</v>
      </c>
      <c r="BE578" s="164">
        <f>IF(A8taxstdlife="n/a","n/a",IF(BE$3&gt;(A8taxstdlife+$E578),((Input!$L$150+Input!$L$116)*$L$7)-SUM($L578:BD578),((Input!$L$150+Input!$L$116)*$L$7)/A8taxstdlife))</f>
        <v>0</v>
      </c>
      <c r="BF578" s="164">
        <f>IF(A8taxstdlife="n/a","n/a",IF(BF$3&gt;(A8taxstdlife+$E578),((Input!$L$150+Input!$L$116)*$L$7)-SUM($L578:BE578),((Input!$L$150+Input!$L$116)*$L$7)/A8taxstdlife))</f>
        <v>0</v>
      </c>
      <c r="BG578" s="164">
        <f>IF(A8taxstdlife="n/a","n/a",IF(BG$3&gt;(A8taxstdlife+$E578),((Input!$L$150+Input!$L$116)*$L$7)-SUM($L578:BF578),((Input!$L$150+Input!$L$116)*$L$7)/A8taxstdlife))</f>
        <v>0</v>
      </c>
      <c r="BH578" s="164">
        <f>IF(A8taxstdlife="n/a","n/a",IF(BH$3&gt;(A8taxstdlife+$E578),((Input!$L$150+Input!$L$116)*$L$7)-SUM($L578:BG578),((Input!$L$150+Input!$L$116)*$L$7)/A8taxstdlife))</f>
        <v>0</v>
      </c>
      <c r="BI578" s="164">
        <f>IF(A8taxstdlife="n/a","n/a",IF(BI$3&gt;(A8taxstdlife+$E578),((Input!$L$150+Input!$L$116)*$L$7)-SUM($L578:BH578),((Input!$L$150+Input!$L$116)*$L$7)/A8taxstdlife))</f>
        <v>0</v>
      </c>
      <c r="BJ578" s="18"/>
      <c r="BK578" s="18"/>
      <c r="BL578"/>
      <c r="BM578"/>
      <c r="BN578"/>
      <c r="BO578"/>
      <c r="BP578"/>
      <c r="BQ578"/>
      <c r="BR578"/>
      <c r="BS578"/>
      <c r="BT578"/>
      <c r="BU578"/>
      <c r="BV578"/>
      <c r="BW578"/>
      <c r="BX578"/>
      <c r="BY578"/>
      <c r="BZ578"/>
      <c r="CA578"/>
      <c r="CB578"/>
      <c r="CC578"/>
      <c r="CD578"/>
      <c r="CE578"/>
      <c r="CF578"/>
      <c r="CG578"/>
      <c r="CH578"/>
      <c r="CI578"/>
      <c r="CJ578"/>
      <c r="CK578"/>
      <c r="CL578"/>
      <c r="CM578"/>
      <c r="CN578"/>
      <c r="CO578"/>
      <c r="CP578"/>
      <c r="CQ578"/>
      <c r="CR578"/>
      <c r="CS578"/>
      <c r="CT578"/>
      <c r="CU578"/>
      <c r="CV578"/>
      <c r="CW578"/>
      <c r="CX578"/>
      <c r="CY578"/>
      <c r="CZ578"/>
      <c r="DA578"/>
      <c r="DB578"/>
      <c r="DC578"/>
      <c r="DD578"/>
      <c r="DE578"/>
      <c r="DF578"/>
      <c r="DG578"/>
      <c r="DH578"/>
      <c r="DI578"/>
      <c r="DJ578"/>
      <c r="DK578"/>
      <c r="DL578"/>
      <c r="DM578"/>
      <c r="DN578"/>
      <c r="DO578"/>
      <c r="DP578"/>
      <c r="DQ578"/>
      <c r="DR578"/>
      <c r="DS578"/>
      <c r="DT578"/>
      <c r="DU578"/>
      <c r="DV578"/>
      <c r="DW578"/>
      <c r="DX578"/>
      <c r="DY578"/>
      <c r="DZ578"/>
      <c r="EA578"/>
      <c r="EB578"/>
      <c r="EC578"/>
      <c r="ED578"/>
      <c r="EE578"/>
      <c r="EF578"/>
      <c r="EG578"/>
      <c r="EH578"/>
      <c r="EI578"/>
      <c r="EJ578"/>
      <c r="EK578"/>
      <c r="EL578"/>
      <c r="EM578"/>
      <c r="EN578"/>
      <c r="EO578"/>
      <c r="EP578"/>
      <c r="EQ578"/>
      <c r="ER578"/>
      <c r="ES578"/>
      <c r="ET578"/>
      <c r="EU578"/>
      <c r="EV578"/>
      <c r="EW578"/>
      <c r="EX578"/>
      <c r="EY578"/>
      <c r="EZ578"/>
      <c r="FA578"/>
      <c r="FB578"/>
      <c r="FC578"/>
      <c r="FD578"/>
      <c r="FE578"/>
      <c r="FF578"/>
      <c r="FG578"/>
      <c r="FH578"/>
      <c r="FI578"/>
      <c r="FJ578"/>
      <c r="FK578"/>
      <c r="FL578"/>
      <c r="FM578"/>
      <c r="FN578"/>
      <c r="FO578"/>
      <c r="FP578"/>
      <c r="FQ578"/>
      <c r="FR578"/>
      <c r="FS578"/>
      <c r="FT578"/>
      <c r="FU578"/>
      <c r="FV578"/>
      <c r="FW578"/>
      <c r="FX578"/>
      <c r="FY578"/>
      <c r="FZ578"/>
      <c r="GA578"/>
      <c r="GB578"/>
      <c r="GC578"/>
      <c r="GD578"/>
      <c r="GE578"/>
      <c r="GF578"/>
      <c r="GG578"/>
      <c r="GH578"/>
      <c r="GI578"/>
      <c r="GJ578"/>
      <c r="GK578"/>
      <c r="GL578"/>
      <c r="GM578"/>
      <c r="GN578"/>
      <c r="GO578"/>
      <c r="GP578"/>
      <c r="GQ578"/>
      <c r="GR578"/>
      <c r="GS578"/>
      <c r="GT578"/>
      <c r="GU578"/>
      <c r="GV578"/>
      <c r="GW578"/>
      <c r="GX578"/>
      <c r="GY578"/>
      <c r="GZ578"/>
      <c r="HA578"/>
      <c r="HB578"/>
      <c r="HC578"/>
      <c r="HD578"/>
      <c r="HE578"/>
      <c r="HF578"/>
      <c r="HG578"/>
      <c r="HH578"/>
      <c r="HI578"/>
      <c r="HJ578"/>
      <c r="HK578"/>
      <c r="HL578"/>
      <c r="HM578"/>
      <c r="HN578"/>
      <c r="HO578"/>
      <c r="HP578"/>
      <c r="HQ578"/>
      <c r="HR578"/>
      <c r="HS578"/>
      <c r="HT578"/>
      <c r="HU578"/>
      <c r="HV578"/>
      <c r="HW578"/>
      <c r="HX578"/>
      <c r="HY578"/>
      <c r="HZ578"/>
      <c r="IA578"/>
      <c r="IB578"/>
      <c r="IC578"/>
      <c r="ID578"/>
      <c r="IE578"/>
      <c r="IF578"/>
      <c r="IG578"/>
      <c r="IH578"/>
      <c r="II578"/>
      <c r="IJ578"/>
      <c r="IK578"/>
      <c r="IL578"/>
      <c r="IM578"/>
      <c r="IN578"/>
      <c r="IO578"/>
      <c r="IP578"/>
      <c r="IQ578"/>
      <c r="IR578"/>
      <c r="IS578"/>
      <c r="IT578"/>
      <c r="IU578"/>
      <c r="IV578"/>
    </row>
    <row r="579" spans="1:256" s="5" customFormat="1" hidden="1" outlineLevel="2" x14ac:dyDescent="0.2">
      <c r="A579" s="18"/>
      <c r="B579" s="18"/>
      <c r="C579" s="36"/>
      <c r="D579" s="485"/>
      <c r="E579" s="283">
        <v>7</v>
      </c>
      <c r="F579" s="38"/>
      <c r="G579" s="306"/>
      <c r="H579" s="308"/>
      <c r="I579" s="308"/>
      <c r="J579" s="308"/>
      <c r="K579" s="308"/>
      <c r="L579" s="308"/>
      <c r="M579" s="307"/>
      <c r="N579" s="164">
        <f>IF(A8taxstdlife="n/a","n/a",IF(N$3&gt;(A8taxstdlife+$E579),((Input!$M$150+Input!$M$116)*$M$7)-SUM($M579:M579),((Input!$M$150+Input!$M$116)*$M$7)/A8taxstdlife))</f>
        <v>0</v>
      </c>
      <c r="O579" s="164">
        <f>IF(A8taxstdlife="n/a","n/a",IF(O$3&gt;(A8taxstdlife+$E579),((Input!$M$150+Input!$M$116)*$M$7)-SUM($M579:N579),((Input!$M$150+Input!$M$116)*$M$7)/A8taxstdlife))</f>
        <v>0</v>
      </c>
      <c r="P579" s="164">
        <f>IF(A8taxstdlife="n/a","n/a",IF(P$3&gt;(A8taxstdlife+$E579),((Input!$M$150+Input!$M$116)*$M$7)-SUM($M579:O579),((Input!$M$150+Input!$M$116)*$M$7)/A8taxstdlife))</f>
        <v>0</v>
      </c>
      <c r="Q579" s="164">
        <f>IF(A8taxstdlife="n/a","n/a",IF(Q$3&gt;(A8taxstdlife+$E579),((Input!$M$150+Input!$M$116)*$M$7)-SUM($M579:P579),((Input!$M$150+Input!$M$116)*$M$7)/A8taxstdlife))</f>
        <v>0</v>
      </c>
      <c r="R579" s="164">
        <f>IF(A8taxstdlife="n/a","n/a",IF(R$3&gt;(A8taxstdlife+$E579),((Input!$M$150+Input!$M$116)*$M$7)-SUM($M579:Q579),((Input!$M$150+Input!$M$116)*$M$7)/A8taxstdlife))</f>
        <v>0</v>
      </c>
      <c r="S579" s="164">
        <f>IF(A8taxstdlife="n/a","n/a",IF(S$3&gt;(A8taxstdlife+$E579),((Input!$M$150+Input!$M$116)*$M$7)-SUM($M579:R579),((Input!$M$150+Input!$M$116)*$M$7)/A8taxstdlife))</f>
        <v>0</v>
      </c>
      <c r="T579" s="164">
        <f>IF(A8taxstdlife="n/a","n/a",IF(T$3&gt;(A8taxstdlife+$E579),((Input!$M$150+Input!$M$116)*$M$7)-SUM($M579:S579),((Input!$M$150+Input!$M$116)*$M$7)/A8taxstdlife))</f>
        <v>0</v>
      </c>
      <c r="U579" s="164">
        <f>IF(A8taxstdlife="n/a","n/a",IF(U$3&gt;(A8taxstdlife+$E579),((Input!$M$150+Input!$M$116)*$M$7)-SUM($M579:T579),((Input!$M$150+Input!$M$116)*$M$7)/A8taxstdlife))</f>
        <v>0</v>
      </c>
      <c r="V579" s="164">
        <f>IF(A8taxstdlife="n/a","n/a",IF(V$3&gt;(A8taxstdlife+$E579),((Input!$M$150+Input!$M$116)*$M$7)-SUM($M579:U579),((Input!$M$150+Input!$M$116)*$M$7)/A8taxstdlife))</f>
        <v>0</v>
      </c>
      <c r="W579" s="164">
        <f>IF(A8taxstdlife="n/a","n/a",IF(W$3&gt;(A8taxstdlife+$E579),((Input!$M$150+Input!$M$116)*$M$7)-SUM($M579:V579),((Input!$M$150+Input!$M$116)*$M$7)/A8taxstdlife))</f>
        <v>0</v>
      </c>
      <c r="X579" s="164">
        <f>IF(A8taxstdlife="n/a","n/a",IF(X$3&gt;(A8taxstdlife+$E579),((Input!$M$150+Input!$M$116)*$M$7)-SUM($M579:W579),((Input!$M$150+Input!$M$116)*$M$7)/A8taxstdlife))</f>
        <v>0</v>
      </c>
      <c r="Y579" s="164">
        <f>IF(A8taxstdlife="n/a","n/a",IF(Y$3&gt;(A8taxstdlife+$E579),((Input!$M$150+Input!$M$116)*$M$7)-SUM($M579:X579),((Input!$M$150+Input!$M$116)*$M$7)/A8taxstdlife))</f>
        <v>0</v>
      </c>
      <c r="Z579" s="164">
        <f>IF(A8taxstdlife="n/a","n/a",IF(Z$3&gt;(A8taxstdlife+$E579),((Input!$M$150+Input!$M$116)*$M$7)-SUM($M579:Y579),((Input!$M$150+Input!$M$116)*$M$7)/A8taxstdlife))</f>
        <v>0</v>
      </c>
      <c r="AA579" s="164">
        <f>IF(A8taxstdlife="n/a","n/a",IF(AA$3&gt;(A8taxstdlife+$E579),((Input!$M$150+Input!$M$116)*$M$7)-SUM($M579:Z579),((Input!$M$150+Input!$M$116)*$M$7)/A8taxstdlife))</f>
        <v>0</v>
      </c>
      <c r="AB579" s="164">
        <f>IF(A8taxstdlife="n/a","n/a",IF(AB$3&gt;(A8taxstdlife+$E579),((Input!$M$150+Input!$M$116)*$M$7)-SUM($M579:AA579),((Input!$M$150+Input!$M$116)*$M$7)/A8taxstdlife))</f>
        <v>0</v>
      </c>
      <c r="AC579" s="164">
        <f>IF(A8taxstdlife="n/a","n/a",IF(AC$3&gt;(A8taxstdlife+$E579),((Input!$M$150+Input!$M$116)*$M$7)-SUM($M579:AB579),((Input!$M$150+Input!$M$116)*$M$7)/A8taxstdlife))</f>
        <v>0</v>
      </c>
      <c r="AD579" s="164">
        <f>IF(A8taxstdlife="n/a","n/a",IF(AD$3&gt;(A8taxstdlife+$E579),((Input!$M$150+Input!$M$116)*$M$7)-SUM($M579:AC579),((Input!$M$150+Input!$M$116)*$M$7)/A8taxstdlife))</f>
        <v>0</v>
      </c>
      <c r="AE579" s="164">
        <f>IF(A8taxstdlife="n/a","n/a",IF(AE$3&gt;(A8taxstdlife+$E579),((Input!$M$150+Input!$M$116)*$M$7)-SUM($M579:AD579),((Input!$M$150+Input!$M$116)*$M$7)/A8taxstdlife))</f>
        <v>0</v>
      </c>
      <c r="AF579" s="164">
        <f>IF(A8taxstdlife="n/a","n/a",IF(AF$3&gt;(A8taxstdlife+$E579),((Input!$M$150+Input!$M$116)*$M$7)-SUM($M579:AE579),((Input!$M$150+Input!$M$116)*$M$7)/A8taxstdlife))</f>
        <v>0</v>
      </c>
      <c r="AG579" s="164">
        <f>IF(A8taxstdlife="n/a","n/a",IF(AG$3&gt;(A8taxstdlife+$E579),((Input!$M$150+Input!$M$116)*$M$7)-SUM($M579:AF579),((Input!$M$150+Input!$M$116)*$M$7)/A8taxstdlife))</f>
        <v>0</v>
      </c>
      <c r="AH579" s="164">
        <f>IF(A8taxstdlife="n/a","n/a",IF(AH$3&gt;(A8taxstdlife+$E579),((Input!$M$150+Input!$M$116)*$M$7)-SUM($M579:AG579),((Input!$M$150+Input!$M$116)*$M$7)/A8taxstdlife))</f>
        <v>0</v>
      </c>
      <c r="AI579" s="164">
        <f>IF(A8taxstdlife="n/a","n/a",IF(AI$3&gt;(A8taxstdlife+$E579),((Input!$M$150+Input!$M$116)*$M$7)-SUM($M579:AH579),((Input!$M$150+Input!$M$116)*$M$7)/A8taxstdlife))</f>
        <v>0</v>
      </c>
      <c r="AJ579" s="164">
        <f>IF(A8taxstdlife="n/a","n/a",IF(AJ$3&gt;(A8taxstdlife+$E579),((Input!$M$150+Input!$M$116)*$M$7)-SUM($M579:AI579),((Input!$M$150+Input!$M$116)*$M$7)/A8taxstdlife))</f>
        <v>0</v>
      </c>
      <c r="AK579" s="164">
        <f>IF(A8taxstdlife="n/a","n/a",IF(AK$3&gt;(A8taxstdlife+$E579),((Input!$M$150+Input!$M$116)*$M$7)-SUM($M579:AJ579),((Input!$M$150+Input!$M$116)*$M$7)/A8taxstdlife))</f>
        <v>0</v>
      </c>
      <c r="AL579" s="164">
        <f>IF(A8taxstdlife="n/a","n/a",IF(AL$3&gt;(A8taxstdlife+$E579),((Input!$M$150+Input!$M$116)*$M$7)-SUM($M579:AK579),((Input!$M$150+Input!$M$116)*$M$7)/A8taxstdlife))</f>
        <v>0</v>
      </c>
      <c r="AM579" s="164">
        <f>IF(A8taxstdlife="n/a","n/a",IF(AM$3&gt;(A8taxstdlife+$E579),((Input!$M$150+Input!$M$116)*$M$7)-SUM($M579:AL579),((Input!$M$150+Input!$M$116)*$M$7)/A8taxstdlife))</f>
        <v>0</v>
      </c>
      <c r="AN579" s="164">
        <f>IF(A8taxstdlife="n/a","n/a",IF(AN$3&gt;(A8taxstdlife+$E579),((Input!$M$150+Input!$M$116)*$M$7)-SUM($M579:AM579),((Input!$M$150+Input!$M$116)*$M$7)/A8taxstdlife))</f>
        <v>0</v>
      </c>
      <c r="AO579" s="164">
        <f>IF(A8taxstdlife="n/a","n/a",IF(AO$3&gt;(A8taxstdlife+$E579),((Input!$M$150+Input!$M$116)*$M$7)-SUM($M579:AN579),((Input!$M$150+Input!$M$116)*$M$7)/A8taxstdlife))</f>
        <v>0</v>
      </c>
      <c r="AP579" s="164">
        <f>IF(A8taxstdlife="n/a","n/a",IF(AP$3&gt;(A8taxstdlife+$E579),((Input!$M$150+Input!$M$116)*$M$7)-SUM($M579:AO579),((Input!$M$150+Input!$M$116)*$M$7)/A8taxstdlife))</f>
        <v>0</v>
      </c>
      <c r="AQ579" s="164">
        <f>IF(A8taxstdlife="n/a","n/a",IF(AQ$3&gt;(A8taxstdlife+$E579),((Input!$M$150+Input!$M$116)*$M$7)-SUM($M579:AP579),((Input!$M$150+Input!$M$116)*$M$7)/A8taxstdlife))</f>
        <v>0</v>
      </c>
      <c r="AR579" s="164">
        <f>IF(A8taxstdlife="n/a","n/a",IF(AR$3&gt;(A8taxstdlife+$E579),((Input!$M$150+Input!$M$116)*$M$7)-SUM($M579:AQ579),((Input!$M$150+Input!$M$116)*$M$7)/A8taxstdlife))</f>
        <v>0</v>
      </c>
      <c r="AS579" s="164">
        <f>IF(A8taxstdlife="n/a","n/a",IF(AS$3&gt;(A8taxstdlife+$E579),((Input!$M$150+Input!$M$116)*$M$7)-SUM($M579:AR579),((Input!$M$150+Input!$M$116)*$M$7)/A8taxstdlife))</f>
        <v>0</v>
      </c>
      <c r="AT579" s="164">
        <f>IF(A8taxstdlife="n/a","n/a",IF(AT$3&gt;(A8taxstdlife+$E579),((Input!$M$150+Input!$M$116)*$M$7)-SUM($M579:AS579),((Input!$M$150+Input!$M$116)*$M$7)/A8taxstdlife))</f>
        <v>0</v>
      </c>
      <c r="AU579" s="164">
        <f>IF(A8taxstdlife="n/a","n/a",IF(AU$3&gt;(A8taxstdlife+$E579),((Input!$M$150+Input!$M$116)*$M$7)-SUM($M579:AT579),((Input!$M$150+Input!$M$116)*$M$7)/A8taxstdlife))</f>
        <v>0</v>
      </c>
      <c r="AV579" s="164">
        <f>IF(A8taxstdlife="n/a","n/a",IF(AV$3&gt;(A8taxstdlife+$E579),((Input!$M$150+Input!$M$116)*$M$7)-SUM($M579:AU579),((Input!$M$150+Input!$M$116)*$M$7)/A8taxstdlife))</f>
        <v>0</v>
      </c>
      <c r="AW579" s="164">
        <f>IF(A8taxstdlife="n/a","n/a",IF(AW$3&gt;(A8taxstdlife+$E579),((Input!$M$150+Input!$M$116)*$M$7)-SUM($M579:AV579),((Input!$M$150+Input!$M$116)*$M$7)/A8taxstdlife))</f>
        <v>0</v>
      </c>
      <c r="AX579" s="164">
        <f>IF(A8taxstdlife="n/a","n/a",IF(AX$3&gt;(A8taxstdlife+$E579),((Input!$M$150+Input!$M$116)*$M$7)-SUM($M579:AW579),((Input!$M$150+Input!$M$116)*$M$7)/A8taxstdlife))</f>
        <v>0</v>
      </c>
      <c r="AY579" s="164">
        <f>IF(A8taxstdlife="n/a","n/a",IF(AY$3&gt;(A8taxstdlife+$E579),((Input!$M$150+Input!$M$116)*$M$7)-SUM($M579:AX579),((Input!$M$150+Input!$M$116)*$M$7)/A8taxstdlife))</f>
        <v>0</v>
      </c>
      <c r="AZ579" s="164">
        <f>IF(A8taxstdlife="n/a","n/a",IF(AZ$3&gt;(A8taxstdlife+$E579),((Input!$M$150+Input!$M$116)*$M$7)-SUM($M579:AY579),((Input!$M$150+Input!$M$116)*$M$7)/A8taxstdlife))</f>
        <v>0</v>
      </c>
      <c r="BA579" s="164">
        <f>IF(A8taxstdlife="n/a","n/a",IF(BA$3&gt;(A8taxstdlife+$E579),((Input!$M$150+Input!$M$116)*$M$7)-SUM($M579:AZ579),((Input!$M$150+Input!$M$116)*$M$7)/A8taxstdlife))</f>
        <v>0</v>
      </c>
      <c r="BB579" s="164">
        <f>IF(A8taxstdlife="n/a","n/a",IF(BB$3&gt;(A8taxstdlife+$E579),((Input!$M$150+Input!$M$116)*$M$7)-SUM($M579:BA579),((Input!$M$150+Input!$M$116)*$M$7)/A8taxstdlife))</f>
        <v>0</v>
      </c>
      <c r="BC579" s="164">
        <f>IF(A8taxstdlife="n/a","n/a",IF(BC$3&gt;(A8taxstdlife+$E579),((Input!$M$150+Input!$M$116)*$M$7)-SUM($M579:BB579),((Input!$M$150+Input!$M$116)*$M$7)/A8taxstdlife))</f>
        <v>0</v>
      </c>
      <c r="BD579" s="164">
        <f>IF(A8taxstdlife="n/a","n/a",IF(BD$3&gt;(A8taxstdlife+$E579),((Input!$M$150+Input!$M$116)*$M$7)-SUM($M579:BC579),((Input!$M$150+Input!$M$116)*$M$7)/A8taxstdlife))</f>
        <v>0</v>
      </c>
      <c r="BE579" s="164">
        <f>IF(A8taxstdlife="n/a","n/a",IF(BE$3&gt;(A8taxstdlife+$E579),((Input!$M$150+Input!$M$116)*$M$7)-SUM($M579:BD579),((Input!$M$150+Input!$M$116)*$M$7)/A8taxstdlife))</f>
        <v>0</v>
      </c>
      <c r="BF579" s="164">
        <f>IF(A8taxstdlife="n/a","n/a",IF(BF$3&gt;(A8taxstdlife+$E579),((Input!$M$150+Input!$M$116)*$M$7)-SUM($M579:BE579),((Input!$M$150+Input!$M$116)*$M$7)/A8taxstdlife))</f>
        <v>0</v>
      </c>
      <c r="BG579" s="164">
        <f>IF(A8taxstdlife="n/a","n/a",IF(BG$3&gt;(A8taxstdlife+$E579),((Input!$M$150+Input!$M$116)*$M$7)-SUM($M579:BF579),((Input!$M$150+Input!$M$116)*$M$7)/A8taxstdlife))</f>
        <v>0</v>
      </c>
      <c r="BH579" s="164">
        <f>IF(A8taxstdlife="n/a","n/a",IF(BH$3&gt;(A8taxstdlife+$E579),((Input!$M$150+Input!$M$116)*$M$7)-SUM($M579:BG579),((Input!$M$150+Input!$M$116)*$M$7)/A8taxstdlife))</f>
        <v>0</v>
      </c>
      <c r="BI579" s="164">
        <f>IF(A8taxstdlife="n/a","n/a",IF(BI$3&gt;(A8taxstdlife+$E579),((Input!$M$150+Input!$M$116)*$M$7)-SUM($M579:BH579),((Input!$M$150+Input!$M$116)*$M$7)/A8taxstdlife))</f>
        <v>0</v>
      </c>
      <c r="BJ579" s="18"/>
      <c r="BK579" s="18"/>
      <c r="BL579"/>
      <c r="BM579"/>
      <c r="BN579"/>
      <c r="BO579"/>
      <c r="BP579"/>
      <c r="BQ579"/>
      <c r="BR579"/>
      <c r="BS579"/>
      <c r="BT579"/>
      <c r="BU579"/>
      <c r="BV579"/>
      <c r="BW579"/>
      <c r="BX579"/>
      <c r="BY579"/>
      <c r="BZ579"/>
      <c r="CA579"/>
      <c r="CB579"/>
      <c r="CC579"/>
      <c r="CD579"/>
      <c r="CE579"/>
      <c r="CF579"/>
      <c r="CG579"/>
      <c r="CH579"/>
      <c r="CI579"/>
      <c r="CJ579"/>
      <c r="CK579"/>
      <c r="CL579"/>
      <c r="CM579"/>
      <c r="CN579"/>
      <c r="CO579"/>
      <c r="CP579"/>
      <c r="CQ579"/>
      <c r="CR579"/>
      <c r="CS579"/>
      <c r="CT579"/>
      <c r="CU579"/>
      <c r="CV579"/>
      <c r="CW579"/>
      <c r="CX579"/>
      <c r="CY579"/>
      <c r="CZ579"/>
      <c r="DA579"/>
      <c r="DB579"/>
      <c r="DC579"/>
      <c r="DD579"/>
      <c r="DE579"/>
      <c r="DF579"/>
      <c r="DG579"/>
      <c r="DH579"/>
      <c r="DI579"/>
      <c r="DJ579"/>
      <c r="DK579"/>
      <c r="DL579"/>
      <c r="DM579"/>
      <c r="DN579"/>
      <c r="DO579"/>
      <c r="DP579"/>
      <c r="DQ579"/>
      <c r="DR579"/>
      <c r="DS579"/>
      <c r="DT579"/>
      <c r="DU579"/>
      <c r="DV579"/>
      <c r="DW579"/>
      <c r="DX579"/>
      <c r="DY579"/>
      <c r="DZ579"/>
      <c r="EA579"/>
      <c r="EB579"/>
      <c r="EC579"/>
      <c r="ED579"/>
      <c r="EE579"/>
      <c r="EF579"/>
      <c r="EG579"/>
      <c r="EH579"/>
      <c r="EI579"/>
      <c r="EJ579"/>
      <c r="EK579"/>
      <c r="EL579"/>
      <c r="EM579"/>
      <c r="EN579"/>
      <c r="EO579"/>
      <c r="EP579"/>
      <c r="EQ579"/>
      <c r="ER579"/>
      <c r="ES579"/>
      <c r="ET579"/>
      <c r="EU579"/>
      <c r="EV579"/>
      <c r="EW579"/>
      <c r="EX579"/>
      <c r="EY579"/>
      <c r="EZ579"/>
      <c r="FA579"/>
      <c r="FB579"/>
      <c r="FC579"/>
      <c r="FD579"/>
      <c r="FE579"/>
      <c r="FF579"/>
      <c r="FG579"/>
      <c r="FH579"/>
      <c r="FI579"/>
      <c r="FJ579"/>
      <c r="FK579"/>
      <c r="FL579"/>
      <c r="FM579"/>
      <c r="FN579"/>
      <c r="FO579"/>
      <c r="FP579"/>
      <c r="FQ579"/>
      <c r="FR579"/>
      <c r="FS579"/>
      <c r="FT579"/>
      <c r="FU579"/>
      <c r="FV579"/>
      <c r="FW579"/>
      <c r="FX579"/>
      <c r="FY579"/>
      <c r="FZ579"/>
      <c r="GA579"/>
      <c r="GB579"/>
      <c r="GC579"/>
      <c r="GD579"/>
      <c r="GE579"/>
      <c r="GF579"/>
      <c r="GG579"/>
      <c r="GH579"/>
      <c r="GI579"/>
      <c r="GJ579"/>
      <c r="GK579"/>
      <c r="GL579"/>
      <c r="GM579"/>
      <c r="GN579"/>
      <c r="GO579"/>
      <c r="GP579"/>
      <c r="GQ579"/>
      <c r="GR579"/>
      <c r="GS579"/>
      <c r="GT579"/>
      <c r="GU579"/>
      <c r="GV579"/>
      <c r="GW579"/>
      <c r="GX579"/>
      <c r="GY579"/>
      <c r="GZ579"/>
      <c r="HA579"/>
      <c r="HB579"/>
      <c r="HC579"/>
      <c r="HD579"/>
      <c r="HE579"/>
      <c r="HF579"/>
      <c r="HG579"/>
      <c r="HH579"/>
      <c r="HI579"/>
      <c r="HJ579"/>
      <c r="HK579"/>
      <c r="HL579"/>
      <c r="HM579"/>
      <c r="HN579"/>
      <c r="HO579"/>
      <c r="HP579"/>
      <c r="HQ579"/>
      <c r="HR579"/>
      <c r="HS579"/>
      <c r="HT579"/>
      <c r="HU579"/>
      <c r="HV579"/>
      <c r="HW579"/>
      <c r="HX579"/>
      <c r="HY579"/>
      <c r="HZ579"/>
      <c r="IA579"/>
      <c r="IB579"/>
      <c r="IC579"/>
      <c r="ID579"/>
      <c r="IE579"/>
      <c r="IF579"/>
      <c r="IG579"/>
      <c r="IH579"/>
      <c r="II579"/>
      <c r="IJ579"/>
      <c r="IK579"/>
      <c r="IL579"/>
      <c r="IM579"/>
      <c r="IN579"/>
      <c r="IO579"/>
      <c r="IP579"/>
      <c r="IQ579"/>
      <c r="IR579"/>
      <c r="IS579"/>
      <c r="IT579"/>
      <c r="IU579"/>
      <c r="IV579"/>
    </row>
    <row r="580" spans="1:256" s="5" customFormat="1" hidden="1" outlineLevel="2" x14ac:dyDescent="0.2">
      <c r="A580" s="18"/>
      <c r="B580" s="18"/>
      <c r="C580" s="36"/>
      <c r="D580" s="485"/>
      <c r="E580" s="283">
        <v>8</v>
      </c>
      <c r="F580" s="38"/>
      <c r="G580" s="306"/>
      <c r="H580" s="308"/>
      <c r="I580" s="308"/>
      <c r="J580" s="308"/>
      <c r="K580" s="308"/>
      <c r="L580" s="308"/>
      <c r="M580" s="308"/>
      <c r="N580" s="307"/>
      <c r="O580" s="164">
        <f>IF(A8taxstdlife="n/a","n/a",IF(O$3&gt;(A8taxstdlife+$E580),((Input!$N$150+Input!$N$116)*$N$7)-SUM($N580:N580),((Input!$N$150+Input!$N$116)*$N$7)/A8taxstdlife))</f>
        <v>0</v>
      </c>
      <c r="P580" s="164">
        <f>IF(A8taxstdlife="n/a","n/a",IF(P$3&gt;(A8taxstdlife+$E580),((Input!$N$150+Input!$N$116)*$N$7)-SUM($N580:O580),((Input!$N$150+Input!$N$116)*$N$7)/A8taxstdlife))</f>
        <v>0</v>
      </c>
      <c r="Q580" s="164">
        <f>IF(A8taxstdlife="n/a","n/a",IF(Q$3&gt;(A8taxstdlife+$E580),((Input!$N$150+Input!$N$116)*$N$7)-SUM($N580:P580),((Input!$N$150+Input!$N$116)*$N$7)/A8taxstdlife))</f>
        <v>0</v>
      </c>
      <c r="R580" s="164">
        <f>IF(A8taxstdlife="n/a","n/a",IF(R$3&gt;(A8taxstdlife+$E580),((Input!$N$150+Input!$N$116)*$N$7)-SUM($N580:Q580),((Input!$N$150+Input!$N$116)*$N$7)/A8taxstdlife))</f>
        <v>0</v>
      </c>
      <c r="S580" s="164">
        <f>IF(A8taxstdlife="n/a","n/a",IF(S$3&gt;(A8taxstdlife+$E580),((Input!$N$150+Input!$N$116)*$N$7)-SUM($N580:R580),((Input!$N$150+Input!$N$116)*$N$7)/A8taxstdlife))</f>
        <v>0</v>
      </c>
      <c r="T580" s="164">
        <f>IF(A8taxstdlife="n/a","n/a",IF(T$3&gt;(A8taxstdlife+$E580),((Input!$N$150+Input!$N$116)*$N$7)-SUM($N580:S580),((Input!$N$150+Input!$N$116)*$N$7)/A8taxstdlife))</f>
        <v>0</v>
      </c>
      <c r="U580" s="164">
        <f>IF(A8taxstdlife="n/a","n/a",IF(U$3&gt;(A8taxstdlife+$E580),((Input!$N$150+Input!$N$116)*$N$7)-SUM($N580:T580),((Input!$N$150+Input!$N$116)*$N$7)/A8taxstdlife))</f>
        <v>0</v>
      </c>
      <c r="V580" s="164">
        <f>IF(A8taxstdlife="n/a","n/a",IF(V$3&gt;(A8taxstdlife+$E580),((Input!$N$150+Input!$N$116)*$N$7)-SUM($N580:U580),((Input!$N$150+Input!$N$116)*$N$7)/A8taxstdlife))</f>
        <v>0</v>
      </c>
      <c r="W580" s="164">
        <f>IF(A8taxstdlife="n/a","n/a",IF(W$3&gt;(A8taxstdlife+$E580),((Input!$N$150+Input!$N$116)*$N$7)-SUM($N580:V580),((Input!$N$150+Input!$N$116)*$N$7)/A8taxstdlife))</f>
        <v>0</v>
      </c>
      <c r="X580" s="164">
        <f>IF(A8taxstdlife="n/a","n/a",IF(X$3&gt;(A8taxstdlife+$E580),((Input!$N$150+Input!$N$116)*$N$7)-SUM($N580:W580),((Input!$N$150+Input!$N$116)*$N$7)/A8taxstdlife))</f>
        <v>0</v>
      </c>
      <c r="Y580" s="164">
        <f>IF(A8taxstdlife="n/a","n/a",IF(Y$3&gt;(A8taxstdlife+$E580),((Input!$N$150+Input!$N$116)*$N$7)-SUM($N580:X580),((Input!$N$150+Input!$N$116)*$N$7)/A8taxstdlife))</f>
        <v>0</v>
      </c>
      <c r="Z580" s="164">
        <f>IF(A8taxstdlife="n/a","n/a",IF(Z$3&gt;(A8taxstdlife+$E580),((Input!$N$150+Input!$N$116)*$N$7)-SUM($N580:Y580),((Input!$N$150+Input!$N$116)*$N$7)/A8taxstdlife))</f>
        <v>0</v>
      </c>
      <c r="AA580" s="164">
        <f>IF(A8taxstdlife="n/a","n/a",IF(AA$3&gt;(A8taxstdlife+$E580),((Input!$N$150+Input!$N$116)*$N$7)-SUM($N580:Z580),((Input!$N$150+Input!$N$116)*$N$7)/A8taxstdlife))</f>
        <v>0</v>
      </c>
      <c r="AB580" s="164">
        <f>IF(A8taxstdlife="n/a","n/a",IF(AB$3&gt;(A8taxstdlife+$E580),((Input!$N$150+Input!$N$116)*$N$7)-SUM($N580:AA580),((Input!$N$150+Input!$N$116)*$N$7)/A8taxstdlife))</f>
        <v>0</v>
      </c>
      <c r="AC580" s="164">
        <f>IF(A8taxstdlife="n/a","n/a",IF(AC$3&gt;(A8taxstdlife+$E580),((Input!$N$150+Input!$N$116)*$N$7)-SUM($N580:AB580),((Input!$N$150+Input!$N$116)*$N$7)/A8taxstdlife))</f>
        <v>0</v>
      </c>
      <c r="AD580" s="164">
        <f>IF(A8taxstdlife="n/a","n/a",IF(AD$3&gt;(A8taxstdlife+$E580),((Input!$N$150+Input!$N$116)*$N$7)-SUM($N580:AC580),((Input!$N$150+Input!$N$116)*$N$7)/A8taxstdlife))</f>
        <v>0</v>
      </c>
      <c r="AE580" s="164">
        <f>IF(A8taxstdlife="n/a","n/a",IF(AE$3&gt;(A8taxstdlife+$E580),((Input!$N$150+Input!$N$116)*$N$7)-SUM($N580:AD580),((Input!$N$150+Input!$N$116)*$N$7)/A8taxstdlife))</f>
        <v>0</v>
      </c>
      <c r="AF580" s="164">
        <f>IF(A8taxstdlife="n/a","n/a",IF(AF$3&gt;(A8taxstdlife+$E580),((Input!$N$150+Input!$N$116)*$N$7)-SUM($N580:AE580),((Input!$N$150+Input!$N$116)*$N$7)/A8taxstdlife))</f>
        <v>0</v>
      </c>
      <c r="AG580" s="164">
        <f>IF(A8taxstdlife="n/a","n/a",IF(AG$3&gt;(A8taxstdlife+$E580),((Input!$N$150+Input!$N$116)*$N$7)-SUM($N580:AF580),((Input!$N$150+Input!$N$116)*$N$7)/A8taxstdlife))</f>
        <v>0</v>
      </c>
      <c r="AH580" s="164">
        <f>IF(A8taxstdlife="n/a","n/a",IF(AH$3&gt;(A8taxstdlife+$E580),((Input!$N$150+Input!$N$116)*$N$7)-SUM($N580:AG580),((Input!$N$150+Input!$N$116)*$N$7)/A8taxstdlife))</f>
        <v>0</v>
      </c>
      <c r="AI580" s="164">
        <f>IF(A8taxstdlife="n/a","n/a",IF(AI$3&gt;(A8taxstdlife+$E580),((Input!$N$150+Input!$N$116)*$N$7)-SUM($N580:AH580),((Input!$N$150+Input!$N$116)*$N$7)/A8taxstdlife))</f>
        <v>0</v>
      </c>
      <c r="AJ580" s="164">
        <f>IF(A8taxstdlife="n/a","n/a",IF(AJ$3&gt;(A8taxstdlife+$E580),((Input!$N$150+Input!$N$116)*$N$7)-SUM($N580:AI580),((Input!$N$150+Input!$N$116)*$N$7)/A8taxstdlife))</f>
        <v>0</v>
      </c>
      <c r="AK580" s="164">
        <f>IF(A8taxstdlife="n/a","n/a",IF(AK$3&gt;(A8taxstdlife+$E580),((Input!$N$150+Input!$N$116)*$N$7)-SUM($N580:AJ580),((Input!$N$150+Input!$N$116)*$N$7)/A8taxstdlife))</f>
        <v>0</v>
      </c>
      <c r="AL580" s="164">
        <f>IF(A8taxstdlife="n/a","n/a",IF(AL$3&gt;(A8taxstdlife+$E580),((Input!$N$150+Input!$N$116)*$N$7)-SUM($N580:AK580),((Input!$N$150+Input!$N$116)*$N$7)/A8taxstdlife))</f>
        <v>0</v>
      </c>
      <c r="AM580" s="164">
        <f>IF(A8taxstdlife="n/a","n/a",IF(AM$3&gt;(A8taxstdlife+$E580),((Input!$N$150+Input!$N$116)*$N$7)-SUM($N580:AL580),((Input!$N$150+Input!$N$116)*$N$7)/A8taxstdlife))</f>
        <v>0</v>
      </c>
      <c r="AN580" s="164">
        <f>IF(A8taxstdlife="n/a","n/a",IF(AN$3&gt;(A8taxstdlife+$E580),((Input!$N$150+Input!$N$116)*$N$7)-SUM($N580:AM580),((Input!$N$150+Input!$N$116)*$N$7)/A8taxstdlife))</f>
        <v>0</v>
      </c>
      <c r="AO580" s="164">
        <f>IF(A8taxstdlife="n/a","n/a",IF(AO$3&gt;(A8taxstdlife+$E580),((Input!$N$150+Input!$N$116)*$N$7)-SUM($N580:AN580),((Input!$N$150+Input!$N$116)*$N$7)/A8taxstdlife))</f>
        <v>0</v>
      </c>
      <c r="AP580" s="164">
        <f>IF(A8taxstdlife="n/a","n/a",IF(AP$3&gt;(A8taxstdlife+$E580),((Input!$N$150+Input!$N$116)*$N$7)-SUM($N580:AO580),((Input!$N$150+Input!$N$116)*$N$7)/A8taxstdlife))</f>
        <v>0</v>
      </c>
      <c r="AQ580" s="164">
        <f>IF(A8taxstdlife="n/a","n/a",IF(AQ$3&gt;(A8taxstdlife+$E580),((Input!$N$150+Input!$N$116)*$N$7)-SUM($N580:AP580),((Input!$N$150+Input!$N$116)*$N$7)/A8taxstdlife))</f>
        <v>0</v>
      </c>
      <c r="AR580" s="164">
        <f>IF(A8taxstdlife="n/a","n/a",IF(AR$3&gt;(A8taxstdlife+$E580),((Input!$N$150+Input!$N$116)*$N$7)-SUM($N580:AQ580),((Input!$N$150+Input!$N$116)*$N$7)/A8taxstdlife))</f>
        <v>0</v>
      </c>
      <c r="AS580" s="164">
        <f>IF(A8taxstdlife="n/a","n/a",IF(AS$3&gt;(A8taxstdlife+$E580),((Input!$N$150+Input!$N$116)*$N$7)-SUM($N580:AR580),((Input!$N$150+Input!$N$116)*$N$7)/A8taxstdlife))</f>
        <v>0</v>
      </c>
      <c r="AT580" s="164">
        <f>IF(A8taxstdlife="n/a","n/a",IF(AT$3&gt;(A8taxstdlife+$E580),((Input!$N$150+Input!$N$116)*$N$7)-SUM($N580:AS580),((Input!$N$150+Input!$N$116)*$N$7)/A8taxstdlife))</f>
        <v>0</v>
      </c>
      <c r="AU580" s="164">
        <f>IF(A8taxstdlife="n/a","n/a",IF(AU$3&gt;(A8taxstdlife+$E580),((Input!$N$150+Input!$N$116)*$N$7)-SUM($N580:AT580),((Input!$N$150+Input!$N$116)*$N$7)/A8taxstdlife))</f>
        <v>0</v>
      </c>
      <c r="AV580" s="164">
        <f>IF(A8taxstdlife="n/a","n/a",IF(AV$3&gt;(A8taxstdlife+$E580),((Input!$N$150+Input!$N$116)*$N$7)-SUM($N580:AU580),((Input!$N$150+Input!$N$116)*$N$7)/A8taxstdlife))</f>
        <v>0</v>
      </c>
      <c r="AW580" s="164">
        <f>IF(A8taxstdlife="n/a","n/a",IF(AW$3&gt;(A8taxstdlife+$E580),((Input!$N$150+Input!$N$116)*$N$7)-SUM($N580:AV580),((Input!$N$150+Input!$N$116)*$N$7)/A8taxstdlife))</f>
        <v>0</v>
      </c>
      <c r="AX580" s="164">
        <f>IF(A8taxstdlife="n/a","n/a",IF(AX$3&gt;(A8taxstdlife+$E580),((Input!$N$150+Input!$N$116)*$N$7)-SUM($N580:AW580),((Input!$N$150+Input!$N$116)*$N$7)/A8taxstdlife))</f>
        <v>0</v>
      </c>
      <c r="AY580" s="164">
        <f>IF(A8taxstdlife="n/a","n/a",IF(AY$3&gt;(A8taxstdlife+$E580),((Input!$N$150+Input!$N$116)*$N$7)-SUM($N580:AX580),((Input!$N$150+Input!$N$116)*$N$7)/A8taxstdlife))</f>
        <v>0</v>
      </c>
      <c r="AZ580" s="164">
        <f>IF(A8taxstdlife="n/a","n/a",IF(AZ$3&gt;(A8taxstdlife+$E580),((Input!$N$150+Input!$N$116)*$N$7)-SUM($N580:AY580),((Input!$N$150+Input!$N$116)*$N$7)/A8taxstdlife))</f>
        <v>0</v>
      </c>
      <c r="BA580" s="164">
        <f>IF(A8taxstdlife="n/a","n/a",IF(BA$3&gt;(A8taxstdlife+$E580),((Input!$N$150+Input!$N$116)*$N$7)-SUM($N580:AZ580),((Input!$N$150+Input!$N$116)*$N$7)/A8taxstdlife))</f>
        <v>0</v>
      </c>
      <c r="BB580" s="164">
        <f>IF(A8taxstdlife="n/a","n/a",IF(BB$3&gt;(A8taxstdlife+$E580),((Input!$N$150+Input!$N$116)*$N$7)-SUM($N580:BA580),((Input!$N$150+Input!$N$116)*$N$7)/A8taxstdlife))</f>
        <v>0</v>
      </c>
      <c r="BC580" s="164">
        <f>IF(A8taxstdlife="n/a","n/a",IF(BC$3&gt;(A8taxstdlife+$E580),((Input!$N$150+Input!$N$116)*$N$7)-SUM($N580:BB580),((Input!$N$150+Input!$N$116)*$N$7)/A8taxstdlife))</f>
        <v>0</v>
      </c>
      <c r="BD580" s="164">
        <f>IF(A8taxstdlife="n/a","n/a",IF(BD$3&gt;(A8taxstdlife+$E580),((Input!$N$150+Input!$N$116)*$N$7)-SUM($N580:BC580),((Input!$N$150+Input!$N$116)*$N$7)/A8taxstdlife))</f>
        <v>0</v>
      </c>
      <c r="BE580" s="164">
        <f>IF(A8taxstdlife="n/a","n/a",IF(BE$3&gt;(A8taxstdlife+$E580),((Input!$N$150+Input!$N$116)*$N$7)-SUM($N580:BD580),((Input!$N$150+Input!$N$116)*$N$7)/A8taxstdlife))</f>
        <v>0</v>
      </c>
      <c r="BF580" s="164">
        <f>IF(A8taxstdlife="n/a","n/a",IF(BF$3&gt;(A8taxstdlife+$E580),((Input!$N$150+Input!$N$116)*$N$7)-SUM($N580:BE580),((Input!$N$150+Input!$N$116)*$N$7)/A8taxstdlife))</f>
        <v>0</v>
      </c>
      <c r="BG580" s="164">
        <f>IF(A8taxstdlife="n/a","n/a",IF(BG$3&gt;(A8taxstdlife+$E580),((Input!$N$150+Input!$N$116)*$N$7)-SUM($N580:BF580),((Input!$N$150+Input!$N$116)*$N$7)/A8taxstdlife))</f>
        <v>0</v>
      </c>
      <c r="BH580" s="164">
        <f>IF(A8taxstdlife="n/a","n/a",IF(BH$3&gt;(A8taxstdlife+$E580),((Input!$N$150+Input!$N$116)*$N$7)-SUM($N580:BG580),((Input!$N$150+Input!$N$116)*$N$7)/A8taxstdlife))</f>
        <v>0</v>
      </c>
      <c r="BI580" s="164">
        <f>IF(A8taxstdlife="n/a","n/a",IF(BI$3&gt;(A8taxstdlife+$E580),((Input!$N$150+Input!$N$116)*$N$7)-SUM($N580:BH580),((Input!$N$150+Input!$N$116)*$N$7)/A8taxstdlife))</f>
        <v>0</v>
      </c>
      <c r="BJ580" s="18"/>
      <c r="BK580" s="18"/>
      <c r="BL580"/>
      <c r="BM580"/>
      <c r="BN580"/>
      <c r="BO580"/>
      <c r="BP580"/>
      <c r="BQ580"/>
      <c r="BR580"/>
      <c r="BS580"/>
      <c r="BT580"/>
      <c r="BU580"/>
      <c r="BV580"/>
      <c r="BW580"/>
      <c r="BX580"/>
      <c r="BY580"/>
      <c r="BZ580"/>
      <c r="CA580"/>
      <c r="CB580"/>
      <c r="CC580"/>
      <c r="CD580"/>
      <c r="CE580"/>
      <c r="CF580"/>
      <c r="CG580"/>
      <c r="CH580"/>
      <c r="CI580"/>
      <c r="CJ580"/>
      <c r="CK580"/>
      <c r="CL580"/>
      <c r="CM580"/>
      <c r="CN580"/>
      <c r="CO580"/>
      <c r="CP580"/>
      <c r="CQ580"/>
      <c r="CR580"/>
      <c r="CS580"/>
      <c r="CT580"/>
      <c r="CU580"/>
      <c r="CV580"/>
      <c r="CW580"/>
      <c r="CX580"/>
      <c r="CY580"/>
      <c r="CZ580"/>
      <c r="DA580"/>
      <c r="DB580"/>
      <c r="DC580"/>
      <c r="DD580"/>
      <c r="DE580"/>
      <c r="DF580"/>
      <c r="DG580"/>
      <c r="DH580"/>
      <c r="DI580"/>
      <c r="DJ580"/>
      <c r="DK580"/>
      <c r="DL580"/>
      <c r="DM580"/>
      <c r="DN580"/>
      <c r="DO580"/>
      <c r="DP580"/>
      <c r="DQ580"/>
      <c r="DR580"/>
      <c r="DS580"/>
      <c r="DT580"/>
      <c r="DU580"/>
      <c r="DV580"/>
      <c r="DW580"/>
      <c r="DX580"/>
      <c r="DY580"/>
      <c r="DZ580"/>
      <c r="EA580"/>
      <c r="EB580"/>
      <c r="EC580"/>
      <c r="ED580"/>
      <c r="EE580"/>
      <c r="EF580"/>
      <c r="EG580"/>
      <c r="EH580"/>
      <c r="EI580"/>
      <c r="EJ580"/>
      <c r="EK580"/>
      <c r="EL580"/>
      <c r="EM580"/>
      <c r="EN580"/>
      <c r="EO580"/>
      <c r="EP580"/>
      <c r="EQ580"/>
      <c r="ER580"/>
      <c r="ES580"/>
      <c r="ET580"/>
      <c r="EU580"/>
      <c r="EV580"/>
      <c r="EW580"/>
      <c r="EX580"/>
      <c r="EY580"/>
      <c r="EZ580"/>
      <c r="FA580"/>
      <c r="FB580"/>
      <c r="FC580"/>
      <c r="FD580"/>
      <c r="FE580"/>
      <c r="FF580"/>
      <c r="FG580"/>
      <c r="FH580"/>
      <c r="FI580"/>
      <c r="FJ580"/>
      <c r="FK580"/>
      <c r="FL580"/>
      <c r="FM580"/>
      <c r="FN580"/>
      <c r="FO580"/>
      <c r="FP580"/>
      <c r="FQ580"/>
      <c r="FR580"/>
      <c r="FS580"/>
      <c r="FT580"/>
      <c r="FU580"/>
      <c r="FV580"/>
      <c r="FW580"/>
      <c r="FX580"/>
      <c r="FY580"/>
      <c r="FZ580"/>
      <c r="GA580"/>
      <c r="GB580"/>
      <c r="GC580"/>
      <c r="GD580"/>
      <c r="GE580"/>
      <c r="GF580"/>
      <c r="GG580"/>
      <c r="GH580"/>
      <c r="GI580"/>
      <c r="GJ580"/>
      <c r="GK580"/>
      <c r="GL580"/>
      <c r="GM580"/>
      <c r="GN580"/>
      <c r="GO580"/>
      <c r="GP580"/>
      <c r="GQ580"/>
      <c r="GR580"/>
      <c r="GS580"/>
      <c r="GT580"/>
      <c r="GU580"/>
      <c r="GV580"/>
      <c r="GW580"/>
      <c r="GX580"/>
      <c r="GY580"/>
      <c r="GZ580"/>
      <c r="HA580"/>
      <c r="HB580"/>
      <c r="HC580"/>
      <c r="HD580"/>
      <c r="HE580"/>
      <c r="HF580"/>
      <c r="HG580"/>
      <c r="HH580"/>
      <c r="HI580"/>
      <c r="HJ580"/>
      <c r="HK580"/>
      <c r="HL580"/>
      <c r="HM580"/>
      <c r="HN580"/>
      <c r="HO580"/>
      <c r="HP580"/>
      <c r="HQ580"/>
      <c r="HR580"/>
      <c r="HS580"/>
      <c r="HT580"/>
      <c r="HU580"/>
      <c r="HV580"/>
      <c r="HW580"/>
      <c r="HX580"/>
      <c r="HY580"/>
      <c r="HZ580"/>
      <c r="IA580"/>
      <c r="IB580"/>
      <c r="IC580"/>
      <c r="ID580"/>
      <c r="IE580"/>
      <c r="IF580"/>
      <c r="IG580"/>
      <c r="IH580"/>
      <c r="II580"/>
      <c r="IJ580"/>
      <c r="IK580"/>
      <c r="IL580"/>
      <c r="IM580"/>
      <c r="IN580"/>
      <c r="IO580"/>
      <c r="IP580"/>
      <c r="IQ580"/>
      <c r="IR580"/>
      <c r="IS580"/>
      <c r="IT580"/>
      <c r="IU580"/>
      <c r="IV580"/>
    </row>
    <row r="581" spans="1:256" s="5" customFormat="1" hidden="1" outlineLevel="2" x14ac:dyDescent="0.2">
      <c r="A581" s="18"/>
      <c r="B581" s="18"/>
      <c r="C581" s="36"/>
      <c r="D581" s="485"/>
      <c r="E581" s="283">
        <v>9</v>
      </c>
      <c r="F581" s="38"/>
      <c r="G581" s="306"/>
      <c r="H581" s="308"/>
      <c r="I581" s="308"/>
      <c r="J581" s="308"/>
      <c r="K581" s="308"/>
      <c r="L581" s="308"/>
      <c r="M581" s="308"/>
      <c r="N581" s="308"/>
      <c r="O581" s="307"/>
      <c r="P581" s="164">
        <f>IF(A8taxstdlife="n/a","n/a",IF(P$3&gt;(A8taxstdlife+$E581),((Input!$O$150+Input!$O$116)*$O$7)-SUM($O581:O581),((Input!$O$150+Input!$O$116)*$O$7)/A8taxstdlife))</f>
        <v>0</v>
      </c>
      <c r="Q581" s="164">
        <f>IF(A8taxstdlife="n/a","n/a",IF(Q$3&gt;(A8taxstdlife+$E581),((Input!$O$150+Input!$O$116)*$O$7)-SUM($O581:P581),((Input!$O$150+Input!$O$116)*$O$7)/A8taxstdlife))</f>
        <v>0</v>
      </c>
      <c r="R581" s="164">
        <f>IF(A8taxstdlife="n/a","n/a",IF(R$3&gt;(A8taxstdlife+$E581),((Input!$O$150+Input!$O$116)*$O$7)-SUM($O581:Q581),((Input!$O$150+Input!$O$116)*$O$7)/A8taxstdlife))</f>
        <v>0</v>
      </c>
      <c r="S581" s="164">
        <f>IF(A8taxstdlife="n/a","n/a",IF(S$3&gt;(A8taxstdlife+$E581),((Input!$O$150+Input!$O$116)*$O$7)-SUM($O581:R581),((Input!$O$150+Input!$O$116)*$O$7)/A8taxstdlife))</f>
        <v>0</v>
      </c>
      <c r="T581" s="164">
        <f>IF(A8taxstdlife="n/a","n/a",IF(T$3&gt;(A8taxstdlife+$E581),((Input!$O$150+Input!$O$116)*$O$7)-SUM($O581:S581),((Input!$O$150+Input!$O$116)*$O$7)/A8taxstdlife))</f>
        <v>0</v>
      </c>
      <c r="U581" s="164">
        <f>IF(A8taxstdlife="n/a","n/a",IF(U$3&gt;(A8taxstdlife+$E581),((Input!$O$150+Input!$O$116)*$O$7)-SUM($O581:T581),((Input!$O$150+Input!$O$116)*$O$7)/A8taxstdlife))</f>
        <v>0</v>
      </c>
      <c r="V581" s="164">
        <f>IF(A8taxstdlife="n/a","n/a",IF(V$3&gt;(A8taxstdlife+$E581),((Input!$O$150+Input!$O$116)*$O$7)-SUM($O581:U581),((Input!$O$150+Input!$O$116)*$O$7)/A8taxstdlife))</f>
        <v>0</v>
      </c>
      <c r="W581" s="164">
        <f>IF(A8taxstdlife="n/a","n/a",IF(W$3&gt;(A8taxstdlife+$E581),((Input!$O$150+Input!$O$116)*$O$7)-SUM($O581:V581),((Input!$O$150+Input!$O$116)*$O$7)/A8taxstdlife))</f>
        <v>0</v>
      </c>
      <c r="X581" s="164">
        <f>IF(A8taxstdlife="n/a","n/a",IF(X$3&gt;(A8taxstdlife+$E581),((Input!$O$150+Input!$O$116)*$O$7)-SUM($O581:W581),((Input!$O$150+Input!$O$116)*$O$7)/A8taxstdlife))</f>
        <v>0</v>
      </c>
      <c r="Y581" s="164">
        <f>IF(A8taxstdlife="n/a","n/a",IF(Y$3&gt;(A8taxstdlife+$E581),((Input!$O$150+Input!$O$116)*$O$7)-SUM($O581:X581),((Input!$O$150+Input!$O$116)*$O$7)/A8taxstdlife))</f>
        <v>0</v>
      </c>
      <c r="Z581" s="164">
        <f>IF(A8taxstdlife="n/a","n/a",IF(Z$3&gt;(A8taxstdlife+$E581),((Input!$O$150+Input!$O$116)*$O$7)-SUM($O581:Y581),((Input!$O$150+Input!$O$116)*$O$7)/A8taxstdlife))</f>
        <v>0</v>
      </c>
      <c r="AA581" s="164">
        <f>IF(A8taxstdlife="n/a","n/a",IF(AA$3&gt;(A8taxstdlife+$E581),((Input!$O$150+Input!$O$116)*$O$7)-SUM($O581:Z581),((Input!$O$150+Input!$O$116)*$O$7)/A8taxstdlife))</f>
        <v>0</v>
      </c>
      <c r="AB581" s="164">
        <f>IF(A8taxstdlife="n/a","n/a",IF(AB$3&gt;(A8taxstdlife+$E581),((Input!$O$150+Input!$O$116)*$O$7)-SUM($O581:AA581),((Input!$O$150+Input!$O$116)*$O$7)/A8taxstdlife))</f>
        <v>0</v>
      </c>
      <c r="AC581" s="164">
        <f>IF(A8taxstdlife="n/a","n/a",IF(AC$3&gt;(A8taxstdlife+$E581),((Input!$O$150+Input!$O$116)*$O$7)-SUM($O581:AB581),((Input!$O$150+Input!$O$116)*$O$7)/A8taxstdlife))</f>
        <v>0</v>
      </c>
      <c r="AD581" s="164">
        <f>IF(A8taxstdlife="n/a","n/a",IF(AD$3&gt;(A8taxstdlife+$E581),((Input!$O$150+Input!$O$116)*$O$7)-SUM($O581:AC581),((Input!$O$150+Input!$O$116)*$O$7)/A8taxstdlife))</f>
        <v>0</v>
      </c>
      <c r="AE581" s="164">
        <f>IF(A8taxstdlife="n/a","n/a",IF(AE$3&gt;(A8taxstdlife+$E581),((Input!$O$150+Input!$O$116)*$O$7)-SUM($O581:AD581),((Input!$O$150+Input!$O$116)*$O$7)/A8taxstdlife))</f>
        <v>0</v>
      </c>
      <c r="AF581" s="164">
        <f>IF(A8taxstdlife="n/a","n/a",IF(AF$3&gt;(A8taxstdlife+$E581),((Input!$O$150+Input!$O$116)*$O$7)-SUM($O581:AE581),((Input!$O$150+Input!$O$116)*$O$7)/A8taxstdlife))</f>
        <v>0</v>
      </c>
      <c r="AG581" s="164">
        <f>IF(A8taxstdlife="n/a","n/a",IF(AG$3&gt;(A8taxstdlife+$E581),((Input!$O$150+Input!$O$116)*$O$7)-SUM($O581:AF581),((Input!$O$150+Input!$O$116)*$O$7)/A8taxstdlife))</f>
        <v>0</v>
      </c>
      <c r="AH581" s="164">
        <f>IF(A8taxstdlife="n/a","n/a",IF(AH$3&gt;(A8taxstdlife+$E581),((Input!$O$150+Input!$O$116)*$O$7)-SUM($O581:AG581),((Input!$O$150+Input!$O$116)*$O$7)/A8taxstdlife))</f>
        <v>0</v>
      </c>
      <c r="AI581" s="164">
        <f>IF(A8taxstdlife="n/a","n/a",IF(AI$3&gt;(A8taxstdlife+$E581),((Input!$O$150+Input!$O$116)*$O$7)-SUM($O581:AH581),((Input!$O$150+Input!$O$116)*$O$7)/A8taxstdlife))</f>
        <v>0</v>
      </c>
      <c r="AJ581" s="164">
        <f>IF(A8taxstdlife="n/a","n/a",IF(AJ$3&gt;(A8taxstdlife+$E581),((Input!$O$150+Input!$O$116)*$O$7)-SUM($O581:AI581),((Input!$O$150+Input!$O$116)*$O$7)/A8taxstdlife))</f>
        <v>0</v>
      </c>
      <c r="AK581" s="164">
        <f>IF(A8taxstdlife="n/a","n/a",IF(AK$3&gt;(A8taxstdlife+$E581),((Input!$O$150+Input!$O$116)*$O$7)-SUM($O581:AJ581),((Input!$O$150+Input!$O$116)*$O$7)/A8taxstdlife))</f>
        <v>0</v>
      </c>
      <c r="AL581" s="164">
        <f>IF(A8taxstdlife="n/a","n/a",IF(AL$3&gt;(A8taxstdlife+$E581),((Input!$O$150+Input!$O$116)*$O$7)-SUM($O581:AK581),((Input!$O$150+Input!$O$116)*$O$7)/A8taxstdlife))</f>
        <v>0</v>
      </c>
      <c r="AM581" s="164">
        <f>IF(A8taxstdlife="n/a","n/a",IF(AM$3&gt;(A8taxstdlife+$E581),((Input!$O$150+Input!$O$116)*$O$7)-SUM($O581:AL581),((Input!$O$150+Input!$O$116)*$O$7)/A8taxstdlife))</f>
        <v>0</v>
      </c>
      <c r="AN581" s="164">
        <f>IF(A8taxstdlife="n/a","n/a",IF(AN$3&gt;(A8taxstdlife+$E581),((Input!$O$150+Input!$O$116)*$O$7)-SUM($O581:AM581),((Input!$O$150+Input!$O$116)*$O$7)/A8taxstdlife))</f>
        <v>0</v>
      </c>
      <c r="AO581" s="164">
        <f>IF(A8taxstdlife="n/a","n/a",IF(AO$3&gt;(A8taxstdlife+$E581),((Input!$O$150+Input!$O$116)*$O$7)-SUM($O581:AN581),((Input!$O$150+Input!$O$116)*$O$7)/A8taxstdlife))</f>
        <v>0</v>
      </c>
      <c r="AP581" s="164">
        <f>IF(A8taxstdlife="n/a","n/a",IF(AP$3&gt;(A8taxstdlife+$E581),((Input!$O$150+Input!$O$116)*$O$7)-SUM($O581:AO581),((Input!$O$150+Input!$O$116)*$O$7)/A8taxstdlife))</f>
        <v>0</v>
      </c>
      <c r="AQ581" s="164">
        <f>IF(A8taxstdlife="n/a","n/a",IF(AQ$3&gt;(A8taxstdlife+$E581),((Input!$O$150+Input!$O$116)*$O$7)-SUM($O581:AP581),((Input!$O$150+Input!$O$116)*$O$7)/A8taxstdlife))</f>
        <v>0</v>
      </c>
      <c r="AR581" s="164">
        <f>IF(A8taxstdlife="n/a","n/a",IF(AR$3&gt;(A8taxstdlife+$E581),((Input!$O$150+Input!$O$116)*$O$7)-SUM($O581:AQ581),((Input!$O$150+Input!$O$116)*$O$7)/A8taxstdlife))</f>
        <v>0</v>
      </c>
      <c r="AS581" s="164">
        <f>IF(A8taxstdlife="n/a","n/a",IF(AS$3&gt;(A8taxstdlife+$E581),((Input!$O$150+Input!$O$116)*$O$7)-SUM($O581:AR581),((Input!$O$150+Input!$O$116)*$O$7)/A8taxstdlife))</f>
        <v>0</v>
      </c>
      <c r="AT581" s="164">
        <f>IF(A8taxstdlife="n/a","n/a",IF(AT$3&gt;(A8taxstdlife+$E581),((Input!$O$150+Input!$O$116)*$O$7)-SUM($O581:AS581),((Input!$O$150+Input!$O$116)*$O$7)/A8taxstdlife))</f>
        <v>0</v>
      </c>
      <c r="AU581" s="164">
        <f>IF(A8taxstdlife="n/a","n/a",IF(AU$3&gt;(A8taxstdlife+$E581),((Input!$O$150+Input!$O$116)*$O$7)-SUM($O581:AT581),((Input!$O$150+Input!$O$116)*$O$7)/A8taxstdlife))</f>
        <v>0</v>
      </c>
      <c r="AV581" s="164">
        <f>IF(A8taxstdlife="n/a","n/a",IF(AV$3&gt;(A8taxstdlife+$E581),((Input!$O$150+Input!$O$116)*$O$7)-SUM($O581:AU581),((Input!$O$150+Input!$O$116)*$O$7)/A8taxstdlife))</f>
        <v>0</v>
      </c>
      <c r="AW581" s="164">
        <f>IF(A8taxstdlife="n/a","n/a",IF(AW$3&gt;(A8taxstdlife+$E581),((Input!$O$150+Input!$O$116)*$O$7)-SUM($O581:AV581),((Input!$O$150+Input!$O$116)*$O$7)/A8taxstdlife))</f>
        <v>0</v>
      </c>
      <c r="AX581" s="164">
        <f>IF(A8taxstdlife="n/a","n/a",IF(AX$3&gt;(A8taxstdlife+$E581),((Input!$O$150+Input!$O$116)*$O$7)-SUM($O581:AW581),((Input!$O$150+Input!$O$116)*$O$7)/A8taxstdlife))</f>
        <v>0</v>
      </c>
      <c r="AY581" s="164">
        <f>IF(A8taxstdlife="n/a","n/a",IF(AY$3&gt;(A8taxstdlife+$E581),((Input!$O$150+Input!$O$116)*$O$7)-SUM($O581:AX581),((Input!$O$150+Input!$O$116)*$O$7)/A8taxstdlife))</f>
        <v>0</v>
      </c>
      <c r="AZ581" s="164">
        <f>IF(A8taxstdlife="n/a","n/a",IF(AZ$3&gt;(A8taxstdlife+$E581),((Input!$O$150+Input!$O$116)*$O$7)-SUM($O581:AY581),((Input!$O$150+Input!$O$116)*$O$7)/A8taxstdlife))</f>
        <v>0</v>
      </c>
      <c r="BA581" s="164">
        <f>IF(A8taxstdlife="n/a","n/a",IF(BA$3&gt;(A8taxstdlife+$E581),((Input!$O$150+Input!$O$116)*$O$7)-SUM($O581:AZ581),((Input!$O$150+Input!$O$116)*$O$7)/A8taxstdlife))</f>
        <v>0</v>
      </c>
      <c r="BB581" s="164">
        <f>IF(A8taxstdlife="n/a","n/a",IF(BB$3&gt;(A8taxstdlife+$E581),((Input!$O$150+Input!$O$116)*$O$7)-SUM($O581:BA581),((Input!$O$150+Input!$O$116)*$O$7)/A8taxstdlife))</f>
        <v>0</v>
      </c>
      <c r="BC581" s="164">
        <f>IF(A8taxstdlife="n/a","n/a",IF(BC$3&gt;(A8taxstdlife+$E581),((Input!$O$150+Input!$O$116)*$O$7)-SUM($O581:BB581),((Input!$O$150+Input!$O$116)*$O$7)/A8taxstdlife))</f>
        <v>0</v>
      </c>
      <c r="BD581" s="164">
        <f>IF(A8taxstdlife="n/a","n/a",IF(BD$3&gt;(A8taxstdlife+$E581),((Input!$O$150+Input!$O$116)*$O$7)-SUM($O581:BC581),((Input!$O$150+Input!$O$116)*$O$7)/A8taxstdlife))</f>
        <v>0</v>
      </c>
      <c r="BE581" s="164">
        <f>IF(A8taxstdlife="n/a","n/a",IF(BE$3&gt;(A8taxstdlife+$E581),((Input!$O$150+Input!$O$116)*$O$7)-SUM($O581:BD581),((Input!$O$150+Input!$O$116)*$O$7)/A8taxstdlife))</f>
        <v>0</v>
      </c>
      <c r="BF581" s="164">
        <f>IF(A8taxstdlife="n/a","n/a",IF(BF$3&gt;(A8taxstdlife+$E581),((Input!$O$150+Input!$O$116)*$O$7)-SUM($O581:BE581),((Input!$O$150+Input!$O$116)*$O$7)/A8taxstdlife))</f>
        <v>0</v>
      </c>
      <c r="BG581" s="164">
        <f>IF(A8taxstdlife="n/a","n/a",IF(BG$3&gt;(A8taxstdlife+$E581),((Input!$O$150+Input!$O$116)*$O$7)-SUM($O581:BF581),((Input!$O$150+Input!$O$116)*$O$7)/A8taxstdlife))</f>
        <v>0</v>
      </c>
      <c r="BH581" s="164">
        <f>IF(A8taxstdlife="n/a","n/a",IF(BH$3&gt;(A8taxstdlife+$E581),((Input!$O$150+Input!$O$116)*$O$7)-SUM($O581:BG581),((Input!$O$150+Input!$O$116)*$O$7)/A8taxstdlife))</f>
        <v>0</v>
      </c>
      <c r="BI581" s="164">
        <f>IF(A8taxstdlife="n/a","n/a",IF(BI$3&gt;(A8taxstdlife+$E581),((Input!$O$150+Input!$O$116)*$O$7)-SUM($O581:BH581),((Input!$O$150+Input!$O$116)*$O$7)/A8taxstdlife))</f>
        <v>0</v>
      </c>
      <c r="BJ581" s="18"/>
      <c r="BK581" s="18"/>
      <c r="BL581"/>
      <c r="BM581"/>
      <c r="BN581"/>
      <c r="BO581"/>
      <c r="BP581"/>
      <c r="BQ581"/>
      <c r="BR581"/>
      <c r="BS581"/>
      <c r="BT581"/>
      <c r="BU581"/>
      <c r="BV581"/>
      <c r="BW581"/>
      <c r="BX581"/>
      <c r="BY581"/>
      <c r="BZ581"/>
      <c r="CA581"/>
      <c r="CB581"/>
      <c r="CC581"/>
      <c r="CD581"/>
      <c r="CE581"/>
      <c r="CF581"/>
      <c r="CG581"/>
      <c r="CH581"/>
      <c r="CI581"/>
      <c r="CJ581"/>
      <c r="CK581"/>
      <c r="CL581"/>
      <c r="CM581"/>
      <c r="CN581"/>
      <c r="CO581"/>
      <c r="CP581"/>
      <c r="CQ581"/>
      <c r="CR581"/>
      <c r="CS581"/>
      <c r="CT581"/>
      <c r="CU581"/>
      <c r="CV581"/>
      <c r="CW581"/>
      <c r="CX581"/>
      <c r="CY581"/>
      <c r="CZ581"/>
      <c r="DA581"/>
      <c r="DB581"/>
      <c r="DC581"/>
      <c r="DD581"/>
      <c r="DE581"/>
      <c r="DF581"/>
      <c r="DG581"/>
      <c r="DH581"/>
      <c r="DI581"/>
      <c r="DJ581"/>
      <c r="DK581"/>
      <c r="DL581"/>
      <c r="DM581"/>
      <c r="DN581"/>
      <c r="DO581"/>
      <c r="DP581"/>
      <c r="DQ581"/>
      <c r="DR581"/>
      <c r="DS581"/>
      <c r="DT581"/>
      <c r="DU581"/>
      <c r="DV581"/>
      <c r="DW581"/>
      <c r="DX581"/>
      <c r="DY581"/>
      <c r="DZ581"/>
      <c r="EA581"/>
      <c r="EB581"/>
      <c r="EC581"/>
      <c r="ED581"/>
      <c r="EE581"/>
      <c r="EF581"/>
      <c r="EG581"/>
      <c r="EH581"/>
      <c r="EI581"/>
      <c r="EJ581"/>
      <c r="EK581"/>
      <c r="EL581"/>
      <c r="EM581"/>
      <c r="EN581"/>
      <c r="EO581"/>
      <c r="EP581"/>
      <c r="EQ581"/>
      <c r="ER581"/>
      <c r="ES581"/>
      <c r="ET581"/>
      <c r="EU581"/>
      <c r="EV581"/>
      <c r="EW581"/>
      <c r="EX581"/>
      <c r="EY581"/>
      <c r="EZ581"/>
      <c r="FA581"/>
      <c r="FB581"/>
      <c r="FC581"/>
      <c r="FD581"/>
      <c r="FE581"/>
      <c r="FF581"/>
      <c r="FG581"/>
      <c r="FH581"/>
      <c r="FI581"/>
      <c r="FJ581"/>
      <c r="FK581"/>
      <c r="FL581"/>
      <c r="FM581"/>
      <c r="FN581"/>
      <c r="FO581"/>
      <c r="FP581"/>
      <c r="FQ581"/>
      <c r="FR581"/>
      <c r="FS581"/>
      <c r="FT581"/>
      <c r="FU581"/>
      <c r="FV581"/>
      <c r="FW581"/>
      <c r="FX581"/>
      <c r="FY581"/>
      <c r="FZ581"/>
      <c r="GA581"/>
      <c r="GB581"/>
      <c r="GC581"/>
      <c r="GD581"/>
      <c r="GE581"/>
      <c r="GF581"/>
      <c r="GG581"/>
      <c r="GH581"/>
      <c r="GI581"/>
      <c r="GJ581"/>
      <c r="GK581"/>
      <c r="GL581"/>
      <c r="GM581"/>
      <c r="GN581"/>
      <c r="GO581"/>
      <c r="GP581"/>
      <c r="GQ581"/>
      <c r="GR581"/>
      <c r="GS581"/>
      <c r="GT581"/>
      <c r="GU581"/>
      <c r="GV581"/>
      <c r="GW581"/>
      <c r="GX581"/>
      <c r="GY581"/>
      <c r="GZ581"/>
      <c r="HA581"/>
      <c r="HB581"/>
      <c r="HC581"/>
      <c r="HD581"/>
      <c r="HE581"/>
      <c r="HF581"/>
      <c r="HG581"/>
      <c r="HH581"/>
      <c r="HI581"/>
      <c r="HJ581"/>
      <c r="HK581"/>
      <c r="HL581"/>
      <c r="HM581"/>
      <c r="HN581"/>
      <c r="HO581"/>
      <c r="HP581"/>
      <c r="HQ581"/>
      <c r="HR581"/>
      <c r="HS581"/>
      <c r="HT581"/>
      <c r="HU581"/>
      <c r="HV581"/>
      <c r="HW581"/>
      <c r="HX581"/>
      <c r="HY581"/>
      <c r="HZ581"/>
      <c r="IA581"/>
      <c r="IB581"/>
      <c r="IC581"/>
      <c r="ID581"/>
      <c r="IE581"/>
      <c r="IF581"/>
      <c r="IG581"/>
      <c r="IH581"/>
      <c r="II581"/>
      <c r="IJ581"/>
      <c r="IK581"/>
      <c r="IL581"/>
      <c r="IM581"/>
      <c r="IN581"/>
      <c r="IO581"/>
      <c r="IP581"/>
      <c r="IQ581"/>
      <c r="IR581"/>
      <c r="IS581"/>
      <c r="IT581"/>
      <c r="IU581"/>
      <c r="IV581"/>
    </row>
    <row r="582" spans="1:256" s="5" customFormat="1" hidden="1" outlineLevel="2" x14ac:dyDescent="0.2">
      <c r="A582" s="18"/>
      <c r="B582" s="18"/>
      <c r="C582" s="36"/>
      <c r="D582" s="485"/>
      <c r="E582" s="284">
        <v>10</v>
      </c>
      <c r="F582" s="38"/>
      <c r="G582" s="306"/>
      <c r="H582" s="308"/>
      <c r="I582" s="308"/>
      <c r="J582" s="308"/>
      <c r="K582" s="308"/>
      <c r="L582" s="308"/>
      <c r="M582" s="308"/>
      <c r="N582" s="308"/>
      <c r="O582" s="308"/>
      <c r="P582" s="307"/>
      <c r="Q582" s="164">
        <f>IF(A8taxstdlife="n/a","n/a",IF(Q$3&gt;(A8taxstdlife+$E582),((Input!$P$150+Input!$P$116)*$P$7)-SUM($P582:P582),((Input!$P$150+Input!$P$116)*$P$7)/A8taxstdlife))</f>
        <v>0</v>
      </c>
      <c r="R582" s="164">
        <f>IF(A8taxstdlife="n/a","n/a",IF(R$3&gt;(A8taxstdlife+$E582),((Input!$P$150+Input!$P$116)*$P$7)-SUM($P582:Q582),((Input!$P$150+Input!$P$116)*$P$7)/A8taxstdlife))</f>
        <v>0</v>
      </c>
      <c r="S582" s="164">
        <f>IF(A8taxstdlife="n/a","n/a",IF(S$3&gt;(A8taxstdlife+$E582),((Input!$P$150+Input!$P$116)*$P$7)-SUM($P582:R582),((Input!$P$150+Input!$P$116)*$P$7)/A8taxstdlife))</f>
        <v>0</v>
      </c>
      <c r="T582" s="164">
        <f>IF(A8taxstdlife="n/a","n/a",IF(T$3&gt;(A8taxstdlife+$E582),((Input!$P$150+Input!$P$116)*$P$7)-SUM($P582:S582),((Input!$P$150+Input!$P$116)*$P$7)/A8taxstdlife))</f>
        <v>0</v>
      </c>
      <c r="U582" s="164">
        <f>IF(A8taxstdlife="n/a","n/a",IF(U$3&gt;(A8taxstdlife+$E582),((Input!$P$150+Input!$P$116)*$P$7)-SUM($P582:T582),((Input!$P$150+Input!$P$116)*$P$7)/A8taxstdlife))</f>
        <v>0</v>
      </c>
      <c r="V582" s="164">
        <f>IF(A8taxstdlife="n/a","n/a",IF(V$3&gt;(A8taxstdlife+$E582),((Input!$P$150+Input!$P$116)*$P$7)-SUM($P582:U582),((Input!$P$150+Input!$P$116)*$P$7)/A8taxstdlife))</f>
        <v>0</v>
      </c>
      <c r="W582" s="164">
        <f>IF(A8taxstdlife="n/a","n/a",IF(W$3&gt;(A8taxstdlife+$E582),((Input!$P$150+Input!$P$116)*$P$7)-SUM($P582:V582),((Input!$P$150+Input!$P$116)*$P$7)/A8taxstdlife))</f>
        <v>0</v>
      </c>
      <c r="X582" s="164">
        <f>IF(A8taxstdlife="n/a","n/a",IF(X$3&gt;(A8taxstdlife+$E582),((Input!$P$150+Input!$P$116)*$P$7)-SUM($P582:W582),((Input!$P$150+Input!$P$116)*$P$7)/A8taxstdlife))</f>
        <v>0</v>
      </c>
      <c r="Y582" s="164">
        <f>IF(A8taxstdlife="n/a","n/a",IF(Y$3&gt;(A8taxstdlife+$E582),((Input!$P$150+Input!$P$116)*$P$7)-SUM($P582:X582),((Input!$P$150+Input!$P$116)*$P$7)/A8taxstdlife))</f>
        <v>0</v>
      </c>
      <c r="Z582" s="164">
        <f>IF(A8taxstdlife="n/a","n/a",IF(Z$3&gt;(A8taxstdlife+$E582),((Input!$P$150+Input!$P$116)*$P$7)-SUM($P582:Y582),((Input!$P$150+Input!$P$116)*$P$7)/A8taxstdlife))</f>
        <v>0</v>
      </c>
      <c r="AA582" s="164">
        <f>IF(A8taxstdlife="n/a","n/a",IF(AA$3&gt;(A8taxstdlife+$E582),((Input!$P$150+Input!$P$116)*$P$7)-SUM($P582:Z582),((Input!$P$150+Input!$P$116)*$P$7)/A8taxstdlife))</f>
        <v>0</v>
      </c>
      <c r="AB582" s="164">
        <f>IF(A8taxstdlife="n/a","n/a",IF(AB$3&gt;(A8taxstdlife+$E582),((Input!$P$150+Input!$P$116)*$P$7)-SUM($P582:AA582),((Input!$P$150+Input!$P$116)*$P$7)/A8taxstdlife))</f>
        <v>0</v>
      </c>
      <c r="AC582" s="164">
        <f>IF(A8taxstdlife="n/a","n/a",IF(AC$3&gt;(A8taxstdlife+$E582),((Input!$P$150+Input!$P$116)*$P$7)-SUM($P582:AB582),((Input!$P$150+Input!$P$116)*$P$7)/A8taxstdlife))</f>
        <v>0</v>
      </c>
      <c r="AD582" s="164">
        <f>IF(A8taxstdlife="n/a","n/a",IF(AD$3&gt;(A8taxstdlife+$E582),((Input!$P$150+Input!$P$116)*$P$7)-SUM($P582:AC582),((Input!$P$150+Input!$P$116)*$P$7)/A8taxstdlife))</f>
        <v>0</v>
      </c>
      <c r="AE582" s="164">
        <f>IF(A8taxstdlife="n/a","n/a",IF(AE$3&gt;(A8taxstdlife+$E582),((Input!$P$150+Input!$P$116)*$P$7)-SUM($P582:AD582),((Input!$P$150+Input!$P$116)*$P$7)/A8taxstdlife))</f>
        <v>0</v>
      </c>
      <c r="AF582" s="164">
        <f>IF(A8taxstdlife="n/a","n/a",IF(AF$3&gt;(A8taxstdlife+$E582),((Input!$P$150+Input!$P$116)*$P$7)-SUM($P582:AE582),((Input!$P$150+Input!$P$116)*$P$7)/A8taxstdlife))</f>
        <v>0</v>
      </c>
      <c r="AG582" s="164">
        <f>IF(A8taxstdlife="n/a","n/a",IF(AG$3&gt;(A8taxstdlife+$E582),((Input!$P$150+Input!$P$116)*$P$7)-SUM($P582:AF582),((Input!$P$150+Input!$P$116)*$P$7)/A8taxstdlife))</f>
        <v>0</v>
      </c>
      <c r="AH582" s="164">
        <f>IF(A8taxstdlife="n/a","n/a",IF(AH$3&gt;(A8taxstdlife+$E582),((Input!$P$150+Input!$P$116)*$P$7)-SUM($P582:AG582),((Input!$P$150+Input!$P$116)*$P$7)/A8taxstdlife))</f>
        <v>0</v>
      </c>
      <c r="AI582" s="164">
        <f>IF(A8taxstdlife="n/a","n/a",IF(AI$3&gt;(A8taxstdlife+$E582),((Input!$P$150+Input!$P$116)*$P$7)-SUM($P582:AH582),((Input!$P$150+Input!$P$116)*$P$7)/A8taxstdlife))</f>
        <v>0</v>
      </c>
      <c r="AJ582" s="164">
        <f>IF(A8taxstdlife="n/a","n/a",IF(AJ$3&gt;(A8taxstdlife+$E582),((Input!$P$150+Input!$P$116)*$P$7)-SUM($P582:AI582),((Input!$P$150+Input!$P$116)*$P$7)/A8taxstdlife))</f>
        <v>0</v>
      </c>
      <c r="AK582" s="164">
        <f>IF(A8taxstdlife="n/a","n/a",IF(AK$3&gt;(A8taxstdlife+$E582),((Input!$P$150+Input!$P$116)*$P$7)-SUM($P582:AJ582),((Input!$P$150+Input!$P$116)*$P$7)/A8taxstdlife))</f>
        <v>0</v>
      </c>
      <c r="AL582" s="164">
        <f>IF(A8taxstdlife="n/a","n/a",IF(AL$3&gt;(A8taxstdlife+$E582),((Input!$P$150+Input!$P$116)*$P$7)-SUM($P582:AK582),((Input!$P$150+Input!$P$116)*$P$7)/A8taxstdlife))</f>
        <v>0</v>
      </c>
      <c r="AM582" s="164">
        <f>IF(A8taxstdlife="n/a","n/a",IF(AM$3&gt;(A8taxstdlife+$E582),((Input!$P$150+Input!$P$116)*$P$7)-SUM($P582:AL582),((Input!$P$150+Input!$P$116)*$P$7)/A8taxstdlife))</f>
        <v>0</v>
      </c>
      <c r="AN582" s="164">
        <f>IF(A8taxstdlife="n/a","n/a",IF(AN$3&gt;(A8taxstdlife+$E582),((Input!$P$150+Input!$P$116)*$P$7)-SUM($P582:AM582),((Input!$P$150+Input!$P$116)*$P$7)/A8taxstdlife))</f>
        <v>0</v>
      </c>
      <c r="AO582" s="164">
        <f>IF(A8taxstdlife="n/a","n/a",IF(AO$3&gt;(A8taxstdlife+$E582),((Input!$P$150+Input!$P$116)*$P$7)-SUM($P582:AN582),((Input!$P$150+Input!$P$116)*$P$7)/A8taxstdlife))</f>
        <v>0</v>
      </c>
      <c r="AP582" s="164">
        <f>IF(A8taxstdlife="n/a","n/a",IF(AP$3&gt;(A8taxstdlife+$E582),((Input!$P$150+Input!$P$116)*$P$7)-SUM($P582:AO582),((Input!$P$150+Input!$P$116)*$P$7)/A8taxstdlife))</f>
        <v>0</v>
      </c>
      <c r="AQ582" s="164">
        <f>IF(A8taxstdlife="n/a","n/a",IF(AQ$3&gt;(A8taxstdlife+$E582),((Input!$P$150+Input!$P$116)*$P$7)-SUM($P582:AP582),((Input!$P$150+Input!$P$116)*$P$7)/A8taxstdlife))</f>
        <v>0</v>
      </c>
      <c r="AR582" s="164">
        <f>IF(A8taxstdlife="n/a","n/a",IF(AR$3&gt;(A8taxstdlife+$E582),((Input!$P$150+Input!$P$116)*$P$7)-SUM($P582:AQ582),((Input!$P$150+Input!$P$116)*$P$7)/A8taxstdlife))</f>
        <v>0</v>
      </c>
      <c r="AS582" s="164">
        <f>IF(A8taxstdlife="n/a","n/a",IF(AS$3&gt;(A8taxstdlife+$E582),((Input!$P$150+Input!$P$116)*$P$7)-SUM($P582:AR582),((Input!$P$150+Input!$P$116)*$P$7)/A8taxstdlife))</f>
        <v>0</v>
      </c>
      <c r="AT582" s="164">
        <f>IF(A8taxstdlife="n/a","n/a",IF(AT$3&gt;(A8taxstdlife+$E582),((Input!$P$150+Input!$P$116)*$P$7)-SUM($P582:AS582),((Input!$P$150+Input!$P$116)*$P$7)/A8taxstdlife))</f>
        <v>0</v>
      </c>
      <c r="AU582" s="164">
        <f>IF(A8taxstdlife="n/a","n/a",IF(AU$3&gt;(A8taxstdlife+$E582),((Input!$P$150+Input!$P$116)*$P$7)-SUM($P582:AT582),((Input!$P$150+Input!$P$116)*$P$7)/A8taxstdlife))</f>
        <v>0</v>
      </c>
      <c r="AV582" s="164">
        <f>IF(A8taxstdlife="n/a","n/a",IF(AV$3&gt;(A8taxstdlife+$E582),((Input!$P$150+Input!$P$116)*$P$7)-SUM($P582:AU582),((Input!$P$150+Input!$P$116)*$P$7)/A8taxstdlife))</f>
        <v>0</v>
      </c>
      <c r="AW582" s="164">
        <f>IF(A8taxstdlife="n/a","n/a",IF(AW$3&gt;(A8taxstdlife+$E582),((Input!$P$150+Input!$P$116)*$P$7)-SUM($P582:AV582),((Input!$P$150+Input!$P$116)*$P$7)/A8taxstdlife))</f>
        <v>0</v>
      </c>
      <c r="AX582" s="164">
        <f>IF(A8taxstdlife="n/a","n/a",IF(AX$3&gt;(A8taxstdlife+$E582),((Input!$P$150+Input!$P$116)*$P$7)-SUM($P582:AW582),((Input!$P$150+Input!$P$116)*$P$7)/A8taxstdlife))</f>
        <v>0</v>
      </c>
      <c r="AY582" s="164">
        <f>IF(A8taxstdlife="n/a","n/a",IF(AY$3&gt;(A8taxstdlife+$E582),((Input!$P$150+Input!$P$116)*$P$7)-SUM($P582:AX582),((Input!$P$150+Input!$P$116)*$P$7)/A8taxstdlife))</f>
        <v>0</v>
      </c>
      <c r="AZ582" s="164">
        <f>IF(A8taxstdlife="n/a","n/a",IF(AZ$3&gt;(A8taxstdlife+$E582),((Input!$P$150+Input!$P$116)*$P$7)-SUM($P582:AY582),((Input!$P$150+Input!$P$116)*$P$7)/A8taxstdlife))</f>
        <v>0</v>
      </c>
      <c r="BA582" s="164">
        <f>IF(A8taxstdlife="n/a","n/a",IF(BA$3&gt;(A8taxstdlife+$E582),((Input!$P$150+Input!$P$116)*$P$7)-SUM($P582:AZ582),((Input!$P$150+Input!$P$116)*$P$7)/A8taxstdlife))</f>
        <v>0</v>
      </c>
      <c r="BB582" s="164">
        <f>IF(A8taxstdlife="n/a","n/a",IF(BB$3&gt;(A8taxstdlife+$E582),((Input!$P$150+Input!$P$116)*$P$7)-SUM($P582:BA582),((Input!$P$150+Input!$P$116)*$P$7)/A8taxstdlife))</f>
        <v>0</v>
      </c>
      <c r="BC582" s="164">
        <f>IF(A8taxstdlife="n/a","n/a",IF(BC$3&gt;(A8taxstdlife+$E582),((Input!$P$150+Input!$P$116)*$P$7)-SUM($P582:BB582),((Input!$P$150+Input!$P$116)*$P$7)/A8taxstdlife))</f>
        <v>0</v>
      </c>
      <c r="BD582" s="164">
        <f>IF(A8taxstdlife="n/a","n/a",IF(BD$3&gt;(A8taxstdlife+$E582),((Input!$P$150+Input!$P$116)*$P$7)-SUM($P582:BC582),((Input!$P$150+Input!$P$116)*$P$7)/A8taxstdlife))</f>
        <v>0</v>
      </c>
      <c r="BE582" s="164">
        <f>IF(A8taxstdlife="n/a","n/a",IF(BE$3&gt;(A8taxstdlife+$E582),((Input!$P$150+Input!$P$116)*$P$7)-SUM($P582:BD582),((Input!$P$150+Input!$P$116)*$P$7)/A8taxstdlife))</f>
        <v>0</v>
      </c>
      <c r="BF582" s="164">
        <f>IF(A8taxstdlife="n/a","n/a",IF(BF$3&gt;(A8taxstdlife+$E582),((Input!$P$150+Input!$P$116)*$P$7)-SUM($P582:BE582),((Input!$P$150+Input!$P$116)*$P$7)/A8taxstdlife))</f>
        <v>0</v>
      </c>
      <c r="BG582" s="164">
        <f>IF(A8taxstdlife="n/a","n/a",IF(BG$3&gt;(A8taxstdlife+$E582),((Input!$P$150+Input!$P$116)*$P$7)-SUM($P582:BF582),((Input!$P$150+Input!$P$116)*$P$7)/A8taxstdlife))</f>
        <v>0</v>
      </c>
      <c r="BH582" s="164">
        <f>IF(A8taxstdlife="n/a","n/a",IF(BH$3&gt;(A8taxstdlife+$E582),((Input!$P$150+Input!$P$116)*$P$7)-SUM($P582:BG582),((Input!$P$150+Input!$P$116)*$P$7)/A8taxstdlife))</f>
        <v>0</v>
      </c>
      <c r="BI582" s="164">
        <f>IF(A8taxstdlife="n/a","n/a",IF(BI$3&gt;(A8taxstdlife+$E582),((Input!$P$150+Input!$P$116)*$P$7)-SUM($P582:BH582),((Input!$P$150+Input!$P$116)*$P$7)/A8taxstdlife))</f>
        <v>0</v>
      </c>
      <c r="BJ582" s="18"/>
      <c r="BK582" s="18"/>
      <c r="BL582"/>
      <c r="BM582"/>
      <c r="BN582"/>
      <c r="BO582"/>
      <c r="BP582"/>
      <c r="BQ582"/>
      <c r="BR582"/>
      <c r="BS582"/>
      <c r="BT582"/>
      <c r="BU582"/>
      <c r="BV582"/>
      <c r="BW582"/>
      <c r="BX582"/>
      <c r="BY582"/>
      <c r="BZ582"/>
      <c r="CA582"/>
      <c r="CB582"/>
      <c r="CC582"/>
      <c r="CD582"/>
      <c r="CE582"/>
      <c r="CF582"/>
      <c r="CG582"/>
      <c r="CH582"/>
      <c r="CI582"/>
      <c r="CJ582"/>
      <c r="CK582"/>
      <c r="CL582"/>
      <c r="CM582"/>
      <c r="CN582"/>
      <c r="CO582"/>
      <c r="CP582"/>
      <c r="CQ582"/>
      <c r="CR582"/>
      <c r="CS582"/>
      <c r="CT582"/>
      <c r="CU582"/>
      <c r="CV582"/>
      <c r="CW582"/>
      <c r="CX582"/>
      <c r="CY582"/>
      <c r="CZ582"/>
      <c r="DA582"/>
      <c r="DB582"/>
      <c r="DC582"/>
      <c r="DD582"/>
      <c r="DE582"/>
      <c r="DF582"/>
      <c r="DG582"/>
      <c r="DH582"/>
      <c r="DI582"/>
      <c r="DJ582"/>
      <c r="DK582"/>
      <c r="DL582"/>
      <c r="DM582"/>
      <c r="DN582"/>
      <c r="DO582"/>
      <c r="DP582"/>
      <c r="DQ582"/>
      <c r="DR582"/>
      <c r="DS582"/>
      <c r="DT582"/>
      <c r="DU582"/>
      <c r="DV582"/>
      <c r="DW582"/>
      <c r="DX582"/>
      <c r="DY582"/>
      <c r="DZ582"/>
      <c r="EA582"/>
      <c r="EB582"/>
      <c r="EC582"/>
      <c r="ED582"/>
      <c r="EE582"/>
      <c r="EF582"/>
      <c r="EG582"/>
      <c r="EH582"/>
      <c r="EI582"/>
      <c r="EJ582"/>
      <c r="EK582"/>
      <c r="EL582"/>
      <c r="EM582"/>
      <c r="EN582"/>
      <c r="EO582"/>
      <c r="EP582"/>
      <c r="EQ582"/>
      <c r="ER582"/>
      <c r="ES582"/>
      <c r="ET582"/>
      <c r="EU582"/>
      <c r="EV582"/>
      <c r="EW582"/>
      <c r="EX582"/>
      <c r="EY582"/>
      <c r="EZ582"/>
      <c r="FA582"/>
      <c r="FB582"/>
      <c r="FC582"/>
      <c r="FD582"/>
      <c r="FE582"/>
      <c r="FF582"/>
      <c r="FG582"/>
      <c r="FH582"/>
      <c r="FI582"/>
      <c r="FJ582"/>
      <c r="FK582"/>
      <c r="FL582"/>
      <c r="FM582"/>
      <c r="FN582"/>
      <c r="FO582"/>
      <c r="FP582"/>
      <c r="FQ582"/>
      <c r="FR582"/>
      <c r="FS582"/>
      <c r="FT582"/>
      <c r="FU582"/>
      <c r="FV582"/>
      <c r="FW582"/>
      <c r="FX582"/>
      <c r="FY582"/>
      <c r="FZ582"/>
      <c r="GA582"/>
      <c r="GB582"/>
      <c r="GC582"/>
      <c r="GD582"/>
      <c r="GE582"/>
      <c r="GF582"/>
      <c r="GG582"/>
      <c r="GH582"/>
      <c r="GI582"/>
      <c r="GJ582"/>
      <c r="GK582"/>
      <c r="GL582"/>
      <c r="GM582"/>
      <c r="GN582"/>
      <c r="GO582"/>
      <c r="GP582"/>
      <c r="GQ582"/>
      <c r="GR582"/>
      <c r="GS582"/>
      <c r="GT582"/>
      <c r="GU582"/>
      <c r="GV582"/>
      <c r="GW582"/>
      <c r="GX582"/>
      <c r="GY582"/>
      <c r="GZ582"/>
      <c r="HA582"/>
      <c r="HB582"/>
      <c r="HC582"/>
      <c r="HD582"/>
      <c r="HE582"/>
      <c r="HF582"/>
      <c r="HG582"/>
      <c r="HH582"/>
      <c r="HI582"/>
      <c r="HJ582"/>
      <c r="HK582"/>
      <c r="HL582"/>
      <c r="HM582"/>
      <c r="HN582"/>
      <c r="HO582"/>
      <c r="HP582"/>
      <c r="HQ582"/>
      <c r="HR582"/>
      <c r="HS582"/>
      <c r="HT582"/>
      <c r="HU582"/>
      <c r="HV582"/>
      <c r="HW582"/>
      <c r="HX582"/>
      <c r="HY582"/>
      <c r="HZ582"/>
      <c r="IA582"/>
      <c r="IB582"/>
      <c r="IC582"/>
      <c r="ID582"/>
      <c r="IE582"/>
      <c r="IF582"/>
      <c r="IG582"/>
      <c r="IH582"/>
      <c r="II582"/>
      <c r="IJ582"/>
      <c r="IK582"/>
      <c r="IL582"/>
      <c r="IM582"/>
      <c r="IN582"/>
      <c r="IO582"/>
      <c r="IP582"/>
      <c r="IQ582"/>
      <c r="IR582"/>
      <c r="IS582"/>
      <c r="IT582"/>
      <c r="IU582"/>
      <c r="IV582"/>
    </row>
    <row r="583" spans="1:256" s="5" customFormat="1" hidden="1" outlineLevel="1" x14ac:dyDescent="0.2">
      <c r="A583" s="18"/>
      <c r="B583" s="18"/>
      <c r="C583" s="36" t="str">
        <f>Asset8</f>
        <v>Transmission &amp; Zone emergency spares</v>
      </c>
      <c r="D583" s="18"/>
      <c r="E583" s="18"/>
      <c r="F583" s="33"/>
      <c r="G583" s="159">
        <f t="shared" ref="G583:AL583" si="120">SUM(G571:G582)</f>
        <v>0</v>
      </c>
      <c r="H583" s="159">
        <f t="shared" si="120"/>
        <v>0</v>
      </c>
      <c r="I583" s="159">
        <f t="shared" si="120"/>
        <v>0</v>
      </c>
      <c r="J583" s="159">
        <f t="shared" si="120"/>
        <v>0</v>
      </c>
      <c r="K583" s="159">
        <f t="shared" si="120"/>
        <v>0</v>
      </c>
      <c r="L583" s="159">
        <f t="shared" si="120"/>
        <v>0</v>
      </c>
      <c r="M583" s="159">
        <f t="shared" si="120"/>
        <v>0</v>
      </c>
      <c r="N583" s="159">
        <f t="shared" si="120"/>
        <v>0</v>
      </c>
      <c r="O583" s="159">
        <f t="shared" si="120"/>
        <v>0</v>
      </c>
      <c r="P583" s="159">
        <f t="shared" si="120"/>
        <v>0</v>
      </c>
      <c r="Q583" s="159">
        <f t="shared" si="120"/>
        <v>0</v>
      </c>
      <c r="R583" s="159">
        <f t="shared" si="120"/>
        <v>0</v>
      </c>
      <c r="S583" s="159">
        <f t="shared" si="120"/>
        <v>0</v>
      </c>
      <c r="T583" s="159">
        <f t="shared" si="120"/>
        <v>0</v>
      </c>
      <c r="U583" s="159">
        <f t="shared" si="120"/>
        <v>0</v>
      </c>
      <c r="V583" s="159">
        <f t="shared" si="120"/>
        <v>0</v>
      </c>
      <c r="W583" s="159">
        <f t="shared" si="120"/>
        <v>0</v>
      </c>
      <c r="X583" s="159">
        <f t="shared" si="120"/>
        <v>0</v>
      </c>
      <c r="Y583" s="159">
        <f t="shared" si="120"/>
        <v>0</v>
      </c>
      <c r="Z583" s="159">
        <f t="shared" si="120"/>
        <v>0</v>
      </c>
      <c r="AA583" s="159">
        <f t="shared" si="120"/>
        <v>0</v>
      </c>
      <c r="AB583" s="159">
        <f t="shared" si="120"/>
        <v>0</v>
      </c>
      <c r="AC583" s="159">
        <f t="shared" si="120"/>
        <v>0</v>
      </c>
      <c r="AD583" s="159">
        <f t="shared" si="120"/>
        <v>0</v>
      </c>
      <c r="AE583" s="159">
        <f t="shared" si="120"/>
        <v>0</v>
      </c>
      <c r="AF583" s="159">
        <f t="shared" si="120"/>
        <v>0</v>
      </c>
      <c r="AG583" s="159">
        <f t="shared" si="120"/>
        <v>0</v>
      </c>
      <c r="AH583" s="159">
        <f t="shared" si="120"/>
        <v>0</v>
      </c>
      <c r="AI583" s="159">
        <f t="shared" si="120"/>
        <v>0</v>
      </c>
      <c r="AJ583" s="159">
        <f t="shared" si="120"/>
        <v>0</v>
      </c>
      <c r="AK583" s="159">
        <f t="shared" si="120"/>
        <v>0</v>
      </c>
      <c r="AL583" s="159">
        <f t="shared" si="120"/>
        <v>0</v>
      </c>
      <c r="AM583" s="159">
        <f t="shared" ref="AM583:BI583" si="121">SUM(AM571:AM582)</f>
        <v>0</v>
      </c>
      <c r="AN583" s="159">
        <f t="shared" si="121"/>
        <v>0</v>
      </c>
      <c r="AO583" s="159">
        <f t="shared" si="121"/>
        <v>0</v>
      </c>
      <c r="AP583" s="159">
        <f t="shared" si="121"/>
        <v>0</v>
      </c>
      <c r="AQ583" s="159">
        <f t="shared" si="121"/>
        <v>0</v>
      </c>
      <c r="AR583" s="159">
        <f t="shared" si="121"/>
        <v>0</v>
      </c>
      <c r="AS583" s="159">
        <f t="shared" si="121"/>
        <v>0</v>
      </c>
      <c r="AT583" s="159">
        <f t="shared" si="121"/>
        <v>0</v>
      </c>
      <c r="AU583" s="159">
        <f t="shared" si="121"/>
        <v>0</v>
      </c>
      <c r="AV583" s="159">
        <f t="shared" si="121"/>
        <v>0</v>
      </c>
      <c r="AW583" s="159">
        <f t="shared" si="121"/>
        <v>0</v>
      </c>
      <c r="AX583" s="159">
        <f t="shared" si="121"/>
        <v>0</v>
      </c>
      <c r="AY583" s="159">
        <f t="shared" si="121"/>
        <v>0</v>
      </c>
      <c r="AZ583" s="159">
        <f t="shared" si="121"/>
        <v>0</v>
      </c>
      <c r="BA583" s="159">
        <f t="shared" si="121"/>
        <v>0</v>
      </c>
      <c r="BB583" s="159">
        <f t="shared" si="121"/>
        <v>0</v>
      </c>
      <c r="BC583" s="159">
        <f t="shared" si="121"/>
        <v>0</v>
      </c>
      <c r="BD583" s="159">
        <f t="shared" si="121"/>
        <v>0</v>
      </c>
      <c r="BE583" s="159">
        <f t="shared" si="121"/>
        <v>0</v>
      </c>
      <c r="BF583" s="159">
        <f t="shared" si="121"/>
        <v>0</v>
      </c>
      <c r="BG583" s="159">
        <f t="shared" si="121"/>
        <v>0</v>
      </c>
      <c r="BH583" s="159">
        <f t="shared" si="121"/>
        <v>0</v>
      </c>
      <c r="BI583" s="159">
        <f t="shared" si="121"/>
        <v>0</v>
      </c>
      <c r="BJ583" s="18"/>
      <c r="BK583" s="18"/>
      <c r="BL583"/>
      <c r="BM583"/>
      <c r="BN583"/>
      <c r="BO583"/>
      <c r="BP583"/>
      <c r="BQ583"/>
      <c r="BR583"/>
      <c r="BS583"/>
      <c r="BT583"/>
      <c r="BU583"/>
      <c r="BV583"/>
      <c r="BW583"/>
      <c r="BX583"/>
      <c r="BY583"/>
      <c r="BZ583"/>
      <c r="CA583"/>
      <c r="CB583"/>
      <c r="CC583"/>
      <c r="CD583"/>
      <c r="CE583"/>
      <c r="CF583"/>
      <c r="CG583"/>
      <c r="CH583"/>
      <c r="CI583"/>
      <c r="CJ583"/>
      <c r="CK583"/>
      <c r="CL583"/>
      <c r="CM583"/>
      <c r="CN583"/>
      <c r="CO583"/>
      <c r="CP583"/>
      <c r="CQ583"/>
      <c r="CR583"/>
      <c r="CS583"/>
      <c r="CT583"/>
      <c r="CU583"/>
      <c r="CV583"/>
      <c r="CW583"/>
      <c r="CX583"/>
      <c r="CY583"/>
      <c r="CZ583"/>
      <c r="DA583"/>
      <c r="DB583"/>
      <c r="DC583"/>
      <c r="DD583"/>
      <c r="DE583"/>
      <c r="DF583"/>
      <c r="DG583"/>
      <c r="DH583"/>
      <c r="DI583"/>
      <c r="DJ583"/>
      <c r="DK583"/>
      <c r="DL583"/>
      <c r="DM583"/>
      <c r="DN583"/>
      <c r="DO583"/>
      <c r="DP583"/>
      <c r="DQ583"/>
      <c r="DR583"/>
      <c r="DS583"/>
      <c r="DT583"/>
      <c r="DU583"/>
      <c r="DV583"/>
      <c r="DW583"/>
      <c r="DX583"/>
      <c r="DY583"/>
      <c r="DZ583"/>
      <c r="EA583"/>
      <c r="EB583"/>
      <c r="EC583"/>
      <c r="ED583"/>
      <c r="EE583"/>
      <c r="EF583"/>
      <c r="EG583"/>
      <c r="EH583"/>
      <c r="EI583"/>
      <c r="EJ583"/>
      <c r="EK583"/>
      <c r="EL583"/>
      <c r="EM583"/>
      <c r="EN583"/>
      <c r="EO583"/>
      <c r="EP583"/>
      <c r="EQ583"/>
      <c r="ER583"/>
      <c r="ES583"/>
      <c r="ET583"/>
      <c r="EU583"/>
      <c r="EV583"/>
      <c r="EW583"/>
      <c r="EX583"/>
      <c r="EY583"/>
      <c r="EZ583"/>
      <c r="FA583"/>
      <c r="FB583"/>
      <c r="FC583"/>
      <c r="FD583"/>
      <c r="FE583"/>
      <c r="FF583"/>
      <c r="FG583"/>
      <c r="FH583"/>
      <c r="FI583"/>
      <c r="FJ583"/>
      <c r="FK583"/>
      <c r="FL583"/>
      <c r="FM583"/>
      <c r="FN583"/>
      <c r="FO583"/>
      <c r="FP583"/>
      <c r="FQ583"/>
      <c r="FR583"/>
      <c r="FS583"/>
      <c r="FT583"/>
      <c r="FU583"/>
      <c r="FV583"/>
      <c r="FW583"/>
      <c r="FX583"/>
      <c r="FY583"/>
      <c r="FZ583"/>
      <c r="GA583"/>
      <c r="GB583"/>
      <c r="GC583"/>
      <c r="GD583"/>
      <c r="GE583"/>
      <c r="GF583"/>
      <c r="GG583"/>
      <c r="GH583"/>
      <c r="GI583"/>
      <c r="GJ583"/>
      <c r="GK583"/>
      <c r="GL583"/>
      <c r="GM583"/>
      <c r="GN583"/>
      <c r="GO583"/>
      <c r="GP583"/>
      <c r="GQ583"/>
      <c r="GR583"/>
      <c r="GS583"/>
      <c r="GT583"/>
      <c r="GU583"/>
      <c r="GV583"/>
      <c r="GW583"/>
      <c r="GX583"/>
      <c r="GY583"/>
      <c r="GZ583"/>
      <c r="HA583"/>
      <c r="HB583"/>
      <c r="HC583"/>
      <c r="HD583"/>
      <c r="HE583"/>
      <c r="HF583"/>
      <c r="HG583"/>
      <c r="HH583"/>
      <c r="HI583"/>
      <c r="HJ583"/>
      <c r="HK583"/>
      <c r="HL583"/>
      <c r="HM583"/>
      <c r="HN583"/>
      <c r="HO583"/>
      <c r="HP583"/>
      <c r="HQ583"/>
      <c r="HR583"/>
      <c r="HS583"/>
      <c r="HT583"/>
      <c r="HU583"/>
      <c r="HV583"/>
      <c r="HW583"/>
      <c r="HX583"/>
      <c r="HY583"/>
      <c r="HZ583"/>
      <c r="IA583"/>
      <c r="IB583"/>
      <c r="IC583"/>
      <c r="ID583"/>
      <c r="IE583"/>
      <c r="IF583"/>
      <c r="IG583"/>
      <c r="IH583"/>
      <c r="II583"/>
      <c r="IJ583"/>
      <c r="IK583"/>
      <c r="IL583"/>
      <c r="IM583"/>
      <c r="IN583"/>
      <c r="IO583"/>
      <c r="IP583"/>
      <c r="IQ583"/>
      <c r="IR583"/>
      <c r="IS583"/>
      <c r="IT583"/>
      <c r="IU583"/>
      <c r="IV583"/>
    </row>
    <row r="584" spans="1:256" s="5" customFormat="1" hidden="1" outlineLevel="2" x14ac:dyDescent="0.2">
      <c r="A584" s="18"/>
      <c r="B584" s="43" t="str">
        <f>C596</f>
        <v>Ancillary substation equipment (tx)</v>
      </c>
      <c r="C584" s="44"/>
      <c r="D584" s="45" t="s">
        <v>72</v>
      </c>
      <c r="E584" s="44"/>
      <c r="F584" s="46"/>
      <c r="G584" s="163">
        <f>IF(G$3&gt;A9taxremlife,A9taxvalue-SUM($F584:F584),IF(A9taxremlife="N/A","n/a",A9taxvalue/A9taxremlife))</f>
        <v>2.8044813076013133</v>
      </c>
      <c r="H584" s="163">
        <f>IF(H$3&gt;A9taxremlife,A9taxvalue-SUM($F584:G584),IF(A9taxremlife="N/A","n/a",A9taxvalue/A9taxremlife))</f>
        <v>2.8044813076013133</v>
      </c>
      <c r="I584" s="163">
        <f>IF(I$3&gt;A9taxremlife,A9taxvalue-SUM($F584:H584),IF(A9taxremlife="N/A","n/a",A9taxvalue/A9taxremlife))</f>
        <v>2.8044813076013133</v>
      </c>
      <c r="J584" s="163">
        <f>IF(J$3&gt;A9taxremlife,A9taxvalue-SUM($F584:I584),IF(A9taxremlife="N/A","n/a",A9taxvalue/A9taxremlife))</f>
        <v>2.8044813076013133</v>
      </c>
      <c r="K584" s="163">
        <f>IF(K$3&gt;A9taxremlife,A9taxvalue-SUM($F584:J584),IF(A9taxremlife="N/A","n/a",A9taxvalue/A9taxremlife))</f>
        <v>2.8044813076013133</v>
      </c>
      <c r="L584" s="163">
        <f>IF(L$3&gt;A9taxremlife,A9taxvalue-SUM($F584:K584),IF(A9taxremlife="N/A","n/a",A9taxvalue/A9taxremlife))</f>
        <v>2.8044813076013133</v>
      </c>
      <c r="M584" s="163">
        <f>IF(M$3&gt;A9taxremlife,A9taxvalue-SUM($F584:L584),IF(A9taxremlife="N/A","n/a",A9taxvalue/A9taxremlife))</f>
        <v>2.8044813076013133</v>
      </c>
      <c r="N584" s="163">
        <f>IF(N$3&gt;A9taxremlife,A9taxvalue-SUM($F584:M584),IF(A9taxremlife="N/A","n/a",A9taxvalue/A9taxremlife))</f>
        <v>2.8044813076013133</v>
      </c>
      <c r="O584" s="163">
        <f>IF(O$3&gt;A9taxremlife,A9taxvalue-SUM($F584:N584),IF(A9taxremlife="N/A","n/a",A9taxvalue/A9taxremlife))</f>
        <v>2.8044813076013133</v>
      </c>
      <c r="P584" s="163">
        <f>IF(P$3&gt;A9taxremlife,A9taxvalue-SUM($F584:O584),IF(A9taxremlife="N/A","n/a",A9taxvalue/A9taxremlife))</f>
        <v>2.8044813076013133</v>
      </c>
      <c r="Q584" s="163">
        <f>IF(Q$3&gt;A9taxremlife,A9taxvalue-SUM($F584:P584),IF(A9taxremlife="N/A","n/a",A9taxvalue/A9taxremlife))</f>
        <v>2.8044813076013133</v>
      </c>
      <c r="R584" s="163">
        <f>IF(R$3&gt;A9taxremlife,A9taxvalue-SUM($F584:Q584),IF(A9taxremlife="N/A","n/a",A9taxvalue/A9taxremlife))</f>
        <v>2.8044813076013133</v>
      </c>
      <c r="S584" s="163">
        <f>IF(S$3&gt;A9taxremlife,A9taxvalue-SUM($F584:R584),IF(A9taxremlife="N/A","n/a",A9taxvalue/A9taxremlife))</f>
        <v>2.8044813076013133</v>
      </c>
      <c r="T584" s="163">
        <f>IF(T$3&gt;A9taxremlife,A9taxvalue-SUM($F584:S584),IF(A9taxremlife="N/A","n/a",A9taxvalue/A9taxremlife))</f>
        <v>2.4522060885084755</v>
      </c>
      <c r="U584" s="163">
        <f>IF(U$3&gt;A9taxremlife,A9taxvalue-SUM($F584:T584),IF(A9taxremlife="N/A","n/a",A9taxvalue/A9taxremlife))</f>
        <v>0</v>
      </c>
      <c r="V584" s="163">
        <f>IF(V$3&gt;A9taxremlife,A9taxvalue-SUM($F584:U584),IF(A9taxremlife="N/A","n/a",A9taxvalue/A9taxremlife))</f>
        <v>0</v>
      </c>
      <c r="W584" s="163">
        <f>IF(W$3&gt;A9taxremlife,A9taxvalue-SUM($F584:V584),IF(A9taxremlife="N/A","n/a",A9taxvalue/A9taxremlife))</f>
        <v>0</v>
      </c>
      <c r="X584" s="163">
        <f>IF(X$3&gt;A9taxremlife,A9taxvalue-SUM($F584:W584),IF(A9taxremlife="N/A","n/a",A9taxvalue/A9taxremlife))</f>
        <v>0</v>
      </c>
      <c r="Y584" s="163">
        <f>IF(Y$3&gt;A9taxremlife,A9taxvalue-SUM($F584:X584),IF(A9taxremlife="N/A","n/a",A9taxvalue/A9taxremlife))</f>
        <v>0</v>
      </c>
      <c r="Z584" s="163">
        <f>IF(Z$3&gt;A9taxremlife,A9taxvalue-SUM($F584:Y584),IF(A9taxremlife="N/A","n/a",A9taxvalue/A9taxremlife))</f>
        <v>0</v>
      </c>
      <c r="AA584" s="163">
        <f>IF(AA$3&gt;A9taxremlife,A9taxvalue-SUM($F584:Z584),IF(A9taxremlife="N/A","n/a",A9taxvalue/A9taxremlife))</f>
        <v>0</v>
      </c>
      <c r="AB584" s="163">
        <f>IF(AB$3&gt;A9taxremlife,A9taxvalue-SUM($F584:AA584),IF(A9taxremlife="N/A","n/a",A9taxvalue/A9taxremlife))</f>
        <v>0</v>
      </c>
      <c r="AC584" s="163">
        <f>IF(AC$3&gt;A9taxremlife,A9taxvalue-SUM($F584:AB584),IF(A9taxremlife="N/A","n/a",A9taxvalue/A9taxremlife))</f>
        <v>0</v>
      </c>
      <c r="AD584" s="163">
        <f>IF(AD$3&gt;A9taxremlife,A9taxvalue-SUM($F584:AC584),IF(A9taxremlife="N/A","n/a",A9taxvalue/A9taxremlife))</f>
        <v>0</v>
      </c>
      <c r="AE584" s="163">
        <f>IF(AE$3&gt;A9taxremlife,A9taxvalue-SUM($F584:AD584),IF(A9taxremlife="N/A","n/a",A9taxvalue/A9taxremlife))</f>
        <v>0</v>
      </c>
      <c r="AF584" s="163">
        <f>IF(AF$3&gt;A9taxremlife,A9taxvalue-SUM($F584:AE584),IF(A9taxremlife="N/A","n/a",A9taxvalue/A9taxremlife))</f>
        <v>0</v>
      </c>
      <c r="AG584" s="163">
        <f>IF(AG$3&gt;A9taxremlife,A9taxvalue-SUM($F584:AF584),IF(A9taxremlife="N/A","n/a",A9taxvalue/A9taxremlife))</f>
        <v>0</v>
      </c>
      <c r="AH584" s="163">
        <f>IF(AH$3&gt;A9taxremlife,A9taxvalue-SUM($F584:AG584),IF(A9taxremlife="N/A","n/a",A9taxvalue/A9taxremlife))</f>
        <v>0</v>
      </c>
      <c r="AI584" s="163">
        <f>IF(AI$3&gt;A9taxremlife,A9taxvalue-SUM($F584:AH584),IF(A9taxremlife="N/A","n/a",A9taxvalue/A9taxremlife))</f>
        <v>0</v>
      </c>
      <c r="AJ584" s="163">
        <f>IF(AJ$3&gt;A9taxremlife,A9taxvalue-SUM($F584:AI584),IF(A9taxremlife="N/A","n/a",A9taxvalue/A9taxremlife))</f>
        <v>0</v>
      </c>
      <c r="AK584" s="163">
        <f>IF(AK$3&gt;A9taxremlife,A9taxvalue-SUM($F584:AJ584),IF(A9taxremlife="N/A","n/a",A9taxvalue/A9taxremlife))</f>
        <v>0</v>
      </c>
      <c r="AL584" s="163">
        <f>IF(AL$3&gt;A9taxremlife,A9taxvalue-SUM($F584:AK584),IF(A9taxremlife="N/A","n/a",A9taxvalue/A9taxremlife))</f>
        <v>0</v>
      </c>
      <c r="AM584" s="163">
        <f>IF(AM$3&gt;A9taxremlife,A9taxvalue-SUM($F584:AL584),IF(A9taxremlife="N/A","n/a",A9taxvalue/A9taxremlife))</f>
        <v>0</v>
      </c>
      <c r="AN584" s="163">
        <f>IF(AN$3&gt;A9taxremlife,A9taxvalue-SUM($F584:AM584),IF(A9taxremlife="N/A","n/a",A9taxvalue/A9taxremlife))</f>
        <v>0</v>
      </c>
      <c r="AO584" s="163">
        <f>IF(AO$3&gt;A9taxremlife,A9taxvalue-SUM($F584:AN584),IF(A9taxremlife="N/A","n/a",A9taxvalue/A9taxremlife))</f>
        <v>0</v>
      </c>
      <c r="AP584" s="163">
        <f>IF(AP$3&gt;A9taxremlife,A9taxvalue-SUM($F584:AO584),IF(A9taxremlife="N/A","n/a",A9taxvalue/A9taxremlife))</f>
        <v>0</v>
      </c>
      <c r="AQ584" s="163">
        <f>IF(AQ$3&gt;A9taxremlife,A9taxvalue-SUM($F584:AP584),IF(A9taxremlife="N/A","n/a",A9taxvalue/A9taxremlife))</f>
        <v>0</v>
      </c>
      <c r="AR584" s="163">
        <f>IF(AR$3&gt;A9taxremlife,A9taxvalue-SUM($F584:AQ584),IF(A9taxremlife="N/A","n/a",A9taxvalue/A9taxremlife))</f>
        <v>0</v>
      </c>
      <c r="AS584" s="163">
        <f>IF(AS$3&gt;A9taxremlife,A9taxvalue-SUM($F584:AR584),IF(A9taxremlife="N/A","n/a",A9taxvalue/A9taxremlife))</f>
        <v>0</v>
      </c>
      <c r="AT584" s="163">
        <f>IF(AT$3&gt;A9taxremlife,A9taxvalue-SUM($F584:AS584),IF(A9taxremlife="N/A","n/a",A9taxvalue/A9taxremlife))</f>
        <v>0</v>
      </c>
      <c r="AU584" s="163">
        <f>IF(AU$3&gt;A9taxremlife,A9taxvalue-SUM($F584:AT584),IF(A9taxremlife="N/A","n/a",A9taxvalue/A9taxremlife))</f>
        <v>0</v>
      </c>
      <c r="AV584" s="163">
        <f>IF(AV$3&gt;A9taxremlife,A9taxvalue-SUM($F584:AU584),IF(A9taxremlife="N/A","n/a",A9taxvalue/A9taxremlife))</f>
        <v>0</v>
      </c>
      <c r="AW584" s="163">
        <f>IF(AW$3&gt;A9taxremlife,A9taxvalue-SUM($F584:AV584),IF(A9taxremlife="N/A","n/a",A9taxvalue/A9taxremlife))</f>
        <v>0</v>
      </c>
      <c r="AX584" s="163">
        <f>IF(AX$3&gt;A9taxremlife,A9taxvalue-SUM($F584:AW584),IF(A9taxremlife="N/A","n/a",A9taxvalue/A9taxremlife))</f>
        <v>0</v>
      </c>
      <c r="AY584" s="163">
        <f>IF(AY$3&gt;A9taxremlife,A9taxvalue-SUM($F584:AX584),IF(A9taxremlife="N/A","n/a",A9taxvalue/A9taxremlife))</f>
        <v>0</v>
      </c>
      <c r="AZ584" s="163">
        <f>IF(AZ$3&gt;A9taxremlife,A9taxvalue-SUM($F584:AY584),IF(A9taxremlife="N/A","n/a",A9taxvalue/A9taxremlife))</f>
        <v>0</v>
      </c>
      <c r="BA584" s="163">
        <f>IF(BA$3&gt;A9taxremlife,A9taxvalue-SUM($F584:AZ584),IF(A9taxremlife="N/A","n/a",A9taxvalue/A9taxremlife))</f>
        <v>0</v>
      </c>
      <c r="BB584" s="163">
        <f>IF(BB$3&gt;A9taxremlife,A9taxvalue-SUM($F584:BA584),IF(A9taxremlife="N/A","n/a",A9taxvalue/A9taxremlife))</f>
        <v>0</v>
      </c>
      <c r="BC584" s="163">
        <f>IF(BC$3&gt;A9taxremlife,A9taxvalue-SUM($F584:BB584),IF(A9taxremlife="N/A","n/a",A9taxvalue/A9taxremlife))</f>
        <v>0</v>
      </c>
      <c r="BD584" s="163">
        <f>IF(BD$3&gt;A9taxremlife,A9taxvalue-SUM($F584:BC584),IF(A9taxremlife="N/A","n/a",A9taxvalue/A9taxremlife))</f>
        <v>0</v>
      </c>
      <c r="BE584" s="163">
        <f>IF(BE$3&gt;A9taxremlife,A9taxvalue-SUM($F584:BD584),IF(A9taxremlife="N/A","n/a",A9taxvalue/A9taxremlife))</f>
        <v>0</v>
      </c>
      <c r="BF584" s="163">
        <f>IF(BF$3&gt;A9taxremlife,A9taxvalue-SUM($F584:BE584),IF(A9taxremlife="N/A","n/a",A9taxvalue/A9taxremlife))</f>
        <v>0</v>
      </c>
      <c r="BG584" s="163">
        <f>IF(BG$3&gt;A9taxremlife,A9taxvalue-SUM($F584:BF584),IF(A9taxremlife="N/A","n/a",A9taxvalue/A9taxremlife))</f>
        <v>0</v>
      </c>
      <c r="BH584" s="163">
        <f>IF(BH$3&gt;A9taxremlife,A9taxvalue-SUM($F584:BG584),IF(A9taxremlife="N/A","n/a",A9taxvalue/A9taxremlife))</f>
        <v>0</v>
      </c>
      <c r="BI584" s="163">
        <f>IF(BI$3&gt;A9taxremlife,A9taxvalue-SUM($F584:BH584),IF(A9taxremlife="N/A","n/a",A9taxvalue/A9taxremlife))</f>
        <v>0</v>
      </c>
      <c r="BJ584" s="18"/>
      <c r="BK584" s="18"/>
      <c r="BL584"/>
      <c r="BM584"/>
      <c r="BN584"/>
      <c r="BO584"/>
      <c r="BP584"/>
      <c r="BQ584"/>
      <c r="BR584"/>
      <c r="BS584"/>
      <c r="BT584"/>
      <c r="BU584"/>
      <c r="BV584"/>
      <c r="BW584"/>
      <c r="BX584"/>
      <c r="BY584"/>
      <c r="BZ584"/>
      <c r="CA584"/>
      <c r="CB584"/>
      <c r="CC584"/>
      <c r="CD584"/>
      <c r="CE584"/>
      <c r="CF584"/>
      <c r="CG584"/>
      <c r="CH584"/>
      <c r="CI584"/>
      <c r="CJ584"/>
      <c r="CK584"/>
      <c r="CL584"/>
      <c r="CM584"/>
      <c r="CN584"/>
      <c r="CO584"/>
      <c r="CP584"/>
      <c r="CQ584"/>
      <c r="CR584"/>
      <c r="CS584"/>
      <c r="CT584"/>
      <c r="CU584"/>
      <c r="CV584"/>
      <c r="CW584"/>
      <c r="CX584"/>
      <c r="CY584"/>
      <c r="CZ584"/>
      <c r="DA584"/>
      <c r="DB584"/>
      <c r="DC584"/>
      <c r="DD584"/>
      <c r="DE584"/>
      <c r="DF584"/>
      <c r="DG584"/>
      <c r="DH584"/>
      <c r="DI584"/>
      <c r="DJ584"/>
      <c r="DK584"/>
      <c r="DL584"/>
      <c r="DM584"/>
      <c r="DN584"/>
      <c r="DO584"/>
      <c r="DP584"/>
      <c r="DQ584"/>
      <c r="DR584"/>
      <c r="DS584"/>
      <c r="DT584"/>
      <c r="DU584"/>
      <c r="DV584"/>
      <c r="DW584"/>
      <c r="DX584"/>
      <c r="DY584"/>
      <c r="DZ584"/>
      <c r="EA584"/>
      <c r="EB584"/>
      <c r="EC584"/>
      <c r="ED584"/>
      <c r="EE584"/>
      <c r="EF584"/>
      <c r="EG584"/>
      <c r="EH584"/>
      <c r="EI584"/>
      <c r="EJ584"/>
      <c r="EK584"/>
      <c r="EL584"/>
      <c r="EM584"/>
      <c r="EN584"/>
      <c r="EO584"/>
      <c r="EP584"/>
      <c r="EQ584"/>
      <c r="ER584"/>
      <c r="ES584"/>
      <c r="ET584"/>
      <c r="EU584"/>
      <c r="EV584"/>
      <c r="EW584"/>
      <c r="EX584"/>
      <c r="EY584"/>
      <c r="EZ584"/>
      <c r="FA584"/>
      <c r="FB584"/>
      <c r="FC584"/>
      <c r="FD584"/>
      <c r="FE584"/>
      <c r="FF584"/>
      <c r="FG584"/>
      <c r="FH584"/>
      <c r="FI584"/>
      <c r="FJ584"/>
      <c r="FK584"/>
      <c r="FL584"/>
      <c r="FM584"/>
      <c r="FN584"/>
      <c r="FO584"/>
      <c r="FP584"/>
      <c r="FQ584"/>
      <c r="FR584"/>
      <c r="FS584"/>
      <c r="FT584"/>
      <c r="FU584"/>
      <c r="FV584"/>
      <c r="FW584"/>
      <c r="FX584"/>
      <c r="FY584"/>
      <c r="FZ584"/>
      <c r="GA584"/>
      <c r="GB584"/>
      <c r="GC584"/>
      <c r="GD584"/>
      <c r="GE584"/>
      <c r="GF584"/>
      <c r="GG584"/>
      <c r="GH584"/>
      <c r="GI584"/>
      <c r="GJ584"/>
      <c r="GK584"/>
      <c r="GL584"/>
      <c r="GM584"/>
      <c r="GN584"/>
      <c r="GO584"/>
      <c r="GP584"/>
      <c r="GQ584"/>
      <c r="GR584"/>
      <c r="GS584"/>
      <c r="GT584"/>
      <c r="GU584"/>
      <c r="GV584"/>
      <c r="GW584"/>
      <c r="GX584"/>
      <c r="GY584"/>
      <c r="GZ584"/>
      <c r="HA584"/>
      <c r="HB584"/>
      <c r="HC584"/>
      <c r="HD584"/>
      <c r="HE584"/>
      <c r="HF584"/>
      <c r="HG584"/>
      <c r="HH584"/>
      <c r="HI584"/>
      <c r="HJ584"/>
      <c r="HK584"/>
      <c r="HL584"/>
      <c r="HM584"/>
      <c r="HN584"/>
      <c r="HO584"/>
      <c r="HP584"/>
      <c r="HQ584"/>
      <c r="HR584"/>
      <c r="HS584"/>
      <c r="HT584"/>
      <c r="HU584"/>
      <c r="HV584"/>
      <c r="HW584"/>
      <c r="HX584"/>
      <c r="HY584"/>
      <c r="HZ584"/>
      <c r="IA584"/>
      <c r="IB584"/>
      <c r="IC584"/>
      <c r="ID584"/>
      <c r="IE584"/>
      <c r="IF584"/>
      <c r="IG584"/>
      <c r="IH584"/>
      <c r="II584"/>
      <c r="IJ584"/>
      <c r="IK584"/>
      <c r="IL584"/>
      <c r="IM584"/>
      <c r="IN584"/>
      <c r="IO584"/>
      <c r="IP584"/>
      <c r="IQ584"/>
      <c r="IR584"/>
      <c r="IS584"/>
      <c r="IT584"/>
      <c r="IU584"/>
      <c r="IV584"/>
    </row>
    <row r="585" spans="1:256" s="5" customFormat="1" hidden="1" outlineLevel="2" x14ac:dyDescent="0.2">
      <c r="A585" s="18"/>
      <c r="B585" s="18"/>
      <c r="C585" s="36"/>
      <c r="D585" s="485" t="s">
        <v>71</v>
      </c>
      <c r="E585" s="283">
        <v>0</v>
      </c>
      <c r="F585" s="38"/>
      <c r="G585" s="164"/>
      <c r="H585" s="164"/>
      <c r="I585" s="164"/>
      <c r="J585" s="164"/>
      <c r="K585" s="164"/>
      <c r="L585" s="164"/>
      <c r="M585" s="164"/>
      <c r="N585" s="164"/>
      <c r="O585" s="164"/>
      <c r="P585" s="164"/>
      <c r="Q585" s="164"/>
      <c r="R585" s="164"/>
      <c r="S585" s="164"/>
      <c r="T585" s="164"/>
      <c r="U585" s="164"/>
      <c r="V585" s="164"/>
      <c r="W585" s="164"/>
      <c r="X585" s="164"/>
      <c r="Y585" s="164"/>
      <c r="Z585" s="164"/>
      <c r="AA585" s="164"/>
      <c r="AB585" s="164"/>
      <c r="AC585" s="164"/>
      <c r="AD585" s="164"/>
      <c r="AE585" s="164"/>
      <c r="AF585" s="164"/>
      <c r="AG585" s="164"/>
      <c r="AH585" s="164"/>
      <c r="AI585" s="164"/>
      <c r="AJ585" s="164"/>
      <c r="AK585" s="164"/>
      <c r="AL585" s="164"/>
      <c r="AM585" s="164"/>
      <c r="AN585" s="164"/>
      <c r="AO585" s="164"/>
      <c r="AP585" s="164"/>
      <c r="AQ585" s="164"/>
      <c r="AR585" s="164"/>
      <c r="AS585" s="164"/>
      <c r="AT585" s="164"/>
      <c r="AU585" s="164"/>
      <c r="AV585" s="164"/>
      <c r="AW585" s="164"/>
      <c r="AX585" s="164"/>
      <c r="AY585" s="164"/>
      <c r="AZ585" s="164"/>
      <c r="BA585" s="164"/>
      <c r="BB585" s="164"/>
      <c r="BC585" s="164"/>
      <c r="BD585" s="164"/>
      <c r="BE585" s="164"/>
      <c r="BF585" s="164"/>
      <c r="BG585" s="164"/>
      <c r="BH585" s="164"/>
      <c r="BI585" s="164"/>
      <c r="BJ585" s="18"/>
      <c r="BK585" s="18"/>
      <c r="BL585"/>
      <c r="BM585"/>
      <c r="BN585"/>
      <c r="BO585"/>
      <c r="BP585"/>
      <c r="BQ585"/>
      <c r="BR585"/>
      <c r="BS585"/>
      <c r="BT585"/>
      <c r="BU585"/>
      <c r="BV585"/>
      <c r="BW585"/>
      <c r="BX585"/>
      <c r="BY585"/>
      <c r="BZ585"/>
      <c r="CA585"/>
      <c r="CB585"/>
      <c r="CC585"/>
      <c r="CD585"/>
      <c r="CE585"/>
      <c r="CF585"/>
      <c r="CG585"/>
      <c r="CH585"/>
      <c r="CI585"/>
      <c r="CJ585"/>
      <c r="CK585"/>
      <c r="CL585"/>
      <c r="CM585"/>
      <c r="CN585"/>
      <c r="CO585"/>
      <c r="CP585"/>
      <c r="CQ585"/>
      <c r="CR585"/>
      <c r="CS585"/>
      <c r="CT585"/>
      <c r="CU585"/>
      <c r="CV585"/>
      <c r="CW585"/>
      <c r="CX585"/>
      <c r="CY585"/>
      <c r="CZ585"/>
      <c r="DA585"/>
      <c r="DB585"/>
      <c r="DC585"/>
      <c r="DD585"/>
      <c r="DE585"/>
      <c r="DF585"/>
      <c r="DG585"/>
      <c r="DH585"/>
      <c r="DI585"/>
      <c r="DJ585"/>
      <c r="DK585"/>
      <c r="DL585"/>
      <c r="DM585"/>
      <c r="DN585"/>
      <c r="DO585"/>
      <c r="DP585"/>
      <c r="DQ585"/>
      <c r="DR585"/>
      <c r="DS585"/>
      <c r="DT585"/>
      <c r="DU585"/>
      <c r="DV585"/>
      <c r="DW585"/>
      <c r="DX585"/>
      <c r="DY585"/>
      <c r="DZ585"/>
      <c r="EA585"/>
      <c r="EB585"/>
      <c r="EC585"/>
      <c r="ED585"/>
      <c r="EE585"/>
      <c r="EF585"/>
      <c r="EG585"/>
      <c r="EH585"/>
      <c r="EI585"/>
      <c r="EJ585"/>
      <c r="EK585"/>
      <c r="EL585"/>
      <c r="EM585"/>
      <c r="EN585"/>
      <c r="EO585"/>
      <c r="EP585"/>
      <c r="EQ585"/>
      <c r="ER585"/>
      <c r="ES585"/>
      <c r="ET585"/>
      <c r="EU585"/>
      <c r="EV585"/>
      <c r="EW585"/>
      <c r="EX585"/>
      <c r="EY585"/>
      <c r="EZ585"/>
      <c r="FA585"/>
      <c r="FB585"/>
      <c r="FC585"/>
      <c r="FD585"/>
      <c r="FE585"/>
      <c r="FF585"/>
      <c r="FG585"/>
      <c r="FH585"/>
      <c r="FI585"/>
      <c r="FJ585"/>
      <c r="FK585"/>
      <c r="FL585"/>
      <c r="FM585"/>
      <c r="FN585"/>
      <c r="FO585"/>
      <c r="FP585"/>
      <c r="FQ585"/>
      <c r="FR585"/>
      <c r="FS585"/>
      <c r="FT585"/>
      <c r="FU585"/>
      <c r="FV585"/>
      <c r="FW585"/>
      <c r="FX585"/>
      <c r="FY585"/>
      <c r="FZ585"/>
      <c r="GA585"/>
      <c r="GB585"/>
      <c r="GC585"/>
      <c r="GD585"/>
      <c r="GE585"/>
      <c r="GF585"/>
      <c r="GG585"/>
      <c r="GH585"/>
      <c r="GI585"/>
      <c r="GJ585"/>
      <c r="GK585"/>
      <c r="GL585"/>
      <c r="GM585"/>
      <c r="GN585"/>
      <c r="GO585"/>
      <c r="GP585"/>
      <c r="GQ585"/>
      <c r="GR585"/>
      <c r="GS585"/>
      <c r="GT585"/>
      <c r="GU585"/>
      <c r="GV585"/>
      <c r="GW585"/>
      <c r="GX585"/>
      <c r="GY585"/>
      <c r="GZ585"/>
      <c r="HA585"/>
      <c r="HB585"/>
      <c r="HC585"/>
      <c r="HD585"/>
      <c r="HE585"/>
      <c r="HF585"/>
      <c r="HG585"/>
      <c r="HH585"/>
      <c r="HI585"/>
      <c r="HJ585"/>
      <c r="HK585"/>
      <c r="HL585"/>
      <c r="HM585"/>
      <c r="HN585"/>
      <c r="HO585"/>
      <c r="HP585"/>
      <c r="HQ585"/>
      <c r="HR585"/>
      <c r="HS585"/>
      <c r="HT585"/>
      <c r="HU585"/>
      <c r="HV585"/>
      <c r="HW585"/>
      <c r="HX585"/>
      <c r="HY585"/>
      <c r="HZ585"/>
      <c r="IA585"/>
      <c r="IB585"/>
      <c r="IC585"/>
      <c r="ID585"/>
      <c r="IE585"/>
      <c r="IF585"/>
      <c r="IG585"/>
      <c r="IH585"/>
      <c r="II585"/>
      <c r="IJ585"/>
      <c r="IK585"/>
      <c r="IL585"/>
      <c r="IM585"/>
      <c r="IN585"/>
      <c r="IO585"/>
      <c r="IP585"/>
      <c r="IQ585"/>
      <c r="IR585"/>
      <c r="IS585"/>
      <c r="IT585"/>
      <c r="IU585"/>
      <c r="IV585"/>
    </row>
    <row r="586" spans="1:256" s="5" customFormat="1" hidden="1" outlineLevel="2" x14ac:dyDescent="0.2">
      <c r="A586" s="18"/>
      <c r="B586" s="18"/>
      <c r="C586" s="36"/>
      <c r="D586" s="485"/>
      <c r="E586" s="283">
        <v>1</v>
      </c>
      <c r="F586" s="38"/>
      <c r="G586" s="305"/>
      <c r="H586" s="164">
        <f>IF(A9taxstdlife="n/a","n/a",IF(H$3&gt;(A9taxstdlife+$E586),((Input!$G$151+Input!$G$117)*$G$7)-SUM($G586:G586),((Input!$G$151+Input!$G$117)*$G$7)/A9taxstdlife))</f>
        <v>0.33180590839620711</v>
      </c>
      <c r="I586" s="164">
        <f>IF(A9taxstdlife="n/a","n/a",IF(I$3&gt;(A9taxstdlife+$E586),((Input!$G$151+Input!$G$117)*$G$7)-SUM($G586:H586),((Input!$G$151+Input!$G$117)*$G$7)/A9taxstdlife))</f>
        <v>0.33180590839620711</v>
      </c>
      <c r="J586" s="164">
        <f>IF(A9taxstdlife="n/a","n/a",IF(J$3&gt;(A9taxstdlife+$E586),((Input!$G$151+Input!$G$117)*$G$7)-SUM($G586:I586),((Input!$G$151+Input!$G$117)*$G$7)/A9taxstdlife))</f>
        <v>0.33180590839620711</v>
      </c>
      <c r="K586" s="164">
        <f>IF(A9taxstdlife="n/a","n/a",IF(K$3&gt;(A9taxstdlife+$E586),((Input!$G$151+Input!$G$117)*$G$7)-SUM($G586:J586),((Input!$G$151+Input!$G$117)*$G$7)/A9taxstdlife))</f>
        <v>0.33180590839620711</v>
      </c>
      <c r="L586" s="164">
        <f>IF(A9taxstdlife="n/a","n/a",IF(L$3&gt;(A9taxstdlife+$E586),((Input!$G$151+Input!$G$117)*$G$7)-SUM($G586:K586),((Input!$G$151+Input!$G$117)*$G$7)/A9taxstdlife))</f>
        <v>0.33180590839620711</v>
      </c>
      <c r="M586" s="164">
        <f>IF(A9taxstdlife="n/a","n/a",IF(M$3&gt;(A9taxstdlife+$E586),((Input!$G$151+Input!$G$117)*$G$7)-SUM($G586:L586),((Input!$G$151+Input!$G$117)*$G$7)/A9taxstdlife))</f>
        <v>0.33180590839620711</v>
      </c>
      <c r="N586" s="164">
        <f>IF(A9taxstdlife="n/a","n/a",IF(N$3&gt;(A9taxstdlife+$E586),((Input!$G$151+Input!$G$117)*$G$7)-SUM($G586:M586),((Input!$G$151+Input!$G$117)*$G$7)/A9taxstdlife))</f>
        <v>0.33180590839620711</v>
      </c>
      <c r="O586" s="164">
        <f>IF(A9taxstdlife="n/a","n/a",IF(O$3&gt;(A9taxstdlife+$E586),((Input!$G$151+Input!$G$117)*$G$7)-SUM($G586:N586),((Input!$G$151+Input!$G$117)*$G$7)/A9taxstdlife))</f>
        <v>0.33180590839620711</v>
      </c>
      <c r="P586" s="164">
        <f>IF(A9taxstdlife="n/a","n/a",IF(P$3&gt;(A9taxstdlife+$E586),((Input!$G$151+Input!$G$117)*$G$7)-SUM($G586:O586),((Input!$G$151+Input!$G$117)*$G$7)/A9taxstdlife))</f>
        <v>0.33180590839620711</v>
      </c>
      <c r="Q586" s="164">
        <f>IF(A9taxstdlife="n/a","n/a",IF(Q$3&gt;(A9taxstdlife+$E586),((Input!$G$151+Input!$G$117)*$G$7)-SUM($G586:P586),((Input!$G$151+Input!$G$117)*$G$7)/A9taxstdlife))</f>
        <v>0.33180590839620711</v>
      </c>
      <c r="R586" s="164">
        <f>IF(A9taxstdlife="n/a","n/a",IF(R$3&gt;(A9taxstdlife+$E586),((Input!$G$151+Input!$G$117)*$G$7)-SUM($G586:Q586),((Input!$G$151+Input!$G$117)*$G$7)/A9taxstdlife))</f>
        <v>0.33180590839620711</v>
      </c>
      <c r="S586" s="164">
        <f>IF(A9taxstdlife="n/a","n/a",IF(S$3&gt;(A9taxstdlife+$E586),((Input!$G$151+Input!$G$117)*$G$7)-SUM($G586:R586),((Input!$G$151+Input!$G$117)*$G$7)/A9taxstdlife))</f>
        <v>0.33180590839620711</v>
      </c>
      <c r="T586" s="164">
        <f>IF(A9taxstdlife="n/a","n/a",IF(T$3&gt;(A9taxstdlife+$E586),((Input!$G$151+Input!$G$117)*$G$7)-SUM($G586:S586),((Input!$G$151+Input!$G$117)*$G$7)/A9taxstdlife))</f>
        <v>0.33180590839620711</v>
      </c>
      <c r="U586" s="164">
        <f>IF(A9taxstdlife="n/a","n/a",IF(U$3&gt;(A9taxstdlife+$E586),((Input!$G$151+Input!$G$117)*$G$7)-SUM($G586:T586),((Input!$G$151+Input!$G$117)*$G$7)/A9taxstdlife))</f>
        <v>0.33180590839620711</v>
      </c>
      <c r="V586" s="164">
        <f>IF(A9taxstdlife="n/a","n/a",IF(V$3&gt;(A9taxstdlife+$E586),((Input!$G$151+Input!$G$117)*$G$7)-SUM($G586:U586),((Input!$G$151+Input!$G$117)*$G$7)/A9taxstdlife))</f>
        <v>0.33180590839620711</v>
      </c>
      <c r="W586" s="164">
        <f>IF(A9taxstdlife="n/a","n/a",IF(W$3&gt;(A9taxstdlife+$E586),((Input!$G$151+Input!$G$117)*$G$7)-SUM($G586:V586),((Input!$G$151+Input!$G$117)*$G$7)/A9taxstdlife))</f>
        <v>-8.8817841970012523E-16</v>
      </c>
      <c r="X586" s="164">
        <f>IF(A9taxstdlife="n/a","n/a",IF(X$3&gt;(A9taxstdlife+$E586),((Input!$G$151+Input!$G$117)*$G$7)-SUM($G586:W586),((Input!$G$151+Input!$G$117)*$G$7)/A9taxstdlife))</f>
        <v>0</v>
      </c>
      <c r="Y586" s="164">
        <f>IF(A9taxstdlife="n/a","n/a",IF(Y$3&gt;(A9taxstdlife+$E586),((Input!$G$151+Input!$G$117)*$G$7)-SUM($G586:X586),((Input!$G$151+Input!$G$117)*$G$7)/A9taxstdlife))</f>
        <v>0</v>
      </c>
      <c r="Z586" s="164">
        <f>IF(A9taxstdlife="n/a","n/a",IF(Z$3&gt;(A9taxstdlife+$E586),((Input!$G$151+Input!$G$117)*$G$7)-SUM($G586:Y586),((Input!$G$151+Input!$G$117)*$G$7)/A9taxstdlife))</f>
        <v>0</v>
      </c>
      <c r="AA586" s="164">
        <f>IF(A9taxstdlife="n/a","n/a",IF(AA$3&gt;(A9taxstdlife+$E586),((Input!$G$151+Input!$G$117)*$G$7)-SUM($G586:Z586),((Input!$G$151+Input!$G$117)*$G$7)/A9taxstdlife))</f>
        <v>0</v>
      </c>
      <c r="AB586" s="164">
        <f>IF(A9taxstdlife="n/a","n/a",IF(AB$3&gt;(A9taxstdlife+$E586),((Input!$G$151+Input!$G$117)*$G$7)-SUM($G586:AA586),((Input!$G$151+Input!$G$117)*$G$7)/A9taxstdlife))</f>
        <v>0</v>
      </c>
      <c r="AC586" s="164">
        <f>IF(A9taxstdlife="n/a","n/a",IF(AC$3&gt;(A9taxstdlife+$E586),((Input!$G$151+Input!$G$117)*$G$7)-SUM($G586:AB586),((Input!$G$151+Input!$G$117)*$G$7)/A9taxstdlife))</f>
        <v>0</v>
      </c>
      <c r="AD586" s="164">
        <f>IF(A9taxstdlife="n/a","n/a",IF(AD$3&gt;(A9taxstdlife+$E586),((Input!$G$151+Input!$G$117)*$G$7)-SUM($G586:AC586),((Input!$G$151+Input!$G$117)*$G$7)/A9taxstdlife))</f>
        <v>0</v>
      </c>
      <c r="AE586" s="164">
        <f>IF(A9taxstdlife="n/a","n/a",IF(AE$3&gt;(A9taxstdlife+$E586),((Input!$G$151+Input!$G$117)*$G$7)-SUM($G586:AD586),((Input!$G$151+Input!$G$117)*$G$7)/A9taxstdlife))</f>
        <v>0</v>
      </c>
      <c r="AF586" s="164">
        <f>IF(A9taxstdlife="n/a","n/a",IF(AF$3&gt;(A9taxstdlife+$E586),((Input!$G$151+Input!$G$117)*$G$7)-SUM($G586:AE586),((Input!$G$151+Input!$G$117)*$G$7)/A9taxstdlife))</f>
        <v>0</v>
      </c>
      <c r="AG586" s="164">
        <f>IF(A9taxstdlife="n/a","n/a",IF(AG$3&gt;(A9taxstdlife+$E586),((Input!$G$151+Input!$G$117)*$G$7)-SUM($G586:AF586),((Input!$G$151+Input!$G$117)*$G$7)/A9taxstdlife))</f>
        <v>0</v>
      </c>
      <c r="AH586" s="164">
        <f>IF(A9taxstdlife="n/a","n/a",IF(AH$3&gt;(A9taxstdlife+$E586),((Input!$G$151+Input!$G$117)*$G$7)-SUM($G586:AG586),((Input!$G$151+Input!$G$117)*$G$7)/A9taxstdlife))</f>
        <v>0</v>
      </c>
      <c r="AI586" s="164">
        <f>IF(A9taxstdlife="n/a","n/a",IF(AI$3&gt;(A9taxstdlife+$E586),((Input!$G$151+Input!$G$117)*$G$7)-SUM($G586:AH586),((Input!$G$151+Input!$G$117)*$G$7)/A9taxstdlife))</f>
        <v>0</v>
      </c>
      <c r="AJ586" s="164">
        <f>IF(A9taxstdlife="n/a","n/a",IF(AJ$3&gt;(A9taxstdlife+$E586),((Input!$G$151+Input!$G$117)*$G$7)-SUM($G586:AI586),((Input!$G$151+Input!$G$117)*$G$7)/A9taxstdlife))</f>
        <v>0</v>
      </c>
      <c r="AK586" s="164">
        <f>IF(A9taxstdlife="n/a","n/a",IF(AK$3&gt;(A9taxstdlife+$E586),((Input!$G$151+Input!$G$117)*$G$7)-SUM($G586:AJ586),((Input!$G$151+Input!$G$117)*$G$7)/A9taxstdlife))</f>
        <v>0</v>
      </c>
      <c r="AL586" s="164">
        <f>IF(A9taxstdlife="n/a","n/a",IF(AL$3&gt;(A9taxstdlife+$E586),((Input!$G$151+Input!$G$117)*$G$7)-SUM($G586:AK586),((Input!$G$151+Input!$G$117)*$G$7)/A9taxstdlife))</f>
        <v>0</v>
      </c>
      <c r="AM586" s="164">
        <f>IF(A9taxstdlife="n/a","n/a",IF(AM$3&gt;(A9taxstdlife+$E586),((Input!$G$151+Input!$G$117)*$G$7)-SUM($G586:AL586),((Input!$G$151+Input!$G$117)*$G$7)/A9taxstdlife))</f>
        <v>0</v>
      </c>
      <c r="AN586" s="164">
        <f>IF(A9taxstdlife="n/a","n/a",IF(AN$3&gt;(A9taxstdlife+$E586),((Input!$G$151+Input!$G$117)*$G$7)-SUM($G586:AM586),((Input!$G$151+Input!$G$117)*$G$7)/A9taxstdlife))</f>
        <v>0</v>
      </c>
      <c r="AO586" s="164">
        <f>IF(A9taxstdlife="n/a","n/a",IF(AO$3&gt;(A9taxstdlife+$E586),((Input!$G$151+Input!$G$117)*$G$7)-SUM($G586:AN586),((Input!$G$151+Input!$G$117)*$G$7)/A9taxstdlife))</f>
        <v>0</v>
      </c>
      <c r="AP586" s="164">
        <f>IF(A9taxstdlife="n/a","n/a",IF(AP$3&gt;(A9taxstdlife+$E586),((Input!$G$151+Input!$G$117)*$G$7)-SUM($G586:AO586),((Input!$G$151+Input!$G$117)*$G$7)/A9taxstdlife))</f>
        <v>0</v>
      </c>
      <c r="AQ586" s="164">
        <f>IF(A9taxstdlife="n/a","n/a",IF(AQ$3&gt;(A9taxstdlife+$E586),((Input!$G$151+Input!$G$117)*$G$7)-SUM($G586:AP586),((Input!$G$151+Input!$G$117)*$G$7)/A9taxstdlife))</f>
        <v>0</v>
      </c>
      <c r="AR586" s="164">
        <f>IF(A9taxstdlife="n/a","n/a",IF(AR$3&gt;(A9taxstdlife+$E586),((Input!$G$151+Input!$G$117)*$G$7)-SUM($G586:AQ586),((Input!$G$151+Input!$G$117)*$G$7)/A9taxstdlife))</f>
        <v>0</v>
      </c>
      <c r="AS586" s="164">
        <f>IF(A9taxstdlife="n/a","n/a",IF(AS$3&gt;(A9taxstdlife+$E586),((Input!$G$151+Input!$G$117)*$G$7)-SUM($G586:AR586),((Input!$G$151+Input!$G$117)*$G$7)/A9taxstdlife))</f>
        <v>0</v>
      </c>
      <c r="AT586" s="164">
        <f>IF(A9taxstdlife="n/a","n/a",IF(AT$3&gt;(A9taxstdlife+$E586),((Input!$G$151+Input!$G$117)*$G$7)-SUM($G586:AS586),((Input!$G$151+Input!$G$117)*$G$7)/A9taxstdlife))</f>
        <v>0</v>
      </c>
      <c r="AU586" s="164">
        <f>IF(A9taxstdlife="n/a","n/a",IF(AU$3&gt;(A9taxstdlife+$E586),((Input!$G$151+Input!$G$117)*$G$7)-SUM($G586:AT586),((Input!$G$151+Input!$G$117)*$G$7)/A9taxstdlife))</f>
        <v>0</v>
      </c>
      <c r="AV586" s="164">
        <f>IF(A9taxstdlife="n/a","n/a",IF(AV$3&gt;(A9taxstdlife+$E586),((Input!$G$151+Input!$G$117)*$G$7)-SUM($G586:AU586),((Input!$G$151+Input!$G$117)*$G$7)/A9taxstdlife))</f>
        <v>0</v>
      </c>
      <c r="AW586" s="164">
        <f>IF(A9taxstdlife="n/a","n/a",IF(AW$3&gt;(A9taxstdlife+$E586),((Input!$G$151+Input!$G$117)*$G$7)-SUM($G586:AV586),((Input!$G$151+Input!$G$117)*$G$7)/A9taxstdlife))</f>
        <v>0</v>
      </c>
      <c r="AX586" s="164">
        <f>IF(A9taxstdlife="n/a","n/a",IF(AX$3&gt;(A9taxstdlife+$E586),((Input!$G$151+Input!$G$117)*$G$7)-SUM($G586:AW586),((Input!$G$151+Input!$G$117)*$G$7)/A9taxstdlife))</f>
        <v>0</v>
      </c>
      <c r="AY586" s="164">
        <f>IF(A9taxstdlife="n/a","n/a",IF(AY$3&gt;(A9taxstdlife+$E586),((Input!$G$151+Input!$G$117)*$G$7)-SUM($G586:AX586),((Input!$G$151+Input!$G$117)*$G$7)/A9taxstdlife))</f>
        <v>0</v>
      </c>
      <c r="AZ586" s="164">
        <f>IF(A9taxstdlife="n/a","n/a",IF(AZ$3&gt;(A9taxstdlife+$E586),((Input!$G$151+Input!$G$117)*$G$7)-SUM($G586:AY586),((Input!$G$151+Input!$G$117)*$G$7)/A9taxstdlife))</f>
        <v>0</v>
      </c>
      <c r="BA586" s="164">
        <f>IF(A9taxstdlife="n/a","n/a",IF(BA$3&gt;(A9taxstdlife+$E586),((Input!$G$151+Input!$G$117)*$G$7)-SUM($G586:AZ586),((Input!$G$151+Input!$G$117)*$G$7)/A9taxstdlife))</f>
        <v>0</v>
      </c>
      <c r="BB586" s="164">
        <f>IF(A9taxstdlife="n/a","n/a",IF(BB$3&gt;(A9taxstdlife+$E586),((Input!$G$151+Input!$G$117)*$G$7)-SUM($G586:BA586),((Input!$G$151+Input!$G$117)*$G$7)/A9taxstdlife))</f>
        <v>0</v>
      </c>
      <c r="BC586" s="164">
        <f>IF(A9taxstdlife="n/a","n/a",IF(BC$3&gt;(A9taxstdlife+$E586),((Input!$G$151+Input!$G$117)*$G$7)-SUM($G586:BB586),((Input!$G$151+Input!$G$117)*$G$7)/A9taxstdlife))</f>
        <v>0</v>
      </c>
      <c r="BD586" s="164">
        <f>IF(A9taxstdlife="n/a","n/a",IF(BD$3&gt;(A9taxstdlife+$E586),((Input!$G$151+Input!$G$117)*$G$7)-SUM($G586:BC586),((Input!$G$151+Input!$G$117)*$G$7)/A9taxstdlife))</f>
        <v>0</v>
      </c>
      <c r="BE586" s="164">
        <f>IF(A9taxstdlife="n/a","n/a",IF(BE$3&gt;(A9taxstdlife+$E586),((Input!$G$151+Input!$G$117)*$G$7)-SUM($G586:BD586),((Input!$G$151+Input!$G$117)*$G$7)/A9taxstdlife))</f>
        <v>0</v>
      </c>
      <c r="BF586" s="164">
        <f>IF(A9taxstdlife="n/a","n/a",IF(BF$3&gt;(A9taxstdlife+$E586),((Input!$G$151+Input!$G$117)*$G$7)-SUM($G586:BE586),((Input!$G$151+Input!$G$117)*$G$7)/A9taxstdlife))</f>
        <v>0</v>
      </c>
      <c r="BG586" s="164">
        <f>IF(A9taxstdlife="n/a","n/a",IF(BG$3&gt;(A9taxstdlife+$E586),((Input!$G$151+Input!$G$117)*$G$7)-SUM($G586:BF586),((Input!$G$151+Input!$G$117)*$G$7)/A9taxstdlife))</f>
        <v>0</v>
      </c>
      <c r="BH586" s="164">
        <f>IF(A9taxstdlife="n/a","n/a",IF(BH$3&gt;(A9taxstdlife+$E586),((Input!$G$151+Input!$G$117)*$G$7)-SUM($G586:BG586),((Input!$G$151+Input!$G$117)*$G$7)/A9taxstdlife))</f>
        <v>0</v>
      </c>
      <c r="BI586" s="164">
        <f>IF(A9taxstdlife="n/a","n/a",IF(BI$3&gt;(A9taxstdlife+$E586),((Input!$G$151+Input!$G$117)*$G$7)-SUM($G586:BH586),((Input!$G$151+Input!$G$117)*$G$7)/A9taxstdlife))</f>
        <v>0</v>
      </c>
      <c r="BJ586" s="18"/>
      <c r="BK586" s="18"/>
      <c r="BL586"/>
      <c r="BM586"/>
      <c r="BN586"/>
      <c r="BO586"/>
      <c r="BP586"/>
      <c r="BQ586"/>
      <c r="BR586"/>
      <c r="BS586"/>
      <c r="BT586"/>
      <c r="BU586"/>
      <c r="BV586"/>
      <c r="BW586"/>
      <c r="BX586"/>
      <c r="BY586"/>
      <c r="BZ586"/>
      <c r="CA586"/>
      <c r="CB586"/>
      <c r="CC586"/>
      <c r="CD586"/>
      <c r="CE586"/>
      <c r="CF586"/>
      <c r="CG586"/>
      <c r="CH586"/>
      <c r="CI586"/>
      <c r="CJ586"/>
      <c r="CK586"/>
      <c r="CL586"/>
      <c r="CM586"/>
      <c r="CN586"/>
      <c r="CO586"/>
      <c r="CP586"/>
      <c r="CQ586"/>
      <c r="CR586"/>
      <c r="CS586"/>
      <c r="CT586"/>
      <c r="CU586"/>
      <c r="CV586"/>
      <c r="CW586"/>
      <c r="CX586"/>
      <c r="CY586"/>
      <c r="CZ586"/>
      <c r="DA586"/>
      <c r="DB586"/>
      <c r="DC586"/>
      <c r="DD586"/>
      <c r="DE586"/>
      <c r="DF586"/>
      <c r="DG586"/>
      <c r="DH586"/>
      <c r="DI586"/>
      <c r="DJ586"/>
      <c r="DK586"/>
      <c r="DL586"/>
      <c r="DM586"/>
      <c r="DN586"/>
      <c r="DO586"/>
      <c r="DP586"/>
      <c r="DQ586"/>
      <c r="DR586"/>
      <c r="DS586"/>
      <c r="DT586"/>
      <c r="DU586"/>
      <c r="DV586"/>
      <c r="DW586"/>
      <c r="DX586"/>
      <c r="DY586"/>
      <c r="DZ586"/>
      <c r="EA586"/>
      <c r="EB586"/>
      <c r="EC586"/>
      <c r="ED586"/>
      <c r="EE586"/>
      <c r="EF586"/>
      <c r="EG586"/>
      <c r="EH586"/>
      <c r="EI586"/>
      <c r="EJ586"/>
      <c r="EK586"/>
      <c r="EL586"/>
      <c r="EM586"/>
      <c r="EN586"/>
      <c r="EO586"/>
      <c r="EP586"/>
      <c r="EQ586"/>
      <c r="ER586"/>
      <c r="ES586"/>
      <c r="ET586"/>
      <c r="EU586"/>
      <c r="EV586"/>
      <c r="EW586"/>
      <c r="EX586"/>
      <c r="EY586"/>
      <c r="EZ586"/>
      <c r="FA586"/>
      <c r="FB586"/>
      <c r="FC586"/>
      <c r="FD586"/>
      <c r="FE586"/>
      <c r="FF586"/>
      <c r="FG586"/>
      <c r="FH586"/>
      <c r="FI586"/>
      <c r="FJ586"/>
      <c r="FK586"/>
      <c r="FL586"/>
      <c r="FM586"/>
      <c r="FN586"/>
      <c r="FO586"/>
      <c r="FP586"/>
      <c r="FQ586"/>
      <c r="FR586"/>
      <c r="FS586"/>
      <c r="FT586"/>
      <c r="FU586"/>
      <c r="FV586"/>
      <c r="FW586"/>
      <c r="FX586"/>
      <c r="FY586"/>
      <c r="FZ586"/>
      <c r="GA586"/>
      <c r="GB586"/>
      <c r="GC586"/>
      <c r="GD586"/>
      <c r="GE586"/>
      <c r="GF586"/>
      <c r="GG586"/>
      <c r="GH586"/>
      <c r="GI586"/>
      <c r="GJ586"/>
      <c r="GK586"/>
      <c r="GL586"/>
      <c r="GM586"/>
      <c r="GN586"/>
      <c r="GO586"/>
      <c r="GP586"/>
      <c r="GQ586"/>
      <c r="GR586"/>
      <c r="GS586"/>
      <c r="GT586"/>
      <c r="GU586"/>
      <c r="GV586"/>
      <c r="GW586"/>
      <c r="GX586"/>
      <c r="GY586"/>
      <c r="GZ586"/>
      <c r="HA586"/>
      <c r="HB586"/>
      <c r="HC586"/>
      <c r="HD586"/>
      <c r="HE586"/>
      <c r="HF586"/>
      <c r="HG586"/>
      <c r="HH586"/>
      <c r="HI586"/>
      <c r="HJ586"/>
      <c r="HK586"/>
      <c r="HL586"/>
      <c r="HM586"/>
      <c r="HN586"/>
      <c r="HO586"/>
      <c r="HP586"/>
      <c r="HQ586"/>
      <c r="HR586"/>
      <c r="HS586"/>
      <c r="HT586"/>
      <c r="HU586"/>
      <c r="HV586"/>
      <c r="HW586"/>
      <c r="HX586"/>
      <c r="HY586"/>
      <c r="HZ586"/>
      <c r="IA586"/>
      <c r="IB586"/>
      <c r="IC586"/>
      <c r="ID586"/>
      <c r="IE586"/>
      <c r="IF586"/>
      <c r="IG586"/>
      <c r="IH586"/>
      <c r="II586"/>
      <c r="IJ586"/>
      <c r="IK586"/>
      <c r="IL586"/>
      <c r="IM586"/>
      <c r="IN586"/>
      <c r="IO586"/>
      <c r="IP586"/>
      <c r="IQ586"/>
      <c r="IR586"/>
      <c r="IS586"/>
      <c r="IT586"/>
      <c r="IU586"/>
      <c r="IV586"/>
    </row>
    <row r="587" spans="1:256" s="5" customFormat="1" hidden="1" outlineLevel="2" x14ac:dyDescent="0.2">
      <c r="A587" s="18"/>
      <c r="B587" s="18"/>
      <c r="C587" s="36"/>
      <c r="D587" s="485"/>
      <c r="E587" s="283">
        <v>2</v>
      </c>
      <c r="F587" s="38"/>
      <c r="G587" s="306"/>
      <c r="H587" s="307"/>
      <c r="I587" s="164">
        <f>IF(A9taxstdlife="n/a","n/a",IF(I$3&gt;(A9taxstdlife+$E587),((Input!$H$151+Input!$H$117)*$H$7)-SUM($H587:H587),((Input!$H$151+Input!$H$117)*$H$7)/A9taxstdlife))</f>
        <v>0.54588424300739224</v>
      </c>
      <c r="J587" s="164">
        <f>IF(A9taxstdlife="n/a","n/a",IF(J$3&gt;(A9taxstdlife+$E587),((Input!$H$151+Input!$H$117)*$H$7)-SUM($H587:I587),((Input!$H$151+Input!$H$117)*$H$7)/A9taxstdlife))</f>
        <v>0.54588424300739224</v>
      </c>
      <c r="K587" s="164">
        <f>IF(A9taxstdlife="n/a","n/a",IF(K$3&gt;(A9taxstdlife+$E587),((Input!$H$151+Input!$H$117)*$H$7)-SUM($H587:J587),((Input!$H$151+Input!$H$117)*$H$7)/A9taxstdlife))</f>
        <v>0.54588424300739224</v>
      </c>
      <c r="L587" s="164">
        <f>IF(A9taxstdlife="n/a","n/a",IF(L$3&gt;(A9taxstdlife+$E587),((Input!$H$151+Input!$H$117)*$H$7)-SUM($H587:K587),((Input!$H$151+Input!$H$117)*$H$7)/A9taxstdlife))</f>
        <v>0.54588424300739224</v>
      </c>
      <c r="M587" s="164">
        <f>IF(A9taxstdlife="n/a","n/a",IF(M$3&gt;(A9taxstdlife+$E587),((Input!$H$151+Input!$H$117)*$H$7)-SUM($H587:L587),((Input!$H$151+Input!$H$117)*$H$7)/A9taxstdlife))</f>
        <v>0.54588424300739224</v>
      </c>
      <c r="N587" s="164">
        <f>IF(A9taxstdlife="n/a","n/a",IF(N$3&gt;(A9taxstdlife+$E587),((Input!$H$151+Input!$H$117)*$H$7)-SUM($H587:M587),((Input!$H$151+Input!$H$117)*$H$7)/A9taxstdlife))</f>
        <v>0.54588424300739224</v>
      </c>
      <c r="O587" s="164">
        <f>IF(A9taxstdlife="n/a","n/a",IF(O$3&gt;(A9taxstdlife+$E587),((Input!$H$151+Input!$H$117)*$H$7)-SUM($H587:N587),((Input!$H$151+Input!$H$117)*$H$7)/A9taxstdlife))</f>
        <v>0.54588424300739224</v>
      </c>
      <c r="P587" s="164">
        <f>IF(A9taxstdlife="n/a","n/a",IF(P$3&gt;(A9taxstdlife+$E587),((Input!$H$151+Input!$H$117)*$H$7)-SUM($H587:O587),((Input!$H$151+Input!$H$117)*$H$7)/A9taxstdlife))</f>
        <v>0.54588424300739224</v>
      </c>
      <c r="Q587" s="164">
        <f>IF(A9taxstdlife="n/a","n/a",IF(Q$3&gt;(A9taxstdlife+$E587),((Input!$H$151+Input!$H$117)*$H$7)-SUM($H587:P587),((Input!$H$151+Input!$H$117)*$H$7)/A9taxstdlife))</f>
        <v>0.54588424300739224</v>
      </c>
      <c r="R587" s="164">
        <f>IF(A9taxstdlife="n/a","n/a",IF(R$3&gt;(A9taxstdlife+$E587),((Input!$H$151+Input!$H$117)*$H$7)-SUM($H587:Q587),((Input!$H$151+Input!$H$117)*$H$7)/A9taxstdlife))</f>
        <v>0.54588424300739224</v>
      </c>
      <c r="S587" s="164">
        <f>IF(A9taxstdlife="n/a","n/a",IF(S$3&gt;(A9taxstdlife+$E587),((Input!$H$151+Input!$H$117)*$H$7)-SUM($H587:R587),((Input!$H$151+Input!$H$117)*$H$7)/A9taxstdlife))</f>
        <v>0.54588424300739224</v>
      </c>
      <c r="T587" s="164">
        <f>IF(A9taxstdlife="n/a","n/a",IF(T$3&gt;(A9taxstdlife+$E587),((Input!$H$151+Input!$H$117)*$H$7)-SUM($H587:S587),((Input!$H$151+Input!$H$117)*$H$7)/A9taxstdlife))</f>
        <v>0.54588424300739224</v>
      </c>
      <c r="U587" s="164">
        <f>IF(A9taxstdlife="n/a","n/a",IF(U$3&gt;(A9taxstdlife+$E587),((Input!$H$151+Input!$H$117)*$H$7)-SUM($H587:T587),((Input!$H$151+Input!$H$117)*$H$7)/A9taxstdlife))</f>
        <v>0.54588424300739224</v>
      </c>
      <c r="V587" s="164">
        <f>IF(A9taxstdlife="n/a","n/a",IF(V$3&gt;(A9taxstdlife+$E587),((Input!$H$151+Input!$H$117)*$H$7)-SUM($H587:U587),((Input!$H$151+Input!$H$117)*$H$7)/A9taxstdlife))</f>
        <v>0.54588424300739224</v>
      </c>
      <c r="W587" s="164">
        <f>IF(A9taxstdlife="n/a","n/a",IF(W$3&gt;(A9taxstdlife+$E587),((Input!$H$151+Input!$H$117)*$H$7)-SUM($H587:V587),((Input!$H$151+Input!$H$117)*$H$7)/A9taxstdlife))</f>
        <v>0.54588424300739224</v>
      </c>
      <c r="X587" s="164">
        <f>IF(A9taxstdlife="n/a","n/a",IF(X$3&gt;(A9taxstdlife+$E587),((Input!$H$151+Input!$H$117)*$H$7)-SUM($H587:W587),((Input!$H$151+Input!$H$117)*$H$7)/A9taxstdlife))</f>
        <v>1.7763568394002505E-15</v>
      </c>
      <c r="Y587" s="164">
        <f>IF(A9taxstdlife="n/a","n/a",IF(Y$3&gt;(A9taxstdlife+$E587),((Input!$H$151+Input!$H$117)*$H$7)-SUM($H587:X587),((Input!$H$151+Input!$H$117)*$H$7)/A9taxstdlife))</f>
        <v>0</v>
      </c>
      <c r="Z587" s="164">
        <f>IF(A9taxstdlife="n/a","n/a",IF(Z$3&gt;(A9taxstdlife+$E587),((Input!$H$151+Input!$H$117)*$H$7)-SUM($H587:Y587),((Input!$H$151+Input!$H$117)*$H$7)/A9taxstdlife))</f>
        <v>0</v>
      </c>
      <c r="AA587" s="164">
        <f>IF(A9taxstdlife="n/a","n/a",IF(AA$3&gt;(A9taxstdlife+$E587),((Input!$H$151+Input!$H$117)*$H$7)-SUM($H587:Z587),((Input!$H$151+Input!$H$117)*$H$7)/A9taxstdlife))</f>
        <v>0</v>
      </c>
      <c r="AB587" s="164">
        <f>IF(A9taxstdlife="n/a","n/a",IF(AB$3&gt;(A9taxstdlife+$E587),((Input!$H$151+Input!$H$117)*$H$7)-SUM($H587:AA587),((Input!$H$151+Input!$H$117)*$H$7)/A9taxstdlife))</f>
        <v>0</v>
      </c>
      <c r="AC587" s="164">
        <f>IF(A9taxstdlife="n/a","n/a",IF(AC$3&gt;(A9taxstdlife+$E587),((Input!$H$151+Input!$H$117)*$H$7)-SUM($H587:AB587),((Input!$H$151+Input!$H$117)*$H$7)/A9taxstdlife))</f>
        <v>0</v>
      </c>
      <c r="AD587" s="164">
        <f>IF(A9taxstdlife="n/a","n/a",IF(AD$3&gt;(A9taxstdlife+$E587),((Input!$H$151+Input!$H$117)*$H$7)-SUM($H587:AC587),((Input!$H$151+Input!$H$117)*$H$7)/A9taxstdlife))</f>
        <v>0</v>
      </c>
      <c r="AE587" s="164">
        <f>IF(A9taxstdlife="n/a","n/a",IF(AE$3&gt;(A9taxstdlife+$E587),((Input!$H$151+Input!$H$117)*$H$7)-SUM($H587:AD587),((Input!$H$151+Input!$H$117)*$H$7)/A9taxstdlife))</f>
        <v>0</v>
      </c>
      <c r="AF587" s="164">
        <f>IF(A9taxstdlife="n/a","n/a",IF(AF$3&gt;(A9taxstdlife+$E587),((Input!$H$151+Input!$H$117)*$H$7)-SUM($H587:AE587),((Input!$H$151+Input!$H$117)*$H$7)/A9taxstdlife))</f>
        <v>0</v>
      </c>
      <c r="AG587" s="164">
        <f>IF(A9taxstdlife="n/a","n/a",IF(AG$3&gt;(A9taxstdlife+$E587),((Input!$H$151+Input!$H$117)*$H$7)-SUM($H587:AF587),((Input!$H$151+Input!$H$117)*$H$7)/A9taxstdlife))</f>
        <v>0</v>
      </c>
      <c r="AH587" s="164">
        <f>IF(A9taxstdlife="n/a","n/a",IF(AH$3&gt;(A9taxstdlife+$E587),((Input!$H$151+Input!$H$117)*$H$7)-SUM($H587:AG587),((Input!$H$151+Input!$H$117)*$H$7)/A9taxstdlife))</f>
        <v>0</v>
      </c>
      <c r="AI587" s="164">
        <f>IF(A9taxstdlife="n/a","n/a",IF(AI$3&gt;(A9taxstdlife+$E587),((Input!$H$151+Input!$H$117)*$H$7)-SUM($H587:AH587),((Input!$H$151+Input!$H$117)*$H$7)/A9taxstdlife))</f>
        <v>0</v>
      </c>
      <c r="AJ587" s="164">
        <f>IF(A9taxstdlife="n/a","n/a",IF(AJ$3&gt;(A9taxstdlife+$E587),((Input!$H$151+Input!$H$117)*$H$7)-SUM($H587:AI587),((Input!$H$151+Input!$H$117)*$H$7)/A9taxstdlife))</f>
        <v>0</v>
      </c>
      <c r="AK587" s="164">
        <f>IF(A9taxstdlife="n/a","n/a",IF(AK$3&gt;(A9taxstdlife+$E587),((Input!$H$151+Input!$H$117)*$H$7)-SUM($H587:AJ587),((Input!$H$151+Input!$H$117)*$H$7)/A9taxstdlife))</f>
        <v>0</v>
      </c>
      <c r="AL587" s="164">
        <f>IF(A9taxstdlife="n/a","n/a",IF(AL$3&gt;(A9taxstdlife+$E587),((Input!$H$151+Input!$H$117)*$H$7)-SUM($H587:AK587),((Input!$H$151+Input!$H$117)*$H$7)/A9taxstdlife))</f>
        <v>0</v>
      </c>
      <c r="AM587" s="164">
        <f>IF(A9taxstdlife="n/a","n/a",IF(AM$3&gt;(A9taxstdlife+$E587),((Input!$H$151+Input!$H$117)*$H$7)-SUM($H587:AL587),((Input!$H$151+Input!$H$117)*$H$7)/A9taxstdlife))</f>
        <v>0</v>
      </c>
      <c r="AN587" s="164">
        <f>IF(A9taxstdlife="n/a","n/a",IF(AN$3&gt;(A9taxstdlife+$E587),((Input!$H$151+Input!$H$117)*$H$7)-SUM($H587:AM587),((Input!$H$151+Input!$H$117)*$H$7)/A9taxstdlife))</f>
        <v>0</v>
      </c>
      <c r="AO587" s="164">
        <f>IF(A9taxstdlife="n/a","n/a",IF(AO$3&gt;(A9taxstdlife+$E587),((Input!$H$151+Input!$H$117)*$H$7)-SUM($H587:AN587),((Input!$H$151+Input!$H$117)*$H$7)/A9taxstdlife))</f>
        <v>0</v>
      </c>
      <c r="AP587" s="164">
        <f>IF(A9taxstdlife="n/a","n/a",IF(AP$3&gt;(A9taxstdlife+$E587),((Input!$H$151+Input!$H$117)*$H$7)-SUM($H587:AO587),((Input!$H$151+Input!$H$117)*$H$7)/A9taxstdlife))</f>
        <v>0</v>
      </c>
      <c r="AQ587" s="164">
        <f>IF(A9taxstdlife="n/a","n/a",IF(AQ$3&gt;(A9taxstdlife+$E587),((Input!$H$151+Input!$H$117)*$H$7)-SUM($H587:AP587),((Input!$H$151+Input!$H$117)*$H$7)/A9taxstdlife))</f>
        <v>0</v>
      </c>
      <c r="AR587" s="164">
        <f>IF(A9taxstdlife="n/a","n/a",IF(AR$3&gt;(A9taxstdlife+$E587),((Input!$H$151+Input!$H$117)*$H$7)-SUM($H587:AQ587),((Input!$H$151+Input!$H$117)*$H$7)/A9taxstdlife))</f>
        <v>0</v>
      </c>
      <c r="AS587" s="164">
        <f>IF(A9taxstdlife="n/a","n/a",IF(AS$3&gt;(A9taxstdlife+$E587),((Input!$H$151+Input!$H$117)*$H$7)-SUM($H587:AR587),((Input!$H$151+Input!$H$117)*$H$7)/A9taxstdlife))</f>
        <v>0</v>
      </c>
      <c r="AT587" s="164">
        <f>IF(A9taxstdlife="n/a","n/a",IF(AT$3&gt;(A9taxstdlife+$E587),((Input!$H$151+Input!$H$117)*$H$7)-SUM($H587:AS587),((Input!$H$151+Input!$H$117)*$H$7)/A9taxstdlife))</f>
        <v>0</v>
      </c>
      <c r="AU587" s="164">
        <f>IF(A9taxstdlife="n/a","n/a",IF(AU$3&gt;(A9taxstdlife+$E587),((Input!$H$151+Input!$H$117)*$H$7)-SUM($H587:AT587),((Input!$H$151+Input!$H$117)*$H$7)/A9taxstdlife))</f>
        <v>0</v>
      </c>
      <c r="AV587" s="164">
        <f>IF(A9taxstdlife="n/a","n/a",IF(AV$3&gt;(A9taxstdlife+$E587),((Input!$H$151+Input!$H$117)*$H$7)-SUM($H587:AU587),((Input!$H$151+Input!$H$117)*$H$7)/A9taxstdlife))</f>
        <v>0</v>
      </c>
      <c r="AW587" s="164">
        <f>IF(A9taxstdlife="n/a","n/a",IF(AW$3&gt;(A9taxstdlife+$E587),((Input!$H$151+Input!$H$117)*$H$7)-SUM($H587:AV587),((Input!$H$151+Input!$H$117)*$H$7)/A9taxstdlife))</f>
        <v>0</v>
      </c>
      <c r="AX587" s="164">
        <f>IF(A9taxstdlife="n/a","n/a",IF(AX$3&gt;(A9taxstdlife+$E587),((Input!$H$151+Input!$H$117)*$H$7)-SUM($H587:AW587),((Input!$H$151+Input!$H$117)*$H$7)/A9taxstdlife))</f>
        <v>0</v>
      </c>
      <c r="AY587" s="164">
        <f>IF(A9taxstdlife="n/a","n/a",IF(AY$3&gt;(A9taxstdlife+$E587),((Input!$H$151+Input!$H$117)*$H$7)-SUM($H587:AX587),((Input!$H$151+Input!$H$117)*$H$7)/A9taxstdlife))</f>
        <v>0</v>
      </c>
      <c r="AZ587" s="164">
        <f>IF(A9taxstdlife="n/a","n/a",IF(AZ$3&gt;(A9taxstdlife+$E587),((Input!$H$151+Input!$H$117)*$H$7)-SUM($H587:AY587),((Input!$H$151+Input!$H$117)*$H$7)/A9taxstdlife))</f>
        <v>0</v>
      </c>
      <c r="BA587" s="164">
        <f>IF(A9taxstdlife="n/a","n/a",IF(BA$3&gt;(A9taxstdlife+$E587),((Input!$H$151+Input!$H$117)*$H$7)-SUM($H587:AZ587),((Input!$H$151+Input!$H$117)*$H$7)/A9taxstdlife))</f>
        <v>0</v>
      </c>
      <c r="BB587" s="164">
        <f>IF(A9taxstdlife="n/a","n/a",IF(BB$3&gt;(A9taxstdlife+$E587),((Input!$H$151+Input!$H$117)*$H$7)-SUM($H587:BA587),((Input!$H$151+Input!$H$117)*$H$7)/A9taxstdlife))</f>
        <v>0</v>
      </c>
      <c r="BC587" s="164">
        <f>IF(A9taxstdlife="n/a","n/a",IF(BC$3&gt;(A9taxstdlife+$E587),((Input!$H$151+Input!$H$117)*$H$7)-SUM($H587:BB587),((Input!$H$151+Input!$H$117)*$H$7)/A9taxstdlife))</f>
        <v>0</v>
      </c>
      <c r="BD587" s="164">
        <f>IF(A9taxstdlife="n/a","n/a",IF(BD$3&gt;(A9taxstdlife+$E587),((Input!$H$151+Input!$H$117)*$H$7)-SUM($H587:BC587),((Input!$H$151+Input!$H$117)*$H$7)/A9taxstdlife))</f>
        <v>0</v>
      </c>
      <c r="BE587" s="164">
        <f>IF(A9taxstdlife="n/a","n/a",IF(BE$3&gt;(A9taxstdlife+$E587),((Input!$H$151+Input!$H$117)*$H$7)-SUM($H587:BD587),((Input!$H$151+Input!$H$117)*$H$7)/A9taxstdlife))</f>
        <v>0</v>
      </c>
      <c r="BF587" s="164">
        <f>IF(A9taxstdlife="n/a","n/a",IF(BF$3&gt;(A9taxstdlife+$E587),((Input!$H$151+Input!$H$117)*$H$7)-SUM($H587:BE587),((Input!$H$151+Input!$H$117)*$H$7)/A9taxstdlife))</f>
        <v>0</v>
      </c>
      <c r="BG587" s="164">
        <f>IF(A9taxstdlife="n/a","n/a",IF(BG$3&gt;(A9taxstdlife+$E587),((Input!$H$151+Input!$H$117)*$H$7)-SUM($H587:BF587),((Input!$H$151+Input!$H$117)*$H$7)/A9taxstdlife))</f>
        <v>0</v>
      </c>
      <c r="BH587" s="164">
        <f>IF(A9taxstdlife="n/a","n/a",IF(BH$3&gt;(A9taxstdlife+$E587),((Input!$H$151+Input!$H$117)*$H$7)-SUM($H587:BG587),((Input!$H$151+Input!$H$117)*$H$7)/A9taxstdlife))</f>
        <v>0</v>
      </c>
      <c r="BI587" s="164">
        <f>IF(A9taxstdlife="n/a","n/a",IF(BI$3&gt;(A9taxstdlife+$E587),((Input!$H$151+Input!$H$117)*$H$7)-SUM($H587:BH587),((Input!$H$151+Input!$H$117)*$H$7)/A9taxstdlife))</f>
        <v>0</v>
      </c>
      <c r="BJ587" s="18"/>
      <c r="BK587" s="18"/>
      <c r="BL587"/>
      <c r="BM587"/>
      <c r="BN587"/>
      <c r="BO587"/>
      <c r="BP587"/>
      <c r="BQ587"/>
      <c r="BR587"/>
      <c r="BS587"/>
      <c r="BT587"/>
      <c r="BU587"/>
      <c r="BV587"/>
      <c r="BW587"/>
      <c r="BX587"/>
      <c r="BY587"/>
      <c r="BZ587"/>
      <c r="CA587"/>
      <c r="CB587"/>
      <c r="CC587"/>
      <c r="CD587"/>
      <c r="CE587"/>
      <c r="CF587"/>
      <c r="CG587"/>
      <c r="CH587"/>
      <c r="CI587"/>
      <c r="CJ587"/>
      <c r="CK587"/>
      <c r="CL587"/>
      <c r="CM587"/>
      <c r="CN587"/>
      <c r="CO587"/>
      <c r="CP587"/>
      <c r="CQ587"/>
      <c r="CR587"/>
      <c r="CS587"/>
      <c r="CT587"/>
      <c r="CU587"/>
      <c r="CV587"/>
      <c r="CW587"/>
      <c r="CX587"/>
      <c r="CY587"/>
      <c r="CZ587"/>
      <c r="DA587"/>
      <c r="DB587"/>
      <c r="DC587"/>
      <c r="DD587"/>
      <c r="DE587"/>
      <c r="DF587"/>
      <c r="DG587"/>
      <c r="DH587"/>
      <c r="DI587"/>
      <c r="DJ587"/>
      <c r="DK587"/>
      <c r="DL587"/>
      <c r="DM587"/>
      <c r="DN587"/>
      <c r="DO587"/>
      <c r="DP587"/>
      <c r="DQ587"/>
      <c r="DR587"/>
      <c r="DS587"/>
      <c r="DT587"/>
      <c r="DU587"/>
      <c r="DV587"/>
      <c r="DW587"/>
      <c r="DX587"/>
      <c r="DY587"/>
      <c r="DZ587"/>
      <c r="EA587"/>
      <c r="EB587"/>
      <c r="EC587"/>
      <c r="ED587"/>
      <c r="EE587"/>
      <c r="EF587"/>
      <c r="EG587"/>
      <c r="EH587"/>
      <c r="EI587"/>
      <c r="EJ587"/>
      <c r="EK587"/>
      <c r="EL587"/>
      <c r="EM587"/>
      <c r="EN587"/>
      <c r="EO587"/>
      <c r="EP587"/>
      <c r="EQ587"/>
      <c r="ER587"/>
      <c r="ES587"/>
      <c r="ET587"/>
      <c r="EU587"/>
      <c r="EV587"/>
      <c r="EW587"/>
      <c r="EX587"/>
      <c r="EY587"/>
      <c r="EZ587"/>
      <c r="FA587"/>
      <c r="FB587"/>
      <c r="FC587"/>
      <c r="FD587"/>
      <c r="FE587"/>
      <c r="FF587"/>
      <c r="FG587"/>
      <c r="FH587"/>
      <c r="FI587"/>
      <c r="FJ587"/>
      <c r="FK587"/>
      <c r="FL587"/>
      <c r="FM587"/>
      <c r="FN587"/>
      <c r="FO587"/>
      <c r="FP587"/>
      <c r="FQ587"/>
      <c r="FR587"/>
      <c r="FS587"/>
      <c r="FT587"/>
      <c r="FU587"/>
      <c r="FV587"/>
      <c r="FW587"/>
      <c r="FX587"/>
      <c r="FY587"/>
      <c r="FZ587"/>
      <c r="GA587"/>
      <c r="GB587"/>
      <c r="GC587"/>
      <c r="GD587"/>
      <c r="GE587"/>
      <c r="GF587"/>
      <c r="GG587"/>
      <c r="GH587"/>
      <c r="GI587"/>
      <c r="GJ587"/>
      <c r="GK587"/>
      <c r="GL587"/>
      <c r="GM587"/>
      <c r="GN587"/>
      <c r="GO587"/>
      <c r="GP587"/>
      <c r="GQ587"/>
      <c r="GR587"/>
      <c r="GS587"/>
      <c r="GT587"/>
      <c r="GU587"/>
      <c r="GV587"/>
      <c r="GW587"/>
      <c r="GX587"/>
      <c r="GY587"/>
      <c r="GZ587"/>
      <c r="HA587"/>
      <c r="HB587"/>
      <c r="HC587"/>
      <c r="HD587"/>
      <c r="HE587"/>
      <c r="HF587"/>
      <c r="HG587"/>
      <c r="HH587"/>
      <c r="HI587"/>
      <c r="HJ587"/>
      <c r="HK587"/>
      <c r="HL587"/>
      <c r="HM587"/>
      <c r="HN587"/>
      <c r="HO587"/>
      <c r="HP587"/>
      <c r="HQ587"/>
      <c r="HR587"/>
      <c r="HS587"/>
      <c r="HT587"/>
      <c r="HU587"/>
      <c r="HV587"/>
      <c r="HW587"/>
      <c r="HX587"/>
      <c r="HY587"/>
      <c r="HZ587"/>
      <c r="IA587"/>
      <c r="IB587"/>
      <c r="IC587"/>
      <c r="ID587"/>
      <c r="IE587"/>
      <c r="IF587"/>
      <c r="IG587"/>
      <c r="IH587"/>
      <c r="II587"/>
      <c r="IJ587"/>
      <c r="IK587"/>
      <c r="IL587"/>
      <c r="IM587"/>
      <c r="IN587"/>
      <c r="IO587"/>
      <c r="IP587"/>
      <c r="IQ587"/>
      <c r="IR587"/>
      <c r="IS587"/>
      <c r="IT587"/>
      <c r="IU587"/>
      <c r="IV587"/>
    </row>
    <row r="588" spans="1:256" s="5" customFormat="1" hidden="1" outlineLevel="2" x14ac:dyDescent="0.2">
      <c r="A588" s="18"/>
      <c r="B588" s="18"/>
      <c r="C588" s="36"/>
      <c r="D588" s="485"/>
      <c r="E588" s="283">
        <v>3</v>
      </c>
      <c r="F588" s="38"/>
      <c r="G588" s="306"/>
      <c r="H588" s="308"/>
      <c r="I588" s="307"/>
      <c r="J588" s="164">
        <f>IF(A9taxstdlife="n/a","n/a",IF(J$3&gt;(A9taxstdlife+$E588),((Input!$I$151+Input!$I$117)*$I$7)-SUM($I588:I588),((Input!$I$151+Input!$I$117)*$I$7)/A9taxstdlife))</f>
        <v>0.6073950284194225</v>
      </c>
      <c r="K588" s="164">
        <f>IF(A9taxstdlife="n/a","n/a",IF(K$3&gt;(A9taxstdlife+$E588),((Input!$I$151+Input!$I$117)*$I$7)-SUM($I588:J588),((Input!$I$151+Input!$I$117)*$I$7)/A9taxstdlife))</f>
        <v>0.6073950284194225</v>
      </c>
      <c r="L588" s="164">
        <f>IF(A9taxstdlife="n/a","n/a",IF(L$3&gt;(A9taxstdlife+$E588),((Input!$I$151+Input!$I$117)*$I$7)-SUM($I588:K588),((Input!$I$151+Input!$I$117)*$I$7)/A9taxstdlife))</f>
        <v>0.6073950284194225</v>
      </c>
      <c r="M588" s="164">
        <f>IF(A9taxstdlife="n/a","n/a",IF(M$3&gt;(A9taxstdlife+$E588),((Input!$I$151+Input!$I$117)*$I$7)-SUM($I588:L588),((Input!$I$151+Input!$I$117)*$I$7)/A9taxstdlife))</f>
        <v>0.6073950284194225</v>
      </c>
      <c r="N588" s="164">
        <f>IF(A9taxstdlife="n/a","n/a",IF(N$3&gt;(A9taxstdlife+$E588),((Input!$I$151+Input!$I$117)*$I$7)-SUM($I588:M588),((Input!$I$151+Input!$I$117)*$I$7)/A9taxstdlife))</f>
        <v>0.6073950284194225</v>
      </c>
      <c r="O588" s="164">
        <f>IF(A9taxstdlife="n/a","n/a",IF(O$3&gt;(A9taxstdlife+$E588),((Input!$I$151+Input!$I$117)*$I$7)-SUM($I588:N588),((Input!$I$151+Input!$I$117)*$I$7)/A9taxstdlife))</f>
        <v>0.6073950284194225</v>
      </c>
      <c r="P588" s="164">
        <f>IF(A9taxstdlife="n/a","n/a",IF(P$3&gt;(A9taxstdlife+$E588),((Input!$I$151+Input!$I$117)*$I$7)-SUM($I588:O588),((Input!$I$151+Input!$I$117)*$I$7)/A9taxstdlife))</f>
        <v>0.6073950284194225</v>
      </c>
      <c r="Q588" s="164">
        <f>IF(A9taxstdlife="n/a","n/a",IF(Q$3&gt;(A9taxstdlife+$E588),((Input!$I$151+Input!$I$117)*$I$7)-SUM($I588:P588),((Input!$I$151+Input!$I$117)*$I$7)/A9taxstdlife))</f>
        <v>0.6073950284194225</v>
      </c>
      <c r="R588" s="164">
        <f>IF(A9taxstdlife="n/a","n/a",IF(R$3&gt;(A9taxstdlife+$E588),((Input!$I$151+Input!$I$117)*$I$7)-SUM($I588:Q588),((Input!$I$151+Input!$I$117)*$I$7)/A9taxstdlife))</f>
        <v>0.6073950284194225</v>
      </c>
      <c r="S588" s="164">
        <f>IF(A9taxstdlife="n/a","n/a",IF(S$3&gt;(A9taxstdlife+$E588),((Input!$I$151+Input!$I$117)*$I$7)-SUM($I588:R588),((Input!$I$151+Input!$I$117)*$I$7)/A9taxstdlife))</f>
        <v>0.6073950284194225</v>
      </c>
      <c r="T588" s="164">
        <f>IF(A9taxstdlife="n/a","n/a",IF(T$3&gt;(A9taxstdlife+$E588),((Input!$I$151+Input!$I$117)*$I$7)-SUM($I588:S588),((Input!$I$151+Input!$I$117)*$I$7)/A9taxstdlife))</f>
        <v>0.6073950284194225</v>
      </c>
      <c r="U588" s="164">
        <f>IF(A9taxstdlife="n/a","n/a",IF(U$3&gt;(A9taxstdlife+$E588),((Input!$I$151+Input!$I$117)*$I$7)-SUM($I588:T588),((Input!$I$151+Input!$I$117)*$I$7)/A9taxstdlife))</f>
        <v>0.6073950284194225</v>
      </c>
      <c r="V588" s="164">
        <f>IF(A9taxstdlife="n/a","n/a",IF(V$3&gt;(A9taxstdlife+$E588),((Input!$I$151+Input!$I$117)*$I$7)-SUM($I588:U588),((Input!$I$151+Input!$I$117)*$I$7)/A9taxstdlife))</f>
        <v>0.6073950284194225</v>
      </c>
      <c r="W588" s="164">
        <f>IF(A9taxstdlife="n/a","n/a",IF(W$3&gt;(A9taxstdlife+$E588),((Input!$I$151+Input!$I$117)*$I$7)-SUM($I588:V588),((Input!$I$151+Input!$I$117)*$I$7)/A9taxstdlife))</f>
        <v>0.6073950284194225</v>
      </c>
      <c r="X588" s="164">
        <f>IF(A9taxstdlife="n/a","n/a",IF(X$3&gt;(A9taxstdlife+$E588),((Input!$I$151+Input!$I$117)*$I$7)-SUM($I588:W588),((Input!$I$151+Input!$I$117)*$I$7)/A9taxstdlife))</f>
        <v>0.6073950284194225</v>
      </c>
      <c r="Y588" s="164">
        <f>IF(A9taxstdlife="n/a","n/a",IF(Y$3&gt;(A9taxstdlife+$E588),((Input!$I$151+Input!$I$117)*$I$7)-SUM($I588:X588),((Input!$I$151+Input!$I$117)*$I$7)/A9taxstdlife))</f>
        <v>0</v>
      </c>
      <c r="Z588" s="164">
        <f>IF(A9taxstdlife="n/a","n/a",IF(Z$3&gt;(A9taxstdlife+$E588),((Input!$I$151+Input!$I$117)*$I$7)-SUM($I588:Y588),((Input!$I$151+Input!$I$117)*$I$7)/A9taxstdlife))</f>
        <v>0</v>
      </c>
      <c r="AA588" s="164">
        <f>IF(A9taxstdlife="n/a","n/a",IF(AA$3&gt;(A9taxstdlife+$E588),((Input!$I$151+Input!$I$117)*$I$7)-SUM($I588:Z588),((Input!$I$151+Input!$I$117)*$I$7)/A9taxstdlife))</f>
        <v>0</v>
      </c>
      <c r="AB588" s="164">
        <f>IF(A9taxstdlife="n/a","n/a",IF(AB$3&gt;(A9taxstdlife+$E588),((Input!$I$151+Input!$I$117)*$I$7)-SUM($I588:AA588),((Input!$I$151+Input!$I$117)*$I$7)/A9taxstdlife))</f>
        <v>0</v>
      </c>
      <c r="AC588" s="164">
        <f>IF(A9taxstdlife="n/a","n/a",IF(AC$3&gt;(A9taxstdlife+$E588),((Input!$I$151+Input!$I$117)*$I$7)-SUM($I588:AB588),((Input!$I$151+Input!$I$117)*$I$7)/A9taxstdlife))</f>
        <v>0</v>
      </c>
      <c r="AD588" s="164">
        <f>IF(A9taxstdlife="n/a","n/a",IF(AD$3&gt;(A9taxstdlife+$E588),((Input!$I$151+Input!$I$117)*$I$7)-SUM($I588:AC588),((Input!$I$151+Input!$I$117)*$I$7)/A9taxstdlife))</f>
        <v>0</v>
      </c>
      <c r="AE588" s="164">
        <f>IF(A9taxstdlife="n/a","n/a",IF(AE$3&gt;(A9taxstdlife+$E588),((Input!$I$151+Input!$I$117)*$I$7)-SUM($I588:AD588),((Input!$I$151+Input!$I$117)*$I$7)/A9taxstdlife))</f>
        <v>0</v>
      </c>
      <c r="AF588" s="164">
        <f>IF(A9taxstdlife="n/a","n/a",IF(AF$3&gt;(A9taxstdlife+$E588),((Input!$I$151+Input!$I$117)*$I$7)-SUM($I588:AE588),((Input!$I$151+Input!$I$117)*$I$7)/A9taxstdlife))</f>
        <v>0</v>
      </c>
      <c r="AG588" s="164">
        <f>IF(A9taxstdlife="n/a","n/a",IF(AG$3&gt;(A9taxstdlife+$E588),((Input!$I$151+Input!$I$117)*$I$7)-SUM($I588:AF588),((Input!$I$151+Input!$I$117)*$I$7)/A9taxstdlife))</f>
        <v>0</v>
      </c>
      <c r="AH588" s="164">
        <f>IF(A9taxstdlife="n/a","n/a",IF(AH$3&gt;(A9taxstdlife+$E588),((Input!$I$151+Input!$I$117)*$I$7)-SUM($I588:AG588),((Input!$I$151+Input!$I$117)*$I$7)/A9taxstdlife))</f>
        <v>0</v>
      </c>
      <c r="AI588" s="164">
        <f>IF(A9taxstdlife="n/a","n/a",IF(AI$3&gt;(A9taxstdlife+$E588),((Input!$I$151+Input!$I$117)*$I$7)-SUM($I588:AH588),((Input!$I$151+Input!$I$117)*$I$7)/A9taxstdlife))</f>
        <v>0</v>
      </c>
      <c r="AJ588" s="164">
        <f>IF(A9taxstdlife="n/a","n/a",IF(AJ$3&gt;(A9taxstdlife+$E588),((Input!$I$151+Input!$I$117)*$I$7)-SUM($I588:AI588),((Input!$I$151+Input!$I$117)*$I$7)/A9taxstdlife))</f>
        <v>0</v>
      </c>
      <c r="AK588" s="164">
        <f>IF(A9taxstdlife="n/a","n/a",IF(AK$3&gt;(A9taxstdlife+$E588),((Input!$I$151+Input!$I$117)*$I$7)-SUM($I588:AJ588),((Input!$I$151+Input!$I$117)*$I$7)/A9taxstdlife))</f>
        <v>0</v>
      </c>
      <c r="AL588" s="164">
        <f>IF(A9taxstdlife="n/a","n/a",IF(AL$3&gt;(A9taxstdlife+$E588),((Input!$I$151+Input!$I$117)*$I$7)-SUM($I588:AK588),((Input!$I$151+Input!$I$117)*$I$7)/A9taxstdlife))</f>
        <v>0</v>
      </c>
      <c r="AM588" s="164">
        <f>IF(A9taxstdlife="n/a","n/a",IF(AM$3&gt;(A9taxstdlife+$E588),((Input!$I$151+Input!$I$117)*$I$7)-SUM($I588:AL588),((Input!$I$151+Input!$I$117)*$I$7)/A9taxstdlife))</f>
        <v>0</v>
      </c>
      <c r="AN588" s="164">
        <f>IF(A9taxstdlife="n/a","n/a",IF(AN$3&gt;(A9taxstdlife+$E588),((Input!$I$151+Input!$I$117)*$I$7)-SUM($I588:AM588),((Input!$I$151+Input!$I$117)*$I$7)/A9taxstdlife))</f>
        <v>0</v>
      </c>
      <c r="AO588" s="164">
        <f>IF(A9taxstdlife="n/a","n/a",IF(AO$3&gt;(A9taxstdlife+$E588),((Input!$I$151+Input!$I$117)*$I$7)-SUM($I588:AN588),((Input!$I$151+Input!$I$117)*$I$7)/A9taxstdlife))</f>
        <v>0</v>
      </c>
      <c r="AP588" s="164">
        <f>IF(A9taxstdlife="n/a","n/a",IF(AP$3&gt;(A9taxstdlife+$E588),((Input!$I$151+Input!$I$117)*$I$7)-SUM($I588:AO588),((Input!$I$151+Input!$I$117)*$I$7)/A9taxstdlife))</f>
        <v>0</v>
      </c>
      <c r="AQ588" s="164">
        <f>IF(A9taxstdlife="n/a","n/a",IF(AQ$3&gt;(A9taxstdlife+$E588),((Input!$I$151+Input!$I$117)*$I$7)-SUM($I588:AP588),((Input!$I$151+Input!$I$117)*$I$7)/A9taxstdlife))</f>
        <v>0</v>
      </c>
      <c r="AR588" s="164">
        <f>IF(A9taxstdlife="n/a","n/a",IF(AR$3&gt;(A9taxstdlife+$E588),((Input!$I$151+Input!$I$117)*$I$7)-SUM($I588:AQ588),((Input!$I$151+Input!$I$117)*$I$7)/A9taxstdlife))</f>
        <v>0</v>
      </c>
      <c r="AS588" s="164">
        <f>IF(A9taxstdlife="n/a","n/a",IF(AS$3&gt;(A9taxstdlife+$E588),((Input!$I$151+Input!$I$117)*$I$7)-SUM($I588:AR588),((Input!$I$151+Input!$I$117)*$I$7)/A9taxstdlife))</f>
        <v>0</v>
      </c>
      <c r="AT588" s="164">
        <f>IF(A9taxstdlife="n/a","n/a",IF(AT$3&gt;(A9taxstdlife+$E588),((Input!$I$151+Input!$I$117)*$I$7)-SUM($I588:AS588),((Input!$I$151+Input!$I$117)*$I$7)/A9taxstdlife))</f>
        <v>0</v>
      </c>
      <c r="AU588" s="164">
        <f>IF(A9taxstdlife="n/a","n/a",IF(AU$3&gt;(A9taxstdlife+$E588),((Input!$I$151+Input!$I$117)*$I$7)-SUM($I588:AT588),((Input!$I$151+Input!$I$117)*$I$7)/A9taxstdlife))</f>
        <v>0</v>
      </c>
      <c r="AV588" s="164">
        <f>IF(A9taxstdlife="n/a","n/a",IF(AV$3&gt;(A9taxstdlife+$E588),((Input!$I$151+Input!$I$117)*$I$7)-SUM($I588:AU588),((Input!$I$151+Input!$I$117)*$I$7)/A9taxstdlife))</f>
        <v>0</v>
      </c>
      <c r="AW588" s="164">
        <f>IF(A9taxstdlife="n/a","n/a",IF(AW$3&gt;(A9taxstdlife+$E588),((Input!$I$151+Input!$I$117)*$I$7)-SUM($I588:AV588),((Input!$I$151+Input!$I$117)*$I$7)/A9taxstdlife))</f>
        <v>0</v>
      </c>
      <c r="AX588" s="164">
        <f>IF(A9taxstdlife="n/a","n/a",IF(AX$3&gt;(A9taxstdlife+$E588),((Input!$I$151+Input!$I$117)*$I$7)-SUM($I588:AW588),((Input!$I$151+Input!$I$117)*$I$7)/A9taxstdlife))</f>
        <v>0</v>
      </c>
      <c r="AY588" s="164">
        <f>IF(A9taxstdlife="n/a","n/a",IF(AY$3&gt;(A9taxstdlife+$E588),((Input!$I$151+Input!$I$117)*$I$7)-SUM($I588:AX588),((Input!$I$151+Input!$I$117)*$I$7)/A9taxstdlife))</f>
        <v>0</v>
      </c>
      <c r="AZ588" s="164">
        <f>IF(A9taxstdlife="n/a","n/a",IF(AZ$3&gt;(A9taxstdlife+$E588),((Input!$I$151+Input!$I$117)*$I$7)-SUM($I588:AY588),((Input!$I$151+Input!$I$117)*$I$7)/A9taxstdlife))</f>
        <v>0</v>
      </c>
      <c r="BA588" s="164">
        <f>IF(A9taxstdlife="n/a","n/a",IF(BA$3&gt;(A9taxstdlife+$E588),((Input!$I$151+Input!$I$117)*$I$7)-SUM($I588:AZ588),((Input!$I$151+Input!$I$117)*$I$7)/A9taxstdlife))</f>
        <v>0</v>
      </c>
      <c r="BB588" s="164">
        <f>IF(A9taxstdlife="n/a","n/a",IF(BB$3&gt;(A9taxstdlife+$E588),((Input!$I$151+Input!$I$117)*$I$7)-SUM($I588:BA588),((Input!$I$151+Input!$I$117)*$I$7)/A9taxstdlife))</f>
        <v>0</v>
      </c>
      <c r="BC588" s="164">
        <f>IF(A9taxstdlife="n/a","n/a",IF(BC$3&gt;(A9taxstdlife+$E588),((Input!$I$151+Input!$I$117)*$I$7)-SUM($I588:BB588),((Input!$I$151+Input!$I$117)*$I$7)/A9taxstdlife))</f>
        <v>0</v>
      </c>
      <c r="BD588" s="164">
        <f>IF(A9taxstdlife="n/a","n/a",IF(BD$3&gt;(A9taxstdlife+$E588),((Input!$I$151+Input!$I$117)*$I$7)-SUM($I588:BC588),((Input!$I$151+Input!$I$117)*$I$7)/A9taxstdlife))</f>
        <v>0</v>
      </c>
      <c r="BE588" s="164">
        <f>IF(A9taxstdlife="n/a","n/a",IF(BE$3&gt;(A9taxstdlife+$E588),((Input!$I$151+Input!$I$117)*$I$7)-SUM($I588:BD588),((Input!$I$151+Input!$I$117)*$I$7)/A9taxstdlife))</f>
        <v>0</v>
      </c>
      <c r="BF588" s="164">
        <f>IF(A9taxstdlife="n/a","n/a",IF(BF$3&gt;(A9taxstdlife+$E588),((Input!$I$151+Input!$I$117)*$I$7)-SUM($I588:BE588),((Input!$I$151+Input!$I$117)*$I$7)/A9taxstdlife))</f>
        <v>0</v>
      </c>
      <c r="BG588" s="164">
        <f>IF(A9taxstdlife="n/a","n/a",IF(BG$3&gt;(A9taxstdlife+$E588),((Input!$I$151+Input!$I$117)*$I$7)-SUM($I588:BF588),((Input!$I$151+Input!$I$117)*$I$7)/A9taxstdlife))</f>
        <v>0</v>
      </c>
      <c r="BH588" s="164">
        <f>IF(A9taxstdlife="n/a","n/a",IF(BH$3&gt;(A9taxstdlife+$E588),((Input!$I$151+Input!$I$117)*$I$7)-SUM($I588:BG588),((Input!$I$151+Input!$I$117)*$I$7)/A9taxstdlife))</f>
        <v>0</v>
      </c>
      <c r="BI588" s="164">
        <f>IF(A9taxstdlife="n/a","n/a",IF(BI$3&gt;(A9taxstdlife+$E588),((Input!$I$151+Input!$I$117)*$I$7)-SUM($I588:BH588),((Input!$I$151+Input!$I$117)*$I$7)/A9taxstdlife))</f>
        <v>0</v>
      </c>
      <c r="BJ588" s="18"/>
      <c r="BK588" s="18"/>
      <c r="BL588"/>
      <c r="BM588"/>
      <c r="BN588"/>
      <c r="BO588"/>
      <c r="BP588"/>
      <c r="BQ588"/>
      <c r="BR588"/>
      <c r="BS588"/>
      <c r="BT588"/>
      <c r="BU588"/>
      <c r="BV588"/>
      <c r="BW588"/>
      <c r="BX588"/>
      <c r="BY588"/>
      <c r="BZ588"/>
      <c r="CA588"/>
      <c r="CB588"/>
      <c r="CC588"/>
      <c r="CD588"/>
      <c r="CE588"/>
      <c r="CF588"/>
      <c r="CG588"/>
      <c r="CH588"/>
      <c r="CI588"/>
      <c r="CJ588"/>
      <c r="CK588"/>
      <c r="CL588"/>
      <c r="CM588"/>
      <c r="CN588"/>
      <c r="CO588"/>
      <c r="CP588"/>
      <c r="CQ588"/>
      <c r="CR588"/>
      <c r="CS588"/>
      <c r="CT588"/>
      <c r="CU588"/>
      <c r="CV588"/>
      <c r="CW588"/>
      <c r="CX588"/>
      <c r="CY588"/>
      <c r="CZ588"/>
      <c r="DA588"/>
      <c r="DB588"/>
      <c r="DC588"/>
      <c r="DD588"/>
      <c r="DE588"/>
      <c r="DF588"/>
      <c r="DG588"/>
      <c r="DH588"/>
      <c r="DI588"/>
      <c r="DJ588"/>
      <c r="DK588"/>
      <c r="DL588"/>
      <c r="DM588"/>
      <c r="DN588"/>
      <c r="DO588"/>
      <c r="DP588"/>
      <c r="DQ588"/>
      <c r="DR588"/>
      <c r="DS588"/>
      <c r="DT588"/>
      <c r="DU588"/>
      <c r="DV588"/>
      <c r="DW588"/>
      <c r="DX588"/>
      <c r="DY588"/>
      <c r="DZ588"/>
      <c r="EA588"/>
      <c r="EB588"/>
      <c r="EC588"/>
      <c r="ED588"/>
      <c r="EE588"/>
      <c r="EF588"/>
      <c r="EG588"/>
      <c r="EH588"/>
      <c r="EI588"/>
      <c r="EJ588"/>
      <c r="EK588"/>
      <c r="EL588"/>
      <c r="EM588"/>
      <c r="EN588"/>
      <c r="EO588"/>
      <c r="EP588"/>
      <c r="EQ588"/>
      <c r="ER588"/>
      <c r="ES588"/>
      <c r="ET588"/>
      <c r="EU588"/>
      <c r="EV588"/>
      <c r="EW588"/>
      <c r="EX588"/>
      <c r="EY588"/>
      <c r="EZ588"/>
      <c r="FA588"/>
      <c r="FB588"/>
      <c r="FC588"/>
      <c r="FD588"/>
      <c r="FE588"/>
      <c r="FF588"/>
      <c r="FG588"/>
      <c r="FH588"/>
      <c r="FI588"/>
      <c r="FJ588"/>
      <c r="FK588"/>
      <c r="FL588"/>
      <c r="FM588"/>
      <c r="FN588"/>
      <c r="FO588"/>
      <c r="FP588"/>
      <c r="FQ588"/>
      <c r="FR588"/>
      <c r="FS588"/>
      <c r="FT588"/>
      <c r="FU588"/>
      <c r="FV588"/>
      <c r="FW588"/>
      <c r="FX588"/>
      <c r="FY588"/>
      <c r="FZ588"/>
      <c r="GA588"/>
      <c r="GB588"/>
      <c r="GC588"/>
      <c r="GD588"/>
      <c r="GE588"/>
      <c r="GF588"/>
      <c r="GG588"/>
      <c r="GH588"/>
      <c r="GI588"/>
      <c r="GJ588"/>
      <c r="GK588"/>
      <c r="GL588"/>
      <c r="GM588"/>
      <c r="GN588"/>
      <c r="GO588"/>
      <c r="GP588"/>
      <c r="GQ588"/>
      <c r="GR588"/>
      <c r="GS588"/>
      <c r="GT588"/>
      <c r="GU588"/>
      <c r="GV588"/>
      <c r="GW588"/>
      <c r="GX588"/>
      <c r="GY588"/>
      <c r="GZ588"/>
      <c r="HA588"/>
      <c r="HB588"/>
      <c r="HC588"/>
      <c r="HD588"/>
      <c r="HE588"/>
      <c r="HF588"/>
      <c r="HG588"/>
      <c r="HH588"/>
      <c r="HI588"/>
      <c r="HJ588"/>
      <c r="HK588"/>
      <c r="HL588"/>
      <c r="HM588"/>
      <c r="HN588"/>
      <c r="HO588"/>
      <c r="HP588"/>
      <c r="HQ588"/>
      <c r="HR588"/>
      <c r="HS588"/>
      <c r="HT588"/>
      <c r="HU588"/>
      <c r="HV588"/>
      <c r="HW588"/>
      <c r="HX588"/>
      <c r="HY588"/>
      <c r="HZ588"/>
      <c r="IA588"/>
      <c r="IB588"/>
      <c r="IC588"/>
      <c r="ID588"/>
      <c r="IE588"/>
      <c r="IF588"/>
      <c r="IG588"/>
      <c r="IH588"/>
      <c r="II588"/>
      <c r="IJ588"/>
      <c r="IK588"/>
      <c r="IL588"/>
      <c r="IM588"/>
      <c r="IN588"/>
      <c r="IO588"/>
      <c r="IP588"/>
      <c r="IQ588"/>
      <c r="IR588"/>
      <c r="IS588"/>
      <c r="IT588"/>
      <c r="IU588"/>
      <c r="IV588"/>
    </row>
    <row r="589" spans="1:256" s="5" customFormat="1" hidden="1" outlineLevel="2" x14ac:dyDescent="0.2">
      <c r="A589" s="18"/>
      <c r="B589" s="18"/>
      <c r="C589" s="36"/>
      <c r="D589" s="485"/>
      <c r="E589" s="283">
        <v>4</v>
      </c>
      <c r="F589" s="38"/>
      <c r="G589" s="306"/>
      <c r="H589" s="308"/>
      <c r="I589" s="308"/>
      <c r="J589" s="307"/>
      <c r="K589" s="164">
        <f>IF(A9taxstdlife="n/a","n/a",IF(K$3&gt;(A9taxstdlife+$E589),((Input!$J$151+Input!$J$117)*$J$7)-SUM($J589:J589),((Input!$J$151+Input!$J$117)*$J$7)/A9taxstdlife))</f>
        <v>0.34120336097218368</v>
      </c>
      <c r="L589" s="164">
        <f>IF(A9taxstdlife="n/a","n/a",IF(L$3&gt;(A9taxstdlife+$E589),((Input!$J$151+Input!$J$117)*$J$7)-SUM($J589:K589),((Input!$J$151+Input!$J$117)*$J$7)/A9taxstdlife))</f>
        <v>0.34120336097218368</v>
      </c>
      <c r="M589" s="164">
        <f>IF(A9taxstdlife="n/a","n/a",IF(M$3&gt;(A9taxstdlife+$E589),((Input!$J$151+Input!$J$117)*$J$7)-SUM($J589:L589),((Input!$J$151+Input!$J$117)*$J$7)/A9taxstdlife))</f>
        <v>0.34120336097218368</v>
      </c>
      <c r="N589" s="164">
        <f>IF(A9taxstdlife="n/a","n/a",IF(N$3&gt;(A9taxstdlife+$E589),((Input!$J$151+Input!$J$117)*$J$7)-SUM($J589:M589),((Input!$J$151+Input!$J$117)*$J$7)/A9taxstdlife))</f>
        <v>0.34120336097218368</v>
      </c>
      <c r="O589" s="164">
        <f>IF(A9taxstdlife="n/a","n/a",IF(O$3&gt;(A9taxstdlife+$E589),((Input!$J$151+Input!$J$117)*$J$7)-SUM($J589:N589),((Input!$J$151+Input!$J$117)*$J$7)/A9taxstdlife))</f>
        <v>0.34120336097218368</v>
      </c>
      <c r="P589" s="164">
        <f>IF(A9taxstdlife="n/a","n/a",IF(P$3&gt;(A9taxstdlife+$E589),((Input!$J$151+Input!$J$117)*$J$7)-SUM($J589:O589),((Input!$J$151+Input!$J$117)*$J$7)/A9taxstdlife))</f>
        <v>0.34120336097218368</v>
      </c>
      <c r="Q589" s="164">
        <f>IF(A9taxstdlife="n/a","n/a",IF(Q$3&gt;(A9taxstdlife+$E589),((Input!$J$151+Input!$J$117)*$J$7)-SUM($J589:P589),((Input!$J$151+Input!$J$117)*$J$7)/A9taxstdlife))</f>
        <v>0.34120336097218368</v>
      </c>
      <c r="R589" s="164">
        <f>IF(A9taxstdlife="n/a","n/a",IF(R$3&gt;(A9taxstdlife+$E589),((Input!$J$151+Input!$J$117)*$J$7)-SUM($J589:Q589),((Input!$J$151+Input!$J$117)*$J$7)/A9taxstdlife))</f>
        <v>0.34120336097218368</v>
      </c>
      <c r="S589" s="164">
        <f>IF(A9taxstdlife="n/a","n/a",IF(S$3&gt;(A9taxstdlife+$E589),((Input!$J$151+Input!$J$117)*$J$7)-SUM($J589:R589),((Input!$J$151+Input!$J$117)*$J$7)/A9taxstdlife))</f>
        <v>0.34120336097218368</v>
      </c>
      <c r="T589" s="164">
        <f>IF(A9taxstdlife="n/a","n/a",IF(T$3&gt;(A9taxstdlife+$E589),((Input!$J$151+Input!$J$117)*$J$7)-SUM($J589:S589),((Input!$J$151+Input!$J$117)*$J$7)/A9taxstdlife))</f>
        <v>0.34120336097218368</v>
      </c>
      <c r="U589" s="164">
        <f>IF(A9taxstdlife="n/a","n/a",IF(U$3&gt;(A9taxstdlife+$E589),((Input!$J$151+Input!$J$117)*$J$7)-SUM($J589:T589),((Input!$J$151+Input!$J$117)*$J$7)/A9taxstdlife))</f>
        <v>0.34120336097218368</v>
      </c>
      <c r="V589" s="164">
        <f>IF(A9taxstdlife="n/a","n/a",IF(V$3&gt;(A9taxstdlife+$E589),((Input!$J$151+Input!$J$117)*$J$7)-SUM($J589:U589),((Input!$J$151+Input!$J$117)*$J$7)/A9taxstdlife))</f>
        <v>0.34120336097218368</v>
      </c>
      <c r="W589" s="164">
        <f>IF(A9taxstdlife="n/a","n/a",IF(W$3&gt;(A9taxstdlife+$E589),((Input!$J$151+Input!$J$117)*$J$7)-SUM($J589:V589),((Input!$J$151+Input!$J$117)*$J$7)/A9taxstdlife))</f>
        <v>0.34120336097218368</v>
      </c>
      <c r="X589" s="164">
        <f>IF(A9taxstdlife="n/a","n/a",IF(X$3&gt;(A9taxstdlife+$E589),((Input!$J$151+Input!$J$117)*$J$7)-SUM($J589:W589),((Input!$J$151+Input!$J$117)*$J$7)/A9taxstdlife))</f>
        <v>0.34120336097218368</v>
      </c>
      <c r="Y589" s="164">
        <f>IF(A9taxstdlife="n/a","n/a",IF(Y$3&gt;(A9taxstdlife+$E589),((Input!$J$151+Input!$J$117)*$J$7)-SUM($J589:X589),((Input!$J$151+Input!$J$117)*$J$7)/A9taxstdlife))</f>
        <v>0.34120336097218368</v>
      </c>
      <c r="Z589" s="164">
        <f>IF(A9taxstdlife="n/a","n/a",IF(Z$3&gt;(A9taxstdlife+$E589),((Input!$J$151+Input!$J$117)*$J$7)-SUM($J589:Y589),((Input!$J$151+Input!$J$117)*$J$7)/A9taxstdlife))</f>
        <v>-1.7763568394002505E-15</v>
      </c>
      <c r="AA589" s="164">
        <f>IF(A9taxstdlife="n/a","n/a",IF(AA$3&gt;(A9taxstdlife+$E589),((Input!$J$151+Input!$J$117)*$J$7)-SUM($J589:Z589),((Input!$J$151+Input!$J$117)*$J$7)/A9taxstdlife))</f>
        <v>0</v>
      </c>
      <c r="AB589" s="164">
        <f>IF(A9taxstdlife="n/a","n/a",IF(AB$3&gt;(A9taxstdlife+$E589),((Input!$J$151+Input!$J$117)*$J$7)-SUM($J589:AA589),((Input!$J$151+Input!$J$117)*$J$7)/A9taxstdlife))</f>
        <v>0</v>
      </c>
      <c r="AC589" s="164">
        <f>IF(A9taxstdlife="n/a","n/a",IF(AC$3&gt;(A9taxstdlife+$E589),((Input!$J$151+Input!$J$117)*$J$7)-SUM($J589:AB589),((Input!$J$151+Input!$J$117)*$J$7)/A9taxstdlife))</f>
        <v>0</v>
      </c>
      <c r="AD589" s="164">
        <f>IF(A9taxstdlife="n/a","n/a",IF(AD$3&gt;(A9taxstdlife+$E589),((Input!$J$151+Input!$J$117)*$J$7)-SUM($J589:AC589),((Input!$J$151+Input!$J$117)*$J$7)/A9taxstdlife))</f>
        <v>0</v>
      </c>
      <c r="AE589" s="164">
        <f>IF(A9taxstdlife="n/a","n/a",IF(AE$3&gt;(A9taxstdlife+$E589),((Input!$J$151+Input!$J$117)*$J$7)-SUM($J589:AD589),((Input!$J$151+Input!$J$117)*$J$7)/A9taxstdlife))</f>
        <v>0</v>
      </c>
      <c r="AF589" s="164">
        <f>IF(A9taxstdlife="n/a","n/a",IF(AF$3&gt;(A9taxstdlife+$E589),((Input!$J$151+Input!$J$117)*$J$7)-SUM($J589:AE589),((Input!$J$151+Input!$J$117)*$J$7)/A9taxstdlife))</f>
        <v>0</v>
      </c>
      <c r="AG589" s="164">
        <f>IF(A9taxstdlife="n/a","n/a",IF(AG$3&gt;(A9taxstdlife+$E589),((Input!$J$151+Input!$J$117)*$J$7)-SUM($J589:AF589),((Input!$J$151+Input!$J$117)*$J$7)/A9taxstdlife))</f>
        <v>0</v>
      </c>
      <c r="AH589" s="164">
        <f>IF(A9taxstdlife="n/a","n/a",IF(AH$3&gt;(A9taxstdlife+$E589),((Input!$J$151+Input!$J$117)*$J$7)-SUM($J589:AG589),((Input!$J$151+Input!$J$117)*$J$7)/A9taxstdlife))</f>
        <v>0</v>
      </c>
      <c r="AI589" s="164">
        <f>IF(A9taxstdlife="n/a","n/a",IF(AI$3&gt;(A9taxstdlife+$E589),((Input!$J$151+Input!$J$117)*$J$7)-SUM($J589:AH589),((Input!$J$151+Input!$J$117)*$J$7)/A9taxstdlife))</f>
        <v>0</v>
      </c>
      <c r="AJ589" s="164">
        <f>IF(A9taxstdlife="n/a","n/a",IF(AJ$3&gt;(A9taxstdlife+$E589),((Input!$J$151+Input!$J$117)*$J$7)-SUM($J589:AI589),((Input!$J$151+Input!$J$117)*$J$7)/A9taxstdlife))</f>
        <v>0</v>
      </c>
      <c r="AK589" s="164">
        <f>IF(A9taxstdlife="n/a","n/a",IF(AK$3&gt;(A9taxstdlife+$E589),((Input!$J$151+Input!$J$117)*$J$7)-SUM($J589:AJ589),((Input!$J$151+Input!$J$117)*$J$7)/A9taxstdlife))</f>
        <v>0</v>
      </c>
      <c r="AL589" s="164">
        <f>IF(A9taxstdlife="n/a","n/a",IF(AL$3&gt;(A9taxstdlife+$E589),((Input!$J$151+Input!$J$117)*$J$7)-SUM($J589:AK589),((Input!$J$151+Input!$J$117)*$J$7)/A9taxstdlife))</f>
        <v>0</v>
      </c>
      <c r="AM589" s="164">
        <f>IF(A9taxstdlife="n/a","n/a",IF(AM$3&gt;(A9taxstdlife+$E589),((Input!$J$151+Input!$J$117)*$J$7)-SUM($J589:AL589),((Input!$J$151+Input!$J$117)*$J$7)/A9taxstdlife))</f>
        <v>0</v>
      </c>
      <c r="AN589" s="164">
        <f>IF(A9taxstdlife="n/a","n/a",IF(AN$3&gt;(A9taxstdlife+$E589),((Input!$J$151+Input!$J$117)*$J$7)-SUM($J589:AM589),((Input!$J$151+Input!$J$117)*$J$7)/A9taxstdlife))</f>
        <v>0</v>
      </c>
      <c r="AO589" s="164">
        <f>IF(A9taxstdlife="n/a","n/a",IF(AO$3&gt;(A9taxstdlife+$E589),((Input!$J$151+Input!$J$117)*$J$7)-SUM($J589:AN589),((Input!$J$151+Input!$J$117)*$J$7)/A9taxstdlife))</f>
        <v>0</v>
      </c>
      <c r="AP589" s="164">
        <f>IF(A9taxstdlife="n/a","n/a",IF(AP$3&gt;(A9taxstdlife+$E589),((Input!$J$151+Input!$J$117)*$J$7)-SUM($J589:AO589),((Input!$J$151+Input!$J$117)*$J$7)/A9taxstdlife))</f>
        <v>0</v>
      </c>
      <c r="AQ589" s="164">
        <f>IF(A9taxstdlife="n/a","n/a",IF(AQ$3&gt;(A9taxstdlife+$E589),((Input!$J$151+Input!$J$117)*$J$7)-SUM($J589:AP589),((Input!$J$151+Input!$J$117)*$J$7)/A9taxstdlife))</f>
        <v>0</v>
      </c>
      <c r="AR589" s="164">
        <f>IF(A9taxstdlife="n/a","n/a",IF(AR$3&gt;(A9taxstdlife+$E589),((Input!$J$151+Input!$J$117)*$J$7)-SUM($J589:AQ589),((Input!$J$151+Input!$J$117)*$J$7)/A9taxstdlife))</f>
        <v>0</v>
      </c>
      <c r="AS589" s="164">
        <f>IF(A9taxstdlife="n/a","n/a",IF(AS$3&gt;(A9taxstdlife+$E589),((Input!$J$151+Input!$J$117)*$J$7)-SUM($J589:AR589),((Input!$J$151+Input!$J$117)*$J$7)/A9taxstdlife))</f>
        <v>0</v>
      </c>
      <c r="AT589" s="164">
        <f>IF(A9taxstdlife="n/a","n/a",IF(AT$3&gt;(A9taxstdlife+$E589),((Input!$J$151+Input!$J$117)*$J$7)-SUM($J589:AS589),((Input!$J$151+Input!$J$117)*$J$7)/A9taxstdlife))</f>
        <v>0</v>
      </c>
      <c r="AU589" s="164">
        <f>IF(A9taxstdlife="n/a","n/a",IF(AU$3&gt;(A9taxstdlife+$E589),((Input!$J$151+Input!$J$117)*$J$7)-SUM($J589:AT589),((Input!$J$151+Input!$J$117)*$J$7)/A9taxstdlife))</f>
        <v>0</v>
      </c>
      <c r="AV589" s="164">
        <f>IF(A9taxstdlife="n/a","n/a",IF(AV$3&gt;(A9taxstdlife+$E589),((Input!$J$151+Input!$J$117)*$J$7)-SUM($J589:AU589),((Input!$J$151+Input!$J$117)*$J$7)/A9taxstdlife))</f>
        <v>0</v>
      </c>
      <c r="AW589" s="164">
        <f>IF(A9taxstdlife="n/a","n/a",IF(AW$3&gt;(A9taxstdlife+$E589),((Input!$J$151+Input!$J$117)*$J$7)-SUM($J589:AV589),((Input!$J$151+Input!$J$117)*$J$7)/A9taxstdlife))</f>
        <v>0</v>
      </c>
      <c r="AX589" s="164">
        <f>IF(A9taxstdlife="n/a","n/a",IF(AX$3&gt;(A9taxstdlife+$E589),((Input!$J$151+Input!$J$117)*$J$7)-SUM($J589:AW589),((Input!$J$151+Input!$J$117)*$J$7)/A9taxstdlife))</f>
        <v>0</v>
      </c>
      <c r="AY589" s="164">
        <f>IF(A9taxstdlife="n/a","n/a",IF(AY$3&gt;(A9taxstdlife+$E589),((Input!$J$151+Input!$J$117)*$J$7)-SUM($J589:AX589),((Input!$J$151+Input!$J$117)*$J$7)/A9taxstdlife))</f>
        <v>0</v>
      </c>
      <c r="AZ589" s="164">
        <f>IF(A9taxstdlife="n/a","n/a",IF(AZ$3&gt;(A9taxstdlife+$E589),((Input!$J$151+Input!$J$117)*$J$7)-SUM($J589:AY589),((Input!$J$151+Input!$J$117)*$J$7)/A9taxstdlife))</f>
        <v>0</v>
      </c>
      <c r="BA589" s="164">
        <f>IF(A9taxstdlife="n/a","n/a",IF(BA$3&gt;(A9taxstdlife+$E589),((Input!$J$151+Input!$J$117)*$J$7)-SUM($J589:AZ589),((Input!$J$151+Input!$J$117)*$J$7)/A9taxstdlife))</f>
        <v>0</v>
      </c>
      <c r="BB589" s="164">
        <f>IF(A9taxstdlife="n/a","n/a",IF(BB$3&gt;(A9taxstdlife+$E589),((Input!$J$151+Input!$J$117)*$J$7)-SUM($J589:BA589),((Input!$J$151+Input!$J$117)*$J$7)/A9taxstdlife))</f>
        <v>0</v>
      </c>
      <c r="BC589" s="164">
        <f>IF(A9taxstdlife="n/a","n/a",IF(BC$3&gt;(A9taxstdlife+$E589),((Input!$J$151+Input!$J$117)*$J$7)-SUM($J589:BB589),((Input!$J$151+Input!$J$117)*$J$7)/A9taxstdlife))</f>
        <v>0</v>
      </c>
      <c r="BD589" s="164">
        <f>IF(A9taxstdlife="n/a","n/a",IF(BD$3&gt;(A9taxstdlife+$E589),((Input!$J$151+Input!$J$117)*$J$7)-SUM($J589:BC589),((Input!$J$151+Input!$J$117)*$J$7)/A9taxstdlife))</f>
        <v>0</v>
      </c>
      <c r="BE589" s="164">
        <f>IF(A9taxstdlife="n/a","n/a",IF(BE$3&gt;(A9taxstdlife+$E589),((Input!$J$151+Input!$J$117)*$J$7)-SUM($J589:BD589),((Input!$J$151+Input!$J$117)*$J$7)/A9taxstdlife))</f>
        <v>0</v>
      </c>
      <c r="BF589" s="164">
        <f>IF(A9taxstdlife="n/a","n/a",IF(BF$3&gt;(A9taxstdlife+$E589),((Input!$J$151+Input!$J$117)*$J$7)-SUM($J589:BE589),((Input!$J$151+Input!$J$117)*$J$7)/A9taxstdlife))</f>
        <v>0</v>
      </c>
      <c r="BG589" s="164">
        <f>IF(A9taxstdlife="n/a","n/a",IF(BG$3&gt;(A9taxstdlife+$E589),((Input!$J$151+Input!$J$117)*$J$7)-SUM($J589:BF589),((Input!$J$151+Input!$J$117)*$J$7)/A9taxstdlife))</f>
        <v>0</v>
      </c>
      <c r="BH589" s="164">
        <f>IF(A9taxstdlife="n/a","n/a",IF(BH$3&gt;(A9taxstdlife+$E589),((Input!$J$151+Input!$J$117)*$J$7)-SUM($J589:BG589),((Input!$J$151+Input!$J$117)*$J$7)/A9taxstdlife))</f>
        <v>0</v>
      </c>
      <c r="BI589" s="164">
        <f>IF(A9taxstdlife="n/a","n/a",IF(BI$3&gt;(A9taxstdlife+$E589),((Input!$J$151+Input!$J$117)*$J$7)-SUM($J589:BH589),((Input!$J$151+Input!$J$117)*$J$7)/A9taxstdlife))</f>
        <v>0</v>
      </c>
      <c r="BJ589" s="18"/>
      <c r="BK589" s="18"/>
      <c r="BL589"/>
      <c r="BM589"/>
      <c r="BN589"/>
      <c r="BO589"/>
      <c r="BP589"/>
      <c r="BQ589"/>
      <c r="BR589"/>
      <c r="BS589"/>
      <c r="BT589"/>
      <c r="BU589"/>
      <c r="BV589"/>
      <c r="BW589"/>
      <c r="BX589"/>
      <c r="BY589"/>
      <c r="BZ589"/>
      <c r="CA589"/>
      <c r="CB589"/>
      <c r="CC589"/>
      <c r="CD589"/>
      <c r="CE589"/>
      <c r="CF589"/>
      <c r="CG589"/>
      <c r="CH589"/>
      <c r="CI589"/>
      <c r="CJ589"/>
      <c r="CK589"/>
      <c r="CL589"/>
      <c r="CM589"/>
      <c r="CN589"/>
      <c r="CO589"/>
      <c r="CP589"/>
      <c r="CQ589"/>
      <c r="CR589"/>
      <c r="CS589"/>
      <c r="CT589"/>
      <c r="CU589"/>
      <c r="CV589"/>
      <c r="CW589"/>
      <c r="CX589"/>
      <c r="CY589"/>
      <c r="CZ589"/>
      <c r="DA589"/>
      <c r="DB589"/>
      <c r="DC589"/>
      <c r="DD589"/>
      <c r="DE589"/>
      <c r="DF589"/>
      <c r="DG589"/>
      <c r="DH589"/>
      <c r="DI589"/>
      <c r="DJ589"/>
      <c r="DK589"/>
      <c r="DL589"/>
      <c r="DM589"/>
      <c r="DN589"/>
      <c r="DO589"/>
      <c r="DP589"/>
      <c r="DQ589"/>
      <c r="DR589"/>
      <c r="DS589"/>
      <c r="DT589"/>
      <c r="DU589"/>
      <c r="DV589"/>
      <c r="DW589"/>
      <c r="DX589"/>
      <c r="DY589"/>
      <c r="DZ589"/>
      <c r="EA589"/>
      <c r="EB589"/>
      <c r="EC589"/>
      <c r="ED589"/>
      <c r="EE589"/>
      <c r="EF589"/>
      <c r="EG589"/>
      <c r="EH589"/>
      <c r="EI589"/>
      <c r="EJ589"/>
      <c r="EK589"/>
      <c r="EL589"/>
      <c r="EM589"/>
      <c r="EN589"/>
      <c r="EO589"/>
      <c r="EP589"/>
      <c r="EQ589"/>
      <c r="ER589"/>
      <c r="ES589"/>
      <c r="ET589"/>
      <c r="EU589"/>
      <c r="EV589"/>
      <c r="EW589"/>
      <c r="EX589"/>
      <c r="EY589"/>
      <c r="EZ589"/>
      <c r="FA589"/>
      <c r="FB589"/>
      <c r="FC589"/>
      <c r="FD589"/>
      <c r="FE589"/>
      <c r="FF589"/>
      <c r="FG589"/>
      <c r="FH589"/>
      <c r="FI589"/>
      <c r="FJ589"/>
      <c r="FK589"/>
      <c r="FL589"/>
      <c r="FM589"/>
      <c r="FN589"/>
      <c r="FO589"/>
      <c r="FP589"/>
      <c r="FQ589"/>
      <c r="FR589"/>
      <c r="FS589"/>
      <c r="FT589"/>
      <c r="FU589"/>
      <c r="FV589"/>
      <c r="FW589"/>
      <c r="FX589"/>
      <c r="FY589"/>
      <c r="FZ589"/>
      <c r="GA589"/>
      <c r="GB589"/>
      <c r="GC589"/>
      <c r="GD589"/>
      <c r="GE589"/>
      <c r="GF589"/>
      <c r="GG589"/>
      <c r="GH589"/>
      <c r="GI589"/>
      <c r="GJ589"/>
      <c r="GK589"/>
      <c r="GL589"/>
      <c r="GM589"/>
      <c r="GN589"/>
      <c r="GO589"/>
      <c r="GP589"/>
      <c r="GQ589"/>
      <c r="GR589"/>
      <c r="GS589"/>
      <c r="GT589"/>
      <c r="GU589"/>
      <c r="GV589"/>
      <c r="GW589"/>
      <c r="GX589"/>
      <c r="GY589"/>
      <c r="GZ589"/>
      <c r="HA589"/>
      <c r="HB589"/>
      <c r="HC589"/>
      <c r="HD589"/>
      <c r="HE589"/>
      <c r="HF589"/>
      <c r="HG589"/>
      <c r="HH589"/>
      <c r="HI589"/>
      <c r="HJ589"/>
      <c r="HK589"/>
      <c r="HL589"/>
      <c r="HM589"/>
      <c r="HN589"/>
      <c r="HO589"/>
      <c r="HP589"/>
      <c r="HQ589"/>
      <c r="HR589"/>
      <c r="HS589"/>
      <c r="HT589"/>
      <c r="HU589"/>
      <c r="HV589"/>
      <c r="HW589"/>
      <c r="HX589"/>
      <c r="HY589"/>
      <c r="HZ589"/>
      <c r="IA589"/>
      <c r="IB589"/>
      <c r="IC589"/>
      <c r="ID589"/>
      <c r="IE589"/>
      <c r="IF589"/>
      <c r="IG589"/>
      <c r="IH589"/>
      <c r="II589"/>
      <c r="IJ589"/>
      <c r="IK589"/>
      <c r="IL589"/>
      <c r="IM589"/>
      <c r="IN589"/>
      <c r="IO589"/>
      <c r="IP589"/>
      <c r="IQ589"/>
      <c r="IR589"/>
      <c r="IS589"/>
      <c r="IT589"/>
      <c r="IU589"/>
      <c r="IV589"/>
    </row>
    <row r="590" spans="1:256" s="5" customFormat="1" hidden="1" outlineLevel="2" x14ac:dyDescent="0.2">
      <c r="A590" s="18"/>
      <c r="B590" s="18"/>
      <c r="C590" s="36"/>
      <c r="D590" s="485"/>
      <c r="E590" s="283">
        <v>5</v>
      </c>
      <c r="F590" s="38"/>
      <c r="G590" s="306"/>
      <c r="H590" s="308"/>
      <c r="I590" s="308"/>
      <c r="J590" s="308"/>
      <c r="K590" s="307"/>
      <c r="L590" s="164">
        <f>IF(A9taxstdlife="n/a","n/a",IF(L$3&gt;(A9taxstdlife+$E590),((Input!$K$151+Input!$K$117)*$K$7)-SUM($K590:K590),((Input!$K$151+Input!$K$117)*$K$7)/A9taxstdlife))</f>
        <v>0.21293125485199813</v>
      </c>
      <c r="M590" s="164">
        <f>IF(A9taxstdlife="n/a","n/a",IF(M$3&gt;(A9taxstdlife+$E590),((Input!$K$151+Input!$K$117)*$K$7)-SUM($K590:L590),((Input!$K$151+Input!$K$117)*$K$7)/A9taxstdlife))</f>
        <v>0.21293125485199813</v>
      </c>
      <c r="N590" s="164">
        <f>IF(A9taxstdlife="n/a","n/a",IF(N$3&gt;(A9taxstdlife+$E590),((Input!$K$151+Input!$K$117)*$K$7)-SUM($K590:M590),((Input!$K$151+Input!$K$117)*$K$7)/A9taxstdlife))</f>
        <v>0.21293125485199813</v>
      </c>
      <c r="O590" s="164">
        <f>IF(A9taxstdlife="n/a","n/a",IF(O$3&gt;(A9taxstdlife+$E590),((Input!$K$151+Input!$K$117)*$K$7)-SUM($K590:N590),((Input!$K$151+Input!$K$117)*$K$7)/A9taxstdlife))</f>
        <v>0.21293125485199813</v>
      </c>
      <c r="P590" s="164">
        <f>IF(A9taxstdlife="n/a","n/a",IF(P$3&gt;(A9taxstdlife+$E590),((Input!$K$151+Input!$K$117)*$K$7)-SUM($K590:O590),((Input!$K$151+Input!$K$117)*$K$7)/A9taxstdlife))</f>
        <v>0.21293125485199813</v>
      </c>
      <c r="Q590" s="164">
        <f>IF(A9taxstdlife="n/a","n/a",IF(Q$3&gt;(A9taxstdlife+$E590),((Input!$K$151+Input!$K$117)*$K$7)-SUM($K590:P590),((Input!$K$151+Input!$K$117)*$K$7)/A9taxstdlife))</f>
        <v>0.21293125485199813</v>
      </c>
      <c r="R590" s="164">
        <f>IF(A9taxstdlife="n/a","n/a",IF(R$3&gt;(A9taxstdlife+$E590),((Input!$K$151+Input!$K$117)*$K$7)-SUM($K590:Q590),((Input!$K$151+Input!$K$117)*$K$7)/A9taxstdlife))</f>
        <v>0.21293125485199813</v>
      </c>
      <c r="S590" s="164">
        <f>IF(A9taxstdlife="n/a","n/a",IF(S$3&gt;(A9taxstdlife+$E590),((Input!$K$151+Input!$K$117)*$K$7)-SUM($K590:R590),((Input!$K$151+Input!$K$117)*$K$7)/A9taxstdlife))</f>
        <v>0.21293125485199813</v>
      </c>
      <c r="T590" s="164">
        <f>IF(A9taxstdlife="n/a","n/a",IF(T$3&gt;(A9taxstdlife+$E590),((Input!$K$151+Input!$K$117)*$K$7)-SUM($K590:S590),((Input!$K$151+Input!$K$117)*$K$7)/A9taxstdlife))</f>
        <v>0.21293125485199813</v>
      </c>
      <c r="U590" s="164">
        <f>IF(A9taxstdlife="n/a","n/a",IF(U$3&gt;(A9taxstdlife+$E590),((Input!$K$151+Input!$K$117)*$K$7)-SUM($K590:T590),((Input!$K$151+Input!$K$117)*$K$7)/A9taxstdlife))</f>
        <v>0.21293125485199813</v>
      </c>
      <c r="V590" s="164">
        <f>IF(A9taxstdlife="n/a","n/a",IF(V$3&gt;(A9taxstdlife+$E590),((Input!$K$151+Input!$K$117)*$K$7)-SUM($K590:U590),((Input!$K$151+Input!$K$117)*$K$7)/A9taxstdlife))</f>
        <v>0.21293125485199813</v>
      </c>
      <c r="W590" s="164">
        <f>IF(A9taxstdlife="n/a","n/a",IF(W$3&gt;(A9taxstdlife+$E590),((Input!$K$151+Input!$K$117)*$K$7)-SUM($K590:V590),((Input!$K$151+Input!$K$117)*$K$7)/A9taxstdlife))</f>
        <v>0.21293125485199813</v>
      </c>
      <c r="X590" s="164">
        <f>IF(A9taxstdlife="n/a","n/a",IF(X$3&gt;(A9taxstdlife+$E590),((Input!$K$151+Input!$K$117)*$K$7)-SUM($K590:W590),((Input!$K$151+Input!$K$117)*$K$7)/A9taxstdlife))</f>
        <v>0.21293125485199813</v>
      </c>
      <c r="Y590" s="164">
        <f>IF(A9taxstdlife="n/a","n/a",IF(Y$3&gt;(A9taxstdlife+$E590),((Input!$K$151+Input!$K$117)*$K$7)-SUM($K590:X590),((Input!$K$151+Input!$K$117)*$K$7)/A9taxstdlife))</f>
        <v>0.21293125485199813</v>
      </c>
      <c r="Z590" s="164">
        <f>IF(A9taxstdlife="n/a","n/a",IF(Z$3&gt;(A9taxstdlife+$E590),((Input!$K$151+Input!$K$117)*$K$7)-SUM($K590:Y590),((Input!$K$151+Input!$K$117)*$K$7)/A9taxstdlife))</f>
        <v>0.21293125485199813</v>
      </c>
      <c r="AA590" s="164">
        <f>IF(A9taxstdlife="n/a","n/a",IF(AA$3&gt;(A9taxstdlife+$E590),((Input!$K$151+Input!$K$117)*$K$7)-SUM($K590:Z590),((Input!$K$151+Input!$K$117)*$K$7)/A9taxstdlife))</f>
        <v>1.3322676295501878E-15</v>
      </c>
      <c r="AB590" s="164">
        <f>IF(A9taxstdlife="n/a","n/a",IF(AB$3&gt;(A9taxstdlife+$E590),((Input!$K$151+Input!$K$117)*$K$7)-SUM($K590:AA590),((Input!$K$151+Input!$K$117)*$K$7)/A9taxstdlife))</f>
        <v>0</v>
      </c>
      <c r="AC590" s="164">
        <f>IF(A9taxstdlife="n/a","n/a",IF(AC$3&gt;(A9taxstdlife+$E590),((Input!$K$151+Input!$K$117)*$K$7)-SUM($K590:AB590),((Input!$K$151+Input!$K$117)*$K$7)/A9taxstdlife))</f>
        <v>0</v>
      </c>
      <c r="AD590" s="164">
        <f>IF(A9taxstdlife="n/a","n/a",IF(AD$3&gt;(A9taxstdlife+$E590),((Input!$K$151+Input!$K$117)*$K$7)-SUM($K590:AC590),((Input!$K$151+Input!$K$117)*$K$7)/A9taxstdlife))</f>
        <v>0</v>
      </c>
      <c r="AE590" s="164">
        <f>IF(A9taxstdlife="n/a","n/a",IF(AE$3&gt;(A9taxstdlife+$E590),((Input!$K$151+Input!$K$117)*$K$7)-SUM($K590:AD590),((Input!$K$151+Input!$K$117)*$K$7)/A9taxstdlife))</f>
        <v>0</v>
      </c>
      <c r="AF590" s="164">
        <f>IF(A9taxstdlife="n/a","n/a",IF(AF$3&gt;(A9taxstdlife+$E590),((Input!$K$151+Input!$K$117)*$K$7)-SUM($K590:AE590),((Input!$K$151+Input!$K$117)*$K$7)/A9taxstdlife))</f>
        <v>0</v>
      </c>
      <c r="AG590" s="164">
        <f>IF(A9taxstdlife="n/a","n/a",IF(AG$3&gt;(A9taxstdlife+$E590),((Input!$K$151+Input!$K$117)*$K$7)-SUM($K590:AF590),((Input!$K$151+Input!$K$117)*$K$7)/A9taxstdlife))</f>
        <v>0</v>
      </c>
      <c r="AH590" s="164">
        <f>IF(A9taxstdlife="n/a","n/a",IF(AH$3&gt;(A9taxstdlife+$E590),((Input!$K$151+Input!$K$117)*$K$7)-SUM($K590:AG590),((Input!$K$151+Input!$K$117)*$K$7)/A9taxstdlife))</f>
        <v>0</v>
      </c>
      <c r="AI590" s="164">
        <f>IF(A9taxstdlife="n/a","n/a",IF(AI$3&gt;(A9taxstdlife+$E590),((Input!$K$151+Input!$K$117)*$K$7)-SUM($K590:AH590),((Input!$K$151+Input!$K$117)*$K$7)/A9taxstdlife))</f>
        <v>0</v>
      </c>
      <c r="AJ590" s="164">
        <f>IF(A9taxstdlife="n/a","n/a",IF(AJ$3&gt;(A9taxstdlife+$E590),((Input!$K$151+Input!$K$117)*$K$7)-SUM($K590:AI590),((Input!$K$151+Input!$K$117)*$K$7)/A9taxstdlife))</f>
        <v>0</v>
      </c>
      <c r="AK590" s="164">
        <f>IF(A9taxstdlife="n/a","n/a",IF(AK$3&gt;(A9taxstdlife+$E590),((Input!$K$151+Input!$K$117)*$K$7)-SUM($K590:AJ590),((Input!$K$151+Input!$K$117)*$K$7)/A9taxstdlife))</f>
        <v>0</v>
      </c>
      <c r="AL590" s="164">
        <f>IF(A9taxstdlife="n/a","n/a",IF(AL$3&gt;(A9taxstdlife+$E590),((Input!$K$151+Input!$K$117)*$K$7)-SUM($K590:AK590),((Input!$K$151+Input!$K$117)*$K$7)/A9taxstdlife))</f>
        <v>0</v>
      </c>
      <c r="AM590" s="164">
        <f>IF(A9taxstdlife="n/a","n/a",IF(AM$3&gt;(A9taxstdlife+$E590),((Input!$K$151+Input!$K$117)*$K$7)-SUM($K590:AL590),((Input!$K$151+Input!$K$117)*$K$7)/A9taxstdlife))</f>
        <v>0</v>
      </c>
      <c r="AN590" s="164">
        <f>IF(A9taxstdlife="n/a","n/a",IF(AN$3&gt;(A9taxstdlife+$E590),((Input!$K$151+Input!$K$117)*$K$7)-SUM($K590:AM590),((Input!$K$151+Input!$K$117)*$K$7)/A9taxstdlife))</f>
        <v>0</v>
      </c>
      <c r="AO590" s="164">
        <f>IF(A9taxstdlife="n/a","n/a",IF(AO$3&gt;(A9taxstdlife+$E590),((Input!$K$151+Input!$K$117)*$K$7)-SUM($K590:AN590),((Input!$K$151+Input!$K$117)*$K$7)/A9taxstdlife))</f>
        <v>0</v>
      </c>
      <c r="AP590" s="164">
        <f>IF(A9taxstdlife="n/a","n/a",IF(AP$3&gt;(A9taxstdlife+$E590),((Input!$K$151+Input!$K$117)*$K$7)-SUM($K590:AO590),((Input!$K$151+Input!$K$117)*$K$7)/A9taxstdlife))</f>
        <v>0</v>
      </c>
      <c r="AQ590" s="164">
        <f>IF(A9taxstdlife="n/a","n/a",IF(AQ$3&gt;(A9taxstdlife+$E590),((Input!$K$151+Input!$K$117)*$K$7)-SUM($K590:AP590),((Input!$K$151+Input!$K$117)*$K$7)/A9taxstdlife))</f>
        <v>0</v>
      </c>
      <c r="AR590" s="164">
        <f>IF(A9taxstdlife="n/a","n/a",IF(AR$3&gt;(A9taxstdlife+$E590),((Input!$K$151+Input!$K$117)*$K$7)-SUM($K590:AQ590),((Input!$K$151+Input!$K$117)*$K$7)/A9taxstdlife))</f>
        <v>0</v>
      </c>
      <c r="AS590" s="164">
        <f>IF(A9taxstdlife="n/a","n/a",IF(AS$3&gt;(A9taxstdlife+$E590),((Input!$K$151+Input!$K$117)*$K$7)-SUM($K590:AR590),((Input!$K$151+Input!$K$117)*$K$7)/A9taxstdlife))</f>
        <v>0</v>
      </c>
      <c r="AT590" s="164">
        <f>IF(A9taxstdlife="n/a","n/a",IF(AT$3&gt;(A9taxstdlife+$E590),((Input!$K$151+Input!$K$117)*$K$7)-SUM($K590:AS590),((Input!$K$151+Input!$K$117)*$K$7)/A9taxstdlife))</f>
        <v>0</v>
      </c>
      <c r="AU590" s="164">
        <f>IF(A9taxstdlife="n/a","n/a",IF(AU$3&gt;(A9taxstdlife+$E590),((Input!$K$151+Input!$K$117)*$K$7)-SUM($K590:AT590),((Input!$K$151+Input!$K$117)*$K$7)/A9taxstdlife))</f>
        <v>0</v>
      </c>
      <c r="AV590" s="164">
        <f>IF(A9taxstdlife="n/a","n/a",IF(AV$3&gt;(A9taxstdlife+$E590),((Input!$K$151+Input!$K$117)*$K$7)-SUM($K590:AU590),((Input!$K$151+Input!$K$117)*$K$7)/A9taxstdlife))</f>
        <v>0</v>
      </c>
      <c r="AW590" s="164">
        <f>IF(A9taxstdlife="n/a","n/a",IF(AW$3&gt;(A9taxstdlife+$E590),((Input!$K$151+Input!$K$117)*$K$7)-SUM($K590:AV590),((Input!$K$151+Input!$K$117)*$K$7)/A9taxstdlife))</f>
        <v>0</v>
      </c>
      <c r="AX590" s="164">
        <f>IF(A9taxstdlife="n/a","n/a",IF(AX$3&gt;(A9taxstdlife+$E590),((Input!$K$151+Input!$K$117)*$K$7)-SUM($K590:AW590),((Input!$K$151+Input!$K$117)*$K$7)/A9taxstdlife))</f>
        <v>0</v>
      </c>
      <c r="AY590" s="164">
        <f>IF(A9taxstdlife="n/a","n/a",IF(AY$3&gt;(A9taxstdlife+$E590),((Input!$K$151+Input!$K$117)*$K$7)-SUM($K590:AX590),((Input!$K$151+Input!$K$117)*$K$7)/A9taxstdlife))</f>
        <v>0</v>
      </c>
      <c r="AZ590" s="164">
        <f>IF(A9taxstdlife="n/a","n/a",IF(AZ$3&gt;(A9taxstdlife+$E590),((Input!$K$151+Input!$K$117)*$K$7)-SUM($K590:AY590),((Input!$K$151+Input!$K$117)*$K$7)/A9taxstdlife))</f>
        <v>0</v>
      </c>
      <c r="BA590" s="164">
        <f>IF(A9taxstdlife="n/a","n/a",IF(BA$3&gt;(A9taxstdlife+$E590),((Input!$K$151+Input!$K$117)*$K$7)-SUM($K590:AZ590),((Input!$K$151+Input!$K$117)*$K$7)/A9taxstdlife))</f>
        <v>0</v>
      </c>
      <c r="BB590" s="164">
        <f>IF(A9taxstdlife="n/a","n/a",IF(BB$3&gt;(A9taxstdlife+$E590),((Input!$K$151+Input!$K$117)*$K$7)-SUM($K590:BA590),((Input!$K$151+Input!$K$117)*$K$7)/A9taxstdlife))</f>
        <v>0</v>
      </c>
      <c r="BC590" s="164">
        <f>IF(A9taxstdlife="n/a","n/a",IF(BC$3&gt;(A9taxstdlife+$E590),((Input!$K$151+Input!$K$117)*$K$7)-SUM($K590:BB590),((Input!$K$151+Input!$K$117)*$K$7)/A9taxstdlife))</f>
        <v>0</v>
      </c>
      <c r="BD590" s="164">
        <f>IF(A9taxstdlife="n/a","n/a",IF(BD$3&gt;(A9taxstdlife+$E590),((Input!$K$151+Input!$K$117)*$K$7)-SUM($K590:BC590),((Input!$K$151+Input!$K$117)*$K$7)/A9taxstdlife))</f>
        <v>0</v>
      </c>
      <c r="BE590" s="164">
        <f>IF(A9taxstdlife="n/a","n/a",IF(BE$3&gt;(A9taxstdlife+$E590),((Input!$K$151+Input!$K$117)*$K$7)-SUM($K590:BD590),((Input!$K$151+Input!$K$117)*$K$7)/A9taxstdlife))</f>
        <v>0</v>
      </c>
      <c r="BF590" s="164">
        <f>IF(A9taxstdlife="n/a","n/a",IF(BF$3&gt;(A9taxstdlife+$E590),((Input!$K$151+Input!$K$117)*$K$7)-SUM($K590:BE590),((Input!$K$151+Input!$K$117)*$K$7)/A9taxstdlife))</f>
        <v>0</v>
      </c>
      <c r="BG590" s="164">
        <f>IF(A9taxstdlife="n/a","n/a",IF(BG$3&gt;(A9taxstdlife+$E590),((Input!$K$151+Input!$K$117)*$K$7)-SUM($K590:BF590),((Input!$K$151+Input!$K$117)*$K$7)/A9taxstdlife))</f>
        <v>0</v>
      </c>
      <c r="BH590" s="164">
        <f>IF(A9taxstdlife="n/a","n/a",IF(BH$3&gt;(A9taxstdlife+$E590),((Input!$K$151+Input!$K$117)*$K$7)-SUM($K590:BG590),((Input!$K$151+Input!$K$117)*$K$7)/A9taxstdlife))</f>
        <v>0</v>
      </c>
      <c r="BI590" s="164">
        <f>IF(A9taxstdlife="n/a","n/a",IF(BI$3&gt;(A9taxstdlife+$E590),((Input!$K$151+Input!$K$117)*$K$7)-SUM($K590:BH590),((Input!$K$151+Input!$K$117)*$K$7)/A9taxstdlife))</f>
        <v>0</v>
      </c>
      <c r="BJ590" s="164"/>
      <c r="BK590" s="18"/>
      <c r="BL590"/>
      <c r="BM590"/>
      <c r="BN590"/>
      <c r="BO590"/>
      <c r="BP590"/>
      <c r="BQ590"/>
      <c r="BR590"/>
      <c r="BS590"/>
      <c r="BT590"/>
      <c r="BU590"/>
      <c r="BV590"/>
      <c r="BW590"/>
      <c r="BX590"/>
      <c r="BY590"/>
      <c r="BZ590"/>
      <c r="CA590"/>
      <c r="CB590"/>
      <c r="CC590"/>
      <c r="CD590"/>
      <c r="CE590"/>
      <c r="CF590"/>
      <c r="CG590"/>
      <c r="CH590"/>
      <c r="CI590"/>
      <c r="CJ590"/>
      <c r="CK590"/>
      <c r="CL590"/>
      <c r="CM590"/>
      <c r="CN590"/>
      <c r="CO590"/>
      <c r="CP590"/>
      <c r="CQ590"/>
      <c r="CR590"/>
      <c r="CS590"/>
      <c r="CT590"/>
      <c r="CU590"/>
      <c r="CV590"/>
      <c r="CW590"/>
      <c r="CX590"/>
      <c r="CY590"/>
      <c r="CZ590"/>
      <c r="DA590"/>
      <c r="DB590"/>
      <c r="DC590"/>
      <c r="DD590"/>
      <c r="DE590"/>
      <c r="DF590"/>
      <c r="DG590"/>
      <c r="DH590"/>
      <c r="DI590"/>
      <c r="DJ590"/>
      <c r="DK590"/>
      <c r="DL590"/>
      <c r="DM590"/>
      <c r="DN590"/>
      <c r="DO590"/>
      <c r="DP590"/>
      <c r="DQ590"/>
      <c r="DR590"/>
      <c r="DS590"/>
      <c r="DT590"/>
      <c r="DU590"/>
      <c r="DV590"/>
      <c r="DW590"/>
      <c r="DX590"/>
      <c r="DY590"/>
      <c r="DZ590"/>
      <c r="EA590"/>
      <c r="EB590"/>
      <c r="EC590"/>
      <c r="ED590"/>
      <c r="EE590"/>
      <c r="EF590"/>
      <c r="EG590"/>
      <c r="EH590"/>
      <c r="EI590"/>
      <c r="EJ590"/>
      <c r="EK590"/>
      <c r="EL590"/>
      <c r="EM590"/>
      <c r="EN590"/>
      <c r="EO590"/>
      <c r="EP590"/>
      <c r="EQ590"/>
      <c r="ER590"/>
      <c r="ES590"/>
      <c r="ET590"/>
      <c r="EU590"/>
      <c r="EV590"/>
      <c r="EW590"/>
      <c r="EX590"/>
      <c r="EY590"/>
      <c r="EZ590"/>
      <c r="FA590"/>
      <c r="FB590"/>
      <c r="FC590"/>
      <c r="FD590"/>
      <c r="FE590"/>
      <c r="FF590"/>
      <c r="FG590"/>
      <c r="FH590"/>
      <c r="FI590"/>
      <c r="FJ590"/>
      <c r="FK590"/>
      <c r="FL590"/>
      <c r="FM590"/>
      <c r="FN590"/>
      <c r="FO590"/>
      <c r="FP590"/>
      <c r="FQ590"/>
      <c r="FR590"/>
      <c r="FS590"/>
      <c r="FT590"/>
      <c r="FU590"/>
      <c r="FV590"/>
      <c r="FW590"/>
      <c r="FX590"/>
      <c r="FY590"/>
      <c r="FZ590"/>
      <c r="GA590"/>
      <c r="GB590"/>
      <c r="GC590"/>
      <c r="GD590"/>
      <c r="GE590"/>
      <c r="GF590"/>
      <c r="GG590"/>
      <c r="GH590"/>
      <c r="GI590"/>
      <c r="GJ590"/>
      <c r="GK590"/>
      <c r="GL590"/>
      <c r="GM590"/>
      <c r="GN590"/>
      <c r="GO590"/>
      <c r="GP590"/>
      <c r="GQ590"/>
      <c r="GR590"/>
      <c r="GS590"/>
      <c r="GT590"/>
      <c r="GU590"/>
      <c r="GV590"/>
      <c r="GW590"/>
      <c r="GX590"/>
      <c r="GY590"/>
      <c r="GZ590"/>
      <c r="HA590"/>
      <c r="HB590"/>
      <c r="HC590"/>
      <c r="HD590"/>
      <c r="HE590"/>
      <c r="HF590"/>
      <c r="HG590"/>
      <c r="HH590"/>
      <c r="HI590"/>
      <c r="HJ590"/>
      <c r="HK590"/>
      <c r="HL590"/>
      <c r="HM590"/>
      <c r="HN590"/>
      <c r="HO590"/>
      <c r="HP590"/>
      <c r="HQ590"/>
      <c r="HR590"/>
      <c r="HS590"/>
      <c r="HT590"/>
      <c r="HU590"/>
      <c r="HV590"/>
      <c r="HW590"/>
      <c r="HX590"/>
      <c r="HY590"/>
      <c r="HZ590"/>
      <c r="IA590"/>
      <c r="IB590"/>
      <c r="IC590"/>
      <c r="ID590"/>
      <c r="IE590"/>
      <c r="IF590"/>
      <c r="IG590"/>
      <c r="IH590"/>
      <c r="II590"/>
      <c r="IJ590"/>
      <c r="IK590"/>
      <c r="IL590"/>
      <c r="IM590"/>
      <c r="IN590"/>
      <c r="IO590"/>
      <c r="IP590"/>
      <c r="IQ590"/>
      <c r="IR590"/>
      <c r="IS590"/>
      <c r="IT590"/>
      <c r="IU590"/>
      <c r="IV590"/>
    </row>
    <row r="591" spans="1:256" s="5" customFormat="1" hidden="1" outlineLevel="2" x14ac:dyDescent="0.2">
      <c r="A591" s="18"/>
      <c r="B591" s="18"/>
      <c r="C591" s="36"/>
      <c r="D591" s="485"/>
      <c r="E591" s="283">
        <v>6</v>
      </c>
      <c r="F591" s="38"/>
      <c r="G591" s="306"/>
      <c r="H591" s="308"/>
      <c r="I591" s="308"/>
      <c r="J591" s="308"/>
      <c r="K591" s="308"/>
      <c r="L591" s="307"/>
      <c r="M591" s="164">
        <f>IF(A9taxstdlife="n/a","n/a",IF(M$3&gt;(A9taxstdlife+$E591),((Input!$L$151+Input!$L$117)*$L$7)-SUM($L591:L591),((Input!$L$151+Input!$L$117)*$L$7)/A9taxstdlife))</f>
        <v>0</v>
      </c>
      <c r="N591" s="164">
        <f>IF(A9taxstdlife="n/a","n/a",IF(N$3&gt;(A9taxstdlife+$E591),((Input!$L$151+Input!$L$117)*$L$7)-SUM($L591:M591),((Input!$L$151+Input!$L$117)*$L$7)/A9taxstdlife))</f>
        <v>0</v>
      </c>
      <c r="O591" s="164">
        <f>IF(A9taxstdlife="n/a","n/a",IF(O$3&gt;(A9taxstdlife+$E591),((Input!$L$151+Input!$L$117)*$L$7)-SUM($L591:N591),((Input!$L$151+Input!$L$117)*$L$7)/A9taxstdlife))</f>
        <v>0</v>
      </c>
      <c r="P591" s="164">
        <f>IF(A9taxstdlife="n/a","n/a",IF(P$3&gt;(A9taxstdlife+$E591),((Input!$L$151+Input!$L$117)*$L$7)-SUM($L591:O591),((Input!$L$151+Input!$L$117)*$L$7)/A9taxstdlife))</f>
        <v>0</v>
      </c>
      <c r="Q591" s="164">
        <f>IF(A9taxstdlife="n/a","n/a",IF(Q$3&gt;(A9taxstdlife+$E591),((Input!$L$151+Input!$L$117)*$L$7)-SUM($L591:P591),((Input!$L$151+Input!$L$117)*$L$7)/A9taxstdlife))</f>
        <v>0</v>
      </c>
      <c r="R591" s="164">
        <f>IF(A9taxstdlife="n/a","n/a",IF(R$3&gt;(A9taxstdlife+$E591),((Input!$L$151+Input!$L$117)*$L$7)-SUM($L591:Q591),((Input!$L$151+Input!$L$117)*$L$7)/A9taxstdlife))</f>
        <v>0</v>
      </c>
      <c r="S591" s="164">
        <f>IF(A9taxstdlife="n/a","n/a",IF(S$3&gt;(A9taxstdlife+$E591),((Input!$L$151+Input!$L$117)*$L$7)-SUM($L591:R591),((Input!$L$151+Input!$L$117)*$L$7)/A9taxstdlife))</f>
        <v>0</v>
      </c>
      <c r="T591" s="164">
        <f>IF(A9taxstdlife="n/a","n/a",IF(T$3&gt;(A9taxstdlife+$E591),((Input!$L$151+Input!$L$117)*$L$7)-SUM($L591:S591),((Input!$L$151+Input!$L$117)*$L$7)/A9taxstdlife))</f>
        <v>0</v>
      </c>
      <c r="U591" s="164">
        <f>IF(A9taxstdlife="n/a","n/a",IF(U$3&gt;(A9taxstdlife+$E591),((Input!$L$151+Input!$L$117)*$L$7)-SUM($L591:T591),((Input!$L$151+Input!$L$117)*$L$7)/A9taxstdlife))</f>
        <v>0</v>
      </c>
      <c r="V591" s="164">
        <f>IF(A9taxstdlife="n/a","n/a",IF(V$3&gt;(A9taxstdlife+$E591),((Input!$L$151+Input!$L$117)*$L$7)-SUM($L591:U591),((Input!$L$151+Input!$L$117)*$L$7)/A9taxstdlife))</f>
        <v>0</v>
      </c>
      <c r="W591" s="164">
        <f>IF(A9taxstdlife="n/a","n/a",IF(W$3&gt;(A9taxstdlife+$E591),((Input!$L$151+Input!$L$117)*$L$7)-SUM($L591:V591),((Input!$L$151+Input!$L$117)*$L$7)/A9taxstdlife))</f>
        <v>0</v>
      </c>
      <c r="X591" s="164">
        <f>IF(A9taxstdlife="n/a","n/a",IF(X$3&gt;(A9taxstdlife+$E591),((Input!$L$151+Input!$L$117)*$L$7)-SUM($L591:W591),((Input!$L$151+Input!$L$117)*$L$7)/A9taxstdlife))</f>
        <v>0</v>
      </c>
      <c r="Y591" s="164">
        <f>IF(A9taxstdlife="n/a","n/a",IF(Y$3&gt;(A9taxstdlife+$E591),((Input!$L$151+Input!$L$117)*$L$7)-SUM($L591:X591),((Input!$L$151+Input!$L$117)*$L$7)/A9taxstdlife))</f>
        <v>0</v>
      </c>
      <c r="Z591" s="164">
        <f>IF(A9taxstdlife="n/a","n/a",IF(Z$3&gt;(A9taxstdlife+$E591),((Input!$L$151+Input!$L$117)*$L$7)-SUM($L591:Y591),((Input!$L$151+Input!$L$117)*$L$7)/A9taxstdlife))</f>
        <v>0</v>
      </c>
      <c r="AA591" s="164">
        <f>IF(A9taxstdlife="n/a","n/a",IF(AA$3&gt;(A9taxstdlife+$E591),((Input!$L$151+Input!$L$117)*$L$7)-SUM($L591:Z591),((Input!$L$151+Input!$L$117)*$L$7)/A9taxstdlife))</f>
        <v>0</v>
      </c>
      <c r="AB591" s="164">
        <f>IF(A9taxstdlife="n/a","n/a",IF(AB$3&gt;(A9taxstdlife+$E591),((Input!$L$151+Input!$L$117)*$L$7)-SUM($L591:AA591),((Input!$L$151+Input!$L$117)*$L$7)/A9taxstdlife))</f>
        <v>0</v>
      </c>
      <c r="AC591" s="164">
        <f>IF(A9taxstdlife="n/a","n/a",IF(AC$3&gt;(A9taxstdlife+$E591),((Input!$L$151+Input!$L$117)*$L$7)-SUM($L591:AB591),((Input!$L$151+Input!$L$117)*$L$7)/A9taxstdlife))</f>
        <v>0</v>
      </c>
      <c r="AD591" s="164">
        <f>IF(A9taxstdlife="n/a","n/a",IF(AD$3&gt;(A9taxstdlife+$E591),((Input!$L$151+Input!$L$117)*$L$7)-SUM($L591:AC591),((Input!$L$151+Input!$L$117)*$L$7)/A9taxstdlife))</f>
        <v>0</v>
      </c>
      <c r="AE591" s="164">
        <f>IF(A9taxstdlife="n/a","n/a",IF(AE$3&gt;(A9taxstdlife+$E591),((Input!$L$151+Input!$L$117)*$L$7)-SUM($L591:AD591),((Input!$L$151+Input!$L$117)*$L$7)/A9taxstdlife))</f>
        <v>0</v>
      </c>
      <c r="AF591" s="164">
        <f>IF(A9taxstdlife="n/a","n/a",IF(AF$3&gt;(A9taxstdlife+$E591),((Input!$L$151+Input!$L$117)*$L$7)-SUM($L591:AE591),((Input!$L$151+Input!$L$117)*$L$7)/A9taxstdlife))</f>
        <v>0</v>
      </c>
      <c r="AG591" s="164">
        <f>IF(A9taxstdlife="n/a","n/a",IF(AG$3&gt;(A9taxstdlife+$E591),((Input!$L$151+Input!$L$117)*$L$7)-SUM($L591:AF591),((Input!$L$151+Input!$L$117)*$L$7)/A9taxstdlife))</f>
        <v>0</v>
      </c>
      <c r="AH591" s="164">
        <f>IF(A9taxstdlife="n/a","n/a",IF(AH$3&gt;(A9taxstdlife+$E591),((Input!$L$151+Input!$L$117)*$L$7)-SUM($L591:AG591),((Input!$L$151+Input!$L$117)*$L$7)/A9taxstdlife))</f>
        <v>0</v>
      </c>
      <c r="AI591" s="164">
        <f>IF(A9taxstdlife="n/a","n/a",IF(AI$3&gt;(A9taxstdlife+$E591),((Input!$L$151+Input!$L$117)*$L$7)-SUM($L591:AH591),((Input!$L$151+Input!$L$117)*$L$7)/A9taxstdlife))</f>
        <v>0</v>
      </c>
      <c r="AJ591" s="164">
        <f>IF(A9taxstdlife="n/a","n/a",IF(AJ$3&gt;(A9taxstdlife+$E591),((Input!$L$151+Input!$L$117)*$L$7)-SUM($L591:AI591),((Input!$L$151+Input!$L$117)*$L$7)/A9taxstdlife))</f>
        <v>0</v>
      </c>
      <c r="AK591" s="164">
        <f>IF(A9taxstdlife="n/a","n/a",IF(AK$3&gt;(A9taxstdlife+$E591),((Input!$L$151+Input!$L$117)*$L$7)-SUM($L591:AJ591),((Input!$L$151+Input!$L$117)*$L$7)/A9taxstdlife))</f>
        <v>0</v>
      </c>
      <c r="AL591" s="164">
        <f>IF(A9taxstdlife="n/a","n/a",IF(AL$3&gt;(A9taxstdlife+$E591),((Input!$L$151+Input!$L$117)*$L$7)-SUM($L591:AK591),((Input!$L$151+Input!$L$117)*$L$7)/A9taxstdlife))</f>
        <v>0</v>
      </c>
      <c r="AM591" s="164">
        <f>IF(A9taxstdlife="n/a","n/a",IF(AM$3&gt;(A9taxstdlife+$E591),((Input!$L$151+Input!$L$117)*$L$7)-SUM($L591:AL591),((Input!$L$151+Input!$L$117)*$L$7)/A9taxstdlife))</f>
        <v>0</v>
      </c>
      <c r="AN591" s="164">
        <f>IF(A9taxstdlife="n/a","n/a",IF(AN$3&gt;(A9taxstdlife+$E591),((Input!$L$151+Input!$L$117)*$L$7)-SUM($L591:AM591),((Input!$L$151+Input!$L$117)*$L$7)/A9taxstdlife))</f>
        <v>0</v>
      </c>
      <c r="AO591" s="164">
        <f>IF(A9taxstdlife="n/a","n/a",IF(AO$3&gt;(A9taxstdlife+$E591),((Input!$L$151+Input!$L$117)*$L$7)-SUM($L591:AN591),((Input!$L$151+Input!$L$117)*$L$7)/A9taxstdlife))</f>
        <v>0</v>
      </c>
      <c r="AP591" s="164">
        <f>IF(A9taxstdlife="n/a","n/a",IF(AP$3&gt;(A9taxstdlife+$E591),((Input!$L$151+Input!$L$117)*$L$7)-SUM($L591:AO591),((Input!$L$151+Input!$L$117)*$L$7)/A9taxstdlife))</f>
        <v>0</v>
      </c>
      <c r="AQ591" s="164">
        <f>IF(A9taxstdlife="n/a","n/a",IF(AQ$3&gt;(A9taxstdlife+$E591),((Input!$L$151+Input!$L$117)*$L$7)-SUM($L591:AP591),((Input!$L$151+Input!$L$117)*$L$7)/A9taxstdlife))</f>
        <v>0</v>
      </c>
      <c r="AR591" s="164">
        <f>IF(A9taxstdlife="n/a","n/a",IF(AR$3&gt;(A9taxstdlife+$E591),((Input!$L$151+Input!$L$117)*$L$7)-SUM($L591:AQ591),((Input!$L$151+Input!$L$117)*$L$7)/A9taxstdlife))</f>
        <v>0</v>
      </c>
      <c r="AS591" s="164">
        <f>IF(A9taxstdlife="n/a","n/a",IF(AS$3&gt;(A9taxstdlife+$E591),((Input!$L$151+Input!$L$117)*$L$7)-SUM($L591:AR591),((Input!$L$151+Input!$L$117)*$L$7)/A9taxstdlife))</f>
        <v>0</v>
      </c>
      <c r="AT591" s="164">
        <f>IF(A9taxstdlife="n/a","n/a",IF(AT$3&gt;(A9taxstdlife+$E591),((Input!$L$151+Input!$L$117)*$L$7)-SUM($L591:AS591),((Input!$L$151+Input!$L$117)*$L$7)/A9taxstdlife))</f>
        <v>0</v>
      </c>
      <c r="AU591" s="164">
        <f>IF(A9taxstdlife="n/a","n/a",IF(AU$3&gt;(A9taxstdlife+$E591),((Input!$L$151+Input!$L$117)*$L$7)-SUM($L591:AT591),((Input!$L$151+Input!$L$117)*$L$7)/A9taxstdlife))</f>
        <v>0</v>
      </c>
      <c r="AV591" s="164">
        <f>IF(A9taxstdlife="n/a","n/a",IF(AV$3&gt;(A9taxstdlife+$E591),((Input!$L$151+Input!$L$117)*$L$7)-SUM($L591:AU591),((Input!$L$151+Input!$L$117)*$L$7)/A9taxstdlife))</f>
        <v>0</v>
      </c>
      <c r="AW591" s="164">
        <f>IF(A9taxstdlife="n/a","n/a",IF(AW$3&gt;(A9taxstdlife+$E591),((Input!$L$151+Input!$L$117)*$L$7)-SUM($L591:AV591),((Input!$L$151+Input!$L$117)*$L$7)/A9taxstdlife))</f>
        <v>0</v>
      </c>
      <c r="AX591" s="164">
        <f>IF(A9taxstdlife="n/a","n/a",IF(AX$3&gt;(A9taxstdlife+$E591),((Input!$L$151+Input!$L$117)*$L$7)-SUM($L591:AW591),((Input!$L$151+Input!$L$117)*$L$7)/A9taxstdlife))</f>
        <v>0</v>
      </c>
      <c r="AY591" s="164">
        <f>IF(A9taxstdlife="n/a","n/a",IF(AY$3&gt;(A9taxstdlife+$E591),((Input!$L$151+Input!$L$117)*$L$7)-SUM($L591:AX591),((Input!$L$151+Input!$L$117)*$L$7)/A9taxstdlife))</f>
        <v>0</v>
      </c>
      <c r="AZ591" s="164">
        <f>IF(A9taxstdlife="n/a","n/a",IF(AZ$3&gt;(A9taxstdlife+$E591),((Input!$L$151+Input!$L$117)*$L$7)-SUM($L591:AY591),((Input!$L$151+Input!$L$117)*$L$7)/A9taxstdlife))</f>
        <v>0</v>
      </c>
      <c r="BA591" s="164">
        <f>IF(A9taxstdlife="n/a","n/a",IF(BA$3&gt;(A9taxstdlife+$E591),((Input!$L$151+Input!$L$117)*$L$7)-SUM($L591:AZ591),((Input!$L$151+Input!$L$117)*$L$7)/A9taxstdlife))</f>
        <v>0</v>
      </c>
      <c r="BB591" s="164">
        <f>IF(A9taxstdlife="n/a","n/a",IF(BB$3&gt;(A9taxstdlife+$E591),((Input!$L$151+Input!$L$117)*$L$7)-SUM($L591:BA591),((Input!$L$151+Input!$L$117)*$L$7)/A9taxstdlife))</f>
        <v>0</v>
      </c>
      <c r="BC591" s="164">
        <f>IF(A9taxstdlife="n/a","n/a",IF(BC$3&gt;(A9taxstdlife+$E591),((Input!$L$151+Input!$L$117)*$L$7)-SUM($L591:BB591),((Input!$L$151+Input!$L$117)*$L$7)/A9taxstdlife))</f>
        <v>0</v>
      </c>
      <c r="BD591" s="164">
        <f>IF(A9taxstdlife="n/a","n/a",IF(BD$3&gt;(A9taxstdlife+$E591),((Input!$L$151+Input!$L$117)*$L$7)-SUM($L591:BC591),((Input!$L$151+Input!$L$117)*$L$7)/A9taxstdlife))</f>
        <v>0</v>
      </c>
      <c r="BE591" s="164">
        <f>IF(A9taxstdlife="n/a","n/a",IF(BE$3&gt;(A9taxstdlife+$E591),((Input!$L$151+Input!$L$117)*$L$7)-SUM($L591:BD591),((Input!$L$151+Input!$L$117)*$L$7)/A9taxstdlife))</f>
        <v>0</v>
      </c>
      <c r="BF591" s="164">
        <f>IF(A9taxstdlife="n/a","n/a",IF(BF$3&gt;(A9taxstdlife+$E591),((Input!$L$151+Input!$L$117)*$L$7)-SUM($L591:BE591),((Input!$L$151+Input!$L$117)*$L$7)/A9taxstdlife))</f>
        <v>0</v>
      </c>
      <c r="BG591" s="164">
        <f>IF(A9taxstdlife="n/a","n/a",IF(BG$3&gt;(A9taxstdlife+$E591),((Input!$L$151+Input!$L$117)*$L$7)-SUM($L591:BF591),((Input!$L$151+Input!$L$117)*$L$7)/A9taxstdlife))</f>
        <v>0</v>
      </c>
      <c r="BH591" s="164">
        <f>IF(A9taxstdlife="n/a","n/a",IF(BH$3&gt;(A9taxstdlife+$E591),((Input!$L$151+Input!$L$117)*$L$7)-SUM($L591:BG591),((Input!$L$151+Input!$L$117)*$L$7)/A9taxstdlife))</f>
        <v>0</v>
      </c>
      <c r="BI591" s="164">
        <f>IF(A9taxstdlife="n/a","n/a",IF(BI$3&gt;(A9taxstdlife+$E591),((Input!$L$151+Input!$L$117)*$L$7)-SUM($L591:BH591),((Input!$L$151+Input!$L$117)*$L$7)/A9taxstdlife))</f>
        <v>0</v>
      </c>
      <c r="BJ591" s="18"/>
      <c r="BK591" s="18"/>
      <c r="BL591"/>
      <c r="BM591"/>
      <c r="BN591"/>
      <c r="BO591"/>
      <c r="BP591"/>
      <c r="BQ591"/>
      <c r="BR591"/>
      <c r="BS591"/>
      <c r="BT591"/>
      <c r="BU591"/>
      <c r="BV591"/>
      <c r="BW591"/>
      <c r="BX591"/>
      <c r="BY591"/>
      <c r="BZ591"/>
      <c r="CA591"/>
      <c r="CB591"/>
      <c r="CC591"/>
      <c r="CD591"/>
      <c r="CE591"/>
      <c r="CF591"/>
      <c r="CG591"/>
      <c r="CH591"/>
      <c r="CI591"/>
      <c r="CJ591"/>
      <c r="CK591"/>
      <c r="CL591"/>
      <c r="CM591"/>
      <c r="CN591"/>
      <c r="CO591"/>
      <c r="CP591"/>
      <c r="CQ591"/>
      <c r="CR591"/>
      <c r="CS591"/>
      <c r="CT591"/>
      <c r="CU591"/>
      <c r="CV591"/>
      <c r="CW591"/>
      <c r="CX591"/>
      <c r="CY591"/>
      <c r="CZ591"/>
      <c r="DA591"/>
      <c r="DB591"/>
      <c r="DC591"/>
      <c r="DD591"/>
      <c r="DE591"/>
      <c r="DF591"/>
      <c r="DG591"/>
      <c r="DH591"/>
      <c r="DI591"/>
      <c r="DJ591"/>
      <c r="DK591"/>
      <c r="DL591"/>
      <c r="DM591"/>
      <c r="DN591"/>
      <c r="DO591"/>
      <c r="DP591"/>
      <c r="DQ591"/>
      <c r="DR591"/>
      <c r="DS591"/>
      <c r="DT591"/>
      <c r="DU591"/>
      <c r="DV591"/>
      <c r="DW591"/>
      <c r="DX591"/>
      <c r="DY591"/>
      <c r="DZ591"/>
      <c r="EA591"/>
      <c r="EB591"/>
      <c r="EC591"/>
      <c r="ED591"/>
      <c r="EE591"/>
      <c r="EF591"/>
      <c r="EG591"/>
      <c r="EH591"/>
      <c r="EI591"/>
      <c r="EJ591"/>
      <c r="EK591"/>
      <c r="EL591"/>
      <c r="EM591"/>
      <c r="EN591"/>
      <c r="EO591"/>
      <c r="EP591"/>
      <c r="EQ591"/>
      <c r="ER591"/>
      <c r="ES591"/>
      <c r="ET591"/>
      <c r="EU591"/>
      <c r="EV591"/>
      <c r="EW591"/>
      <c r="EX591"/>
      <c r="EY591"/>
      <c r="EZ591"/>
      <c r="FA591"/>
      <c r="FB591"/>
      <c r="FC591"/>
      <c r="FD591"/>
      <c r="FE591"/>
      <c r="FF591"/>
      <c r="FG591"/>
      <c r="FH591"/>
      <c r="FI591"/>
      <c r="FJ591"/>
      <c r="FK591"/>
      <c r="FL591"/>
      <c r="FM591"/>
      <c r="FN591"/>
      <c r="FO591"/>
      <c r="FP591"/>
      <c r="FQ591"/>
      <c r="FR591"/>
      <c r="FS591"/>
      <c r="FT591"/>
      <c r="FU591"/>
      <c r="FV591"/>
      <c r="FW591"/>
      <c r="FX591"/>
      <c r="FY591"/>
      <c r="FZ591"/>
      <c r="GA591"/>
      <c r="GB591"/>
      <c r="GC591"/>
      <c r="GD591"/>
      <c r="GE591"/>
      <c r="GF591"/>
      <c r="GG591"/>
      <c r="GH591"/>
      <c r="GI591"/>
      <c r="GJ591"/>
      <c r="GK591"/>
      <c r="GL591"/>
      <c r="GM591"/>
      <c r="GN591"/>
      <c r="GO591"/>
      <c r="GP591"/>
      <c r="GQ591"/>
      <c r="GR591"/>
      <c r="GS591"/>
      <c r="GT591"/>
      <c r="GU591"/>
      <c r="GV591"/>
      <c r="GW591"/>
      <c r="GX591"/>
      <c r="GY591"/>
      <c r="GZ591"/>
      <c r="HA591"/>
      <c r="HB591"/>
      <c r="HC591"/>
      <c r="HD591"/>
      <c r="HE591"/>
      <c r="HF591"/>
      <c r="HG591"/>
      <c r="HH591"/>
      <c r="HI591"/>
      <c r="HJ591"/>
      <c r="HK591"/>
      <c r="HL591"/>
      <c r="HM591"/>
      <c r="HN591"/>
      <c r="HO591"/>
      <c r="HP591"/>
      <c r="HQ591"/>
      <c r="HR591"/>
      <c r="HS591"/>
      <c r="HT591"/>
      <c r="HU591"/>
      <c r="HV591"/>
      <c r="HW591"/>
      <c r="HX591"/>
      <c r="HY591"/>
      <c r="HZ591"/>
      <c r="IA591"/>
      <c r="IB591"/>
      <c r="IC591"/>
      <c r="ID591"/>
      <c r="IE591"/>
      <c r="IF591"/>
      <c r="IG591"/>
      <c r="IH591"/>
      <c r="II591"/>
      <c r="IJ591"/>
      <c r="IK591"/>
      <c r="IL591"/>
      <c r="IM591"/>
      <c r="IN591"/>
      <c r="IO591"/>
      <c r="IP591"/>
      <c r="IQ591"/>
      <c r="IR591"/>
      <c r="IS591"/>
      <c r="IT591"/>
      <c r="IU591"/>
      <c r="IV591"/>
    </row>
    <row r="592" spans="1:256" s="5" customFormat="1" hidden="1" outlineLevel="2" x14ac:dyDescent="0.2">
      <c r="A592" s="18"/>
      <c r="B592" s="18"/>
      <c r="C592" s="36"/>
      <c r="D592" s="485"/>
      <c r="E592" s="283">
        <v>7</v>
      </c>
      <c r="F592" s="38"/>
      <c r="G592" s="306"/>
      <c r="H592" s="308"/>
      <c r="I592" s="308"/>
      <c r="J592" s="308"/>
      <c r="K592" s="308"/>
      <c r="L592" s="308"/>
      <c r="M592" s="307"/>
      <c r="N592" s="164">
        <f>IF(A9taxstdlife="n/a","n/a",IF(N$3&gt;(A9taxstdlife+$E592),((Input!$M$151+Input!$M$117)*$M$7)-SUM($M592:M592),((Input!$M$151+Input!$M$117)*$M$7)/A9taxstdlife))</f>
        <v>0</v>
      </c>
      <c r="O592" s="164">
        <f>IF(A9taxstdlife="n/a","n/a",IF(O$3&gt;(A9taxstdlife+$E592),((Input!$M$151+Input!$M$117)*$M$7)-SUM($M592:N592),((Input!$M$151+Input!$M$117)*$M$7)/A9taxstdlife))</f>
        <v>0</v>
      </c>
      <c r="P592" s="164">
        <f>IF(A9taxstdlife="n/a","n/a",IF(P$3&gt;(A9taxstdlife+$E592),((Input!$M$151+Input!$M$117)*$M$7)-SUM($M592:O592),((Input!$M$151+Input!$M$117)*$M$7)/A9taxstdlife))</f>
        <v>0</v>
      </c>
      <c r="Q592" s="164">
        <f>IF(A9taxstdlife="n/a","n/a",IF(Q$3&gt;(A9taxstdlife+$E592),((Input!$M$151+Input!$M$117)*$M$7)-SUM($M592:P592),((Input!$M$151+Input!$M$117)*$M$7)/A9taxstdlife))</f>
        <v>0</v>
      </c>
      <c r="R592" s="164">
        <f>IF(A9taxstdlife="n/a","n/a",IF(R$3&gt;(A9taxstdlife+$E592),((Input!$M$151+Input!$M$117)*$M$7)-SUM($M592:Q592),((Input!$M$151+Input!$M$117)*$M$7)/A9taxstdlife))</f>
        <v>0</v>
      </c>
      <c r="S592" s="164">
        <f>IF(A9taxstdlife="n/a","n/a",IF(S$3&gt;(A9taxstdlife+$E592),((Input!$M$151+Input!$M$117)*$M$7)-SUM($M592:R592),((Input!$M$151+Input!$M$117)*$M$7)/A9taxstdlife))</f>
        <v>0</v>
      </c>
      <c r="T592" s="164">
        <f>IF(A9taxstdlife="n/a","n/a",IF(T$3&gt;(A9taxstdlife+$E592),((Input!$M$151+Input!$M$117)*$M$7)-SUM($M592:S592),((Input!$M$151+Input!$M$117)*$M$7)/A9taxstdlife))</f>
        <v>0</v>
      </c>
      <c r="U592" s="164">
        <f>IF(A9taxstdlife="n/a","n/a",IF(U$3&gt;(A9taxstdlife+$E592),((Input!$M$151+Input!$M$117)*$M$7)-SUM($M592:T592),((Input!$M$151+Input!$M$117)*$M$7)/A9taxstdlife))</f>
        <v>0</v>
      </c>
      <c r="V592" s="164">
        <f>IF(A9taxstdlife="n/a","n/a",IF(V$3&gt;(A9taxstdlife+$E592),((Input!$M$151+Input!$M$117)*$M$7)-SUM($M592:U592),((Input!$M$151+Input!$M$117)*$M$7)/A9taxstdlife))</f>
        <v>0</v>
      </c>
      <c r="W592" s="164">
        <f>IF(A9taxstdlife="n/a","n/a",IF(W$3&gt;(A9taxstdlife+$E592),((Input!$M$151+Input!$M$117)*$M$7)-SUM($M592:V592),((Input!$M$151+Input!$M$117)*$M$7)/A9taxstdlife))</f>
        <v>0</v>
      </c>
      <c r="X592" s="164">
        <f>IF(A9taxstdlife="n/a","n/a",IF(X$3&gt;(A9taxstdlife+$E592),((Input!$M$151+Input!$M$117)*$M$7)-SUM($M592:W592),((Input!$M$151+Input!$M$117)*$M$7)/A9taxstdlife))</f>
        <v>0</v>
      </c>
      <c r="Y592" s="164">
        <f>IF(A9taxstdlife="n/a","n/a",IF(Y$3&gt;(A9taxstdlife+$E592),((Input!$M$151+Input!$M$117)*$M$7)-SUM($M592:X592),((Input!$M$151+Input!$M$117)*$M$7)/A9taxstdlife))</f>
        <v>0</v>
      </c>
      <c r="Z592" s="164">
        <f>IF(A9taxstdlife="n/a","n/a",IF(Z$3&gt;(A9taxstdlife+$E592),((Input!$M$151+Input!$M$117)*$M$7)-SUM($M592:Y592),((Input!$M$151+Input!$M$117)*$M$7)/A9taxstdlife))</f>
        <v>0</v>
      </c>
      <c r="AA592" s="164">
        <f>IF(A9taxstdlife="n/a","n/a",IF(AA$3&gt;(A9taxstdlife+$E592),((Input!$M$151+Input!$M$117)*$M$7)-SUM($M592:Z592),((Input!$M$151+Input!$M$117)*$M$7)/A9taxstdlife))</f>
        <v>0</v>
      </c>
      <c r="AB592" s="164">
        <f>IF(A9taxstdlife="n/a","n/a",IF(AB$3&gt;(A9taxstdlife+$E592),((Input!$M$151+Input!$M$117)*$M$7)-SUM($M592:AA592),((Input!$M$151+Input!$M$117)*$M$7)/A9taxstdlife))</f>
        <v>0</v>
      </c>
      <c r="AC592" s="164">
        <f>IF(A9taxstdlife="n/a","n/a",IF(AC$3&gt;(A9taxstdlife+$E592),((Input!$M$151+Input!$M$117)*$M$7)-SUM($M592:AB592),((Input!$M$151+Input!$M$117)*$M$7)/A9taxstdlife))</f>
        <v>0</v>
      </c>
      <c r="AD592" s="164">
        <f>IF(A9taxstdlife="n/a","n/a",IF(AD$3&gt;(A9taxstdlife+$E592),((Input!$M$151+Input!$M$117)*$M$7)-SUM($M592:AC592),((Input!$M$151+Input!$M$117)*$M$7)/A9taxstdlife))</f>
        <v>0</v>
      </c>
      <c r="AE592" s="164">
        <f>IF(A9taxstdlife="n/a","n/a",IF(AE$3&gt;(A9taxstdlife+$E592),((Input!$M$151+Input!$M$117)*$M$7)-SUM($M592:AD592),((Input!$M$151+Input!$M$117)*$M$7)/A9taxstdlife))</f>
        <v>0</v>
      </c>
      <c r="AF592" s="164">
        <f>IF(A9taxstdlife="n/a","n/a",IF(AF$3&gt;(A9taxstdlife+$E592),((Input!$M$151+Input!$M$117)*$M$7)-SUM($M592:AE592),((Input!$M$151+Input!$M$117)*$M$7)/A9taxstdlife))</f>
        <v>0</v>
      </c>
      <c r="AG592" s="164">
        <f>IF(A9taxstdlife="n/a","n/a",IF(AG$3&gt;(A9taxstdlife+$E592),((Input!$M$151+Input!$M$117)*$M$7)-SUM($M592:AF592),((Input!$M$151+Input!$M$117)*$M$7)/A9taxstdlife))</f>
        <v>0</v>
      </c>
      <c r="AH592" s="164">
        <f>IF(A9taxstdlife="n/a","n/a",IF(AH$3&gt;(A9taxstdlife+$E592),((Input!$M$151+Input!$M$117)*$M$7)-SUM($M592:AG592),((Input!$M$151+Input!$M$117)*$M$7)/A9taxstdlife))</f>
        <v>0</v>
      </c>
      <c r="AI592" s="164">
        <f>IF(A9taxstdlife="n/a","n/a",IF(AI$3&gt;(A9taxstdlife+$E592),((Input!$M$151+Input!$M$117)*$M$7)-SUM($M592:AH592),((Input!$M$151+Input!$M$117)*$M$7)/A9taxstdlife))</f>
        <v>0</v>
      </c>
      <c r="AJ592" s="164">
        <f>IF(A9taxstdlife="n/a","n/a",IF(AJ$3&gt;(A9taxstdlife+$E592),((Input!$M$151+Input!$M$117)*$M$7)-SUM($M592:AI592),((Input!$M$151+Input!$M$117)*$M$7)/A9taxstdlife))</f>
        <v>0</v>
      </c>
      <c r="AK592" s="164">
        <f>IF(A9taxstdlife="n/a","n/a",IF(AK$3&gt;(A9taxstdlife+$E592),((Input!$M$151+Input!$M$117)*$M$7)-SUM($M592:AJ592),((Input!$M$151+Input!$M$117)*$M$7)/A9taxstdlife))</f>
        <v>0</v>
      </c>
      <c r="AL592" s="164">
        <f>IF(A9taxstdlife="n/a","n/a",IF(AL$3&gt;(A9taxstdlife+$E592),((Input!$M$151+Input!$M$117)*$M$7)-SUM($M592:AK592),((Input!$M$151+Input!$M$117)*$M$7)/A9taxstdlife))</f>
        <v>0</v>
      </c>
      <c r="AM592" s="164">
        <f>IF(A9taxstdlife="n/a","n/a",IF(AM$3&gt;(A9taxstdlife+$E592),((Input!$M$151+Input!$M$117)*$M$7)-SUM($M592:AL592),((Input!$M$151+Input!$M$117)*$M$7)/A9taxstdlife))</f>
        <v>0</v>
      </c>
      <c r="AN592" s="164">
        <f>IF(A9taxstdlife="n/a","n/a",IF(AN$3&gt;(A9taxstdlife+$E592),((Input!$M$151+Input!$M$117)*$M$7)-SUM($M592:AM592),((Input!$M$151+Input!$M$117)*$M$7)/A9taxstdlife))</f>
        <v>0</v>
      </c>
      <c r="AO592" s="164">
        <f>IF(A9taxstdlife="n/a","n/a",IF(AO$3&gt;(A9taxstdlife+$E592),((Input!$M$151+Input!$M$117)*$M$7)-SUM($M592:AN592),((Input!$M$151+Input!$M$117)*$M$7)/A9taxstdlife))</f>
        <v>0</v>
      </c>
      <c r="AP592" s="164">
        <f>IF(A9taxstdlife="n/a","n/a",IF(AP$3&gt;(A9taxstdlife+$E592),((Input!$M$151+Input!$M$117)*$M$7)-SUM($M592:AO592),((Input!$M$151+Input!$M$117)*$M$7)/A9taxstdlife))</f>
        <v>0</v>
      </c>
      <c r="AQ592" s="164">
        <f>IF(A9taxstdlife="n/a","n/a",IF(AQ$3&gt;(A9taxstdlife+$E592),((Input!$M$151+Input!$M$117)*$M$7)-SUM($M592:AP592),((Input!$M$151+Input!$M$117)*$M$7)/A9taxstdlife))</f>
        <v>0</v>
      </c>
      <c r="AR592" s="164">
        <f>IF(A9taxstdlife="n/a","n/a",IF(AR$3&gt;(A9taxstdlife+$E592),((Input!$M$151+Input!$M$117)*$M$7)-SUM($M592:AQ592),((Input!$M$151+Input!$M$117)*$M$7)/A9taxstdlife))</f>
        <v>0</v>
      </c>
      <c r="AS592" s="164">
        <f>IF(A9taxstdlife="n/a","n/a",IF(AS$3&gt;(A9taxstdlife+$E592),((Input!$M$151+Input!$M$117)*$M$7)-SUM($M592:AR592),((Input!$M$151+Input!$M$117)*$M$7)/A9taxstdlife))</f>
        <v>0</v>
      </c>
      <c r="AT592" s="164">
        <f>IF(A9taxstdlife="n/a","n/a",IF(AT$3&gt;(A9taxstdlife+$E592),((Input!$M$151+Input!$M$117)*$M$7)-SUM($M592:AS592),((Input!$M$151+Input!$M$117)*$M$7)/A9taxstdlife))</f>
        <v>0</v>
      </c>
      <c r="AU592" s="164">
        <f>IF(A9taxstdlife="n/a","n/a",IF(AU$3&gt;(A9taxstdlife+$E592),((Input!$M$151+Input!$M$117)*$M$7)-SUM($M592:AT592),((Input!$M$151+Input!$M$117)*$M$7)/A9taxstdlife))</f>
        <v>0</v>
      </c>
      <c r="AV592" s="164">
        <f>IF(A9taxstdlife="n/a","n/a",IF(AV$3&gt;(A9taxstdlife+$E592),((Input!$M$151+Input!$M$117)*$M$7)-SUM($M592:AU592),((Input!$M$151+Input!$M$117)*$M$7)/A9taxstdlife))</f>
        <v>0</v>
      </c>
      <c r="AW592" s="164">
        <f>IF(A9taxstdlife="n/a","n/a",IF(AW$3&gt;(A9taxstdlife+$E592),((Input!$M$151+Input!$M$117)*$M$7)-SUM($M592:AV592),((Input!$M$151+Input!$M$117)*$M$7)/A9taxstdlife))</f>
        <v>0</v>
      </c>
      <c r="AX592" s="164">
        <f>IF(A9taxstdlife="n/a","n/a",IF(AX$3&gt;(A9taxstdlife+$E592),((Input!$M$151+Input!$M$117)*$M$7)-SUM($M592:AW592),((Input!$M$151+Input!$M$117)*$M$7)/A9taxstdlife))</f>
        <v>0</v>
      </c>
      <c r="AY592" s="164">
        <f>IF(A9taxstdlife="n/a","n/a",IF(AY$3&gt;(A9taxstdlife+$E592),((Input!$M$151+Input!$M$117)*$M$7)-SUM($M592:AX592),((Input!$M$151+Input!$M$117)*$M$7)/A9taxstdlife))</f>
        <v>0</v>
      </c>
      <c r="AZ592" s="164">
        <f>IF(A9taxstdlife="n/a","n/a",IF(AZ$3&gt;(A9taxstdlife+$E592),((Input!$M$151+Input!$M$117)*$M$7)-SUM($M592:AY592),((Input!$M$151+Input!$M$117)*$M$7)/A9taxstdlife))</f>
        <v>0</v>
      </c>
      <c r="BA592" s="164">
        <f>IF(A9taxstdlife="n/a","n/a",IF(BA$3&gt;(A9taxstdlife+$E592),((Input!$M$151+Input!$M$117)*$M$7)-SUM($M592:AZ592),((Input!$M$151+Input!$M$117)*$M$7)/A9taxstdlife))</f>
        <v>0</v>
      </c>
      <c r="BB592" s="164">
        <f>IF(A9taxstdlife="n/a","n/a",IF(BB$3&gt;(A9taxstdlife+$E592),((Input!$M$151+Input!$M$117)*$M$7)-SUM($M592:BA592),((Input!$M$151+Input!$M$117)*$M$7)/A9taxstdlife))</f>
        <v>0</v>
      </c>
      <c r="BC592" s="164">
        <f>IF(A9taxstdlife="n/a","n/a",IF(BC$3&gt;(A9taxstdlife+$E592),((Input!$M$151+Input!$M$117)*$M$7)-SUM($M592:BB592),((Input!$M$151+Input!$M$117)*$M$7)/A9taxstdlife))</f>
        <v>0</v>
      </c>
      <c r="BD592" s="164">
        <f>IF(A9taxstdlife="n/a","n/a",IF(BD$3&gt;(A9taxstdlife+$E592),((Input!$M$151+Input!$M$117)*$M$7)-SUM($M592:BC592),((Input!$M$151+Input!$M$117)*$M$7)/A9taxstdlife))</f>
        <v>0</v>
      </c>
      <c r="BE592" s="164">
        <f>IF(A9taxstdlife="n/a","n/a",IF(BE$3&gt;(A9taxstdlife+$E592),((Input!$M$151+Input!$M$117)*$M$7)-SUM($M592:BD592),((Input!$M$151+Input!$M$117)*$M$7)/A9taxstdlife))</f>
        <v>0</v>
      </c>
      <c r="BF592" s="164">
        <f>IF(A9taxstdlife="n/a","n/a",IF(BF$3&gt;(A9taxstdlife+$E592),((Input!$M$151+Input!$M$117)*$M$7)-SUM($M592:BE592),((Input!$M$151+Input!$M$117)*$M$7)/A9taxstdlife))</f>
        <v>0</v>
      </c>
      <c r="BG592" s="164">
        <f>IF(A9taxstdlife="n/a","n/a",IF(BG$3&gt;(A9taxstdlife+$E592),((Input!$M$151+Input!$M$117)*$M$7)-SUM($M592:BF592),((Input!$M$151+Input!$M$117)*$M$7)/A9taxstdlife))</f>
        <v>0</v>
      </c>
      <c r="BH592" s="164">
        <f>IF(A9taxstdlife="n/a","n/a",IF(BH$3&gt;(A9taxstdlife+$E592),((Input!$M$151+Input!$M$117)*$M$7)-SUM($M592:BG592),((Input!$M$151+Input!$M$117)*$M$7)/A9taxstdlife))</f>
        <v>0</v>
      </c>
      <c r="BI592" s="164">
        <f>IF(A9taxstdlife="n/a","n/a",IF(BI$3&gt;(A9taxstdlife+$E592),((Input!$M$151+Input!$M$117)*$M$7)-SUM($M592:BH592),((Input!$M$151+Input!$M$117)*$M$7)/A9taxstdlife))</f>
        <v>0</v>
      </c>
      <c r="BJ592" s="18"/>
      <c r="BK592" s="18"/>
      <c r="BL592"/>
      <c r="BM592"/>
      <c r="BN592"/>
      <c r="BO592"/>
      <c r="BP592"/>
      <c r="BQ592"/>
      <c r="BR592"/>
      <c r="BS592"/>
      <c r="BT592"/>
      <c r="BU592"/>
      <c r="BV592"/>
      <c r="BW592"/>
      <c r="BX592"/>
      <c r="BY592"/>
      <c r="BZ592"/>
      <c r="CA592"/>
      <c r="CB592"/>
      <c r="CC592"/>
      <c r="CD592"/>
      <c r="CE592"/>
      <c r="CF592"/>
      <c r="CG592"/>
      <c r="CH592"/>
      <c r="CI592"/>
      <c r="CJ592"/>
      <c r="CK592"/>
      <c r="CL592"/>
      <c r="CM592"/>
      <c r="CN592"/>
      <c r="CO592"/>
      <c r="CP592"/>
      <c r="CQ592"/>
      <c r="CR592"/>
      <c r="CS592"/>
      <c r="CT592"/>
      <c r="CU592"/>
      <c r="CV592"/>
      <c r="CW592"/>
      <c r="CX592"/>
      <c r="CY592"/>
      <c r="CZ592"/>
      <c r="DA592"/>
      <c r="DB592"/>
      <c r="DC592"/>
      <c r="DD592"/>
      <c r="DE592"/>
      <c r="DF592"/>
      <c r="DG592"/>
      <c r="DH592"/>
      <c r="DI592"/>
      <c r="DJ592"/>
      <c r="DK592"/>
      <c r="DL592"/>
      <c r="DM592"/>
      <c r="DN592"/>
      <c r="DO592"/>
      <c r="DP592"/>
      <c r="DQ592"/>
      <c r="DR592"/>
      <c r="DS592"/>
      <c r="DT592"/>
      <c r="DU592"/>
      <c r="DV592"/>
      <c r="DW592"/>
      <c r="DX592"/>
      <c r="DY592"/>
      <c r="DZ592"/>
      <c r="EA592"/>
      <c r="EB592"/>
      <c r="EC592"/>
      <c r="ED592"/>
      <c r="EE592"/>
      <c r="EF592"/>
      <c r="EG592"/>
      <c r="EH592"/>
      <c r="EI592"/>
      <c r="EJ592"/>
      <c r="EK592"/>
      <c r="EL592"/>
      <c r="EM592"/>
      <c r="EN592"/>
      <c r="EO592"/>
      <c r="EP592"/>
      <c r="EQ592"/>
      <c r="ER592"/>
      <c r="ES592"/>
      <c r="ET592"/>
      <c r="EU592"/>
      <c r="EV592"/>
      <c r="EW592"/>
      <c r="EX592"/>
      <c r="EY592"/>
      <c r="EZ592"/>
      <c r="FA592"/>
      <c r="FB592"/>
      <c r="FC592"/>
      <c r="FD592"/>
      <c r="FE592"/>
      <c r="FF592"/>
      <c r="FG592"/>
      <c r="FH592"/>
      <c r="FI592"/>
      <c r="FJ592"/>
      <c r="FK592"/>
      <c r="FL592"/>
      <c r="FM592"/>
      <c r="FN592"/>
      <c r="FO592"/>
      <c r="FP592"/>
      <c r="FQ592"/>
      <c r="FR592"/>
      <c r="FS592"/>
      <c r="FT592"/>
      <c r="FU592"/>
      <c r="FV592"/>
      <c r="FW592"/>
      <c r="FX592"/>
      <c r="FY592"/>
      <c r="FZ592"/>
      <c r="GA592"/>
      <c r="GB592"/>
      <c r="GC592"/>
      <c r="GD592"/>
      <c r="GE592"/>
      <c r="GF592"/>
      <c r="GG592"/>
      <c r="GH592"/>
      <c r="GI592"/>
      <c r="GJ592"/>
      <c r="GK592"/>
      <c r="GL592"/>
      <c r="GM592"/>
      <c r="GN592"/>
      <c r="GO592"/>
      <c r="GP592"/>
      <c r="GQ592"/>
      <c r="GR592"/>
      <c r="GS592"/>
      <c r="GT592"/>
      <c r="GU592"/>
      <c r="GV592"/>
      <c r="GW592"/>
      <c r="GX592"/>
      <c r="GY592"/>
      <c r="GZ592"/>
      <c r="HA592"/>
      <c r="HB592"/>
      <c r="HC592"/>
      <c r="HD592"/>
      <c r="HE592"/>
      <c r="HF592"/>
      <c r="HG592"/>
      <c r="HH592"/>
      <c r="HI592"/>
      <c r="HJ592"/>
      <c r="HK592"/>
      <c r="HL592"/>
      <c r="HM592"/>
      <c r="HN592"/>
      <c r="HO592"/>
      <c r="HP592"/>
      <c r="HQ592"/>
      <c r="HR592"/>
      <c r="HS592"/>
      <c r="HT592"/>
      <c r="HU592"/>
      <c r="HV592"/>
      <c r="HW592"/>
      <c r="HX592"/>
      <c r="HY592"/>
      <c r="HZ592"/>
      <c r="IA592"/>
      <c r="IB592"/>
      <c r="IC592"/>
      <c r="ID592"/>
      <c r="IE592"/>
      <c r="IF592"/>
      <c r="IG592"/>
      <c r="IH592"/>
      <c r="II592"/>
      <c r="IJ592"/>
      <c r="IK592"/>
      <c r="IL592"/>
      <c r="IM592"/>
      <c r="IN592"/>
      <c r="IO592"/>
      <c r="IP592"/>
      <c r="IQ592"/>
      <c r="IR592"/>
      <c r="IS592"/>
      <c r="IT592"/>
      <c r="IU592"/>
      <c r="IV592"/>
    </row>
    <row r="593" spans="1:256" s="5" customFormat="1" hidden="1" outlineLevel="2" x14ac:dyDescent="0.2">
      <c r="A593" s="18"/>
      <c r="B593" s="18"/>
      <c r="C593" s="36"/>
      <c r="D593" s="485"/>
      <c r="E593" s="283">
        <v>8</v>
      </c>
      <c r="F593" s="38"/>
      <c r="G593" s="306"/>
      <c r="H593" s="308"/>
      <c r="I593" s="308"/>
      <c r="J593" s="308"/>
      <c r="K593" s="308"/>
      <c r="L593" s="308"/>
      <c r="M593" s="308"/>
      <c r="N593" s="307"/>
      <c r="O593" s="164">
        <f>IF(A9taxstdlife="n/a","n/a",IF(O$3&gt;(A9taxstdlife+$E593),((Input!$N$151+Input!$N$117)*$N$7)-SUM($N593:N593),((Input!$N$151+Input!$N$117)*$N$7)/A9taxstdlife))</f>
        <v>0</v>
      </c>
      <c r="P593" s="164">
        <f>IF(A9taxstdlife="n/a","n/a",IF(P$3&gt;(A9taxstdlife+$E593),((Input!$N$151+Input!$N$117)*$N$7)-SUM($N593:O593),((Input!$N$151+Input!$N$117)*$N$7)/A9taxstdlife))</f>
        <v>0</v>
      </c>
      <c r="Q593" s="164">
        <f>IF(A9taxstdlife="n/a","n/a",IF(Q$3&gt;(A9taxstdlife+$E593),((Input!$N$151+Input!$N$117)*$N$7)-SUM($N593:P593),((Input!$N$151+Input!$N$117)*$N$7)/A9taxstdlife))</f>
        <v>0</v>
      </c>
      <c r="R593" s="164">
        <f>IF(A9taxstdlife="n/a","n/a",IF(R$3&gt;(A9taxstdlife+$E593),((Input!$N$151+Input!$N$117)*$N$7)-SUM($N593:Q593),((Input!$N$151+Input!$N$117)*$N$7)/A9taxstdlife))</f>
        <v>0</v>
      </c>
      <c r="S593" s="164">
        <f>IF(A9taxstdlife="n/a","n/a",IF(S$3&gt;(A9taxstdlife+$E593),((Input!$N$151+Input!$N$117)*$N$7)-SUM($N593:R593),((Input!$N$151+Input!$N$117)*$N$7)/A9taxstdlife))</f>
        <v>0</v>
      </c>
      <c r="T593" s="164">
        <f>IF(A9taxstdlife="n/a","n/a",IF(T$3&gt;(A9taxstdlife+$E593),((Input!$N$151+Input!$N$117)*$N$7)-SUM($N593:S593),((Input!$N$151+Input!$N$117)*$N$7)/A9taxstdlife))</f>
        <v>0</v>
      </c>
      <c r="U593" s="164">
        <f>IF(A9taxstdlife="n/a","n/a",IF(U$3&gt;(A9taxstdlife+$E593),((Input!$N$151+Input!$N$117)*$N$7)-SUM($N593:T593),((Input!$N$151+Input!$N$117)*$N$7)/A9taxstdlife))</f>
        <v>0</v>
      </c>
      <c r="V593" s="164">
        <f>IF(A9taxstdlife="n/a","n/a",IF(V$3&gt;(A9taxstdlife+$E593),((Input!$N$151+Input!$N$117)*$N$7)-SUM($N593:U593),((Input!$N$151+Input!$N$117)*$N$7)/A9taxstdlife))</f>
        <v>0</v>
      </c>
      <c r="W593" s="164">
        <f>IF(A9taxstdlife="n/a","n/a",IF(W$3&gt;(A9taxstdlife+$E593),((Input!$N$151+Input!$N$117)*$N$7)-SUM($N593:V593),((Input!$N$151+Input!$N$117)*$N$7)/A9taxstdlife))</f>
        <v>0</v>
      </c>
      <c r="X593" s="164">
        <f>IF(A9taxstdlife="n/a","n/a",IF(X$3&gt;(A9taxstdlife+$E593),((Input!$N$151+Input!$N$117)*$N$7)-SUM($N593:W593),((Input!$N$151+Input!$N$117)*$N$7)/A9taxstdlife))</f>
        <v>0</v>
      </c>
      <c r="Y593" s="164">
        <f>IF(A9taxstdlife="n/a","n/a",IF(Y$3&gt;(A9taxstdlife+$E593),((Input!$N$151+Input!$N$117)*$N$7)-SUM($N593:X593),((Input!$N$151+Input!$N$117)*$N$7)/A9taxstdlife))</f>
        <v>0</v>
      </c>
      <c r="Z593" s="164">
        <f>IF(A9taxstdlife="n/a","n/a",IF(Z$3&gt;(A9taxstdlife+$E593),((Input!$N$151+Input!$N$117)*$N$7)-SUM($N593:Y593),((Input!$N$151+Input!$N$117)*$N$7)/A9taxstdlife))</f>
        <v>0</v>
      </c>
      <c r="AA593" s="164">
        <f>IF(A9taxstdlife="n/a","n/a",IF(AA$3&gt;(A9taxstdlife+$E593),((Input!$N$151+Input!$N$117)*$N$7)-SUM($N593:Z593),((Input!$N$151+Input!$N$117)*$N$7)/A9taxstdlife))</f>
        <v>0</v>
      </c>
      <c r="AB593" s="164">
        <f>IF(A9taxstdlife="n/a","n/a",IF(AB$3&gt;(A9taxstdlife+$E593),((Input!$N$151+Input!$N$117)*$N$7)-SUM($N593:AA593),((Input!$N$151+Input!$N$117)*$N$7)/A9taxstdlife))</f>
        <v>0</v>
      </c>
      <c r="AC593" s="164">
        <f>IF(A9taxstdlife="n/a","n/a",IF(AC$3&gt;(A9taxstdlife+$E593),((Input!$N$151+Input!$N$117)*$N$7)-SUM($N593:AB593),((Input!$N$151+Input!$N$117)*$N$7)/A9taxstdlife))</f>
        <v>0</v>
      </c>
      <c r="AD593" s="164">
        <f>IF(A9taxstdlife="n/a","n/a",IF(AD$3&gt;(A9taxstdlife+$E593),((Input!$N$151+Input!$N$117)*$N$7)-SUM($N593:AC593),((Input!$N$151+Input!$N$117)*$N$7)/A9taxstdlife))</f>
        <v>0</v>
      </c>
      <c r="AE593" s="164">
        <f>IF(A9taxstdlife="n/a","n/a",IF(AE$3&gt;(A9taxstdlife+$E593),((Input!$N$151+Input!$N$117)*$N$7)-SUM($N593:AD593),((Input!$N$151+Input!$N$117)*$N$7)/A9taxstdlife))</f>
        <v>0</v>
      </c>
      <c r="AF593" s="164">
        <f>IF(A9taxstdlife="n/a","n/a",IF(AF$3&gt;(A9taxstdlife+$E593),((Input!$N$151+Input!$N$117)*$N$7)-SUM($N593:AE593),((Input!$N$151+Input!$N$117)*$N$7)/A9taxstdlife))</f>
        <v>0</v>
      </c>
      <c r="AG593" s="164">
        <f>IF(A9taxstdlife="n/a","n/a",IF(AG$3&gt;(A9taxstdlife+$E593),((Input!$N$151+Input!$N$117)*$N$7)-SUM($N593:AF593),((Input!$N$151+Input!$N$117)*$N$7)/A9taxstdlife))</f>
        <v>0</v>
      </c>
      <c r="AH593" s="164">
        <f>IF(A9taxstdlife="n/a","n/a",IF(AH$3&gt;(A9taxstdlife+$E593),((Input!$N$151+Input!$N$117)*$N$7)-SUM($N593:AG593),((Input!$N$151+Input!$N$117)*$N$7)/A9taxstdlife))</f>
        <v>0</v>
      </c>
      <c r="AI593" s="164">
        <f>IF(A9taxstdlife="n/a","n/a",IF(AI$3&gt;(A9taxstdlife+$E593),((Input!$N$151+Input!$N$117)*$N$7)-SUM($N593:AH593),((Input!$N$151+Input!$N$117)*$N$7)/A9taxstdlife))</f>
        <v>0</v>
      </c>
      <c r="AJ593" s="164">
        <f>IF(A9taxstdlife="n/a","n/a",IF(AJ$3&gt;(A9taxstdlife+$E593),((Input!$N$151+Input!$N$117)*$N$7)-SUM($N593:AI593),((Input!$N$151+Input!$N$117)*$N$7)/A9taxstdlife))</f>
        <v>0</v>
      </c>
      <c r="AK593" s="164">
        <f>IF(A9taxstdlife="n/a","n/a",IF(AK$3&gt;(A9taxstdlife+$E593),((Input!$N$151+Input!$N$117)*$N$7)-SUM($N593:AJ593),((Input!$N$151+Input!$N$117)*$N$7)/A9taxstdlife))</f>
        <v>0</v>
      </c>
      <c r="AL593" s="164">
        <f>IF(A9taxstdlife="n/a","n/a",IF(AL$3&gt;(A9taxstdlife+$E593),((Input!$N$151+Input!$N$117)*$N$7)-SUM($N593:AK593),((Input!$N$151+Input!$N$117)*$N$7)/A9taxstdlife))</f>
        <v>0</v>
      </c>
      <c r="AM593" s="164">
        <f>IF(A9taxstdlife="n/a","n/a",IF(AM$3&gt;(A9taxstdlife+$E593),((Input!$N$151+Input!$N$117)*$N$7)-SUM($N593:AL593),((Input!$N$151+Input!$N$117)*$N$7)/A9taxstdlife))</f>
        <v>0</v>
      </c>
      <c r="AN593" s="164">
        <f>IF(A9taxstdlife="n/a","n/a",IF(AN$3&gt;(A9taxstdlife+$E593),((Input!$N$151+Input!$N$117)*$N$7)-SUM($N593:AM593),((Input!$N$151+Input!$N$117)*$N$7)/A9taxstdlife))</f>
        <v>0</v>
      </c>
      <c r="AO593" s="164">
        <f>IF(A9taxstdlife="n/a","n/a",IF(AO$3&gt;(A9taxstdlife+$E593),((Input!$N$151+Input!$N$117)*$N$7)-SUM($N593:AN593),((Input!$N$151+Input!$N$117)*$N$7)/A9taxstdlife))</f>
        <v>0</v>
      </c>
      <c r="AP593" s="164">
        <f>IF(A9taxstdlife="n/a","n/a",IF(AP$3&gt;(A9taxstdlife+$E593),((Input!$N$151+Input!$N$117)*$N$7)-SUM($N593:AO593),((Input!$N$151+Input!$N$117)*$N$7)/A9taxstdlife))</f>
        <v>0</v>
      </c>
      <c r="AQ593" s="164">
        <f>IF(A9taxstdlife="n/a","n/a",IF(AQ$3&gt;(A9taxstdlife+$E593),((Input!$N$151+Input!$N$117)*$N$7)-SUM($N593:AP593),((Input!$N$151+Input!$N$117)*$N$7)/A9taxstdlife))</f>
        <v>0</v>
      </c>
      <c r="AR593" s="164">
        <f>IF(A9taxstdlife="n/a","n/a",IF(AR$3&gt;(A9taxstdlife+$E593),((Input!$N$151+Input!$N$117)*$N$7)-SUM($N593:AQ593),((Input!$N$151+Input!$N$117)*$N$7)/A9taxstdlife))</f>
        <v>0</v>
      </c>
      <c r="AS593" s="164">
        <f>IF(A9taxstdlife="n/a","n/a",IF(AS$3&gt;(A9taxstdlife+$E593),((Input!$N$151+Input!$N$117)*$N$7)-SUM($N593:AR593),((Input!$N$151+Input!$N$117)*$N$7)/A9taxstdlife))</f>
        <v>0</v>
      </c>
      <c r="AT593" s="164">
        <f>IF(A9taxstdlife="n/a","n/a",IF(AT$3&gt;(A9taxstdlife+$E593),((Input!$N$151+Input!$N$117)*$N$7)-SUM($N593:AS593),((Input!$N$151+Input!$N$117)*$N$7)/A9taxstdlife))</f>
        <v>0</v>
      </c>
      <c r="AU593" s="164">
        <f>IF(A9taxstdlife="n/a","n/a",IF(AU$3&gt;(A9taxstdlife+$E593),((Input!$N$151+Input!$N$117)*$N$7)-SUM($N593:AT593),((Input!$N$151+Input!$N$117)*$N$7)/A9taxstdlife))</f>
        <v>0</v>
      </c>
      <c r="AV593" s="164">
        <f>IF(A9taxstdlife="n/a","n/a",IF(AV$3&gt;(A9taxstdlife+$E593),((Input!$N$151+Input!$N$117)*$N$7)-SUM($N593:AU593),((Input!$N$151+Input!$N$117)*$N$7)/A9taxstdlife))</f>
        <v>0</v>
      </c>
      <c r="AW593" s="164">
        <f>IF(A9taxstdlife="n/a","n/a",IF(AW$3&gt;(A9taxstdlife+$E593),((Input!$N$151+Input!$N$117)*$N$7)-SUM($N593:AV593),((Input!$N$151+Input!$N$117)*$N$7)/A9taxstdlife))</f>
        <v>0</v>
      </c>
      <c r="AX593" s="164">
        <f>IF(A9taxstdlife="n/a","n/a",IF(AX$3&gt;(A9taxstdlife+$E593),((Input!$N$151+Input!$N$117)*$N$7)-SUM($N593:AW593),((Input!$N$151+Input!$N$117)*$N$7)/A9taxstdlife))</f>
        <v>0</v>
      </c>
      <c r="AY593" s="164">
        <f>IF(A9taxstdlife="n/a","n/a",IF(AY$3&gt;(A9taxstdlife+$E593),((Input!$N$151+Input!$N$117)*$N$7)-SUM($N593:AX593),((Input!$N$151+Input!$N$117)*$N$7)/A9taxstdlife))</f>
        <v>0</v>
      </c>
      <c r="AZ593" s="164">
        <f>IF(A9taxstdlife="n/a","n/a",IF(AZ$3&gt;(A9taxstdlife+$E593),((Input!$N$151+Input!$N$117)*$N$7)-SUM($N593:AY593),((Input!$N$151+Input!$N$117)*$N$7)/A9taxstdlife))</f>
        <v>0</v>
      </c>
      <c r="BA593" s="164">
        <f>IF(A9taxstdlife="n/a","n/a",IF(BA$3&gt;(A9taxstdlife+$E593),((Input!$N$151+Input!$N$117)*$N$7)-SUM($N593:AZ593),((Input!$N$151+Input!$N$117)*$N$7)/A9taxstdlife))</f>
        <v>0</v>
      </c>
      <c r="BB593" s="164">
        <f>IF(A9taxstdlife="n/a","n/a",IF(BB$3&gt;(A9taxstdlife+$E593),((Input!$N$151+Input!$N$117)*$N$7)-SUM($N593:BA593),((Input!$N$151+Input!$N$117)*$N$7)/A9taxstdlife))</f>
        <v>0</v>
      </c>
      <c r="BC593" s="164">
        <f>IF(A9taxstdlife="n/a","n/a",IF(BC$3&gt;(A9taxstdlife+$E593),((Input!$N$151+Input!$N$117)*$N$7)-SUM($N593:BB593),((Input!$N$151+Input!$N$117)*$N$7)/A9taxstdlife))</f>
        <v>0</v>
      </c>
      <c r="BD593" s="164">
        <f>IF(A9taxstdlife="n/a","n/a",IF(BD$3&gt;(A9taxstdlife+$E593),((Input!$N$151+Input!$N$117)*$N$7)-SUM($N593:BC593),((Input!$N$151+Input!$N$117)*$N$7)/A9taxstdlife))</f>
        <v>0</v>
      </c>
      <c r="BE593" s="164">
        <f>IF(A9taxstdlife="n/a","n/a",IF(BE$3&gt;(A9taxstdlife+$E593),((Input!$N$151+Input!$N$117)*$N$7)-SUM($N593:BD593),((Input!$N$151+Input!$N$117)*$N$7)/A9taxstdlife))</f>
        <v>0</v>
      </c>
      <c r="BF593" s="164">
        <f>IF(A9taxstdlife="n/a","n/a",IF(BF$3&gt;(A9taxstdlife+$E593),((Input!$N$151+Input!$N$117)*$N$7)-SUM($N593:BE593),((Input!$N$151+Input!$N$117)*$N$7)/A9taxstdlife))</f>
        <v>0</v>
      </c>
      <c r="BG593" s="164">
        <f>IF(A9taxstdlife="n/a","n/a",IF(BG$3&gt;(A9taxstdlife+$E593),((Input!$N$151+Input!$N$117)*$N$7)-SUM($N593:BF593),((Input!$N$151+Input!$N$117)*$N$7)/A9taxstdlife))</f>
        <v>0</v>
      </c>
      <c r="BH593" s="164">
        <f>IF(A9taxstdlife="n/a","n/a",IF(BH$3&gt;(A9taxstdlife+$E593),((Input!$N$151+Input!$N$117)*$N$7)-SUM($N593:BG593),((Input!$N$151+Input!$N$117)*$N$7)/A9taxstdlife))</f>
        <v>0</v>
      </c>
      <c r="BI593" s="164">
        <f>IF(A9taxstdlife="n/a","n/a",IF(BI$3&gt;(A9taxstdlife+$E593),((Input!$N$151+Input!$N$117)*$N$7)-SUM($N593:BH593),((Input!$N$151+Input!$N$117)*$N$7)/A9taxstdlife))</f>
        <v>0</v>
      </c>
      <c r="BJ593" s="18"/>
      <c r="BK593" s="18"/>
      <c r="BL593"/>
      <c r="BM593"/>
      <c r="BN593"/>
      <c r="BO593"/>
      <c r="BP593"/>
      <c r="BQ593"/>
      <c r="BR593"/>
      <c r="BS593"/>
      <c r="BT593"/>
      <c r="BU593"/>
      <c r="BV593"/>
      <c r="BW593"/>
      <c r="BX593"/>
      <c r="BY593"/>
      <c r="BZ593"/>
      <c r="CA593"/>
      <c r="CB593"/>
      <c r="CC593"/>
      <c r="CD593"/>
      <c r="CE593"/>
      <c r="CF593"/>
      <c r="CG593"/>
      <c r="CH593"/>
      <c r="CI593"/>
      <c r="CJ593"/>
      <c r="CK593"/>
      <c r="CL593"/>
      <c r="CM593"/>
      <c r="CN593"/>
      <c r="CO593"/>
      <c r="CP593"/>
      <c r="CQ593"/>
      <c r="CR593"/>
      <c r="CS593"/>
      <c r="CT593"/>
      <c r="CU593"/>
      <c r="CV593"/>
      <c r="CW593"/>
      <c r="CX593"/>
      <c r="CY593"/>
      <c r="CZ593"/>
      <c r="DA593"/>
      <c r="DB593"/>
      <c r="DC593"/>
      <c r="DD593"/>
      <c r="DE593"/>
      <c r="DF593"/>
      <c r="DG593"/>
      <c r="DH593"/>
      <c r="DI593"/>
      <c r="DJ593"/>
      <c r="DK593"/>
      <c r="DL593"/>
      <c r="DM593"/>
      <c r="DN593"/>
      <c r="DO593"/>
      <c r="DP593"/>
      <c r="DQ593"/>
      <c r="DR593"/>
      <c r="DS593"/>
      <c r="DT593"/>
      <c r="DU593"/>
      <c r="DV593"/>
      <c r="DW593"/>
      <c r="DX593"/>
      <c r="DY593"/>
      <c r="DZ593"/>
      <c r="EA593"/>
      <c r="EB593"/>
      <c r="EC593"/>
      <c r="ED593"/>
      <c r="EE593"/>
      <c r="EF593"/>
      <c r="EG593"/>
      <c r="EH593"/>
      <c r="EI593"/>
      <c r="EJ593"/>
      <c r="EK593"/>
      <c r="EL593"/>
      <c r="EM593"/>
      <c r="EN593"/>
      <c r="EO593"/>
      <c r="EP593"/>
      <c r="EQ593"/>
      <c r="ER593"/>
      <c r="ES593"/>
      <c r="ET593"/>
      <c r="EU593"/>
      <c r="EV593"/>
      <c r="EW593"/>
      <c r="EX593"/>
      <c r="EY593"/>
      <c r="EZ593"/>
      <c r="FA593"/>
      <c r="FB593"/>
      <c r="FC593"/>
      <c r="FD593"/>
      <c r="FE593"/>
      <c r="FF593"/>
      <c r="FG593"/>
      <c r="FH593"/>
      <c r="FI593"/>
      <c r="FJ593"/>
      <c r="FK593"/>
      <c r="FL593"/>
      <c r="FM593"/>
      <c r="FN593"/>
      <c r="FO593"/>
      <c r="FP593"/>
      <c r="FQ593"/>
      <c r="FR593"/>
      <c r="FS593"/>
      <c r="FT593"/>
      <c r="FU593"/>
      <c r="FV593"/>
      <c r="FW593"/>
      <c r="FX593"/>
      <c r="FY593"/>
      <c r="FZ593"/>
      <c r="GA593"/>
      <c r="GB593"/>
      <c r="GC593"/>
      <c r="GD593"/>
      <c r="GE593"/>
      <c r="GF593"/>
      <c r="GG593"/>
      <c r="GH593"/>
      <c r="GI593"/>
      <c r="GJ593"/>
      <c r="GK593"/>
      <c r="GL593"/>
      <c r="GM593"/>
      <c r="GN593"/>
      <c r="GO593"/>
      <c r="GP593"/>
      <c r="GQ593"/>
      <c r="GR593"/>
      <c r="GS593"/>
      <c r="GT593"/>
      <c r="GU593"/>
      <c r="GV593"/>
      <c r="GW593"/>
      <c r="GX593"/>
      <c r="GY593"/>
      <c r="GZ593"/>
      <c r="HA593"/>
      <c r="HB593"/>
      <c r="HC593"/>
      <c r="HD593"/>
      <c r="HE593"/>
      <c r="HF593"/>
      <c r="HG593"/>
      <c r="HH593"/>
      <c r="HI593"/>
      <c r="HJ593"/>
      <c r="HK593"/>
      <c r="HL593"/>
      <c r="HM593"/>
      <c r="HN593"/>
      <c r="HO593"/>
      <c r="HP593"/>
      <c r="HQ593"/>
      <c r="HR593"/>
      <c r="HS593"/>
      <c r="HT593"/>
      <c r="HU593"/>
      <c r="HV593"/>
      <c r="HW593"/>
      <c r="HX593"/>
      <c r="HY593"/>
      <c r="HZ593"/>
      <c r="IA593"/>
      <c r="IB593"/>
      <c r="IC593"/>
      <c r="ID593"/>
      <c r="IE593"/>
      <c r="IF593"/>
      <c r="IG593"/>
      <c r="IH593"/>
      <c r="II593"/>
      <c r="IJ593"/>
      <c r="IK593"/>
      <c r="IL593"/>
      <c r="IM593"/>
      <c r="IN593"/>
      <c r="IO593"/>
      <c r="IP593"/>
      <c r="IQ593"/>
      <c r="IR593"/>
      <c r="IS593"/>
      <c r="IT593"/>
      <c r="IU593"/>
      <c r="IV593"/>
    </row>
    <row r="594" spans="1:256" s="5" customFormat="1" hidden="1" outlineLevel="2" x14ac:dyDescent="0.2">
      <c r="A594" s="18"/>
      <c r="B594" s="18"/>
      <c r="C594" s="36"/>
      <c r="D594" s="485"/>
      <c r="E594" s="283">
        <v>9</v>
      </c>
      <c r="F594" s="38"/>
      <c r="G594" s="306"/>
      <c r="H594" s="308"/>
      <c r="I594" s="308"/>
      <c r="J594" s="308"/>
      <c r="K594" s="308"/>
      <c r="L594" s="308"/>
      <c r="M594" s="308"/>
      <c r="N594" s="308"/>
      <c r="O594" s="307"/>
      <c r="P594" s="164">
        <f>IF(A9taxstdlife="n/a","n/a",IF(P$3&gt;(A9taxstdlife+$E594),((Input!$O$151+Input!$O$117)*$O$7)-SUM($O594:O594),((Input!$O$151+Input!$O$117)*$O$7)/A9taxstdlife))</f>
        <v>0</v>
      </c>
      <c r="Q594" s="164">
        <f>IF(A9taxstdlife="n/a","n/a",IF(Q$3&gt;(A9taxstdlife+$E594),((Input!$O$151+Input!$O$117)*$O$7)-SUM($O594:P594),((Input!$O$151+Input!$O$117)*$O$7)/A9taxstdlife))</f>
        <v>0</v>
      </c>
      <c r="R594" s="164">
        <f>IF(A9taxstdlife="n/a","n/a",IF(R$3&gt;(A9taxstdlife+$E594),((Input!$O$151+Input!$O$117)*$O$7)-SUM($O594:Q594),((Input!$O$151+Input!$O$117)*$O$7)/A9taxstdlife))</f>
        <v>0</v>
      </c>
      <c r="S594" s="164">
        <f>IF(A9taxstdlife="n/a","n/a",IF(S$3&gt;(A9taxstdlife+$E594),((Input!$O$151+Input!$O$117)*$O$7)-SUM($O594:R594),((Input!$O$151+Input!$O$117)*$O$7)/A9taxstdlife))</f>
        <v>0</v>
      </c>
      <c r="T594" s="164">
        <f>IF(A9taxstdlife="n/a","n/a",IF(T$3&gt;(A9taxstdlife+$E594),((Input!$O$151+Input!$O$117)*$O$7)-SUM($O594:S594),((Input!$O$151+Input!$O$117)*$O$7)/A9taxstdlife))</f>
        <v>0</v>
      </c>
      <c r="U594" s="164">
        <f>IF(A9taxstdlife="n/a","n/a",IF(U$3&gt;(A9taxstdlife+$E594),((Input!$O$151+Input!$O$117)*$O$7)-SUM($O594:T594),((Input!$O$151+Input!$O$117)*$O$7)/A9taxstdlife))</f>
        <v>0</v>
      </c>
      <c r="V594" s="164">
        <f>IF(A9taxstdlife="n/a","n/a",IF(V$3&gt;(A9taxstdlife+$E594),((Input!$O$151+Input!$O$117)*$O$7)-SUM($O594:U594),((Input!$O$151+Input!$O$117)*$O$7)/A9taxstdlife))</f>
        <v>0</v>
      </c>
      <c r="W594" s="164">
        <f>IF(A9taxstdlife="n/a","n/a",IF(W$3&gt;(A9taxstdlife+$E594),((Input!$O$151+Input!$O$117)*$O$7)-SUM($O594:V594),((Input!$O$151+Input!$O$117)*$O$7)/A9taxstdlife))</f>
        <v>0</v>
      </c>
      <c r="X594" s="164">
        <f>IF(A9taxstdlife="n/a","n/a",IF(X$3&gt;(A9taxstdlife+$E594),((Input!$O$151+Input!$O$117)*$O$7)-SUM($O594:W594),((Input!$O$151+Input!$O$117)*$O$7)/A9taxstdlife))</f>
        <v>0</v>
      </c>
      <c r="Y594" s="164">
        <f>IF(A9taxstdlife="n/a","n/a",IF(Y$3&gt;(A9taxstdlife+$E594),((Input!$O$151+Input!$O$117)*$O$7)-SUM($O594:X594),((Input!$O$151+Input!$O$117)*$O$7)/A9taxstdlife))</f>
        <v>0</v>
      </c>
      <c r="Z594" s="164">
        <f>IF(A9taxstdlife="n/a","n/a",IF(Z$3&gt;(A9taxstdlife+$E594),((Input!$O$151+Input!$O$117)*$O$7)-SUM($O594:Y594),((Input!$O$151+Input!$O$117)*$O$7)/A9taxstdlife))</f>
        <v>0</v>
      </c>
      <c r="AA594" s="164">
        <f>IF(A9taxstdlife="n/a","n/a",IF(AA$3&gt;(A9taxstdlife+$E594),((Input!$O$151+Input!$O$117)*$O$7)-SUM($O594:Z594),((Input!$O$151+Input!$O$117)*$O$7)/A9taxstdlife))</f>
        <v>0</v>
      </c>
      <c r="AB594" s="164">
        <f>IF(A9taxstdlife="n/a","n/a",IF(AB$3&gt;(A9taxstdlife+$E594),((Input!$O$151+Input!$O$117)*$O$7)-SUM($O594:AA594),((Input!$O$151+Input!$O$117)*$O$7)/A9taxstdlife))</f>
        <v>0</v>
      </c>
      <c r="AC594" s="164">
        <f>IF(A9taxstdlife="n/a","n/a",IF(AC$3&gt;(A9taxstdlife+$E594),((Input!$O$151+Input!$O$117)*$O$7)-SUM($O594:AB594),((Input!$O$151+Input!$O$117)*$O$7)/A9taxstdlife))</f>
        <v>0</v>
      </c>
      <c r="AD594" s="164">
        <f>IF(A9taxstdlife="n/a","n/a",IF(AD$3&gt;(A9taxstdlife+$E594),((Input!$O$151+Input!$O$117)*$O$7)-SUM($O594:AC594),((Input!$O$151+Input!$O$117)*$O$7)/A9taxstdlife))</f>
        <v>0</v>
      </c>
      <c r="AE594" s="164">
        <f>IF(A9taxstdlife="n/a","n/a",IF(AE$3&gt;(A9taxstdlife+$E594),((Input!$O$151+Input!$O$117)*$O$7)-SUM($O594:AD594),((Input!$O$151+Input!$O$117)*$O$7)/A9taxstdlife))</f>
        <v>0</v>
      </c>
      <c r="AF594" s="164">
        <f>IF(A9taxstdlife="n/a","n/a",IF(AF$3&gt;(A9taxstdlife+$E594),((Input!$O$151+Input!$O$117)*$O$7)-SUM($O594:AE594),((Input!$O$151+Input!$O$117)*$O$7)/A9taxstdlife))</f>
        <v>0</v>
      </c>
      <c r="AG594" s="164">
        <f>IF(A9taxstdlife="n/a","n/a",IF(AG$3&gt;(A9taxstdlife+$E594),((Input!$O$151+Input!$O$117)*$O$7)-SUM($O594:AF594),((Input!$O$151+Input!$O$117)*$O$7)/A9taxstdlife))</f>
        <v>0</v>
      </c>
      <c r="AH594" s="164">
        <f>IF(A9taxstdlife="n/a","n/a",IF(AH$3&gt;(A9taxstdlife+$E594),((Input!$O$151+Input!$O$117)*$O$7)-SUM($O594:AG594),((Input!$O$151+Input!$O$117)*$O$7)/A9taxstdlife))</f>
        <v>0</v>
      </c>
      <c r="AI594" s="164">
        <f>IF(A9taxstdlife="n/a","n/a",IF(AI$3&gt;(A9taxstdlife+$E594),((Input!$O$151+Input!$O$117)*$O$7)-SUM($O594:AH594),((Input!$O$151+Input!$O$117)*$O$7)/A9taxstdlife))</f>
        <v>0</v>
      </c>
      <c r="AJ594" s="164">
        <f>IF(A9taxstdlife="n/a","n/a",IF(AJ$3&gt;(A9taxstdlife+$E594),((Input!$O$151+Input!$O$117)*$O$7)-SUM($O594:AI594),((Input!$O$151+Input!$O$117)*$O$7)/A9taxstdlife))</f>
        <v>0</v>
      </c>
      <c r="AK594" s="164">
        <f>IF(A9taxstdlife="n/a","n/a",IF(AK$3&gt;(A9taxstdlife+$E594),((Input!$O$151+Input!$O$117)*$O$7)-SUM($O594:AJ594),((Input!$O$151+Input!$O$117)*$O$7)/A9taxstdlife))</f>
        <v>0</v>
      </c>
      <c r="AL594" s="164">
        <f>IF(A9taxstdlife="n/a","n/a",IF(AL$3&gt;(A9taxstdlife+$E594),((Input!$O$151+Input!$O$117)*$O$7)-SUM($O594:AK594),((Input!$O$151+Input!$O$117)*$O$7)/A9taxstdlife))</f>
        <v>0</v>
      </c>
      <c r="AM594" s="164">
        <f>IF(A9taxstdlife="n/a","n/a",IF(AM$3&gt;(A9taxstdlife+$E594),((Input!$O$151+Input!$O$117)*$O$7)-SUM($O594:AL594),((Input!$O$151+Input!$O$117)*$O$7)/A9taxstdlife))</f>
        <v>0</v>
      </c>
      <c r="AN594" s="164">
        <f>IF(A9taxstdlife="n/a","n/a",IF(AN$3&gt;(A9taxstdlife+$E594),((Input!$O$151+Input!$O$117)*$O$7)-SUM($O594:AM594),((Input!$O$151+Input!$O$117)*$O$7)/A9taxstdlife))</f>
        <v>0</v>
      </c>
      <c r="AO594" s="164">
        <f>IF(A9taxstdlife="n/a","n/a",IF(AO$3&gt;(A9taxstdlife+$E594),((Input!$O$151+Input!$O$117)*$O$7)-SUM($O594:AN594),((Input!$O$151+Input!$O$117)*$O$7)/A9taxstdlife))</f>
        <v>0</v>
      </c>
      <c r="AP594" s="164">
        <f>IF(A9taxstdlife="n/a","n/a",IF(AP$3&gt;(A9taxstdlife+$E594),((Input!$O$151+Input!$O$117)*$O$7)-SUM($O594:AO594),((Input!$O$151+Input!$O$117)*$O$7)/A9taxstdlife))</f>
        <v>0</v>
      </c>
      <c r="AQ594" s="164">
        <f>IF(A9taxstdlife="n/a","n/a",IF(AQ$3&gt;(A9taxstdlife+$E594),((Input!$O$151+Input!$O$117)*$O$7)-SUM($O594:AP594),((Input!$O$151+Input!$O$117)*$O$7)/A9taxstdlife))</f>
        <v>0</v>
      </c>
      <c r="AR594" s="164">
        <f>IF(A9taxstdlife="n/a","n/a",IF(AR$3&gt;(A9taxstdlife+$E594),((Input!$O$151+Input!$O$117)*$O$7)-SUM($O594:AQ594),((Input!$O$151+Input!$O$117)*$O$7)/A9taxstdlife))</f>
        <v>0</v>
      </c>
      <c r="AS594" s="164">
        <f>IF(A9taxstdlife="n/a","n/a",IF(AS$3&gt;(A9taxstdlife+$E594),((Input!$O$151+Input!$O$117)*$O$7)-SUM($O594:AR594),((Input!$O$151+Input!$O$117)*$O$7)/A9taxstdlife))</f>
        <v>0</v>
      </c>
      <c r="AT594" s="164">
        <f>IF(A9taxstdlife="n/a","n/a",IF(AT$3&gt;(A9taxstdlife+$E594),((Input!$O$151+Input!$O$117)*$O$7)-SUM($O594:AS594),((Input!$O$151+Input!$O$117)*$O$7)/A9taxstdlife))</f>
        <v>0</v>
      </c>
      <c r="AU594" s="164">
        <f>IF(A9taxstdlife="n/a","n/a",IF(AU$3&gt;(A9taxstdlife+$E594),((Input!$O$151+Input!$O$117)*$O$7)-SUM($O594:AT594),((Input!$O$151+Input!$O$117)*$O$7)/A9taxstdlife))</f>
        <v>0</v>
      </c>
      <c r="AV594" s="164">
        <f>IF(A9taxstdlife="n/a","n/a",IF(AV$3&gt;(A9taxstdlife+$E594),((Input!$O$151+Input!$O$117)*$O$7)-SUM($O594:AU594),((Input!$O$151+Input!$O$117)*$O$7)/A9taxstdlife))</f>
        <v>0</v>
      </c>
      <c r="AW594" s="164">
        <f>IF(A9taxstdlife="n/a","n/a",IF(AW$3&gt;(A9taxstdlife+$E594),((Input!$O$151+Input!$O$117)*$O$7)-SUM($O594:AV594),((Input!$O$151+Input!$O$117)*$O$7)/A9taxstdlife))</f>
        <v>0</v>
      </c>
      <c r="AX594" s="164">
        <f>IF(A9taxstdlife="n/a","n/a",IF(AX$3&gt;(A9taxstdlife+$E594),((Input!$O$151+Input!$O$117)*$O$7)-SUM($O594:AW594),((Input!$O$151+Input!$O$117)*$O$7)/A9taxstdlife))</f>
        <v>0</v>
      </c>
      <c r="AY594" s="164">
        <f>IF(A9taxstdlife="n/a","n/a",IF(AY$3&gt;(A9taxstdlife+$E594),((Input!$O$151+Input!$O$117)*$O$7)-SUM($O594:AX594),((Input!$O$151+Input!$O$117)*$O$7)/A9taxstdlife))</f>
        <v>0</v>
      </c>
      <c r="AZ594" s="164">
        <f>IF(A9taxstdlife="n/a","n/a",IF(AZ$3&gt;(A9taxstdlife+$E594),((Input!$O$151+Input!$O$117)*$O$7)-SUM($O594:AY594),((Input!$O$151+Input!$O$117)*$O$7)/A9taxstdlife))</f>
        <v>0</v>
      </c>
      <c r="BA594" s="164">
        <f>IF(A9taxstdlife="n/a","n/a",IF(BA$3&gt;(A9taxstdlife+$E594),((Input!$O$151+Input!$O$117)*$O$7)-SUM($O594:AZ594),((Input!$O$151+Input!$O$117)*$O$7)/A9taxstdlife))</f>
        <v>0</v>
      </c>
      <c r="BB594" s="164">
        <f>IF(A9taxstdlife="n/a","n/a",IF(BB$3&gt;(A9taxstdlife+$E594),((Input!$O$151+Input!$O$117)*$O$7)-SUM($O594:BA594),((Input!$O$151+Input!$O$117)*$O$7)/A9taxstdlife))</f>
        <v>0</v>
      </c>
      <c r="BC594" s="164">
        <f>IF(A9taxstdlife="n/a","n/a",IF(BC$3&gt;(A9taxstdlife+$E594),((Input!$O$151+Input!$O$117)*$O$7)-SUM($O594:BB594),((Input!$O$151+Input!$O$117)*$O$7)/A9taxstdlife))</f>
        <v>0</v>
      </c>
      <c r="BD594" s="164">
        <f>IF(A9taxstdlife="n/a","n/a",IF(BD$3&gt;(A9taxstdlife+$E594),((Input!$O$151+Input!$O$117)*$O$7)-SUM($O594:BC594),((Input!$O$151+Input!$O$117)*$O$7)/A9taxstdlife))</f>
        <v>0</v>
      </c>
      <c r="BE594" s="164">
        <f>IF(A9taxstdlife="n/a","n/a",IF(BE$3&gt;(A9taxstdlife+$E594),((Input!$O$151+Input!$O$117)*$O$7)-SUM($O594:BD594),((Input!$O$151+Input!$O$117)*$O$7)/A9taxstdlife))</f>
        <v>0</v>
      </c>
      <c r="BF594" s="164">
        <f>IF(A9taxstdlife="n/a","n/a",IF(BF$3&gt;(A9taxstdlife+$E594),((Input!$O$151+Input!$O$117)*$O$7)-SUM($O594:BE594),((Input!$O$151+Input!$O$117)*$O$7)/A9taxstdlife))</f>
        <v>0</v>
      </c>
      <c r="BG594" s="164">
        <f>IF(A9taxstdlife="n/a","n/a",IF(BG$3&gt;(A9taxstdlife+$E594),((Input!$O$151+Input!$O$117)*$O$7)-SUM($O594:BF594),((Input!$O$151+Input!$O$117)*$O$7)/A9taxstdlife))</f>
        <v>0</v>
      </c>
      <c r="BH594" s="164">
        <f>IF(A9taxstdlife="n/a","n/a",IF(BH$3&gt;(A9taxstdlife+$E594),((Input!$O$151+Input!$O$117)*$O$7)-SUM($O594:BG594),((Input!$O$151+Input!$O$117)*$O$7)/A9taxstdlife))</f>
        <v>0</v>
      </c>
      <c r="BI594" s="164">
        <f>IF(A9taxstdlife="n/a","n/a",IF(BI$3&gt;(A9taxstdlife+$E594),((Input!$O$151+Input!$O$117)*$O$7)-SUM($O594:BH594),((Input!$O$151+Input!$O$117)*$O$7)/A9taxstdlife))</f>
        <v>0</v>
      </c>
      <c r="BJ594" s="18"/>
      <c r="BK594" s="18"/>
      <c r="BL594"/>
      <c r="BM594"/>
      <c r="BN594"/>
      <c r="BO594"/>
      <c r="BP594"/>
      <c r="BQ594"/>
      <c r="BR594"/>
      <c r="BS594"/>
      <c r="BT594"/>
      <c r="BU594"/>
      <c r="BV594"/>
      <c r="BW594"/>
      <c r="BX594"/>
      <c r="BY594"/>
      <c r="BZ594"/>
      <c r="CA594"/>
      <c r="CB594"/>
      <c r="CC594"/>
      <c r="CD594"/>
      <c r="CE594"/>
      <c r="CF594"/>
      <c r="CG594"/>
      <c r="CH594"/>
      <c r="CI594"/>
      <c r="CJ594"/>
      <c r="CK594"/>
      <c r="CL594"/>
      <c r="CM594"/>
      <c r="CN594"/>
      <c r="CO594"/>
      <c r="CP594"/>
      <c r="CQ594"/>
      <c r="CR594"/>
      <c r="CS594"/>
      <c r="CT594"/>
      <c r="CU594"/>
      <c r="CV594"/>
      <c r="CW594"/>
      <c r="CX594"/>
      <c r="CY594"/>
      <c r="CZ594"/>
      <c r="DA594"/>
      <c r="DB594"/>
      <c r="DC594"/>
      <c r="DD594"/>
      <c r="DE594"/>
      <c r="DF594"/>
      <c r="DG594"/>
      <c r="DH594"/>
      <c r="DI594"/>
      <c r="DJ594"/>
      <c r="DK594"/>
      <c r="DL594"/>
      <c r="DM594"/>
      <c r="DN594"/>
      <c r="DO594"/>
      <c r="DP594"/>
      <c r="DQ594"/>
      <c r="DR594"/>
      <c r="DS594"/>
      <c r="DT594"/>
      <c r="DU594"/>
      <c r="DV594"/>
      <c r="DW594"/>
      <c r="DX594"/>
      <c r="DY594"/>
      <c r="DZ594"/>
      <c r="EA594"/>
      <c r="EB594"/>
      <c r="EC594"/>
      <c r="ED594"/>
      <c r="EE594"/>
      <c r="EF594"/>
      <c r="EG594"/>
      <c r="EH594"/>
      <c r="EI594"/>
      <c r="EJ594"/>
      <c r="EK594"/>
      <c r="EL594"/>
      <c r="EM594"/>
      <c r="EN594"/>
      <c r="EO594"/>
      <c r="EP594"/>
      <c r="EQ594"/>
      <c r="ER594"/>
      <c r="ES594"/>
      <c r="ET594"/>
      <c r="EU594"/>
      <c r="EV594"/>
      <c r="EW594"/>
      <c r="EX594"/>
      <c r="EY594"/>
      <c r="EZ594"/>
      <c r="FA594"/>
      <c r="FB594"/>
      <c r="FC594"/>
      <c r="FD594"/>
      <c r="FE594"/>
      <c r="FF594"/>
      <c r="FG594"/>
      <c r="FH594"/>
      <c r="FI594"/>
      <c r="FJ594"/>
      <c r="FK594"/>
      <c r="FL594"/>
      <c r="FM594"/>
      <c r="FN594"/>
      <c r="FO594"/>
      <c r="FP594"/>
      <c r="FQ594"/>
      <c r="FR594"/>
      <c r="FS594"/>
      <c r="FT594"/>
      <c r="FU594"/>
      <c r="FV594"/>
      <c r="FW594"/>
      <c r="FX594"/>
      <c r="FY594"/>
      <c r="FZ594"/>
      <c r="GA594"/>
      <c r="GB594"/>
      <c r="GC594"/>
      <c r="GD594"/>
      <c r="GE594"/>
      <c r="GF594"/>
      <c r="GG594"/>
      <c r="GH594"/>
      <c r="GI594"/>
      <c r="GJ594"/>
      <c r="GK594"/>
      <c r="GL594"/>
      <c r="GM594"/>
      <c r="GN594"/>
      <c r="GO594"/>
      <c r="GP594"/>
      <c r="GQ594"/>
      <c r="GR594"/>
      <c r="GS594"/>
      <c r="GT594"/>
      <c r="GU594"/>
      <c r="GV594"/>
      <c r="GW594"/>
      <c r="GX594"/>
      <c r="GY594"/>
      <c r="GZ594"/>
      <c r="HA594"/>
      <c r="HB594"/>
      <c r="HC594"/>
      <c r="HD594"/>
      <c r="HE594"/>
      <c r="HF594"/>
      <c r="HG594"/>
      <c r="HH594"/>
      <c r="HI594"/>
      <c r="HJ594"/>
      <c r="HK594"/>
      <c r="HL594"/>
      <c r="HM594"/>
      <c r="HN594"/>
      <c r="HO594"/>
      <c r="HP594"/>
      <c r="HQ594"/>
      <c r="HR594"/>
      <c r="HS594"/>
      <c r="HT594"/>
      <c r="HU594"/>
      <c r="HV594"/>
      <c r="HW594"/>
      <c r="HX594"/>
      <c r="HY594"/>
      <c r="HZ594"/>
      <c r="IA594"/>
      <c r="IB594"/>
      <c r="IC594"/>
      <c r="ID594"/>
      <c r="IE594"/>
      <c r="IF594"/>
      <c r="IG594"/>
      <c r="IH594"/>
      <c r="II594"/>
      <c r="IJ594"/>
      <c r="IK594"/>
      <c r="IL594"/>
      <c r="IM594"/>
      <c r="IN594"/>
      <c r="IO594"/>
      <c r="IP594"/>
      <c r="IQ594"/>
      <c r="IR594"/>
      <c r="IS594"/>
      <c r="IT594"/>
      <c r="IU594"/>
      <c r="IV594"/>
    </row>
    <row r="595" spans="1:256" s="5" customFormat="1" hidden="1" outlineLevel="2" x14ac:dyDescent="0.2">
      <c r="A595" s="18"/>
      <c r="B595" s="18"/>
      <c r="C595" s="36"/>
      <c r="D595" s="485"/>
      <c r="E595" s="284">
        <v>10</v>
      </c>
      <c r="F595" s="38"/>
      <c r="G595" s="306"/>
      <c r="H595" s="308"/>
      <c r="I595" s="308"/>
      <c r="J595" s="308"/>
      <c r="K595" s="308"/>
      <c r="L595" s="308"/>
      <c r="M595" s="308"/>
      <c r="N595" s="308"/>
      <c r="O595" s="308"/>
      <c r="P595" s="307"/>
      <c r="Q595" s="164">
        <f>IF(A9taxstdlife="n/a","n/a",IF(Q$3&gt;(A9taxstdlife+$E595),((Input!$P$151+Input!$P$117)*$P$7)-SUM($P595:P595),((Input!$P$151+Input!$P$117)*$P$7)/A9taxstdlife))</f>
        <v>0</v>
      </c>
      <c r="R595" s="164">
        <f>IF(A9taxstdlife="n/a","n/a",IF(R$3&gt;(A9taxstdlife+$E595),((Input!$P$151+Input!$P$117)*$P$7)-SUM($P595:Q595),((Input!$P$151+Input!$P$117)*$P$7)/A9taxstdlife))</f>
        <v>0</v>
      </c>
      <c r="S595" s="164">
        <f>IF(A9taxstdlife="n/a","n/a",IF(S$3&gt;(A9taxstdlife+$E595),((Input!$P$151+Input!$P$117)*$P$7)-SUM($P595:R595),((Input!$P$151+Input!$P$117)*$P$7)/A9taxstdlife))</f>
        <v>0</v>
      </c>
      <c r="T595" s="164">
        <f>IF(A9taxstdlife="n/a","n/a",IF(T$3&gt;(A9taxstdlife+$E595),((Input!$P$151+Input!$P$117)*$P$7)-SUM($P595:S595),((Input!$P$151+Input!$P$117)*$P$7)/A9taxstdlife))</f>
        <v>0</v>
      </c>
      <c r="U595" s="164">
        <f>IF(A9taxstdlife="n/a","n/a",IF(U$3&gt;(A9taxstdlife+$E595),((Input!$P$151+Input!$P$117)*$P$7)-SUM($P595:T595),((Input!$P$151+Input!$P$117)*$P$7)/A9taxstdlife))</f>
        <v>0</v>
      </c>
      <c r="V595" s="164">
        <f>IF(A9taxstdlife="n/a","n/a",IF(V$3&gt;(A9taxstdlife+$E595),((Input!$P$151+Input!$P$117)*$P$7)-SUM($P595:U595),((Input!$P$151+Input!$P$117)*$P$7)/A9taxstdlife))</f>
        <v>0</v>
      </c>
      <c r="W595" s="164">
        <f>IF(A9taxstdlife="n/a","n/a",IF(W$3&gt;(A9taxstdlife+$E595),((Input!$P$151+Input!$P$117)*$P$7)-SUM($P595:V595),((Input!$P$151+Input!$P$117)*$P$7)/A9taxstdlife))</f>
        <v>0</v>
      </c>
      <c r="X595" s="164">
        <f>IF(A9taxstdlife="n/a","n/a",IF(X$3&gt;(A9taxstdlife+$E595),((Input!$P$151+Input!$P$117)*$P$7)-SUM($P595:W595),((Input!$P$151+Input!$P$117)*$P$7)/A9taxstdlife))</f>
        <v>0</v>
      </c>
      <c r="Y595" s="164">
        <f>IF(A9taxstdlife="n/a","n/a",IF(Y$3&gt;(A9taxstdlife+$E595),((Input!$P$151+Input!$P$117)*$P$7)-SUM($P595:X595),((Input!$P$151+Input!$P$117)*$P$7)/A9taxstdlife))</f>
        <v>0</v>
      </c>
      <c r="Z595" s="164">
        <f>IF(A9taxstdlife="n/a","n/a",IF(Z$3&gt;(A9taxstdlife+$E595),((Input!$P$151+Input!$P$117)*$P$7)-SUM($P595:Y595),((Input!$P$151+Input!$P$117)*$P$7)/A9taxstdlife))</f>
        <v>0</v>
      </c>
      <c r="AA595" s="164">
        <f>IF(A9taxstdlife="n/a","n/a",IF(AA$3&gt;(A9taxstdlife+$E595),((Input!$P$151+Input!$P$117)*$P$7)-SUM($P595:Z595),((Input!$P$151+Input!$P$117)*$P$7)/A9taxstdlife))</f>
        <v>0</v>
      </c>
      <c r="AB595" s="164">
        <f>IF(A9taxstdlife="n/a","n/a",IF(AB$3&gt;(A9taxstdlife+$E595),((Input!$P$151+Input!$P$117)*$P$7)-SUM($P595:AA595),((Input!$P$151+Input!$P$117)*$P$7)/A9taxstdlife))</f>
        <v>0</v>
      </c>
      <c r="AC595" s="164">
        <f>IF(A9taxstdlife="n/a","n/a",IF(AC$3&gt;(A9taxstdlife+$E595),((Input!$P$151+Input!$P$117)*$P$7)-SUM($P595:AB595),((Input!$P$151+Input!$P$117)*$P$7)/A9taxstdlife))</f>
        <v>0</v>
      </c>
      <c r="AD595" s="164">
        <f>IF(A9taxstdlife="n/a","n/a",IF(AD$3&gt;(A9taxstdlife+$E595),((Input!$P$151+Input!$P$117)*$P$7)-SUM($P595:AC595),((Input!$P$151+Input!$P$117)*$P$7)/A9taxstdlife))</f>
        <v>0</v>
      </c>
      <c r="AE595" s="164">
        <f>IF(A9taxstdlife="n/a","n/a",IF(AE$3&gt;(A9taxstdlife+$E595),((Input!$P$151+Input!$P$117)*$P$7)-SUM($P595:AD595),((Input!$P$151+Input!$P$117)*$P$7)/A9taxstdlife))</f>
        <v>0</v>
      </c>
      <c r="AF595" s="164">
        <f>IF(A9taxstdlife="n/a","n/a",IF(AF$3&gt;(A9taxstdlife+$E595),((Input!$P$151+Input!$P$117)*$P$7)-SUM($P595:AE595),((Input!$P$151+Input!$P$117)*$P$7)/A9taxstdlife))</f>
        <v>0</v>
      </c>
      <c r="AG595" s="164">
        <f>IF(A9taxstdlife="n/a","n/a",IF(AG$3&gt;(A9taxstdlife+$E595),((Input!$P$151+Input!$P$117)*$P$7)-SUM($P595:AF595),((Input!$P$151+Input!$P$117)*$P$7)/A9taxstdlife))</f>
        <v>0</v>
      </c>
      <c r="AH595" s="164">
        <f>IF(A9taxstdlife="n/a","n/a",IF(AH$3&gt;(A9taxstdlife+$E595),((Input!$P$151+Input!$P$117)*$P$7)-SUM($P595:AG595),((Input!$P$151+Input!$P$117)*$P$7)/A9taxstdlife))</f>
        <v>0</v>
      </c>
      <c r="AI595" s="164">
        <f>IF(A9taxstdlife="n/a","n/a",IF(AI$3&gt;(A9taxstdlife+$E595),((Input!$P$151+Input!$P$117)*$P$7)-SUM($P595:AH595),((Input!$P$151+Input!$P$117)*$P$7)/A9taxstdlife))</f>
        <v>0</v>
      </c>
      <c r="AJ595" s="164">
        <f>IF(A9taxstdlife="n/a","n/a",IF(AJ$3&gt;(A9taxstdlife+$E595),((Input!$P$151+Input!$P$117)*$P$7)-SUM($P595:AI595),((Input!$P$151+Input!$P$117)*$P$7)/A9taxstdlife))</f>
        <v>0</v>
      </c>
      <c r="AK595" s="164">
        <f>IF(A9taxstdlife="n/a","n/a",IF(AK$3&gt;(A9taxstdlife+$E595),((Input!$P$151+Input!$P$117)*$P$7)-SUM($P595:AJ595),((Input!$P$151+Input!$P$117)*$P$7)/A9taxstdlife))</f>
        <v>0</v>
      </c>
      <c r="AL595" s="164">
        <f>IF(A9taxstdlife="n/a","n/a",IF(AL$3&gt;(A9taxstdlife+$E595),((Input!$P$151+Input!$P$117)*$P$7)-SUM($P595:AK595),((Input!$P$151+Input!$P$117)*$P$7)/A9taxstdlife))</f>
        <v>0</v>
      </c>
      <c r="AM595" s="164">
        <f>IF(A9taxstdlife="n/a","n/a",IF(AM$3&gt;(A9taxstdlife+$E595),((Input!$P$151+Input!$P$117)*$P$7)-SUM($P595:AL595),((Input!$P$151+Input!$P$117)*$P$7)/A9taxstdlife))</f>
        <v>0</v>
      </c>
      <c r="AN595" s="164">
        <f>IF(A9taxstdlife="n/a","n/a",IF(AN$3&gt;(A9taxstdlife+$E595),((Input!$P$151+Input!$P$117)*$P$7)-SUM($P595:AM595),((Input!$P$151+Input!$P$117)*$P$7)/A9taxstdlife))</f>
        <v>0</v>
      </c>
      <c r="AO595" s="164">
        <f>IF(A9taxstdlife="n/a","n/a",IF(AO$3&gt;(A9taxstdlife+$E595),((Input!$P$151+Input!$P$117)*$P$7)-SUM($P595:AN595),((Input!$P$151+Input!$P$117)*$P$7)/A9taxstdlife))</f>
        <v>0</v>
      </c>
      <c r="AP595" s="164">
        <f>IF(A9taxstdlife="n/a","n/a",IF(AP$3&gt;(A9taxstdlife+$E595),((Input!$P$151+Input!$P$117)*$P$7)-SUM($P595:AO595),((Input!$P$151+Input!$P$117)*$P$7)/A9taxstdlife))</f>
        <v>0</v>
      </c>
      <c r="AQ595" s="164">
        <f>IF(A9taxstdlife="n/a","n/a",IF(AQ$3&gt;(A9taxstdlife+$E595),((Input!$P$151+Input!$P$117)*$P$7)-SUM($P595:AP595),((Input!$P$151+Input!$P$117)*$P$7)/A9taxstdlife))</f>
        <v>0</v>
      </c>
      <c r="AR595" s="164">
        <f>IF(A9taxstdlife="n/a","n/a",IF(AR$3&gt;(A9taxstdlife+$E595),((Input!$P$151+Input!$P$117)*$P$7)-SUM($P595:AQ595),((Input!$P$151+Input!$P$117)*$P$7)/A9taxstdlife))</f>
        <v>0</v>
      </c>
      <c r="AS595" s="164">
        <f>IF(A9taxstdlife="n/a","n/a",IF(AS$3&gt;(A9taxstdlife+$E595),((Input!$P$151+Input!$P$117)*$P$7)-SUM($P595:AR595),((Input!$P$151+Input!$P$117)*$P$7)/A9taxstdlife))</f>
        <v>0</v>
      </c>
      <c r="AT595" s="164">
        <f>IF(A9taxstdlife="n/a","n/a",IF(AT$3&gt;(A9taxstdlife+$E595),((Input!$P$151+Input!$P$117)*$P$7)-SUM($P595:AS595),((Input!$P$151+Input!$P$117)*$P$7)/A9taxstdlife))</f>
        <v>0</v>
      </c>
      <c r="AU595" s="164">
        <f>IF(A9taxstdlife="n/a","n/a",IF(AU$3&gt;(A9taxstdlife+$E595),((Input!$P$151+Input!$P$117)*$P$7)-SUM($P595:AT595),((Input!$P$151+Input!$P$117)*$P$7)/A9taxstdlife))</f>
        <v>0</v>
      </c>
      <c r="AV595" s="164">
        <f>IF(A9taxstdlife="n/a","n/a",IF(AV$3&gt;(A9taxstdlife+$E595),((Input!$P$151+Input!$P$117)*$P$7)-SUM($P595:AU595),((Input!$P$151+Input!$P$117)*$P$7)/A9taxstdlife))</f>
        <v>0</v>
      </c>
      <c r="AW595" s="164">
        <f>IF(A9taxstdlife="n/a","n/a",IF(AW$3&gt;(A9taxstdlife+$E595),((Input!$P$151+Input!$P$117)*$P$7)-SUM($P595:AV595),((Input!$P$151+Input!$P$117)*$P$7)/A9taxstdlife))</f>
        <v>0</v>
      </c>
      <c r="AX595" s="164">
        <f>IF(A9taxstdlife="n/a","n/a",IF(AX$3&gt;(A9taxstdlife+$E595),((Input!$P$151+Input!$P$117)*$P$7)-SUM($P595:AW595),((Input!$P$151+Input!$P$117)*$P$7)/A9taxstdlife))</f>
        <v>0</v>
      </c>
      <c r="AY595" s="164">
        <f>IF(A9taxstdlife="n/a","n/a",IF(AY$3&gt;(A9taxstdlife+$E595),((Input!$P$151+Input!$P$117)*$P$7)-SUM($P595:AX595),((Input!$P$151+Input!$P$117)*$P$7)/A9taxstdlife))</f>
        <v>0</v>
      </c>
      <c r="AZ595" s="164">
        <f>IF(A9taxstdlife="n/a","n/a",IF(AZ$3&gt;(A9taxstdlife+$E595),((Input!$P$151+Input!$P$117)*$P$7)-SUM($P595:AY595),((Input!$P$151+Input!$P$117)*$P$7)/A9taxstdlife))</f>
        <v>0</v>
      </c>
      <c r="BA595" s="164">
        <f>IF(A9taxstdlife="n/a","n/a",IF(BA$3&gt;(A9taxstdlife+$E595),((Input!$P$151+Input!$P$117)*$P$7)-SUM($P595:AZ595),((Input!$P$151+Input!$P$117)*$P$7)/A9taxstdlife))</f>
        <v>0</v>
      </c>
      <c r="BB595" s="164">
        <f>IF(A9taxstdlife="n/a","n/a",IF(BB$3&gt;(A9taxstdlife+$E595),((Input!$P$151+Input!$P$117)*$P$7)-SUM($P595:BA595),((Input!$P$151+Input!$P$117)*$P$7)/A9taxstdlife))</f>
        <v>0</v>
      </c>
      <c r="BC595" s="164">
        <f>IF(A9taxstdlife="n/a","n/a",IF(BC$3&gt;(A9taxstdlife+$E595),((Input!$P$151+Input!$P$117)*$P$7)-SUM($P595:BB595),((Input!$P$151+Input!$P$117)*$P$7)/A9taxstdlife))</f>
        <v>0</v>
      </c>
      <c r="BD595" s="164">
        <f>IF(A9taxstdlife="n/a","n/a",IF(BD$3&gt;(A9taxstdlife+$E595),((Input!$P$151+Input!$P$117)*$P$7)-SUM($P595:BC595),((Input!$P$151+Input!$P$117)*$P$7)/A9taxstdlife))</f>
        <v>0</v>
      </c>
      <c r="BE595" s="164">
        <f>IF(A9taxstdlife="n/a","n/a",IF(BE$3&gt;(A9taxstdlife+$E595),((Input!$P$151+Input!$P$117)*$P$7)-SUM($P595:BD595),((Input!$P$151+Input!$P$117)*$P$7)/A9taxstdlife))</f>
        <v>0</v>
      </c>
      <c r="BF595" s="164">
        <f>IF(A9taxstdlife="n/a","n/a",IF(BF$3&gt;(A9taxstdlife+$E595),((Input!$P$151+Input!$P$117)*$P$7)-SUM($P595:BE595),((Input!$P$151+Input!$P$117)*$P$7)/A9taxstdlife))</f>
        <v>0</v>
      </c>
      <c r="BG595" s="164">
        <f>IF(A9taxstdlife="n/a","n/a",IF(BG$3&gt;(A9taxstdlife+$E595),((Input!$P$151+Input!$P$117)*$P$7)-SUM($P595:BF595),((Input!$P$151+Input!$P$117)*$P$7)/A9taxstdlife))</f>
        <v>0</v>
      </c>
      <c r="BH595" s="164">
        <f>IF(A9taxstdlife="n/a","n/a",IF(BH$3&gt;(A9taxstdlife+$E595),((Input!$P$151+Input!$P$117)*$P$7)-SUM($P595:BG595),((Input!$P$151+Input!$P$117)*$P$7)/A9taxstdlife))</f>
        <v>0</v>
      </c>
      <c r="BI595" s="164">
        <f>IF(A9taxstdlife="n/a","n/a",IF(BI$3&gt;(A9taxstdlife+$E595),((Input!$P$151+Input!$P$117)*$P$7)-SUM($P595:BH595),((Input!$P$151+Input!$P$117)*$P$7)/A9taxstdlife))</f>
        <v>0</v>
      </c>
      <c r="BJ595" s="18"/>
      <c r="BK595" s="18"/>
      <c r="BL595"/>
      <c r="BM595"/>
      <c r="BN595"/>
      <c r="BO595"/>
      <c r="BP595"/>
      <c r="BQ595"/>
      <c r="BR595"/>
      <c r="BS595"/>
      <c r="BT595"/>
      <c r="BU595"/>
      <c r="BV595"/>
      <c r="BW595"/>
      <c r="BX595"/>
      <c r="BY595"/>
      <c r="BZ595"/>
      <c r="CA595"/>
      <c r="CB595"/>
      <c r="CC595"/>
      <c r="CD595"/>
      <c r="CE595"/>
      <c r="CF595"/>
      <c r="CG595"/>
      <c r="CH595"/>
      <c r="CI595"/>
      <c r="CJ595"/>
      <c r="CK595"/>
      <c r="CL595"/>
      <c r="CM595"/>
      <c r="CN595"/>
      <c r="CO595"/>
      <c r="CP595"/>
      <c r="CQ595"/>
      <c r="CR595"/>
      <c r="CS595"/>
      <c r="CT595"/>
      <c r="CU595"/>
      <c r="CV595"/>
      <c r="CW595"/>
      <c r="CX595"/>
      <c r="CY595"/>
      <c r="CZ595"/>
      <c r="DA595"/>
      <c r="DB595"/>
      <c r="DC595"/>
      <c r="DD595"/>
      <c r="DE595"/>
      <c r="DF595"/>
      <c r="DG595"/>
      <c r="DH595"/>
      <c r="DI595"/>
      <c r="DJ595"/>
      <c r="DK595"/>
      <c r="DL595"/>
      <c r="DM595"/>
      <c r="DN595"/>
      <c r="DO595"/>
      <c r="DP595"/>
      <c r="DQ595"/>
      <c r="DR595"/>
      <c r="DS595"/>
      <c r="DT595"/>
      <c r="DU595"/>
      <c r="DV595"/>
      <c r="DW595"/>
      <c r="DX595"/>
      <c r="DY595"/>
      <c r="DZ595"/>
      <c r="EA595"/>
      <c r="EB595"/>
      <c r="EC595"/>
      <c r="ED595"/>
      <c r="EE595"/>
      <c r="EF595"/>
      <c r="EG595"/>
      <c r="EH595"/>
      <c r="EI595"/>
      <c r="EJ595"/>
      <c r="EK595"/>
      <c r="EL595"/>
      <c r="EM595"/>
      <c r="EN595"/>
      <c r="EO595"/>
      <c r="EP595"/>
      <c r="EQ595"/>
      <c r="ER595"/>
      <c r="ES595"/>
      <c r="ET595"/>
      <c r="EU595"/>
      <c r="EV595"/>
      <c r="EW595"/>
      <c r="EX595"/>
      <c r="EY595"/>
      <c r="EZ595"/>
      <c r="FA595"/>
      <c r="FB595"/>
      <c r="FC595"/>
      <c r="FD595"/>
      <c r="FE595"/>
      <c r="FF595"/>
      <c r="FG595"/>
      <c r="FH595"/>
      <c r="FI595"/>
      <c r="FJ595"/>
      <c r="FK595"/>
      <c r="FL595"/>
      <c r="FM595"/>
      <c r="FN595"/>
      <c r="FO595"/>
      <c r="FP595"/>
      <c r="FQ595"/>
      <c r="FR595"/>
      <c r="FS595"/>
      <c r="FT595"/>
      <c r="FU595"/>
      <c r="FV595"/>
      <c r="FW595"/>
      <c r="FX595"/>
      <c r="FY595"/>
      <c r="FZ595"/>
      <c r="GA595"/>
      <c r="GB595"/>
      <c r="GC595"/>
      <c r="GD595"/>
      <c r="GE595"/>
      <c r="GF595"/>
      <c r="GG595"/>
      <c r="GH595"/>
      <c r="GI595"/>
      <c r="GJ595"/>
      <c r="GK595"/>
      <c r="GL595"/>
      <c r="GM595"/>
      <c r="GN595"/>
      <c r="GO595"/>
      <c r="GP595"/>
      <c r="GQ595"/>
      <c r="GR595"/>
      <c r="GS595"/>
      <c r="GT595"/>
      <c r="GU595"/>
      <c r="GV595"/>
      <c r="GW595"/>
      <c r="GX595"/>
      <c r="GY595"/>
      <c r="GZ595"/>
      <c r="HA595"/>
      <c r="HB595"/>
      <c r="HC595"/>
      <c r="HD595"/>
      <c r="HE595"/>
      <c r="HF595"/>
      <c r="HG595"/>
      <c r="HH595"/>
      <c r="HI595"/>
      <c r="HJ595"/>
      <c r="HK595"/>
      <c r="HL595"/>
      <c r="HM595"/>
      <c r="HN595"/>
      <c r="HO595"/>
      <c r="HP595"/>
      <c r="HQ595"/>
      <c r="HR595"/>
      <c r="HS595"/>
      <c r="HT595"/>
      <c r="HU595"/>
      <c r="HV595"/>
      <c r="HW595"/>
      <c r="HX595"/>
      <c r="HY595"/>
      <c r="HZ595"/>
      <c r="IA595"/>
      <c r="IB595"/>
      <c r="IC595"/>
      <c r="ID595"/>
      <c r="IE595"/>
      <c r="IF595"/>
      <c r="IG595"/>
      <c r="IH595"/>
      <c r="II595"/>
      <c r="IJ595"/>
      <c r="IK595"/>
      <c r="IL595"/>
      <c r="IM595"/>
      <c r="IN595"/>
      <c r="IO595"/>
      <c r="IP595"/>
      <c r="IQ595"/>
      <c r="IR595"/>
      <c r="IS595"/>
      <c r="IT595"/>
      <c r="IU595"/>
      <c r="IV595"/>
    </row>
    <row r="596" spans="1:256" s="5" customFormat="1" hidden="1" outlineLevel="1" x14ac:dyDescent="0.2">
      <c r="A596" s="18"/>
      <c r="B596" s="18"/>
      <c r="C596" s="36" t="str">
        <f>Asset9</f>
        <v>Ancillary substation equipment (tx)</v>
      </c>
      <c r="D596" s="18"/>
      <c r="E596" s="18"/>
      <c r="F596" s="33"/>
      <c r="G596" s="159">
        <f t="shared" ref="G596:AL596" si="122">SUM(G584:G595)</f>
        <v>2.8044813076013133</v>
      </c>
      <c r="H596" s="159">
        <f t="shared" si="122"/>
        <v>3.1362872159975206</v>
      </c>
      <c r="I596" s="159">
        <f t="shared" si="122"/>
        <v>3.6821714590049126</v>
      </c>
      <c r="J596" s="159">
        <f t="shared" si="122"/>
        <v>4.2895664874243353</v>
      </c>
      <c r="K596" s="159">
        <f t="shared" si="122"/>
        <v>4.6307698483965192</v>
      </c>
      <c r="L596" s="159">
        <f t="shared" si="122"/>
        <v>4.8437011032485175</v>
      </c>
      <c r="M596" s="159">
        <f t="shared" si="122"/>
        <v>4.8437011032485175</v>
      </c>
      <c r="N596" s="159">
        <f t="shared" si="122"/>
        <v>4.8437011032485175</v>
      </c>
      <c r="O596" s="159">
        <f t="shared" si="122"/>
        <v>4.8437011032485175</v>
      </c>
      <c r="P596" s="159">
        <f t="shared" si="122"/>
        <v>4.8437011032485175</v>
      </c>
      <c r="Q596" s="159">
        <f t="shared" si="122"/>
        <v>4.8437011032485175</v>
      </c>
      <c r="R596" s="159">
        <f t="shared" si="122"/>
        <v>4.8437011032485175</v>
      </c>
      <c r="S596" s="159">
        <f t="shared" si="122"/>
        <v>4.8437011032485175</v>
      </c>
      <c r="T596" s="159">
        <f t="shared" si="122"/>
        <v>4.4914258841556798</v>
      </c>
      <c r="U596" s="159">
        <f t="shared" si="122"/>
        <v>2.0392197956472033</v>
      </c>
      <c r="V596" s="159">
        <f t="shared" si="122"/>
        <v>2.0392197956472033</v>
      </c>
      <c r="W596" s="159">
        <f t="shared" si="122"/>
        <v>1.7074138872509956</v>
      </c>
      <c r="X596" s="159">
        <f t="shared" si="122"/>
        <v>1.1615296442436061</v>
      </c>
      <c r="Y596" s="159">
        <f t="shared" si="122"/>
        <v>0.55413461582418178</v>
      </c>
      <c r="Z596" s="159">
        <f t="shared" si="122"/>
        <v>0.21293125485199635</v>
      </c>
      <c r="AA596" s="159">
        <f t="shared" si="122"/>
        <v>1.3322676295501878E-15</v>
      </c>
      <c r="AB596" s="159">
        <f t="shared" si="122"/>
        <v>0</v>
      </c>
      <c r="AC596" s="159">
        <f t="shared" si="122"/>
        <v>0</v>
      </c>
      <c r="AD596" s="159">
        <f t="shared" si="122"/>
        <v>0</v>
      </c>
      <c r="AE596" s="159">
        <f t="shared" si="122"/>
        <v>0</v>
      </c>
      <c r="AF596" s="159">
        <f t="shared" si="122"/>
        <v>0</v>
      </c>
      <c r="AG596" s="159">
        <f t="shared" si="122"/>
        <v>0</v>
      </c>
      <c r="AH596" s="159">
        <f t="shared" si="122"/>
        <v>0</v>
      </c>
      <c r="AI596" s="159">
        <f t="shared" si="122"/>
        <v>0</v>
      </c>
      <c r="AJ596" s="159">
        <f t="shared" si="122"/>
        <v>0</v>
      </c>
      <c r="AK596" s="159">
        <f t="shared" si="122"/>
        <v>0</v>
      </c>
      <c r="AL596" s="159">
        <f t="shared" si="122"/>
        <v>0</v>
      </c>
      <c r="AM596" s="159">
        <f t="shared" ref="AM596:BI596" si="123">SUM(AM584:AM595)</f>
        <v>0</v>
      </c>
      <c r="AN596" s="159">
        <f t="shared" si="123"/>
        <v>0</v>
      </c>
      <c r="AO596" s="159">
        <f t="shared" si="123"/>
        <v>0</v>
      </c>
      <c r="AP596" s="159">
        <f t="shared" si="123"/>
        <v>0</v>
      </c>
      <c r="AQ596" s="159">
        <f t="shared" si="123"/>
        <v>0</v>
      </c>
      <c r="AR596" s="159">
        <f t="shared" si="123"/>
        <v>0</v>
      </c>
      <c r="AS596" s="159">
        <f t="shared" si="123"/>
        <v>0</v>
      </c>
      <c r="AT596" s="159">
        <f t="shared" si="123"/>
        <v>0</v>
      </c>
      <c r="AU596" s="159">
        <f t="shared" si="123"/>
        <v>0</v>
      </c>
      <c r="AV596" s="159">
        <f t="shared" si="123"/>
        <v>0</v>
      </c>
      <c r="AW596" s="159">
        <f t="shared" si="123"/>
        <v>0</v>
      </c>
      <c r="AX596" s="159">
        <f t="shared" si="123"/>
        <v>0</v>
      </c>
      <c r="AY596" s="159">
        <f t="shared" si="123"/>
        <v>0</v>
      </c>
      <c r="AZ596" s="159">
        <f t="shared" si="123"/>
        <v>0</v>
      </c>
      <c r="BA596" s="159">
        <f t="shared" si="123"/>
        <v>0</v>
      </c>
      <c r="BB596" s="159">
        <f t="shared" si="123"/>
        <v>0</v>
      </c>
      <c r="BC596" s="159">
        <f t="shared" si="123"/>
        <v>0</v>
      </c>
      <c r="BD596" s="159">
        <f t="shared" si="123"/>
        <v>0</v>
      </c>
      <c r="BE596" s="159">
        <f t="shared" si="123"/>
        <v>0</v>
      </c>
      <c r="BF596" s="159">
        <f t="shared" si="123"/>
        <v>0</v>
      </c>
      <c r="BG596" s="159">
        <f t="shared" si="123"/>
        <v>0</v>
      </c>
      <c r="BH596" s="159">
        <f t="shared" si="123"/>
        <v>0</v>
      </c>
      <c r="BI596" s="159">
        <f t="shared" si="123"/>
        <v>0</v>
      </c>
      <c r="BJ596" s="18"/>
      <c r="BK596" s="18"/>
      <c r="BL596"/>
      <c r="BM596"/>
      <c r="BN596"/>
      <c r="BO596"/>
      <c r="BP596"/>
      <c r="BQ596"/>
      <c r="BR596"/>
      <c r="BS596"/>
      <c r="BT596"/>
      <c r="BU596"/>
      <c r="BV596"/>
      <c r="BW596"/>
      <c r="BX596"/>
      <c r="BY596"/>
      <c r="BZ596"/>
      <c r="CA596"/>
      <c r="CB596"/>
      <c r="CC596"/>
      <c r="CD596"/>
      <c r="CE596"/>
      <c r="CF596"/>
      <c r="CG596"/>
      <c r="CH596"/>
      <c r="CI596"/>
      <c r="CJ596"/>
      <c r="CK596"/>
      <c r="CL596"/>
      <c r="CM596"/>
      <c r="CN596"/>
      <c r="CO596"/>
      <c r="CP596"/>
      <c r="CQ596"/>
      <c r="CR596"/>
      <c r="CS596"/>
      <c r="CT596"/>
      <c r="CU596"/>
      <c r="CV596"/>
      <c r="CW596"/>
      <c r="CX596"/>
      <c r="CY596"/>
      <c r="CZ596"/>
      <c r="DA596"/>
      <c r="DB596"/>
      <c r="DC596"/>
      <c r="DD596"/>
      <c r="DE596"/>
      <c r="DF596"/>
      <c r="DG596"/>
      <c r="DH596"/>
      <c r="DI596"/>
      <c r="DJ596"/>
      <c r="DK596"/>
      <c r="DL596"/>
      <c r="DM596"/>
      <c r="DN596"/>
      <c r="DO596"/>
      <c r="DP596"/>
      <c r="DQ596"/>
      <c r="DR596"/>
      <c r="DS596"/>
      <c r="DT596"/>
      <c r="DU596"/>
      <c r="DV596"/>
      <c r="DW596"/>
      <c r="DX596"/>
      <c r="DY596"/>
      <c r="DZ596"/>
      <c r="EA596"/>
      <c r="EB596"/>
      <c r="EC596"/>
      <c r="ED596"/>
      <c r="EE596"/>
      <c r="EF596"/>
      <c r="EG596"/>
      <c r="EH596"/>
      <c r="EI596"/>
      <c r="EJ596"/>
      <c r="EK596"/>
      <c r="EL596"/>
      <c r="EM596"/>
      <c r="EN596"/>
      <c r="EO596"/>
      <c r="EP596"/>
      <c r="EQ596"/>
      <c r="ER596"/>
      <c r="ES596"/>
      <c r="ET596"/>
      <c r="EU596"/>
      <c r="EV596"/>
      <c r="EW596"/>
      <c r="EX596"/>
      <c r="EY596"/>
      <c r="EZ596"/>
      <c r="FA596"/>
      <c r="FB596"/>
      <c r="FC596"/>
      <c r="FD596"/>
      <c r="FE596"/>
      <c r="FF596"/>
      <c r="FG596"/>
      <c r="FH596"/>
      <c r="FI596"/>
      <c r="FJ596"/>
      <c r="FK596"/>
      <c r="FL596"/>
      <c r="FM596"/>
      <c r="FN596"/>
      <c r="FO596"/>
      <c r="FP596"/>
      <c r="FQ596"/>
      <c r="FR596"/>
      <c r="FS596"/>
      <c r="FT596"/>
      <c r="FU596"/>
      <c r="FV596"/>
      <c r="FW596"/>
      <c r="FX596"/>
      <c r="FY596"/>
      <c r="FZ596"/>
      <c r="GA596"/>
      <c r="GB596"/>
      <c r="GC596"/>
      <c r="GD596"/>
      <c r="GE596"/>
      <c r="GF596"/>
      <c r="GG596"/>
      <c r="GH596"/>
      <c r="GI596"/>
      <c r="GJ596"/>
      <c r="GK596"/>
      <c r="GL596"/>
      <c r="GM596"/>
      <c r="GN596"/>
      <c r="GO596"/>
      <c r="GP596"/>
      <c r="GQ596"/>
      <c r="GR596"/>
      <c r="GS596"/>
      <c r="GT596"/>
      <c r="GU596"/>
      <c r="GV596"/>
      <c r="GW596"/>
      <c r="GX596"/>
      <c r="GY596"/>
      <c r="GZ596"/>
      <c r="HA596"/>
      <c r="HB596"/>
      <c r="HC596"/>
      <c r="HD596"/>
      <c r="HE596"/>
      <c r="HF596"/>
      <c r="HG596"/>
      <c r="HH596"/>
      <c r="HI596"/>
      <c r="HJ596"/>
      <c r="HK596"/>
      <c r="HL596"/>
      <c r="HM596"/>
      <c r="HN596"/>
      <c r="HO596"/>
      <c r="HP596"/>
      <c r="HQ596"/>
      <c r="HR596"/>
      <c r="HS596"/>
      <c r="HT596"/>
      <c r="HU596"/>
      <c r="HV596"/>
      <c r="HW596"/>
      <c r="HX596"/>
      <c r="HY596"/>
      <c r="HZ596"/>
      <c r="IA596"/>
      <c r="IB596"/>
      <c r="IC596"/>
      <c r="ID596"/>
      <c r="IE596"/>
      <c r="IF596"/>
      <c r="IG596"/>
      <c r="IH596"/>
      <c r="II596"/>
      <c r="IJ596"/>
      <c r="IK596"/>
      <c r="IL596"/>
      <c r="IM596"/>
      <c r="IN596"/>
      <c r="IO596"/>
      <c r="IP596"/>
      <c r="IQ596"/>
      <c r="IR596"/>
      <c r="IS596"/>
      <c r="IT596"/>
      <c r="IU596"/>
      <c r="IV596"/>
    </row>
    <row r="597" spans="1:256" s="5" customFormat="1" hidden="1" outlineLevel="2" x14ac:dyDescent="0.2">
      <c r="A597" s="18"/>
      <c r="B597" s="43" t="str">
        <f>C609</f>
        <v>132kV tower lines</v>
      </c>
      <c r="C597" s="44"/>
      <c r="D597" s="45" t="s">
        <v>72</v>
      </c>
      <c r="E597" s="44"/>
      <c r="F597" s="46"/>
      <c r="G597" s="163">
        <f>IF(G$3&gt;A10taxremlife,A10taxvalue-SUM($F597:F597),IF(A10taxremlife="N/A","n/a",A10taxvalue/A10taxremlife))</f>
        <v>0.8227593017964473</v>
      </c>
      <c r="H597" s="163">
        <f>IF(H$3&gt;A10taxremlife,A10taxvalue-SUM($F597:G597),IF(A10taxremlife="N/A","n/a",A10taxvalue/A10taxremlife))</f>
        <v>0.8227593017964473</v>
      </c>
      <c r="I597" s="163">
        <f>IF(I$3&gt;A10taxremlife,A10taxvalue-SUM($F597:H597),IF(A10taxremlife="N/A","n/a",A10taxvalue/A10taxremlife))</f>
        <v>0.8227593017964473</v>
      </c>
      <c r="J597" s="163">
        <f>IF(J$3&gt;A10taxremlife,A10taxvalue-SUM($F597:I597),IF(A10taxremlife="N/A","n/a",A10taxvalue/A10taxremlife))</f>
        <v>0.8227593017964473</v>
      </c>
      <c r="K597" s="163">
        <f>IF(K$3&gt;A10taxremlife,A10taxvalue-SUM($F597:J597),IF(A10taxremlife="N/A","n/a",A10taxvalue/A10taxremlife))</f>
        <v>0.8227593017964473</v>
      </c>
      <c r="L597" s="163">
        <f>IF(L$3&gt;A10taxremlife,A10taxvalue-SUM($F597:K597),IF(A10taxremlife="N/A","n/a",A10taxvalue/A10taxremlife))</f>
        <v>0.8227593017964473</v>
      </c>
      <c r="M597" s="163">
        <f>IF(M$3&gt;A10taxremlife,A10taxvalue-SUM($F597:L597),IF(A10taxremlife="N/A","n/a",A10taxvalue/A10taxremlife))</f>
        <v>0.8227593017964473</v>
      </c>
      <c r="N597" s="163">
        <f>IF(N$3&gt;A10taxremlife,A10taxvalue-SUM($F597:M597),IF(A10taxremlife="N/A","n/a",A10taxvalue/A10taxremlife))</f>
        <v>0.8227593017964473</v>
      </c>
      <c r="O597" s="163">
        <f>IF(O$3&gt;A10taxremlife,A10taxvalue-SUM($F597:N597),IF(A10taxremlife="N/A","n/a",A10taxvalue/A10taxremlife))</f>
        <v>0.8227593017964473</v>
      </c>
      <c r="P597" s="163">
        <f>IF(P$3&gt;A10taxremlife,A10taxvalue-SUM($F597:O597),IF(A10taxremlife="N/A","n/a",A10taxvalue/A10taxremlife))</f>
        <v>0.8227593017964473</v>
      </c>
      <c r="Q597" s="163">
        <f>IF(Q$3&gt;A10taxremlife,A10taxvalue-SUM($F597:P597),IF(A10taxremlife="N/A","n/a",A10taxvalue/A10taxremlife))</f>
        <v>0.8227593017964473</v>
      </c>
      <c r="R597" s="163">
        <f>IF(R$3&gt;A10taxremlife,A10taxvalue-SUM($F597:Q597),IF(A10taxremlife="N/A","n/a",A10taxvalue/A10taxremlife))</f>
        <v>0.8227593017964473</v>
      </c>
      <c r="S597" s="163">
        <f>IF(S$3&gt;A10taxremlife,A10taxvalue-SUM($F597:R597),IF(A10taxremlife="N/A","n/a",A10taxvalue/A10taxremlife))</f>
        <v>0.8227593017964473</v>
      </c>
      <c r="T597" s="163">
        <f>IF(T$3&gt;A10taxremlife,A10taxvalue-SUM($F597:S597),IF(A10taxremlife="N/A","n/a",A10taxvalue/A10taxremlife))</f>
        <v>0.8227593017964473</v>
      </c>
      <c r="U597" s="163">
        <f>IF(U$3&gt;A10taxremlife,A10taxvalue-SUM($F597:T597),IF(A10taxremlife="N/A","n/a",A10taxvalue/A10taxremlife))</f>
        <v>0.8227593017964473</v>
      </c>
      <c r="V597" s="163">
        <f>IF(V$3&gt;A10taxremlife,A10taxvalue-SUM($F597:U597),IF(A10taxremlife="N/A","n/a",A10taxvalue/A10taxremlife))</f>
        <v>0.8227593017964473</v>
      </c>
      <c r="W597" s="163">
        <f>IF(W$3&gt;A10taxremlife,A10taxvalue-SUM($F597:V597),IF(A10taxremlife="N/A","n/a",A10taxvalue/A10taxremlife))</f>
        <v>0.8227593017964473</v>
      </c>
      <c r="X597" s="163">
        <f>IF(X$3&gt;A10taxremlife,A10taxvalue-SUM($F597:W597),IF(A10taxremlife="N/A","n/a",A10taxvalue/A10taxremlife))</f>
        <v>0.8227593017964473</v>
      </c>
      <c r="Y597" s="163">
        <f>IF(Y$3&gt;A10taxremlife,A10taxvalue-SUM($F597:X597),IF(A10taxremlife="N/A","n/a",A10taxvalue/A10taxremlife))</f>
        <v>0.8227593017964473</v>
      </c>
      <c r="Z597" s="163">
        <f>IF(Z$3&gt;A10taxremlife,A10taxvalue-SUM($F597:Y597),IF(A10taxremlife="N/A","n/a",A10taxvalue/A10taxremlife))</f>
        <v>0.8227593017964473</v>
      </c>
      <c r="AA597" s="163">
        <f>IF(AA$3&gt;A10taxremlife,A10taxvalue-SUM($F597:Z597),IF(A10taxremlife="N/A","n/a",A10taxvalue/A10taxremlife))</f>
        <v>0.8227593017964473</v>
      </c>
      <c r="AB597" s="163">
        <f>IF(AB$3&gt;A10taxremlife,A10taxvalue-SUM($F597:AA597),IF(A10taxremlife="N/A","n/a",A10taxvalue/A10taxremlife))</f>
        <v>0.8227593017964473</v>
      </c>
      <c r="AC597" s="163">
        <f>IF(AC$3&gt;A10taxremlife,A10taxvalue-SUM($F597:AB597),IF(A10taxremlife="N/A","n/a",A10taxvalue/A10taxremlife))</f>
        <v>0.8227593017964473</v>
      </c>
      <c r="AD597" s="163">
        <f>IF(AD$3&gt;A10taxremlife,A10taxvalue-SUM($F597:AC597),IF(A10taxremlife="N/A","n/a",A10taxvalue/A10taxremlife))</f>
        <v>0.8227593017964473</v>
      </c>
      <c r="AE597" s="163">
        <f>IF(AE$3&gt;A10taxremlife,A10taxvalue-SUM($F597:AD597),IF(A10taxremlife="N/A","n/a",A10taxvalue/A10taxremlife))</f>
        <v>0.8227593017964473</v>
      </c>
      <c r="AF597" s="163">
        <f>IF(AF$3&gt;A10taxremlife,A10taxvalue-SUM($F597:AE597),IF(A10taxremlife="N/A","n/a",A10taxvalue/A10taxremlife))</f>
        <v>0.8227593017964473</v>
      </c>
      <c r="AG597" s="163">
        <f>IF(AG$3&gt;A10taxremlife,A10taxvalue-SUM($F597:AF597),IF(A10taxremlife="N/A","n/a",A10taxvalue/A10taxremlife))</f>
        <v>0.8227593017964473</v>
      </c>
      <c r="AH597" s="163">
        <f>IF(AH$3&gt;A10taxremlife,A10taxvalue-SUM($F597:AG597),IF(A10taxremlife="N/A","n/a",A10taxvalue/A10taxremlife))</f>
        <v>0.8227593017964473</v>
      </c>
      <c r="AI597" s="163">
        <f>IF(AI$3&gt;A10taxremlife,A10taxvalue-SUM($F597:AH597),IF(A10taxremlife="N/A","n/a",A10taxvalue/A10taxremlife))</f>
        <v>0.8227593017964473</v>
      </c>
      <c r="AJ597" s="163">
        <f>IF(AJ$3&gt;A10taxremlife,A10taxvalue-SUM($F597:AI597),IF(A10taxremlife="N/A","n/a",A10taxvalue/A10taxremlife))</f>
        <v>0.8227593017964473</v>
      </c>
      <c r="AK597" s="163">
        <f>IF(AK$3&gt;A10taxremlife,A10taxvalue-SUM($F597:AJ597),IF(A10taxremlife="N/A","n/a",A10taxvalue/A10taxremlife))</f>
        <v>0.8227593017964473</v>
      </c>
      <c r="AL597" s="163">
        <f>IF(AL$3&gt;A10taxremlife,A10taxvalue-SUM($F597:AK597),IF(A10taxremlife="N/A","n/a",A10taxvalue/A10taxremlife))</f>
        <v>0.8227593017964473</v>
      </c>
      <c r="AM597" s="163">
        <f>IF(AM$3&gt;A10taxremlife,A10taxvalue-SUM($F597:AL597),IF(A10taxremlife="N/A","n/a",A10taxvalue/A10taxremlife))</f>
        <v>0.8227593017964473</v>
      </c>
      <c r="AN597" s="163">
        <f>IF(AN$3&gt;A10taxremlife,A10taxvalue-SUM($F597:AM597),IF(A10taxremlife="N/A","n/a",A10taxvalue/A10taxremlife))</f>
        <v>0.57341421358637845</v>
      </c>
      <c r="AO597" s="163">
        <f>IF(AO$3&gt;A10taxremlife,A10taxvalue-SUM($F597:AN597),IF(A10taxremlife="N/A","n/a",A10taxvalue/A10taxremlife))</f>
        <v>0</v>
      </c>
      <c r="AP597" s="163">
        <f>IF(AP$3&gt;A10taxremlife,A10taxvalue-SUM($F597:AO597),IF(A10taxremlife="N/A","n/a",A10taxvalue/A10taxremlife))</f>
        <v>0</v>
      </c>
      <c r="AQ597" s="163">
        <f>IF(AQ$3&gt;A10taxremlife,A10taxvalue-SUM($F597:AP597),IF(A10taxremlife="N/A","n/a",A10taxvalue/A10taxremlife))</f>
        <v>0</v>
      </c>
      <c r="AR597" s="163">
        <f>IF(AR$3&gt;A10taxremlife,A10taxvalue-SUM($F597:AQ597),IF(A10taxremlife="N/A","n/a",A10taxvalue/A10taxremlife))</f>
        <v>0</v>
      </c>
      <c r="AS597" s="163">
        <f>IF(AS$3&gt;A10taxremlife,A10taxvalue-SUM($F597:AR597),IF(A10taxremlife="N/A","n/a",A10taxvalue/A10taxremlife))</f>
        <v>0</v>
      </c>
      <c r="AT597" s="163">
        <f>IF(AT$3&gt;A10taxremlife,A10taxvalue-SUM($F597:AS597),IF(A10taxremlife="N/A","n/a",A10taxvalue/A10taxremlife))</f>
        <v>0</v>
      </c>
      <c r="AU597" s="163">
        <f>IF(AU$3&gt;A10taxremlife,A10taxvalue-SUM($F597:AT597),IF(A10taxremlife="N/A","n/a",A10taxvalue/A10taxremlife))</f>
        <v>0</v>
      </c>
      <c r="AV597" s="163">
        <f>IF(AV$3&gt;A10taxremlife,A10taxvalue-SUM($F597:AU597),IF(A10taxremlife="N/A","n/a",A10taxvalue/A10taxremlife))</f>
        <v>0</v>
      </c>
      <c r="AW597" s="163">
        <f>IF(AW$3&gt;A10taxremlife,A10taxvalue-SUM($F597:AV597),IF(A10taxremlife="N/A","n/a",A10taxvalue/A10taxremlife))</f>
        <v>0</v>
      </c>
      <c r="AX597" s="163">
        <f>IF(AX$3&gt;A10taxremlife,A10taxvalue-SUM($F597:AW597),IF(A10taxremlife="N/A","n/a",A10taxvalue/A10taxremlife))</f>
        <v>0</v>
      </c>
      <c r="AY597" s="163">
        <f>IF(AY$3&gt;A10taxremlife,A10taxvalue-SUM($F597:AX597),IF(A10taxremlife="N/A","n/a",A10taxvalue/A10taxremlife))</f>
        <v>0</v>
      </c>
      <c r="AZ597" s="163">
        <f>IF(AZ$3&gt;A10taxremlife,A10taxvalue-SUM($F597:AY597),IF(A10taxremlife="N/A","n/a",A10taxvalue/A10taxremlife))</f>
        <v>0</v>
      </c>
      <c r="BA597" s="163">
        <f>IF(BA$3&gt;A10taxremlife,A10taxvalue-SUM($F597:AZ597),IF(A10taxremlife="N/A","n/a",A10taxvalue/A10taxremlife))</f>
        <v>0</v>
      </c>
      <c r="BB597" s="163">
        <f>IF(BB$3&gt;A10taxremlife,A10taxvalue-SUM($F597:BA597),IF(A10taxremlife="N/A","n/a",A10taxvalue/A10taxremlife))</f>
        <v>0</v>
      </c>
      <c r="BC597" s="163">
        <f>IF(BC$3&gt;A10taxremlife,A10taxvalue-SUM($F597:BB597),IF(A10taxremlife="N/A","n/a",A10taxvalue/A10taxremlife))</f>
        <v>0</v>
      </c>
      <c r="BD597" s="163">
        <f>IF(BD$3&gt;A10taxremlife,A10taxvalue-SUM($F597:BC597),IF(A10taxremlife="N/A","n/a",A10taxvalue/A10taxremlife))</f>
        <v>0</v>
      </c>
      <c r="BE597" s="163">
        <f>IF(BE$3&gt;A10taxremlife,A10taxvalue-SUM($F597:BD597),IF(A10taxremlife="N/A","n/a",A10taxvalue/A10taxremlife))</f>
        <v>0</v>
      </c>
      <c r="BF597" s="163">
        <f>IF(BF$3&gt;A10taxremlife,A10taxvalue-SUM($F597:BE597),IF(A10taxremlife="N/A","n/a",A10taxvalue/A10taxremlife))</f>
        <v>0</v>
      </c>
      <c r="BG597" s="163">
        <f>IF(BG$3&gt;A10taxremlife,A10taxvalue-SUM($F597:BF597),IF(A10taxremlife="N/A","n/a",A10taxvalue/A10taxremlife))</f>
        <v>0</v>
      </c>
      <c r="BH597" s="163">
        <f>IF(BH$3&gt;A10taxremlife,A10taxvalue-SUM($F597:BG597),IF(A10taxremlife="N/A","n/a",A10taxvalue/A10taxremlife))</f>
        <v>0</v>
      </c>
      <c r="BI597" s="163">
        <f>IF(BI$3&gt;A10taxremlife,A10taxvalue-SUM($F597:BH597),IF(A10taxremlife="N/A","n/a",A10taxvalue/A10taxremlife))</f>
        <v>0</v>
      </c>
      <c r="BJ597" s="18"/>
      <c r="BK597" s="18"/>
      <c r="BL597"/>
      <c r="BM597"/>
      <c r="BN597"/>
      <c r="BO597"/>
      <c r="BP597"/>
      <c r="BQ597"/>
      <c r="BR597"/>
      <c r="BS597"/>
      <c r="BT597"/>
      <c r="BU597"/>
      <c r="BV597"/>
      <c r="BW597"/>
      <c r="BX597"/>
      <c r="BY597"/>
      <c r="BZ597"/>
      <c r="CA597"/>
      <c r="CB597"/>
      <c r="CC597"/>
      <c r="CD597"/>
      <c r="CE597"/>
      <c r="CF597"/>
      <c r="CG597"/>
      <c r="CH597"/>
      <c r="CI597"/>
      <c r="CJ597"/>
      <c r="CK597"/>
      <c r="CL597"/>
      <c r="CM597"/>
      <c r="CN597"/>
      <c r="CO597"/>
      <c r="CP597"/>
      <c r="CQ597"/>
      <c r="CR597"/>
      <c r="CS597"/>
      <c r="CT597"/>
      <c r="CU597"/>
      <c r="CV597"/>
      <c r="CW597"/>
      <c r="CX597"/>
      <c r="CY597"/>
      <c r="CZ597"/>
      <c r="DA597"/>
      <c r="DB597"/>
      <c r="DC597"/>
      <c r="DD597"/>
      <c r="DE597"/>
      <c r="DF597"/>
      <c r="DG597"/>
      <c r="DH597"/>
      <c r="DI597"/>
      <c r="DJ597"/>
      <c r="DK597"/>
      <c r="DL597"/>
      <c r="DM597"/>
      <c r="DN597"/>
      <c r="DO597"/>
      <c r="DP597"/>
      <c r="DQ597"/>
      <c r="DR597"/>
      <c r="DS597"/>
      <c r="DT597"/>
      <c r="DU597"/>
      <c r="DV597"/>
      <c r="DW597"/>
      <c r="DX597"/>
      <c r="DY597"/>
      <c r="DZ597"/>
      <c r="EA597"/>
      <c r="EB597"/>
      <c r="EC597"/>
      <c r="ED597"/>
      <c r="EE597"/>
      <c r="EF597"/>
      <c r="EG597"/>
      <c r="EH597"/>
      <c r="EI597"/>
      <c r="EJ597"/>
      <c r="EK597"/>
      <c r="EL597"/>
      <c r="EM597"/>
      <c r="EN597"/>
      <c r="EO597"/>
      <c r="EP597"/>
      <c r="EQ597"/>
      <c r="ER597"/>
      <c r="ES597"/>
      <c r="ET597"/>
      <c r="EU597"/>
      <c r="EV597"/>
      <c r="EW597"/>
      <c r="EX597"/>
      <c r="EY597"/>
      <c r="EZ597"/>
      <c r="FA597"/>
      <c r="FB597"/>
      <c r="FC597"/>
      <c r="FD597"/>
      <c r="FE597"/>
      <c r="FF597"/>
      <c r="FG597"/>
      <c r="FH597"/>
      <c r="FI597"/>
      <c r="FJ597"/>
      <c r="FK597"/>
      <c r="FL597"/>
      <c r="FM597"/>
      <c r="FN597"/>
      <c r="FO597"/>
      <c r="FP597"/>
      <c r="FQ597"/>
      <c r="FR597"/>
      <c r="FS597"/>
      <c r="FT597"/>
      <c r="FU597"/>
      <c r="FV597"/>
      <c r="FW597"/>
      <c r="FX597"/>
      <c r="FY597"/>
      <c r="FZ597"/>
      <c r="GA597"/>
      <c r="GB597"/>
      <c r="GC597"/>
      <c r="GD597"/>
      <c r="GE597"/>
      <c r="GF597"/>
      <c r="GG597"/>
      <c r="GH597"/>
      <c r="GI597"/>
      <c r="GJ597"/>
      <c r="GK597"/>
      <c r="GL597"/>
      <c r="GM597"/>
      <c r="GN597"/>
      <c r="GO597"/>
      <c r="GP597"/>
      <c r="GQ597"/>
      <c r="GR597"/>
      <c r="GS597"/>
      <c r="GT597"/>
      <c r="GU597"/>
      <c r="GV597"/>
      <c r="GW597"/>
      <c r="GX597"/>
      <c r="GY597"/>
      <c r="GZ597"/>
      <c r="HA597"/>
      <c r="HB597"/>
      <c r="HC597"/>
      <c r="HD597"/>
      <c r="HE597"/>
      <c r="HF597"/>
      <c r="HG597"/>
      <c r="HH597"/>
      <c r="HI597"/>
      <c r="HJ597"/>
      <c r="HK597"/>
      <c r="HL597"/>
      <c r="HM597"/>
      <c r="HN597"/>
      <c r="HO597"/>
      <c r="HP597"/>
      <c r="HQ597"/>
      <c r="HR597"/>
      <c r="HS597"/>
      <c r="HT597"/>
      <c r="HU597"/>
      <c r="HV597"/>
      <c r="HW597"/>
      <c r="HX597"/>
      <c r="HY597"/>
      <c r="HZ597"/>
      <c r="IA597"/>
      <c r="IB597"/>
      <c r="IC597"/>
      <c r="ID597"/>
      <c r="IE597"/>
      <c r="IF597"/>
      <c r="IG597"/>
      <c r="IH597"/>
      <c r="II597"/>
      <c r="IJ597"/>
      <c r="IK597"/>
      <c r="IL597"/>
      <c r="IM597"/>
      <c r="IN597"/>
      <c r="IO597"/>
      <c r="IP597"/>
      <c r="IQ597"/>
      <c r="IR597"/>
      <c r="IS597"/>
      <c r="IT597"/>
      <c r="IU597"/>
      <c r="IV597"/>
    </row>
    <row r="598" spans="1:256" s="5" customFormat="1" hidden="1" outlineLevel="2" x14ac:dyDescent="0.2">
      <c r="A598" s="18"/>
      <c r="B598" s="18"/>
      <c r="C598" s="36"/>
      <c r="D598" s="485" t="s">
        <v>71</v>
      </c>
      <c r="E598" s="283">
        <v>0</v>
      </c>
      <c r="F598" s="38"/>
      <c r="G598" s="164"/>
      <c r="H598" s="164"/>
      <c r="I598" s="164"/>
      <c r="J598" s="164"/>
      <c r="K598" s="164"/>
      <c r="L598" s="164"/>
      <c r="M598" s="164"/>
      <c r="N598" s="164"/>
      <c r="O598" s="164"/>
      <c r="P598" s="164"/>
      <c r="Q598" s="164"/>
      <c r="R598" s="164"/>
      <c r="S598" s="164"/>
      <c r="T598" s="164"/>
      <c r="U598" s="164"/>
      <c r="V598" s="164"/>
      <c r="W598" s="164"/>
      <c r="X598" s="164"/>
      <c r="Y598" s="164"/>
      <c r="Z598" s="164"/>
      <c r="AA598" s="164"/>
      <c r="AB598" s="164"/>
      <c r="AC598" s="164"/>
      <c r="AD598" s="164"/>
      <c r="AE598" s="164"/>
      <c r="AF598" s="164"/>
      <c r="AG598" s="164"/>
      <c r="AH598" s="164"/>
      <c r="AI598" s="164"/>
      <c r="AJ598" s="164"/>
      <c r="AK598" s="164"/>
      <c r="AL598" s="164"/>
      <c r="AM598" s="164"/>
      <c r="AN598" s="164"/>
      <c r="AO598" s="164"/>
      <c r="AP598" s="164"/>
      <c r="AQ598" s="164"/>
      <c r="AR598" s="164"/>
      <c r="AS598" s="164"/>
      <c r="AT598" s="164"/>
      <c r="AU598" s="164"/>
      <c r="AV598" s="164"/>
      <c r="AW598" s="164"/>
      <c r="AX598" s="164"/>
      <c r="AY598" s="164"/>
      <c r="AZ598" s="164"/>
      <c r="BA598" s="164"/>
      <c r="BB598" s="164"/>
      <c r="BC598" s="164"/>
      <c r="BD598" s="164"/>
      <c r="BE598" s="164"/>
      <c r="BF598" s="164"/>
      <c r="BG598" s="164"/>
      <c r="BH598" s="164"/>
      <c r="BI598" s="164"/>
      <c r="BJ598" s="18"/>
      <c r="BK598" s="18"/>
      <c r="BL598"/>
      <c r="BM598"/>
      <c r="BN598"/>
      <c r="BO598"/>
      <c r="BP598"/>
      <c r="BQ598"/>
      <c r="BR598"/>
      <c r="BS598"/>
      <c r="BT598"/>
      <c r="BU598"/>
      <c r="BV598"/>
      <c r="BW598"/>
      <c r="BX598"/>
      <c r="BY598"/>
      <c r="BZ598"/>
      <c r="CA598"/>
      <c r="CB598"/>
      <c r="CC598"/>
      <c r="CD598"/>
      <c r="CE598"/>
      <c r="CF598"/>
      <c r="CG598"/>
      <c r="CH598"/>
      <c r="CI598"/>
      <c r="CJ598"/>
      <c r="CK598"/>
      <c r="CL598"/>
      <c r="CM598"/>
      <c r="CN598"/>
      <c r="CO598"/>
      <c r="CP598"/>
      <c r="CQ598"/>
      <c r="CR598"/>
      <c r="CS598"/>
      <c r="CT598"/>
      <c r="CU598"/>
      <c r="CV598"/>
      <c r="CW598"/>
      <c r="CX598"/>
      <c r="CY598"/>
      <c r="CZ598"/>
      <c r="DA598"/>
      <c r="DB598"/>
      <c r="DC598"/>
      <c r="DD598"/>
      <c r="DE598"/>
      <c r="DF598"/>
      <c r="DG598"/>
      <c r="DH598"/>
      <c r="DI598"/>
      <c r="DJ598"/>
      <c r="DK598"/>
      <c r="DL598"/>
      <c r="DM598"/>
      <c r="DN598"/>
      <c r="DO598"/>
      <c r="DP598"/>
      <c r="DQ598"/>
      <c r="DR598"/>
      <c r="DS598"/>
      <c r="DT598"/>
      <c r="DU598"/>
      <c r="DV598"/>
      <c r="DW598"/>
      <c r="DX598"/>
      <c r="DY598"/>
      <c r="DZ598"/>
      <c r="EA598"/>
      <c r="EB598"/>
      <c r="EC598"/>
      <c r="ED598"/>
      <c r="EE598"/>
      <c r="EF598"/>
      <c r="EG598"/>
      <c r="EH598"/>
      <c r="EI598"/>
      <c r="EJ598"/>
      <c r="EK598"/>
      <c r="EL598"/>
      <c r="EM598"/>
      <c r="EN598"/>
      <c r="EO598"/>
      <c r="EP598"/>
      <c r="EQ598"/>
      <c r="ER598"/>
      <c r="ES598"/>
      <c r="ET598"/>
      <c r="EU598"/>
      <c r="EV598"/>
      <c r="EW598"/>
      <c r="EX598"/>
      <c r="EY598"/>
      <c r="EZ598"/>
      <c r="FA598"/>
      <c r="FB598"/>
      <c r="FC598"/>
      <c r="FD598"/>
      <c r="FE598"/>
      <c r="FF598"/>
      <c r="FG598"/>
      <c r="FH598"/>
      <c r="FI598"/>
      <c r="FJ598"/>
      <c r="FK598"/>
      <c r="FL598"/>
      <c r="FM598"/>
      <c r="FN598"/>
      <c r="FO598"/>
      <c r="FP598"/>
      <c r="FQ598"/>
      <c r="FR598"/>
      <c r="FS598"/>
      <c r="FT598"/>
      <c r="FU598"/>
      <c r="FV598"/>
      <c r="FW598"/>
      <c r="FX598"/>
      <c r="FY598"/>
      <c r="FZ598"/>
      <c r="GA598"/>
      <c r="GB598"/>
      <c r="GC598"/>
      <c r="GD598"/>
      <c r="GE598"/>
      <c r="GF598"/>
      <c r="GG598"/>
      <c r="GH598"/>
      <c r="GI598"/>
      <c r="GJ598"/>
      <c r="GK598"/>
      <c r="GL598"/>
      <c r="GM598"/>
      <c r="GN598"/>
      <c r="GO598"/>
      <c r="GP598"/>
      <c r="GQ598"/>
      <c r="GR598"/>
      <c r="GS598"/>
      <c r="GT598"/>
      <c r="GU598"/>
      <c r="GV598"/>
      <c r="GW598"/>
      <c r="GX598"/>
      <c r="GY598"/>
      <c r="GZ598"/>
      <c r="HA598"/>
      <c r="HB598"/>
      <c r="HC598"/>
      <c r="HD598"/>
      <c r="HE598"/>
      <c r="HF598"/>
      <c r="HG598"/>
      <c r="HH598"/>
      <c r="HI598"/>
      <c r="HJ598"/>
      <c r="HK598"/>
      <c r="HL598"/>
      <c r="HM598"/>
      <c r="HN598"/>
      <c r="HO598"/>
      <c r="HP598"/>
      <c r="HQ598"/>
      <c r="HR598"/>
      <c r="HS598"/>
      <c r="HT598"/>
      <c r="HU598"/>
      <c r="HV598"/>
      <c r="HW598"/>
      <c r="HX598"/>
      <c r="HY598"/>
      <c r="HZ598"/>
      <c r="IA598"/>
      <c r="IB598"/>
      <c r="IC598"/>
      <c r="ID598"/>
      <c r="IE598"/>
      <c r="IF598"/>
      <c r="IG598"/>
      <c r="IH598"/>
      <c r="II598"/>
      <c r="IJ598"/>
      <c r="IK598"/>
      <c r="IL598"/>
      <c r="IM598"/>
      <c r="IN598"/>
      <c r="IO598"/>
      <c r="IP598"/>
      <c r="IQ598"/>
      <c r="IR598"/>
      <c r="IS598"/>
      <c r="IT598"/>
      <c r="IU598"/>
      <c r="IV598"/>
    </row>
    <row r="599" spans="1:256" s="5" customFormat="1" hidden="1" outlineLevel="2" x14ac:dyDescent="0.2">
      <c r="A599" s="18"/>
      <c r="B599" s="18"/>
      <c r="C599" s="36"/>
      <c r="D599" s="485"/>
      <c r="E599" s="283">
        <v>1</v>
      </c>
      <c r="F599" s="38"/>
      <c r="G599" s="305"/>
      <c r="H599" s="164">
        <f>IF(A10taxstdlife="n/a","n/a",IF(H$3&gt;(A10taxstdlife+$E599),((Input!$G$152+Input!$G$118)*$G$7)-SUM($G599:G599),((Input!$G$152+Input!$G$118)*$G$7)/A10taxstdlife))</f>
        <v>4.4273859502490749E-2</v>
      </c>
      <c r="I599" s="164">
        <f>IF(A10taxstdlife="n/a","n/a",IF(I$3&gt;(A10taxstdlife+$E599),((Input!$G$152+Input!$G$118)*$G$7)-SUM($G599:H599),((Input!$G$152+Input!$G$118)*$G$7)/A10taxstdlife))</f>
        <v>4.4273859502490749E-2</v>
      </c>
      <c r="J599" s="164">
        <f>IF(A10taxstdlife="n/a","n/a",IF(J$3&gt;(A10taxstdlife+$E599),((Input!$G$152+Input!$G$118)*$G$7)-SUM($G599:I599),((Input!$G$152+Input!$G$118)*$G$7)/A10taxstdlife))</f>
        <v>4.4273859502490749E-2</v>
      </c>
      <c r="K599" s="164">
        <f>IF(A10taxstdlife="n/a","n/a",IF(K$3&gt;(A10taxstdlife+$E599),((Input!$G$152+Input!$G$118)*$G$7)-SUM($G599:J599),((Input!$G$152+Input!$G$118)*$G$7)/A10taxstdlife))</f>
        <v>4.4273859502490749E-2</v>
      </c>
      <c r="L599" s="164">
        <f>IF(A10taxstdlife="n/a","n/a",IF(L$3&gt;(A10taxstdlife+$E599),((Input!$G$152+Input!$G$118)*$G$7)-SUM($G599:K599),((Input!$G$152+Input!$G$118)*$G$7)/A10taxstdlife))</f>
        <v>4.4273859502490749E-2</v>
      </c>
      <c r="M599" s="164">
        <f>IF(A10taxstdlife="n/a","n/a",IF(M$3&gt;(A10taxstdlife+$E599),((Input!$G$152+Input!$G$118)*$G$7)-SUM($G599:L599),((Input!$G$152+Input!$G$118)*$G$7)/A10taxstdlife))</f>
        <v>4.4273859502490749E-2</v>
      </c>
      <c r="N599" s="164">
        <f>IF(A10taxstdlife="n/a","n/a",IF(N$3&gt;(A10taxstdlife+$E599),((Input!$G$152+Input!$G$118)*$G$7)-SUM($G599:M599),((Input!$G$152+Input!$G$118)*$G$7)/A10taxstdlife))</f>
        <v>4.4273859502490749E-2</v>
      </c>
      <c r="O599" s="164">
        <f>IF(A10taxstdlife="n/a","n/a",IF(O$3&gt;(A10taxstdlife+$E599),((Input!$G$152+Input!$G$118)*$G$7)-SUM($G599:N599),((Input!$G$152+Input!$G$118)*$G$7)/A10taxstdlife))</f>
        <v>4.4273859502490749E-2</v>
      </c>
      <c r="P599" s="164">
        <f>IF(A10taxstdlife="n/a","n/a",IF(P$3&gt;(A10taxstdlife+$E599),((Input!$G$152+Input!$G$118)*$G$7)-SUM($G599:O599),((Input!$G$152+Input!$G$118)*$G$7)/A10taxstdlife))</f>
        <v>4.4273859502490749E-2</v>
      </c>
      <c r="Q599" s="164">
        <f>IF(A10taxstdlife="n/a","n/a",IF(Q$3&gt;(A10taxstdlife+$E599),((Input!$G$152+Input!$G$118)*$G$7)-SUM($G599:P599),((Input!$G$152+Input!$G$118)*$G$7)/A10taxstdlife))</f>
        <v>4.4273859502490749E-2</v>
      </c>
      <c r="R599" s="164">
        <f>IF(A10taxstdlife="n/a","n/a",IF(R$3&gt;(A10taxstdlife+$E599),((Input!$G$152+Input!$G$118)*$G$7)-SUM($G599:Q599),((Input!$G$152+Input!$G$118)*$G$7)/A10taxstdlife))</f>
        <v>4.4273859502490749E-2</v>
      </c>
      <c r="S599" s="164">
        <f>IF(A10taxstdlife="n/a","n/a",IF(S$3&gt;(A10taxstdlife+$E599),((Input!$G$152+Input!$G$118)*$G$7)-SUM($G599:R599),((Input!$G$152+Input!$G$118)*$G$7)/A10taxstdlife))</f>
        <v>4.4273859502490749E-2</v>
      </c>
      <c r="T599" s="164">
        <f>IF(A10taxstdlife="n/a","n/a",IF(T$3&gt;(A10taxstdlife+$E599),((Input!$G$152+Input!$G$118)*$G$7)-SUM($G599:S599),((Input!$G$152+Input!$G$118)*$G$7)/A10taxstdlife))</f>
        <v>4.4273859502490749E-2</v>
      </c>
      <c r="U599" s="164">
        <f>IF(A10taxstdlife="n/a","n/a",IF(U$3&gt;(A10taxstdlife+$E599),((Input!$G$152+Input!$G$118)*$G$7)-SUM($G599:T599),((Input!$G$152+Input!$G$118)*$G$7)/A10taxstdlife))</f>
        <v>4.4273859502490749E-2</v>
      </c>
      <c r="V599" s="164">
        <f>IF(A10taxstdlife="n/a","n/a",IF(V$3&gt;(A10taxstdlife+$E599),((Input!$G$152+Input!$G$118)*$G$7)-SUM($G599:U599),((Input!$G$152+Input!$G$118)*$G$7)/A10taxstdlife))</f>
        <v>4.4273859502490749E-2</v>
      </c>
      <c r="W599" s="164">
        <f>IF(A10taxstdlife="n/a","n/a",IF(W$3&gt;(A10taxstdlife+$E599),((Input!$G$152+Input!$G$118)*$G$7)-SUM($G599:V599),((Input!$G$152+Input!$G$118)*$G$7)/A10taxstdlife))</f>
        <v>4.4273859502490749E-2</v>
      </c>
      <c r="X599" s="164">
        <f>IF(A10taxstdlife="n/a","n/a",IF(X$3&gt;(A10taxstdlife+$E599),((Input!$G$152+Input!$G$118)*$G$7)-SUM($G599:W599),((Input!$G$152+Input!$G$118)*$G$7)/A10taxstdlife))</f>
        <v>4.4273859502490749E-2</v>
      </c>
      <c r="Y599" s="164">
        <f>IF(A10taxstdlife="n/a","n/a",IF(Y$3&gt;(A10taxstdlife+$E599),((Input!$G$152+Input!$G$118)*$G$7)-SUM($G599:X599),((Input!$G$152+Input!$G$118)*$G$7)/A10taxstdlife))</f>
        <v>4.4273859502490749E-2</v>
      </c>
      <c r="Z599" s="164">
        <f>IF(A10taxstdlife="n/a","n/a",IF(Z$3&gt;(A10taxstdlife+$E599),((Input!$G$152+Input!$G$118)*$G$7)-SUM($G599:Y599),((Input!$G$152+Input!$G$118)*$G$7)/A10taxstdlife))</f>
        <v>4.4273859502490749E-2</v>
      </c>
      <c r="AA599" s="164">
        <f>IF(A10taxstdlife="n/a","n/a",IF(AA$3&gt;(A10taxstdlife+$E599),((Input!$G$152+Input!$G$118)*$G$7)-SUM($G599:Z599),((Input!$G$152+Input!$G$118)*$G$7)/A10taxstdlife))</f>
        <v>4.4273859502490749E-2</v>
      </c>
      <c r="AB599" s="164">
        <f>IF(A10taxstdlife="n/a","n/a",IF(AB$3&gt;(A10taxstdlife+$E599),((Input!$G$152+Input!$G$118)*$G$7)-SUM($G599:AA599),((Input!$G$152+Input!$G$118)*$G$7)/A10taxstdlife))</f>
        <v>4.4273859502490749E-2</v>
      </c>
      <c r="AC599" s="164">
        <f>IF(A10taxstdlife="n/a","n/a",IF(AC$3&gt;(A10taxstdlife+$E599),((Input!$G$152+Input!$G$118)*$G$7)-SUM($G599:AB599),((Input!$G$152+Input!$G$118)*$G$7)/A10taxstdlife))</f>
        <v>4.4273859502490749E-2</v>
      </c>
      <c r="AD599" s="164">
        <f>IF(A10taxstdlife="n/a","n/a",IF(AD$3&gt;(A10taxstdlife+$E599),((Input!$G$152+Input!$G$118)*$G$7)-SUM($G599:AC599),((Input!$G$152+Input!$G$118)*$G$7)/A10taxstdlife))</f>
        <v>4.4273859502490749E-2</v>
      </c>
      <c r="AE599" s="164">
        <f>IF(A10taxstdlife="n/a","n/a",IF(AE$3&gt;(A10taxstdlife+$E599),((Input!$G$152+Input!$G$118)*$G$7)-SUM($G599:AD599),((Input!$G$152+Input!$G$118)*$G$7)/A10taxstdlife))</f>
        <v>4.4273859502490749E-2</v>
      </c>
      <c r="AF599" s="164">
        <f>IF(A10taxstdlife="n/a","n/a",IF(AF$3&gt;(A10taxstdlife+$E599),((Input!$G$152+Input!$G$118)*$G$7)-SUM($G599:AE599),((Input!$G$152+Input!$G$118)*$G$7)/A10taxstdlife))</f>
        <v>4.4273859502490749E-2</v>
      </c>
      <c r="AG599" s="164">
        <f>IF(A10taxstdlife="n/a","n/a",IF(AG$3&gt;(A10taxstdlife+$E599),((Input!$G$152+Input!$G$118)*$G$7)-SUM($G599:AF599),((Input!$G$152+Input!$G$118)*$G$7)/A10taxstdlife))</f>
        <v>4.4273859502490749E-2</v>
      </c>
      <c r="AH599" s="164">
        <f>IF(A10taxstdlife="n/a","n/a",IF(AH$3&gt;(A10taxstdlife+$E599),((Input!$G$152+Input!$G$118)*$G$7)-SUM($G599:AG599),((Input!$G$152+Input!$G$118)*$G$7)/A10taxstdlife))</f>
        <v>4.4273859502490749E-2</v>
      </c>
      <c r="AI599" s="164">
        <f>IF(A10taxstdlife="n/a","n/a",IF(AI$3&gt;(A10taxstdlife+$E599),((Input!$G$152+Input!$G$118)*$G$7)-SUM($G599:AH599),((Input!$G$152+Input!$G$118)*$G$7)/A10taxstdlife))</f>
        <v>4.4273859502490749E-2</v>
      </c>
      <c r="AJ599" s="164">
        <f>IF(A10taxstdlife="n/a","n/a",IF(AJ$3&gt;(A10taxstdlife+$E599),((Input!$G$152+Input!$G$118)*$G$7)-SUM($G599:AI599),((Input!$G$152+Input!$G$118)*$G$7)/A10taxstdlife))</f>
        <v>4.4273859502490749E-2</v>
      </c>
      <c r="AK599" s="164">
        <f>IF(A10taxstdlife="n/a","n/a",IF(AK$3&gt;(A10taxstdlife+$E599),((Input!$G$152+Input!$G$118)*$G$7)-SUM($G599:AJ599),((Input!$G$152+Input!$G$118)*$G$7)/A10taxstdlife))</f>
        <v>4.4273859502490749E-2</v>
      </c>
      <c r="AL599" s="164">
        <f>IF(A10taxstdlife="n/a","n/a",IF(AL$3&gt;(A10taxstdlife+$E599),((Input!$G$152+Input!$G$118)*$G$7)-SUM($G599:AK599),((Input!$G$152+Input!$G$118)*$G$7)/A10taxstdlife))</f>
        <v>4.4273859502490749E-2</v>
      </c>
      <c r="AM599" s="164">
        <f>IF(A10taxstdlife="n/a","n/a",IF(AM$3&gt;(A10taxstdlife+$E599),((Input!$G$152+Input!$G$118)*$G$7)-SUM($G599:AL599),((Input!$G$152+Input!$G$118)*$G$7)/A10taxstdlife))</f>
        <v>4.4273859502490749E-2</v>
      </c>
      <c r="AN599" s="164">
        <f>IF(A10taxstdlife="n/a","n/a",IF(AN$3&gt;(A10taxstdlife+$E599),((Input!$G$152+Input!$G$118)*$G$7)-SUM($G599:AM599),((Input!$G$152+Input!$G$118)*$G$7)/A10taxstdlife))</f>
        <v>4.4273859502490749E-2</v>
      </c>
      <c r="AO599" s="164">
        <f>IF(A10taxstdlife="n/a","n/a",IF(AO$3&gt;(A10taxstdlife+$E599),((Input!$G$152+Input!$G$118)*$G$7)-SUM($G599:AN599),((Input!$G$152+Input!$G$118)*$G$7)/A10taxstdlife))</f>
        <v>4.4273859502490749E-2</v>
      </c>
      <c r="AP599" s="164">
        <f>IF(A10taxstdlife="n/a","n/a",IF(AP$3&gt;(A10taxstdlife+$E599),((Input!$G$152+Input!$G$118)*$G$7)-SUM($G599:AO599),((Input!$G$152+Input!$G$118)*$G$7)/A10taxstdlife))</f>
        <v>4.4273859502490749E-2</v>
      </c>
      <c r="AQ599" s="164">
        <f>IF(A10taxstdlife="n/a","n/a",IF(AQ$3&gt;(A10taxstdlife+$E599),((Input!$G$152+Input!$G$118)*$G$7)-SUM($G599:AP599),((Input!$G$152+Input!$G$118)*$G$7)/A10taxstdlife))</f>
        <v>4.4273859502490749E-2</v>
      </c>
      <c r="AR599" s="164">
        <f>IF(A10taxstdlife="n/a","n/a",IF(AR$3&gt;(A10taxstdlife+$E599),((Input!$G$152+Input!$G$118)*$G$7)-SUM($G599:AQ599),((Input!$G$152+Input!$G$118)*$G$7)/A10taxstdlife))</f>
        <v>4.4273859502490749E-2</v>
      </c>
      <c r="AS599" s="164">
        <f>IF(A10taxstdlife="n/a","n/a",IF(AS$3&gt;(A10taxstdlife+$E599),((Input!$G$152+Input!$G$118)*$G$7)-SUM($G599:AR599),((Input!$G$152+Input!$G$118)*$G$7)/A10taxstdlife))</f>
        <v>4.4273859502490749E-2</v>
      </c>
      <c r="AT599" s="164">
        <f>IF(A10taxstdlife="n/a","n/a",IF(AT$3&gt;(A10taxstdlife+$E599),((Input!$G$152+Input!$G$118)*$G$7)-SUM($G599:AS599),((Input!$G$152+Input!$G$118)*$G$7)/A10taxstdlife))</f>
        <v>4.4273859502490749E-2</v>
      </c>
      <c r="AU599" s="164">
        <f>IF(A10taxstdlife="n/a","n/a",IF(AU$3&gt;(A10taxstdlife+$E599),((Input!$G$152+Input!$G$118)*$G$7)-SUM($G599:AT599),((Input!$G$152+Input!$G$118)*$G$7)/A10taxstdlife))</f>
        <v>4.4273859502490749E-2</v>
      </c>
      <c r="AV599" s="164">
        <f>IF(A10taxstdlife="n/a","n/a",IF(AV$3&gt;(A10taxstdlife+$E599),((Input!$G$152+Input!$G$118)*$G$7)-SUM($G599:AU599),((Input!$G$152+Input!$G$118)*$G$7)/A10taxstdlife))</f>
        <v>4.4273859502490749E-2</v>
      </c>
      <c r="AW599" s="164">
        <f>IF(A10taxstdlife="n/a","n/a",IF(AW$3&gt;(A10taxstdlife+$E599),((Input!$G$152+Input!$G$118)*$G$7)-SUM($G599:AV599),((Input!$G$152+Input!$G$118)*$G$7)/A10taxstdlife))</f>
        <v>4.4273859502490749E-2</v>
      </c>
      <c r="AX599" s="164">
        <f>IF(A10taxstdlife="n/a","n/a",IF(AX$3&gt;(A10taxstdlife+$E599),((Input!$G$152+Input!$G$118)*$G$7)-SUM($G599:AW599),((Input!$G$152+Input!$G$118)*$G$7)/A10taxstdlife))</f>
        <v>4.4273859502490749E-2</v>
      </c>
      <c r="AY599" s="164">
        <f>IF(A10taxstdlife="n/a","n/a",IF(AY$3&gt;(A10taxstdlife+$E599),((Input!$G$152+Input!$G$118)*$G$7)-SUM($G599:AX599),((Input!$G$152+Input!$G$118)*$G$7)/A10taxstdlife))</f>
        <v>4.4273859502490749E-2</v>
      </c>
      <c r="AZ599" s="164">
        <f>IF(A10taxstdlife="n/a","n/a",IF(AZ$3&gt;(A10taxstdlife+$E599),((Input!$G$152+Input!$G$118)*$G$7)-SUM($G599:AY599),((Input!$G$152+Input!$G$118)*$G$7)/A10taxstdlife))</f>
        <v>4.4273859502490749E-2</v>
      </c>
      <c r="BA599" s="164">
        <f>IF(A10taxstdlife="n/a","n/a",IF(BA$3&gt;(A10taxstdlife+$E599),((Input!$G$152+Input!$G$118)*$G$7)-SUM($G599:AZ599),((Input!$G$152+Input!$G$118)*$G$7)/A10taxstdlife))</f>
        <v>4.4273859502490749E-2</v>
      </c>
      <c r="BB599" s="164">
        <f>IF(A10taxstdlife="n/a","n/a",IF(BB$3&gt;(A10taxstdlife+$E599),((Input!$G$152+Input!$G$118)*$G$7)-SUM($G599:BA599),((Input!$G$152+Input!$G$118)*$G$7)/A10taxstdlife))</f>
        <v>4.4273859502490749E-2</v>
      </c>
      <c r="BC599" s="164">
        <f>IF(A10taxstdlife="n/a","n/a",IF(BC$3&gt;(A10taxstdlife+$E599),((Input!$G$152+Input!$G$118)*$G$7)-SUM($G599:BB599),((Input!$G$152+Input!$G$118)*$G$7)/A10taxstdlife))</f>
        <v>2.6564315701494312E-2</v>
      </c>
      <c r="BD599" s="164">
        <f>IF(A10taxstdlife="n/a","n/a",IF(BD$3&gt;(A10taxstdlife+$E599),((Input!$G$152+Input!$G$118)*$G$7)-SUM($G599:BC599),((Input!$G$152+Input!$G$118)*$G$7)/A10taxstdlife))</f>
        <v>0</v>
      </c>
      <c r="BE599" s="164">
        <f>IF(A10taxstdlife="n/a","n/a",IF(BE$3&gt;(A10taxstdlife+$E599),((Input!$G$152+Input!$G$118)*$G$7)-SUM($G599:BD599),((Input!$G$152+Input!$G$118)*$G$7)/A10taxstdlife))</f>
        <v>0</v>
      </c>
      <c r="BF599" s="164">
        <f>IF(A10taxstdlife="n/a","n/a",IF(BF$3&gt;(A10taxstdlife+$E599),((Input!$G$152+Input!$G$118)*$G$7)-SUM($G599:BE599),((Input!$G$152+Input!$G$118)*$G$7)/A10taxstdlife))</f>
        <v>0</v>
      </c>
      <c r="BG599" s="164">
        <f>IF(A10taxstdlife="n/a","n/a",IF(BG$3&gt;(A10taxstdlife+$E599),((Input!$G$152+Input!$G$118)*$G$7)-SUM($G599:BF599),((Input!$G$152+Input!$G$118)*$G$7)/A10taxstdlife))</f>
        <v>0</v>
      </c>
      <c r="BH599" s="164">
        <f>IF(A10taxstdlife="n/a","n/a",IF(BH$3&gt;(A10taxstdlife+$E599),((Input!$G$152+Input!$G$118)*$G$7)-SUM($G599:BG599),((Input!$G$152+Input!$G$118)*$G$7)/A10taxstdlife))</f>
        <v>0</v>
      </c>
      <c r="BI599" s="164">
        <f>IF(A10taxstdlife="n/a","n/a",IF(BI$3&gt;(A10taxstdlife+$E599),((Input!$G$152+Input!$G$118)*$G$7)-SUM($G599:BH599),((Input!$G$152+Input!$G$118)*$G$7)/A10taxstdlife))</f>
        <v>0</v>
      </c>
      <c r="BJ599" s="18"/>
      <c r="BK599" s="18"/>
      <c r="BL599"/>
      <c r="BM599"/>
      <c r="BN599"/>
      <c r="BO599"/>
      <c r="BP599"/>
      <c r="BQ599"/>
      <c r="BR599"/>
      <c r="BS599"/>
      <c r="BT599"/>
      <c r="BU599"/>
      <c r="BV599"/>
      <c r="BW599"/>
      <c r="BX599"/>
      <c r="BY599"/>
      <c r="BZ599"/>
      <c r="CA599"/>
      <c r="CB599"/>
      <c r="CC599"/>
      <c r="CD599"/>
      <c r="CE599"/>
      <c r="CF599"/>
      <c r="CG599"/>
      <c r="CH599"/>
      <c r="CI599"/>
      <c r="CJ599"/>
      <c r="CK599"/>
      <c r="CL599"/>
      <c r="CM599"/>
      <c r="CN599"/>
      <c r="CO599"/>
      <c r="CP599"/>
      <c r="CQ599"/>
      <c r="CR599"/>
      <c r="CS599"/>
      <c r="CT599"/>
      <c r="CU599"/>
      <c r="CV599"/>
      <c r="CW599"/>
      <c r="CX599"/>
      <c r="CY599"/>
      <c r="CZ599"/>
      <c r="DA599"/>
      <c r="DB599"/>
      <c r="DC599"/>
      <c r="DD599"/>
      <c r="DE599"/>
      <c r="DF599"/>
      <c r="DG599"/>
      <c r="DH599"/>
      <c r="DI599"/>
      <c r="DJ599"/>
      <c r="DK599"/>
      <c r="DL599"/>
      <c r="DM599"/>
      <c r="DN599"/>
      <c r="DO599"/>
      <c r="DP599"/>
      <c r="DQ599"/>
      <c r="DR599"/>
      <c r="DS599"/>
      <c r="DT599"/>
      <c r="DU599"/>
      <c r="DV599"/>
      <c r="DW599"/>
      <c r="DX599"/>
      <c r="DY599"/>
      <c r="DZ599"/>
      <c r="EA599"/>
      <c r="EB599"/>
      <c r="EC599"/>
      <c r="ED599"/>
      <c r="EE599"/>
      <c r="EF599"/>
      <c r="EG599"/>
      <c r="EH599"/>
      <c r="EI599"/>
      <c r="EJ599"/>
      <c r="EK599"/>
      <c r="EL599"/>
      <c r="EM599"/>
      <c r="EN599"/>
      <c r="EO599"/>
      <c r="EP599"/>
      <c r="EQ599"/>
      <c r="ER599"/>
      <c r="ES599"/>
      <c r="ET599"/>
      <c r="EU599"/>
      <c r="EV599"/>
      <c r="EW599"/>
      <c r="EX599"/>
      <c r="EY599"/>
      <c r="EZ599"/>
      <c r="FA599"/>
      <c r="FB599"/>
      <c r="FC599"/>
      <c r="FD599"/>
      <c r="FE599"/>
      <c r="FF599"/>
      <c r="FG599"/>
      <c r="FH599"/>
      <c r="FI599"/>
      <c r="FJ599"/>
      <c r="FK599"/>
      <c r="FL599"/>
      <c r="FM599"/>
      <c r="FN599"/>
      <c r="FO599"/>
      <c r="FP599"/>
      <c r="FQ599"/>
      <c r="FR599"/>
      <c r="FS599"/>
      <c r="FT599"/>
      <c r="FU599"/>
      <c r="FV599"/>
      <c r="FW599"/>
      <c r="FX599"/>
      <c r="FY599"/>
      <c r="FZ599"/>
      <c r="GA599"/>
      <c r="GB599"/>
      <c r="GC599"/>
      <c r="GD599"/>
      <c r="GE599"/>
      <c r="GF599"/>
      <c r="GG599"/>
      <c r="GH599"/>
      <c r="GI599"/>
      <c r="GJ599"/>
      <c r="GK599"/>
      <c r="GL599"/>
      <c r="GM599"/>
      <c r="GN599"/>
      <c r="GO599"/>
      <c r="GP599"/>
      <c r="GQ599"/>
      <c r="GR599"/>
      <c r="GS599"/>
      <c r="GT599"/>
      <c r="GU599"/>
      <c r="GV599"/>
      <c r="GW599"/>
      <c r="GX599"/>
      <c r="GY599"/>
      <c r="GZ599"/>
      <c r="HA599"/>
      <c r="HB599"/>
      <c r="HC599"/>
      <c r="HD599"/>
      <c r="HE599"/>
      <c r="HF599"/>
      <c r="HG599"/>
      <c r="HH599"/>
      <c r="HI599"/>
      <c r="HJ599"/>
      <c r="HK599"/>
      <c r="HL599"/>
      <c r="HM599"/>
      <c r="HN599"/>
      <c r="HO599"/>
      <c r="HP599"/>
      <c r="HQ599"/>
      <c r="HR599"/>
      <c r="HS599"/>
      <c r="HT599"/>
      <c r="HU599"/>
      <c r="HV599"/>
      <c r="HW599"/>
      <c r="HX599"/>
      <c r="HY599"/>
      <c r="HZ599"/>
      <c r="IA599"/>
      <c r="IB599"/>
      <c r="IC599"/>
      <c r="ID599"/>
      <c r="IE599"/>
      <c r="IF599"/>
      <c r="IG599"/>
      <c r="IH599"/>
      <c r="II599"/>
      <c r="IJ599"/>
      <c r="IK599"/>
      <c r="IL599"/>
      <c r="IM599"/>
      <c r="IN599"/>
      <c r="IO599"/>
      <c r="IP599"/>
      <c r="IQ599"/>
      <c r="IR599"/>
      <c r="IS599"/>
      <c r="IT599"/>
      <c r="IU599"/>
      <c r="IV599"/>
    </row>
    <row r="600" spans="1:256" s="5" customFormat="1" hidden="1" outlineLevel="2" x14ac:dyDescent="0.2">
      <c r="A600" s="18"/>
      <c r="B600" s="18"/>
      <c r="C600" s="36"/>
      <c r="D600" s="485"/>
      <c r="E600" s="283">
        <v>2</v>
      </c>
      <c r="F600" s="38"/>
      <c r="G600" s="306"/>
      <c r="H600" s="307"/>
      <c r="I600" s="164">
        <f>IF(A10taxstdlife="n/a","n/a",IF(I$3&gt;(A10taxstdlife+$E600),((Input!$H$152+Input!$H$118)*$H$7)-SUM($H600:H600),((Input!$H$152+Input!$H$118)*$H$7)/A10taxstdlife))</f>
        <v>6.6622644418384835E-2</v>
      </c>
      <c r="J600" s="164">
        <f>IF(A10taxstdlife="n/a","n/a",IF(J$3&gt;(A10taxstdlife+$E600),((Input!$H$152+Input!$H$118)*$H$7)-SUM($H600:I600),((Input!$H$152+Input!$H$118)*$H$7)/A10taxstdlife))</f>
        <v>6.6622644418384835E-2</v>
      </c>
      <c r="K600" s="164">
        <f>IF(A10taxstdlife="n/a","n/a",IF(K$3&gt;(A10taxstdlife+$E600),((Input!$H$152+Input!$H$118)*$H$7)-SUM($H600:J600),((Input!$H$152+Input!$H$118)*$H$7)/A10taxstdlife))</f>
        <v>6.6622644418384835E-2</v>
      </c>
      <c r="L600" s="164">
        <f>IF(A10taxstdlife="n/a","n/a",IF(L$3&gt;(A10taxstdlife+$E600),((Input!$H$152+Input!$H$118)*$H$7)-SUM($H600:K600),((Input!$H$152+Input!$H$118)*$H$7)/A10taxstdlife))</f>
        <v>6.6622644418384835E-2</v>
      </c>
      <c r="M600" s="164">
        <f>IF(A10taxstdlife="n/a","n/a",IF(M$3&gt;(A10taxstdlife+$E600),((Input!$H$152+Input!$H$118)*$H$7)-SUM($H600:L600),((Input!$H$152+Input!$H$118)*$H$7)/A10taxstdlife))</f>
        <v>6.6622644418384835E-2</v>
      </c>
      <c r="N600" s="164">
        <f>IF(A10taxstdlife="n/a","n/a",IF(N$3&gt;(A10taxstdlife+$E600),((Input!$H$152+Input!$H$118)*$H$7)-SUM($H600:M600),((Input!$H$152+Input!$H$118)*$H$7)/A10taxstdlife))</f>
        <v>6.6622644418384835E-2</v>
      </c>
      <c r="O600" s="164">
        <f>IF(A10taxstdlife="n/a","n/a",IF(O$3&gt;(A10taxstdlife+$E600),((Input!$H$152+Input!$H$118)*$H$7)-SUM($H600:N600),((Input!$H$152+Input!$H$118)*$H$7)/A10taxstdlife))</f>
        <v>6.6622644418384835E-2</v>
      </c>
      <c r="P600" s="164">
        <f>IF(A10taxstdlife="n/a","n/a",IF(P$3&gt;(A10taxstdlife+$E600),((Input!$H$152+Input!$H$118)*$H$7)-SUM($H600:O600),((Input!$H$152+Input!$H$118)*$H$7)/A10taxstdlife))</f>
        <v>6.6622644418384835E-2</v>
      </c>
      <c r="Q600" s="164">
        <f>IF(A10taxstdlife="n/a","n/a",IF(Q$3&gt;(A10taxstdlife+$E600),((Input!$H$152+Input!$H$118)*$H$7)-SUM($H600:P600),((Input!$H$152+Input!$H$118)*$H$7)/A10taxstdlife))</f>
        <v>6.6622644418384835E-2</v>
      </c>
      <c r="R600" s="164">
        <f>IF(A10taxstdlife="n/a","n/a",IF(R$3&gt;(A10taxstdlife+$E600),((Input!$H$152+Input!$H$118)*$H$7)-SUM($H600:Q600),((Input!$H$152+Input!$H$118)*$H$7)/A10taxstdlife))</f>
        <v>6.6622644418384835E-2</v>
      </c>
      <c r="S600" s="164">
        <f>IF(A10taxstdlife="n/a","n/a",IF(S$3&gt;(A10taxstdlife+$E600),((Input!$H$152+Input!$H$118)*$H$7)-SUM($H600:R600),((Input!$H$152+Input!$H$118)*$H$7)/A10taxstdlife))</f>
        <v>6.6622644418384835E-2</v>
      </c>
      <c r="T600" s="164">
        <f>IF(A10taxstdlife="n/a","n/a",IF(T$3&gt;(A10taxstdlife+$E600),((Input!$H$152+Input!$H$118)*$H$7)-SUM($H600:S600),((Input!$H$152+Input!$H$118)*$H$7)/A10taxstdlife))</f>
        <v>6.6622644418384835E-2</v>
      </c>
      <c r="U600" s="164">
        <f>IF(A10taxstdlife="n/a","n/a",IF(U$3&gt;(A10taxstdlife+$E600),((Input!$H$152+Input!$H$118)*$H$7)-SUM($H600:T600),((Input!$H$152+Input!$H$118)*$H$7)/A10taxstdlife))</f>
        <v>6.6622644418384835E-2</v>
      </c>
      <c r="V600" s="164">
        <f>IF(A10taxstdlife="n/a","n/a",IF(V$3&gt;(A10taxstdlife+$E600),((Input!$H$152+Input!$H$118)*$H$7)-SUM($H600:U600),((Input!$H$152+Input!$H$118)*$H$7)/A10taxstdlife))</f>
        <v>6.6622644418384835E-2</v>
      </c>
      <c r="W600" s="164">
        <f>IF(A10taxstdlife="n/a","n/a",IF(W$3&gt;(A10taxstdlife+$E600),((Input!$H$152+Input!$H$118)*$H$7)-SUM($H600:V600),((Input!$H$152+Input!$H$118)*$H$7)/A10taxstdlife))</f>
        <v>6.6622644418384835E-2</v>
      </c>
      <c r="X600" s="164">
        <f>IF(A10taxstdlife="n/a","n/a",IF(X$3&gt;(A10taxstdlife+$E600),((Input!$H$152+Input!$H$118)*$H$7)-SUM($H600:W600),((Input!$H$152+Input!$H$118)*$H$7)/A10taxstdlife))</f>
        <v>6.6622644418384835E-2</v>
      </c>
      <c r="Y600" s="164">
        <f>IF(A10taxstdlife="n/a","n/a",IF(Y$3&gt;(A10taxstdlife+$E600),((Input!$H$152+Input!$H$118)*$H$7)-SUM($H600:X600),((Input!$H$152+Input!$H$118)*$H$7)/A10taxstdlife))</f>
        <v>6.6622644418384835E-2</v>
      </c>
      <c r="Z600" s="164">
        <f>IF(A10taxstdlife="n/a","n/a",IF(Z$3&gt;(A10taxstdlife+$E600),((Input!$H$152+Input!$H$118)*$H$7)-SUM($H600:Y600),((Input!$H$152+Input!$H$118)*$H$7)/A10taxstdlife))</f>
        <v>6.6622644418384835E-2</v>
      </c>
      <c r="AA600" s="164">
        <f>IF(A10taxstdlife="n/a","n/a",IF(AA$3&gt;(A10taxstdlife+$E600),((Input!$H$152+Input!$H$118)*$H$7)-SUM($H600:Z600),((Input!$H$152+Input!$H$118)*$H$7)/A10taxstdlife))</f>
        <v>6.6622644418384835E-2</v>
      </c>
      <c r="AB600" s="164">
        <f>IF(A10taxstdlife="n/a","n/a",IF(AB$3&gt;(A10taxstdlife+$E600),((Input!$H$152+Input!$H$118)*$H$7)-SUM($H600:AA600),((Input!$H$152+Input!$H$118)*$H$7)/A10taxstdlife))</f>
        <v>6.6622644418384835E-2</v>
      </c>
      <c r="AC600" s="164">
        <f>IF(A10taxstdlife="n/a","n/a",IF(AC$3&gt;(A10taxstdlife+$E600),((Input!$H$152+Input!$H$118)*$H$7)-SUM($H600:AB600),((Input!$H$152+Input!$H$118)*$H$7)/A10taxstdlife))</f>
        <v>6.6622644418384835E-2</v>
      </c>
      <c r="AD600" s="164">
        <f>IF(A10taxstdlife="n/a","n/a",IF(AD$3&gt;(A10taxstdlife+$E600),((Input!$H$152+Input!$H$118)*$H$7)-SUM($H600:AC600),((Input!$H$152+Input!$H$118)*$H$7)/A10taxstdlife))</f>
        <v>6.6622644418384835E-2</v>
      </c>
      <c r="AE600" s="164">
        <f>IF(A10taxstdlife="n/a","n/a",IF(AE$3&gt;(A10taxstdlife+$E600),((Input!$H$152+Input!$H$118)*$H$7)-SUM($H600:AD600),((Input!$H$152+Input!$H$118)*$H$7)/A10taxstdlife))</f>
        <v>6.6622644418384835E-2</v>
      </c>
      <c r="AF600" s="164">
        <f>IF(A10taxstdlife="n/a","n/a",IF(AF$3&gt;(A10taxstdlife+$E600),((Input!$H$152+Input!$H$118)*$H$7)-SUM($H600:AE600),((Input!$H$152+Input!$H$118)*$H$7)/A10taxstdlife))</f>
        <v>6.6622644418384835E-2</v>
      </c>
      <c r="AG600" s="164">
        <f>IF(A10taxstdlife="n/a","n/a",IF(AG$3&gt;(A10taxstdlife+$E600),((Input!$H$152+Input!$H$118)*$H$7)-SUM($H600:AF600),((Input!$H$152+Input!$H$118)*$H$7)/A10taxstdlife))</f>
        <v>6.6622644418384835E-2</v>
      </c>
      <c r="AH600" s="164">
        <f>IF(A10taxstdlife="n/a","n/a",IF(AH$3&gt;(A10taxstdlife+$E600),((Input!$H$152+Input!$H$118)*$H$7)-SUM($H600:AG600),((Input!$H$152+Input!$H$118)*$H$7)/A10taxstdlife))</f>
        <v>6.6622644418384835E-2</v>
      </c>
      <c r="AI600" s="164">
        <f>IF(A10taxstdlife="n/a","n/a",IF(AI$3&gt;(A10taxstdlife+$E600),((Input!$H$152+Input!$H$118)*$H$7)-SUM($H600:AH600),((Input!$H$152+Input!$H$118)*$H$7)/A10taxstdlife))</f>
        <v>6.6622644418384835E-2</v>
      </c>
      <c r="AJ600" s="164">
        <f>IF(A10taxstdlife="n/a","n/a",IF(AJ$3&gt;(A10taxstdlife+$E600),((Input!$H$152+Input!$H$118)*$H$7)-SUM($H600:AI600),((Input!$H$152+Input!$H$118)*$H$7)/A10taxstdlife))</f>
        <v>6.6622644418384835E-2</v>
      </c>
      <c r="AK600" s="164">
        <f>IF(A10taxstdlife="n/a","n/a",IF(AK$3&gt;(A10taxstdlife+$E600),((Input!$H$152+Input!$H$118)*$H$7)-SUM($H600:AJ600),((Input!$H$152+Input!$H$118)*$H$7)/A10taxstdlife))</f>
        <v>6.6622644418384835E-2</v>
      </c>
      <c r="AL600" s="164">
        <f>IF(A10taxstdlife="n/a","n/a",IF(AL$3&gt;(A10taxstdlife+$E600),((Input!$H$152+Input!$H$118)*$H$7)-SUM($H600:AK600),((Input!$H$152+Input!$H$118)*$H$7)/A10taxstdlife))</f>
        <v>6.6622644418384835E-2</v>
      </c>
      <c r="AM600" s="164">
        <f>IF(A10taxstdlife="n/a","n/a",IF(AM$3&gt;(A10taxstdlife+$E600),((Input!$H$152+Input!$H$118)*$H$7)-SUM($H600:AL600),((Input!$H$152+Input!$H$118)*$H$7)/A10taxstdlife))</f>
        <v>6.6622644418384835E-2</v>
      </c>
      <c r="AN600" s="164">
        <f>IF(A10taxstdlife="n/a","n/a",IF(AN$3&gt;(A10taxstdlife+$E600),((Input!$H$152+Input!$H$118)*$H$7)-SUM($H600:AM600),((Input!$H$152+Input!$H$118)*$H$7)/A10taxstdlife))</f>
        <v>6.6622644418384835E-2</v>
      </c>
      <c r="AO600" s="164">
        <f>IF(A10taxstdlife="n/a","n/a",IF(AO$3&gt;(A10taxstdlife+$E600),((Input!$H$152+Input!$H$118)*$H$7)-SUM($H600:AN600),((Input!$H$152+Input!$H$118)*$H$7)/A10taxstdlife))</f>
        <v>6.6622644418384835E-2</v>
      </c>
      <c r="AP600" s="164">
        <f>IF(A10taxstdlife="n/a","n/a",IF(AP$3&gt;(A10taxstdlife+$E600),((Input!$H$152+Input!$H$118)*$H$7)-SUM($H600:AO600),((Input!$H$152+Input!$H$118)*$H$7)/A10taxstdlife))</f>
        <v>6.6622644418384835E-2</v>
      </c>
      <c r="AQ600" s="164">
        <f>IF(A10taxstdlife="n/a","n/a",IF(AQ$3&gt;(A10taxstdlife+$E600),((Input!$H$152+Input!$H$118)*$H$7)-SUM($H600:AP600),((Input!$H$152+Input!$H$118)*$H$7)/A10taxstdlife))</f>
        <v>6.6622644418384835E-2</v>
      </c>
      <c r="AR600" s="164">
        <f>IF(A10taxstdlife="n/a","n/a",IF(AR$3&gt;(A10taxstdlife+$E600),((Input!$H$152+Input!$H$118)*$H$7)-SUM($H600:AQ600),((Input!$H$152+Input!$H$118)*$H$7)/A10taxstdlife))</f>
        <v>6.6622644418384835E-2</v>
      </c>
      <c r="AS600" s="164">
        <f>IF(A10taxstdlife="n/a","n/a",IF(AS$3&gt;(A10taxstdlife+$E600),((Input!$H$152+Input!$H$118)*$H$7)-SUM($H600:AR600),((Input!$H$152+Input!$H$118)*$H$7)/A10taxstdlife))</f>
        <v>6.6622644418384835E-2</v>
      </c>
      <c r="AT600" s="164">
        <f>IF(A10taxstdlife="n/a","n/a",IF(AT$3&gt;(A10taxstdlife+$E600),((Input!$H$152+Input!$H$118)*$H$7)-SUM($H600:AS600),((Input!$H$152+Input!$H$118)*$H$7)/A10taxstdlife))</f>
        <v>6.6622644418384835E-2</v>
      </c>
      <c r="AU600" s="164">
        <f>IF(A10taxstdlife="n/a","n/a",IF(AU$3&gt;(A10taxstdlife+$E600),((Input!$H$152+Input!$H$118)*$H$7)-SUM($H600:AT600),((Input!$H$152+Input!$H$118)*$H$7)/A10taxstdlife))</f>
        <v>6.6622644418384835E-2</v>
      </c>
      <c r="AV600" s="164">
        <f>IF(A10taxstdlife="n/a","n/a",IF(AV$3&gt;(A10taxstdlife+$E600),((Input!$H$152+Input!$H$118)*$H$7)-SUM($H600:AU600),((Input!$H$152+Input!$H$118)*$H$7)/A10taxstdlife))</f>
        <v>6.6622644418384835E-2</v>
      </c>
      <c r="AW600" s="164">
        <f>IF(A10taxstdlife="n/a","n/a",IF(AW$3&gt;(A10taxstdlife+$E600),((Input!$H$152+Input!$H$118)*$H$7)-SUM($H600:AV600),((Input!$H$152+Input!$H$118)*$H$7)/A10taxstdlife))</f>
        <v>6.6622644418384835E-2</v>
      </c>
      <c r="AX600" s="164">
        <f>IF(A10taxstdlife="n/a","n/a",IF(AX$3&gt;(A10taxstdlife+$E600),((Input!$H$152+Input!$H$118)*$H$7)-SUM($H600:AW600),((Input!$H$152+Input!$H$118)*$H$7)/A10taxstdlife))</f>
        <v>6.6622644418384835E-2</v>
      </c>
      <c r="AY600" s="164">
        <f>IF(A10taxstdlife="n/a","n/a",IF(AY$3&gt;(A10taxstdlife+$E600),((Input!$H$152+Input!$H$118)*$H$7)-SUM($H600:AX600),((Input!$H$152+Input!$H$118)*$H$7)/A10taxstdlife))</f>
        <v>6.6622644418384835E-2</v>
      </c>
      <c r="AZ600" s="164">
        <f>IF(A10taxstdlife="n/a","n/a",IF(AZ$3&gt;(A10taxstdlife+$E600),((Input!$H$152+Input!$H$118)*$H$7)-SUM($H600:AY600),((Input!$H$152+Input!$H$118)*$H$7)/A10taxstdlife))</f>
        <v>6.6622644418384835E-2</v>
      </c>
      <c r="BA600" s="164">
        <f>IF(A10taxstdlife="n/a","n/a",IF(BA$3&gt;(A10taxstdlife+$E600),((Input!$H$152+Input!$H$118)*$H$7)-SUM($H600:AZ600),((Input!$H$152+Input!$H$118)*$H$7)/A10taxstdlife))</f>
        <v>6.6622644418384835E-2</v>
      </c>
      <c r="BB600" s="164">
        <f>IF(A10taxstdlife="n/a","n/a",IF(BB$3&gt;(A10taxstdlife+$E600),((Input!$H$152+Input!$H$118)*$H$7)-SUM($H600:BA600),((Input!$H$152+Input!$H$118)*$H$7)/A10taxstdlife))</f>
        <v>6.6622644418384835E-2</v>
      </c>
      <c r="BC600" s="164">
        <f>IF(A10taxstdlife="n/a","n/a",IF(BC$3&gt;(A10taxstdlife+$E600),((Input!$H$152+Input!$H$118)*$H$7)-SUM($H600:BB600),((Input!$H$152+Input!$H$118)*$H$7)/A10taxstdlife))</f>
        <v>6.6622644418384835E-2</v>
      </c>
      <c r="BD600" s="164">
        <f>IF(A10taxstdlife="n/a","n/a",IF(BD$3&gt;(A10taxstdlife+$E600),((Input!$H$152+Input!$H$118)*$H$7)-SUM($H600:BC600),((Input!$H$152+Input!$H$118)*$H$7)/A10taxstdlife))</f>
        <v>3.9973586651027571E-2</v>
      </c>
      <c r="BE600" s="164">
        <f>IF(A10taxstdlife="n/a","n/a",IF(BE$3&gt;(A10taxstdlife+$E600),((Input!$H$152+Input!$H$118)*$H$7)-SUM($H600:BD600),((Input!$H$152+Input!$H$118)*$H$7)/A10taxstdlife))</f>
        <v>0</v>
      </c>
      <c r="BF600" s="164">
        <f>IF(A10taxstdlife="n/a","n/a",IF(BF$3&gt;(A10taxstdlife+$E600),((Input!$H$152+Input!$H$118)*$H$7)-SUM($H600:BE600),((Input!$H$152+Input!$H$118)*$H$7)/A10taxstdlife))</f>
        <v>0</v>
      </c>
      <c r="BG600" s="164">
        <f>IF(A10taxstdlife="n/a","n/a",IF(BG$3&gt;(A10taxstdlife+$E600),((Input!$H$152+Input!$H$118)*$H$7)-SUM($H600:BF600),((Input!$H$152+Input!$H$118)*$H$7)/A10taxstdlife))</f>
        <v>0</v>
      </c>
      <c r="BH600" s="164">
        <f>IF(A10taxstdlife="n/a","n/a",IF(BH$3&gt;(A10taxstdlife+$E600),((Input!$H$152+Input!$H$118)*$H$7)-SUM($H600:BG600),((Input!$H$152+Input!$H$118)*$H$7)/A10taxstdlife))</f>
        <v>0</v>
      </c>
      <c r="BI600" s="164">
        <f>IF(A10taxstdlife="n/a","n/a",IF(BI$3&gt;(A10taxstdlife+$E600),((Input!$H$152+Input!$H$118)*$H$7)-SUM($H600:BH600),((Input!$H$152+Input!$H$118)*$H$7)/A10taxstdlife))</f>
        <v>0</v>
      </c>
      <c r="BJ600" s="18"/>
      <c r="BK600" s="18"/>
      <c r="BL600"/>
      <c r="BM600"/>
      <c r="BN600"/>
      <c r="BO600"/>
      <c r="BP600"/>
      <c r="BQ600"/>
      <c r="BR600"/>
      <c r="BS600"/>
      <c r="BT600"/>
      <c r="BU600"/>
      <c r="BV600"/>
      <c r="BW600"/>
      <c r="BX600"/>
      <c r="BY600"/>
      <c r="BZ600"/>
      <c r="CA600"/>
      <c r="CB600"/>
      <c r="CC600"/>
      <c r="CD600"/>
      <c r="CE600"/>
      <c r="CF600"/>
      <c r="CG600"/>
      <c r="CH600"/>
      <c r="CI600"/>
      <c r="CJ600"/>
      <c r="CK600"/>
      <c r="CL600"/>
      <c r="CM600"/>
      <c r="CN600"/>
      <c r="CO600"/>
      <c r="CP600"/>
      <c r="CQ600"/>
      <c r="CR600"/>
      <c r="CS600"/>
      <c r="CT600"/>
      <c r="CU600"/>
      <c r="CV600"/>
      <c r="CW600"/>
      <c r="CX600"/>
      <c r="CY600"/>
      <c r="CZ600"/>
      <c r="DA600"/>
      <c r="DB600"/>
      <c r="DC600"/>
      <c r="DD600"/>
      <c r="DE600"/>
      <c r="DF600"/>
      <c r="DG600"/>
      <c r="DH600"/>
      <c r="DI600"/>
      <c r="DJ600"/>
      <c r="DK600"/>
      <c r="DL600"/>
      <c r="DM600"/>
      <c r="DN600"/>
      <c r="DO600"/>
      <c r="DP600"/>
      <c r="DQ600"/>
      <c r="DR600"/>
      <c r="DS600"/>
      <c r="DT600"/>
      <c r="DU600"/>
      <c r="DV600"/>
      <c r="DW600"/>
      <c r="DX600"/>
      <c r="DY600"/>
      <c r="DZ600"/>
      <c r="EA600"/>
      <c r="EB600"/>
      <c r="EC600"/>
      <c r="ED600"/>
      <c r="EE600"/>
      <c r="EF600"/>
      <c r="EG600"/>
      <c r="EH600"/>
      <c r="EI600"/>
      <c r="EJ600"/>
      <c r="EK600"/>
      <c r="EL600"/>
      <c r="EM600"/>
      <c r="EN600"/>
      <c r="EO600"/>
      <c r="EP600"/>
      <c r="EQ600"/>
      <c r="ER600"/>
      <c r="ES600"/>
      <c r="ET600"/>
      <c r="EU600"/>
      <c r="EV600"/>
      <c r="EW600"/>
      <c r="EX600"/>
      <c r="EY600"/>
      <c r="EZ600"/>
      <c r="FA600"/>
      <c r="FB600"/>
      <c r="FC600"/>
      <c r="FD600"/>
      <c r="FE600"/>
      <c r="FF600"/>
      <c r="FG600"/>
      <c r="FH600"/>
      <c r="FI600"/>
      <c r="FJ600"/>
      <c r="FK600"/>
      <c r="FL600"/>
      <c r="FM600"/>
      <c r="FN600"/>
      <c r="FO600"/>
      <c r="FP600"/>
      <c r="FQ600"/>
      <c r="FR600"/>
      <c r="FS600"/>
      <c r="FT600"/>
      <c r="FU600"/>
      <c r="FV600"/>
      <c r="FW600"/>
      <c r="FX600"/>
      <c r="FY600"/>
      <c r="FZ600"/>
      <c r="GA600"/>
      <c r="GB600"/>
      <c r="GC600"/>
      <c r="GD600"/>
      <c r="GE600"/>
      <c r="GF600"/>
      <c r="GG600"/>
      <c r="GH600"/>
      <c r="GI600"/>
      <c r="GJ600"/>
      <c r="GK600"/>
      <c r="GL600"/>
      <c r="GM600"/>
      <c r="GN600"/>
      <c r="GO600"/>
      <c r="GP600"/>
      <c r="GQ600"/>
      <c r="GR600"/>
      <c r="GS600"/>
      <c r="GT600"/>
      <c r="GU600"/>
      <c r="GV600"/>
      <c r="GW600"/>
      <c r="GX600"/>
      <c r="GY600"/>
      <c r="GZ600"/>
      <c r="HA600"/>
      <c r="HB600"/>
      <c r="HC600"/>
      <c r="HD600"/>
      <c r="HE600"/>
      <c r="HF600"/>
      <c r="HG600"/>
      <c r="HH600"/>
      <c r="HI600"/>
      <c r="HJ600"/>
      <c r="HK600"/>
      <c r="HL600"/>
      <c r="HM600"/>
      <c r="HN600"/>
      <c r="HO600"/>
      <c r="HP600"/>
      <c r="HQ600"/>
      <c r="HR600"/>
      <c r="HS600"/>
      <c r="HT600"/>
      <c r="HU600"/>
      <c r="HV600"/>
      <c r="HW600"/>
      <c r="HX600"/>
      <c r="HY600"/>
      <c r="HZ600"/>
      <c r="IA600"/>
      <c r="IB600"/>
      <c r="IC600"/>
      <c r="ID600"/>
      <c r="IE600"/>
      <c r="IF600"/>
      <c r="IG600"/>
      <c r="IH600"/>
      <c r="II600"/>
      <c r="IJ600"/>
      <c r="IK600"/>
      <c r="IL600"/>
      <c r="IM600"/>
      <c r="IN600"/>
      <c r="IO600"/>
      <c r="IP600"/>
      <c r="IQ600"/>
      <c r="IR600"/>
      <c r="IS600"/>
      <c r="IT600"/>
      <c r="IU600"/>
      <c r="IV600"/>
    </row>
    <row r="601" spans="1:256" s="5" customFormat="1" hidden="1" outlineLevel="2" x14ac:dyDescent="0.2">
      <c r="A601" s="18"/>
      <c r="B601" s="18"/>
      <c r="C601" s="36"/>
      <c r="D601" s="485"/>
      <c r="E601" s="283">
        <v>3</v>
      </c>
      <c r="F601" s="38"/>
      <c r="G601" s="306"/>
      <c r="H601" s="308"/>
      <c r="I601" s="307"/>
      <c r="J601" s="164">
        <f>IF(A10taxstdlife="n/a","n/a",IF(J$3&gt;(A10taxstdlife+$E601),((Input!$I$152+Input!$I$118)*$I$7)-SUM($I601:I601),((Input!$I$152+Input!$I$118)*$I$7)/A10taxstdlife))</f>
        <v>5.3041420629958036E-2</v>
      </c>
      <c r="K601" s="164">
        <f>IF(A10taxstdlife="n/a","n/a",IF(K$3&gt;(A10taxstdlife+$E601),((Input!$I$152+Input!$I$118)*$I$7)-SUM($I601:J601),((Input!$I$152+Input!$I$118)*$I$7)/A10taxstdlife))</f>
        <v>5.3041420629958036E-2</v>
      </c>
      <c r="L601" s="164">
        <f>IF(A10taxstdlife="n/a","n/a",IF(L$3&gt;(A10taxstdlife+$E601),((Input!$I$152+Input!$I$118)*$I$7)-SUM($I601:K601),((Input!$I$152+Input!$I$118)*$I$7)/A10taxstdlife))</f>
        <v>5.3041420629958036E-2</v>
      </c>
      <c r="M601" s="164">
        <f>IF(A10taxstdlife="n/a","n/a",IF(M$3&gt;(A10taxstdlife+$E601),((Input!$I$152+Input!$I$118)*$I$7)-SUM($I601:L601),((Input!$I$152+Input!$I$118)*$I$7)/A10taxstdlife))</f>
        <v>5.3041420629958036E-2</v>
      </c>
      <c r="N601" s="164">
        <f>IF(A10taxstdlife="n/a","n/a",IF(N$3&gt;(A10taxstdlife+$E601),((Input!$I$152+Input!$I$118)*$I$7)-SUM($I601:M601),((Input!$I$152+Input!$I$118)*$I$7)/A10taxstdlife))</f>
        <v>5.3041420629958036E-2</v>
      </c>
      <c r="O601" s="164">
        <f>IF(A10taxstdlife="n/a","n/a",IF(O$3&gt;(A10taxstdlife+$E601),((Input!$I$152+Input!$I$118)*$I$7)-SUM($I601:N601),((Input!$I$152+Input!$I$118)*$I$7)/A10taxstdlife))</f>
        <v>5.3041420629958036E-2</v>
      </c>
      <c r="P601" s="164">
        <f>IF(A10taxstdlife="n/a","n/a",IF(P$3&gt;(A10taxstdlife+$E601),((Input!$I$152+Input!$I$118)*$I$7)-SUM($I601:O601),((Input!$I$152+Input!$I$118)*$I$7)/A10taxstdlife))</f>
        <v>5.3041420629958036E-2</v>
      </c>
      <c r="Q601" s="164">
        <f>IF(A10taxstdlife="n/a","n/a",IF(Q$3&gt;(A10taxstdlife+$E601),((Input!$I$152+Input!$I$118)*$I$7)-SUM($I601:P601),((Input!$I$152+Input!$I$118)*$I$7)/A10taxstdlife))</f>
        <v>5.3041420629958036E-2</v>
      </c>
      <c r="R601" s="164">
        <f>IF(A10taxstdlife="n/a","n/a",IF(R$3&gt;(A10taxstdlife+$E601),((Input!$I$152+Input!$I$118)*$I$7)-SUM($I601:Q601),((Input!$I$152+Input!$I$118)*$I$7)/A10taxstdlife))</f>
        <v>5.3041420629958036E-2</v>
      </c>
      <c r="S601" s="164">
        <f>IF(A10taxstdlife="n/a","n/a",IF(S$3&gt;(A10taxstdlife+$E601),((Input!$I$152+Input!$I$118)*$I$7)-SUM($I601:R601),((Input!$I$152+Input!$I$118)*$I$7)/A10taxstdlife))</f>
        <v>5.3041420629958036E-2</v>
      </c>
      <c r="T601" s="164">
        <f>IF(A10taxstdlife="n/a","n/a",IF(T$3&gt;(A10taxstdlife+$E601),((Input!$I$152+Input!$I$118)*$I$7)-SUM($I601:S601),((Input!$I$152+Input!$I$118)*$I$7)/A10taxstdlife))</f>
        <v>5.3041420629958036E-2</v>
      </c>
      <c r="U601" s="164">
        <f>IF(A10taxstdlife="n/a","n/a",IF(U$3&gt;(A10taxstdlife+$E601),((Input!$I$152+Input!$I$118)*$I$7)-SUM($I601:T601),((Input!$I$152+Input!$I$118)*$I$7)/A10taxstdlife))</f>
        <v>5.3041420629958036E-2</v>
      </c>
      <c r="V601" s="164">
        <f>IF(A10taxstdlife="n/a","n/a",IF(V$3&gt;(A10taxstdlife+$E601),((Input!$I$152+Input!$I$118)*$I$7)-SUM($I601:U601),((Input!$I$152+Input!$I$118)*$I$7)/A10taxstdlife))</f>
        <v>5.3041420629958036E-2</v>
      </c>
      <c r="W601" s="164">
        <f>IF(A10taxstdlife="n/a","n/a",IF(W$3&gt;(A10taxstdlife+$E601),((Input!$I$152+Input!$I$118)*$I$7)-SUM($I601:V601),((Input!$I$152+Input!$I$118)*$I$7)/A10taxstdlife))</f>
        <v>5.3041420629958036E-2</v>
      </c>
      <c r="X601" s="164">
        <f>IF(A10taxstdlife="n/a","n/a",IF(X$3&gt;(A10taxstdlife+$E601),((Input!$I$152+Input!$I$118)*$I$7)-SUM($I601:W601),((Input!$I$152+Input!$I$118)*$I$7)/A10taxstdlife))</f>
        <v>5.3041420629958036E-2</v>
      </c>
      <c r="Y601" s="164">
        <f>IF(A10taxstdlife="n/a","n/a",IF(Y$3&gt;(A10taxstdlife+$E601),((Input!$I$152+Input!$I$118)*$I$7)-SUM($I601:X601),((Input!$I$152+Input!$I$118)*$I$7)/A10taxstdlife))</f>
        <v>5.3041420629958036E-2</v>
      </c>
      <c r="Z601" s="164">
        <f>IF(A10taxstdlife="n/a","n/a",IF(Z$3&gt;(A10taxstdlife+$E601),((Input!$I$152+Input!$I$118)*$I$7)-SUM($I601:Y601),((Input!$I$152+Input!$I$118)*$I$7)/A10taxstdlife))</f>
        <v>5.3041420629958036E-2</v>
      </c>
      <c r="AA601" s="164">
        <f>IF(A10taxstdlife="n/a","n/a",IF(AA$3&gt;(A10taxstdlife+$E601),((Input!$I$152+Input!$I$118)*$I$7)-SUM($I601:Z601),((Input!$I$152+Input!$I$118)*$I$7)/A10taxstdlife))</f>
        <v>5.3041420629958036E-2</v>
      </c>
      <c r="AB601" s="164">
        <f>IF(A10taxstdlife="n/a","n/a",IF(AB$3&gt;(A10taxstdlife+$E601),((Input!$I$152+Input!$I$118)*$I$7)-SUM($I601:AA601),((Input!$I$152+Input!$I$118)*$I$7)/A10taxstdlife))</f>
        <v>5.3041420629958036E-2</v>
      </c>
      <c r="AC601" s="164">
        <f>IF(A10taxstdlife="n/a","n/a",IF(AC$3&gt;(A10taxstdlife+$E601),((Input!$I$152+Input!$I$118)*$I$7)-SUM($I601:AB601),((Input!$I$152+Input!$I$118)*$I$7)/A10taxstdlife))</f>
        <v>5.3041420629958036E-2</v>
      </c>
      <c r="AD601" s="164">
        <f>IF(A10taxstdlife="n/a","n/a",IF(AD$3&gt;(A10taxstdlife+$E601),((Input!$I$152+Input!$I$118)*$I$7)-SUM($I601:AC601),((Input!$I$152+Input!$I$118)*$I$7)/A10taxstdlife))</f>
        <v>5.3041420629958036E-2</v>
      </c>
      <c r="AE601" s="164">
        <f>IF(A10taxstdlife="n/a","n/a",IF(AE$3&gt;(A10taxstdlife+$E601),((Input!$I$152+Input!$I$118)*$I$7)-SUM($I601:AD601),((Input!$I$152+Input!$I$118)*$I$7)/A10taxstdlife))</f>
        <v>5.3041420629958036E-2</v>
      </c>
      <c r="AF601" s="164">
        <f>IF(A10taxstdlife="n/a","n/a",IF(AF$3&gt;(A10taxstdlife+$E601),((Input!$I$152+Input!$I$118)*$I$7)-SUM($I601:AE601),((Input!$I$152+Input!$I$118)*$I$7)/A10taxstdlife))</f>
        <v>5.3041420629958036E-2</v>
      </c>
      <c r="AG601" s="164">
        <f>IF(A10taxstdlife="n/a","n/a",IF(AG$3&gt;(A10taxstdlife+$E601),((Input!$I$152+Input!$I$118)*$I$7)-SUM($I601:AF601),((Input!$I$152+Input!$I$118)*$I$7)/A10taxstdlife))</f>
        <v>5.3041420629958036E-2</v>
      </c>
      <c r="AH601" s="164">
        <f>IF(A10taxstdlife="n/a","n/a",IF(AH$3&gt;(A10taxstdlife+$E601),((Input!$I$152+Input!$I$118)*$I$7)-SUM($I601:AG601),((Input!$I$152+Input!$I$118)*$I$7)/A10taxstdlife))</f>
        <v>5.3041420629958036E-2</v>
      </c>
      <c r="AI601" s="164">
        <f>IF(A10taxstdlife="n/a","n/a",IF(AI$3&gt;(A10taxstdlife+$E601),((Input!$I$152+Input!$I$118)*$I$7)-SUM($I601:AH601),((Input!$I$152+Input!$I$118)*$I$7)/A10taxstdlife))</f>
        <v>5.3041420629958036E-2</v>
      </c>
      <c r="AJ601" s="164">
        <f>IF(A10taxstdlife="n/a","n/a",IF(AJ$3&gt;(A10taxstdlife+$E601),((Input!$I$152+Input!$I$118)*$I$7)-SUM($I601:AI601),((Input!$I$152+Input!$I$118)*$I$7)/A10taxstdlife))</f>
        <v>5.3041420629958036E-2</v>
      </c>
      <c r="AK601" s="164">
        <f>IF(A10taxstdlife="n/a","n/a",IF(AK$3&gt;(A10taxstdlife+$E601),((Input!$I$152+Input!$I$118)*$I$7)-SUM($I601:AJ601),((Input!$I$152+Input!$I$118)*$I$7)/A10taxstdlife))</f>
        <v>5.3041420629958036E-2</v>
      </c>
      <c r="AL601" s="164">
        <f>IF(A10taxstdlife="n/a","n/a",IF(AL$3&gt;(A10taxstdlife+$E601),((Input!$I$152+Input!$I$118)*$I$7)-SUM($I601:AK601),((Input!$I$152+Input!$I$118)*$I$7)/A10taxstdlife))</f>
        <v>5.3041420629958036E-2</v>
      </c>
      <c r="AM601" s="164">
        <f>IF(A10taxstdlife="n/a","n/a",IF(AM$3&gt;(A10taxstdlife+$E601),((Input!$I$152+Input!$I$118)*$I$7)-SUM($I601:AL601),((Input!$I$152+Input!$I$118)*$I$7)/A10taxstdlife))</f>
        <v>5.3041420629958036E-2</v>
      </c>
      <c r="AN601" s="164">
        <f>IF(A10taxstdlife="n/a","n/a",IF(AN$3&gt;(A10taxstdlife+$E601),((Input!$I$152+Input!$I$118)*$I$7)-SUM($I601:AM601),((Input!$I$152+Input!$I$118)*$I$7)/A10taxstdlife))</f>
        <v>5.3041420629958036E-2</v>
      </c>
      <c r="AO601" s="164">
        <f>IF(A10taxstdlife="n/a","n/a",IF(AO$3&gt;(A10taxstdlife+$E601),((Input!$I$152+Input!$I$118)*$I$7)-SUM($I601:AN601),((Input!$I$152+Input!$I$118)*$I$7)/A10taxstdlife))</f>
        <v>5.3041420629958036E-2</v>
      </c>
      <c r="AP601" s="164">
        <f>IF(A10taxstdlife="n/a","n/a",IF(AP$3&gt;(A10taxstdlife+$E601),((Input!$I$152+Input!$I$118)*$I$7)-SUM($I601:AO601),((Input!$I$152+Input!$I$118)*$I$7)/A10taxstdlife))</f>
        <v>5.3041420629958036E-2</v>
      </c>
      <c r="AQ601" s="164">
        <f>IF(A10taxstdlife="n/a","n/a",IF(AQ$3&gt;(A10taxstdlife+$E601),((Input!$I$152+Input!$I$118)*$I$7)-SUM($I601:AP601),((Input!$I$152+Input!$I$118)*$I$7)/A10taxstdlife))</f>
        <v>5.3041420629958036E-2</v>
      </c>
      <c r="AR601" s="164">
        <f>IF(A10taxstdlife="n/a","n/a",IF(AR$3&gt;(A10taxstdlife+$E601),((Input!$I$152+Input!$I$118)*$I$7)-SUM($I601:AQ601),((Input!$I$152+Input!$I$118)*$I$7)/A10taxstdlife))</f>
        <v>5.3041420629958036E-2</v>
      </c>
      <c r="AS601" s="164">
        <f>IF(A10taxstdlife="n/a","n/a",IF(AS$3&gt;(A10taxstdlife+$E601),((Input!$I$152+Input!$I$118)*$I$7)-SUM($I601:AR601),((Input!$I$152+Input!$I$118)*$I$7)/A10taxstdlife))</f>
        <v>5.3041420629958036E-2</v>
      </c>
      <c r="AT601" s="164">
        <f>IF(A10taxstdlife="n/a","n/a",IF(AT$3&gt;(A10taxstdlife+$E601),((Input!$I$152+Input!$I$118)*$I$7)-SUM($I601:AS601),((Input!$I$152+Input!$I$118)*$I$7)/A10taxstdlife))</f>
        <v>5.3041420629958036E-2</v>
      </c>
      <c r="AU601" s="164">
        <f>IF(A10taxstdlife="n/a","n/a",IF(AU$3&gt;(A10taxstdlife+$E601),((Input!$I$152+Input!$I$118)*$I$7)-SUM($I601:AT601),((Input!$I$152+Input!$I$118)*$I$7)/A10taxstdlife))</f>
        <v>5.3041420629958036E-2</v>
      </c>
      <c r="AV601" s="164">
        <f>IF(A10taxstdlife="n/a","n/a",IF(AV$3&gt;(A10taxstdlife+$E601),((Input!$I$152+Input!$I$118)*$I$7)-SUM($I601:AU601),((Input!$I$152+Input!$I$118)*$I$7)/A10taxstdlife))</f>
        <v>5.3041420629958036E-2</v>
      </c>
      <c r="AW601" s="164">
        <f>IF(A10taxstdlife="n/a","n/a",IF(AW$3&gt;(A10taxstdlife+$E601),((Input!$I$152+Input!$I$118)*$I$7)-SUM($I601:AV601),((Input!$I$152+Input!$I$118)*$I$7)/A10taxstdlife))</f>
        <v>5.3041420629958036E-2</v>
      </c>
      <c r="AX601" s="164">
        <f>IF(A10taxstdlife="n/a","n/a",IF(AX$3&gt;(A10taxstdlife+$E601),((Input!$I$152+Input!$I$118)*$I$7)-SUM($I601:AW601),((Input!$I$152+Input!$I$118)*$I$7)/A10taxstdlife))</f>
        <v>5.3041420629958036E-2</v>
      </c>
      <c r="AY601" s="164">
        <f>IF(A10taxstdlife="n/a","n/a",IF(AY$3&gt;(A10taxstdlife+$E601),((Input!$I$152+Input!$I$118)*$I$7)-SUM($I601:AX601),((Input!$I$152+Input!$I$118)*$I$7)/A10taxstdlife))</f>
        <v>5.3041420629958036E-2</v>
      </c>
      <c r="AZ601" s="164">
        <f>IF(A10taxstdlife="n/a","n/a",IF(AZ$3&gt;(A10taxstdlife+$E601),((Input!$I$152+Input!$I$118)*$I$7)-SUM($I601:AY601),((Input!$I$152+Input!$I$118)*$I$7)/A10taxstdlife))</f>
        <v>5.3041420629958036E-2</v>
      </c>
      <c r="BA601" s="164">
        <f>IF(A10taxstdlife="n/a","n/a",IF(BA$3&gt;(A10taxstdlife+$E601),((Input!$I$152+Input!$I$118)*$I$7)-SUM($I601:AZ601),((Input!$I$152+Input!$I$118)*$I$7)/A10taxstdlife))</f>
        <v>5.3041420629958036E-2</v>
      </c>
      <c r="BB601" s="164">
        <f>IF(A10taxstdlife="n/a","n/a",IF(BB$3&gt;(A10taxstdlife+$E601),((Input!$I$152+Input!$I$118)*$I$7)-SUM($I601:BA601),((Input!$I$152+Input!$I$118)*$I$7)/A10taxstdlife))</f>
        <v>5.3041420629958036E-2</v>
      </c>
      <c r="BC601" s="164">
        <f>IF(A10taxstdlife="n/a","n/a",IF(BC$3&gt;(A10taxstdlife+$E601),((Input!$I$152+Input!$I$118)*$I$7)-SUM($I601:BB601),((Input!$I$152+Input!$I$118)*$I$7)/A10taxstdlife))</f>
        <v>5.3041420629958036E-2</v>
      </c>
      <c r="BD601" s="164">
        <f>IF(A10taxstdlife="n/a","n/a",IF(BD$3&gt;(A10taxstdlife+$E601),((Input!$I$152+Input!$I$118)*$I$7)-SUM($I601:BC601),((Input!$I$152+Input!$I$118)*$I$7)/A10taxstdlife))</f>
        <v>5.3041420629958036E-2</v>
      </c>
      <c r="BE601" s="164">
        <f>IF(A10taxstdlife="n/a","n/a",IF(BE$3&gt;(A10taxstdlife+$E601),((Input!$I$152+Input!$I$118)*$I$7)-SUM($I601:BD601),((Input!$I$152+Input!$I$118)*$I$7)/A10taxstdlife))</f>
        <v>3.1824852377975166E-2</v>
      </c>
      <c r="BF601" s="164">
        <f>IF(A10taxstdlife="n/a","n/a",IF(BF$3&gt;(A10taxstdlife+$E601),((Input!$I$152+Input!$I$118)*$I$7)-SUM($I601:BE601),((Input!$I$152+Input!$I$118)*$I$7)/A10taxstdlife))</f>
        <v>0</v>
      </c>
      <c r="BG601" s="164">
        <f>IF(A10taxstdlife="n/a","n/a",IF(BG$3&gt;(A10taxstdlife+$E601),((Input!$I$152+Input!$I$118)*$I$7)-SUM($I601:BF601),((Input!$I$152+Input!$I$118)*$I$7)/A10taxstdlife))</f>
        <v>0</v>
      </c>
      <c r="BH601" s="164">
        <f>IF(A10taxstdlife="n/a","n/a",IF(BH$3&gt;(A10taxstdlife+$E601),((Input!$I$152+Input!$I$118)*$I$7)-SUM($I601:BG601),((Input!$I$152+Input!$I$118)*$I$7)/A10taxstdlife))</f>
        <v>0</v>
      </c>
      <c r="BI601" s="164">
        <f>IF(A10taxstdlife="n/a","n/a",IF(BI$3&gt;(A10taxstdlife+$E601),((Input!$I$152+Input!$I$118)*$I$7)-SUM($I601:BH601),((Input!$I$152+Input!$I$118)*$I$7)/A10taxstdlife))</f>
        <v>0</v>
      </c>
      <c r="BJ601" s="18"/>
      <c r="BK601" s="18"/>
      <c r="BL601"/>
      <c r="BM601"/>
      <c r="BN601"/>
      <c r="BO601"/>
      <c r="BP601"/>
      <c r="BQ601"/>
      <c r="BR601"/>
      <c r="BS601"/>
      <c r="BT601"/>
      <c r="BU601"/>
      <c r="BV601"/>
      <c r="BW601"/>
      <c r="BX601"/>
      <c r="BY601"/>
      <c r="BZ601"/>
      <c r="CA601"/>
      <c r="CB601"/>
      <c r="CC601"/>
      <c r="CD601"/>
      <c r="CE601"/>
      <c r="CF601"/>
      <c r="CG601"/>
      <c r="CH601"/>
      <c r="CI601"/>
      <c r="CJ601"/>
      <c r="CK601"/>
      <c r="CL601"/>
      <c r="CM601"/>
      <c r="CN601"/>
      <c r="CO601"/>
      <c r="CP601"/>
      <c r="CQ601"/>
      <c r="CR601"/>
      <c r="CS601"/>
      <c r="CT601"/>
      <c r="CU601"/>
      <c r="CV601"/>
      <c r="CW601"/>
      <c r="CX601"/>
      <c r="CY601"/>
      <c r="CZ601"/>
      <c r="DA601"/>
      <c r="DB601"/>
      <c r="DC601"/>
      <c r="DD601"/>
      <c r="DE601"/>
      <c r="DF601"/>
      <c r="DG601"/>
      <c r="DH601"/>
      <c r="DI601"/>
      <c r="DJ601"/>
      <c r="DK601"/>
      <c r="DL601"/>
      <c r="DM601"/>
      <c r="DN601"/>
      <c r="DO601"/>
      <c r="DP601"/>
      <c r="DQ601"/>
      <c r="DR601"/>
      <c r="DS601"/>
      <c r="DT601"/>
      <c r="DU601"/>
      <c r="DV601"/>
      <c r="DW601"/>
      <c r="DX601"/>
      <c r="DY601"/>
      <c r="DZ601"/>
      <c r="EA601"/>
      <c r="EB601"/>
      <c r="EC601"/>
      <c r="ED601"/>
      <c r="EE601"/>
      <c r="EF601"/>
      <c r="EG601"/>
      <c r="EH601"/>
      <c r="EI601"/>
      <c r="EJ601"/>
      <c r="EK601"/>
      <c r="EL601"/>
      <c r="EM601"/>
      <c r="EN601"/>
      <c r="EO601"/>
      <c r="EP601"/>
      <c r="EQ601"/>
      <c r="ER601"/>
      <c r="ES601"/>
      <c r="ET601"/>
      <c r="EU601"/>
      <c r="EV601"/>
      <c r="EW601"/>
      <c r="EX601"/>
      <c r="EY601"/>
      <c r="EZ601"/>
      <c r="FA601"/>
      <c r="FB601"/>
      <c r="FC601"/>
      <c r="FD601"/>
      <c r="FE601"/>
      <c r="FF601"/>
      <c r="FG601"/>
      <c r="FH601"/>
      <c r="FI601"/>
      <c r="FJ601"/>
      <c r="FK601"/>
      <c r="FL601"/>
      <c r="FM601"/>
      <c r="FN601"/>
      <c r="FO601"/>
      <c r="FP601"/>
      <c r="FQ601"/>
      <c r="FR601"/>
      <c r="FS601"/>
      <c r="FT601"/>
      <c r="FU601"/>
      <c r="FV601"/>
      <c r="FW601"/>
      <c r="FX601"/>
      <c r="FY601"/>
      <c r="FZ601"/>
      <c r="GA601"/>
      <c r="GB601"/>
      <c r="GC601"/>
      <c r="GD601"/>
      <c r="GE601"/>
      <c r="GF601"/>
      <c r="GG601"/>
      <c r="GH601"/>
      <c r="GI601"/>
      <c r="GJ601"/>
      <c r="GK601"/>
      <c r="GL601"/>
      <c r="GM601"/>
      <c r="GN601"/>
      <c r="GO601"/>
      <c r="GP601"/>
      <c r="GQ601"/>
      <c r="GR601"/>
      <c r="GS601"/>
      <c r="GT601"/>
      <c r="GU601"/>
      <c r="GV601"/>
      <c r="GW601"/>
      <c r="GX601"/>
      <c r="GY601"/>
      <c r="GZ601"/>
      <c r="HA601"/>
      <c r="HB601"/>
      <c r="HC601"/>
      <c r="HD601"/>
      <c r="HE601"/>
      <c r="HF601"/>
      <c r="HG601"/>
      <c r="HH601"/>
      <c r="HI601"/>
      <c r="HJ601"/>
      <c r="HK601"/>
      <c r="HL601"/>
      <c r="HM601"/>
      <c r="HN601"/>
      <c r="HO601"/>
      <c r="HP601"/>
      <c r="HQ601"/>
      <c r="HR601"/>
      <c r="HS601"/>
      <c r="HT601"/>
      <c r="HU601"/>
      <c r="HV601"/>
      <c r="HW601"/>
      <c r="HX601"/>
      <c r="HY601"/>
      <c r="HZ601"/>
      <c r="IA601"/>
      <c r="IB601"/>
      <c r="IC601"/>
      <c r="ID601"/>
      <c r="IE601"/>
      <c r="IF601"/>
      <c r="IG601"/>
      <c r="IH601"/>
      <c r="II601"/>
      <c r="IJ601"/>
      <c r="IK601"/>
      <c r="IL601"/>
      <c r="IM601"/>
      <c r="IN601"/>
      <c r="IO601"/>
      <c r="IP601"/>
      <c r="IQ601"/>
      <c r="IR601"/>
      <c r="IS601"/>
      <c r="IT601"/>
      <c r="IU601"/>
      <c r="IV601"/>
    </row>
    <row r="602" spans="1:256" s="5" customFormat="1" hidden="1" outlineLevel="2" x14ac:dyDescent="0.2">
      <c r="A602" s="18"/>
      <c r="B602" s="18"/>
      <c r="C602" s="36"/>
      <c r="D602" s="485"/>
      <c r="E602" s="283">
        <v>4</v>
      </c>
      <c r="F602" s="38"/>
      <c r="G602" s="306"/>
      <c r="H602" s="308"/>
      <c r="I602" s="308"/>
      <c r="J602" s="307"/>
      <c r="K602" s="164">
        <f>IF(A10taxstdlife="n/a","n/a",IF(K$3&gt;(A10taxstdlife+$E602),((Input!$J$152+Input!$J$118)*$J$7)-SUM($J602:J602),((Input!$J$152+Input!$J$118)*$J$7)/A10taxstdlife))</f>
        <v>5.1804609792744004E-2</v>
      </c>
      <c r="L602" s="164">
        <f>IF(A10taxstdlife="n/a","n/a",IF(L$3&gt;(A10taxstdlife+$E602),((Input!$J$152+Input!$J$118)*$J$7)-SUM($J602:K602),((Input!$J$152+Input!$J$118)*$J$7)/A10taxstdlife))</f>
        <v>5.1804609792744004E-2</v>
      </c>
      <c r="M602" s="164">
        <f>IF(A10taxstdlife="n/a","n/a",IF(M$3&gt;(A10taxstdlife+$E602),((Input!$J$152+Input!$J$118)*$J$7)-SUM($J602:L602),((Input!$J$152+Input!$J$118)*$J$7)/A10taxstdlife))</f>
        <v>5.1804609792744004E-2</v>
      </c>
      <c r="N602" s="164">
        <f>IF(A10taxstdlife="n/a","n/a",IF(N$3&gt;(A10taxstdlife+$E602),((Input!$J$152+Input!$J$118)*$J$7)-SUM($J602:M602),((Input!$J$152+Input!$J$118)*$J$7)/A10taxstdlife))</f>
        <v>5.1804609792744004E-2</v>
      </c>
      <c r="O602" s="164">
        <f>IF(A10taxstdlife="n/a","n/a",IF(O$3&gt;(A10taxstdlife+$E602),((Input!$J$152+Input!$J$118)*$J$7)-SUM($J602:N602),((Input!$J$152+Input!$J$118)*$J$7)/A10taxstdlife))</f>
        <v>5.1804609792744004E-2</v>
      </c>
      <c r="P602" s="164">
        <f>IF(A10taxstdlife="n/a","n/a",IF(P$3&gt;(A10taxstdlife+$E602),((Input!$J$152+Input!$J$118)*$J$7)-SUM($J602:O602),((Input!$J$152+Input!$J$118)*$J$7)/A10taxstdlife))</f>
        <v>5.1804609792744004E-2</v>
      </c>
      <c r="Q602" s="164">
        <f>IF(A10taxstdlife="n/a","n/a",IF(Q$3&gt;(A10taxstdlife+$E602),((Input!$J$152+Input!$J$118)*$J$7)-SUM($J602:P602),((Input!$J$152+Input!$J$118)*$J$7)/A10taxstdlife))</f>
        <v>5.1804609792744004E-2</v>
      </c>
      <c r="R602" s="164">
        <f>IF(A10taxstdlife="n/a","n/a",IF(R$3&gt;(A10taxstdlife+$E602),((Input!$J$152+Input!$J$118)*$J$7)-SUM($J602:Q602),((Input!$J$152+Input!$J$118)*$J$7)/A10taxstdlife))</f>
        <v>5.1804609792744004E-2</v>
      </c>
      <c r="S602" s="164">
        <f>IF(A10taxstdlife="n/a","n/a",IF(S$3&gt;(A10taxstdlife+$E602),((Input!$J$152+Input!$J$118)*$J$7)-SUM($J602:R602),((Input!$J$152+Input!$J$118)*$J$7)/A10taxstdlife))</f>
        <v>5.1804609792744004E-2</v>
      </c>
      <c r="T602" s="164">
        <f>IF(A10taxstdlife="n/a","n/a",IF(T$3&gt;(A10taxstdlife+$E602),((Input!$J$152+Input!$J$118)*$J$7)-SUM($J602:S602),((Input!$J$152+Input!$J$118)*$J$7)/A10taxstdlife))</f>
        <v>5.1804609792744004E-2</v>
      </c>
      <c r="U602" s="164">
        <f>IF(A10taxstdlife="n/a","n/a",IF(U$3&gt;(A10taxstdlife+$E602),((Input!$J$152+Input!$J$118)*$J$7)-SUM($J602:T602),((Input!$J$152+Input!$J$118)*$J$7)/A10taxstdlife))</f>
        <v>5.1804609792744004E-2</v>
      </c>
      <c r="V602" s="164">
        <f>IF(A10taxstdlife="n/a","n/a",IF(V$3&gt;(A10taxstdlife+$E602),((Input!$J$152+Input!$J$118)*$J$7)-SUM($J602:U602),((Input!$J$152+Input!$J$118)*$J$7)/A10taxstdlife))</f>
        <v>5.1804609792744004E-2</v>
      </c>
      <c r="W602" s="164">
        <f>IF(A10taxstdlife="n/a","n/a",IF(W$3&gt;(A10taxstdlife+$E602),((Input!$J$152+Input!$J$118)*$J$7)-SUM($J602:V602),((Input!$J$152+Input!$J$118)*$J$7)/A10taxstdlife))</f>
        <v>5.1804609792744004E-2</v>
      </c>
      <c r="X602" s="164">
        <f>IF(A10taxstdlife="n/a","n/a",IF(X$3&gt;(A10taxstdlife+$E602),((Input!$J$152+Input!$J$118)*$J$7)-SUM($J602:W602),((Input!$J$152+Input!$J$118)*$J$7)/A10taxstdlife))</f>
        <v>5.1804609792744004E-2</v>
      </c>
      <c r="Y602" s="164">
        <f>IF(A10taxstdlife="n/a","n/a",IF(Y$3&gt;(A10taxstdlife+$E602),((Input!$J$152+Input!$J$118)*$J$7)-SUM($J602:X602),((Input!$J$152+Input!$J$118)*$J$7)/A10taxstdlife))</f>
        <v>5.1804609792744004E-2</v>
      </c>
      <c r="Z602" s="164">
        <f>IF(A10taxstdlife="n/a","n/a",IF(Z$3&gt;(A10taxstdlife+$E602),((Input!$J$152+Input!$J$118)*$J$7)-SUM($J602:Y602),((Input!$J$152+Input!$J$118)*$J$7)/A10taxstdlife))</f>
        <v>5.1804609792744004E-2</v>
      </c>
      <c r="AA602" s="164">
        <f>IF(A10taxstdlife="n/a","n/a",IF(AA$3&gt;(A10taxstdlife+$E602),((Input!$J$152+Input!$J$118)*$J$7)-SUM($J602:Z602),((Input!$J$152+Input!$J$118)*$J$7)/A10taxstdlife))</f>
        <v>5.1804609792744004E-2</v>
      </c>
      <c r="AB602" s="164">
        <f>IF(A10taxstdlife="n/a","n/a",IF(AB$3&gt;(A10taxstdlife+$E602),((Input!$J$152+Input!$J$118)*$J$7)-SUM($J602:AA602),((Input!$J$152+Input!$J$118)*$J$7)/A10taxstdlife))</f>
        <v>5.1804609792744004E-2</v>
      </c>
      <c r="AC602" s="164">
        <f>IF(A10taxstdlife="n/a","n/a",IF(AC$3&gt;(A10taxstdlife+$E602),((Input!$J$152+Input!$J$118)*$J$7)-SUM($J602:AB602),((Input!$J$152+Input!$J$118)*$J$7)/A10taxstdlife))</f>
        <v>5.1804609792744004E-2</v>
      </c>
      <c r="AD602" s="164">
        <f>IF(A10taxstdlife="n/a","n/a",IF(AD$3&gt;(A10taxstdlife+$E602),((Input!$J$152+Input!$J$118)*$J$7)-SUM($J602:AC602),((Input!$J$152+Input!$J$118)*$J$7)/A10taxstdlife))</f>
        <v>5.1804609792744004E-2</v>
      </c>
      <c r="AE602" s="164">
        <f>IF(A10taxstdlife="n/a","n/a",IF(AE$3&gt;(A10taxstdlife+$E602),((Input!$J$152+Input!$J$118)*$J$7)-SUM($J602:AD602),((Input!$J$152+Input!$J$118)*$J$7)/A10taxstdlife))</f>
        <v>5.1804609792744004E-2</v>
      </c>
      <c r="AF602" s="164">
        <f>IF(A10taxstdlife="n/a","n/a",IF(AF$3&gt;(A10taxstdlife+$E602),((Input!$J$152+Input!$J$118)*$J$7)-SUM($J602:AE602),((Input!$J$152+Input!$J$118)*$J$7)/A10taxstdlife))</f>
        <v>5.1804609792744004E-2</v>
      </c>
      <c r="AG602" s="164">
        <f>IF(A10taxstdlife="n/a","n/a",IF(AG$3&gt;(A10taxstdlife+$E602),((Input!$J$152+Input!$J$118)*$J$7)-SUM($J602:AF602),((Input!$J$152+Input!$J$118)*$J$7)/A10taxstdlife))</f>
        <v>5.1804609792744004E-2</v>
      </c>
      <c r="AH602" s="164">
        <f>IF(A10taxstdlife="n/a","n/a",IF(AH$3&gt;(A10taxstdlife+$E602),((Input!$J$152+Input!$J$118)*$J$7)-SUM($J602:AG602),((Input!$J$152+Input!$J$118)*$J$7)/A10taxstdlife))</f>
        <v>5.1804609792744004E-2</v>
      </c>
      <c r="AI602" s="164">
        <f>IF(A10taxstdlife="n/a","n/a",IF(AI$3&gt;(A10taxstdlife+$E602),((Input!$J$152+Input!$J$118)*$J$7)-SUM($J602:AH602),((Input!$J$152+Input!$J$118)*$J$7)/A10taxstdlife))</f>
        <v>5.1804609792744004E-2</v>
      </c>
      <c r="AJ602" s="164">
        <f>IF(A10taxstdlife="n/a","n/a",IF(AJ$3&gt;(A10taxstdlife+$E602),((Input!$J$152+Input!$J$118)*$J$7)-SUM($J602:AI602),((Input!$J$152+Input!$J$118)*$J$7)/A10taxstdlife))</f>
        <v>5.1804609792744004E-2</v>
      </c>
      <c r="AK602" s="164">
        <f>IF(A10taxstdlife="n/a","n/a",IF(AK$3&gt;(A10taxstdlife+$E602),((Input!$J$152+Input!$J$118)*$J$7)-SUM($J602:AJ602),((Input!$J$152+Input!$J$118)*$J$7)/A10taxstdlife))</f>
        <v>5.1804609792744004E-2</v>
      </c>
      <c r="AL602" s="164">
        <f>IF(A10taxstdlife="n/a","n/a",IF(AL$3&gt;(A10taxstdlife+$E602),((Input!$J$152+Input!$J$118)*$J$7)-SUM($J602:AK602),((Input!$J$152+Input!$J$118)*$J$7)/A10taxstdlife))</f>
        <v>5.1804609792744004E-2</v>
      </c>
      <c r="AM602" s="164">
        <f>IF(A10taxstdlife="n/a","n/a",IF(AM$3&gt;(A10taxstdlife+$E602),((Input!$J$152+Input!$J$118)*$J$7)-SUM($J602:AL602),((Input!$J$152+Input!$J$118)*$J$7)/A10taxstdlife))</f>
        <v>5.1804609792744004E-2</v>
      </c>
      <c r="AN602" s="164">
        <f>IF(A10taxstdlife="n/a","n/a",IF(AN$3&gt;(A10taxstdlife+$E602),((Input!$J$152+Input!$J$118)*$J$7)-SUM($J602:AM602),((Input!$J$152+Input!$J$118)*$J$7)/A10taxstdlife))</f>
        <v>5.1804609792744004E-2</v>
      </c>
      <c r="AO602" s="164">
        <f>IF(A10taxstdlife="n/a","n/a",IF(AO$3&gt;(A10taxstdlife+$E602),((Input!$J$152+Input!$J$118)*$J$7)-SUM($J602:AN602),((Input!$J$152+Input!$J$118)*$J$7)/A10taxstdlife))</f>
        <v>5.1804609792744004E-2</v>
      </c>
      <c r="AP602" s="164">
        <f>IF(A10taxstdlife="n/a","n/a",IF(AP$3&gt;(A10taxstdlife+$E602),((Input!$J$152+Input!$J$118)*$J$7)-SUM($J602:AO602),((Input!$J$152+Input!$J$118)*$J$7)/A10taxstdlife))</f>
        <v>5.1804609792744004E-2</v>
      </c>
      <c r="AQ602" s="164">
        <f>IF(A10taxstdlife="n/a","n/a",IF(AQ$3&gt;(A10taxstdlife+$E602),((Input!$J$152+Input!$J$118)*$J$7)-SUM($J602:AP602),((Input!$J$152+Input!$J$118)*$J$7)/A10taxstdlife))</f>
        <v>5.1804609792744004E-2</v>
      </c>
      <c r="AR602" s="164">
        <f>IF(A10taxstdlife="n/a","n/a",IF(AR$3&gt;(A10taxstdlife+$E602),((Input!$J$152+Input!$J$118)*$J$7)-SUM($J602:AQ602),((Input!$J$152+Input!$J$118)*$J$7)/A10taxstdlife))</f>
        <v>5.1804609792744004E-2</v>
      </c>
      <c r="AS602" s="164">
        <f>IF(A10taxstdlife="n/a","n/a",IF(AS$3&gt;(A10taxstdlife+$E602),((Input!$J$152+Input!$J$118)*$J$7)-SUM($J602:AR602),((Input!$J$152+Input!$J$118)*$J$7)/A10taxstdlife))</f>
        <v>5.1804609792744004E-2</v>
      </c>
      <c r="AT602" s="164">
        <f>IF(A10taxstdlife="n/a","n/a",IF(AT$3&gt;(A10taxstdlife+$E602),((Input!$J$152+Input!$J$118)*$J$7)-SUM($J602:AS602),((Input!$J$152+Input!$J$118)*$J$7)/A10taxstdlife))</f>
        <v>5.1804609792744004E-2</v>
      </c>
      <c r="AU602" s="164">
        <f>IF(A10taxstdlife="n/a","n/a",IF(AU$3&gt;(A10taxstdlife+$E602),((Input!$J$152+Input!$J$118)*$J$7)-SUM($J602:AT602),((Input!$J$152+Input!$J$118)*$J$7)/A10taxstdlife))</f>
        <v>5.1804609792744004E-2</v>
      </c>
      <c r="AV602" s="164">
        <f>IF(A10taxstdlife="n/a","n/a",IF(AV$3&gt;(A10taxstdlife+$E602),((Input!$J$152+Input!$J$118)*$J$7)-SUM($J602:AU602),((Input!$J$152+Input!$J$118)*$J$7)/A10taxstdlife))</f>
        <v>5.1804609792744004E-2</v>
      </c>
      <c r="AW602" s="164">
        <f>IF(A10taxstdlife="n/a","n/a",IF(AW$3&gt;(A10taxstdlife+$E602),((Input!$J$152+Input!$J$118)*$J$7)-SUM($J602:AV602),((Input!$J$152+Input!$J$118)*$J$7)/A10taxstdlife))</f>
        <v>5.1804609792744004E-2</v>
      </c>
      <c r="AX602" s="164">
        <f>IF(A10taxstdlife="n/a","n/a",IF(AX$3&gt;(A10taxstdlife+$E602),((Input!$J$152+Input!$J$118)*$J$7)-SUM($J602:AW602),((Input!$J$152+Input!$J$118)*$J$7)/A10taxstdlife))</f>
        <v>5.1804609792744004E-2</v>
      </c>
      <c r="AY602" s="164">
        <f>IF(A10taxstdlife="n/a","n/a",IF(AY$3&gt;(A10taxstdlife+$E602),((Input!$J$152+Input!$J$118)*$J$7)-SUM($J602:AX602),((Input!$J$152+Input!$J$118)*$J$7)/A10taxstdlife))</f>
        <v>5.1804609792744004E-2</v>
      </c>
      <c r="AZ602" s="164">
        <f>IF(A10taxstdlife="n/a","n/a",IF(AZ$3&gt;(A10taxstdlife+$E602),((Input!$J$152+Input!$J$118)*$J$7)-SUM($J602:AY602),((Input!$J$152+Input!$J$118)*$J$7)/A10taxstdlife))</f>
        <v>5.1804609792744004E-2</v>
      </c>
      <c r="BA602" s="164">
        <f>IF(A10taxstdlife="n/a","n/a",IF(BA$3&gt;(A10taxstdlife+$E602),((Input!$J$152+Input!$J$118)*$J$7)-SUM($J602:AZ602),((Input!$J$152+Input!$J$118)*$J$7)/A10taxstdlife))</f>
        <v>5.1804609792744004E-2</v>
      </c>
      <c r="BB602" s="164">
        <f>IF(A10taxstdlife="n/a","n/a",IF(BB$3&gt;(A10taxstdlife+$E602),((Input!$J$152+Input!$J$118)*$J$7)-SUM($J602:BA602),((Input!$J$152+Input!$J$118)*$J$7)/A10taxstdlife))</f>
        <v>5.1804609792744004E-2</v>
      </c>
      <c r="BC602" s="164">
        <f>IF(A10taxstdlife="n/a","n/a",IF(BC$3&gt;(A10taxstdlife+$E602),((Input!$J$152+Input!$J$118)*$J$7)-SUM($J602:BB602),((Input!$J$152+Input!$J$118)*$J$7)/A10taxstdlife))</f>
        <v>5.1804609792744004E-2</v>
      </c>
      <c r="BD602" s="164">
        <f>IF(A10taxstdlife="n/a","n/a",IF(BD$3&gt;(A10taxstdlife+$E602),((Input!$J$152+Input!$J$118)*$J$7)-SUM($J602:BC602),((Input!$J$152+Input!$J$118)*$J$7)/A10taxstdlife))</f>
        <v>5.1804609792744004E-2</v>
      </c>
      <c r="BE602" s="164">
        <f>IF(A10taxstdlife="n/a","n/a",IF(BE$3&gt;(A10taxstdlife+$E602),((Input!$J$152+Input!$J$118)*$J$7)-SUM($J602:BD602),((Input!$J$152+Input!$J$118)*$J$7)/A10taxstdlife))</f>
        <v>5.1804609792744004E-2</v>
      </c>
      <c r="BF602" s="164">
        <f>IF(A10taxstdlife="n/a","n/a",IF(BF$3&gt;(A10taxstdlife+$E602),((Input!$J$152+Input!$J$118)*$J$7)-SUM($J602:BE602),((Input!$J$152+Input!$J$118)*$J$7)/A10taxstdlife))</f>
        <v>3.108276587564518E-2</v>
      </c>
      <c r="BG602" s="164">
        <f>IF(A10taxstdlife="n/a","n/a",IF(BG$3&gt;(A10taxstdlife+$E602),((Input!$J$152+Input!$J$118)*$J$7)-SUM($J602:BF602),((Input!$J$152+Input!$J$118)*$J$7)/A10taxstdlife))</f>
        <v>0</v>
      </c>
      <c r="BH602" s="164">
        <f>IF(A10taxstdlife="n/a","n/a",IF(BH$3&gt;(A10taxstdlife+$E602),((Input!$J$152+Input!$J$118)*$J$7)-SUM($J602:BG602),((Input!$J$152+Input!$J$118)*$J$7)/A10taxstdlife))</f>
        <v>0</v>
      </c>
      <c r="BI602" s="164">
        <f>IF(A10taxstdlife="n/a","n/a",IF(BI$3&gt;(A10taxstdlife+$E602),((Input!$J$152+Input!$J$118)*$J$7)-SUM($J602:BH602),((Input!$J$152+Input!$J$118)*$J$7)/A10taxstdlife))</f>
        <v>0</v>
      </c>
      <c r="BJ602" s="18"/>
      <c r="BK602" s="18"/>
      <c r="BL602"/>
      <c r="BM602"/>
      <c r="BN602"/>
      <c r="BO602"/>
      <c r="BP602"/>
      <c r="BQ602"/>
      <c r="BR602"/>
      <c r="BS602"/>
      <c r="BT602"/>
      <c r="BU602"/>
      <c r="BV602"/>
      <c r="BW602"/>
      <c r="BX602"/>
      <c r="BY602"/>
      <c r="BZ602"/>
      <c r="CA602"/>
      <c r="CB602"/>
      <c r="CC602"/>
      <c r="CD602"/>
      <c r="CE602"/>
      <c r="CF602"/>
      <c r="CG602"/>
      <c r="CH602"/>
      <c r="CI602"/>
      <c r="CJ602"/>
      <c r="CK602"/>
      <c r="CL602"/>
      <c r="CM602"/>
      <c r="CN602"/>
      <c r="CO602"/>
      <c r="CP602"/>
      <c r="CQ602"/>
      <c r="CR602"/>
      <c r="CS602"/>
      <c r="CT602"/>
      <c r="CU602"/>
      <c r="CV602"/>
      <c r="CW602"/>
      <c r="CX602"/>
      <c r="CY602"/>
      <c r="CZ602"/>
      <c r="DA602"/>
      <c r="DB602"/>
      <c r="DC602"/>
      <c r="DD602"/>
      <c r="DE602"/>
      <c r="DF602"/>
      <c r="DG602"/>
      <c r="DH602"/>
      <c r="DI602"/>
      <c r="DJ602"/>
      <c r="DK602"/>
      <c r="DL602"/>
      <c r="DM602"/>
      <c r="DN602"/>
      <c r="DO602"/>
      <c r="DP602"/>
      <c r="DQ602"/>
      <c r="DR602"/>
      <c r="DS602"/>
      <c r="DT602"/>
      <c r="DU602"/>
      <c r="DV602"/>
      <c r="DW602"/>
      <c r="DX602"/>
      <c r="DY602"/>
      <c r="DZ602"/>
      <c r="EA602"/>
      <c r="EB602"/>
      <c r="EC602"/>
      <c r="ED602"/>
      <c r="EE602"/>
      <c r="EF602"/>
      <c r="EG602"/>
      <c r="EH602"/>
      <c r="EI602"/>
      <c r="EJ602"/>
      <c r="EK602"/>
      <c r="EL602"/>
      <c r="EM602"/>
      <c r="EN602"/>
      <c r="EO602"/>
      <c r="EP602"/>
      <c r="EQ602"/>
      <c r="ER602"/>
      <c r="ES602"/>
      <c r="ET602"/>
      <c r="EU602"/>
      <c r="EV602"/>
      <c r="EW602"/>
      <c r="EX602"/>
      <c r="EY602"/>
      <c r="EZ602"/>
      <c r="FA602"/>
      <c r="FB602"/>
      <c r="FC602"/>
      <c r="FD602"/>
      <c r="FE602"/>
      <c r="FF602"/>
      <c r="FG602"/>
      <c r="FH602"/>
      <c r="FI602"/>
      <c r="FJ602"/>
      <c r="FK602"/>
      <c r="FL602"/>
      <c r="FM602"/>
      <c r="FN602"/>
      <c r="FO602"/>
      <c r="FP602"/>
      <c r="FQ602"/>
      <c r="FR602"/>
      <c r="FS602"/>
      <c r="FT602"/>
      <c r="FU602"/>
      <c r="FV602"/>
      <c r="FW602"/>
      <c r="FX602"/>
      <c r="FY602"/>
      <c r="FZ602"/>
      <c r="GA602"/>
      <c r="GB602"/>
      <c r="GC602"/>
      <c r="GD602"/>
      <c r="GE602"/>
      <c r="GF602"/>
      <c r="GG602"/>
      <c r="GH602"/>
      <c r="GI602"/>
      <c r="GJ602"/>
      <c r="GK602"/>
      <c r="GL602"/>
      <c r="GM602"/>
      <c r="GN602"/>
      <c r="GO602"/>
      <c r="GP602"/>
      <c r="GQ602"/>
      <c r="GR602"/>
      <c r="GS602"/>
      <c r="GT602"/>
      <c r="GU602"/>
      <c r="GV602"/>
      <c r="GW602"/>
      <c r="GX602"/>
      <c r="GY602"/>
      <c r="GZ602"/>
      <c r="HA602"/>
      <c r="HB602"/>
      <c r="HC602"/>
      <c r="HD602"/>
      <c r="HE602"/>
      <c r="HF602"/>
      <c r="HG602"/>
      <c r="HH602"/>
      <c r="HI602"/>
      <c r="HJ602"/>
      <c r="HK602"/>
      <c r="HL602"/>
      <c r="HM602"/>
      <c r="HN602"/>
      <c r="HO602"/>
      <c r="HP602"/>
      <c r="HQ602"/>
      <c r="HR602"/>
      <c r="HS602"/>
      <c r="HT602"/>
      <c r="HU602"/>
      <c r="HV602"/>
      <c r="HW602"/>
      <c r="HX602"/>
      <c r="HY602"/>
      <c r="HZ602"/>
      <c r="IA602"/>
      <c r="IB602"/>
      <c r="IC602"/>
      <c r="ID602"/>
      <c r="IE602"/>
      <c r="IF602"/>
      <c r="IG602"/>
      <c r="IH602"/>
      <c r="II602"/>
      <c r="IJ602"/>
      <c r="IK602"/>
      <c r="IL602"/>
      <c r="IM602"/>
      <c r="IN602"/>
      <c r="IO602"/>
      <c r="IP602"/>
      <c r="IQ602"/>
      <c r="IR602"/>
      <c r="IS602"/>
      <c r="IT602"/>
      <c r="IU602"/>
      <c r="IV602"/>
    </row>
    <row r="603" spans="1:256" s="5" customFormat="1" hidden="1" outlineLevel="2" x14ac:dyDescent="0.2">
      <c r="A603" s="18"/>
      <c r="B603" s="18"/>
      <c r="C603" s="36"/>
      <c r="D603" s="485"/>
      <c r="E603" s="283">
        <v>5</v>
      </c>
      <c r="F603" s="38"/>
      <c r="G603" s="306"/>
      <c r="H603" s="308"/>
      <c r="I603" s="308"/>
      <c r="J603" s="308"/>
      <c r="K603" s="307"/>
      <c r="L603" s="164">
        <f>IF(A10taxstdlife="n/a","n/a",IF(L$3&gt;(A10taxstdlife+$E603),((Input!$K$152+Input!$K$118)*$K$7)-SUM($K603:K603),((Input!$K$152+Input!$K$118)*$K$7)/A10taxstdlife))</f>
        <v>5.2981878672383381E-2</v>
      </c>
      <c r="M603" s="164">
        <f>IF(A10taxstdlife="n/a","n/a",IF(M$3&gt;(A10taxstdlife+$E603),((Input!$K$152+Input!$K$118)*$K$7)-SUM($K603:L603),((Input!$K$152+Input!$K$118)*$K$7)/A10taxstdlife))</f>
        <v>5.2981878672383381E-2</v>
      </c>
      <c r="N603" s="164">
        <f>IF(A10taxstdlife="n/a","n/a",IF(N$3&gt;(A10taxstdlife+$E603),((Input!$K$152+Input!$K$118)*$K$7)-SUM($K603:M603),((Input!$K$152+Input!$K$118)*$K$7)/A10taxstdlife))</f>
        <v>5.2981878672383381E-2</v>
      </c>
      <c r="O603" s="164">
        <f>IF(A10taxstdlife="n/a","n/a",IF(O$3&gt;(A10taxstdlife+$E603),((Input!$K$152+Input!$K$118)*$K$7)-SUM($K603:N603),((Input!$K$152+Input!$K$118)*$K$7)/A10taxstdlife))</f>
        <v>5.2981878672383381E-2</v>
      </c>
      <c r="P603" s="164">
        <f>IF(A10taxstdlife="n/a","n/a",IF(P$3&gt;(A10taxstdlife+$E603),((Input!$K$152+Input!$K$118)*$K$7)-SUM($K603:O603),((Input!$K$152+Input!$K$118)*$K$7)/A10taxstdlife))</f>
        <v>5.2981878672383381E-2</v>
      </c>
      <c r="Q603" s="164">
        <f>IF(A10taxstdlife="n/a","n/a",IF(Q$3&gt;(A10taxstdlife+$E603),((Input!$K$152+Input!$K$118)*$K$7)-SUM($K603:P603),((Input!$K$152+Input!$K$118)*$K$7)/A10taxstdlife))</f>
        <v>5.2981878672383381E-2</v>
      </c>
      <c r="R603" s="164">
        <f>IF(A10taxstdlife="n/a","n/a",IF(R$3&gt;(A10taxstdlife+$E603),((Input!$K$152+Input!$K$118)*$K$7)-SUM($K603:Q603),((Input!$K$152+Input!$K$118)*$K$7)/A10taxstdlife))</f>
        <v>5.2981878672383381E-2</v>
      </c>
      <c r="S603" s="164">
        <f>IF(A10taxstdlife="n/a","n/a",IF(S$3&gt;(A10taxstdlife+$E603),((Input!$K$152+Input!$K$118)*$K$7)-SUM($K603:R603),((Input!$K$152+Input!$K$118)*$K$7)/A10taxstdlife))</f>
        <v>5.2981878672383381E-2</v>
      </c>
      <c r="T603" s="164">
        <f>IF(A10taxstdlife="n/a","n/a",IF(T$3&gt;(A10taxstdlife+$E603),((Input!$K$152+Input!$K$118)*$K$7)-SUM($K603:S603),((Input!$K$152+Input!$K$118)*$K$7)/A10taxstdlife))</f>
        <v>5.2981878672383381E-2</v>
      </c>
      <c r="U603" s="164">
        <f>IF(A10taxstdlife="n/a","n/a",IF(U$3&gt;(A10taxstdlife+$E603),((Input!$K$152+Input!$K$118)*$K$7)-SUM($K603:T603),((Input!$K$152+Input!$K$118)*$K$7)/A10taxstdlife))</f>
        <v>5.2981878672383381E-2</v>
      </c>
      <c r="V603" s="164">
        <f>IF(A10taxstdlife="n/a","n/a",IF(V$3&gt;(A10taxstdlife+$E603),((Input!$K$152+Input!$K$118)*$K$7)-SUM($K603:U603),((Input!$K$152+Input!$K$118)*$K$7)/A10taxstdlife))</f>
        <v>5.2981878672383381E-2</v>
      </c>
      <c r="W603" s="164">
        <f>IF(A10taxstdlife="n/a","n/a",IF(W$3&gt;(A10taxstdlife+$E603),((Input!$K$152+Input!$K$118)*$K$7)-SUM($K603:V603),((Input!$K$152+Input!$K$118)*$K$7)/A10taxstdlife))</f>
        <v>5.2981878672383381E-2</v>
      </c>
      <c r="X603" s="164">
        <f>IF(A10taxstdlife="n/a","n/a",IF(X$3&gt;(A10taxstdlife+$E603),((Input!$K$152+Input!$K$118)*$K$7)-SUM($K603:W603),((Input!$K$152+Input!$K$118)*$K$7)/A10taxstdlife))</f>
        <v>5.2981878672383381E-2</v>
      </c>
      <c r="Y603" s="164">
        <f>IF(A10taxstdlife="n/a","n/a",IF(Y$3&gt;(A10taxstdlife+$E603),((Input!$K$152+Input!$K$118)*$K$7)-SUM($K603:X603),((Input!$K$152+Input!$K$118)*$K$7)/A10taxstdlife))</f>
        <v>5.2981878672383381E-2</v>
      </c>
      <c r="Z603" s="164">
        <f>IF(A10taxstdlife="n/a","n/a",IF(Z$3&gt;(A10taxstdlife+$E603),((Input!$K$152+Input!$K$118)*$K$7)-SUM($K603:Y603),((Input!$K$152+Input!$K$118)*$K$7)/A10taxstdlife))</f>
        <v>5.2981878672383381E-2</v>
      </c>
      <c r="AA603" s="164">
        <f>IF(A10taxstdlife="n/a","n/a",IF(AA$3&gt;(A10taxstdlife+$E603),((Input!$K$152+Input!$K$118)*$K$7)-SUM($K603:Z603),((Input!$K$152+Input!$K$118)*$K$7)/A10taxstdlife))</f>
        <v>5.2981878672383381E-2</v>
      </c>
      <c r="AB603" s="164">
        <f>IF(A10taxstdlife="n/a","n/a",IF(AB$3&gt;(A10taxstdlife+$E603),((Input!$K$152+Input!$K$118)*$K$7)-SUM($K603:AA603),((Input!$K$152+Input!$K$118)*$K$7)/A10taxstdlife))</f>
        <v>5.2981878672383381E-2</v>
      </c>
      <c r="AC603" s="164">
        <f>IF(A10taxstdlife="n/a","n/a",IF(AC$3&gt;(A10taxstdlife+$E603),((Input!$K$152+Input!$K$118)*$K$7)-SUM($K603:AB603),((Input!$K$152+Input!$K$118)*$K$7)/A10taxstdlife))</f>
        <v>5.2981878672383381E-2</v>
      </c>
      <c r="AD603" s="164">
        <f>IF(A10taxstdlife="n/a","n/a",IF(AD$3&gt;(A10taxstdlife+$E603),((Input!$K$152+Input!$K$118)*$K$7)-SUM($K603:AC603),((Input!$K$152+Input!$K$118)*$K$7)/A10taxstdlife))</f>
        <v>5.2981878672383381E-2</v>
      </c>
      <c r="AE603" s="164">
        <f>IF(A10taxstdlife="n/a","n/a",IF(AE$3&gt;(A10taxstdlife+$E603),((Input!$K$152+Input!$K$118)*$K$7)-SUM($K603:AD603),((Input!$K$152+Input!$K$118)*$K$7)/A10taxstdlife))</f>
        <v>5.2981878672383381E-2</v>
      </c>
      <c r="AF603" s="164">
        <f>IF(A10taxstdlife="n/a","n/a",IF(AF$3&gt;(A10taxstdlife+$E603),((Input!$K$152+Input!$K$118)*$K$7)-SUM($K603:AE603),((Input!$K$152+Input!$K$118)*$K$7)/A10taxstdlife))</f>
        <v>5.2981878672383381E-2</v>
      </c>
      <c r="AG603" s="164">
        <f>IF(A10taxstdlife="n/a","n/a",IF(AG$3&gt;(A10taxstdlife+$E603),((Input!$K$152+Input!$K$118)*$K$7)-SUM($K603:AF603),((Input!$K$152+Input!$K$118)*$K$7)/A10taxstdlife))</f>
        <v>5.2981878672383381E-2</v>
      </c>
      <c r="AH603" s="164">
        <f>IF(A10taxstdlife="n/a","n/a",IF(AH$3&gt;(A10taxstdlife+$E603),((Input!$K$152+Input!$K$118)*$K$7)-SUM($K603:AG603),((Input!$K$152+Input!$K$118)*$K$7)/A10taxstdlife))</f>
        <v>5.2981878672383381E-2</v>
      </c>
      <c r="AI603" s="164">
        <f>IF(A10taxstdlife="n/a","n/a",IF(AI$3&gt;(A10taxstdlife+$E603),((Input!$K$152+Input!$K$118)*$K$7)-SUM($K603:AH603),((Input!$K$152+Input!$K$118)*$K$7)/A10taxstdlife))</f>
        <v>5.2981878672383381E-2</v>
      </c>
      <c r="AJ603" s="164">
        <f>IF(A10taxstdlife="n/a","n/a",IF(AJ$3&gt;(A10taxstdlife+$E603),((Input!$K$152+Input!$K$118)*$K$7)-SUM($K603:AI603),((Input!$K$152+Input!$K$118)*$K$7)/A10taxstdlife))</f>
        <v>5.2981878672383381E-2</v>
      </c>
      <c r="AK603" s="164">
        <f>IF(A10taxstdlife="n/a","n/a",IF(AK$3&gt;(A10taxstdlife+$E603),((Input!$K$152+Input!$K$118)*$K$7)-SUM($K603:AJ603),((Input!$K$152+Input!$K$118)*$K$7)/A10taxstdlife))</f>
        <v>5.2981878672383381E-2</v>
      </c>
      <c r="AL603" s="164">
        <f>IF(A10taxstdlife="n/a","n/a",IF(AL$3&gt;(A10taxstdlife+$E603),((Input!$K$152+Input!$K$118)*$K$7)-SUM($K603:AK603),((Input!$K$152+Input!$K$118)*$K$7)/A10taxstdlife))</f>
        <v>5.2981878672383381E-2</v>
      </c>
      <c r="AM603" s="164">
        <f>IF(A10taxstdlife="n/a","n/a",IF(AM$3&gt;(A10taxstdlife+$E603),((Input!$K$152+Input!$K$118)*$K$7)-SUM($K603:AL603),((Input!$K$152+Input!$K$118)*$K$7)/A10taxstdlife))</f>
        <v>5.2981878672383381E-2</v>
      </c>
      <c r="AN603" s="164">
        <f>IF(A10taxstdlife="n/a","n/a",IF(AN$3&gt;(A10taxstdlife+$E603),((Input!$K$152+Input!$K$118)*$K$7)-SUM($K603:AM603),((Input!$K$152+Input!$K$118)*$K$7)/A10taxstdlife))</f>
        <v>5.2981878672383381E-2</v>
      </c>
      <c r="AO603" s="164">
        <f>IF(A10taxstdlife="n/a","n/a",IF(AO$3&gt;(A10taxstdlife+$E603),((Input!$K$152+Input!$K$118)*$K$7)-SUM($K603:AN603),((Input!$K$152+Input!$K$118)*$K$7)/A10taxstdlife))</f>
        <v>5.2981878672383381E-2</v>
      </c>
      <c r="AP603" s="164">
        <f>IF(A10taxstdlife="n/a","n/a",IF(AP$3&gt;(A10taxstdlife+$E603),((Input!$K$152+Input!$K$118)*$K$7)-SUM($K603:AO603),((Input!$K$152+Input!$K$118)*$K$7)/A10taxstdlife))</f>
        <v>5.2981878672383381E-2</v>
      </c>
      <c r="AQ603" s="164">
        <f>IF(A10taxstdlife="n/a","n/a",IF(AQ$3&gt;(A10taxstdlife+$E603),((Input!$K$152+Input!$K$118)*$K$7)-SUM($K603:AP603),((Input!$K$152+Input!$K$118)*$K$7)/A10taxstdlife))</f>
        <v>5.2981878672383381E-2</v>
      </c>
      <c r="AR603" s="164">
        <f>IF(A10taxstdlife="n/a","n/a",IF(AR$3&gt;(A10taxstdlife+$E603),((Input!$K$152+Input!$K$118)*$K$7)-SUM($K603:AQ603),((Input!$K$152+Input!$K$118)*$K$7)/A10taxstdlife))</f>
        <v>5.2981878672383381E-2</v>
      </c>
      <c r="AS603" s="164">
        <f>IF(A10taxstdlife="n/a","n/a",IF(AS$3&gt;(A10taxstdlife+$E603),((Input!$K$152+Input!$K$118)*$K$7)-SUM($K603:AR603),((Input!$K$152+Input!$K$118)*$K$7)/A10taxstdlife))</f>
        <v>5.2981878672383381E-2</v>
      </c>
      <c r="AT603" s="164">
        <f>IF(A10taxstdlife="n/a","n/a",IF(AT$3&gt;(A10taxstdlife+$E603),((Input!$K$152+Input!$K$118)*$K$7)-SUM($K603:AS603),((Input!$K$152+Input!$K$118)*$K$7)/A10taxstdlife))</f>
        <v>5.2981878672383381E-2</v>
      </c>
      <c r="AU603" s="164">
        <f>IF(A10taxstdlife="n/a","n/a",IF(AU$3&gt;(A10taxstdlife+$E603),((Input!$K$152+Input!$K$118)*$K$7)-SUM($K603:AT603),((Input!$K$152+Input!$K$118)*$K$7)/A10taxstdlife))</f>
        <v>5.2981878672383381E-2</v>
      </c>
      <c r="AV603" s="164">
        <f>IF(A10taxstdlife="n/a","n/a",IF(AV$3&gt;(A10taxstdlife+$E603),((Input!$K$152+Input!$K$118)*$K$7)-SUM($K603:AU603),((Input!$K$152+Input!$K$118)*$K$7)/A10taxstdlife))</f>
        <v>5.2981878672383381E-2</v>
      </c>
      <c r="AW603" s="164">
        <f>IF(A10taxstdlife="n/a","n/a",IF(AW$3&gt;(A10taxstdlife+$E603),((Input!$K$152+Input!$K$118)*$K$7)-SUM($K603:AV603),((Input!$K$152+Input!$K$118)*$K$7)/A10taxstdlife))</f>
        <v>5.2981878672383381E-2</v>
      </c>
      <c r="AX603" s="164">
        <f>IF(A10taxstdlife="n/a","n/a",IF(AX$3&gt;(A10taxstdlife+$E603),((Input!$K$152+Input!$K$118)*$K$7)-SUM($K603:AW603),((Input!$K$152+Input!$K$118)*$K$7)/A10taxstdlife))</f>
        <v>5.2981878672383381E-2</v>
      </c>
      <c r="AY603" s="164">
        <f>IF(A10taxstdlife="n/a","n/a",IF(AY$3&gt;(A10taxstdlife+$E603),((Input!$K$152+Input!$K$118)*$K$7)-SUM($K603:AX603),((Input!$K$152+Input!$K$118)*$K$7)/A10taxstdlife))</f>
        <v>5.2981878672383381E-2</v>
      </c>
      <c r="AZ603" s="164">
        <f>IF(A10taxstdlife="n/a","n/a",IF(AZ$3&gt;(A10taxstdlife+$E603),((Input!$K$152+Input!$K$118)*$K$7)-SUM($K603:AY603),((Input!$K$152+Input!$K$118)*$K$7)/A10taxstdlife))</f>
        <v>5.2981878672383381E-2</v>
      </c>
      <c r="BA603" s="164">
        <f>IF(A10taxstdlife="n/a","n/a",IF(BA$3&gt;(A10taxstdlife+$E603),((Input!$K$152+Input!$K$118)*$K$7)-SUM($K603:AZ603),((Input!$K$152+Input!$K$118)*$K$7)/A10taxstdlife))</f>
        <v>5.2981878672383381E-2</v>
      </c>
      <c r="BB603" s="164">
        <f>IF(A10taxstdlife="n/a","n/a",IF(BB$3&gt;(A10taxstdlife+$E603),((Input!$K$152+Input!$K$118)*$K$7)-SUM($K603:BA603),((Input!$K$152+Input!$K$118)*$K$7)/A10taxstdlife))</f>
        <v>5.2981878672383381E-2</v>
      </c>
      <c r="BC603" s="164">
        <f>IF(A10taxstdlife="n/a","n/a",IF(BC$3&gt;(A10taxstdlife+$E603),((Input!$K$152+Input!$K$118)*$K$7)-SUM($K603:BB603),((Input!$K$152+Input!$K$118)*$K$7)/A10taxstdlife))</f>
        <v>5.2981878672383381E-2</v>
      </c>
      <c r="BD603" s="164">
        <f>IF(A10taxstdlife="n/a","n/a",IF(BD$3&gt;(A10taxstdlife+$E603),((Input!$K$152+Input!$K$118)*$K$7)-SUM($K603:BC603),((Input!$K$152+Input!$K$118)*$K$7)/A10taxstdlife))</f>
        <v>5.2981878672383381E-2</v>
      </c>
      <c r="BE603" s="164">
        <f>IF(A10taxstdlife="n/a","n/a",IF(BE$3&gt;(A10taxstdlife+$E603),((Input!$K$152+Input!$K$118)*$K$7)-SUM($K603:BD603),((Input!$K$152+Input!$K$118)*$K$7)/A10taxstdlife))</f>
        <v>5.2981878672383381E-2</v>
      </c>
      <c r="BF603" s="164">
        <f>IF(A10taxstdlife="n/a","n/a",IF(BF$3&gt;(A10taxstdlife+$E603),((Input!$K$152+Input!$K$118)*$K$7)-SUM($K603:BE603),((Input!$K$152+Input!$K$118)*$K$7)/A10taxstdlife))</f>
        <v>5.2981878672383381E-2</v>
      </c>
      <c r="BG603" s="164">
        <f>IF(A10taxstdlife="n/a","n/a",IF(BG$3&gt;(A10taxstdlife+$E603),((Input!$K$152+Input!$K$118)*$K$7)-SUM($K603:BF603),((Input!$K$152+Input!$K$118)*$K$7)/A10taxstdlife))</f>
        <v>3.1789127203430301E-2</v>
      </c>
      <c r="BH603" s="164">
        <f>IF(A10taxstdlife="n/a","n/a",IF(BH$3&gt;(A10taxstdlife+$E603),((Input!$K$152+Input!$K$118)*$K$7)-SUM($K603:BG603),((Input!$K$152+Input!$K$118)*$K$7)/A10taxstdlife))</f>
        <v>0</v>
      </c>
      <c r="BI603" s="164">
        <f>IF(A10taxstdlife="n/a","n/a",IF(BI$3&gt;(A10taxstdlife+$E603),((Input!$K$152+Input!$K$118)*$K$7)-SUM($K603:BH603),((Input!$K$152+Input!$K$118)*$K$7)/A10taxstdlife))</f>
        <v>0</v>
      </c>
      <c r="BJ603" s="18"/>
      <c r="BK603" s="18"/>
      <c r="BL603"/>
      <c r="BM603"/>
      <c r="BN603"/>
      <c r="BO603"/>
      <c r="BP603"/>
      <c r="BQ603"/>
      <c r="BR603"/>
      <c r="BS603"/>
      <c r="BT603"/>
      <c r="BU603"/>
      <c r="BV603"/>
      <c r="BW603"/>
      <c r="BX603"/>
      <c r="BY603"/>
      <c r="BZ603"/>
      <c r="CA603"/>
      <c r="CB603"/>
      <c r="CC603"/>
      <c r="CD603"/>
      <c r="CE603"/>
      <c r="CF603"/>
      <c r="CG603"/>
      <c r="CH603"/>
      <c r="CI603"/>
      <c r="CJ603"/>
      <c r="CK603"/>
      <c r="CL603"/>
      <c r="CM603"/>
      <c r="CN603"/>
      <c r="CO603"/>
      <c r="CP603"/>
      <c r="CQ603"/>
      <c r="CR603"/>
      <c r="CS603"/>
      <c r="CT603"/>
      <c r="CU603"/>
      <c r="CV603"/>
      <c r="CW603"/>
      <c r="CX603"/>
      <c r="CY603"/>
      <c r="CZ603"/>
      <c r="DA603"/>
      <c r="DB603"/>
      <c r="DC603"/>
      <c r="DD603"/>
      <c r="DE603"/>
      <c r="DF603"/>
      <c r="DG603"/>
      <c r="DH603"/>
      <c r="DI603"/>
      <c r="DJ603"/>
      <c r="DK603"/>
      <c r="DL603"/>
      <c r="DM603"/>
      <c r="DN603"/>
      <c r="DO603"/>
      <c r="DP603"/>
      <c r="DQ603"/>
      <c r="DR603"/>
      <c r="DS603"/>
      <c r="DT603"/>
      <c r="DU603"/>
      <c r="DV603"/>
      <c r="DW603"/>
      <c r="DX603"/>
      <c r="DY603"/>
      <c r="DZ603"/>
      <c r="EA603"/>
      <c r="EB603"/>
      <c r="EC603"/>
      <c r="ED603"/>
      <c r="EE603"/>
      <c r="EF603"/>
      <c r="EG603"/>
      <c r="EH603"/>
      <c r="EI603"/>
      <c r="EJ603"/>
      <c r="EK603"/>
      <c r="EL603"/>
      <c r="EM603"/>
      <c r="EN603"/>
      <c r="EO603"/>
      <c r="EP603"/>
      <c r="EQ603"/>
      <c r="ER603"/>
      <c r="ES603"/>
      <c r="ET603"/>
      <c r="EU603"/>
      <c r="EV603"/>
      <c r="EW603"/>
      <c r="EX603"/>
      <c r="EY603"/>
      <c r="EZ603"/>
      <c r="FA603"/>
      <c r="FB603"/>
      <c r="FC603"/>
      <c r="FD603"/>
      <c r="FE603"/>
      <c r="FF603"/>
      <c r="FG603"/>
      <c r="FH603"/>
      <c r="FI603"/>
      <c r="FJ603"/>
      <c r="FK603"/>
      <c r="FL603"/>
      <c r="FM603"/>
      <c r="FN603"/>
      <c r="FO603"/>
      <c r="FP603"/>
      <c r="FQ603"/>
      <c r="FR603"/>
      <c r="FS603"/>
      <c r="FT603"/>
      <c r="FU603"/>
      <c r="FV603"/>
      <c r="FW603"/>
      <c r="FX603"/>
      <c r="FY603"/>
      <c r="FZ603"/>
      <c r="GA603"/>
      <c r="GB603"/>
      <c r="GC603"/>
      <c r="GD603"/>
      <c r="GE603"/>
      <c r="GF603"/>
      <c r="GG603"/>
      <c r="GH603"/>
      <c r="GI603"/>
      <c r="GJ603"/>
      <c r="GK603"/>
      <c r="GL603"/>
      <c r="GM603"/>
      <c r="GN603"/>
      <c r="GO603"/>
      <c r="GP603"/>
      <c r="GQ603"/>
      <c r="GR603"/>
      <c r="GS603"/>
      <c r="GT603"/>
      <c r="GU603"/>
      <c r="GV603"/>
      <c r="GW603"/>
      <c r="GX603"/>
      <c r="GY603"/>
      <c r="GZ603"/>
      <c r="HA603"/>
      <c r="HB603"/>
      <c r="HC603"/>
      <c r="HD603"/>
      <c r="HE603"/>
      <c r="HF603"/>
      <c r="HG603"/>
      <c r="HH603"/>
      <c r="HI603"/>
      <c r="HJ603"/>
      <c r="HK603"/>
      <c r="HL603"/>
      <c r="HM603"/>
      <c r="HN603"/>
      <c r="HO603"/>
      <c r="HP603"/>
      <c r="HQ603"/>
      <c r="HR603"/>
      <c r="HS603"/>
      <c r="HT603"/>
      <c r="HU603"/>
      <c r="HV603"/>
      <c r="HW603"/>
      <c r="HX603"/>
      <c r="HY603"/>
      <c r="HZ603"/>
      <c r="IA603"/>
      <c r="IB603"/>
      <c r="IC603"/>
      <c r="ID603"/>
      <c r="IE603"/>
      <c r="IF603"/>
      <c r="IG603"/>
      <c r="IH603"/>
      <c r="II603"/>
      <c r="IJ603"/>
      <c r="IK603"/>
      <c r="IL603"/>
      <c r="IM603"/>
      <c r="IN603"/>
      <c r="IO603"/>
      <c r="IP603"/>
      <c r="IQ603"/>
      <c r="IR603"/>
      <c r="IS603"/>
      <c r="IT603"/>
      <c r="IU603"/>
      <c r="IV603"/>
    </row>
    <row r="604" spans="1:256" s="5" customFormat="1" hidden="1" outlineLevel="2" x14ac:dyDescent="0.2">
      <c r="A604" s="18"/>
      <c r="B604" s="18"/>
      <c r="C604" s="36"/>
      <c r="D604" s="485"/>
      <c r="E604" s="283">
        <v>6</v>
      </c>
      <c r="F604" s="38"/>
      <c r="G604" s="306"/>
      <c r="H604" s="308"/>
      <c r="I604" s="308"/>
      <c r="J604" s="308"/>
      <c r="K604" s="308"/>
      <c r="L604" s="307"/>
      <c r="M604" s="164">
        <f>IF(A10taxstdlife="n/a","n/a",IF(M$3&gt;(A10taxstdlife+$E604),((Input!$L$152+Input!$L$118)*$L$7)-SUM($L604:L604),((Input!$L$152+Input!$L$118)*$L$7)/A10taxstdlife))</f>
        <v>0</v>
      </c>
      <c r="N604" s="164">
        <f>IF(A10taxstdlife="n/a","n/a",IF(N$3&gt;(A10taxstdlife+$E604),((Input!$L$152+Input!$L$118)*$L$7)-SUM($L604:M604),((Input!$L$152+Input!$L$118)*$L$7)/A10taxstdlife))</f>
        <v>0</v>
      </c>
      <c r="O604" s="164">
        <f>IF(A10taxstdlife="n/a","n/a",IF(O$3&gt;(A10taxstdlife+$E604),((Input!$L$152+Input!$L$118)*$L$7)-SUM($L604:N604),((Input!$L$152+Input!$L$118)*$L$7)/A10taxstdlife))</f>
        <v>0</v>
      </c>
      <c r="P604" s="164">
        <f>IF(A10taxstdlife="n/a","n/a",IF(P$3&gt;(A10taxstdlife+$E604),((Input!$L$152+Input!$L$118)*$L$7)-SUM($L604:O604),((Input!$L$152+Input!$L$118)*$L$7)/A10taxstdlife))</f>
        <v>0</v>
      </c>
      <c r="Q604" s="164">
        <f>IF(A10taxstdlife="n/a","n/a",IF(Q$3&gt;(A10taxstdlife+$E604),((Input!$L$152+Input!$L$118)*$L$7)-SUM($L604:P604),((Input!$L$152+Input!$L$118)*$L$7)/A10taxstdlife))</f>
        <v>0</v>
      </c>
      <c r="R604" s="164">
        <f>IF(A10taxstdlife="n/a","n/a",IF(R$3&gt;(A10taxstdlife+$E604),((Input!$L$152+Input!$L$118)*$L$7)-SUM($L604:Q604),((Input!$L$152+Input!$L$118)*$L$7)/A10taxstdlife))</f>
        <v>0</v>
      </c>
      <c r="S604" s="164">
        <f>IF(A10taxstdlife="n/a","n/a",IF(S$3&gt;(A10taxstdlife+$E604),((Input!$L$152+Input!$L$118)*$L$7)-SUM($L604:R604),((Input!$L$152+Input!$L$118)*$L$7)/A10taxstdlife))</f>
        <v>0</v>
      </c>
      <c r="T604" s="164">
        <f>IF(A10taxstdlife="n/a","n/a",IF(T$3&gt;(A10taxstdlife+$E604),((Input!$L$152+Input!$L$118)*$L$7)-SUM($L604:S604),((Input!$L$152+Input!$L$118)*$L$7)/A10taxstdlife))</f>
        <v>0</v>
      </c>
      <c r="U604" s="164">
        <f>IF(A10taxstdlife="n/a","n/a",IF(U$3&gt;(A10taxstdlife+$E604),((Input!$L$152+Input!$L$118)*$L$7)-SUM($L604:T604),((Input!$L$152+Input!$L$118)*$L$7)/A10taxstdlife))</f>
        <v>0</v>
      </c>
      <c r="V604" s="164">
        <f>IF(A10taxstdlife="n/a","n/a",IF(V$3&gt;(A10taxstdlife+$E604),((Input!$L$152+Input!$L$118)*$L$7)-SUM($L604:U604),((Input!$L$152+Input!$L$118)*$L$7)/A10taxstdlife))</f>
        <v>0</v>
      </c>
      <c r="W604" s="164">
        <f>IF(A10taxstdlife="n/a","n/a",IF(W$3&gt;(A10taxstdlife+$E604),((Input!$L$152+Input!$L$118)*$L$7)-SUM($L604:V604),((Input!$L$152+Input!$L$118)*$L$7)/A10taxstdlife))</f>
        <v>0</v>
      </c>
      <c r="X604" s="164">
        <f>IF(A10taxstdlife="n/a","n/a",IF(X$3&gt;(A10taxstdlife+$E604),((Input!$L$152+Input!$L$118)*$L$7)-SUM($L604:W604),((Input!$L$152+Input!$L$118)*$L$7)/A10taxstdlife))</f>
        <v>0</v>
      </c>
      <c r="Y604" s="164">
        <f>IF(A10taxstdlife="n/a","n/a",IF(Y$3&gt;(A10taxstdlife+$E604),((Input!$L$152+Input!$L$118)*$L$7)-SUM($L604:X604),((Input!$L$152+Input!$L$118)*$L$7)/A10taxstdlife))</f>
        <v>0</v>
      </c>
      <c r="Z604" s="164">
        <f>IF(A10taxstdlife="n/a","n/a",IF(Z$3&gt;(A10taxstdlife+$E604),((Input!$L$152+Input!$L$118)*$L$7)-SUM($L604:Y604),((Input!$L$152+Input!$L$118)*$L$7)/A10taxstdlife))</f>
        <v>0</v>
      </c>
      <c r="AA604" s="164">
        <f>IF(A10taxstdlife="n/a","n/a",IF(AA$3&gt;(A10taxstdlife+$E604),((Input!$L$152+Input!$L$118)*$L$7)-SUM($L604:Z604),((Input!$L$152+Input!$L$118)*$L$7)/A10taxstdlife))</f>
        <v>0</v>
      </c>
      <c r="AB604" s="164">
        <f>IF(A10taxstdlife="n/a","n/a",IF(AB$3&gt;(A10taxstdlife+$E604),((Input!$L$152+Input!$L$118)*$L$7)-SUM($L604:AA604),((Input!$L$152+Input!$L$118)*$L$7)/A10taxstdlife))</f>
        <v>0</v>
      </c>
      <c r="AC604" s="164">
        <f>IF(A10taxstdlife="n/a","n/a",IF(AC$3&gt;(A10taxstdlife+$E604),((Input!$L$152+Input!$L$118)*$L$7)-SUM($L604:AB604),((Input!$L$152+Input!$L$118)*$L$7)/A10taxstdlife))</f>
        <v>0</v>
      </c>
      <c r="AD604" s="164">
        <f>IF(A10taxstdlife="n/a","n/a",IF(AD$3&gt;(A10taxstdlife+$E604),((Input!$L$152+Input!$L$118)*$L$7)-SUM($L604:AC604),((Input!$L$152+Input!$L$118)*$L$7)/A10taxstdlife))</f>
        <v>0</v>
      </c>
      <c r="AE604" s="164">
        <f>IF(A10taxstdlife="n/a","n/a",IF(AE$3&gt;(A10taxstdlife+$E604),((Input!$L$152+Input!$L$118)*$L$7)-SUM($L604:AD604),((Input!$L$152+Input!$L$118)*$L$7)/A10taxstdlife))</f>
        <v>0</v>
      </c>
      <c r="AF604" s="164">
        <f>IF(A10taxstdlife="n/a","n/a",IF(AF$3&gt;(A10taxstdlife+$E604),((Input!$L$152+Input!$L$118)*$L$7)-SUM($L604:AE604),((Input!$L$152+Input!$L$118)*$L$7)/A10taxstdlife))</f>
        <v>0</v>
      </c>
      <c r="AG604" s="164">
        <f>IF(A10taxstdlife="n/a","n/a",IF(AG$3&gt;(A10taxstdlife+$E604),((Input!$L$152+Input!$L$118)*$L$7)-SUM($L604:AF604),((Input!$L$152+Input!$L$118)*$L$7)/A10taxstdlife))</f>
        <v>0</v>
      </c>
      <c r="AH604" s="164">
        <f>IF(A10taxstdlife="n/a","n/a",IF(AH$3&gt;(A10taxstdlife+$E604),((Input!$L$152+Input!$L$118)*$L$7)-SUM($L604:AG604),((Input!$L$152+Input!$L$118)*$L$7)/A10taxstdlife))</f>
        <v>0</v>
      </c>
      <c r="AI604" s="164">
        <f>IF(A10taxstdlife="n/a","n/a",IF(AI$3&gt;(A10taxstdlife+$E604),((Input!$L$152+Input!$L$118)*$L$7)-SUM($L604:AH604),((Input!$L$152+Input!$L$118)*$L$7)/A10taxstdlife))</f>
        <v>0</v>
      </c>
      <c r="AJ604" s="164">
        <f>IF(A10taxstdlife="n/a","n/a",IF(AJ$3&gt;(A10taxstdlife+$E604),((Input!$L$152+Input!$L$118)*$L$7)-SUM($L604:AI604),((Input!$L$152+Input!$L$118)*$L$7)/A10taxstdlife))</f>
        <v>0</v>
      </c>
      <c r="AK604" s="164">
        <f>IF(A10taxstdlife="n/a","n/a",IF(AK$3&gt;(A10taxstdlife+$E604),((Input!$L$152+Input!$L$118)*$L$7)-SUM($L604:AJ604),((Input!$L$152+Input!$L$118)*$L$7)/A10taxstdlife))</f>
        <v>0</v>
      </c>
      <c r="AL604" s="164">
        <f>IF(A10taxstdlife="n/a","n/a",IF(AL$3&gt;(A10taxstdlife+$E604),((Input!$L$152+Input!$L$118)*$L$7)-SUM($L604:AK604),((Input!$L$152+Input!$L$118)*$L$7)/A10taxstdlife))</f>
        <v>0</v>
      </c>
      <c r="AM604" s="164">
        <f>IF(A10taxstdlife="n/a","n/a",IF(AM$3&gt;(A10taxstdlife+$E604),((Input!$L$152+Input!$L$118)*$L$7)-SUM($L604:AL604),((Input!$L$152+Input!$L$118)*$L$7)/A10taxstdlife))</f>
        <v>0</v>
      </c>
      <c r="AN604" s="164">
        <f>IF(A10taxstdlife="n/a","n/a",IF(AN$3&gt;(A10taxstdlife+$E604),((Input!$L$152+Input!$L$118)*$L$7)-SUM($L604:AM604),((Input!$L$152+Input!$L$118)*$L$7)/A10taxstdlife))</f>
        <v>0</v>
      </c>
      <c r="AO604" s="164">
        <f>IF(A10taxstdlife="n/a","n/a",IF(AO$3&gt;(A10taxstdlife+$E604),((Input!$L$152+Input!$L$118)*$L$7)-SUM($L604:AN604),((Input!$L$152+Input!$L$118)*$L$7)/A10taxstdlife))</f>
        <v>0</v>
      </c>
      <c r="AP604" s="164">
        <f>IF(A10taxstdlife="n/a","n/a",IF(AP$3&gt;(A10taxstdlife+$E604),((Input!$L$152+Input!$L$118)*$L$7)-SUM($L604:AO604),((Input!$L$152+Input!$L$118)*$L$7)/A10taxstdlife))</f>
        <v>0</v>
      </c>
      <c r="AQ604" s="164">
        <f>IF(A10taxstdlife="n/a","n/a",IF(AQ$3&gt;(A10taxstdlife+$E604),((Input!$L$152+Input!$L$118)*$L$7)-SUM($L604:AP604),((Input!$L$152+Input!$L$118)*$L$7)/A10taxstdlife))</f>
        <v>0</v>
      </c>
      <c r="AR604" s="164">
        <f>IF(A10taxstdlife="n/a","n/a",IF(AR$3&gt;(A10taxstdlife+$E604),((Input!$L$152+Input!$L$118)*$L$7)-SUM($L604:AQ604),((Input!$L$152+Input!$L$118)*$L$7)/A10taxstdlife))</f>
        <v>0</v>
      </c>
      <c r="AS604" s="164">
        <f>IF(A10taxstdlife="n/a","n/a",IF(AS$3&gt;(A10taxstdlife+$E604),((Input!$L$152+Input!$L$118)*$L$7)-SUM($L604:AR604),((Input!$L$152+Input!$L$118)*$L$7)/A10taxstdlife))</f>
        <v>0</v>
      </c>
      <c r="AT604" s="164">
        <f>IF(A10taxstdlife="n/a","n/a",IF(AT$3&gt;(A10taxstdlife+$E604),((Input!$L$152+Input!$L$118)*$L$7)-SUM($L604:AS604),((Input!$L$152+Input!$L$118)*$L$7)/A10taxstdlife))</f>
        <v>0</v>
      </c>
      <c r="AU604" s="164">
        <f>IF(A10taxstdlife="n/a","n/a",IF(AU$3&gt;(A10taxstdlife+$E604),((Input!$L$152+Input!$L$118)*$L$7)-SUM($L604:AT604),((Input!$L$152+Input!$L$118)*$L$7)/A10taxstdlife))</f>
        <v>0</v>
      </c>
      <c r="AV604" s="164">
        <f>IF(A10taxstdlife="n/a","n/a",IF(AV$3&gt;(A10taxstdlife+$E604),((Input!$L$152+Input!$L$118)*$L$7)-SUM($L604:AU604),((Input!$L$152+Input!$L$118)*$L$7)/A10taxstdlife))</f>
        <v>0</v>
      </c>
      <c r="AW604" s="164">
        <f>IF(A10taxstdlife="n/a","n/a",IF(AW$3&gt;(A10taxstdlife+$E604),((Input!$L$152+Input!$L$118)*$L$7)-SUM($L604:AV604),((Input!$L$152+Input!$L$118)*$L$7)/A10taxstdlife))</f>
        <v>0</v>
      </c>
      <c r="AX604" s="164">
        <f>IF(A10taxstdlife="n/a","n/a",IF(AX$3&gt;(A10taxstdlife+$E604),((Input!$L$152+Input!$L$118)*$L$7)-SUM($L604:AW604),((Input!$L$152+Input!$L$118)*$L$7)/A10taxstdlife))</f>
        <v>0</v>
      </c>
      <c r="AY604" s="164">
        <f>IF(A10taxstdlife="n/a","n/a",IF(AY$3&gt;(A10taxstdlife+$E604),((Input!$L$152+Input!$L$118)*$L$7)-SUM($L604:AX604),((Input!$L$152+Input!$L$118)*$L$7)/A10taxstdlife))</f>
        <v>0</v>
      </c>
      <c r="AZ604" s="164">
        <f>IF(A10taxstdlife="n/a","n/a",IF(AZ$3&gt;(A10taxstdlife+$E604),((Input!$L$152+Input!$L$118)*$L$7)-SUM($L604:AY604),((Input!$L$152+Input!$L$118)*$L$7)/A10taxstdlife))</f>
        <v>0</v>
      </c>
      <c r="BA604" s="164">
        <f>IF(A10taxstdlife="n/a","n/a",IF(BA$3&gt;(A10taxstdlife+$E604),((Input!$L$152+Input!$L$118)*$L$7)-SUM($L604:AZ604),((Input!$L$152+Input!$L$118)*$L$7)/A10taxstdlife))</f>
        <v>0</v>
      </c>
      <c r="BB604" s="164">
        <f>IF(A10taxstdlife="n/a","n/a",IF(BB$3&gt;(A10taxstdlife+$E604),((Input!$L$152+Input!$L$118)*$L$7)-SUM($L604:BA604),((Input!$L$152+Input!$L$118)*$L$7)/A10taxstdlife))</f>
        <v>0</v>
      </c>
      <c r="BC604" s="164">
        <f>IF(A10taxstdlife="n/a","n/a",IF(BC$3&gt;(A10taxstdlife+$E604),((Input!$L$152+Input!$L$118)*$L$7)-SUM($L604:BB604),((Input!$L$152+Input!$L$118)*$L$7)/A10taxstdlife))</f>
        <v>0</v>
      </c>
      <c r="BD604" s="164">
        <f>IF(A10taxstdlife="n/a","n/a",IF(BD$3&gt;(A10taxstdlife+$E604),((Input!$L$152+Input!$L$118)*$L$7)-SUM($L604:BC604),((Input!$L$152+Input!$L$118)*$L$7)/A10taxstdlife))</f>
        <v>0</v>
      </c>
      <c r="BE604" s="164">
        <f>IF(A10taxstdlife="n/a","n/a",IF(BE$3&gt;(A10taxstdlife+$E604),((Input!$L$152+Input!$L$118)*$L$7)-SUM($L604:BD604),((Input!$L$152+Input!$L$118)*$L$7)/A10taxstdlife))</f>
        <v>0</v>
      </c>
      <c r="BF604" s="164">
        <f>IF(A10taxstdlife="n/a","n/a",IF(BF$3&gt;(A10taxstdlife+$E604),((Input!$L$152+Input!$L$118)*$L$7)-SUM($L604:BE604),((Input!$L$152+Input!$L$118)*$L$7)/A10taxstdlife))</f>
        <v>0</v>
      </c>
      <c r="BG604" s="164">
        <f>IF(A10taxstdlife="n/a","n/a",IF(BG$3&gt;(A10taxstdlife+$E604),((Input!$L$152+Input!$L$118)*$L$7)-SUM($L604:BF604),((Input!$L$152+Input!$L$118)*$L$7)/A10taxstdlife))</f>
        <v>0</v>
      </c>
      <c r="BH604" s="164">
        <f>IF(A10taxstdlife="n/a","n/a",IF(BH$3&gt;(A10taxstdlife+$E604),((Input!$L$152+Input!$L$118)*$L$7)-SUM($L604:BG604),((Input!$L$152+Input!$L$118)*$L$7)/A10taxstdlife))</f>
        <v>0</v>
      </c>
      <c r="BI604" s="164">
        <f>IF(A10taxstdlife="n/a","n/a",IF(BI$3&gt;(A10taxstdlife+$E604),((Input!$L$152+Input!$L$118)*$L$7)-SUM($L604:BH604),((Input!$L$152+Input!$L$118)*$L$7)/A10taxstdlife))</f>
        <v>0</v>
      </c>
      <c r="BJ604" s="18"/>
      <c r="BK604" s="18"/>
      <c r="BL604"/>
      <c r="BM604"/>
      <c r="BN604"/>
      <c r="BO604"/>
      <c r="BP604"/>
      <c r="BQ604"/>
      <c r="BR604"/>
      <c r="BS604"/>
      <c r="BT604"/>
      <c r="BU604"/>
      <c r="BV604"/>
      <c r="BW604"/>
      <c r="BX604"/>
      <c r="BY604"/>
      <c r="BZ604"/>
      <c r="CA604"/>
      <c r="CB604"/>
      <c r="CC604"/>
      <c r="CD604"/>
      <c r="CE604"/>
      <c r="CF604"/>
      <c r="CG604"/>
      <c r="CH604"/>
      <c r="CI604"/>
      <c r="CJ604"/>
      <c r="CK604"/>
      <c r="CL604"/>
      <c r="CM604"/>
      <c r="CN604"/>
      <c r="CO604"/>
      <c r="CP604"/>
      <c r="CQ604"/>
      <c r="CR604"/>
      <c r="CS604"/>
      <c r="CT604"/>
      <c r="CU604"/>
      <c r="CV604"/>
      <c r="CW604"/>
      <c r="CX604"/>
      <c r="CY604"/>
      <c r="CZ604"/>
      <c r="DA604"/>
      <c r="DB604"/>
      <c r="DC604"/>
      <c r="DD604"/>
      <c r="DE604"/>
      <c r="DF604"/>
      <c r="DG604"/>
      <c r="DH604"/>
      <c r="DI604"/>
      <c r="DJ604"/>
      <c r="DK604"/>
      <c r="DL604"/>
      <c r="DM604"/>
      <c r="DN604"/>
      <c r="DO604"/>
      <c r="DP604"/>
      <c r="DQ604"/>
      <c r="DR604"/>
      <c r="DS604"/>
      <c r="DT604"/>
      <c r="DU604"/>
      <c r="DV604"/>
      <c r="DW604"/>
      <c r="DX604"/>
      <c r="DY604"/>
      <c r="DZ604"/>
      <c r="EA604"/>
      <c r="EB604"/>
      <c r="EC604"/>
      <c r="ED604"/>
      <c r="EE604"/>
      <c r="EF604"/>
      <c r="EG604"/>
      <c r="EH604"/>
      <c r="EI604"/>
      <c r="EJ604"/>
      <c r="EK604"/>
      <c r="EL604"/>
      <c r="EM604"/>
      <c r="EN604"/>
      <c r="EO604"/>
      <c r="EP604"/>
      <c r="EQ604"/>
      <c r="ER604"/>
      <c r="ES604"/>
      <c r="ET604"/>
      <c r="EU604"/>
      <c r="EV604"/>
      <c r="EW604"/>
      <c r="EX604"/>
      <c r="EY604"/>
      <c r="EZ604"/>
      <c r="FA604"/>
      <c r="FB604"/>
      <c r="FC604"/>
      <c r="FD604"/>
      <c r="FE604"/>
      <c r="FF604"/>
      <c r="FG604"/>
      <c r="FH604"/>
      <c r="FI604"/>
      <c r="FJ604"/>
      <c r="FK604"/>
      <c r="FL604"/>
      <c r="FM604"/>
      <c r="FN604"/>
      <c r="FO604"/>
      <c r="FP604"/>
      <c r="FQ604"/>
      <c r="FR604"/>
      <c r="FS604"/>
      <c r="FT604"/>
      <c r="FU604"/>
      <c r="FV604"/>
      <c r="FW604"/>
      <c r="FX604"/>
      <c r="FY604"/>
      <c r="FZ604"/>
      <c r="GA604"/>
      <c r="GB604"/>
      <c r="GC604"/>
      <c r="GD604"/>
      <c r="GE604"/>
      <c r="GF604"/>
      <c r="GG604"/>
      <c r="GH604"/>
      <c r="GI604"/>
      <c r="GJ604"/>
      <c r="GK604"/>
      <c r="GL604"/>
      <c r="GM604"/>
      <c r="GN604"/>
      <c r="GO604"/>
      <c r="GP604"/>
      <c r="GQ604"/>
      <c r="GR604"/>
      <c r="GS604"/>
      <c r="GT604"/>
      <c r="GU604"/>
      <c r="GV604"/>
      <c r="GW604"/>
      <c r="GX604"/>
      <c r="GY604"/>
      <c r="GZ604"/>
      <c r="HA604"/>
      <c r="HB604"/>
      <c r="HC604"/>
      <c r="HD604"/>
      <c r="HE604"/>
      <c r="HF604"/>
      <c r="HG604"/>
      <c r="HH604"/>
      <c r="HI604"/>
      <c r="HJ604"/>
      <c r="HK604"/>
      <c r="HL604"/>
      <c r="HM604"/>
      <c r="HN604"/>
      <c r="HO604"/>
      <c r="HP604"/>
      <c r="HQ604"/>
      <c r="HR604"/>
      <c r="HS604"/>
      <c r="HT604"/>
      <c r="HU604"/>
      <c r="HV604"/>
      <c r="HW604"/>
      <c r="HX604"/>
      <c r="HY604"/>
      <c r="HZ604"/>
      <c r="IA604"/>
      <c r="IB604"/>
      <c r="IC604"/>
      <c r="ID604"/>
      <c r="IE604"/>
      <c r="IF604"/>
      <c r="IG604"/>
      <c r="IH604"/>
      <c r="II604"/>
      <c r="IJ604"/>
      <c r="IK604"/>
      <c r="IL604"/>
      <c r="IM604"/>
      <c r="IN604"/>
      <c r="IO604"/>
      <c r="IP604"/>
      <c r="IQ604"/>
      <c r="IR604"/>
      <c r="IS604"/>
      <c r="IT604"/>
      <c r="IU604"/>
      <c r="IV604"/>
    </row>
    <row r="605" spans="1:256" s="5" customFormat="1" hidden="1" outlineLevel="2" x14ac:dyDescent="0.2">
      <c r="A605" s="18"/>
      <c r="B605" s="18"/>
      <c r="C605" s="36"/>
      <c r="D605" s="485"/>
      <c r="E605" s="283">
        <v>7</v>
      </c>
      <c r="F605" s="38"/>
      <c r="G605" s="306"/>
      <c r="H605" s="308"/>
      <c r="I605" s="308"/>
      <c r="J605" s="308"/>
      <c r="K605" s="308"/>
      <c r="L605" s="308"/>
      <c r="M605" s="307"/>
      <c r="N605" s="164">
        <f>IF(A10taxstdlife="n/a","n/a",IF(N$3&gt;(A10taxstdlife+$E605),((Input!$M$152+Input!$M$118)*$M$7)-SUM($M605:M605),((Input!$M$152+Input!$M$118)*$M$7)/A10taxstdlife))</f>
        <v>0</v>
      </c>
      <c r="O605" s="164">
        <f>IF(A10taxstdlife="n/a","n/a",IF(O$3&gt;(A10taxstdlife+$E605),((Input!$M$152+Input!$M$118)*$M$7)-SUM($M605:N605),((Input!$M$152+Input!$M$118)*$M$7)/A10taxstdlife))</f>
        <v>0</v>
      </c>
      <c r="P605" s="164">
        <f>IF(A10taxstdlife="n/a","n/a",IF(P$3&gt;(A10taxstdlife+$E605),((Input!$M$152+Input!$M$118)*$M$7)-SUM($M605:O605),((Input!$M$152+Input!$M$118)*$M$7)/A10taxstdlife))</f>
        <v>0</v>
      </c>
      <c r="Q605" s="164">
        <f>IF(A10taxstdlife="n/a","n/a",IF(Q$3&gt;(A10taxstdlife+$E605),((Input!$M$152+Input!$M$118)*$M$7)-SUM($M605:P605),((Input!$M$152+Input!$M$118)*$M$7)/A10taxstdlife))</f>
        <v>0</v>
      </c>
      <c r="R605" s="164">
        <f>IF(A10taxstdlife="n/a","n/a",IF(R$3&gt;(A10taxstdlife+$E605),((Input!$M$152+Input!$M$118)*$M$7)-SUM($M605:Q605),((Input!$M$152+Input!$M$118)*$M$7)/A10taxstdlife))</f>
        <v>0</v>
      </c>
      <c r="S605" s="164">
        <f>IF(A10taxstdlife="n/a","n/a",IF(S$3&gt;(A10taxstdlife+$E605),((Input!$M$152+Input!$M$118)*$M$7)-SUM($M605:R605),((Input!$M$152+Input!$M$118)*$M$7)/A10taxstdlife))</f>
        <v>0</v>
      </c>
      <c r="T605" s="164">
        <f>IF(A10taxstdlife="n/a","n/a",IF(T$3&gt;(A10taxstdlife+$E605),((Input!$M$152+Input!$M$118)*$M$7)-SUM($M605:S605),((Input!$M$152+Input!$M$118)*$M$7)/A10taxstdlife))</f>
        <v>0</v>
      </c>
      <c r="U605" s="164">
        <f>IF(A10taxstdlife="n/a","n/a",IF(U$3&gt;(A10taxstdlife+$E605),((Input!$M$152+Input!$M$118)*$M$7)-SUM($M605:T605),((Input!$M$152+Input!$M$118)*$M$7)/A10taxstdlife))</f>
        <v>0</v>
      </c>
      <c r="V605" s="164">
        <f>IF(A10taxstdlife="n/a","n/a",IF(V$3&gt;(A10taxstdlife+$E605),((Input!$M$152+Input!$M$118)*$M$7)-SUM($M605:U605),((Input!$M$152+Input!$M$118)*$M$7)/A10taxstdlife))</f>
        <v>0</v>
      </c>
      <c r="W605" s="164">
        <f>IF(A10taxstdlife="n/a","n/a",IF(W$3&gt;(A10taxstdlife+$E605),((Input!$M$152+Input!$M$118)*$M$7)-SUM($M605:V605),((Input!$M$152+Input!$M$118)*$M$7)/A10taxstdlife))</f>
        <v>0</v>
      </c>
      <c r="X605" s="164">
        <f>IF(A10taxstdlife="n/a","n/a",IF(X$3&gt;(A10taxstdlife+$E605),((Input!$M$152+Input!$M$118)*$M$7)-SUM($M605:W605),((Input!$M$152+Input!$M$118)*$M$7)/A10taxstdlife))</f>
        <v>0</v>
      </c>
      <c r="Y605" s="164">
        <f>IF(A10taxstdlife="n/a","n/a",IF(Y$3&gt;(A10taxstdlife+$E605),((Input!$M$152+Input!$M$118)*$M$7)-SUM($M605:X605),((Input!$M$152+Input!$M$118)*$M$7)/A10taxstdlife))</f>
        <v>0</v>
      </c>
      <c r="Z605" s="164">
        <f>IF(A10taxstdlife="n/a","n/a",IF(Z$3&gt;(A10taxstdlife+$E605),((Input!$M$152+Input!$M$118)*$M$7)-SUM($M605:Y605),((Input!$M$152+Input!$M$118)*$M$7)/A10taxstdlife))</f>
        <v>0</v>
      </c>
      <c r="AA605" s="164">
        <f>IF(A10taxstdlife="n/a","n/a",IF(AA$3&gt;(A10taxstdlife+$E605),((Input!$M$152+Input!$M$118)*$M$7)-SUM($M605:Z605),((Input!$M$152+Input!$M$118)*$M$7)/A10taxstdlife))</f>
        <v>0</v>
      </c>
      <c r="AB605" s="164">
        <f>IF(A10taxstdlife="n/a","n/a",IF(AB$3&gt;(A10taxstdlife+$E605),((Input!$M$152+Input!$M$118)*$M$7)-SUM($M605:AA605),((Input!$M$152+Input!$M$118)*$M$7)/A10taxstdlife))</f>
        <v>0</v>
      </c>
      <c r="AC605" s="164">
        <f>IF(A10taxstdlife="n/a","n/a",IF(AC$3&gt;(A10taxstdlife+$E605),((Input!$M$152+Input!$M$118)*$M$7)-SUM($M605:AB605),((Input!$M$152+Input!$M$118)*$M$7)/A10taxstdlife))</f>
        <v>0</v>
      </c>
      <c r="AD605" s="164">
        <f>IF(A10taxstdlife="n/a","n/a",IF(AD$3&gt;(A10taxstdlife+$E605),((Input!$M$152+Input!$M$118)*$M$7)-SUM($M605:AC605),((Input!$M$152+Input!$M$118)*$M$7)/A10taxstdlife))</f>
        <v>0</v>
      </c>
      <c r="AE605" s="164">
        <f>IF(A10taxstdlife="n/a","n/a",IF(AE$3&gt;(A10taxstdlife+$E605),((Input!$M$152+Input!$M$118)*$M$7)-SUM($M605:AD605),((Input!$M$152+Input!$M$118)*$M$7)/A10taxstdlife))</f>
        <v>0</v>
      </c>
      <c r="AF605" s="164">
        <f>IF(A10taxstdlife="n/a","n/a",IF(AF$3&gt;(A10taxstdlife+$E605),((Input!$M$152+Input!$M$118)*$M$7)-SUM($M605:AE605),((Input!$M$152+Input!$M$118)*$M$7)/A10taxstdlife))</f>
        <v>0</v>
      </c>
      <c r="AG605" s="164">
        <f>IF(A10taxstdlife="n/a","n/a",IF(AG$3&gt;(A10taxstdlife+$E605),((Input!$M$152+Input!$M$118)*$M$7)-SUM($M605:AF605),((Input!$M$152+Input!$M$118)*$M$7)/A10taxstdlife))</f>
        <v>0</v>
      </c>
      <c r="AH605" s="164">
        <f>IF(A10taxstdlife="n/a","n/a",IF(AH$3&gt;(A10taxstdlife+$E605),((Input!$M$152+Input!$M$118)*$M$7)-SUM($M605:AG605),((Input!$M$152+Input!$M$118)*$M$7)/A10taxstdlife))</f>
        <v>0</v>
      </c>
      <c r="AI605" s="164">
        <f>IF(A10taxstdlife="n/a","n/a",IF(AI$3&gt;(A10taxstdlife+$E605),((Input!$M$152+Input!$M$118)*$M$7)-SUM($M605:AH605),((Input!$M$152+Input!$M$118)*$M$7)/A10taxstdlife))</f>
        <v>0</v>
      </c>
      <c r="AJ605" s="164">
        <f>IF(A10taxstdlife="n/a","n/a",IF(AJ$3&gt;(A10taxstdlife+$E605),((Input!$M$152+Input!$M$118)*$M$7)-SUM($M605:AI605),((Input!$M$152+Input!$M$118)*$M$7)/A10taxstdlife))</f>
        <v>0</v>
      </c>
      <c r="AK605" s="164">
        <f>IF(A10taxstdlife="n/a","n/a",IF(AK$3&gt;(A10taxstdlife+$E605),((Input!$M$152+Input!$M$118)*$M$7)-SUM($M605:AJ605),((Input!$M$152+Input!$M$118)*$M$7)/A10taxstdlife))</f>
        <v>0</v>
      </c>
      <c r="AL605" s="164">
        <f>IF(A10taxstdlife="n/a","n/a",IF(AL$3&gt;(A10taxstdlife+$E605),((Input!$M$152+Input!$M$118)*$M$7)-SUM($M605:AK605),((Input!$M$152+Input!$M$118)*$M$7)/A10taxstdlife))</f>
        <v>0</v>
      </c>
      <c r="AM605" s="164">
        <f>IF(A10taxstdlife="n/a","n/a",IF(AM$3&gt;(A10taxstdlife+$E605),((Input!$M$152+Input!$M$118)*$M$7)-SUM($M605:AL605),((Input!$M$152+Input!$M$118)*$M$7)/A10taxstdlife))</f>
        <v>0</v>
      </c>
      <c r="AN605" s="164">
        <f>IF(A10taxstdlife="n/a","n/a",IF(AN$3&gt;(A10taxstdlife+$E605),((Input!$M$152+Input!$M$118)*$M$7)-SUM($M605:AM605),((Input!$M$152+Input!$M$118)*$M$7)/A10taxstdlife))</f>
        <v>0</v>
      </c>
      <c r="AO605" s="164">
        <f>IF(A10taxstdlife="n/a","n/a",IF(AO$3&gt;(A10taxstdlife+$E605),((Input!$M$152+Input!$M$118)*$M$7)-SUM($M605:AN605),((Input!$M$152+Input!$M$118)*$M$7)/A10taxstdlife))</f>
        <v>0</v>
      </c>
      <c r="AP605" s="164">
        <f>IF(A10taxstdlife="n/a","n/a",IF(AP$3&gt;(A10taxstdlife+$E605),((Input!$M$152+Input!$M$118)*$M$7)-SUM($M605:AO605),((Input!$M$152+Input!$M$118)*$M$7)/A10taxstdlife))</f>
        <v>0</v>
      </c>
      <c r="AQ605" s="164">
        <f>IF(A10taxstdlife="n/a","n/a",IF(AQ$3&gt;(A10taxstdlife+$E605),((Input!$M$152+Input!$M$118)*$M$7)-SUM($M605:AP605),((Input!$M$152+Input!$M$118)*$M$7)/A10taxstdlife))</f>
        <v>0</v>
      </c>
      <c r="AR605" s="164">
        <f>IF(A10taxstdlife="n/a","n/a",IF(AR$3&gt;(A10taxstdlife+$E605),((Input!$M$152+Input!$M$118)*$M$7)-SUM($M605:AQ605),((Input!$M$152+Input!$M$118)*$M$7)/A10taxstdlife))</f>
        <v>0</v>
      </c>
      <c r="AS605" s="164">
        <f>IF(A10taxstdlife="n/a","n/a",IF(AS$3&gt;(A10taxstdlife+$E605),((Input!$M$152+Input!$M$118)*$M$7)-SUM($M605:AR605),((Input!$M$152+Input!$M$118)*$M$7)/A10taxstdlife))</f>
        <v>0</v>
      </c>
      <c r="AT605" s="164">
        <f>IF(A10taxstdlife="n/a","n/a",IF(AT$3&gt;(A10taxstdlife+$E605),((Input!$M$152+Input!$M$118)*$M$7)-SUM($M605:AS605),((Input!$M$152+Input!$M$118)*$M$7)/A10taxstdlife))</f>
        <v>0</v>
      </c>
      <c r="AU605" s="164">
        <f>IF(A10taxstdlife="n/a","n/a",IF(AU$3&gt;(A10taxstdlife+$E605),((Input!$M$152+Input!$M$118)*$M$7)-SUM($M605:AT605),((Input!$M$152+Input!$M$118)*$M$7)/A10taxstdlife))</f>
        <v>0</v>
      </c>
      <c r="AV605" s="164">
        <f>IF(A10taxstdlife="n/a","n/a",IF(AV$3&gt;(A10taxstdlife+$E605),((Input!$M$152+Input!$M$118)*$M$7)-SUM($M605:AU605),((Input!$M$152+Input!$M$118)*$M$7)/A10taxstdlife))</f>
        <v>0</v>
      </c>
      <c r="AW605" s="164">
        <f>IF(A10taxstdlife="n/a","n/a",IF(AW$3&gt;(A10taxstdlife+$E605),((Input!$M$152+Input!$M$118)*$M$7)-SUM($M605:AV605),((Input!$M$152+Input!$M$118)*$M$7)/A10taxstdlife))</f>
        <v>0</v>
      </c>
      <c r="AX605" s="164">
        <f>IF(A10taxstdlife="n/a","n/a",IF(AX$3&gt;(A10taxstdlife+$E605),((Input!$M$152+Input!$M$118)*$M$7)-SUM($M605:AW605),((Input!$M$152+Input!$M$118)*$M$7)/A10taxstdlife))</f>
        <v>0</v>
      </c>
      <c r="AY605" s="164">
        <f>IF(A10taxstdlife="n/a","n/a",IF(AY$3&gt;(A10taxstdlife+$E605),((Input!$M$152+Input!$M$118)*$M$7)-SUM($M605:AX605),((Input!$M$152+Input!$M$118)*$M$7)/A10taxstdlife))</f>
        <v>0</v>
      </c>
      <c r="AZ605" s="164">
        <f>IF(A10taxstdlife="n/a","n/a",IF(AZ$3&gt;(A10taxstdlife+$E605),((Input!$M$152+Input!$M$118)*$M$7)-SUM($M605:AY605),((Input!$M$152+Input!$M$118)*$M$7)/A10taxstdlife))</f>
        <v>0</v>
      </c>
      <c r="BA605" s="164">
        <f>IF(A10taxstdlife="n/a","n/a",IF(BA$3&gt;(A10taxstdlife+$E605),((Input!$M$152+Input!$M$118)*$M$7)-SUM($M605:AZ605),((Input!$M$152+Input!$M$118)*$M$7)/A10taxstdlife))</f>
        <v>0</v>
      </c>
      <c r="BB605" s="164">
        <f>IF(A10taxstdlife="n/a","n/a",IF(BB$3&gt;(A10taxstdlife+$E605),((Input!$M$152+Input!$M$118)*$M$7)-SUM($M605:BA605),((Input!$M$152+Input!$M$118)*$M$7)/A10taxstdlife))</f>
        <v>0</v>
      </c>
      <c r="BC605" s="164">
        <f>IF(A10taxstdlife="n/a","n/a",IF(BC$3&gt;(A10taxstdlife+$E605),((Input!$M$152+Input!$M$118)*$M$7)-SUM($M605:BB605),((Input!$M$152+Input!$M$118)*$M$7)/A10taxstdlife))</f>
        <v>0</v>
      </c>
      <c r="BD605" s="164">
        <f>IF(A10taxstdlife="n/a","n/a",IF(BD$3&gt;(A10taxstdlife+$E605),((Input!$M$152+Input!$M$118)*$M$7)-SUM($M605:BC605),((Input!$M$152+Input!$M$118)*$M$7)/A10taxstdlife))</f>
        <v>0</v>
      </c>
      <c r="BE605" s="164">
        <f>IF(A10taxstdlife="n/a","n/a",IF(BE$3&gt;(A10taxstdlife+$E605),((Input!$M$152+Input!$M$118)*$M$7)-SUM($M605:BD605),((Input!$M$152+Input!$M$118)*$M$7)/A10taxstdlife))</f>
        <v>0</v>
      </c>
      <c r="BF605" s="164">
        <f>IF(A10taxstdlife="n/a","n/a",IF(BF$3&gt;(A10taxstdlife+$E605),((Input!$M$152+Input!$M$118)*$M$7)-SUM($M605:BE605),((Input!$M$152+Input!$M$118)*$M$7)/A10taxstdlife))</f>
        <v>0</v>
      </c>
      <c r="BG605" s="164">
        <f>IF(A10taxstdlife="n/a","n/a",IF(BG$3&gt;(A10taxstdlife+$E605),((Input!$M$152+Input!$M$118)*$M$7)-SUM($M605:BF605),((Input!$M$152+Input!$M$118)*$M$7)/A10taxstdlife))</f>
        <v>0</v>
      </c>
      <c r="BH605" s="164">
        <f>IF(A10taxstdlife="n/a","n/a",IF(BH$3&gt;(A10taxstdlife+$E605),((Input!$M$152+Input!$M$118)*$M$7)-SUM($M605:BG605),((Input!$M$152+Input!$M$118)*$M$7)/A10taxstdlife))</f>
        <v>0</v>
      </c>
      <c r="BI605" s="164">
        <f>IF(A10taxstdlife="n/a","n/a",IF(BI$3&gt;(A10taxstdlife+$E605),((Input!$M$152+Input!$M$118)*$M$7)-SUM($M605:BH605),((Input!$M$152+Input!$M$118)*$M$7)/A10taxstdlife))</f>
        <v>0</v>
      </c>
      <c r="BJ605" s="18"/>
      <c r="BK605" s="18"/>
      <c r="BL605"/>
      <c r="BM605"/>
      <c r="BN605"/>
      <c r="BO605"/>
      <c r="BP605"/>
      <c r="BQ605"/>
      <c r="BR605"/>
      <c r="BS605"/>
      <c r="BT605"/>
      <c r="BU605"/>
      <c r="BV605"/>
      <c r="BW605"/>
      <c r="BX605"/>
      <c r="BY605"/>
      <c r="BZ605"/>
      <c r="CA605"/>
      <c r="CB605"/>
      <c r="CC605"/>
      <c r="CD605"/>
      <c r="CE605"/>
      <c r="CF605"/>
      <c r="CG605"/>
      <c r="CH605"/>
      <c r="CI605"/>
      <c r="CJ605"/>
      <c r="CK605"/>
      <c r="CL605"/>
      <c r="CM605"/>
      <c r="CN605"/>
      <c r="CO605"/>
      <c r="CP605"/>
      <c r="CQ605"/>
      <c r="CR605"/>
      <c r="CS605"/>
      <c r="CT605"/>
      <c r="CU605"/>
      <c r="CV605"/>
      <c r="CW605"/>
      <c r="CX605"/>
      <c r="CY605"/>
      <c r="CZ605"/>
      <c r="DA605"/>
      <c r="DB605"/>
      <c r="DC605"/>
      <c r="DD605"/>
      <c r="DE605"/>
      <c r="DF605"/>
      <c r="DG605"/>
      <c r="DH605"/>
      <c r="DI605"/>
      <c r="DJ605"/>
      <c r="DK605"/>
      <c r="DL605"/>
      <c r="DM605"/>
      <c r="DN605"/>
      <c r="DO605"/>
      <c r="DP605"/>
      <c r="DQ605"/>
      <c r="DR605"/>
      <c r="DS605"/>
      <c r="DT605"/>
      <c r="DU605"/>
      <c r="DV605"/>
      <c r="DW605"/>
      <c r="DX605"/>
      <c r="DY605"/>
      <c r="DZ605"/>
      <c r="EA605"/>
      <c r="EB605"/>
      <c r="EC605"/>
      <c r="ED605"/>
      <c r="EE605"/>
      <c r="EF605"/>
      <c r="EG605"/>
      <c r="EH605"/>
      <c r="EI605"/>
      <c r="EJ605"/>
      <c r="EK605"/>
      <c r="EL605"/>
      <c r="EM605"/>
      <c r="EN605"/>
      <c r="EO605"/>
      <c r="EP605"/>
      <c r="EQ605"/>
      <c r="ER605"/>
      <c r="ES605"/>
      <c r="ET605"/>
      <c r="EU605"/>
      <c r="EV605"/>
      <c r="EW605"/>
      <c r="EX605"/>
      <c r="EY605"/>
      <c r="EZ605"/>
      <c r="FA605"/>
      <c r="FB605"/>
      <c r="FC605"/>
      <c r="FD605"/>
      <c r="FE605"/>
      <c r="FF605"/>
      <c r="FG605"/>
      <c r="FH605"/>
      <c r="FI605"/>
      <c r="FJ605"/>
      <c r="FK605"/>
      <c r="FL605"/>
      <c r="FM605"/>
      <c r="FN605"/>
      <c r="FO605"/>
      <c r="FP605"/>
      <c r="FQ605"/>
      <c r="FR605"/>
      <c r="FS605"/>
      <c r="FT605"/>
      <c r="FU605"/>
      <c r="FV605"/>
      <c r="FW605"/>
      <c r="FX605"/>
      <c r="FY605"/>
      <c r="FZ605"/>
      <c r="GA605"/>
      <c r="GB605"/>
      <c r="GC605"/>
      <c r="GD605"/>
      <c r="GE605"/>
      <c r="GF605"/>
      <c r="GG605"/>
      <c r="GH605"/>
      <c r="GI605"/>
      <c r="GJ605"/>
      <c r="GK605"/>
      <c r="GL605"/>
      <c r="GM605"/>
      <c r="GN605"/>
      <c r="GO605"/>
      <c r="GP605"/>
      <c r="GQ605"/>
      <c r="GR605"/>
      <c r="GS605"/>
      <c r="GT605"/>
      <c r="GU605"/>
      <c r="GV605"/>
      <c r="GW605"/>
      <c r="GX605"/>
      <c r="GY605"/>
      <c r="GZ605"/>
      <c r="HA605"/>
      <c r="HB605"/>
      <c r="HC605"/>
      <c r="HD605"/>
      <c r="HE605"/>
      <c r="HF605"/>
      <c r="HG605"/>
      <c r="HH605"/>
      <c r="HI605"/>
      <c r="HJ605"/>
      <c r="HK605"/>
      <c r="HL605"/>
      <c r="HM605"/>
      <c r="HN605"/>
      <c r="HO605"/>
      <c r="HP605"/>
      <c r="HQ605"/>
      <c r="HR605"/>
      <c r="HS605"/>
      <c r="HT605"/>
      <c r="HU605"/>
      <c r="HV605"/>
      <c r="HW605"/>
      <c r="HX605"/>
      <c r="HY605"/>
      <c r="HZ605"/>
      <c r="IA605"/>
      <c r="IB605"/>
      <c r="IC605"/>
      <c r="ID605"/>
      <c r="IE605"/>
      <c r="IF605"/>
      <c r="IG605"/>
      <c r="IH605"/>
      <c r="II605"/>
      <c r="IJ605"/>
      <c r="IK605"/>
      <c r="IL605"/>
      <c r="IM605"/>
      <c r="IN605"/>
      <c r="IO605"/>
      <c r="IP605"/>
      <c r="IQ605"/>
      <c r="IR605"/>
      <c r="IS605"/>
      <c r="IT605"/>
      <c r="IU605"/>
      <c r="IV605"/>
    </row>
    <row r="606" spans="1:256" s="5" customFormat="1" hidden="1" outlineLevel="2" x14ac:dyDescent="0.2">
      <c r="A606" s="18"/>
      <c r="B606" s="18"/>
      <c r="C606" s="36"/>
      <c r="D606" s="485"/>
      <c r="E606" s="283">
        <v>8</v>
      </c>
      <c r="F606" s="38"/>
      <c r="G606" s="306"/>
      <c r="H606" s="308"/>
      <c r="I606" s="308"/>
      <c r="J606" s="308"/>
      <c r="K606" s="308"/>
      <c r="L606" s="308"/>
      <c r="M606" s="308"/>
      <c r="N606" s="307"/>
      <c r="O606" s="164">
        <f>IF(A10taxstdlife="n/a","n/a",IF(O$3&gt;(A10taxstdlife+$E606),((Input!$N$152+Input!$N$118)*$N$7)-SUM($N606:N606),((Input!$N$152+Input!$N$118)*$N$7)/A10taxstdlife))</f>
        <v>0</v>
      </c>
      <c r="P606" s="164">
        <f>IF(A10taxstdlife="n/a","n/a",IF(P$3&gt;(A10taxstdlife+$E606),((Input!$N$152+Input!$N$118)*$N$7)-SUM($N606:O606),((Input!$N$152+Input!$N$118)*$N$7)/A10taxstdlife))</f>
        <v>0</v>
      </c>
      <c r="Q606" s="164">
        <f>IF(A10taxstdlife="n/a","n/a",IF(Q$3&gt;(A10taxstdlife+$E606),((Input!$N$152+Input!$N$118)*$N$7)-SUM($N606:P606),((Input!$N$152+Input!$N$118)*$N$7)/A10taxstdlife))</f>
        <v>0</v>
      </c>
      <c r="R606" s="164">
        <f>IF(A10taxstdlife="n/a","n/a",IF(R$3&gt;(A10taxstdlife+$E606),((Input!$N$152+Input!$N$118)*$N$7)-SUM($N606:Q606),((Input!$N$152+Input!$N$118)*$N$7)/A10taxstdlife))</f>
        <v>0</v>
      </c>
      <c r="S606" s="164">
        <f>IF(A10taxstdlife="n/a","n/a",IF(S$3&gt;(A10taxstdlife+$E606),((Input!$N$152+Input!$N$118)*$N$7)-SUM($N606:R606),((Input!$N$152+Input!$N$118)*$N$7)/A10taxstdlife))</f>
        <v>0</v>
      </c>
      <c r="T606" s="164">
        <f>IF(A10taxstdlife="n/a","n/a",IF(T$3&gt;(A10taxstdlife+$E606),((Input!$N$152+Input!$N$118)*$N$7)-SUM($N606:S606),((Input!$N$152+Input!$N$118)*$N$7)/A10taxstdlife))</f>
        <v>0</v>
      </c>
      <c r="U606" s="164">
        <f>IF(A10taxstdlife="n/a","n/a",IF(U$3&gt;(A10taxstdlife+$E606),((Input!$N$152+Input!$N$118)*$N$7)-SUM($N606:T606),((Input!$N$152+Input!$N$118)*$N$7)/A10taxstdlife))</f>
        <v>0</v>
      </c>
      <c r="V606" s="164">
        <f>IF(A10taxstdlife="n/a","n/a",IF(V$3&gt;(A10taxstdlife+$E606),((Input!$N$152+Input!$N$118)*$N$7)-SUM($N606:U606),((Input!$N$152+Input!$N$118)*$N$7)/A10taxstdlife))</f>
        <v>0</v>
      </c>
      <c r="W606" s="164">
        <f>IF(A10taxstdlife="n/a","n/a",IF(W$3&gt;(A10taxstdlife+$E606),((Input!$N$152+Input!$N$118)*$N$7)-SUM($N606:V606),((Input!$N$152+Input!$N$118)*$N$7)/A10taxstdlife))</f>
        <v>0</v>
      </c>
      <c r="X606" s="164">
        <f>IF(A10taxstdlife="n/a","n/a",IF(X$3&gt;(A10taxstdlife+$E606),((Input!$N$152+Input!$N$118)*$N$7)-SUM($N606:W606),((Input!$N$152+Input!$N$118)*$N$7)/A10taxstdlife))</f>
        <v>0</v>
      </c>
      <c r="Y606" s="164">
        <f>IF(A10taxstdlife="n/a","n/a",IF(Y$3&gt;(A10taxstdlife+$E606),((Input!$N$152+Input!$N$118)*$N$7)-SUM($N606:X606),((Input!$N$152+Input!$N$118)*$N$7)/A10taxstdlife))</f>
        <v>0</v>
      </c>
      <c r="Z606" s="164">
        <f>IF(A10taxstdlife="n/a","n/a",IF(Z$3&gt;(A10taxstdlife+$E606),((Input!$N$152+Input!$N$118)*$N$7)-SUM($N606:Y606),((Input!$N$152+Input!$N$118)*$N$7)/A10taxstdlife))</f>
        <v>0</v>
      </c>
      <c r="AA606" s="164">
        <f>IF(A10taxstdlife="n/a","n/a",IF(AA$3&gt;(A10taxstdlife+$E606),((Input!$N$152+Input!$N$118)*$N$7)-SUM($N606:Z606),((Input!$N$152+Input!$N$118)*$N$7)/A10taxstdlife))</f>
        <v>0</v>
      </c>
      <c r="AB606" s="164">
        <f>IF(A10taxstdlife="n/a","n/a",IF(AB$3&gt;(A10taxstdlife+$E606),((Input!$N$152+Input!$N$118)*$N$7)-SUM($N606:AA606),((Input!$N$152+Input!$N$118)*$N$7)/A10taxstdlife))</f>
        <v>0</v>
      </c>
      <c r="AC606" s="164">
        <f>IF(A10taxstdlife="n/a","n/a",IF(AC$3&gt;(A10taxstdlife+$E606),((Input!$N$152+Input!$N$118)*$N$7)-SUM($N606:AB606),((Input!$N$152+Input!$N$118)*$N$7)/A10taxstdlife))</f>
        <v>0</v>
      </c>
      <c r="AD606" s="164">
        <f>IF(A10taxstdlife="n/a","n/a",IF(AD$3&gt;(A10taxstdlife+$E606),((Input!$N$152+Input!$N$118)*$N$7)-SUM($N606:AC606),((Input!$N$152+Input!$N$118)*$N$7)/A10taxstdlife))</f>
        <v>0</v>
      </c>
      <c r="AE606" s="164">
        <f>IF(A10taxstdlife="n/a","n/a",IF(AE$3&gt;(A10taxstdlife+$E606),((Input!$N$152+Input!$N$118)*$N$7)-SUM($N606:AD606),((Input!$N$152+Input!$N$118)*$N$7)/A10taxstdlife))</f>
        <v>0</v>
      </c>
      <c r="AF606" s="164">
        <f>IF(A10taxstdlife="n/a","n/a",IF(AF$3&gt;(A10taxstdlife+$E606),((Input!$N$152+Input!$N$118)*$N$7)-SUM($N606:AE606),((Input!$N$152+Input!$N$118)*$N$7)/A10taxstdlife))</f>
        <v>0</v>
      </c>
      <c r="AG606" s="164">
        <f>IF(A10taxstdlife="n/a","n/a",IF(AG$3&gt;(A10taxstdlife+$E606),((Input!$N$152+Input!$N$118)*$N$7)-SUM($N606:AF606),((Input!$N$152+Input!$N$118)*$N$7)/A10taxstdlife))</f>
        <v>0</v>
      </c>
      <c r="AH606" s="164">
        <f>IF(A10taxstdlife="n/a","n/a",IF(AH$3&gt;(A10taxstdlife+$E606),((Input!$N$152+Input!$N$118)*$N$7)-SUM($N606:AG606),((Input!$N$152+Input!$N$118)*$N$7)/A10taxstdlife))</f>
        <v>0</v>
      </c>
      <c r="AI606" s="164">
        <f>IF(A10taxstdlife="n/a","n/a",IF(AI$3&gt;(A10taxstdlife+$E606),((Input!$N$152+Input!$N$118)*$N$7)-SUM($N606:AH606),((Input!$N$152+Input!$N$118)*$N$7)/A10taxstdlife))</f>
        <v>0</v>
      </c>
      <c r="AJ606" s="164">
        <f>IF(A10taxstdlife="n/a","n/a",IF(AJ$3&gt;(A10taxstdlife+$E606),((Input!$N$152+Input!$N$118)*$N$7)-SUM($N606:AI606),((Input!$N$152+Input!$N$118)*$N$7)/A10taxstdlife))</f>
        <v>0</v>
      </c>
      <c r="AK606" s="164">
        <f>IF(A10taxstdlife="n/a","n/a",IF(AK$3&gt;(A10taxstdlife+$E606),((Input!$N$152+Input!$N$118)*$N$7)-SUM($N606:AJ606),((Input!$N$152+Input!$N$118)*$N$7)/A10taxstdlife))</f>
        <v>0</v>
      </c>
      <c r="AL606" s="164">
        <f>IF(A10taxstdlife="n/a","n/a",IF(AL$3&gt;(A10taxstdlife+$E606),((Input!$N$152+Input!$N$118)*$N$7)-SUM($N606:AK606),((Input!$N$152+Input!$N$118)*$N$7)/A10taxstdlife))</f>
        <v>0</v>
      </c>
      <c r="AM606" s="164">
        <f>IF(A10taxstdlife="n/a","n/a",IF(AM$3&gt;(A10taxstdlife+$E606),((Input!$N$152+Input!$N$118)*$N$7)-SUM($N606:AL606),((Input!$N$152+Input!$N$118)*$N$7)/A10taxstdlife))</f>
        <v>0</v>
      </c>
      <c r="AN606" s="164">
        <f>IF(A10taxstdlife="n/a","n/a",IF(AN$3&gt;(A10taxstdlife+$E606),((Input!$N$152+Input!$N$118)*$N$7)-SUM($N606:AM606),((Input!$N$152+Input!$N$118)*$N$7)/A10taxstdlife))</f>
        <v>0</v>
      </c>
      <c r="AO606" s="164">
        <f>IF(A10taxstdlife="n/a","n/a",IF(AO$3&gt;(A10taxstdlife+$E606),((Input!$N$152+Input!$N$118)*$N$7)-SUM($N606:AN606),((Input!$N$152+Input!$N$118)*$N$7)/A10taxstdlife))</f>
        <v>0</v>
      </c>
      <c r="AP606" s="164">
        <f>IF(A10taxstdlife="n/a","n/a",IF(AP$3&gt;(A10taxstdlife+$E606),((Input!$N$152+Input!$N$118)*$N$7)-SUM($N606:AO606),((Input!$N$152+Input!$N$118)*$N$7)/A10taxstdlife))</f>
        <v>0</v>
      </c>
      <c r="AQ606" s="164">
        <f>IF(A10taxstdlife="n/a","n/a",IF(AQ$3&gt;(A10taxstdlife+$E606),((Input!$N$152+Input!$N$118)*$N$7)-SUM($N606:AP606),((Input!$N$152+Input!$N$118)*$N$7)/A10taxstdlife))</f>
        <v>0</v>
      </c>
      <c r="AR606" s="164">
        <f>IF(A10taxstdlife="n/a","n/a",IF(AR$3&gt;(A10taxstdlife+$E606),((Input!$N$152+Input!$N$118)*$N$7)-SUM($N606:AQ606),((Input!$N$152+Input!$N$118)*$N$7)/A10taxstdlife))</f>
        <v>0</v>
      </c>
      <c r="AS606" s="164">
        <f>IF(A10taxstdlife="n/a","n/a",IF(AS$3&gt;(A10taxstdlife+$E606),((Input!$N$152+Input!$N$118)*$N$7)-SUM($N606:AR606),((Input!$N$152+Input!$N$118)*$N$7)/A10taxstdlife))</f>
        <v>0</v>
      </c>
      <c r="AT606" s="164">
        <f>IF(A10taxstdlife="n/a","n/a",IF(AT$3&gt;(A10taxstdlife+$E606),((Input!$N$152+Input!$N$118)*$N$7)-SUM($N606:AS606),((Input!$N$152+Input!$N$118)*$N$7)/A10taxstdlife))</f>
        <v>0</v>
      </c>
      <c r="AU606" s="164">
        <f>IF(A10taxstdlife="n/a","n/a",IF(AU$3&gt;(A10taxstdlife+$E606),((Input!$N$152+Input!$N$118)*$N$7)-SUM($N606:AT606),((Input!$N$152+Input!$N$118)*$N$7)/A10taxstdlife))</f>
        <v>0</v>
      </c>
      <c r="AV606" s="164">
        <f>IF(A10taxstdlife="n/a","n/a",IF(AV$3&gt;(A10taxstdlife+$E606),((Input!$N$152+Input!$N$118)*$N$7)-SUM($N606:AU606),((Input!$N$152+Input!$N$118)*$N$7)/A10taxstdlife))</f>
        <v>0</v>
      </c>
      <c r="AW606" s="164">
        <f>IF(A10taxstdlife="n/a","n/a",IF(AW$3&gt;(A10taxstdlife+$E606),((Input!$N$152+Input!$N$118)*$N$7)-SUM($N606:AV606),((Input!$N$152+Input!$N$118)*$N$7)/A10taxstdlife))</f>
        <v>0</v>
      </c>
      <c r="AX606" s="164">
        <f>IF(A10taxstdlife="n/a","n/a",IF(AX$3&gt;(A10taxstdlife+$E606),((Input!$N$152+Input!$N$118)*$N$7)-SUM($N606:AW606),((Input!$N$152+Input!$N$118)*$N$7)/A10taxstdlife))</f>
        <v>0</v>
      </c>
      <c r="AY606" s="164">
        <f>IF(A10taxstdlife="n/a","n/a",IF(AY$3&gt;(A10taxstdlife+$E606),((Input!$N$152+Input!$N$118)*$N$7)-SUM($N606:AX606),((Input!$N$152+Input!$N$118)*$N$7)/A10taxstdlife))</f>
        <v>0</v>
      </c>
      <c r="AZ606" s="164">
        <f>IF(A10taxstdlife="n/a","n/a",IF(AZ$3&gt;(A10taxstdlife+$E606),((Input!$N$152+Input!$N$118)*$N$7)-SUM($N606:AY606),((Input!$N$152+Input!$N$118)*$N$7)/A10taxstdlife))</f>
        <v>0</v>
      </c>
      <c r="BA606" s="164">
        <f>IF(A10taxstdlife="n/a","n/a",IF(BA$3&gt;(A10taxstdlife+$E606),((Input!$N$152+Input!$N$118)*$N$7)-SUM($N606:AZ606),((Input!$N$152+Input!$N$118)*$N$7)/A10taxstdlife))</f>
        <v>0</v>
      </c>
      <c r="BB606" s="164">
        <f>IF(A10taxstdlife="n/a","n/a",IF(BB$3&gt;(A10taxstdlife+$E606),((Input!$N$152+Input!$N$118)*$N$7)-SUM($N606:BA606),((Input!$N$152+Input!$N$118)*$N$7)/A10taxstdlife))</f>
        <v>0</v>
      </c>
      <c r="BC606" s="164">
        <f>IF(A10taxstdlife="n/a","n/a",IF(BC$3&gt;(A10taxstdlife+$E606),((Input!$N$152+Input!$N$118)*$N$7)-SUM($N606:BB606),((Input!$N$152+Input!$N$118)*$N$7)/A10taxstdlife))</f>
        <v>0</v>
      </c>
      <c r="BD606" s="164">
        <f>IF(A10taxstdlife="n/a","n/a",IF(BD$3&gt;(A10taxstdlife+$E606),((Input!$N$152+Input!$N$118)*$N$7)-SUM($N606:BC606),((Input!$N$152+Input!$N$118)*$N$7)/A10taxstdlife))</f>
        <v>0</v>
      </c>
      <c r="BE606" s="164">
        <f>IF(A10taxstdlife="n/a","n/a",IF(BE$3&gt;(A10taxstdlife+$E606),((Input!$N$152+Input!$N$118)*$N$7)-SUM($N606:BD606),((Input!$N$152+Input!$N$118)*$N$7)/A10taxstdlife))</f>
        <v>0</v>
      </c>
      <c r="BF606" s="164">
        <f>IF(A10taxstdlife="n/a","n/a",IF(BF$3&gt;(A10taxstdlife+$E606),((Input!$N$152+Input!$N$118)*$N$7)-SUM($N606:BE606),((Input!$N$152+Input!$N$118)*$N$7)/A10taxstdlife))</f>
        <v>0</v>
      </c>
      <c r="BG606" s="164">
        <f>IF(A10taxstdlife="n/a","n/a",IF(BG$3&gt;(A10taxstdlife+$E606),((Input!$N$152+Input!$N$118)*$N$7)-SUM($N606:BF606),((Input!$N$152+Input!$N$118)*$N$7)/A10taxstdlife))</f>
        <v>0</v>
      </c>
      <c r="BH606" s="164">
        <f>IF(A10taxstdlife="n/a","n/a",IF(BH$3&gt;(A10taxstdlife+$E606),((Input!$N$152+Input!$N$118)*$N$7)-SUM($N606:BG606),((Input!$N$152+Input!$N$118)*$N$7)/A10taxstdlife))</f>
        <v>0</v>
      </c>
      <c r="BI606" s="164">
        <f>IF(A10taxstdlife="n/a","n/a",IF(BI$3&gt;(A10taxstdlife+$E606),((Input!$N$152+Input!$N$118)*$N$7)-SUM($N606:BH606),((Input!$N$152+Input!$N$118)*$N$7)/A10taxstdlife))</f>
        <v>0</v>
      </c>
      <c r="BJ606" s="18"/>
      <c r="BK606" s="18"/>
      <c r="BL606"/>
      <c r="BM606"/>
      <c r="BN606"/>
      <c r="BO606"/>
      <c r="BP606"/>
      <c r="BQ606"/>
      <c r="BR606"/>
      <c r="BS606"/>
      <c r="BT606"/>
      <c r="BU606"/>
      <c r="BV606"/>
      <c r="BW606"/>
      <c r="BX606"/>
      <c r="BY606"/>
      <c r="BZ606"/>
      <c r="CA606"/>
      <c r="CB606"/>
      <c r="CC606"/>
      <c r="CD606"/>
      <c r="CE606"/>
      <c r="CF606"/>
      <c r="CG606"/>
      <c r="CH606"/>
      <c r="CI606"/>
      <c r="CJ606"/>
      <c r="CK606"/>
      <c r="CL606"/>
      <c r="CM606"/>
      <c r="CN606"/>
      <c r="CO606"/>
      <c r="CP606"/>
      <c r="CQ606"/>
      <c r="CR606"/>
      <c r="CS606"/>
      <c r="CT606"/>
      <c r="CU606"/>
      <c r="CV606"/>
      <c r="CW606"/>
      <c r="CX606"/>
      <c r="CY606"/>
      <c r="CZ606"/>
      <c r="DA606"/>
      <c r="DB606"/>
      <c r="DC606"/>
      <c r="DD606"/>
      <c r="DE606"/>
      <c r="DF606"/>
      <c r="DG606"/>
      <c r="DH606"/>
      <c r="DI606"/>
      <c r="DJ606"/>
      <c r="DK606"/>
      <c r="DL606"/>
      <c r="DM606"/>
      <c r="DN606"/>
      <c r="DO606"/>
      <c r="DP606"/>
      <c r="DQ606"/>
      <c r="DR606"/>
      <c r="DS606"/>
      <c r="DT606"/>
      <c r="DU606"/>
      <c r="DV606"/>
      <c r="DW606"/>
      <c r="DX606"/>
      <c r="DY606"/>
      <c r="DZ606"/>
      <c r="EA606"/>
      <c r="EB606"/>
      <c r="EC606"/>
      <c r="ED606"/>
      <c r="EE606"/>
      <c r="EF606"/>
      <c r="EG606"/>
      <c r="EH606"/>
      <c r="EI606"/>
      <c r="EJ606"/>
      <c r="EK606"/>
      <c r="EL606"/>
      <c r="EM606"/>
      <c r="EN606"/>
      <c r="EO606"/>
      <c r="EP606"/>
      <c r="EQ606"/>
      <c r="ER606"/>
      <c r="ES606"/>
      <c r="ET606"/>
      <c r="EU606"/>
      <c r="EV606"/>
      <c r="EW606"/>
      <c r="EX606"/>
      <c r="EY606"/>
      <c r="EZ606"/>
      <c r="FA606"/>
      <c r="FB606"/>
      <c r="FC606"/>
      <c r="FD606"/>
      <c r="FE606"/>
      <c r="FF606"/>
      <c r="FG606"/>
      <c r="FH606"/>
      <c r="FI606"/>
      <c r="FJ606"/>
      <c r="FK606"/>
      <c r="FL606"/>
      <c r="FM606"/>
      <c r="FN606"/>
      <c r="FO606"/>
      <c r="FP606"/>
      <c r="FQ606"/>
      <c r="FR606"/>
      <c r="FS606"/>
      <c r="FT606"/>
      <c r="FU606"/>
      <c r="FV606"/>
      <c r="FW606"/>
      <c r="FX606"/>
      <c r="FY606"/>
      <c r="FZ606"/>
      <c r="GA606"/>
      <c r="GB606"/>
      <c r="GC606"/>
      <c r="GD606"/>
      <c r="GE606"/>
      <c r="GF606"/>
      <c r="GG606"/>
      <c r="GH606"/>
      <c r="GI606"/>
      <c r="GJ606"/>
      <c r="GK606"/>
      <c r="GL606"/>
      <c r="GM606"/>
      <c r="GN606"/>
      <c r="GO606"/>
      <c r="GP606"/>
      <c r="GQ606"/>
      <c r="GR606"/>
      <c r="GS606"/>
      <c r="GT606"/>
      <c r="GU606"/>
      <c r="GV606"/>
      <c r="GW606"/>
      <c r="GX606"/>
      <c r="GY606"/>
      <c r="GZ606"/>
      <c r="HA606"/>
      <c r="HB606"/>
      <c r="HC606"/>
      <c r="HD606"/>
      <c r="HE606"/>
      <c r="HF606"/>
      <c r="HG606"/>
      <c r="HH606"/>
      <c r="HI606"/>
      <c r="HJ606"/>
      <c r="HK606"/>
      <c r="HL606"/>
      <c r="HM606"/>
      <c r="HN606"/>
      <c r="HO606"/>
      <c r="HP606"/>
      <c r="HQ606"/>
      <c r="HR606"/>
      <c r="HS606"/>
      <c r="HT606"/>
      <c r="HU606"/>
      <c r="HV606"/>
      <c r="HW606"/>
      <c r="HX606"/>
      <c r="HY606"/>
      <c r="HZ606"/>
      <c r="IA606"/>
      <c r="IB606"/>
      <c r="IC606"/>
      <c r="ID606"/>
      <c r="IE606"/>
      <c r="IF606"/>
      <c r="IG606"/>
      <c r="IH606"/>
      <c r="II606"/>
      <c r="IJ606"/>
      <c r="IK606"/>
      <c r="IL606"/>
      <c r="IM606"/>
      <c r="IN606"/>
      <c r="IO606"/>
      <c r="IP606"/>
      <c r="IQ606"/>
      <c r="IR606"/>
      <c r="IS606"/>
      <c r="IT606"/>
      <c r="IU606"/>
      <c r="IV606"/>
    </row>
    <row r="607" spans="1:256" s="5" customFormat="1" hidden="1" outlineLevel="2" x14ac:dyDescent="0.2">
      <c r="A607" s="18"/>
      <c r="B607" s="18"/>
      <c r="C607" s="36"/>
      <c r="D607" s="485"/>
      <c r="E607" s="283">
        <v>9</v>
      </c>
      <c r="F607" s="38"/>
      <c r="G607" s="306"/>
      <c r="H607" s="308"/>
      <c r="I607" s="308"/>
      <c r="J607" s="308"/>
      <c r="K607" s="308"/>
      <c r="L607" s="308"/>
      <c r="M607" s="308"/>
      <c r="N607" s="308"/>
      <c r="O607" s="307"/>
      <c r="P607" s="164">
        <f>IF(A10taxstdlife="n/a","n/a",IF(P$3&gt;(A10taxstdlife+$E607),((Input!$O$152+Input!$O$118)*$O$7)-SUM($O607:O607),((Input!$O$152+Input!$O$118)*$O$7)/A10taxstdlife))</f>
        <v>0</v>
      </c>
      <c r="Q607" s="164">
        <f>IF(A10taxstdlife="n/a","n/a",IF(Q$3&gt;(A10taxstdlife+$E607),((Input!$O$152+Input!$O$118)*$O$7)-SUM($O607:P607),((Input!$O$152+Input!$O$118)*$O$7)/A10taxstdlife))</f>
        <v>0</v>
      </c>
      <c r="R607" s="164">
        <f>IF(A10taxstdlife="n/a","n/a",IF(R$3&gt;(A10taxstdlife+$E607),((Input!$O$152+Input!$O$118)*$O$7)-SUM($O607:Q607),((Input!$O$152+Input!$O$118)*$O$7)/A10taxstdlife))</f>
        <v>0</v>
      </c>
      <c r="S607" s="164">
        <f>IF(A10taxstdlife="n/a","n/a",IF(S$3&gt;(A10taxstdlife+$E607),((Input!$O$152+Input!$O$118)*$O$7)-SUM($O607:R607),((Input!$O$152+Input!$O$118)*$O$7)/A10taxstdlife))</f>
        <v>0</v>
      </c>
      <c r="T607" s="164">
        <f>IF(A10taxstdlife="n/a","n/a",IF(T$3&gt;(A10taxstdlife+$E607),((Input!$O$152+Input!$O$118)*$O$7)-SUM($O607:S607),((Input!$O$152+Input!$O$118)*$O$7)/A10taxstdlife))</f>
        <v>0</v>
      </c>
      <c r="U607" s="164">
        <f>IF(A10taxstdlife="n/a","n/a",IF(U$3&gt;(A10taxstdlife+$E607),((Input!$O$152+Input!$O$118)*$O$7)-SUM($O607:T607),((Input!$O$152+Input!$O$118)*$O$7)/A10taxstdlife))</f>
        <v>0</v>
      </c>
      <c r="V607" s="164">
        <f>IF(A10taxstdlife="n/a","n/a",IF(V$3&gt;(A10taxstdlife+$E607),((Input!$O$152+Input!$O$118)*$O$7)-SUM($O607:U607),((Input!$O$152+Input!$O$118)*$O$7)/A10taxstdlife))</f>
        <v>0</v>
      </c>
      <c r="W607" s="164">
        <f>IF(A10taxstdlife="n/a","n/a",IF(W$3&gt;(A10taxstdlife+$E607),((Input!$O$152+Input!$O$118)*$O$7)-SUM($O607:V607),((Input!$O$152+Input!$O$118)*$O$7)/A10taxstdlife))</f>
        <v>0</v>
      </c>
      <c r="X607" s="164">
        <f>IF(A10taxstdlife="n/a","n/a",IF(X$3&gt;(A10taxstdlife+$E607),((Input!$O$152+Input!$O$118)*$O$7)-SUM($O607:W607),((Input!$O$152+Input!$O$118)*$O$7)/A10taxstdlife))</f>
        <v>0</v>
      </c>
      <c r="Y607" s="164">
        <f>IF(A10taxstdlife="n/a","n/a",IF(Y$3&gt;(A10taxstdlife+$E607),((Input!$O$152+Input!$O$118)*$O$7)-SUM($O607:X607),((Input!$O$152+Input!$O$118)*$O$7)/A10taxstdlife))</f>
        <v>0</v>
      </c>
      <c r="Z607" s="164">
        <f>IF(A10taxstdlife="n/a","n/a",IF(Z$3&gt;(A10taxstdlife+$E607),((Input!$O$152+Input!$O$118)*$O$7)-SUM($O607:Y607),((Input!$O$152+Input!$O$118)*$O$7)/A10taxstdlife))</f>
        <v>0</v>
      </c>
      <c r="AA607" s="164">
        <f>IF(A10taxstdlife="n/a","n/a",IF(AA$3&gt;(A10taxstdlife+$E607),((Input!$O$152+Input!$O$118)*$O$7)-SUM($O607:Z607),((Input!$O$152+Input!$O$118)*$O$7)/A10taxstdlife))</f>
        <v>0</v>
      </c>
      <c r="AB607" s="164">
        <f>IF(A10taxstdlife="n/a","n/a",IF(AB$3&gt;(A10taxstdlife+$E607),((Input!$O$152+Input!$O$118)*$O$7)-SUM($O607:AA607),((Input!$O$152+Input!$O$118)*$O$7)/A10taxstdlife))</f>
        <v>0</v>
      </c>
      <c r="AC607" s="164">
        <f>IF(A10taxstdlife="n/a","n/a",IF(AC$3&gt;(A10taxstdlife+$E607),((Input!$O$152+Input!$O$118)*$O$7)-SUM($O607:AB607),((Input!$O$152+Input!$O$118)*$O$7)/A10taxstdlife))</f>
        <v>0</v>
      </c>
      <c r="AD607" s="164">
        <f>IF(A10taxstdlife="n/a","n/a",IF(AD$3&gt;(A10taxstdlife+$E607),((Input!$O$152+Input!$O$118)*$O$7)-SUM($O607:AC607),((Input!$O$152+Input!$O$118)*$O$7)/A10taxstdlife))</f>
        <v>0</v>
      </c>
      <c r="AE607" s="164">
        <f>IF(A10taxstdlife="n/a","n/a",IF(AE$3&gt;(A10taxstdlife+$E607),((Input!$O$152+Input!$O$118)*$O$7)-SUM($O607:AD607),((Input!$O$152+Input!$O$118)*$O$7)/A10taxstdlife))</f>
        <v>0</v>
      </c>
      <c r="AF607" s="164">
        <f>IF(A10taxstdlife="n/a","n/a",IF(AF$3&gt;(A10taxstdlife+$E607),((Input!$O$152+Input!$O$118)*$O$7)-SUM($O607:AE607),((Input!$O$152+Input!$O$118)*$O$7)/A10taxstdlife))</f>
        <v>0</v>
      </c>
      <c r="AG607" s="164">
        <f>IF(A10taxstdlife="n/a","n/a",IF(AG$3&gt;(A10taxstdlife+$E607),((Input!$O$152+Input!$O$118)*$O$7)-SUM($O607:AF607),((Input!$O$152+Input!$O$118)*$O$7)/A10taxstdlife))</f>
        <v>0</v>
      </c>
      <c r="AH607" s="164">
        <f>IF(A10taxstdlife="n/a","n/a",IF(AH$3&gt;(A10taxstdlife+$E607),((Input!$O$152+Input!$O$118)*$O$7)-SUM($O607:AG607),((Input!$O$152+Input!$O$118)*$O$7)/A10taxstdlife))</f>
        <v>0</v>
      </c>
      <c r="AI607" s="164">
        <f>IF(A10taxstdlife="n/a","n/a",IF(AI$3&gt;(A10taxstdlife+$E607),((Input!$O$152+Input!$O$118)*$O$7)-SUM($O607:AH607),((Input!$O$152+Input!$O$118)*$O$7)/A10taxstdlife))</f>
        <v>0</v>
      </c>
      <c r="AJ607" s="164">
        <f>IF(A10taxstdlife="n/a","n/a",IF(AJ$3&gt;(A10taxstdlife+$E607),((Input!$O$152+Input!$O$118)*$O$7)-SUM($O607:AI607),((Input!$O$152+Input!$O$118)*$O$7)/A10taxstdlife))</f>
        <v>0</v>
      </c>
      <c r="AK607" s="164">
        <f>IF(A10taxstdlife="n/a","n/a",IF(AK$3&gt;(A10taxstdlife+$E607),((Input!$O$152+Input!$O$118)*$O$7)-SUM($O607:AJ607),((Input!$O$152+Input!$O$118)*$O$7)/A10taxstdlife))</f>
        <v>0</v>
      </c>
      <c r="AL607" s="164">
        <f>IF(A10taxstdlife="n/a","n/a",IF(AL$3&gt;(A10taxstdlife+$E607),((Input!$O$152+Input!$O$118)*$O$7)-SUM($O607:AK607),((Input!$O$152+Input!$O$118)*$O$7)/A10taxstdlife))</f>
        <v>0</v>
      </c>
      <c r="AM607" s="164">
        <f>IF(A10taxstdlife="n/a","n/a",IF(AM$3&gt;(A10taxstdlife+$E607),((Input!$O$152+Input!$O$118)*$O$7)-SUM($O607:AL607),((Input!$O$152+Input!$O$118)*$O$7)/A10taxstdlife))</f>
        <v>0</v>
      </c>
      <c r="AN607" s="164">
        <f>IF(A10taxstdlife="n/a","n/a",IF(AN$3&gt;(A10taxstdlife+$E607),((Input!$O$152+Input!$O$118)*$O$7)-SUM($O607:AM607),((Input!$O$152+Input!$O$118)*$O$7)/A10taxstdlife))</f>
        <v>0</v>
      </c>
      <c r="AO607" s="164">
        <f>IF(A10taxstdlife="n/a","n/a",IF(AO$3&gt;(A10taxstdlife+$E607),((Input!$O$152+Input!$O$118)*$O$7)-SUM($O607:AN607),((Input!$O$152+Input!$O$118)*$O$7)/A10taxstdlife))</f>
        <v>0</v>
      </c>
      <c r="AP607" s="164">
        <f>IF(A10taxstdlife="n/a","n/a",IF(AP$3&gt;(A10taxstdlife+$E607),((Input!$O$152+Input!$O$118)*$O$7)-SUM($O607:AO607),((Input!$O$152+Input!$O$118)*$O$7)/A10taxstdlife))</f>
        <v>0</v>
      </c>
      <c r="AQ607" s="164">
        <f>IF(A10taxstdlife="n/a","n/a",IF(AQ$3&gt;(A10taxstdlife+$E607),((Input!$O$152+Input!$O$118)*$O$7)-SUM($O607:AP607),((Input!$O$152+Input!$O$118)*$O$7)/A10taxstdlife))</f>
        <v>0</v>
      </c>
      <c r="AR607" s="164">
        <f>IF(A10taxstdlife="n/a","n/a",IF(AR$3&gt;(A10taxstdlife+$E607),((Input!$O$152+Input!$O$118)*$O$7)-SUM($O607:AQ607),((Input!$O$152+Input!$O$118)*$O$7)/A10taxstdlife))</f>
        <v>0</v>
      </c>
      <c r="AS607" s="164">
        <f>IF(A10taxstdlife="n/a","n/a",IF(AS$3&gt;(A10taxstdlife+$E607),((Input!$O$152+Input!$O$118)*$O$7)-SUM($O607:AR607),((Input!$O$152+Input!$O$118)*$O$7)/A10taxstdlife))</f>
        <v>0</v>
      </c>
      <c r="AT607" s="164">
        <f>IF(A10taxstdlife="n/a","n/a",IF(AT$3&gt;(A10taxstdlife+$E607),((Input!$O$152+Input!$O$118)*$O$7)-SUM($O607:AS607),((Input!$O$152+Input!$O$118)*$O$7)/A10taxstdlife))</f>
        <v>0</v>
      </c>
      <c r="AU607" s="164">
        <f>IF(A10taxstdlife="n/a","n/a",IF(AU$3&gt;(A10taxstdlife+$E607),((Input!$O$152+Input!$O$118)*$O$7)-SUM($O607:AT607),((Input!$O$152+Input!$O$118)*$O$7)/A10taxstdlife))</f>
        <v>0</v>
      </c>
      <c r="AV607" s="164">
        <f>IF(A10taxstdlife="n/a","n/a",IF(AV$3&gt;(A10taxstdlife+$E607),((Input!$O$152+Input!$O$118)*$O$7)-SUM($O607:AU607),((Input!$O$152+Input!$O$118)*$O$7)/A10taxstdlife))</f>
        <v>0</v>
      </c>
      <c r="AW607" s="164">
        <f>IF(A10taxstdlife="n/a","n/a",IF(AW$3&gt;(A10taxstdlife+$E607),((Input!$O$152+Input!$O$118)*$O$7)-SUM($O607:AV607),((Input!$O$152+Input!$O$118)*$O$7)/A10taxstdlife))</f>
        <v>0</v>
      </c>
      <c r="AX607" s="164">
        <f>IF(A10taxstdlife="n/a","n/a",IF(AX$3&gt;(A10taxstdlife+$E607),((Input!$O$152+Input!$O$118)*$O$7)-SUM($O607:AW607),((Input!$O$152+Input!$O$118)*$O$7)/A10taxstdlife))</f>
        <v>0</v>
      </c>
      <c r="AY607" s="164">
        <f>IF(A10taxstdlife="n/a","n/a",IF(AY$3&gt;(A10taxstdlife+$E607),((Input!$O$152+Input!$O$118)*$O$7)-SUM($O607:AX607),((Input!$O$152+Input!$O$118)*$O$7)/A10taxstdlife))</f>
        <v>0</v>
      </c>
      <c r="AZ607" s="164">
        <f>IF(A10taxstdlife="n/a","n/a",IF(AZ$3&gt;(A10taxstdlife+$E607),((Input!$O$152+Input!$O$118)*$O$7)-SUM($O607:AY607),((Input!$O$152+Input!$O$118)*$O$7)/A10taxstdlife))</f>
        <v>0</v>
      </c>
      <c r="BA607" s="164">
        <f>IF(A10taxstdlife="n/a","n/a",IF(BA$3&gt;(A10taxstdlife+$E607),((Input!$O$152+Input!$O$118)*$O$7)-SUM($O607:AZ607),((Input!$O$152+Input!$O$118)*$O$7)/A10taxstdlife))</f>
        <v>0</v>
      </c>
      <c r="BB607" s="164">
        <f>IF(A10taxstdlife="n/a","n/a",IF(BB$3&gt;(A10taxstdlife+$E607),((Input!$O$152+Input!$O$118)*$O$7)-SUM($O607:BA607),((Input!$O$152+Input!$O$118)*$O$7)/A10taxstdlife))</f>
        <v>0</v>
      </c>
      <c r="BC607" s="164">
        <f>IF(A10taxstdlife="n/a","n/a",IF(BC$3&gt;(A10taxstdlife+$E607),((Input!$O$152+Input!$O$118)*$O$7)-SUM($O607:BB607),((Input!$O$152+Input!$O$118)*$O$7)/A10taxstdlife))</f>
        <v>0</v>
      </c>
      <c r="BD607" s="164">
        <f>IF(A10taxstdlife="n/a","n/a",IF(BD$3&gt;(A10taxstdlife+$E607),((Input!$O$152+Input!$O$118)*$O$7)-SUM($O607:BC607),((Input!$O$152+Input!$O$118)*$O$7)/A10taxstdlife))</f>
        <v>0</v>
      </c>
      <c r="BE607" s="164">
        <f>IF(A10taxstdlife="n/a","n/a",IF(BE$3&gt;(A10taxstdlife+$E607),((Input!$O$152+Input!$O$118)*$O$7)-SUM($O607:BD607),((Input!$O$152+Input!$O$118)*$O$7)/A10taxstdlife))</f>
        <v>0</v>
      </c>
      <c r="BF607" s="164">
        <f>IF(A10taxstdlife="n/a","n/a",IF(BF$3&gt;(A10taxstdlife+$E607),((Input!$O$152+Input!$O$118)*$O$7)-SUM($O607:BE607),((Input!$O$152+Input!$O$118)*$O$7)/A10taxstdlife))</f>
        <v>0</v>
      </c>
      <c r="BG607" s="164">
        <f>IF(A10taxstdlife="n/a","n/a",IF(BG$3&gt;(A10taxstdlife+$E607),((Input!$O$152+Input!$O$118)*$O$7)-SUM($O607:BF607),((Input!$O$152+Input!$O$118)*$O$7)/A10taxstdlife))</f>
        <v>0</v>
      </c>
      <c r="BH607" s="164">
        <f>IF(A10taxstdlife="n/a","n/a",IF(BH$3&gt;(A10taxstdlife+$E607),((Input!$O$152+Input!$O$118)*$O$7)-SUM($O607:BG607),((Input!$O$152+Input!$O$118)*$O$7)/A10taxstdlife))</f>
        <v>0</v>
      </c>
      <c r="BI607" s="164">
        <f>IF(A10taxstdlife="n/a","n/a",IF(BI$3&gt;(A10taxstdlife+$E607),((Input!$O$152+Input!$O$118)*$O$7)-SUM($O607:BH607),((Input!$O$152+Input!$O$118)*$O$7)/A10taxstdlife))</f>
        <v>0</v>
      </c>
      <c r="BJ607" s="41"/>
      <c r="BK607" s="18"/>
      <c r="BL607"/>
      <c r="BM607"/>
      <c r="BN607"/>
      <c r="BO607"/>
      <c r="BP607"/>
      <c r="BQ607"/>
      <c r="BR607"/>
      <c r="BS607"/>
      <c r="BT607"/>
      <c r="BU607"/>
      <c r="BV607"/>
      <c r="BW607"/>
      <c r="BX607"/>
      <c r="BY607"/>
      <c r="BZ607"/>
      <c r="CA607"/>
      <c r="CB607"/>
      <c r="CC607"/>
      <c r="CD607"/>
      <c r="CE607"/>
      <c r="CF607"/>
      <c r="CG607"/>
      <c r="CH607"/>
      <c r="CI607"/>
      <c r="CJ607"/>
      <c r="CK607"/>
      <c r="CL607"/>
      <c r="CM607"/>
      <c r="CN607"/>
      <c r="CO607"/>
      <c r="CP607"/>
      <c r="CQ607"/>
      <c r="CR607"/>
      <c r="CS607"/>
      <c r="CT607"/>
      <c r="CU607"/>
      <c r="CV607"/>
      <c r="CW607"/>
      <c r="CX607"/>
      <c r="CY607"/>
      <c r="CZ607"/>
      <c r="DA607"/>
      <c r="DB607"/>
      <c r="DC607"/>
      <c r="DD607"/>
      <c r="DE607"/>
      <c r="DF607"/>
      <c r="DG607"/>
      <c r="DH607"/>
      <c r="DI607"/>
      <c r="DJ607"/>
      <c r="DK607"/>
      <c r="DL607"/>
      <c r="DM607"/>
      <c r="DN607"/>
      <c r="DO607"/>
      <c r="DP607"/>
      <c r="DQ607"/>
      <c r="DR607"/>
      <c r="DS607"/>
      <c r="DT607"/>
      <c r="DU607"/>
      <c r="DV607"/>
      <c r="DW607"/>
      <c r="DX607"/>
      <c r="DY607"/>
      <c r="DZ607"/>
      <c r="EA607"/>
      <c r="EB607"/>
      <c r="EC607"/>
      <c r="ED607"/>
      <c r="EE607"/>
      <c r="EF607"/>
      <c r="EG607"/>
      <c r="EH607"/>
      <c r="EI607"/>
      <c r="EJ607"/>
      <c r="EK607"/>
      <c r="EL607"/>
      <c r="EM607"/>
      <c r="EN607"/>
      <c r="EO607"/>
      <c r="EP607"/>
      <c r="EQ607"/>
      <c r="ER607"/>
      <c r="ES607"/>
      <c r="ET607"/>
      <c r="EU607"/>
      <c r="EV607"/>
      <c r="EW607"/>
      <c r="EX607"/>
      <c r="EY607"/>
      <c r="EZ607"/>
      <c r="FA607"/>
      <c r="FB607"/>
      <c r="FC607"/>
      <c r="FD607"/>
      <c r="FE607"/>
      <c r="FF607"/>
      <c r="FG607"/>
      <c r="FH607"/>
      <c r="FI607"/>
      <c r="FJ607"/>
      <c r="FK607"/>
      <c r="FL607"/>
      <c r="FM607"/>
      <c r="FN607"/>
      <c r="FO607"/>
      <c r="FP607"/>
      <c r="FQ607"/>
      <c r="FR607"/>
      <c r="FS607"/>
      <c r="FT607"/>
      <c r="FU607"/>
      <c r="FV607"/>
      <c r="FW607"/>
      <c r="FX607"/>
      <c r="FY607"/>
      <c r="FZ607"/>
      <c r="GA607"/>
      <c r="GB607"/>
      <c r="GC607"/>
      <c r="GD607"/>
      <c r="GE607"/>
      <c r="GF607"/>
      <c r="GG607"/>
      <c r="GH607"/>
      <c r="GI607"/>
      <c r="GJ607"/>
      <c r="GK607"/>
      <c r="GL607"/>
      <c r="GM607"/>
      <c r="GN607"/>
      <c r="GO607"/>
      <c r="GP607"/>
      <c r="GQ607"/>
      <c r="GR607"/>
      <c r="GS607"/>
      <c r="GT607"/>
      <c r="GU607"/>
      <c r="GV607"/>
      <c r="GW607"/>
      <c r="GX607"/>
      <c r="GY607"/>
      <c r="GZ607"/>
      <c r="HA607"/>
      <c r="HB607"/>
      <c r="HC607"/>
      <c r="HD607"/>
      <c r="HE607"/>
      <c r="HF607"/>
      <c r="HG607"/>
      <c r="HH607"/>
      <c r="HI607"/>
      <c r="HJ607"/>
      <c r="HK607"/>
      <c r="HL607"/>
      <c r="HM607"/>
      <c r="HN607"/>
      <c r="HO607"/>
      <c r="HP607"/>
      <c r="HQ607"/>
      <c r="HR607"/>
      <c r="HS607"/>
      <c r="HT607"/>
      <c r="HU607"/>
      <c r="HV607"/>
      <c r="HW607"/>
      <c r="HX607"/>
      <c r="HY607"/>
      <c r="HZ607"/>
      <c r="IA607"/>
      <c r="IB607"/>
      <c r="IC607"/>
      <c r="ID607"/>
      <c r="IE607"/>
      <c r="IF607"/>
      <c r="IG607"/>
      <c r="IH607"/>
      <c r="II607"/>
      <c r="IJ607"/>
      <c r="IK607"/>
      <c r="IL607"/>
      <c r="IM607"/>
      <c r="IN607"/>
      <c r="IO607"/>
      <c r="IP607"/>
      <c r="IQ607"/>
      <c r="IR607"/>
      <c r="IS607"/>
      <c r="IT607"/>
      <c r="IU607"/>
      <c r="IV607"/>
    </row>
    <row r="608" spans="1:256" s="5" customFormat="1" hidden="1" outlineLevel="2" x14ac:dyDescent="0.2">
      <c r="A608" s="18"/>
      <c r="B608" s="18"/>
      <c r="C608" s="36"/>
      <c r="D608" s="485"/>
      <c r="E608" s="284">
        <v>10</v>
      </c>
      <c r="F608" s="38"/>
      <c r="G608" s="306"/>
      <c r="H608" s="308"/>
      <c r="I608" s="308"/>
      <c r="J608" s="308"/>
      <c r="K608" s="308"/>
      <c r="L608" s="308"/>
      <c r="M608" s="308"/>
      <c r="N608" s="308"/>
      <c r="O608" s="308"/>
      <c r="P608" s="307"/>
      <c r="Q608" s="164">
        <f>IF(A10taxstdlife="n/a","n/a",IF(Q$3&gt;(A10taxstdlife+$E608),((Input!$P$152+Input!$P$118)*$P$7)-SUM($P608:P608),((Input!$P$152+Input!$P$118)*$P$7)/A10taxstdlife))</f>
        <v>0</v>
      </c>
      <c r="R608" s="164">
        <f>IF(A10taxstdlife="n/a","n/a",IF(R$3&gt;(A10taxstdlife+$E608),((Input!$P$152+Input!$P$118)*$P$7)-SUM($P608:Q608),((Input!$P$152+Input!$P$118)*$P$7)/A10taxstdlife))</f>
        <v>0</v>
      </c>
      <c r="S608" s="164">
        <f>IF(A10taxstdlife="n/a","n/a",IF(S$3&gt;(A10taxstdlife+$E608),((Input!$P$152+Input!$P$118)*$P$7)-SUM($P608:R608),((Input!$P$152+Input!$P$118)*$P$7)/A10taxstdlife))</f>
        <v>0</v>
      </c>
      <c r="T608" s="164">
        <f>IF(A10taxstdlife="n/a","n/a",IF(T$3&gt;(A10taxstdlife+$E608),((Input!$P$152+Input!$P$118)*$P$7)-SUM($P608:S608),((Input!$P$152+Input!$P$118)*$P$7)/A10taxstdlife))</f>
        <v>0</v>
      </c>
      <c r="U608" s="164">
        <f>IF(A10taxstdlife="n/a","n/a",IF(U$3&gt;(A10taxstdlife+$E608),((Input!$P$152+Input!$P$118)*$P$7)-SUM($P608:T608),((Input!$P$152+Input!$P$118)*$P$7)/A10taxstdlife))</f>
        <v>0</v>
      </c>
      <c r="V608" s="164">
        <f>IF(A10taxstdlife="n/a","n/a",IF(V$3&gt;(A10taxstdlife+$E608),((Input!$P$152+Input!$P$118)*$P$7)-SUM($P608:U608),((Input!$P$152+Input!$P$118)*$P$7)/A10taxstdlife))</f>
        <v>0</v>
      </c>
      <c r="W608" s="164">
        <f>IF(A10taxstdlife="n/a","n/a",IF(W$3&gt;(A10taxstdlife+$E608),((Input!$P$152+Input!$P$118)*$P$7)-SUM($P608:V608),((Input!$P$152+Input!$P$118)*$P$7)/A10taxstdlife))</f>
        <v>0</v>
      </c>
      <c r="X608" s="164">
        <f>IF(A10taxstdlife="n/a","n/a",IF(X$3&gt;(A10taxstdlife+$E608),((Input!$P$152+Input!$P$118)*$P$7)-SUM($P608:W608),((Input!$P$152+Input!$P$118)*$P$7)/A10taxstdlife))</f>
        <v>0</v>
      </c>
      <c r="Y608" s="164">
        <f>IF(A10taxstdlife="n/a","n/a",IF(Y$3&gt;(A10taxstdlife+$E608),((Input!$P$152+Input!$P$118)*$P$7)-SUM($P608:X608),((Input!$P$152+Input!$P$118)*$P$7)/A10taxstdlife))</f>
        <v>0</v>
      </c>
      <c r="Z608" s="164">
        <f>IF(A10taxstdlife="n/a","n/a",IF(Z$3&gt;(A10taxstdlife+$E608),((Input!$P$152+Input!$P$118)*$P$7)-SUM($P608:Y608),((Input!$P$152+Input!$P$118)*$P$7)/A10taxstdlife))</f>
        <v>0</v>
      </c>
      <c r="AA608" s="164">
        <f>IF(A10taxstdlife="n/a","n/a",IF(AA$3&gt;(A10taxstdlife+$E608),((Input!$P$152+Input!$P$118)*$P$7)-SUM($P608:Z608),((Input!$P$152+Input!$P$118)*$P$7)/A10taxstdlife))</f>
        <v>0</v>
      </c>
      <c r="AB608" s="164">
        <f>IF(A10taxstdlife="n/a","n/a",IF(AB$3&gt;(A10taxstdlife+$E608),((Input!$P$152+Input!$P$118)*$P$7)-SUM($P608:AA608),((Input!$P$152+Input!$P$118)*$P$7)/A10taxstdlife))</f>
        <v>0</v>
      </c>
      <c r="AC608" s="164">
        <f>IF(A10taxstdlife="n/a","n/a",IF(AC$3&gt;(A10taxstdlife+$E608),((Input!$P$152+Input!$P$118)*$P$7)-SUM($P608:AB608),((Input!$P$152+Input!$P$118)*$P$7)/A10taxstdlife))</f>
        <v>0</v>
      </c>
      <c r="AD608" s="164">
        <f>IF(A10taxstdlife="n/a","n/a",IF(AD$3&gt;(A10taxstdlife+$E608),((Input!$P$152+Input!$P$118)*$P$7)-SUM($P608:AC608),((Input!$P$152+Input!$P$118)*$P$7)/A10taxstdlife))</f>
        <v>0</v>
      </c>
      <c r="AE608" s="164">
        <f>IF(A10taxstdlife="n/a","n/a",IF(AE$3&gt;(A10taxstdlife+$E608),((Input!$P$152+Input!$P$118)*$P$7)-SUM($P608:AD608),((Input!$P$152+Input!$P$118)*$P$7)/A10taxstdlife))</f>
        <v>0</v>
      </c>
      <c r="AF608" s="164">
        <f>IF(A10taxstdlife="n/a","n/a",IF(AF$3&gt;(A10taxstdlife+$E608),((Input!$P$152+Input!$P$118)*$P$7)-SUM($P608:AE608),((Input!$P$152+Input!$P$118)*$P$7)/A10taxstdlife))</f>
        <v>0</v>
      </c>
      <c r="AG608" s="164">
        <f>IF(A10taxstdlife="n/a","n/a",IF(AG$3&gt;(A10taxstdlife+$E608),((Input!$P$152+Input!$P$118)*$P$7)-SUM($P608:AF608),((Input!$P$152+Input!$P$118)*$P$7)/A10taxstdlife))</f>
        <v>0</v>
      </c>
      <c r="AH608" s="164">
        <f>IF(A10taxstdlife="n/a","n/a",IF(AH$3&gt;(A10taxstdlife+$E608),((Input!$P$152+Input!$P$118)*$P$7)-SUM($P608:AG608),((Input!$P$152+Input!$P$118)*$P$7)/A10taxstdlife))</f>
        <v>0</v>
      </c>
      <c r="AI608" s="164">
        <f>IF(A10taxstdlife="n/a","n/a",IF(AI$3&gt;(A10taxstdlife+$E608),((Input!$P$152+Input!$P$118)*$P$7)-SUM($P608:AH608),((Input!$P$152+Input!$P$118)*$P$7)/A10taxstdlife))</f>
        <v>0</v>
      </c>
      <c r="AJ608" s="164">
        <f>IF(A10taxstdlife="n/a","n/a",IF(AJ$3&gt;(A10taxstdlife+$E608),((Input!$P$152+Input!$P$118)*$P$7)-SUM($P608:AI608),((Input!$P$152+Input!$P$118)*$P$7)/A10taxstdlife))</f>
        <v>0</v>
      </c>
      <c r="AK608" s="164">
        <f>IF(A10taxstdlife="n/a","n/a",IF(AK$3&gt;(A10taxstdlife+$E608),((Input!$P$152+Input!$P$118)*$P$7)-SUM($P608:AJ608),((Input!$P$152+Input!$P$118)*$P$7)/A10taxstdlife))</f>
        <v>0</v>
      </c>
      <c r="AL608" s="164">
        <f>IF(A10taxstdlife="n/a","n/a",IF(AL$3&gt;(A10taxstdlife+$E608),((Input!$P$152+Input!$P$118)*$P$7)-SUM($P608:AK608),((Input!$P$152+Input!$P$118)*$P$7)/A10taxstdlife))</f>
        <v>0</v>
      </c>
      <c r="AM608" s="164">
        <f>IF(A10taxstdlife="n/a","n/a",IF(AM$3&gt;(A10taxstdlife+$E608),((Input!$P$152+Input!$P$118)*$P$7)-SUM($P608:AL608),((Input!$P$152+Input!$P$118)*$P$7)/A10taxstdlife))</f>
        <v>0</v>
      </c>
      <c r="AN608" s="164">
        <f>IF(A10taxstdlife="n/a","n/a",IF(AN$3&gt;(A10taxstdlife+$E608),((Input!$P$152+Input!$P$118)*$P$7)-SUM($P608:AM608),((Input!$P$152+Input!$P$118)*$P$7)/A10taxstdlife))</f>
        <v>0</v>
      </c>
      <c r="AO608" s="164">
        <f>IF(A10taxstdlife="n/a","n/a",IF(AO$3&gt;(A10taxstdlife+$E608),((Input!$P$152+Input!$P$118)*$P$7)-SUM($P608:AN608),((Input!$P$152+Input!$P$118)*$P$7)/A10taxstdlife))</f>
        <v>0</v>
      </c>
      <c r="AP608" s="164">
        <f>IF(A10taxstdlife="n/a","n/a",IF(AP$3&gt;(A10taxstdlife+$E608),((Input!$P$152+Input!$P$118)*$P$7)-SUM($P608:AO608),((Input!$P$152+Input!$P$118)*$P$7)/A10taxstdlife))</f>
        <v>0</v>
      </c>
      <c r="AQ608" s="164">
        <f>IF(A10taxstdlife="n/a","n/a",IF(AQ$3&gt;(A10taxstdlife+$E608),((Input!$P$152+Input!$P$118)*$P$7)-SUM($P608:AP608),((Input!$P$152+Input!$P$118)*$P$7)/A10taxstdlife))</f>
        <v>0</v>
      </c>
      <c r="AR608" s="164">
        <f>IF(A10taxstdlife="n/a","n/a",IF(AR$3&gt;(A10taxstdlife+$E608),((Input!$P$152+Input!$P$118)*$P$7)-SUM($P608:AQ608),((Input!$P$152+Input!$P$118)*$P$7)/A10taxstdlife))</f>
        <v>0</v>
      </c>
      <c r="AS608" s="164">
        <f>IF(A10taxstdlife="n/a","n/a",IF(AS$3&gt;(A10taxstdlife+$E608),((Input!$P$152+Input!$P$118)*$P$7)-SUM($P608:AR608),((Input!$P$152+Input!$P$118)*$P$7)/A10taxstdlife))</f>
        <v>0</v>
      </c>
      <c r="AT608" s="164">
        <f>IF(A10taxstdlife="n/a","n/a",IF(AT$3&gt;(A10taxstdlife+$E608),((Input!$P$152+Input!$P$118)*$P$7)-SUM($P608:AS608),((Input!$P$152+Input!$P$118)*$P$7)/A10taxstdlife))</f>
        <v>0</v>
      </c>
      <c r="AU608" s="164">
        <f>IF(A10taxstdlife="n/a","n/a",IF(AU$3&gt;(A10taxstdlife+$E608),((Input!$P$152+Input!$P$118)*$P$7)-SUM($P608:AT608),((Input!$P$152+Input!$P$118)*$P$7)/A10taxstdlife))</f>
        <v>0</v>
      </c>
      <c r="AV608" s="164">
        <f>IF(A10taxstdlife="n/a","n/a",IF(AV$3&gt;(A10taxstdlife+$E608),((Input!$P$152+Input!$P$118)*$P$7)-SUM($P608:AU608),((Input!$P$152+Input!$P$118)*$P$7)/A10taxstdlife))</f>
        <v>0</v>
      </c>
      <c r="AW608" s="164">
        <f>IF(A10taxstdlife="n/a","n/a",IF(AW$3&gt;(A10taxstdlife+$E608),((Input!$P$152+Input!$P$118)*$P$7)-SUM($P608:AV608),((Input!$P$152+Input!$P$118)*$P$7)/A10taxstdlife))</f>
        <v>0</v>
      </c>
      <c r="AX608" s="164">
        <f>IF(A10taxstdlife="n/a","n/a",IF(AX$3&gt;(A10taxstdlife+$E608),((Input!$P$152+Input!$P$118)*$P$7)-SUM($P608:AW608),((Input!$P$152+Input!$P$118)*$P$7)/A10taxstdlife))</f>
        <v>0</v>
      </c>
      <c r="AY608" s="164">
        <f>IF(A10taxstdlife="n/a","n/a",IF(AY$3&gt;(A10taxstdlife+$E608),((Input!$P$152+Input!$P$118)*$P$7)-SUM($P608:AX608),((Input!$P$152+Input!$P$118)*$P$7)/A10taxstdlife))</f>
        <v>0</v>
      </c>
      <c r="AZ608" s="164">
        <f>IF(A10taxstdlife="n/a","n/a",IF(AZ$3&gt;(A10taxstdlife+$E608),((Input!$P$152+Input!$P$118)*$P$7)-SUM($P608:AY608),((Input!$P$152+Input!$P$118)*$P$7)/A10taxstdlife))</f>
        <v>0</v>
      </c>
      <c r="BA608" s="164">
        <f>IF(A10taxstdlife="n/a","n/a",IF(BA$3&gt;(A10taxstdlife+$E608),((Input!$P$152+Input!$P$118)*$P$7)-SUM($P608:AZ608),((Input!$P$152+Input!$P$118)*$P$7)/A10taxstdlife))</f>
        <v>0</v>
      </c>
      <c r="BB608" s="164">
        <f>IF(A10taxstdlife="n/a","n/a",IF(BB$3&gt;(A10taxstdlife+$E608),((Input!$P$152+Input!$P$118)*$P$7)-SUM($P608:BA608),((Input!$P$152+Input!$P$118)*$P$7)/A10taxstdlife))</f>
        <v>0</v>
      </c>
      <c r="BC608" s="164">
        <f>IF(A10taxstdlife="n/a","n/a",IF(BC$3&gt;(A10taxstdlife+$E608),((Input!$P$152+Input!$P$118)*$P$7)-SUM($P608:BB608),((Input!$P$152+Input!$P$118)*$P$7)/A10taxstdlife))</f>
        <v>0</v>
      </c>
      <c r="BD608" s="164">
        <f>IF(A10taxstdlife="n/a","n/a",IF(BD$3&gt;(A10taxstdlife+$E608),((Input!$P$152+Input!$P$118)*$P$7)-SUM($P608:BC608),((Input!$P$152+Input!$P$118)*$P$7)/A10taxstdlife))</f>
        <v>0</v>
      </c>
      <c r="BE608" s="164">
        <f>IF(A10taxstdlife="n/a","n/a",IF(BE$3&gt;(A10taxstdlife+$E608),((Input!$P$152+Input!$P$118)*$P$7)-SUM($P608:BD608),((Input!$P$152+Input!$P$118)*$P$7)/A10taxstdlife))</f>
        <v>0</v>
      </c>
      <c r="BF608" s="164">
        <f>IF(A10taxstdlife="n/a","n/a",IF(BF$3&gt;(A10taxstdlife+$E608),((Input!$P$152+Input!$P$118)*$P$7)-SUM($P608:BE608),((Input!$P$152+Input!$P$118)*$P$7)/A10taxstdlife))</f>
        <v>0</v>
      </c>
      <c r="BG608" s="164">
        <f>IF(A10taxstdlife="n/a","n/a",IF(BG$3&gt;(A10taxstdlife+$E608),((Input!$P$152+Input!$P$118)*$P$7)-SUM($P608:BF608),((Input!$P$152+Input!$P$118)*$P$7)/A10taxstdlife))</f>
        <v>0</v>
      </c>
      <c r="BH608" s="164">
        <f>IF(A10taxstdlife="n/a","n/a",IF(BH$3&gt;(A10taxstdlife+$E608),((Input!$P$152+Input!$P$118)*$P$7)-SUM($P608:BG608),((Input!$P$152+Input!$P$118)*$P$7)/A10taxstdlife))</f>
        <v>0</v>
      </c>
      <c r="BI608" s="164">
        <f>IF(A10taxstdlife="n/a","n/a",IF(BI$3&gt;(A10taxstdlife+$E608),((Input!$P$152+Input!$P$118)*$P$7)-SUM($P608:BH608),((Input!$P$152+Input!$P$118)*$P$7)/A10taxstdlife))</f>
        <v>0</v>
      </c>
      <c r="BJ608" s="18"/>
      <c r="BK608" s="18"/>
      <c r="BL608"/>
      <c r="BM608"/>
      <c r="BN608"/>
      <c r="BO608"/>
      <c r="BP608"/>
      <c r="BQ608"/>
      <c r="BR608"/>
      <c r="BS608"/>
      <c r="BT608"/>
      <c r="BU608"/>
      <c r="BV608"/>
      <c r="BW608"/>
      <c r="BX608"/>
      <c r="BY608"/>
      <c r="BZ608"/>
      <c r="CA608"/>
      <c r="CB608"/>
      <c r="CC608"/>
      <c r="CD608"/>
      <c r="CE608"/>
      <c r="CF608"/>
      <c r="CG608"/>
      <c r="CH608"/>
      <c r="CI608"/>
      <c r="CJ608"/>
      <c r="CK608"/>
      <c r="CL608"/>
      <c r="CM608"/>
      <c r="CN608"/>
      <c r="CO608"/>
      <c r="CP608"/>
      <c r="CQ608"/>
      <c r="CR608"/>
      <c r="CS608"/>
      <c r="CT608"/>
      <c r="CU608"/>
      <c r="CV608"/>
      <c r="CW608"/>
      <c r="CX608"/>
      <c r="CY608"/>
      <c r="CZ608"/>
      <c r="DA608"/>
      <c r="DB608"/>
      <c r="DC608"/>
      <c r="DD608"/>
      <c r="DE608"/>
      <c r="DF608"/>
      <c r="DG608"/>
      <c r="DH608"/>
      <c r="DI608"/>
      <c r="DJ608"/>
      <c r="DK608"/>
      <c r="DL608"/>
      <c r="DM608"/>
      <c r="DN608"/>
      <c r="DO608"/>
      <c r="DP608"/>
      <c r="DQ608"/>
      <c r="DR608"/>
      <c r="DS608"/>
      <c r="DT608"/>
      <c r="DU608"/>
      <c r="DV608"/>
      <c r="DW608"/>
      <c r="DX608"/>
      <c r="DY608"/>
      <c r="DZ608"/>
      <c r="EA608"/>
      <c r="EB608"/>
      <c r="EC608"/>
      <c r="ED608"/>
      <c r="EE608"/>
      <c r="EF608"/>
      <c r="EG608"/>
      <c r="EH608"/>
      <c r="EI608"/>
      <c r="EJ608"/>
      <c r="EK608"/>
      <c r="EL608"/>
      <c r="EM608"/>
      <c r="EN608"/>
      <c r="EO608"/>
      <c r="EP608"/>
      <c r="EQ608"/>
      <c r="ER608"/>
      <c r="ES608"/>
      <c r="ET608"/>
      <c r="EU608"/>
      <c r="EV608"/>
      <c r="EW608"/>
      <c r="EX608"/>
      <c r="EY608"/>
      <c r="EZ608"/>
      <c r="FA608"/>
      <c r="FB608"/>
      <c r="FC608"/>
      <c r="FD608"/>
      <c r="FE608"/>
      <c r="FF608"/>
      <c r="FG608"/>
      <c r="FH608"/>
      <c r="FI608"/>
      <c r="FJ608"/>
      <c r="FK608"/>
      <c r="FL608"/>
      <c r="FM608"/>
      <c r="FN608"/>
      <c r="FO608"/>
      <c r="FP608"/>
      <c r="FQ608"/>
      <c r="FR608"/>
      <c r="FS608"/>
      <c r="FT608"/>
      <c r="FU608"/>
      <c r="FV608"/>
      <c r="FW608"/>
      <c r="FX608"/>
      <c r="FY608"/>
      <c r="FZ608"/>
      <c r="GA608"/>
      <c r="GB608"/>
      <c r="GC608"/>
      <c r="GD608"/>
      <c r="GE608"/>
      <c r="GF608"/>
      <c r="GG608"/>
      <c r="GH608"/>
      <c r="GI608"/>
      <c r="GJ608"/>
      <c r="GK608"/>
      <c r="GL608"/>
      <c r="GM608"/>
      <c r="GN608"/>
      <c r="GO608"/>
      <c r="GP608"/>
      <c r="GQ608"/>
      <c r="GR608"/>
      <c r="GS608"/>
      <c r="GT608"/>
      <c r="GU608"/>
      <c r="GV608"/>
      <c r="GW608"/>
      <c r="GX608"/>
      <c r="GY608"/>
      <c r="GZ608"/>
      <c r="HA608"/>
      <c r="HB608"/>
      <c r="HC608"/>
      <c r="HD608"/>
      <c r="HE608"/>
      <c r="HF608"/>
      <c r="HG608"/>
      <c r="HH608"/>
      <c r="HI608"/>
      <c r="HJ608"/>
      <c r="HK608"/>
      <c r="HL608"/>
      <c r="HM608"/>
      <c r="HN608"/>
      <c r="HO608"/>
      <c r="HP608"/>
      <c r="HQ608"/>
      <c r="HR608"/>
      <c r="HS608"/>
      <c r="HT608"/>
      <c r="HU608"/>
      <c r="HV608"/>
      <c r="HW608"/>
      <c r="HX608"/>
      <c r="HY608"/>
      <c r="HZ608"/>
      <c r="IA608"/>
      <c r="IB608"/>
      <c r="IC608"/>
      <c r="ID608"/>
      <c r="IE608"/>
      <c r="IF608"/>
      <c r="IG608"/>
      <c r="IH608"/>
      <c r="II608"/>
      <c r="IJ608"/>
      <c r="IK608"/>
      <c r="IL608"/>
      <c r="IM608"/>
      <c r="IN608"/>
      <c r="IO608"/>
      <c r="IP608"/>
      <c r="IQ608"/>
      <c r="IR608"/>
      <c r="IS608"/>
      <c r="IT608"/>
      <c r="IU608"/>
      <c r="IV608"/>
    </row>
    <row r="609" spans="1:256" s="5" customFormat="1" hidden="1" outlineLevel="1" x14ac:dyDescent="0.2">
      <c r="A609" s="18"/>
      <c r="B609" s="18"/>
      <c r="C609" s="36" t="str">
        <f>Asset10</f>
        <v>132kV tower lines</v>
      </c>
      <c r="D609" s="18"/>
      <c r="E609" s="18"/>
      <c r="F609" s="33"/>
      <c r="G609" s="159">
        <f t="shared" ref="G609:AL609" si="124">SUM(G597:G608)</f>
        <v>0.8227593017964473</v>
      </c>
      <c r="H609" s="159">
        <f t="shared" si="124"/>
        <v>0.86703316129893804</v>
      </c>
      <c r="I609" s="159">
        <f t="shared" si="124"/>
        <v>0.93365580571732287</v>
      </c>
      <c r="J609" s="159">
        <f t="shared" si="124"/>
        <v>0.98669722634728085</v>
      </c>
      <c r="K609" s="159">
        <f t="shared" si="124"/>
        <v>1.0385018361400249</v>
      </c>
      <c r="L609" s="159">
        <f t="shared" si="124"/>
        <v>1.0914837148124084</v>
      </c>
      <c r="M609" s="159">
        <f t="shared" si="124"/>
        <v>1.0914837148124084</v>
      </c>
      <c r="N609" s="159">
        <f t="shared" si="124"/>
        <v>1.0914837148124084</v>
      </c>
      <c r="O609" s="159">
        <f t="shared" si="124"/>
        <v>1.0914837148124084</v>
      </c>
      <c r="P609" s="159">
        <f t="shared" si="124"/>
        <v>1.0914837148124084</v>
      </c>
      <c r="Q609" s="159">
        <f t="shared" si="124"/>
        <v>1.0914837148124084</v>
      </c>
      <c r="R609" s="159">
        <f t="shared" si="124"/>
        <v>1.0914837148124084</v>
      </c>
      <c r="S609" s="159">
        <f t="shared" si="124"/>
        <v>1.0914837148124084</v>
      </c>
      <c r="T609" s="159">
        <f t="shared" si="124"/>
        <v>1.0914837148124084</v>
      </c>
      <c r="U609" s="159">
        <f t="shared" si="124"/>
        <v>1.0914837148124084</v>
      </c>
      <c r="V609" s="159">
        <f t="shared" si="124"/>
        <v>1.0914837148124084</v>
      </c>
      <c r="W609" s="159">
        <f t="shared" si="124"/>
        <v>1.0914837148124084</v>
      </c>
      <c r="X609" s="159">
        <f t="shared" si="124"/>
        <v>1.0914837148124084</v>
      </c>
      <c r="Y609" s="159">
        <f t="shared" si="124"/>
        <v>1.0914837148124084</v>
      </c>
      <c r="Z609" s="159">
        <f t="shared" si="124"/>
        <v>1.0914837148124084</v>
      </c>
      <c r="AA609" s="159">
        <f t="shared" si="124"/>
        <v>1.0914837148124084</v>
      </c>
      <c r="AB609" s="159">
        <f t="shared" si="124"/>
        <v>1.0914837148124084</v>
      </c>
      <c r="AC609" s="159">
        <f t="shared" si="124"/>
        <v>1.0914837148124084</v>
      </c>
      <c r="AD609" s="159">
        <f t="shared" si="124"/>
        <v>1.0914837148124084</v>
      </c>
      <c r="AE609" s="159">
        <f t="shared" si="124"/>
        <v>1.0914837148124084</v>
      </c>
      <c r="AF609" s="159">
        <f t="shared" si="124"/>
        <v>1.0914837148124084</v>
      </c>
      <c r="AG609" s="159">
        <f t="shared" si="124"/>
        <v>1.0914837148124084</v>
      </c>
      <c r="AH609" s="159">
        <f t="shared" si="124"/>
        <v>1.0914837148124084</v>
      </c>
      <c r="AI609" s="159">
        <f t="shared" si="124"/>
        <v>1.0914837148124084</v>
      </c>
      <c r="AJ609" s="159">
        <f t="shared" si="124"/>
        <v>1.0914837148124084</v>
      </c>
      <c r="AK609" s="159">
        <f t="shared" si="124"/>
        <v>1.0914837148124084</v>
      </c>
      <c r="AL609" s="159">
        <f t="shared" si="124"/>
        <v>1.0914837148124084</v>
      </c>
      <c r="AM609" s="159">
        <f t="shared" ref="AM609:BI609" si="125">SUM(AM597:AM608)</f>
        <v>1.0914837148124084</v>
      </c>
      <c r="AN609" s="159">
        <f t="shared" si="125"/>
        <v>0.84213862660233951</v>
      </c>
      <c r="AO609" s="159">
        <f t="shared" si="125"/>
        <v>0.26872441301596101</v>
      </c>
      <c r="AP609" s="159">
        <f t="shared" si="125"/>
        <v>0.26872441301596101</v>
      </c>
      <c r="AQ609" s="159">
        <f t="shared" si="125"/>
        <v>0.26872441301596101</v>
      </c>
      <c r="AR609" s="159">
        <f t="shared" si="125"/>
        <v>0.26872441301596101</v>
      </c>
      <c r="AS609" s="159">
        <f t="shared" si="125"/>
        <v>0.26872441301596101</v>
      </c>
      <c r="AT609" s="159">
        <f t="shared" si="125"/>
        <v>0.26872441301596101</v>
      </c>
      <c r="AU609" s="159">
        <f t="shared" si="125"/>
        <v>0.26872441301596101</v>
      </c>
      <c r="AV609" s="159">
        <f t="shared" si="125"/>
        <v>0.26872441301596101</v>
      </c>
      <c r="AW609" s="159">
        <f t="shared" si="125"/>
        <v>0.26872441301596101</v>
      </c>
      <c r="AX609" s="159">
        <f t="shared" si="125"/>
        <v>0.26872441301596101</v>
      </c>
      <c r="AY609" s="159">
        <f t="shared" si="125"/>
        <v>0.26872441301596101</v>
      </c>
      <c r="AZ609" s="159">
        <f t="shared" si="125"/>
        <v>0.26872441301596101</v>
      </c>
      <c r="BA609" s="159">
        <f t="shared" si="125"/>
        <v>0.26872441301596101</v>
      </c>
      <c r="BB609" s="159">
        <f t="shared" si="125"/>
        <v>0.26872441301596101</v>
      </c>
      <c r="BC609" s="159">
        <f t="shared" si="125"/>
        <v>0.25101486921496458</v>
      </c>
      <c r="BD609" s="159">
        <f t="shared" si="125"/>
        <v>0.197801495746113</v>
      </c>
      <c r="BE609" s="159">
        <f t="shared" si="125"/>
        <v>0.13661134084310256</v>
      </c>
      <c r="BF609" s="159">
        <f t="shared" si="125"/>
        <v>8.4064644548028561E-2</v>
      </c>
      <c r="BG609" s="159">
        <f t="shared" si="125"/>
        <v>3.1789127203430301E-2</v>
      </c>
      <c r="BH609" s="159">
        <f t="shared" si="125"/>
        <v>0</v>
      </c>
      <c r="BI609" s="159">
        <f t="shared" si="125"/>
        <v>0</v>
      </c>
      <c r="BJ609" s="18"/>
      <c r="BK609" s="18"/>
      <c r="BL609"/>
      <c r="BM609"/>
      <c r="BN609"/>
      <c r="BO609"/>
      <c r="BP609"/>
      <c r="BQ609"/>
      <c r="BR609"/>
      <c r="BS609"/>
      <c r="BT609"/>
      <c r="BU609"/>
      <c r="BV609"/>
      <c r="BW609"/>
      <c r="BX609"/>
      <c r="BY609"/>
      <c r="BZ609"/>
      <c r="CA609"/>
      <c r="CB609"/>
      <c r="CC609"/>
      <c r="CD609"/>
      <c r="CE609"/>
      <c r="CF609"/>
      <c r="CG609"/>
      <c r="CH609"/>
      <c r="CI609"/>
      <c r="CJ609"/>
      <c r="CK609"/>
      <c r="CL609"/>
      <c r="CM609"/>
      <c r="CN609"/>
      <c r="CO609"/>
      <c r="CP609"/>
      <c r="CQ609"/>
      <c r="CR609"/>
      <c r="CS609"/>
      <c r="CT609"/>
      <c r="CU609"/>
      <c r="CV609"/>
      <c r="CW609"/>
      <c r="CX609"/>
      <c r="CY609"/>
      <c r="CZ609"/>
      <c r="DA609"/>
      <c r="DB609"/>
      <c r="DC609"/>
      <c r="DD609"/>
      <c r="DE609"/>
      <c r="DF609"/>
      <c r="DG609"/>
      <c r="DH609"/>
      <c r="DI609"/>
      <c r="DJ609"/>
      <c r="DK609"/>
      <c r="DL609"/>
      <c r="DM609"/>
      <c r="DN609"/>
      <c r="DO609"/>
      <c r="DP609"/>
      <c r="DQ609"/>
      <c r="DR609"/>
      <c r="DS609"/>
      <c r="DT609"/>
      <c r="DU609"/>
      <c r="DV609"/>
      <c r="DW609"/>
      <c r="DX609"/>
      <c r="DY609"/>
      <c r="DZ609"/>
      <c r="EA609"/>
      <c r="EB609"/>
      <c r="EC609"/>
      <c r="ED609"/>
      <c r="EE609"/>
      <c r="EF609"/>
      <c r="EG609"/>
      <c r="EH609"/>
      <c r="EI609"/>
      <c r="EJ609"/>
      <c r="EK609"/>
      <c r="EL609"/>
      <c r="EM609"/>
      <c r="EN609"/>
      <c r="EO609"/>
      <c r="EP609"/>
      <c r="EQ609"/>
      <c r="ER609"/>
      <c r="ES609"/>
      <c r="ET609"/>
      <c r="EU609"/>
      <c r="EV609"/>
      <c r="EW609"/>
      <c r="EX609"/>
      <c r="EY609"/>
      <c r="EZ609"/>
      <c r="FA609"/>
      <c r="FB609"/>
      <c r="FC609"/>
      <c r="FD609"/>
      <c r="FE609"/>
      <c r="FF609"/>
      <c r="FG609"/>
      <c r="FH609"/>
      <c r="FI609"/>
      <c r="FJ609"/>
      <c r="FK609"/>
      <c r="FL609"/>
      <c r="FM609"/>
      <c r="FN609"/>
      <c r="FO609"/>
      <c r="FP609"/>
      <c r="FQ609"/>
      <c r="FR609"/>
      <c r="FS609"/>
      <c r="FT609"/>
      <c r="FU609"/>
      <c r="FV609"/>
      <c r="FW609"/>
      <c r="FX609"/>
      <c r="FY609"/>
      <c r="FZ609"/>
      <c r="GA609"/>
      <c r="GB609"/>
      <c r="GC609"/>
      <c r="GD609"/>
      <c r="GE609"/>
      <c r="GF609"/>
      <c r="GG609"/>
      <c r="GH609"/>
      <c r="GI609"/>
      <c r="GJ609"/>
      <c r="GK609"/>
      <c r="GL609"/>
      <c r="GM609"/>
      <c r="GN609"/>
      <c r="GO609"/>
      <c r="GP609"/>
      <c r="GQ609"/>
      <c r="GR609"/>
      <c r="GS609"/>
      <c r="GT609"/>
      <c r="GU609"/>
      <c r="GV609"/>
      <c r="GW609"/>
      <c r="GX609"/>
      <c r="GY609"/>
      <c r="GZ609"/>
      <c r="HA609"/>
      <c r="HB609"/>
      <c r="HC609"/>
      <c r="HD609"/>
      <c r="HE609"/>
      <c r="HF609"/>
      <c r="HG609"/>
      <c r="HH609"/>
      <c r="HI609"/>
      <c r="HJ609"/>
      <c r="HK609"/>
      <c r="HL609"/>
      <c r="HM609"/>
      <c r="HN609"/>
      <c r="HO609"/>
      <c r="HP609"/>
      <c r="HQ609"/>
      <c r="HR609"/>
      <c r="HS609"/>
      <c r="HT609"/>
      <c r="HU609"/>
      <c r="HV609"/>
      <c r="HW609"/>
      <c r="HX609"/>
      <c r="HY609"/>
      <c r="HZ609"/>
      <c r="IA609"/>
      <c r="IB609"/>
      <c r="IC609"/>
      <c r="ID609"/>
      <c r="IE609"/>
      <c r="IF609"/>
      <c r="IG609"/>
      <c r="IH609"/>
      <c r="II609"/>
      <c r="IJ609"/>
      <c r="IK609"/>
      <c r="IL609"/>
      <c r="IM609"/>
      <c r="IN609"/>
      <c r="IO609"/>
      <c r="IP609"/>
      <c r="IQ609"/>
      <c r="IR609"/>
      <c r="IS609"/>
      <c r="IT609"/>
      <c r="IU609"/>
      <c r="IV609"/>
    </row>
    <row r="610" spans="1:256" s="5" customFormat="1" hidden="1" outlineLevel="2" x14ac:dyDescent="0.2">
      <c r="A610" s="18"/>
      <c r="B610" s="43" t="str">
        <f>C622</f>
        <v>132kV concrete &amp; steel pole lines</v>
      </c>
      <c r="C610" s="44"/>
      <c r="D610" s="45" t="s">
        <v>72</v>
      </c>
      <c r="E610" s="44"/>
      <c r="F610" s="46"/>
      <c r="G610" s="163">
        <f>IF(G$3&gt;A11taxremlife,A11taxvalue-SUM($F610:F610),IF(A11taxremlife="N/A","n/a",A11taxvalue/A11taxremlife))</f>
        <v>0.57682212682177592</v>
      </c>
      <c r="H610" s="163">
        <f>IF(H$3&gt;A11taxremlife,A11taxvalue-SUM($F610:G610),IF(A11taxremlife="N/A","n/a",A11taxvalue/A11taxremlife))</f>
        <v>0.57682212682177592</v>
      </c>
      <c r="I610" s="163">
        <f>IF(I$3&gt;A11taxremlife,A11taxvalue-SUM($F610:H610),IF(A11taxremlife="N/A","n/a",A11taxvalue/A11taxremlife))</f>
        <v>0.57682212682177592</v>
      </c>
      <c r="J610" s="163">
        <f>IF(J$3&gt;A11taxremlife,A11taxvalue-SUM($F610:I610),IF(A11taxremlife="N/A","n/a",A11taxvalue/A11taxremlife))</f>
        <v>0.57682212682177592</v>
      </c>
      <c r="K610" s="163">
        <f>IF(K$3&gt;A11taxremlife,A11taxvalue-SUM($F610:J610),IF(A11taxremlife="N/A","n/a",A11taxvalue/A11taxremlife))</f>
        <v>0.57682212682177592</v>
      </c>
      <c r="L610" s="163">
        <f>IF(L$3&gt;A11taxremlife,A11taxvalue-SUM($F610:K610),IF(A11taxremlife="N/A","n/a",A11taxvalue/A11taxremlife))</f>
        <v>0.57682212682177592</v>
      </c>
      <c r="M610" s="163">
        <f>IF(M$3&gt;A11taxremlife,A11taxvalue-SUM($F610:L610),IF(A11taxremlife="N/A","n/a",A11taxvalue/A11taxremlife))</f>
        <v>0.57682212682177592</v>
      </c>
      <c r="N610" s="163">
        <f>IF(N$3&gt;A11taxremlife,A11taxvalue-SUM($F610:M610),IF(A11taxremlife="N/A","n/a",A11taxvalue/A11taxremlife))</f>
        <v>0.57682212682177592</v>
      </c>
      <c r="O610" s="163">
        <f>IF(O$3&gt;A11taxremlife,A11taxvalue-SUM($F610:N610),IF(A11taxremlife="N/A","n/a",A11taxvalue/A11taxremlife))</f>
        <v>0.57682212682177592</v>
      </c>
      <c r="P610" s="163">
        <f>IF(P$3&gt;A11taxremlife,A11taxvalue-SUM($F610:O610),IF(A11taxremlife="N/A","n/a",A11taxvalue/A11taxremlife))</f>
        <v>0.57682212682177592</v>
      </c>
      <c r="Q610" s="163">
        <f>IF(Q$3&gt;A11taxremlife,A11taxvalue-SUM($F610:P610),IF(A11taxremlife="N/A","n/a",A11taxvalue/A11taxremlife))</f>
        <v>0.57682212682177592</v>
      </c>
      <c r="R610" s="163">
        <f>IF(R$3&gt;A11taxremlife,A11taxvalue-SUM($F610:Q610),IF(A11taxremlife="N/A","n/a",A11taxvalue/A11taxremlife))</f>
        <v>0.57682212682177592</v>
      </c>
      <c r="S610" s="163">
        <f>IF(S$3&gt;A11taxremlife,A11taxvalue-SUM($F610:R610),IF(A11taxremlife="N/A","n/a",A11taxvalue/A11taxremlife))</f>
        <v>0.57682212682177592</v>
      </c>
      <c r="T610" s="163">
        <f>IF(T$3&gt;A11taxremlife,A11taxvalue-SUM($F610:S610),IF(A11taxremlife="N/A","n/a",A11taxvalue/A11taxremlife))</f>
        <v>0.57682212682177592</v>
      </c>
      <c r="U610" s="163">
        <f>IF(U$3&gt;A11taxremlife,A11taxvalue-SUM($F610:T610),IF(A11taxremlife="N/A","n/a",A11taxvalue/A11taxremlife))</f>
        <v>0.57682212682177592</v>
      </c>
      <c r="V610" s="163">
        <f>IF(V$3&gt;A11taxremlife,A11taxvalue-SUM($F610:U610),IF(A11taxremlife="N/A","n/a",A11taxvalue/A11taxremlife))</f>
        <v>0.57682212682177592</v>
      </c>
      <c r="W610" s="163">
        <f>IF(W$3&gt;A11taxremlife,A11taxvalue-SUM($F610:V610),IF(A11taxremlife="N/A","n/a",A11taxvalue/A11taxremlife))</f>
        <v>0.57682212682177592</v>
      </c>
      <c r="X610" s="163">
        <f>IF(X$3&gt;A11taxremlife,A11taxvalue-SUM($F610:W610),IF(A11taxremlife="N/A","n/a",A11taxvalue/A11taxremlife))</f>
        <v>0.57682212682177592</v>
      </c>
      <c r="Y610" s="163">
        <f>IF(Y$3&gt;A11taxremlife,A11taxvalue-SUM($F610:X610),IF(A11taxremlife="N/A","n/a",A11taxvalue/A11taxremlife))</f>
        <v>0.57682212682177592</v>
      </c>
      <c r="Z610" s="163">
        <f>IF(Z$3&gt;A11taxremlife,A11taxvalue-SUM($F610:Y610),IF(A11taxremlife="N/A","n/a",A11taxvalue/A11taxremlife))</f>
        <v>0.57682212682177592</v>
      </c>
      <c r="AA610" s="163">
        <f>IF(AA$3&gt;A11taxremlife,A11taxvalue-SUM($F610:Z610),IF(A11taxremlife="N/A","n/a",A11taxvalue/A11taxremlife))</f>
        <v>0.57682212682177592</v>
      </c>
      <c r="AB610" s="163">
        <f>IF(AB$3&gt;A11taxremlife,A11taxvalue-SUM($F610:AA610),IF(A11taxremlife="N/A","n/a",A11taxvalue/A11taxremlife))</f>
        <v>0.57682212682177592</v>
      </c>
      <c r="AC610" s="163">
        <f>IF(AC$3&gt;A11taxremlife,A11taxvalue-SUM($F610:AB610),IF(A11taxremlife="N/A","n/a",A11taxvalue/A11taxremlife))</f>
        <v>0.57682212682177592</v>
      </c>
      <c r="AD610" s="163">
        <f>IF(AD$3&gt;A11taxremlife,A11taxvalue-SUM($F610:AC610),IF(A11taxremlife="N/A","n/a",A11taxvalue/A11taxremlife))</f>
        <v>0.57682212682177592</v>
      </c>
      <c r="AE610" s="163">
        <f>IF(AE$3&gt;A11taxremlife,A11taxvalue-SUM($F610:AD610),IF(A11taxremlife="N/A","n/a",A11taxvalue/A11taxremlife))</f>
        <v>0.57682212682177592</v>
      </c>
      <c r="AF610" s="163">
        <f>IF(AF$3&gt;A11taxremlife,A11taxvalue-SUM($F610:AE610),IF(A11taxremlife="N/A","n/a",A11taxvalue/A11taxremlife))</f>
        <v>0.57682212682177592</v>
      </c>
      <c r="AG610" s="163">
        <f>IF(AG$3&gt;A11taxremlife,A11taxvalue-SUM($F610:AF610),IF(A11taxremlife="N/A","n/a",A11taxvalue/A11taxremlife))</f>
        <v>0.57682212682177592</v>
      </c>
      <c r="AH610" s="163">
        <f>IF(AH$3&gt;A11taxremlife,A11taxvalue-SUM($F610:AG610),IF(A11taxremlife="N/A","n/a",A11taxvalue/A11taxremlife))</f>
        <v>0.57682212682177592</v>
      </c>
      <c r="AI610" s="163">
        <f>IF(AI$3&gt;A11taxremlife,A11taxvalue-SUM($F610:AH610),IF(A11taxremlife="N/A","n/a",A11taxvalue/A11taxremlife))</f>
        <v>0.57682212682177592</v>
      </c>
      <c r="AJ610" s="163">
        <f>IF(AJ$3&gt;A11taxremlife,A11taxvalue-SUM($F610:AI610),IF(A11taxremlife="N/A","n/a",A11taxvalue/A11taxremlife))</f>
        <v>0.57682212682177592</v>
      </c>
      <c r="AK610" s="163">
        <f>IF(AK$3&gt;A11taxremlife,A11taxvalue-SUM($F610:AJ610),IF(A11taxremlife="N/A","n/a",A11taxvalue/A11taxremlife))</f>
        <v>0.57682212682177592</v>
      </c>
      <c r="AL610" s="163">
        <f>IF(AL$3&gt;A11taxremlife,A11taxvalue-SUM($F610:AK610),IF(A11taxremlife="N/A","n/a",A11taxvalue/A11taxremlife))</f>
        <v>0.57682212682177592</v>
      </c>
      <c r="AM610" s="163">
        <f>IF(AM$3&gt;A11taxremlife,A11taxvalue-SUM($F610:AL610),IF(A11taxremlife="N/A","n/a",A11taxvalue/A11taxremlife))</f>
        <v>0.57682212682177592</v>
      </c>
      <c r="AN610" s="163">
        <f>IF(AN$3&gt;A11taxremlife,A11taxvalue-SUM($F610:AM610),IF(A11taxremlife="N/A","n/a",A11taxvalue/A11taxremlife))</f>
        <v>0.57682212682177592</v>
      </c>
      <c r="AO610" s="163">
        <f>IF(AO$3&gt;A11taxremlife,A11taxvalue-SUM($F610:AN610),IF(A11taxremlife="N/A","n/a",A11taxvalue/A11taxremlife))</f>
        <v>0.57682212682177592</v>
      </c>
      <c r="AP610" s="163">
        <f>IF(AP$3&gt;A11taxremlife,A11taxvalue-SUM($F610:AO610),IF(A11taxremlife="N/A","n/a",A11taxvalue/A11taxremlife))</f>
        <v>0.57682212682177592</v>
      </c>
      <c r="AQ610" s="163">
        <f>IF(AQ$3&gt;A11taxremlife,A11taxvalue-SUM($F610:AP610),IF(A11taxremlife="N/A","n/a",A11taxvalue/A11taxremlife))</f>
        <v>0.57682212682177592</v>
      </c>
      <c r="AR610" s="163">
        <f>IF(AR$3&gt;A11taxremlife,A11taxvalue-SUM($F610:AQ610),IF(A11taxremlife="N/A","n/a",A11taxvalue/A11taxremlife))</f>
        <v>0.57682212682177592</v>
      </c>
      <c r="AS610" s="163">
        <f>IF(AS$3&gt;A11taxremlife,A11taxvalue-SUM($F610:AR610),IF(A11taxremlife="N/A","n/a",A11taxvalue/A11taxremlife))</f>
        <v>0.57682212682177592</v>
      </c>
      <c r="AT610" s="163">
        <f>IF(AT$3&gt;A11taxremlife,A11taxvalue-SUM($F610:AS610),IF(A11taxremlife="N/A","n/a",A11taxvalue/A11taxremlife))</f>
        <v>0.57682212682177592</v>
      </c>
      <c r="AU610" s="163">
        <f>IF(AU$3&gt;A11taxremlife,A11taxvalue-SUM($F610:AT610),IF(A11taxremlife="N/A","n/a",A11taxvalue/A11taxremlife))</f>
        <v>0.30411645064955906</v>
      </c>
      <c r="AV610" s="163">
        <f>IF(AV$3&gt;A11taxremlife,A11taxvalue-SUM($F610:AU610),IF(A11taxremlife="N/A","n/a",A11taxvalue/A11taxremlife))</f>
        <v>0</v>
      </c>
      <c r="AW610" s="163">
        <f>IF(AW$3&gt;A11taxremlife,A11taxvalue-SUM($F610:AV610),IF(A11taxremlife="N/A","n/a",A11taxvalue/A11taxremlife))</f>
        <v>0</v>
      </c>
      <c r="AX610" s="163">
        <f>IF(AX$3&gt;A11taxremlife,A11taxvalue-SUM($F610:AW610),IF(A11taxremlife="N/A","n/a",A11taxvalue/A11taxremlife))</f>
        <v>0</v>
      </c>
      <c r="AY610" s="163">
        <f>IF(AY$3&gt;A11taxremlife,A11taxvalue-SUM($F610:AX610),IF(A11taxremlife="N/A","n/a",A11taxvalue/A11taxremlife))</f>
        <v>0</v>
      </c>
      <c r="AZ610" s="163">
        <f>IF(AZ$3&gt;A11taxremlife,A11taxvalue-SUM($F610:AY610),IF(A11taxremlife="N/A","n/a",A11taxvalue/A11taxremlife))</f>
        <v>0</v>
      </c>
      <c r="BA610" s="163">
        <f>IF(BA$3&gt;A11taxremlife,A11taxvalue-SUM($F610:AZ610),IF(A11taxremlife="N/A","n/a",A11taxvalue/A11taxremlife))</f>
        <v>0</v>
      </c>
      <c r="BB610" s="163">
        <f>IF(BB$3&gt;A11taxremlife,A11taxvalue-SUM($F610:BA610),IF(A11taxremlife="N/A","n/a",A11taxvalue/A11taxremlife))</f>
        <v>0</v>
      </c>
      <c r="BC610" s="163">
        <f>IF(BC$3&gt;A11taxremlife,A11taxvalue-SUM($F610:BB610),IF(A11taxremlife="N/A","n/a",A11taxvalue/A11taxremlife))</f>
        <v>0</v>
      </c>
      <c r="BD610" s="163">
        <f>IF(BD$3&gt;A11taxremlife,A11taxvalue-SUM($F610:BC610),IF(A11taxremlife="N/A","n/a",A11taxvalue/A11taxremlife))</f>
        <v>0</v>
      </c>
      <c r="BE610" s="163">
        <f>IF(BE$3&gt;A11taxremlife,A11taxvalue-SUM($F610:BD610),IF(A11taxremlife="N/A","n/a",A11taxvalue/A11taxremlife))</f>
        <v>0</v>
      </c>
      <c r="BF610" s="163">
        <f>IF(BF$3&gt;A11taxremlife,A11taxvalue-SUM($F610:BE610),IF(A11taxremlife="N/A","n/a",A11taxvalue/A11taxremlife))</f>
        <v>0</v>
      </c>
      <c r="BG610" s="163">
        <f>IF(BG$3&gt;A11taxremlife,A11taxvalue-SUM($F610:BF610),IF(A11taxremlife="N/A","n/a",A11taxvalue/A11taxremlife))</f>
        <v>0</v>
      </c>
      <c r="BH610" s="163">
        <f>IF(BH$3&gt;A11taxremlife,A11taxvalue-SUM($F610:BG610),IF(A11taxremlife="N/A","n/a",A11taxvalue/A11taxremlife))</f>
        <v>0</v>
      </c>
      <c r="BI610" s="163">
        <f>IF(BI$3&gt;A11taxremlife,A11taxvalue-SUM($F610:BH610),IF(A11taxremlife="N/A","n/a",A11taxvalue/A11taxremlife))</f>
        <v>0</v>
      </c>
      <c r="BJ610" s="18"/>
      <c r="BK610" s="18"/>
      <c r="BL610"/>
      <c r="BM610"/>
      <c r="BN610"/>
      <c r="BO610"/>
      <c r="BP610"/>
      <c r="BQ610"/>
      <c r="BR610"/>
      <c r="BS610"/>
      <c r="BT610"/>
      <c r="BU610"/>
      <c r="BV610"/>
      <c r="BW610"/>
      <c r="BX610"/>
      <c r="BY610"/>
      <c r="BZ610"/>
      <c r="CA610"/>
      <c r="CB610"/>
      <c r="CC610"/>
      <c r="CD610"/>
      <c r="CE610"/>
      <c r="CF610"/>
      <c r="CG610"/>
      <c r="CH610"/>
      <c r="CI610"/>
      <c r="CJ610"/>
      <c r="CK610"/>
      <c r="CL610"/>
      <c r="CM610"/>
      <c r="CN610"/>
      <c r="CO610"/>
      <c r="CP610"/>
      <c r="CQ610"/>
      <c r="CR610"/>
      <c r="CS610"/>
      <c r="CT610"/>
      <c r="CU610"/>
      <c r="CV610"/>
      <c r="CW610"/>
      <c r="CX610"/>
      <c r="CY610"/>
      <c r="CZ610"/>
      <c r="DA610"/>
      <c r="DB610"/>
      <c r="DC610"/>
      <c r="DD610"/>
      <c r="DE610"/>
      <c r="DF610"/>
      <c r="DG610"/>
      <c r="DH610"/>
      <c r="DI610"/>
      <c r="DJ610"/>
      <c r="DK610"/>
      <c r="DL610"/>
      <c r="DM610"/>
      <c r="DN610"/>
      <c r="DO610"/>
      <c r="DP610"/>
      <c r="DQ610"/>
      <c r="DR610"/>
      <c r="DS610"/>
      <c r="DT610"/>
      <c r="DU610"/>
      <c r="DV610"/>
      <c r="DW610"/>
      <c r="DX610"/>
      <c r="DY610"/>
      <c r="DZ610"/>
      <c r="EA610"/>
      <c r="EB610"/>
      <c r="EC610"/>
      <c r="ED610"/>
      <c r="EE610"/>
      <c r="EF610"/>
      <c r="EG610"/>
      <c r="EH610"/>
      <c r="EI610"/>
      <c r="EJ610"/>
      <c r="EK610"/>
      <c r="EL610"/>
      <c r="EM610"/>
      <c r="EN610"/>
      <c r="EO610"/>
      <c r="EP610"/>
      <c r="EQ610"/>
      <c r="ER610"/>
      <c r="ES610"/>
      <c r="ET610"/>
      <c r="EU610"/>
      <c r="EV610"/>
      <c r="EW610"/>
      <c r="EX610"/>
      <c r="EY610"/>
      <c r="EZ610"/>
      <c r="FA610"/>
      <c r="FB610"/>
      <c r="FC610"/>
      <c r="FD610"/>
      <c r="FE610"/>
      <c r="FF610"/>
      <c r="FG610"/>
      <c r="FH610"/>
      <c r="FI610"/>
      <c r="FJ610"/>
      <c r="FK610"/>
      <c r="FL610"/>
      <c r="FM610"/>
      <c r="FN610"/>
      <c r="FO610"/>
      <c r="FP610"/>
      <c r="FQ610"/>
      <c r="FR610"/>
      <c r="FS610"/>
      <c r="FT610"/>
      <c r="FU610"/>
      <c r="FV610"/>
      <c r="FW610"/>
      <c r="FX610"/>
      <c r="FY610"/>
      <c r="FZ610"/>
      <c r="GA610"/>
      <c r="GB610"/>
      <c r="GC610"/>
      <c r="GD610"/>
      <c r="GE610"/>
      <c r="GF610"/>
      <c r="GG610"/>
      <c r="GH610"/>
      <c r="GI610"/>
      <c r="GJ610"/>
      <c r="GK610"/>
      <c r="GL610"/>
      <c r="GM610"/>
      <c r="GN610"/>
      <c r="GO610"/>
      <c r="GP610"/>
      <c r="GQ610"/>
      <c r="GR610"/>
      <c r="GS610"/>
      <c r="GT610"/>
      <c r="GU610"/>
      <c r="GV610"/>
      <c r="GW610"/>
      <c r="GX610"/>
      <c r="GY610"/>
      <c r="GZ610"/>
      <c r="HA610"/>
      <c r="HB610"/>
      <c r="HC610"/>
      <c r="HD610"/>
      <c r="HE610"/>
      <c r="HF610"/>
      <c r="HG610"/>
      <c r="HH610"/>
      <c r="HI610"/>
      <c r="HJ610"/>
      <c r="HK610"/>
      <c r="HL610"/>
      <c r="HM610"/>
      <c r="HN610"/>
      <c r="HO610"/>
      <c r="HP610"/>
      <c r="HQ610"/>
      <c r="HR610"/>
      <c r="HS610"/>
      <c r="HT610"/>
      <c r="HU610"/>
      <c r="HV610"/>
      <c r="HW610"/>
      <c r="HX610"/>
      <c r="HY610"/>
      <c r="HZ610"/>
      <c r="IA610"/>
      <c r="IB610"/>
      <c r="IC610"/>
      <c r="ID610"/>
      <c r="IE610"/>
      <c r="IF610"/>
      <c r="IG610"/>
      <c r="IH610"/>
      <c r="II610"/>
      <c r="IJ610"/>
      <c r="IK610"/>
      <c r="IL610"/>
      <c r="IM610"/>
      <c r="IN610"/>
      <c r="IO610"/>
      <c r="IP610"/>
      <c r="IQ610"/>
      <c r="IR610"/>
      <c r="IS610"/>
      <c r="IT610"/>
      <c r="IU610"/>
      <c r="IV610"/>
    </row>
    <row r="611" spans="1:256" s="5" customFormat="1" hidden="1" outlineLevel="2" x14ac:dyDescent="0.2">
      <c r="A611" s="18"/>
      <c r="B611" s="18"/>
      <c r="C611" s="36"/>
      <c r="D611" s="485" t="s">
        <v>71</v>
      </c>
      <c r="E611" s="283">
        <v>0</v>
      </c>
      <c r="F611" s="38"/>
      <c r="G611" s="164"/>
      <c r="H611" s="164"/>
      <c r="I611" s="164"/>
      <c r="J611" s="164"/>
      <c r="K611" s="164"/>
      <c r="L611" s="164"/>
      <c r="M611" s="164"/>
      <c r="N611" s="164"/>
      <c r="O611" s="164"/>
      <c r="P611" s="164"/>
      <c r="Q611" s="164"/>
      <c r="R611" s="164"/>
      <c r="S611" s="164"/>
      <c r="T611" s="164"/>
      <c r="U611" s="164"/>
      <c r="V611" s="164"/>
      <c r="W611" s="164"/>
      <c r="X611" s="164"/>
      <c r="Y611" s="164"/>
      <c r="Z611" s="164"/>
      <c r="AA611" s="164"/>
      <c r="AB611" s="164"/>
      <c r="AC611" s="164"/>
      <c r="AD611" s="164"/>
      <c r="AE611" s="164"/>
      <c r="AF611" s="164"/>
      <c r="AG611" s="164"/>
      <c r="AH611" s="164"/>
      <c r="AI611" s="164"/>
      <c r="AJ611" s="164"/>
      <c r="AK611" s="164"/>
      <c r="AL611" s="164"/>
      <c r="AM611" s="164"/>
      <c r="AN611" s="164"/>
      <c r="AO611" s="164"/>
      <c r="AP611" s="164"/>
      <c r="AQ611" s="164"/>
      <c r="AR611" s="164"/>
      <c r="AS611" s="164"/>
      <c r="AT611" s="164"/>
      <c r="AU611" s="164"/>
      <c r="AV611" s="164"/>
      <c r="AW611" s="164"/>
      <c r="AX611" s="164"/>
      <c r="AY611" s="164"/>
      <c r="AZ611" s="164"/>
      <c r="BA611" s="164"/>
      <c r="BB611" s="164"/>
      <c r="BC611" s="164"/>
      <c r="BD611" s="164"/>
      <c r="BE611" s="164"/>
      <c r="BF611" s="164"/>
      <c r="BG611" s="164"/>
      <c r="BH611" s="164"/>
      <c r="BI611" s="164"/>
      <c r="BJ611" s="18"/>
      <c r="BK611" s="18"/>
      <c r="BL611"/>
      <c r="BM611"/>
      <c r="BN611"/>
      <c r="BO611"/>
      <c r="BP611"/>
      <c r="BQ611"/>
      <c r="BR611"/>
      <c r="BS611"/>
      <c r="BT611"/>
      <c r="BU611"/>
      <c r="BV611"/>
      <c r="BW611"/>
      <c r="BX611"/>
      <c r="BY611"/>
      <c r="BZ611"/>
      <c r="CA611"/>
      <c r="CB611"/>
      <c r="CC611"/>
      <c r="CD611"/>
      <c r="CE611"/>
      <c r="CF611"/>
      <c r="CG611"/>
      <c r="CH611"/>
      <c r="CI611"/>
      <c r="CJ611"/>
      <c r="CK611"/>
      <c r="CL611"/>
      <c r="CM611"/>
      <c r="CN611"/>
      <c r="CO611"/>
      <c r="CP611"/>
      <c r="CQ611"/>
      <c r="CR611"/>
      <c r="CS611"/>
      <c r="CT611"/>
      <c r="CU611"/>
      <c r="CV611"/>
      <c r="CW611"/>
      <c r="CX611"/>
      <c r="CY611"/>
      <c r="CZ611"/>
      <c r="DA611"/>
      <c r="DB611"/>
      <c r="DC611"/>
      <c r="DD611"/>
      <c r="DE611"/>
      <c r="DF611"/>
      <c r="DG611"/>
      <c r="DH611"/>
      <c r="DI611"/>
      <c r="DJ611"/>
      <c r="DK611"/>
      <c r="DL611"/>
      <c r="DM611"/>
      <c r="DN611"/>
      <c r="DO611"/>
      <c r="DP611"/>
      <c r="DQ611"/>
      <c r="DR611"/>
      <c r="DS611"/>
      <c r="DT611"/>
      <c r="DU611"/>
      <c r="DV611"/>
      <c r="DW611"/>
      <c r="DX611"/>
      <c r="DY611"/>
      <c r="DZ611"/>
      <c r="EA611"/>
      <c r="EB611"/>
      <c r="EC611"/>
      <c r="ED611"/>
      <c r="EE611"/>
      <c r="EF611"/>
      <c r="EG611"/>
      <c r="EH611"/>
      <c r="EI611"/>
      <c r="EJ611"/>
      <c r="EK611"/>
      <c r="EL611"/>
      <c r="EM611"/>
      <c r="EN611"/>
      <c r="EO611"/>
      <c r="EP611"/>
      <c r="EQ611"/>
      <c r="ER611"/>
      <c r="ES611"/>
      <c r="ET611"/>
      <c r="EU611"/>
      <c r="EV611"/>
      <c r="EW611"/>
      <c r="EX611"/>
      <c r="EY611"/>
      <c r="EZ611"/>
      <c r="FA611"/>
      <c r="FB611"/>
      <c r="FC611"/>
      <c r="FD611"/>
      <c r="FE611"/>
      <c r="FF611"/>
      <c r="FG611"/>
      <c r="FH611"/>
      <c r="FI611"/>
      <c r="FJ611"/>
      <c r="FK611"/>
      <c r="FL611"/>
      <c r="FM611"/>
      <c r="FN611"/>
      <c r="FO611"/>
      <c r="FP611"/>
      <c r="FQ611"/>
      <c r="FR611"/>
      <c r="FS611"/>
      <c r="FT611"/>
      <c r="FU611"/>
      <c r="FV611"/>
      <c r="FW611"/>
      <c r="FX611"/>
      <c r="FY611"/>
      <c r="FZ611"/>
      <c r="GA611"/>
      <c r="GB611"/>
      <c r="GC611"/>
      <c r="GD611"/>
      <c r="GE611"/>
      <c r="GF611"/>
      <c r="GG611"/>
      <c r="GH611"/>
      <c r="GI611"/>
      <c r="GJ611"/>
      <c r="GK611"/>
      <c r="GL611"/>
      <c r="GM611"/>
      <c r="GN611"/>
      <c r="GO611"/>
      <c r="GP611"/>
      <c r="GQ611"/>
      <c r="GR611"/>
      <c r="GS611"/>
      <c r="GT611"/>
      <c r="GU611"/>
      <c r="GV611"/>
      <c r="GW611"/>
      <c r="GX611"/>
      <c r="GY611"/>
      <c r="GZ611"/>
      <c r="HA611"/>
      <c r="HB611"/>
      <c r="HC611"/>
      <c r="HD611"/>
      <c r="HE611"/>
      <c r="HF611"/>
      <c r="HG611"/>
      <c r="HH611"/>
      <c r="HI611"/>
      <c r="HJ611"/>
      <c r="HK611"/>
      <c r="HL611"/>
      <c r="HM611"/>
      <c r="HN611"/>
      <c r="HO611"/>
      <c r="HP611"/>
      <c r="HQ611"/>
      <c r="HR611"/>
      <c r="HS611"/>
      <c r="HT611"/>
      <c r="HU611"/>
      <c r="HV611"/>
      <c r="HW611"/>
      <c r="HX611"/>
      <c r="HY611"/>
      <c r="HZ611"/>
      <c r="IA611"/>
      <c r="IB611"/>
      <c r="IC611"/>
      <c r="ID611"/>
      <c r="IE611"/>
      <c r="IF611"/>
      <c r="IG611"/>
      <c r="IH611"/>
      <c r="II611"/>
      <c r="IJ611"/>
      <c r="IK611"/>
      <c r="IL611"/>
      <c r="IM611"/>
      <c r="IN611"/>
      <c r="IO611"/>
      <c r="IP611"/>
      <c r="IQ611"/>
      <c r="IR611"/>
      <c r="IS611"/>
      <c r="IT611"/>
      <c r="IU611"/>
      <c r="IV611"/>
    </row>
    <row r="612" spans="1:256" s="5" customFormat="1" hidden="1" outlineLevel="2" x14ac:dyDescent="0.2">
      <c r="A612" s="18"/>
      <c r="B612" s="18"/>
      <c r="C612" s="36"/>
      <c r="D612" s="485"/>
      <c r="E612" s="283">
        <v>1</v>
      </c>
      <c r="F612" s="38"/>
      <c r="G612" s="305"/>
      <c r="H612" s="164">
        <f>IF(A11taxstdlife="n/a","n/a",IF(H$3&gt;(A11taxstdlife+$E612),((Input!$G$153+Input!$G$119)*$G$7)-SUM($G612:G612),((Input!$G$153+Input!$G$119)*$G$7)/A11taxstdlife))</f>
        <v>8.6477180428303324E-2</v>
      </c>
      <c r="I612" s="164">
        <f>IF(A11taxstdlife="n/a","n/a",IF(I$3&gt;(A11taxstdlife+$E612),((Input!$G$153+Input!$G$119)*$G$7)-SUM($G612:H612),((Input!$G$153+Input!$G$119)*$G$7)/A11taxstdlife))</f>
        <v>8.6477180428303324E-2</v>
      </c>
      <c r="J612" s="164">
        <f>IF(A11taxstdlife="n/a","n/a",IF(J$3&gt;(A11taxstdlife+$E612),((Input!$G$153+Input!$G$119)*$G$7)-SUM($G612:I612),((Input!$G$153+Input!$G$119)*$G$7)/A11taxstdlife))</f>
        <v>8.6477180428303324E-2</v>
      </c>
      <c r="K612" s="164">
        <f>IF(A11taxstdlife="n/a","n/a",IF(K$3&gt;(A11taxstdlife+$E612),((Input!$G$153+Input!$G$119)*$G$7)-SUM($G612:J612),((Input!$G$153+Input!$G$119)*$G$7)/A11taxstdlife))</f>
        <v>8.6477180428303324E-2</v>
      </c>
      <c r="L612" s="164">
        <f>IF(A11taxstdlife="n/a","n/a",IF(L$3&gt;(A11taxstdlife+$E612),((Input!$G$153+Input!$G$119)*$G$7)-SUM($G612:K612),((Input!$G$153+Input!$G$119)*$G$7)/A11taxstdlife))</f>
        <v>8.6477180428303324E-2</v>
      </c>
      <c r="M612" s="164">
        <f>IF(A11taxstdlife="n/a","n/a",IF(M$3&gt;(A11taxstdlife+$E612),((Input!$G$153+Input!$G$119)*$G$7)-SUM($G612:L612),((Input!$G$153+Input!$G$119)*$G$7)/A11taxstdlife))</f>
        <v>8.6477180428303324E-2</v>
      </c>
      <c r="N612" s="164">
        <f>IF(A11taxstdlife="n/a","n/a",IF(N$3&gt;(A11taxstdlife+$E612),((Input!$G$153+Input!$G$119)*$G$7)-SUM($G612:M612),((Input!$G$153+Input!$G$119)*$G$7)/A11taxstdlife))</f>
        <v>8.6477180428303324E-2</v>
      </c>
      <c r="O612" s="164">
        <f>IF(A11taxstdlife="n/a","n/a",IF(O$3&gt;(A11taxstdlife+$E612),((Input!$G$153+Input!$G$119)*$G$7)-SUM($G612:N612),((Input!$G$153+Input!$G$119)*$G$7)/A11taxstdlife))</f>
        <v>8.6477180428303324E-2</v>
      </c>
      <c r="P612" s="164">
        <f>IF(A11taxstdlife="n/a","n/a",IF(P$3&gt;(A11taxstdlife+$E612),((Input!$G$153+Input!$G$119)*$G$7)-SUM($G612:O612),((Input!$G$153+Input!$G$119)*$G$7)/A11taxstdlife))</f>
        <v>8.6477180428303324E-2</v>
      </c>
      <c r="Q612" s="164">
        <f>IF(A11taxstdlife="n/a","n/a",IF(Q$3&gt;(A11taxstdlife+$E612),((Input!$G$153+Input!$G$119)*$G$7)-SUM($G612:P612),((Input!$G$153+Input!$G$119)*$G$7)/A11taxstdlife))</f>
        <v>8.6477180428303324E-2</v>
      </c>
      <c r="R612" s="164">
        <f>IF(A11taxstdlife="n/a","n/a",IF(R$3&gt;(A11taxstdlife+$E612),((Input!$G$153+Input!$G$119)*$G$7)-SUM($G612:Q612),((Input!$G$153+Input!$G$119)*$G$7)/A11taxstdlife))</f>
        <v>8.6477180428303324E-2</v>
      </c>
      <c r="S612" s="164">
        <f>IF(A11taxstdlife="n/a","n/a",IF(S$3&gt;(A11taxstdlife+$E612),((Input!$G$153+Input!$G$119)*$G$7)-SUM($G612:R612),((Input!$G$153+Input!$G$119)*$G$7)/A11taxstdlife))</f>
        <v>8.6477180428303324E-2</v>
      </c>
      <c r="T612" s="164">
        <f>IF(A11taxstdlife="n/a","n/a",IF(T$3&gt;(A11taxstdlife+$E612),((Input!$G$153+Input!$G$119)*$G$7)-SUM($G612:S612),((Input!$G$153+Input!$G$119)*$G$7)/A11taxstdlife))</f>
        <v>8.6477180428303324E-2</v>
      </c>
      <c r="U612" s="164">
        <f>IF(A11taxstdlife="n/a","n/a",IF(U$3&gt;(A11taxstdlife+$E612),((Input!$G$153+Input!$G$119)*$G$7)-SUM($G612:T612),((Input!$G$153+Input!$G$119)*$G$7)/A11taxstdlife))</f>
        <v>8.6477180428303324E-2</v>
      </c>
      <c r="V612" s="164">
        <f>IF(A11taxstdlife="n/a","n/a",IF(V$3&gt;(A11taxstdlife+$E612),((Input!$G$153+Input!$G$119)*$G$7)-SUM($G612:U612),((Input!$G$153+Input!$G$119)*$G$7)/A11taxstdlife))</f>
        <v>8.6477180428303324E-2</v>
      </c>
      <c r="W612" s="164">
        <f>IF(A11taxstdlife="n/a","n/a",IF(W$3&gt;(A11taxstdlife+$E612),((Input!$G$153+Input!$G$119)*$G$7)-SUM($G612:V612),((Input!$G$153+Input!$G$119)*$G$7)/A11taxstdlife))</f>
        <v>8.6477180428303324E-2</v>
      </c>
      <c r="X612" s="164">
        <f>IF(A11taxstdlife="n/a","n/a",IF(X$3&gt;(A11taxstdlife+$E612),((Input!$G$153+Input!$G$119)*$G$7)-SUM($G612:W612),((Input!$G$153+Input!$G$119)*$G$7)/A11taxstdlife))</f>
        <v>8.6477180428303324E-2</v>
      </c>
      <c r="Y612" s="164">
        <f>IF(A11taxstdlife="n/a","n/a",IF(Y$3&gt;(A11taxstdlife+$E612),((Input!$G$153+Input!$G$119)*$G$7)-SUM($G612:X612),((Input!$G$153+Input!$G$119)*$G$7)/A11taxstdlife))</f>
        <v>8.6477180428303324E-2</v>
      </c>
      <c r="Z612" s="164">
        <f>IF(A11taxstdlife="n/a","n/a",IF(Z$3&gt;(A11taxstdlife+$E612),((Input!$G$153+Input!$G$119)*$G$7)-SUM($G612:Y612),((Input!$G$153+Input!$G$119)*$G$7)/A11taxstdlife))</f>
        <v>8.6477180428303324E-2</v>
      </c>
      <c r="AA612" s="164">
        <f>IF(A11taxstdlife="n/a","n/a",IF(AA$3&gt;(A11taxstdlife+$E612),((Input!$G$153+Input!$G$119)*$G$7)-SUM($G612:Z612),((Input!$G$153+Input!$G$119)*$G$7)/A11taxstdlife))</f>
        <v>8.6477180428303324E-2</v>
      </c>
      <c r="AB612" s="164">
        <f>IF(A11taxstdlife="n/a","n/a",IF(AB$3&gt;(A11taxstdlife+$E612),((Input!$G$153+Input!$G$119)*$G$7)-SUM($G612:AA612),((Input!$G$153+Input!$G$119)*$G$7)/A11taxstdlife))</f>
        <v>8.6477180428303324E-2</v>
      </c>
      <c r="AC612" s="164">
        <f>IF(A11taxstdlife="n/a","n/a",IF(AC$3&gt;(A11taxstdlife+$E612),((Input!$G$153+Input!$G$119)*$G$7)-SUM($G612:AB612),((Input!$G$153+Input!$G$119)*$G$7)/A11taxstdlife))</f>
        <v>8.6477180428303324E-2</v>
      </c>
      <c r="AD612" s="164">
        <f>IF(A11taxstdlife="n/a","n/a",IF(AD$3&gt;(A11taxstdlife+$E612),((Input!$G$153+Input!$G$119)*$G$7)-SUM($G612:AC612),((Input!$G$153+Input!$G$119)*$G$7)/A11taxstdlife))</f>
        <v>8.6477180428303324E-2</v>
      </c>
      <c r="AE612" s="164">
        <f>IF(A11taxstdlife="n/a","n/a",IF(AE$3&gt;(A11taxstdlife+$E612),((Input!$G$153+Input!$G$119)*$G$7)-SUM($G612:AD612),((Input!$G$153+Input!$G$119)*$G$7)/A11taxstdlife))</f>
        <v>8.6477180428303324E-2</v>
      </c>
      <c r="AF612" s="164">
        <f>IF(A11taxstdlife="n/a","n/a",IF(AF$3&gt;(A11taxstdlife+$E612),((Input!$G$153+Input!$G$119)*$G$7)-SUM($G612:AE612),((Input!$G$153+Input!$G$119)*$G$7)/A11taxstdlife))</f>
        <v>8.6477180428303324E-2</v>
      </c>
      <c r="AG612" s="164">
        <f>IF(A11taxstdlife="n/a","n/a",IF(AG$3&gt;(A11taxstdlife+$E612),((Input!$G$153+Input!$G$119)*$G$7)-SUM($G612:AF612),((Input!$G$153+Input!$G$119)*$G$7)/A11taxstdlife))</f>
        <v>8.6477180428303324E-2</v>
      </c>
      <c r="AH612" s="164">
        <f>IF(A11taxstdlife="n/a","n/a",IF(AH$3&gt;(A11taxstdlife+$E612),((Input!$G$153+Input!$G$119)*$G$7)-SUM($G612:AG612),((Input!$G$153+Input!$G$119)*$G$7)/A11taxstdlife))</f>
        <v>8.6477180428303324E-2</v>
      </c>
      <c r="AI612" s="164">
        <f>IF(A11taxstdlife="n/a","n/a",IF(AI$3&gt;(A11taxstdlife+$E612),((Input!$G$153+Input!$G$119)*$G$7)-SUM($G612:AH612),((Input!$G$153+Input!$G$119)*$G$7)/A11taxstdlife))</f>
        <v>8.6477180428303324E-2</v>
      </c>
      <c r="AJ612" s="164">
        <f>IF(A11taxstdlife="n/a","n/a",IF(AJ$3&gt;(A11taxstdlife+$E612),((Input!$G$153+Input!$G$119)*$G$7)-SUM($G612:AI612),((Input!$G$153+Input!$G$119)*$G$7)/A11taxstdlife))</f>
        <v>8.6477180428303324E-2</v>
      </c>
      <c r="AK612" s="164">
        <f>IF(A11taxstdlife="n/a","n/a",IF(AK$3&gt;(A11taxstdlife+$E612),((Input!$G$153+Input!$G$119)*$G$7)-SUM($G612:AJ612),((Input!$G$153+Input!$G$119)*$G$7)/A11taxstdlife))</f>
        <v>8.6477180428303324E-2</v>
      </c>
      <c r="AL612" s="164">
        <f>IF(A11taxstdlife="n/a","n/a",IF(AL$3&gt;(A11taxstdlife+$E612),((Input!$G$153+Input!$G$119)*$G$7)-SUM($G612:AK612),((Input!$G$153+Input!$G$119)*$G$7)/A11taxstdlife))</f>
        <v>8.6477180428303324E-2</v>
      </c>
      <c r="AM612" s="164">
        <f>IF(A11taxstdlife="n/a","n/a",IF(AM$3&gt;(A11taxstdlife+$E612),((Input!$G$153+Input!$G$119)*$G$7)-SUM($G612:AL612),((Input!$G$153+Input!$G$119)*$G$7)/A11taxstdlife))</f>
        <v>8.6477180428303324E-2</v>
      </c>
      <c r="AN612" s="164">
        <f>IF(A11taxstdlife="n/a","n/a",IF(AN$3&gt;(A11taxstdlife+$E612),((Input!$G$153+Input!$G$119)*$G$7)-SUM($G612:AM612),((Input!$G$153+Input!$G$119)*$G$7)/A11taxstdlife))</f>
        <v>8.6477180428303324E-2</v>
      </c>
      <c r="AO612" s="164">
        <f>IF(A11taxstdlife="n/a","n/a",IF(AO$3&gt;(A11taxstdlife+$E612),((Input!$G$153+Input!$G$119)*$G$7)-SUM($G612:AN612),((Input!$G$153+Input!$G$119)*$G$7)/A11taxstdlife))</f>
        <v>8.6477180428303324E-2</v>
      </c>
      <c r="AP612" s="164">
        <f>IF(A11taxstdlife="n/a","n/a",IF(AP$3&gt;(A11taxstdlife+$E612),((Input!$G$153+Input!$G$119)*$G$7)-SUM($G612:AO612),((Input!$G$153+Input!$G$119)*$G$7)/A11taxstdlife))</f>
        <v>8.6477180428303324E-2</v>
      </c>
      <c r="AQ612" s="164">
        <f>IF(A11taxstdlife="n/a","n/a",IF(AQ$3&gt;(A11taxstdlife+$E612),((Input!$G$153+Input!$G$119)*$G$7)-SUM($G612:AP612),((Input!$G$153+Input!$G$119)*$G$7)/A11taxstdlife))</f>
        <v>8.6477180428303324E-2</v>
      </c>
      <c r="AR612" s="164">
        <f>IF(A11taxstdlife="n/a","n/a",IF(AR$3&gt;(A11taxstdlife+$E612),((Input!$G$153+Input!$G$119)*$G$7)-SUM($G612:AQ612),((Input!$G$153+Input!$G$119)*$G$7)/A11taxstdlife))</f>
        <v>8.6477180428303324E-2</v>
      </c>
      <c r="AS612" s="164">
        <f>IF(A11taxstdlife="n/a","n/a",IF(AS$3&gt;(A11taxstdlife+$E612),((Input!$G$153+Input!$G$119)*$G$7)-SUM($G612:AR612),((Input!$G$153+Input!$G$119)*$G$7)/A11taxstdlife))</f>
        <v>8.6477180428303324E-2</v>
      </c>
      <c r="AT612" s="164">
        <f>IF(A11taxstdlife="n/a","n/a",IF(AT$3&gt;(A11taxstdlife+$E612),((Input!$G$153+Input!$G$119)*$G$7)-SUM($G612:AS612),((Input!$G$153+Input!$G$119)*$G$7)/A11taxstdlife))</f>
        <v>8.6477180428303324E-2</v>
      </c>
      <c r="AU612" s="164">
        <f>IF(A11taxstdlife="n/a","n/a",IF(AU$3&gt;(A11taxstdlife+$E612),((Input!$G$153+Input!$G$119)*$G$7)-SUM($G612:AT612),((Input!$G$153+Input!$G$119)*$G$7)/A11taxstdlife))</f>
        <v>8.6477180428303324E-2</v>
      </c>
      <c r="AV612" s="164">
        <f>IF(A11taxstdlife="n/a","n/a",IF(AV$3&gt;(A11taxstdlife+$E612),((Input!$G$153+Input!$G$119)*$G$7)-SUM($G612:AU612),((Input!$G$153+Input!$G$119)*$G$7)/A11taxstdlife))</f>
        <v>8.6477180428303324E-2</v>
      </c>
      <c r="AW612" s="164">
        <f>IF(A11taxstdlife="n/a","n/a",IF(AW$3&gt;(A11taxstdlife+$E612),((Input!$G$153+Input!$G$119)*$G$7)-SUM($G612:AV612),((Input!$G$153+Input!$G$119)*$G$7)/A11taxstdlife))</f>
        <v>8.6477180428303324E-2</v>
      </c>
      <c r="AX612" s="164">
        <f>IF(A11taxstdlife="n/a","n/a",IF(AX$3&gt;(A11taxstdlife+$E612),((Input!$G$153+Input!$G$119)*$G$7)-SUM($G612:AW612),((Input!$G$153+Input!$G$119)*$G$7)/A11taxstdlife))</f>
        <v>8.6477180428303324E-2</v>
      </c>
      <c r="AY612" s="164">
        <f>IF(A11taxstdlife="n/a","n/a",IF(AY$3&gt;(A11taxstdlife+$E612),((Input!$G$153+Input!$G$119)*$G$7)-SUM($G612:AX612),((Input!$G$153+Input!$G$119)*$G$7)/A11taxstdlife))</f>
        <v>8.6477180428303324E-2</v>
      </c>
      <c r="AZ612" s="164">
        <f>IF(A11taxstdlife="n/a","n/a",IF(AZ$3&gt;(A11taxstdlife+$E612),((Input!$G$153+Input!$G$119)*$G$7)-SUM($G612:AY612),((Input!$G$153+Input!$G$119)*$G$7)/A11taxstdlife))</f>
        <v>8.6477180428303324E-2</v>
      </c>
      <c r="BA612" s="164">
        <f>IF(A11taxstdlife="n/a","n/a",IF(BA$3&gt;(A11taxstdlife+$E612),((Input!$G$153+Input!$G$119)*$G$7)-SUM($G612:AZ612),((Input!$G$153+Input!$G$119)*$G$7)/A11taxstdlife))</f>
        <v>8.6477180428303324E-2</v>
      </c>
      <c r="BB612" s="164">
        <f>IF(A11taxstdlife="n/a","n/a",IF(BB$3&gt;(A11taxstdlife+$E612),((Input!$G$153+Input!$G$119)*$G$7)-SUM($G612:BA612),((Input!$G$153+Input!$G$119)*$G$7)/A11taxstdlife))</f>
        <v>8.6477180428303324E-2</v>
      </c>
      <c r="BC612" s="164">
        <f>IF(A11taxstdlife="n/a","n/a",IF(BC$3&gt;(A11taxstdlife+$E612),((Input!$G$153+Input!$G$119)*$G$7)-SUM($G612:BB612),((Input!$G$153+Input!$G$119)*$G$7)/A11taxstdlife))</f>
        <v>5.1886308256982261E-2</v>
      </c>
      <c r="BD612" s="164">
        <f>IF(A11taxstdlife="n/a","n/a",IF(BD$3&gt;(A11taxstdlife+$E612),((Input!$G$153+Input!$G$119)*$G$7)-SUM($G612:BC612),((Input!$G$153+Input!$G$119)*$G$7)/A11taxstdlife))</f>
        <v>0</v>
      </c>
      <c r="BE612" s="164">
        <f>IF(A11taxstdlife="n/a","n/a",IF(BE$3&gt;(A11taxstdlife+$E612),((Input!$G$153+Input!$G$119)*$G$7)-SUM($G612:BD612),((Input!$G$153+Input!$G$119)*$G$7)/A11taxstdlife))</f>
        <v>0</v>
      </c>
      <c r="BF612" s="164">
        <f>IF(A11taxstdlife="n/a","n/a",IF(BF$3&gt;(A11taxstdlife+$E612),((Input!$G$153+Input!$G$119)*$G$7)-SUM($G612:BE612),((Input!$G$153+Input!$G$119)*$G$7)/A11taxstdlife))</f>
        <v>0</v>
      </c>
      <c r="BG612" s="164">
        <f>IF(A11taxstdlife="n/a","n/a",IF(BG$3&gt;(A11taxstdlife+$E612),((Input!$G$153+Input!$G$119)*$G$7)-SUM($G612:BF612),((Input!$G$153+Input!$G$119)*$G$7)/A11taxstdlife))</f>
        <v>0</v>
      </c>
      <c r="BH612" s="164">
        <f>IF(A11taxstdlife="n/a","n/a",IF(BH$3&gt;(A11taxstdlife+$E612),((Input!$G$153+Input!$G$119)*$G$7)-SUM($G612:BG612),((Input!$G$153+Input!$G$119)*$G$7)/A11taxstdlife))</f>
        <v>0</v>
      </c>
      <c r="BI612" s="164">
        <f>IF(A11taxstdlife="n/a","n/a",IF(BI$3&gt;(A11taxstdlife+$E612),((Input!$G$153+Input!$G$119)*$G$7)-SUM($G612:BH612),((Input!$G$153+Input!$G$119)*$G$7)/A11taxstdlife))</f>
        <v>0</v>
      </c>
      <c r="BJ612" s="18"/>
      <c r="BK612" s="18"/>
      <c r="BL612"/>
      <c r="BM612"/>
      <c r="BN612"/>
      <c r="BO612"/>
      <c r="BP612"/>
      <c r="BQ612"/>
      <c r="BR612"/>
      <c r="BS612"/>
      <c r="BT612"/>
      <c r="BU612"/>
      <c r="BV612"/>
      <c r="BW612"/>
      <c r="BX612"/>
      <c r="BY612"/>
      <c r="BZ612"/>
      <c r="CA612"/>
      <c r="CB612"/>
      <c r="CC612"/>
      <c r="CD612"/>
      <c r="CE612"/>
      <c r="CF612"/>
      <c r="CG612"/>
      <c r="CH612"/>
      <c r="CI612"/>
      <c r="CJ612"/>
      <c r="CK612"/>
      <c r="CL612"/>
      <c r="CM612"/>
      <c r="CN612"/>
      <c r="CO612"/>
      <c r="CP612"/>
      <c r="CQ612"/>
      <c r="CR612"/>
      <c r="CS612"/>
      <c r="CT612"/>
      <c r="CU612"/>
      <c r="CV612"/>
      <c r="CW612"/>
      <c r="CX612"/>
      <c r="CY612"/>
      <c r="CZ612"/>
      <c r="DA612"/>
      <c r="DB612"/>
      <c r="DC612"/>
      <c r="DD612"/>
      <c r="DE612"/>
      <c r="DF612"/>
      <c r="DG612"/>
      <c r="DH612"/>
      <c r="DI612"/>
      <c r="DJ612"/>
      <c r="DK612"/>
      <c r="DL612"/>
      <c r="DM612"/>
      <c r="DN612"/>
      <c r="DO612"/>
      <c r="DP612"/>
      <c r="DQ612"/>
      <c r="DR612"/>
      <c r="DS612"/>
      <c r="DT612"/>
      <c r="DU612"/>
      <c r="DV612"/>
      <c r="DW612"/>
      <c r="DX612"/>
      <c r="DY612"/>
      <c r="DZ612"/>
      <c r="EA612"/>
      <c r="EB612"/>
      <c r="EC612"/>
      <c r="ED612"/>
      <c r="EE612"/>
      <c r="EF612"/>
      <c r="EG612"/>
      <c r="EH612"/>
      <c r="EI612"/>
      <c r="EJ612"/>
      <c r="EK612"/>
      <c r="EL612"/>
      <c r="EM612"/>
      <c r="EN612"/>
      <c r="EO612"/>
      <c r="EP612"/>
      <c r="EQ612"/>
      <c r="ER612"/>
      <c r="ES612"/>
      <c r="ET612"/>
      <c r="EU612"/>
      <c r="EV612"/>
      <c r="EW612"/>
      <c r="EX612"/>
      <c r="EY612"/>
      <c r="EZ612"/>
      <c r="FA612"/>
      <c r="FB612"/>
      <c r="FC612"/>
      <c r="FD612"/>
      <c r="FE612"/>
      <c r="FF612"/>
      <c r="FG612"/>
      <c r="FH612"/>
      <c r="FI612"/>
      <c r="FJ612"/>
      <c r="FK612"/>
      <c r="FL612"/>
      <c r="FM612"/>
      <c r="FN612"/>
      <c r="FO612"/>
      <c r="FP612"/>
      <c r="FQ612"/>
      <c r="FR612"/>
      <c r="FS612"/>
      <c r="FT612"/>
      <c r="FU612"/>
      <c r="FV612"/>
      <c r="FW612"/>
      <c r="FX612"/>
      <c r="FY612"/>
      <c r="FZ612"/>
      <c r="GA612"/>
      <c r="GB612"/>
      <c r="GC612"/>
      <c r="GD612"/>
      <c r="GE612"/>
      <c r="GF612"/>
      <c r="GG612"/>
      <c r="GH612"/>
      <c r="GI612"/>
      <c r="GJ612"/>
      <c r="GK612"/>
      <c r="GL612"/>
      <c r="GM612"/>
      <c r="GN612"/>
      <c r="GO612"/>
      <c r="GP612"/>
      <c r="GQ612"/>
      <c r="GR612"/>
      <c r="GS612"/>
      <c r="GT612"/>
      <c r="GU612"/>
      <c r="GV612"/>
      <c r="GW612"/>
      <c r="GX612"/>
      <c r="GY612"/>
      <c r="GZ612"/>
      <c r="HA612"/>
      <c r="HB612"/>
      <c r="HC612"/>
      <c r="HD612"/>
      <c r="HE612"/>
      <c r="HF612"/>
      <c r="HG612"/>
      <c r="HH612"/>
      <c r="HI612"/>
      <c r="HJ612"/>
      <c r="HK612"/>
      <c r="HL612"/>
      <c r="HM612"/>
      <c r="HN612"/>
      <c r="HO612"/>
      <c r="HP612"/>
      <c r="HQ612"/>
      <c r="HR612"/>
      <c r="HS612"/>
      <c r="HT612"/>
      <c r="HU612"/>
      <c r="HV612"/>
      <c r="HW612"/>
      <c r="HX612"/>
      <c r="HY612"/>
      <c r="HZ612"/>
      <c r="IA612"/>
      <c r="IB612"/>
      <c r="IC612"/>
      <c r="ID612"/>
      <c r="IE612"/>
      <c r="IF612"/>
      <c r="IG612"/>
      <c r="IH612"/>
      <c r="II612"/>
      <c r="IJ612"/>
      <c r="IK612"/>
      <c r="IL612"/>
      <c r="IM612"/>
      <c r="IN612"/>
      <c r="IO612"/>
      <c r="IP612"/>
      <c r="IQ612"/>
      <c r="IR612"/>
      <c r="IS612"/>
      <c r="IT612"/>
      <c r="IU612"/>
      <c r="IV612"/>
    </row>
    <row r="613" spans="1:256" s="5" customFormat="1" hidden="1" outlineLevel="2" x14ac:dyDescent="0.2">
      <c r="A613" s="18"/>
      <c r="B613" s="18"/>
      <c r="C613" s="36"/>
      <c r="D613" s="485"/>
      <c r="E613" s="283">
        <v>2</v>
      </c>
      <c r="F613" s="38"/>
      <c r="G613" s="306"/>
      <c r="H613" s="307"/>
      <c r="I613" s="164">
        <f>IF(A11taxstdlife="n/a","n/a",IF(I$3&gt;(A11taxstdlife+$E613),((Input!$H$153+Input!$H$119)*$H$7)-SUM($H613:H613),((Input!$H$153+Input!$H$119)*$H$7)/A11taxstdlife))</f>
        <v>2.9693255153335329E-3</v>
      </c>
      <c r="J613" s="164">
        <f>IF(A11taxstdlife="n/a","n/a",IF(J$3&gt;(A11taxstdlife+$E613),((Input!$H$153+Input!$H$119)*$H$7)-SUM($H613:I613),((Input!$H$153+Input!$H$119)*$H$7)/A11taxstdlife))</f>
        <v>2.9693255153335329E-3</v>
      </c>
      <c r="K613" s="164">
        <f>IF(A11taxstdlife="n/a","n/a",IF(K$3&gt;(A11taxstdlife+$E613),((Input!$H$153+Input!$H$119)*$H$7)-SUM($H613:J613),((Input!$H$153+Input!$H$119)*$H$7)/A11taxstdlife))</f>
        <v>2.9693255153335329E-3</v>
      </c>
      <c r="L613" s="164">
        <f>IF(A11taxstdlife="n/a","n/a",IF(L$3&gt;(A11taxstdlife+$E613),((Input!$H$153+Input!$H$119)*$H$7)-SUM($H613:K613),((Input!$H$153+Input!$H$119)*$H$7)/A11taxstdlife))</f>
        <v>2.9693255153335329E-3</v>
      </c>
      <c r="M613" s="164">
        <f>IF(A11taxstdlife="n/a","n/a",IF(M$3&gt;(A11taxstdlife+$E613),((Input!$H$153+Input!$H$119)*$H$7)-SUM($H613:L613),((Input!$H$153+Input!$H$119)*$H$7)/A11taxstdlife))</f>
        <v>2.9693255153335329E-3</v>
      </c>
      <c r="N613" s="164">
        <f>IF(A11taxstdlife="n/a","n/a",IF(N$3&gt;(A11taxstdlife+$E613),((Input!$H$153+Input!$H$119)*$H$7)-SUM($H613:M613),((Input!$H$153+Input!$H$119)*$H$7)/A11taxstdlife))</f>
        <v>2.9693255153335329E-3</v>
      </c>
      <c r="O613" s="164">
        <f>IF(A11taxstdlife="n/a","n/a",IF(O$3&gt;(A11taxstdlife+$E613),((Input!$H$153+Input!$H$119)*$H$7)-SUM($H613:N613),((Input!$H$153+Input!$H$119)*$H$7)/A11taxstdlife))</f>
        <v>2.9693255153335329E-3</v>
      </c>
      <c r="P613" s="164">
        <f>IF(A11taxstdlife="n/a","n/a",IF(P$3&gt;(A11taxstdlife+$E613),((Input!$H$153+Input!$H$119)*$H$7)-SUM($H613:O613),((Input!$H$153+Input!$H$119)*$H$7)/A11taxstdlife))</f>
        <v>2.9693255153335329E-3</v>
      </c>
      <c r="Q613" s="164">
        <f>IF(A11taxstdlife="n/a","n/a",IF(Q$3&gt;(A11taxstdlife+$E613),((Input!$H$153+Input!$H$119)*$H$7)-SUM($H613:P613),((Input!$H$153+Input!$H$119)*$H$7)/A11taxstdlife))</f>
        <v>2.9693255153335329E-3</v>
      </c>
      <c r="R613" s="164">
        <f>IF(A11taxstdlife="n/a","n/a",IF(R$3&gt;(A11taxstdlife+$E613),((Input!$H$153+Input!$H$119)*$H$7)-SUM($H613:Q613),((Input!$H$153+Input!$H$119)*$H$7)/A11taxstdlife))</f>
        <v>2.9693255153335329E-3</v>
      </c>
      <c r="S613" s="164">
        <f>IF(A11taxstdlife="n/a","n/a",IF(S$3&gt;(A11taxstdlife+$E613),((Input!$H$153+Input!$H$119)*$H$7)-SUM($H613:R613),((Input!$H$153+Input!$H$119)*$H$7)/A11taxstdlife))</f>
        <v>2.9693255153335329E-3</v>
      </c>
      <c r="T613" s="164">
        <f>IF(A11taxstdlife="n/a","n/a",IF(T$3&gt;(A11taxstdlife+$E613),((Input!$H$153+Input!$H$119)*$H$7)-SUM($H613:S613),((Input!$H$153+Input!$H$119)*$H$7)/A11taxstdlife))</f>
        <v>2.9693255153335329E-3</v>
      </c>
      <c r="U613" s="164">
        <f>IF(A11taxstdlife="n/a","n/a",IF(U$3&gt;(A11taxstdlife+$E613),((Input!$H$153+Input!$H$119)*$H$7)-SUM($H613:T613),((Input!$H$153+Input!$H$119)*$H$7)/A11taxstdlife))</f>
        <v>2.9693255153335329E-3</v>
      </c>
      <c r="V613" s="164">
        <f>IF(A11taxstdlife="n/a","n/a",IF(V$3&gt;(A11taxstdlife+$E613),((Input!$H$153+Input!$H$119)*$H$7)-SUM($H613:U613),((Input!$H$153+Input!$H$119)*$H$7)/A11taxstdlife))</f>
        <v>2.9693255153335329E-3</v>
      </c>
      <c r="W613" s="164">
        <f>IF(A11taxstdlife="n/a","n/a",IF(W$3&gt;(A11taxstdlife+$E613),((Input!$H$153+Input!$H$119)*$H$7)-SUM($H613:V613),((Input!$H$153+Input!$H$119)*$H$7)/A11taxstdlife))</f>
        <v>2.9693255153335329E-3</v>
      </c>
      <c r="X613" s="164">
        <f>IF(A11taxstdlife="n/a","n/a",IF(X$3&gt;(A11taxstdlife+$E613),((Input!$H$153+Input!$H$119)*$H$7)-SUM($H613:W613),((Input!$H$153+Input!$H$119)*$H$7)/A11taxstdlife))</f>
        <v>2.9693255153335329E-3</v>
      </c>
      <c r="Y613" s="164">
        <f>IF(A11taxstdlife="n/a","n/a",IF(Y$3&gt;(A11taxstdlife+$E613),((Input!$H$153+Input!$H$119)*$H$7)-SUM($H613:X613),((Input!$H$153+Input!$H$119)*$H$7)/A11taxstdlife))</f>
        <v>2.9693255153335329E-3</v>
      </c>
      <c r="Z613" s="164">
        <f>IF(A11taxstdlife="n/a","n/a",IF(Z$3&gt;(A11taxstdlife+$E613),((Input!$H$153+Input!$H$119)*$H$7)-SUM($H613:Y613),((Input!$H$153+Input!$H$119)*$H$7)/A11taxstdlife))</f>
        <v>2.9693255153335329E-3</v>
      </c>
      <c r="AA613" s="164">
        <f>IF(A11taxstdlife="n/a","n/a",IF(AA$3&gt;(A11taxstdlife+$E613),((Input!$H$153+Input!$H$119)*$H$7)-SUM($H613:Z613),((Input!$H$153+Input!$H$119)*$H$7)/A11taxstdlife))</f>
        <v>2.9693255153335329E-3</v>
      </c>
      <c r="AB613" s="164">
        <f>IF(A11taxstdlife="n/a","n/a",IF(AB$3&gt;(A11taxstdlife+$E613),((Input!$H$153+Input!$H$119)*$H$7)-SUM($H613:AA613),((Input!$H$153+Input!$H$119)*$H$7)/A11taxstdlife))</f>
        <v>2.9693255153335329E-3</v>
      </c>
      <c r="AC613" s="164">
        <f>IF(A11taxstdlife="n/a","n/a",IF(AC$3&gt;(A11taxstdlife+$E613),((Input!$H$153+Input!$H$119)*$H$7)-SUM($H613:AB613),((Input!$H$153+Input!$H$119)*$H$7)/A11taxstdlife))</f>
        <v>2.9693255153335329E-3</v>
      </c>
      <c r="AD613" s="164">
        <f>IF(A11taxstdlife="n/a","n/a",IF(AD$3&gt;(A11taxstdlife+$E613),((Input!$H$153+Input!$H$119)*$H$7)-SUM($H613:AC613),((Input!$H$153+Input!$H$119)*$H$7)/A11taxstdlife))</f>
        <v>2.9693255153335329E-3</v>
      </c>
      <c r="AE613" s="164">
        <f>IF(A11taxstdlife="n/a","n/a",IF(AE$3&gt;(A11taxstdlife+$E613),((Input!$H$153+Input!$H$119)*$H$7)-SUM($H613:AD613),((Input!$H$153+Input!$H$119)*$H$7)/A11taxstdlife))</f>
        <v>2.9693255153335329E-3</v>
      </c>
      <c r="AF613" s="164">
        <f>IF(A11taxstdlife="n/a","n/a",IF(AF$3&gt;(A11taxstdlife+$E613),((Input!$H$153+Input!$H$119)*$H$7)-SUM($H613:AE613),((Input!$H$153+Input!$H$119)*$H$7)/A11taxstdlife))</f>
        <v>2.9693255153335329E-3</v>
      </c>
      <c r="AG613" s="164">
        <f>IF(A11taxstdlife="n/a","n/a",IF(AG$3&gt;(A11taxstdlife+$E613),((Input!$H$153+Input!$H$119)*$H$7)-SUM($H613:AF613),((Input!$H$153+Input!$H$119)*$H$7)/A11taxstdlife))</f>
        <v>2.9693255153335329E-3</v>
      </c>
      <c r="AH613" s="164">
        <f>IF(A11taxstdlife="n/a","n/a",IF(AH$3&gt;(A11taxstdlife+$E613),((Input!$H$153+Input!$H$119)*$H$7)-SUM($H613:AG613),((Input!$H$153+Input!$H$119)*$H$7)/A11taxstdlife))</f>
        <v>2.9693255153335329E-3</v>
      </c>
      <c r="AI613" s="164">
        <f>IF(A11taxstdlife="n/a","n/a",IF(AI$3&gt;(A11taxstdlife+$E613),((Input!$H$153+Input!$H$119)*$H$7)-SUM($H613:AH613),((Input!$H$153+Input!$H$119)*$H$7)/A11taxstdlife))</f>
        <v>2.9693255153335329E-3</v>
      </c>
      <c r="AJ613" s="164">
        <f>IF(A11taxstdlife="n/a","n/a",IF(AJ$3&gt;(A11taxstdlife+$E613),((Input!$H$153+Input!$H$119)*$H$7)-SUM($H613:AI613),((Input!$H$153+Input!$H$119)*$H$7)/A11taxstdlife))</f>
        <v>2.9693255153335329E-3</v>
      </c>
      <c r="AK613" s="164">
        <f>IF(A11taxstdlife="n/a","n/a",IF(AK$3&gt;(A11taxstdlife+$E613),((Input!$H$153+Input!$H$119)*$H$7)-SUM($H613:AJ613),((Input!$H$153+Input!$H$119)*$H$7)/A11taxstdlife))</f>
        <v>2.9693255153335329E-3</v>
      </c>
      <c r="AL613" s="164">
        <f>IF(A11taxstdlife="n/a","n/a",IF(AL$3&gt;(A11taxstdlife+$E613),((Input!$H$153+Input!$H$119)*$H$7)-SUM($H613:AK613),((Input!$H$153+Input!$H$119)*$H$7)/A11taxstdlife))</f>
        <v>2.9693255153335329E-3</v>
      </c>
      <c r="AM613" s="164">
        <f>IF(A11taxstdlife="n/a","n/a",IF(AM$3&gt;(A11taxstdlife+$E613),((Input!$H$153+Input!$H$119)*$H$7)-SUM($H613:AL613),((Input!$H$153+Input!$H$119)*$H$7)/A11taxstdlife))</f>
        <v>2.9693255153335329E-3</v>
      </c>
      <c r="AN613" s="164">
        <f>IF(A11taxstdlife="n/a","n/a",IF(AN$3&gt;(A11taxstdlife+$E613),((Input!$H$153+Input!$H$119)*$H$7)-SUM($H613:AM613),((Input!$H$153+Input!$H$119)*$H$7)/A11taxstdlife))</f>
        <v>2.9693255153335329E-3</v>
      </c>
      <c r="AO613" s="164">
        <f>IF(A11taxstdlife="n/a","n/a",IF(AO$3&gt;(A11taxstdlife+$E613),((Input!$H$153+Input!$H$119)*$H$7)-SUM($H613:AN613),((Input!$H$153+Input!$H$119)*$H$7)/A11taxstdlife))</f>
        <v>2.9693255153335329E-3</v>
      </c>
      <c r="AP613" s="164">
        <f>IF(A11taxstdlife="n/a","n/a",IF(AP$3&gt;(A11taxstdlife+$E613),((Input!$H$153+Input!$H$119)*$H$7)-SUM($H613:AO613),((Input!$H$153+Input!$H$119)*$H$7)/A11taxstdlife))</f>
        <v>2.9693255153335329E-3</v>
      </c>
      <c r="AQ613" s="164">
        <f>IF(A11taxstdlife="n/a","n/a",IF(AQ$3&gt;(A11taxstdlife+$E613),((Input!$H$153+Input!$H$119)*$H$7)-SUM($H613:AP613),((Input!$H$153+Input!$H$119)*$H$7)/A11taxstdlife))</f>
        <v>2.9693255153335329E-3</v>
      </c>
      <c r="AR613" s="164">
        <f>IF(A11taxstdlife="n/a","n/a",IF(AR$3&gt;(A11taxstdlife+$E613),((Input!$H$153+Input!$H$119)*$H$7)-SUM($H613:AQ613),((Input!$H$153+Input!$H$119)*$H$7)/A11taxstdlife))</f>
        <v>2.9693255153335329E-3</v>
      </c>
      <c r="AS613" s="164">
        <f>IF(A11taxstdlife="n/a","n/a",IF(AS$3&gt;(A11taxstdlife+$E613),((Input!$H$153+Input!$H$119)*$H$7)-SUM($H613:AR613),((Input!$H$153+Input!$H$119)*$H$7)/A11taxstdlife))</f>
        <v>2.9693255153335329E-3</v>
      </c>
      <c r="AT613" s="164">
        <f>IF(A11taxstdlife="n/a","n/a",IF(AT$3&gt;(A11taxstdlife+$E613),((Input!$H$153+Input!$H$119)*$H$7)-SUM($H613:AS613),((Input!$H$153+Input!$H$119)*$H$7)/A11taxstdlife))</f>
        <v>2.9693255153335329E-3</v>
      </c>
      <c r="AU613" s="164">
        <f>IF(A11taxstdlife="n/a","n/a",IF(AU$3&gt;(A11taxstdlife+$E613),((Input!$H$153+Input!$H$119)*$H$7)-SUM($H613:AT613),((Input!$H$153+Input!$H$119)*$H$7)/A11taxstdlife))</f>
        <v>2.9693255153335329E-3</v>
      </c>
      <c r="AV613" s="164">
        <f>IF(A11taxstdlife="n/a","n/a",IF(AV$3&gt;(A11taxstdlife+$E613),((Input!$H$153+Input!$H$119)*$H$7)-SUM($H613:AU613),((Input!$H$153+Input!$H$119)*$H$7)/A11taxstdlife))</f>
        <v>2.9693255153335329E-3</v>
      </c>
      <c r="AW613" s="164">
        <f>IF(A11taxstdlife="n/a","n/a",IF(AW$3&gt;(A11taxstdlife+$E613),((Input!$H$153+Input!$H$119)*$H$7)-SUM($H613:AV613),((Input!$H$153+Input!$H$119)*$H$7)/A11taxstdlife))</f>
        <v>2.9693255153335329E-3</v>
      </c>
      <c r="AX613" s="164">
        <f>IF(A11taxstdlife="n/a","n/a",IF(AX$3&gt;(A11taxstdlife+$E613),((Input!$H$153+Input!$H$119)*$H$7)-SUM($H613:AW613),((Input!$H$153+Input!$H$119)*$H$7)/A11taxstdlife))</f>
        <v>2.9693255153335329E-3</v>
      </c>
      <c r="AY613" s="164">
        <f>IF(A11taxstdlife="n/a","n/a",IF(AY$3&gt;(A11taxstdlife+$E613),((Input!$H$153+Input!$H$119)*$H$7)-SUM($H613:AX613),((Input!$H$153+Input!$H$119)*$H$7)/A11taxstdlife))</f>
        <v>2.9693255153335329E-3</v>
      </c>
      <c r="AZ613" s="164">
        <f>IF(A11taxstdlife="n/a","n/a",IF(AZ$3&gt;(A11taxstdlife+$E613),((Input!$H$153+Input!$H$119)*$H$7)-SUM($H613:AY613),((Input!$H$153+Input!$H$119)*$H$7)/A11taxstdlife))</f>
        <v>2.9693255153335329E-3</v>
      </c>
      <c r="BA613" s="164">
        <f>IF(A11taxstdlife="n/a","n/a",IF(BA$3&gt;(A11taxstdlife+$E613),((Input!$H$153+Input!$H$119)*$H$7)-SUM($H613:AZ613),((Input!$H$153+Input!$H$119)*$H$7)/A11taxstdlife))</f>
        <v>2.9693255153335329E-3</v>
      </c>
      <c r="BB613" s="164">
        <f>IF(A11taxstdlife="n/a","n/a",IF(BB$3&gt;(A11taxstdlife+$E613),((Input!$H$153+Input!$H$119)*$H$7)-SUM($H613:BA613),((Input!$H$153+Input!$H$119)*$H$7)/A11taxstdlife))</f>
        <v>2.9693255153335329E-3</v>
      </c>
      <c r="BC613" s="164">
        <f>IF(A11taxstdlife="n/a","n/a",IF(BC$3&gt;(A11taxstdlife+$E613),((Input!$H$153+Input!$H$119)*$H$7)-SUM($H613:BB613),((Input!$H$153+Input!$H$119)*$H$7)/A11taxstdlife))</f>
        <v>2.9693255153335329E-3</v>
      </c>
      <c r="BD613" s="164">
        <f>IF(A11taxstdlife="n/a","n/a",IF(BD$3&gt;(A11taxstdlife+$E613),((Input!$H$153+Input!$H$119)*$H$7)-SUM($H613:BC613),((Input!$H$153+Input!$H$119)*$H$7)/A11taxstdlife))</f>
        <v>1.7815953092001069E-3</v>
      </c>
      <c r="BE613" s="164">
        <f>IF(A11taxstdlife="n/a","n/a",IF(BE$3&gt;(A11taxstdlife+$E613),((Input!$H$153+Input!$H$119)*$H$7)-SUM($H613:BD613),((Input!$H$153+Input!$H$119)*$H$7)/A11taxstdlife))</f>
        <v>0</v>
      </c>
      <c r="BF613" s="164">
        <f>IF(A11taxstdlife="n/a","n/a",IF(BF$3&gt;(A11taxstdlife+$E613),((Input!$H$153+Input!$H$119)*$H$7)-SUM($H613:BE613),((Input!$H$153+Input!$H$119)*$H$7)/A11taxstdlife))</f>
        <v>0</v>
      </c>
      <c r="BG613" s="164">
        <f>IF(A11taxstdlife="n/a","n/a",IF(BG$3&gt;(A11taxstdlife+$E613),((Input!$H$153+Input!$H$119)*$H$7)-SUM($H613:BF613),((Input!$H$153+Input!$H$119)*$H$7)/A11taxstdlife))</f>
        <v>0</v>
      </c>
      <c r="BH613" s="164">
        <f>IF(A11taxstdlife="n/a","n/a",IF(BH$3&gt;(A11taxstdlife+$E613),((Input!$H$153+Input!$H$119)*$H$7)-SUM($H613:BG613),((Input!$H$153+Input!$H$119)*$H$7)/A11taxstdlife))</f>
        <v>0</v>
      </c>
      <c r="BI613" s="164">
        <f>IF(A11taxstdlife="n/a","n/a",IF(BI$3&gt;(A11taxstdlife+$E613),((Input!$H$153+Input!$H$119)*$H$7)-SUM($H613:BH613),((Input!$H$153+Input!$H$119)*$H$7)/A11taxstdlife))</f>
        <v>0</v>
      </c>
      <c r="BJ613" s="18"/>
      <c r="BK613" s="18"/>
      <c r="BL613"/>
      <c r="BM613"/>
      <c r="BN613"/>
      <c r="BO613"/>
      <c r="BP613"/>
      <c r="BQ613"/>
      <c r="BR613"/>
      <c r="BS613"/>
      <c r="BT613"/>
      <c r="BU613"/>
      <c r="BV613"/>
      <c r="BW613"/>
      <c r="BX613"/>
      <c r="BY613"/>
      <c r="BZ613"/>
      <c r="CA613"/>
      <c r="CB613"/>
      <c r="CC613"/>
      <c r="CD613"/>
      <c r="CE613"/>
      <c r="CF613"/>
      <c r="CG613"/>
      <c r="CH613"/>
      <c r="CI613"/>
      <c r="CJ613"/>
      <c r="CK613"/>
      <c r="CL613"/>
      <c r="CM613"/>
      <c r="CN613"/>
      <c r="CO613"/>
      <c r="CP613"/>
      <c r="CQ613"/>
      <c r="CR613"/>
      <c r="CS613"/>
      <c r="CT613"/>
      <c r="CU613"/>
      <c r="CV613"/>
      <c r="CW613"/>
      <c r="CX613"/>
      <c r="CY613"/>
      <c r="CZ613"/>
      <c r="DA613"/>
      <c r="DB613"/>
      <c r="DC613"/>
      <c r="DD613"/>
      <c r="DE613"/>
      <c r="DF613"/>
      <c r="DG613"/>
      <c r="DH613"/>
      <c r="DI613"/>
      <c r="DJ613"/>
      <c r="DK613"/>
      <c r="DL613"/>
      <c r="DM613"/>
      <c r="DN613"/>
      <c r="DO613"/>
      <c r="DP613"/>
      <c r="DQ613"/>
      <c r="DR613"/>
      <c r="DS613"/>
      <c r="DT613"/>
      <c r="DU613"/>
      <c r="DV613"/>
      <c r="DW613"/>
      <c r="DX613"/>
      <c r="DY613"/>
      <c r="DZ613"/>
      <c r="EA613"/>
      <c r="EB613"/>
      <c r="EC613"/>
      <c r="ED613"/>
      <c r="EE613"/>
      <c r="EF613"/>
      <c r="EG613"/>
      <c r="EH613"/>
      <c r="EI613"/>
      <c r="EJ613"/>
      <c r="EK613"/>
      <c r="EL613"/>
      <c r="EM613"/>
      <c r="EN613"/>
      <c r="EO613"/>
      <c r="EP613"/>
      <c r="EQ613"/>
      <c r="ER613"/>
      <c r="ES613"/>
      <c r="ET613"/>
      <c r="EU613"/>
      <c r="EV613"/>
      <c r="EW613"/>
      <c r="EX613"/>
      <c r="EY613"/>
      <c r="EZ613"/>
      <c r="FA613"/>
      <c r="FB613"/>
      <c r="FC613"/>
      <c r="FD613"/>
      <c r="FE613"/>
      <c r="FF613"/>
      <c r="FG613"/>
      <c r="FH613"/>
      <c r="FI613"/>
      <c r="FJ613"/>
      <c r="FK613"/>
      <c r="FL613"/>
      <c r="FM613"/>
      <c r="FN613"/>
      <c r="FO613"/>
      <c r="FP613"/>
      <c r="FQ613"/>
      <c r="FR613"/>
      <c r="FS613"/>
      <c r="FT613"/>
      <c r="FU613"/>
      <c r="FV613"/>
      <c r="FW613"/>
      <c r="FX613"/>
      <c r="FY613"/>
      <c r="FZ613"/>
      <c r="GA613"/>
      <c r="GB613"/>
      <c r="GC613"/>
      <c r="GD613"/>
      <c r="GE613"/>
      <c r="GF613"/>
      <c r="GG613"/>
      <c r="GH613"/>
      <c r="GI613"/>
      <c r="GJ613"/>
      <c r="GK613"/>
      <c r="GL613"/>
      <c r="GM613"/>
      <c r="GN613"/>
      <c r="GO613"/>
      <c r="GP613"/>
      <c r="GQ613"/>
      <c r="GR613"/>
      <c r="GS613"/>
      <c r="GT613"/>
      <c r="GU613"/>
      <c r="GV613"/>
      <c r="GW613"/>
      <c r="GX613"/>
      <c r="GY613"/>
      <c r="GZ613"/>
      <c r="HA613"/>
      <c r="HB613"/>
      <c r="HC613"/>
      <c r="HD613"/>
      <c r="HE613"/>
      <c r="HF613"/>
      <c r="HG613"/>
      <c r="HH613"/>
      <c r="HI613"/>
      <c r="HJ613"/>
      <c r="HK613"/>
      <c r="HL613"/>
      <c r="HM613"/>
      <c r="HN613"/>
      <c r="HO613"/>
      <c r="HP613"/>
      <c r="HQ613"/>
      <c r="HR613"/>
      <c r="HS613"/>
      <c r="HT613"/>
      <c r="HU613"/>
      <c r="HV613"/>
      <c r="HW613"/>
      <c r="HX613"/>
      <c r="HY613"/>
      <c r="HZ613"/>
      <c r="IA613"/>
      <c r="IB613"/>
      <c r="IC613"/>
      <c r="ID613"/>
      <c r="IE613"/>
      <c r="IF613"/>
      <c r="IG613"/>
      <c r="IH613"/>
      <c r="II613"/>
      <c r="IJ613"/>
      <c r="IK613"/>
      <c r="IL613"/>
      <c r="IM613"/>
      <c r="IN613"/>
      <c r="IO613"/>
      <c r="IP613"/>
      <c r="IQ613"/>
      <c r="IR613"/>
      <c r="IS613"/>
      <c r="IT613"/>
      <c r="IU613"/>
      <c r="IV613"/>
    </row>
    <row r="614" spans="1:256" s="5" customFormat="1" hidden="1" outlineLevel="2" x14ac:dyDescent="0.2">
      <c r="A614" s="18"/>
      <c r="B614" s="18"/>
      <c r="C614" s="36"/>
      <c r="D614" s="485"/>
      <c r="E614" s="283">
        <v>3</v>
      </c>
      <c r="F614" s="38"/>
      <c r="G614" s="306"/>
      <c r="H614" s="308"/>
      <c r="I614" s="307"/>
      <c r="J614" s="164">
        <f>IF(A11taxstdlife="n/a","n/a",IF(J$3&gt;(A11taxstdlife+$E614),((Input!$I$153+Input!$I$119)*$I$7)-SUM($I614:I614),((Input!$I$153+Input!$I$119)*$I$7)/A11taxstdlife))</f>
        <v>4.2537553746001561E-3</v>
      </c>
      <c r="K614" s="164">
        <f>IF(A11taxstdlife="n/a","n/a",IF(K$3&gt;(A11taxstdlife+$E614),((Input!$I$153+Input!$I$119)*$I$7)-SUM($I614:J614),((Input!$I$153+Input!$I$119)*$I$7)/A11taxstdlife))</f>
        <v>4.2537553746001561E-3</v>
      </c>
      <c r="L614" s="164">
        <f>IF(A11taxstdlife="n/a","n/a",IF(L$3&gt;(A11taxstdlife+$E614),((Input!$I$153+Input!$I$119)*$I$7)-SUM($I614:K614),((Input!$I$153+Input!$I$119)*$I$7)/A11taxstdlife))</f>
        <v>4.2537553746001561E-3</v>
      </c>
      <c r="M614" s="164">
        <f>IF(A11taxstdlife="n/a","n/a",IF(M$3&gt;(A11taxstdlife+$E614),((Input!$I$153+Input!$I$119)*$I$7)-SUM($I614:L614),((Input!$I$153+Input!$I$119)*$I$7)/A11taxstdlife))</f>
        <v>4.2537553746001561E-3</v>
      </c>
      <c r="N614" s="164">
        <f>IF(A11taxstdlife="n/a","n/a",IF(N$3&gt;(A11taxstdlife+$E614),((Input!$I$153+Input!$I$119)*$I$7)-SUM($I614:M614),((Input!$I$153+Input!$I$119)*$I$7)/A11taxstdlife))</f>
        <v>4.2537553746001561E-3</v>
      </c>
      <c r="O614" s="164">
        <f>IF(A11taxstdlife="n/a","n/a",IF(O$3&gt;(A11taxstdlife+$E614),((Input!$I$153+Input!$I$119)*$I$7)-SUM($I614:N614),((Input!$I$153+Input!$I$119)*$I$7)/A11taxstdlife))</f>
        <v>4.2537553746001561E-3</v>
      </c>
      <c r="P614" s="164">
        <f>IF(A11taxstdlife="n/a","n/a",IF(P$3&gt;(A11taxstdlife+$E614),((Input!$I$153+Input!$I$119)*$I$7)-SUM($I614:O614),((Input!$I$153+Input!$I$119)*$I$7)/A11taxstdlife))</f>
        <v>4.2537553746001561E-3</v>
      </c>
      <c r="Q614" s="164">
        <f>IF(A11taxstdlife="n/a","n/a",IF(Q$3&gt;(A11taxstdlife+$E614),((Input!$I$153+Input!$I$119)*$I$7)-SUM($I614:P614),((Input!$I$153+Input!$I$119)*$I$7)/A11taxstdlife))</f>
        <v>4.2537553746001561E-3</v>
      </c>
      <c r="R614" s="164">
        <f>IF(A11taxstdlife="n/a","n/a",IF(R$3&gt;(A11taxstdlife+$E614),((Input!$I$153+Input!$I$119)*$I$7)-SUM($I614:Q614),((Input!$I$153+Input!$I$119)*$I$7)/A11taxstdlife))</f>
        <v>4.2537553746001561E-3</v>
      </c>
      <c r="S614" s="164">
        <f>IF(A11taxstdlife="n/a","n/a",IF(S$3&gt;(A11taxstdlife+$E614),((Input!$I$153+Input!$I$119)*$I$7)-SUM($I614:R614),((Input!$I$153+Input!$I$119)*$I$7)/A11taxstdlife))</f>
        <v>4.2537553746001561E-3</v>
      </c>
      <c r="T614" s="164">
        <f>IF(A11taxstdlife="n/a","n/a",IF(T$3&gt;(A11taxstdlife+$E614),((Input!$I$153+Input!$I$119)*$I$7)-SUM($I614:S614),((Input!$I$153+Input!$I$119)*$I$7)/A11taxstdlife))</f>
        <v>4.2537553746001561E-3</v>
      </c>
      <c r="U614" s="164">
        <f>IF(A11taxstdlife="n/a","n/a",IF(U$3&gt;(A11taxstdlife+$E614),((Input!$I$153+Input!$I$119)*$I$7)-SUM($I614:T614),((Input!$I$153+Input!$I$119)*$I$7)/A11taxstdlife))</f>
        <v>4.2537553746001561E-3</v>
      </c>
      <c r="V614" s="164">
        <f>IF(A11taxstdlife="n/a","n/a",IF(V$3&gt;(A11taxstdlife+$E614),((Input!$I$153+Input!$I$119)*$I$7)-SUM($I614:U614),((Input!$I$153+Input!$I$119)*$I$7)/A11taxstdlife))</f>
        <v>4.2537553746001561E-3</v>
      </c>
      <c r="W614" s="164">
        <f>IF(A11taxstdlife="n/a","n/a",IF(W$3&gt;(A11taxstdlife+$E614),((Input!$I$153+Input!$I$119)*$I$7)-SUM($I614:V614),((Input!$I$153+Input!$I$119)*$I$7)/A11taxstdlife))</f>
        <v>4.2537553746001561E-3</v>
      </c>
      <c r="X614" s="164">
        <f>IF(A11taxstdlife="n/a","n/a",IF(X$3&gt;(A11taxstdlife+$E614),((Input!$I$153+Input!$I$119)*$I$7)-SUM($I614:W614),((Input!$I$153+Input!$I$119)*$I$7)/A11taxstdlife))</f>
        <v>4.2537553746001561E-3</v>
      </c>
      <c r="Y614" s="164">
        <f>IF(A11taxstdlife="n/a","n/a",IF(Y$3&gt;(A11taxstdlife+$E614),((Input!$I$153+Input!$I$119)*$I$7)-SUM($I614:X614),((Input!$I$153+Input!$I$119)*$I$7)/A11taxstdlife))</f>
        <v>4.2537553746001561E-3</v>
      </c>
      <c r="Z614" s="164">
        <f>IF(A11taxstdlife="n/a","n/a",IF(Z$3&gt;(A11taxstdlife+$E614),((Input!$I$153+Input!$I$119)*$I$7)-SUM($I614:Y614),((Input!$I$153+Input!$I$119)*$I$7)/A11taxstdlife))</f>
        <v>4.2537553746001561E-3</v>
      </c>
      <c r="AA614" s="164">
        <f>IF(A11taxstdlife="n/a","n/a",IF(AA$3&gt;(A11taxstdlife+$E614),((Input!$I$153+Input!$I$119)*$I$7)-SUM($I614:Z614),((Input!$I$153+Input!$I$119)*$I$7)/A11taxstdlife))</f>
        <v>4.2537553746001561E-3</v>
      </c>
      <c r="AB614" s="164">
        <f>IF(A11taxstdlife="n/a","n/a",IF(AB$3&gt;(A11taxstdlife+$E614),((Input!$I$153+Input!$I$119)*$I$7)-SUM($I614:AA614),((Input!$I$153+Input!$I$119)*$I$7)/A11taxstdlife))</f>
        <v>4.2537553746001561E-3</v>
      </c>
      <c r="AC614" s="164">
        <f>IF(A11taxstdlife="n/a","n/a",IF(AC$3&gt;(A11taxstdlife+$E614),((Input!$I$153+Input!$I$119)*$I$7)-SUM($I614:AB614),((Input!$I$153+Input!$I$119)*$I$7)/A11taxstdlife))</f>
        <v>4.2537553746001561E-3</v>
      </c>
      <c r="AD614" s="164">
        <f>IF(A11taxstdlife="n/a","n/a",IF(AD$3&gt;(A11taxstdlife+$E614),((Input!$I$153+Input!$I$119)*$I$7)-SUM($I614:AC614),((Input!$I$153+Input!$I$119)*$I$7)/A11taxstdlife))</f>
        <v>4.2537553746001561E-3</v>
      </c>
      <c r="AE614" s="164">
        <f>IF(A11taxstdlife="n/a","n/a",IF(AE$3&gt;(A11taxstdlife+$E614),((Input!$I$153+Input!$I$119)*$I$7)-SUM($I614:AD614),((Input!$I$153+Input!$I$119)*$I$7)/A11taxstdlife))</f>
        <v>4.2537553746001561E-3</v>
      </c>
      <c r="AF614" s="164">
        <f>IF(A11taxstdlife="n/a","n/a",IF(AF$3&gt;(A11taxstdlife+$E614),((Input!$I$153+Input!$I$119)*$I$7)-SUM($I614:AE614),((Input!$I$153+Input!$I$119)*$I$7)/A11taxstdlife))</f>
        <v>4.2537553746001561E-3</v>
      </c>
      <c r="AG614" s="164">
        <f>IF(A11taxstdlife="n/a","n/a",IF(AG$3&gt;(A11taxstdlife+$E614),((Input!$I$153+Input!$I$119)*$I$7)-SUM($I614:AF614),((Input!$I$153+Input!$I$119)*$I$7)/A11taxstdlife))</f>
        <v>4.2537553746001561E-3</v>
      </c>
      <c r="AH614" s="164">
        <f>IF(A11taxstdlife="n/a","n/a",IF(AH$3&gt;(A11taxstdlife+$E614),((Input!$I$153+Input!$I$119)*$I$7)-SUM($I614:AG614),((Input!$I$153+Input!$I$119)*$I$7)/A11taxstdlife))</f>
        <v>4.2537553746001561E-3</v>
      </c>
      <c r="AI614" s="164">
        <f>IF(A11taxstdlife="n/a","n/a",IF(AI$3&gt;(A11taxstdlife+$E614),((Input!$I$153+Input!$I$119)*$I$7)-SUM($I614:AH614),((Input!$I$153+Input!$I$119)*$I$7)/A11taxstdlife))</f>
        <v>4.2537553746001561E-3</v>
      </c>
      <c r="AJ614" s="164">
        <f>IF(A11taxstdlife="n/a","n/a",IF(AJ$3&gt;(A11taxstdlife+$E614),((Input!$I$153+Input!$I$119)*$I$7)-SUM($I614:AI614),((Input!$I$153+Input!$I$119)*$I$7)/A11taxstdlife))</f>
        <v>4.2537553746001561E-3</v>
      </c>
      <c r="AK614" s="164">
        <f>IF(A11taxstdlife="n/a","n/a",IF(AK$3&gt;(A11taxstdlife+$E614),((Input!$I$153+Input!$I$119)*$I$7)-SUM($I614:AJ614),((Input!$I$153+Input!$I$119)*$I$7)/A11taxstdlife))</f>
        <v>4.2537553746001561E-3</v>
      </c>
      <c r="AL614" s="164">
        <f>IF(A11taxstdlife="n/a","n/a",IF(AL$3&gt;(A11taxstdlife+$E614),((Input!$I$153+Input!$I$119)*$I$7)-SUM($I614:AK614),((Input!$I$153+Input!$I$119)*$I$7)/A11taxstdlife))</f>
        <v>4.2537553746001561E-3</v>
      </c>
      <c r="AM614" s="164">
        <f>IF(A11taxstdlife="n/a","n/a",IF(AM$3&gt;(A11taxstdlife+$E614),((Input!$I$153+Input!$I$119)*$I$7)-SUM($I614:AL614),((Input!$I$153+Input!$I$119)*$I$7)/A11taxstdlife))</f>
        <v>4.2537553746001561E-3</v>
      </c>
      <c r="AN614" s="164">
        <f>IF(A11taxstdlife="n/a","n/a",IF(AN$3&gt;(A11taxstdlife+$E614),((Input!$I$153+Input!$I$119)*$I$7)-SUM($I614:AM614),((Input!$I$153+Input!$I$119)*$I$7)/A11taxstdlife))</f>
        <v>4.2537553746001561E-3</v>
      </c>
      <c r="AO614" s="164">
        <f>IF(A11taxstdlife="n/a","n/a",IF(AO$3&gt;(A11taxstdlife+$E614),((Input!$I$153+Input!$I$119)*$I$7)-SUM($I614:AN614),((Input!$I$153+Input!$I$119)*$I$7)/A11taxstdlife))</f>
        <v>4.2537553746001561E-3</v>
      </c>
      <c r="AP614" s="164">
        <f>IF(A11taxstdlife="n/a","n/a",IF(AP$3&gt;(A11taxstdlife+$E614),((Input!$I$153+Input!$I$119)*$I$7)-SUM($I614:AO614),((Input!$I$153+Input!$I$119)*$I$7)/A11taxstdlife))</f>
        <v>4.2537553746001561E-3</v>
      </c>
      <c r="AQ614" s="164">
        <f>IF(A11taxstdlife="n/a","n/a",IF(AQ$3&gt;(A11taxstdlife+$E614),((Input!$I$153+Input!$I$119)*$I$7)-SUM($I614:AP614),((Input!$I$153+Input!$I$119)*$I$7)/A11taxstdlife))</f>
        <v>4.2537553746001561E-3</v>
      </c>
      <c r="AR614" s="164">
        <f>IF(A11taxstdlife="n/a","n/a",IF(AR$3&gt;(A11taxstdlife+$E614),((Input!$I$153+Input!$I$119)*$I$7)-SUM($I614:AQ614),((Input!$I$153+Input!$I$119)*$I$7)/A11taxstdlife))</f>
        <v>4.2537553746001561E-3</v>
      </c>
      <c r="AS614" s="164">
        <f>IF(A11taxstdlife="n/a","n/a",IF(AS$3&gt;(A11taxstdlife+$E614),((Input!$I$153+Input!$I$119)*$I$7)-SUM($I614:AR614),((Input!$I$153+Input!$I$119)*$I$7)/A11taxstdlife))</f>
        <v>4.2537553746001561E-3</v>
      </c>
      <c r="AT614" s="164">
        <f>IF(A11taxstdlife="n/a","n/a",IF(AT$3&gt;(A11taxstdlife+$E614),((Input!$I$153+Input!$I$119)*$I$7)-SUM($I614:AS614),((Input!$I$153+Input!$I$119)*$I$7)/A11taxstdlife))</f>
        <v>4.2537553746001561E-3</v>
      </c>
      <c r="AU614" s="164">
        <f>IF(A11taxstdlife="n/a","n/a",IF(AU$3&gt;(A11taxstdlife+$E614),((Input!$I$153+Input!$I$119)*$I$7)-SUM($I614:AT614),((Input!$I$153+Input!$I$119)*$I$7)/A11taxstdlife))</f>
        <v>4.2537553746001561E-3</v>
      </c>
      <c r="AV614" s="164">
        <f>IF(A11taxstdlife="n/a","n/a",IF(AV$3&gt;(A11taxstdlife+$E614),((Input!$I$153+Input!$I$119)*$I$7)-SUM($I614:AU614),((Input!$I$153+Input!$I$119)*$I$7)/A11taxstdlife))</f>
        <v>4.2537553746001561E-3</v>
      </c>
      <c r="AW614" s="164">
        <f>IF(A11taxstdlife="n/a","n/a",IF(AW$3&gt;(A11taxstdlife+$E614),((Input!$I$153+Input!$I$119)*$I$7)-SUM($I614:AV614),((Input!$I$153+Input!$I$119)*$I$7)/A11taxstdlife))</f>
        <v>4.2537553746001561E-3</v>
      </c>
      <c r="AX614" s="164">
        <f>IF(A11taxstdlife="n/a","n/a",IF(AX$3&gt;(A11taxstdlife+$E614),((Input!$I$153+Input!$I$119)*$I$7)-SUM($I614:AW614),((Input!$I$153+Input!$I$119)*$I$7)/A11taxstdlife))</f>
        <v>4.2537553746001561E-3</v>
      </c>
      <c r="AY614" s="164">
        <f>IF(A11taxstdlife="n/a","n/a",IF(AY$3&gt;(A11taxstdlife+$E614),((Input!$I$153+Input!$I$119)*$I$7)-SUM($I614:AX614),((Input!$I$153+Input!$I$119)*$I$7)/A11taxstdlife))</f>
        <v>4.2537553746001561E-3</v>
      </c>
      <c r="AZ614" s="164">
        <f>IF(A11taxstdlife="n/a","n/a",IF(AZ$3&gt;(A11taxstdlife+$E614),((Input!$I$153+Input!$I$119)*$I$7)-SUM($I614:AY614),((Input!$I$153+Input!$I$119)*$I$7)/A11taxstdlife))</f>
        <v>4.2537553746001561E-3</v>
      </c>
      <c r="BA614" s="164">
        <f>IF(A11taxstdlife="n/a","n/a",IF(BA$3&gt;(A11taxstdlife+$E614),((Input!$I$153+Input!$I$119)*$I$7)-SUM($I614:AZ614),((Input!$I$153+Input!$I$119)*$I$7)/A11taxstdlife))</f>
        <v>4.2537553746001561E-3</v>
      </c>
      <c r="BB614" s="164">
        <f>IF(A11taxstdlife="n/a","n/a",IF(BB$3&gt;(A11taxstdlife+$E614),((Input!$I$153+Input!$I$119)*$I$7)-SUM($I614:BA614),((Input!$I$153+Input!$I$119)*$I$7)/A11taxstdlife))</f>
        <v>4.2537553746001561E-3</v>
      </c>
      <c r="BC614" s="164">
        <f>IF(A11taxstdlife="n/a","n/a",IF(BC$3&gt;(A11taxstdlife+$E614),((Input!$I$153+Input!$I$119)*$I$7)-SUM($I614:BB614),((Input!$I$153+Input!$I$119)*$I$7)/A11taxstdlife))</f>
        <v>4.2537553746001561E-3</v>
      </c>
      <c r="BD614" s="164">
        <f>IF(A11taxstdlife="n/a","n/a",IF(BD$3&gt;(A11taxstdlife+$E614),((Input!$I$153+Input!$I$119)*$I$7)-SUM($I614:BC614),((Input!$I$153+Input!$I$119)*$I$7)/A11taxstdlife))</f>
        <v>4.2537553746001561E-3</v>
      </c>
      <c r="BE614" s="164">
        <f>IF(A11taxstdlife="n/a","n/a",IF(BE$3&gt;(A11taxstdlife+$E614),((Input!$I$153+Input!$I$119)*$I$7)-SUM($I614:BD614),((Input!$I$153+Input!$I$119)*$I$7)/A11taxstdlife))</f>
        <v>2.5522532247601593E-3</v>
      </c>
      <c r="BF614" s="164">
        <f>IF(A11taxstdlife="n/a","n/a",IF(BF$3&gt;(A11taxstdlife+$E614),((Input!$I$153+Input!$I$119)*$I$7)-SUM($I614:BE614),((Input!$I$153+Input!$I$119)*$I$7)/A11taxstdlife))</f>
        <v>0</v>
      </c>
      <c r="BG614" s="164">
        <f>IF(A11taxstdlife="n/a","n/a",IF(BG$3&gt;(A11taxstdlife+$E614),((Input!$I$153+Input!$I$119)*$I$7)-SUM($I614:BF614),((Input!$I$153+Input!$I$119)*$I$7)/A11taxstdlife))</f>
        <v>0</v>
      </c>
      <c r="BH614" s="164">
        <f>IF(A11taxstdlife="n/a","n/a",IF(BH$3&gt;(A11taxstdlife+$E614),((Input!$I$153+Input!$I$119)*$I$7)-SUM($I614:BG614),((Input!$I$153+Input!$I$119)*$I$7)/A11taxstdlife))</f>
        <v>0</v>
      </c>
      <c r="BI614" s="164">
        <f>IF(A11taxstdlife="n/a","n/a",IF(BI$3&gt;(A11taxstdlife+$E614),((Input!$I$153+Input!$I$119)*$I$7)-SUM($I614:BH614),((Input!$I$153+Input!$I$119)*$I$7)/A11taxstdlife))</f>
        <v>0</v>
      </c>
      <c r="BJ614" s="18"/>
      <c r="BK614" s="18"/>
      <c r="BL614"/>
      <c r="BM614"/>
      <c r="BN614"/>
      <c r="BO614"/>
      <c r="BP614"/>
      <c r="BQ614"/>
      <c r="BR614"/>
      <c r="BS614"/>
      <c r="BT614"/>
      <c r="BU614"/>
      <c r="BV614"/>
      <c r="BW614"/>
      <c r="BX614"/>
      <c r="BY614"/>
      <c r="BZ614"/>
      <c r="CA614"/>
      <c r="CB614"/>
      <c r="CC614"/>
      <c r="CD614"/>
      <c r="CE614"/>
      <c r="CF614"/>
      <c r="CG614"/>
      <c r="CH614"/>
      <c r="CI614"/>
      <c r="CJ614"/>
      <c r="CK614"/>
      <c r="CL614"/>
      <c r="CM614"/>
      <c r="CN614"/>
      <c r="CO614"/>
      <c r="CP614"/>
      <c r="CQ614"/>
      <c r="CR614"/>
      <c r="CS614"/>
      <c r="CT614"/>
      <c r="CU614"/>
      <c r="CV614"/>
      <c r="CW614"/>
      <c r="CX614"/>
      <c r="CY614"/>
      <c r="CZ614"/>
      <c r="DA614"/>
      <c r="DB614"/>
      <c r="DC614"/>
      <c r="DD614"/>
      <c r="DE614"/>
      <c r="DF614"/>
      <c r="DG614"/>
      <c r="DH614"/>
      <c r="DI614"/>
      <c r="DJ614"/>
      <c r="DK614"/>
      <c r="DL614"/>
      <c r="DM614"/>
      <c r="DN614"/>
      <c r="DO614"/>
      <c r="DP614"/>
      <c r="DQ614"/>
      <c r="DR614"/>
      <c r="DS614"/>
      <c r="DT614"/>
      <c r="DU614"/>
      <c r="DV614"/>
      <c r="DW614"/>
      <c r="DX614"/>
      <c r="DY614"/>
      <c r="DZ614"/>
      <c r="EA614"/>
      <c r="EB614"/>
      <c r="EC614"/>
      <c r="ED614"/>
      <c r="EE614"/>
      <c r="EF614"/>
      <c r="EG614"/>
      <c r="EH614"/>
      <c r="EI614"/>
      <c r="EJ614"/>
      <c r="EK614"/>
      <c r="EL614"/>
      <c r="EM614"/>
      <c r="EN614"/>
      <c r="EO614"/>
      <c r="EP614"/>
      <c r="EQ614"/>
      <c r="ER614"/>
      <c r="ES614"/>
      <c r="ET614"/>
      <c r="EU614"/>
      <c r="EV614"/>
      <c r="EW614"/>
      <c r="EX614"/>
      <c r="EY614"/>
      <c r="EZ614"/>
      <c r="FA614"/>
      <c r="FB614"/>
      <c r="FC614"/>
      <c r="FD614"/>
      <c r="FE614"/>
      <c r="FF614"/>
      <c r="FG614"/>
      <c r="FH614"/>
      <c r="FI614"/>
      <c r="FJ614"/>
      <c r="FK614"/>
      <c r="FL614"/>
      <c r="FM614"/>
      <c r="FN614"/>
      <c r="FO614"/>
      <c r="FP614"/>
      <c r="FQ614"/>
      <c r="FR614"/>
      <c r="FS614"/>
      <c r="FT614"/>
      <c r="FU614"/>
      <c r="FV614"/>
      <c r="FW614"/>
      <c r="FX614"/>
      <c r="FY614"/>
      <c r="FZ614"/>
      <c r="GA614"/>
      <c r="GB614"/>
      <c r="GC614"/>
      <c r="GD614"/>
      <c r="GE614"/>
      <c r="GF614"/>
      <c r="GG614"/>
      <c r="GH614"/>
      <c r="GI614"/>
      <c r="GJ614"/>
      <c r="GK614"/>
      <c r="GL614"/>
      <c r="GM614"/>
      <c r="GN614"/>
      <c r="GO614"/>
      <c r="GP614"/>
      <c r="GQ614"/>
      <c r="GR614"/>
      <c r="GS614"/>
      <c r="GT614"/>
      <c r="GU614"/>
      <c r="GV614"/>
      <c r="GW614"/>
      <c r="GX614"/>
      <c r="GY614"/>
      <c r="GZ614"/>
      <c r="HA614"/>
      <c r="HB614"/>
      <c r="HC614"/>
      <c r="HD614"/>
      <c r="HE614"/>
      <c r="HF614"/>
      <c r="HG614"/>
      <c r="HH614"/>
      <c r="HI614"/>
      <c r="HJ614"/>
      <c r="HK614"/>
      <c r="HL614"/>
      <c r="HM614"/>
      <c r="HN614"/>
      <c r="HO614"/>
      <c r="HP614"/>
      <c r="HQ614"/>
      <c r="HR614"/>
      <c r="HS614"/>
      <c r="HT614"/>
      <c r="HU614"/>
      <c r="HV614"/>
      <c r="HW614"/>
      <c r="HX614"/>
      <c r="HY614"/>
      <c r="HZ614"/>
      <c r="IA614"/>
      <c r="IB614"/>
      <c r="IC614"/>
      <c r="ID614"/>
      <c r="IE614"/>
      <c r="IF614"/>
      <c r="IG614"/>
      <c r="IH614"/>
      <c r="II614"/>
      <c r="IJ614"/>
      <c r="IK614"/>
      <c r="IL614"/>
      <c r="IM614"/>
      <c r="IN614"/>
      <c r="IO614"/>
      <c r="IP614"/>
      <c r="IQ614"/>
      <c r="IR614"/>
      <c r="IS614"/>
      <c r="IT614"/>
      <c r="IU614"/>
      <c r="IV614"/>
    </row>
    <row r="615" spans="1:256" s="5" customFormat="1" hidden="1" outlineLevel="2" x14ac:dyDescent="0.2">
      <c r="A615" s="18"/>
      <c r="B615" s="18"/>
      <c r="C615" s="36"/>
      <c r="D615" s="485"/>
      <c r="E615" s="283">
        <v>4</v>
      </c>
      <c r="F615" s="38"/>
      <c r="G615" s="306"/>
      <c r="H615" s="308"/>
      <c r="I615" s="308"/>
      <c r="J615" s="307"/>
      <c r="K615" s="164">
        <f>IF(A11taxstdlife="n/a","n/a",IF(K$3&gt;(A11taxstdlife+$E615),((Input!$J$153+Input!$J$119)*$J$7)-SUM($J615:J615),((Input!$J$153+Input!$J$119)*$J$7)/A11taxstdlife))</f>
        <v>2.6958129218654647E-3</v>
      </c>
      <c r="L615" s="164">
        <f>IF(A11taxstdlife="n/a","n/a",IF(L$3&gt;(A11taxstdlife+$E615),((Input!$J$153+Input!$J$119)*$J$7)-SUM($J615:K615),((Input!$J$153+Input!$J$119)*$J$7)/A11taxstdlife))</f>
        <v>2.6958129218654647E-3</v>
      </c>
      <c r="M615" s="164">
        <f>IF(A11taxstdlife="n/a","n/a",IF(M$3&gt;(A11taxstdlife+$E615),((Input!$J$153+Input!$J$119)*$J$7)-SUM($J615:L615),((Input!$J$153+Input!$J$119)*$J$7)/A11taxstdlife))</f>
        <v>2.6958129218654647E-3</v>
      </c>
      <c r="N615" s="164">
        <f>IF(A11taxstdlife="n/a","n/a",IF(N$3&gt;(A11taxstdlife+$E615),((Input!$J$153+Input!$J$119)*$J$7)-SUM($J615:M615),((Input!$J$153+Input!$J$119)*$J$7)/A11taxstdlife))</f>
        <v>2.6958129218654647E-3</v>
      </c>
      <c r="O615" s="164">
        <f>IF(A11taxstdlife="n/a","n/a",IF(O$3&gt;(A11taxstdlife+$E615),((Input!$J$153+Input!$J$119)*$J$7)-SUM($J615:N615),((Input!$J$153+Input!$J$119)*$J$7)/A11taxstdlife))</f>
        <v>2.6958129218654647E-3</v>
      </c>
      <c r="P615" s="164">
        <f>IF(A11taxstdlife="n/a","n/a",IF(P$3&gt;(A11taxstdlife+$E615),((Input!$J$153+Input!$J$119)*$J$7)-SUM($J615:O615),((Input!$J$153+Input!$J$119)*$J$7)/A11taxstdlife))</f>
        <v>2.6958129218654647E-3</v>
      </c>
      <c r="Q615" s="164">
        <f>IF(A11taxstdlife="n/a","n/a",IF(Q$3&gt;(A11taxstdlife+$E615),((Input!$J$153+Input!$J$119)*$J$7)-SUM($J615:P615),((Input!$J$153+Input!$J$119)*$J$7)/A11taxstdlife))</f>
        <v>2.6958129218654647E-3</v>
      </c>
      <c r="R615" s="164">
        <f>IF(A11taxstdlife="n/a","n/a",IF(R$3&gt;(A11taxstdlife+$E615),((Input!$J$153+Input!$J$119)*$J$7)-SUM($J615:Q615),((Input!$J$153+Input!$J$119)*$J$7)/A11taxstdlife))</f>
        <v>2.6958129218654647E-3</v>
      </c>
      <c r="S615" s="164">
        <f>IF(A11taxstdlife="n/a","n/a",IF(S$3&gt;(A11taxstdlife+$E615),((Input!$J$153+Input!$J$119)*$J$7)-SUM($J615:R615),((Input!$J$153+Input!$J$119)*$J$7)/A11taxstdlife))</f>
        <v>2.6958129218654647E-3</v>
      </c>
      <c r="T615" s="164">
        <f>IF(A11taxstdlife="n/a","n/a",IF(T$3&gt;(A11taxstdlife+$E615),((Input!$J$153+Input!$J$119)*$J$7)-SUM($J615:S615),((Input!$J$153+Input!$J$119)*$J$7)/A11taxstdlife))</f>
        <v>2.6958129218654647E-3</v>
      </c>
      <c r="U615" s="164">
        <f>IF(A11taxstdlife="n/a","n/a",IF(U$3&gt;(A11taxstdlife+$E615),((Input!$J$153+Input!$J$119)*$J$7)-SUM($J615:T615),((Input!$J$153+Input!$J$119)*$J$7)/A11taxstdlife))</f>
        <v>2.6958129218654647E-3</v>
      </c>
      <c r="V615" s="164">
        <f>IF(A11taxstdlife="n/a","n/a",IF(V$3&gt;(A11taxstdlife+$E615),((Input!$J$153+Input!$J$119)*$J$7)-SUM($J615:U615),((Input!$J$153+Input!$J$119)*$J$7)/A11taxstdlife))</f>
        <v>2.6958129218654647E-3</v>
      </c>
      <c r="W615" s="164">
        <f>IF(A11taxstdlife="n/a","n/a",IF(W$3&gt;(A11taxstdlife+$E615),((Input!$J$153+Input!$J$119)*$J$7)-SUM($J615:V615),((Input!$J$153+Input!$J$119)*$J$7)/A11taxstdlife))</f>
        <v>2.6958129218654647E-3</v>
      </c>
      <c r="X615" s="164">
        <f>IF(A11taxstdlife="n/a","n/a",IF(X$3&gt;(A11taxstdlife+$E615),((Input!$J$153+Input!$J$119)*$J$7)-SUM($J615:W615),((Input!$J$153+Input!$J$119)*$J$7)/A11taxstdlife))</f>
        <v>2.6958129218654647E-3</v>
      </c>
      <c r="Y615" s="164">
        <f>IF(A11taxstdlife="n/a","n/a",IF(Y$3&gt;(A11taxstdlife+$E615),((Input!$J$153+Input!$J$119)*$J$7)-SUM($J615:X615),((Input!$J$153+Input!$J$119)*$J$7)/A11taxstdlife))</f>
        <v>2.6958129218654647E-3</v>
      </c>
      <c r="Z615" s="164">
        <f>IF(A11taxstdlife="n/a","n/a",IF(Z$3&gt;(A11taxstdlife+$E615),((Input!$J$153+Input!$J$119)*$J$7)-SUM($J615:Y615),((Input!$J$153+Input!$J$119)*$J$7)/A11taxstdlife))</f>
        <v>2.6958129218654647E-3</v>
      </c>
      <c r="AA615" s="164">
        <f>IF(A11taxstdlife="n/a","n/a",IF(AA$3&gt;(A11taxstdlife+$E615),((Input!$J$153+Input!$J$119)*$J$7)-SUM($J615:Z615),((Input!$J$153+Input!$J$119)*$J$7)/A11taxstdlife))</f>
        <v>2.6958129218654647E-3</v>
      </c>
      <c r="AB615" s="164">
        <f>IF(A11taxstdlife="n/a","n/a",IF(AB$3&gt;(A11taxstdlife+$E615),((Input!$J$153+Input!$J$119)*$J$7)-SUM($J615:AA615),((Input!$J$153+Input!$J$119)*$J$7)/A11taxstdlife))</f>
        <v>2.6958129218654647E-3</v>
      </c>
      <c r="AC615" s="164">
        <f>IF(A11taxstdlife="n/a","n/a",IF(AC$3&gt;(A11taxstdlife+$E615),((Input!$J$153+Input!$J$119)*$J$7)-SUM($J615:AB615),((Input!$J$153+Input!$J$119)*$J$7)/A11taxstdlife))</f>
        <v>2.6958129218654647E-3</v>
      </c>
      <c r="AD615" s="164">
        <f>IF(A11taxstdlife="n/a","n/a",IF(AD$3&gt;(A11taxstdlife+$E615),((Input!$J$153+Input!$J$119)*$J$7)-SUM($J615:AC615),((Input!$J$153+Input!$J$119)*$J$7)/A11taxstdlife))</f>
        <v>2.6958129218654647E-3</v>
      </c>
      <c r="AE615" s="164">
        <f>IF(A11taxstdlife="n/a","n/a",IF(AE$3&gt;(A11taxstdlife+$E615),((Input!$J$153+Input!$J$119)*$J$7)-SUM($J615:AD615),((Input!$J$153+Input!$J$119)*$J$7)/A11taxstdlife))</f>
        <v>2.6958129218654647E-3</v>
      </c>
      <c r="AF615" s="164">
        <f>IF(A11taxstdlife="n/a","n/a",IF(AF$3&gt;(A11taxstdlife+$E615),((Input!$J$153+Input!$J$119)*$J$7)-SUM($J615:AE615),((Input!$J$153+Input!$J$119)*$J$7)/A11taxstdlife))</f>
        <v>2.6958129218654647E-3</v>
      </c>
      <c r="AG615" s="164">
        <f>IF(A11taxstdlife="n/a","n/a",IF(AG$3&gt;(A11taxstdlife+$E615),((Input!$J$153+Input!$J$119)*$J$7)-SUM($J615:AF615),((Input!$J$153+Input!$J$119)*$J$7)/A11taxstdlife))</f>
        <v>2.6958129218654647E-3</v>
      </c>
      <c r="AH615" s="164">
        <f>IF(A11taxstdlife="n/a","n/a",IF(AH$3&gt;(A11taxstdlife+$E615),((Input!$J$153+Input!$J$119)*$J$7)-SUM($J615:AG615),((Input!$J$153+Input!$J$119)*$J$7)/A11taxstdlife))</f>
        <v>2.6958129218654647E-3</v>
      </c>
      <c r="AI615" s="164">
        <f>IF(A11taxstdlife="n/a","n/a",IF(AI$3&gt;(A11taxstdlife+$E615),((Input!$J$153+Input!$J$119)*$J$7)-SUM($J615:AH615),((Input!$J$153+Input!$J$119)*$J$7)/A11taxstdlife))</f>
        <v>2.6958129218654647E-3</v>
      </c>
      <c r="AJ615" s="164">
        <f>IF(A11taxstdlife="n/a","n/a",IF(AJ$3&gt;(A11taxstdlife+$E615),((Input!$J$153+Input!$J$119)*$J$7)-SUM($J615:AI615),((Input!$J$153+Input!$J$119)*$J$7)/A11taxstdlife))</f>
        <v>2.6958129218654647E-3</v>
      </c>
      <c r="AK615" s="164">
        <f>IF(A11taxstdlife="n/a","n/a",IF(AK$3&gt;(A11taxstdlife+$E615),((Input!$J$153+Input!$J$119)*$J$7)-SUM($J615:AJ615),((Input!$J$153+Input!$J$119)*$J$7)/A11taxstdlife))</f>
        <v>2.6958129218654647E-3</v>
      </c>
      <c r="AL615" s="164">
        <f>IF(A11taxstdlife="n/a","n/a",IF(AL$3&gt;(A11taxstdlife+$E615),((Input!$J$153+Input!$J$119)*$J$7)-SUM($J615:AK615),((Input!$J$153+Input!$J$119)*$J$7)/A11taxstdlife))</f>
        <v>2.6958129218654647E-3</v>
      </c>
      <c r="AM615" s="164">
        <f>IF(A11taxstdlife="n/a","n/a",IF(AM$3&gt;(A11taxstdlife+$E615),((Input!$J$153+Input!$J$119)*$J$7)-SUM($J615:AL615),((Input!$J$153+Input!$J$119)*$J$7)/A11taxstdlife))</f>
        <v>2.6958129218654647E-3</v>
      </c>
      <c r="AN615" s="164">
        <f>IF(A11taxstdlife="n/a","n/a",IF(AN$3&gt;(A11taxstdlife+$E615),((Input!$J$153+Input!$J$119)*$J$7)-SUM($J615:AM615),((Input!$J$153+Input!$J$119)*$J$7)/A11taxstdlife))</f>
        <v>2.6958129218654647E-3</v>
      </c>
      <c r="AO615" s="164">
        <f>IF(A11taxstdlife="n/a","n/a",IF(AO$3&gt;(A11taxstdlife+$E615),((Input!$J$153+Input!$J$119)*$J$7)-SUM($J615:AN615),((Input!$J$153+Input!$J$119)*$J$7)/A11taxstdlife))</f>
        <v>2.6958129218654647E-3</v>
      </c>
      <c r="AP615" s="164">
        <f>IF(A11taxstdlife="n/a","n/a",IF(AP$3&gt;(A11taxstdlife+$E615),((Input!$J$153+Input!$J$119)*$J$7)-SUM($J615:AO615),((Input!$J$153+Input!$J$119)*$J$7)/A11taxstdlife))</f>
        <v>2.6958129218654647E-3</v>
      </c>
      <c r="AQ615" s="164">
        <f>IF(A11taxstdlife="n/a","n/a",IF(AQ$3&gt;(A11taxstdlife+$E615),((Input!$J$153+Input!$J$119)*$J$7)-SUM($J615:AP615),((Input!$J$153+Input!$J$119)*$J$7)/A11taxstdlife))</f>
        <v>2.6958129218654647E-3</v>
      </c>
      <c r="AR615" s="164">
        <f>IF(A11taxstdlife="n/a","n/a",IF(AR$3&gt;(A11taxstdlife+$E615),((Input!$J$153+Input!$J$119)*$J$7)-SUM($J615:AQ615),((Input!$J$153+Input!$J$119)*$J$7)/A11taxstdlife))</f>
        <v>2.6958129218654647E-3</v>
      </c>
      <c r="AS615" s="164">
        <f>IF(A11taxstdlife="n/a","n/a",IF(AS$3&gt;(A11taxstdlife+$E615),((Input!$J$153+Input!$J$119)*$J$7)-SUM($J615:AR615),((Input!$J$153+Input!$J$119)*$J$7)/A11taxstdlife))</f>
        <v>2.6958129218654647E-3</v>
      </c>
      <c r="AT615" s="164">
        <f>IF(A11taxstdlife="n/a","n/a",IF(AT$3&gt;(A11taxstdlife+$E615),((Input!$J$153+Input!$J$119)*$J$7)-SUM($J615:AS615),((Input!$J$153+Input!$J$119)*$J$7)/A11taxstdlife))</f>
        <v>2.6958129218654647E-3</v>
      </c>
      <c r="AU615" s="164">
        <f>IF(A11taxstdlife="n/a","n/a",IF(AU$3&gt;(A11taxstdlife+$E615),((Input!$J$153+Input!$J$119)*$J$7)-SUM($J615:AT615),((Input!$J$153+Input!$J$119)*$J$7)/A11taxstdlife))</f>
        <v>2.6958129218654647E-3</v>
      </c>
      <c r="AV615" s="164">
        <f>IF(A11taxstdlife="n/a","n/a",IF(AV$3&gt;(A11taxstdlife+$E615),((Input!$J$153+Input!$J$119)*$J$7)-SUM($J615:AU615),((Input!$J$153+Input!$J$119)*$J$7)/A11taxstdlife))</f>
        <v>2.6958129218654647E-3</v>
      </c>
      <c r="AW615" s="164">
        <f>IF(A11taxstdlife="n/a","n/a",IF(AW$3&gt;(A11taxstdlife+$E615),((Input!$J$153+Input!$J$119)*$J$7)-SUM($J615:AV615),((Input!$J$153+Input!$J$119)*$J$7)/A11taxstdlife))</f>
        <v>2.6958129218654647E-3</v>
      </c>
      <c r="AX615" s="164">
        <f>IF(A11taxstdlife="n/a","n/a",IF(AX$3&gt;(A11taxstdlife+$E615),((Input!$J$153+Input!$J$119)*$J$7)-SUM($J615:AW615),((Input!$J$153+Input!$J$119)*$J$7)/A11taxstdlife))</f>
        <v>2.6958129218654647E-3</v>
      </c>
      <c r="AY615" s="164">
        <f>IF(A11taxstdlife="n/a","n/a",IF(AY$3&gt;(A11taxstdlife+$E615),((Input!$J$153+Input!$J$119)*$J$7)-SUM($J615:AX615),((Input!$J$153+Input!$J$119)*$J$7)/A11taxstdlife))</f>
        <v>2.6958129218654647E-3</v>
      </c>
      <c r="AZ615" s="164">
        <f>IF(A11taxstdlife="n/a","n/a",IF(AZ$3&gt;(A11taxstdlife+$E615),((Input!$J$153+Input!$J$119)*$J$7)-SUM($J615:AY615),((Input!$J$153+Input!$J$119)*$J$7)/A11taxstdlife))</f>
        <v>2.6958129218654647E-3</v>
      </c>
      <c r="BA615" s="164">
        <f>IF(A11taxstdlife="n/a","n/a",IF(BA$3&gt;(A11taxstdlife+$E615),((Input!$J$153+Input!$J$119)*$J$7)-SUM($J615:AZ615),((Input!$J$153+Input!$J$119)*$J$7)/A11taxstdlife))</f>
        <v>2.6958129218654647E-3</v>
      </c>
      <c r="BB615" s="164">
        <f>IF(A11taxstdlife="n/a","n/a",IF(BB$3&gt;(A11taxstdlife+$E615),((Input!$J$153+Input!$J$119)*$J$7)-SUM($J615:BA615),((Input!$J$153+Input!$J$119)*$J$7)/A11taxstdlife))</f>
        <v>2.6958129218654647E-3</v>
      </c>
      <c r="BC615" s="164">
        <f>IF(A11taxstdlife="n/a","n/a",IF(BC$3&gt;(A11taxstdlife+$E615),((Input!$J$153+Input!$J$119)*$J$7)-SUM($J615:BB615),((Input!$J$153+Input!$J$119)*$J$7)/A11taxstdlife))</f>
        <v>2.6958129218654647E-3</v>
      </c>
      <c r="BD615" s="164">
        <f>IF(A11taxstdlife="n/a","n/a",IF(BD$3&gt;(A11taxstdlife+$E615),((Input!$J$153+Input!$J$119)*$J$7)-SUM($J615:BC615),((Input!$J$153+Input!$J$119)*$J$7)/A11taxstdlife))</f>
        <v>2.6958129218654647E-3</v>
      </c>
      <c r="BE615" s="164">
        <f>IF(A11taxstdlife="n/a","n/a",IF(BE$3&gt;(A11taxstdlife+$E615),((Input!$J$153+Input!$J$119)*$J$7)-SUM($J615:BD615),((Input!$J$153+Input!$J$119)*$J$7)/A11taxstdlife))</f>
        <v>2.6958129218654647E-3</v>
      </c>
      <c r="BF615" s="164">
        <f>IF(A11taxstdlife="n/a","n/a",IF(BF$3&gt;(A11taxstdlife+$E615),((Input!$J$153+Input!$J$119)*$J$7)-SUM($J615:BE615),((Input!$J$153+Input!$J$119)*$J$7)/A11taxstdlife))</f>
        <v>1.6174877531192899E-3</v>
      </c>
      <c r="BG615" s="164">
        <f>IF(A11taxstdlife="n/a","n/a",IF(BG$3&gt;(A11taxstdlife+$E615),((Input!$J$153+Input!$J$119)*$J$7)-SUM($J615:BF615),((Input!$J$153+Input!$J$119)*$J$7)/A11taxstdlife))</f>
        <v>0</v>
      </c>
      <c r="BH615" s="164">
        <f>IF(A11taxstdlife="n/a","n/a",IF(BH$3&gt;(A11taxstdlife+$E615),((Input!$J$153+Input!$J$119)*$J$7)-SUM($J615:BG615),((Input!$J$153+Input!$J$119)*$J$7)/A11taxstdlife))</f>
        <v>0</v>
      </c>
      <c r="BI615" s="164">
        <f>IF(A11taxstdlife="n/a","n/a",IF(BI$3&gt;(A11taxstdlife+$E615),((Input!$J$153+Input!$J$119)*$J$7)-SUM($J615:BH615),((Input!$J$153+Input!$J$119)*$J$7)/A11taxstdlife))</f>
        <v>0</v>
      </c>
      <c r="BJ615" s="18"/>
      <c r="BK615" s="18"/>
      <c r="BL615"/>
      <c r="BM615"/>
      <c r="BN615"/>
      <c r="BO615"/>
      <c r="BP615"/>
      <c r="BQ615"/>
      <c r="BR615"/>
      <c r="BS615"/>
      <c r="BT615"/>
      <c r="BU615"/>
      <c r="BV615"/>
      <c r="BW615"/>
      <c r="BX615"/>
      <c r="BY615"/>
      <c r="BZ615"/>
      <c r="CA615"/>
      <c r="CB615"/>
      <c r="CC615"/>
      <c r="CD615"/>
      <c r="CE615"/>
      <c r="CF615"/>
      <c r="CG615"/>
      <c r="CH615"/>
      <c r="CI615"/>
      <c r="CJ615"/>
      <c r="CK615"/>
      <c r="CL615"/>
      <c r="CM615"/>
      <c r="CN615"/>
      <c r="CO615"/>
      <c r="CP615"/>
      <c r="CQ615"/>
      <c r="CR615"/>
      <c r="CS615"/>
      <c r="CT615"/>
      <c r="CU615"/>
      <c r="CV615"/>
      <c r="CW615"/>
      <c r="CX615"/>
      <c r="CY615"/>
      <c r="CZ615"/>
      <c r="DA615"/>
      <c r="DB615"/>
      <c r="DC615"/>
      <c r="DD615"/>
      <c r="DE615"/>
      <c r="DF615"/>
      <c r="DG615"/>
      <c r="DH615"/>
      <c r="DI615"/>
      <c r="DJ615"/>
      <c r="DK615"/>
      <c r="DL615"/>
      <c r="DM615"/>
      <c r="DN615"/>
      <c r="DO615"/>
      <c r="DP615"/>
      <c r="DQ615"/>
      <c r="DR615"/>
      <c r="DS615"/>
      <c r="DT615"/>
      <c r="DU615"/>
      <c r="DV615"/>
      <c r="DW615"/>
      <c r="DX615"/>
      <c r="DY615"/>
      <c r="DZ615"/>
      <c r="EA615"/>
      <c r="EB615"/>
      <c r="EC615"/>
      <c r="ED615"/>
      <c r="EE615"/>
      <c r="EF615"/>
      <c r="EG615"/>
      <c r="EH615"/>
      <c r="EI615"/>
      <c r="EJ615"/>
      <c r="EK615"/>
      <c r="EL615"/>
      <c r="EM615"/>
      <c r="EN615"/>
      <c r="EO615"/>
      <c r="EP615"/>
      <c r="EQ615"/>
      <c r="ER615"/>
      <c r="ES615"/>
      <c r="ET615"/>
      <c r="EU615"/>
      <c r="EV615"/>
      <c r="EW615"/>
      <c r="EX615"/>
      <c r="EY615"/>
      <c r="EZ615"/>
      <c r="FA615"/>
      <c r="FB615"/>
      <c r="FC615"/>
      <c r="FD615"/>
      <c r="FE615"/>
      <c r="FF615"/>
      <c r="FG615"/>
      <c r="FH615"/>
      <c r="FI615"/>
      <c r="FJ615"/>
      <c r="FK615"/>
      <c r="FL615"/>
      <c r="FM615"/>
      <c r="FN615"/>
      <c r="FO615"/>
      <c r="FP615"/>
      <c r="FQ615"/>
      <c r="FR615"/>
      <c r="FS615"/>
      <c r="FT615"/>
      <c r="FU615"/>
      <c r="FV615"/>
      <c r="FW615"/>
      <c r="FX615"/>
      <c r="FY615"/>
      <c r="FZ615"/>
      <c r="GA615"/>
      <c r="GB615"/>
      <c r="GC615"/>
      <c r="GD615"/>
      <c r="GE615"/>
      <c r="GF615"/>
      <c r="GG615"/>
      <c r="GH615"/>
      <c r="GI615"/>
      <c r="GJ615"/>
      <c r="GK615"/>
      <c r="GL615"/>
      <c r="GM615"/>
      <c r="GN615"/>
      <c r="GO615"/>
      <c r="GP615"/>
      <c r="GQ615"/>
      <c r="GR615"/>
      <c r="GS615"/>
      <c r="GT615"/>
      <c r="GU615"/>
      <c r="GV615"/>
      <c r="GW615"/>
      <c r="GX615"/>
      <c r="GY615"/>
      <c r="GZ615"/>
      <c r="HA615"/>
      <c r="HB615"/>
      <c r="HC615"/>
      <c r="HD615"/>
      <c r="HE615"/>
      <c r="HF615"/>
      <c r="HG615"/>
      <c r="HH615"/>
      <c r="HI615"/>
      <c r="HJ615"/>
      <c r="HK615"/>
      <c r="HL615"/>
      <c r="HM615"/>
      <c r="HN615"/>
      <c r="HO615"/>
      <c r="HP615"/>
      <c r="HQ615"/>
      <c r="HR615"/>
      <c r="HS615"/>
      <c r="HT615"/>
      <c r="HU615"/>
      <c r="HV615"/>
      <c r="HW615"/>
      <c r="HX615"/>
      <c r="HY615"/>
      <c r="HZ615"/>
      <c r="IA615"/>
      <c r="IB615"/>
      <c r="IC615"/>
      <c r="ID615"/>
      <c r="IE615"/>
      <c r="IF615"/>
      <c r="IG615"/>
      <c r="IH615"/>
      <c r="II615"/>
      <c r="IJ615"/>
      <c r="IK615"/>
      <c r="IL615"/>
      <c r="IM615"/>
      <c r="IN615"/>
      <c r="IO615"/>
      <c r="IP615"/>
      <c r="IQ615"/>
      <c r="IR615"/>
      <c r="IS615"/>
      <c r="IT615"/>
      <c r="IU615"/>
      <c r="IV615"/>
    </row>
    <row r="616" spans="1:256" s="5" customFormat="1" hidden="1" outlineLevel="2" x14ac:dyDescent="0.2">
      <c r="A616" s="18"/>
      <c r="B616" s="18"/>
      <c r="C616" s="36"/>
      <c r="D616" s="485"/>
      <c r="E616" s="283">
        <v>5</v>
      </c>
      <c r="F616" s="38"/>
      <c r="G616" s="306"/>
      <c r="H616" s="308"/>
      <c r="I616" s="308"/>
      <c r="J616" s="308"/>
      <c r="K616" s="307"/>
      <c r="L616" s="164">
        <f>IF(A11taxstdlife="n/a","n/a",IF(L$3&gt;(A11taxstdlife+$E616),((Input!$K$153+Input!$K$119)*$K$7)-SUM($K616:K616),((Input!$K$153+Input!$K$119)*$K$7)/A11taxstdlife))</f>
        <v>7.7018744315432109E-3</v>
      </c>
      <c r="M616" s="164">
        <f>IF(A11taxstdlife="n/a","n/a",IF(M$3&gt;(A11taxstdlife+$E616),((Input!$K$153+Input!$K$119)*$K$7)-SUM($K616:L616),((Input!$K$153+Input!$K$119)*$K$7)/A11taxstdlife))</f>
        <v>7.7018744315432109E-3</v>
      </c>
      <c r="N616" s="164">
        <f>IF(A11taxstdlife="n/a","n/a",IF(N$3&gt;(A11taxstdlife+$E616),((Input!$K$153+Input!$K$119)*$K$7)-SUM($K616:M616),((Input!$K$153+Input!$K$119)*$K$7)/A11taxstdlife))</f>
        <v>7.7018744315432109E-3</v>
      </c>
      <c r="O616" s="164">
        <f>IF(A11taxstdlife="n/a","n/a",IF(O$3&gt;(A11taxstdlife+$E616),((Input!$K$153+Input!$K$119)*$K$7)-SUM($K616:N616),((Input!$K$153+Input!$K$119)*$K$7)/A11taxstdlife))</f>
        <v>7.7018744315432109E-3</v>
      </c>
      <c r="P616" s="164">
        <f>IF(A11taxstdlife="n/a","n/a",IF(P$3&gt;(A11taxstdlife+$E616),((Input!$K$153+Input!$K$119)*$K$7)-SUM($K616:O616),((Input!$K$153+Input!$K$119)*$K$7)/A11taxstdlife))</f>
        <v>7.7018744315432109E-3</v>
      </c>
      <c r="Q616" s="164">
        <f>IF(A11taxstdlife="n/a","n/a",IF(Q$3&gt;(A11taxstdlife+$E616),((Input!$K$153+Input!$K$119)*$K$7)-SUM($K616:P616),((Input!$K$153+Input!$K$119)*$K$7)/A11taxstdlife))</f>
        <v>7.7018744315432109E-3</v>
      </c>
      <c r="R616" s="164">
        <f>IF(A11taxstdlife="n/a","n/a",IF(R$3&gt;(A11taxstdlife+$E616),((Input!$K$153+Input!$K$119)*$K$7)-SUM($K616:Q616),((Input!$K$153+Input!$K$119)*$K$7)/A11taxstdlife))</f>
        <v>7.7018744315432109E-3</v>
      </c>
      <c r="S616" s="164">
        <f>IF(A11taxstdlife="n/a","n/a",IF(S$3&gt;(A11taxstdlife+$E616),((Input!$K$153+Input!$K$119)*$K$7)-SUM($K616:R616),((Input!$K$153+Input!$K$119)*$K$7)/A11taxstdlife))</f>
        <v>7.7018744315432109E-3</v>
      </c>
      <c r="T616" s="164">
        <f>IF(A11taxstdlife="n/a","n/a",IF(T$3&gt;(A11taxstdlife+$E616),((Input!$K$153+Input!$K$119)*$K$7)-SUM($K616:S616),((Input!$K$153+Input!$K$119)*$K$7)/A11taxstdlife))</f>
        <v>7.7018744315432109E-3</v>
      </c>
      <c r="U616" s="164">
        <f>IF(A11taxstdlife="n/a","n/a",IF(U$3&gt;(A11taxstdlife+$E616),((Input!$K$153+Input!$K$119)*$K$7)-SUM($K616:T616),((Input!$K$153+Input!$K$119)*$K$7)/A11taxstdlife))</f>
        <v>7.7018744315432109E-3</v>
      </c>
      <c r="V616" s="164">
        <f>IF(A11taxstdlife="n/a","n/a",IF(V$3&gt;(A11taxstdlife+$E616),((Input!$K$153+Input!$K$119)*$K$7)-SUM($K616:U616),((Input!$K$153+Input!$K$119)*$K$7)/A11taxstdlife))</f>
        <v>7.7018744315432109E-3</v>
      </c>
      <c r="W616" s="164">
        <f>IF(A11taxstdlife="n/a","n/a",IF(W$3&gt;(A11taxstdlife+$E616),((Input!$K$153+Input!$K$119)*$K$7)-SUM($K616:V616),((Input!$K$153+Input!$K$119)*$K$7)/A11taxstdlife))</f>
        <v>7.7018744315432109E-3</v>
      </c>
      <c r="X616" s="164">
        <f>IF(A11taxstdlife="n/a","n/a",IF(X$3&gt;(A11taxstdlife+$E616),((Input!$K$153+Input!$K$119)*$K$7)-SUM($K616:W616),((Input!$K$153+Input!$K$119)*$K$7)/A11taxstdlife))</f>
        <v>7.7018744315432109E-3</v>
      </c>
      <c r="Y616" s="164">
        <f>IF(A11taxstdlife="n/a","n/a",IF(Y$3&gt;(A11taxstdlife+$E616),((Input!$K$153+Input!$K$119)*$K$7)-SUM($K616:X616),((Input!$K$153+Input!$K$119)*$K$7)/A11taxstdlife))</f>
        <v>7.7018744315432109E-3</v>
      </c>
      <c r="Z616" s="164">
        <f>IF(A11taxstdlife="n/a","n/a",IF(Z$3&gt;(A11taxstdlife+$E616),((Input!$K$153+Input!$K$119)*$K$7)-SUM($K616:Y616),((Input!$K$153+Input!$K$119)*$K$7)/A11taxstdlife))</f>
        <v>7.7018744315432109E-3</v>
      </c>
      <c r="AA616" s="164">
        <f>IF(A11taxstdlife="n/a","n/a",IF(AA$3&gt;(A11taxstdlife+$E616),((Input!$K$153+Input!$K$119)*$K$7)-SUM($K616:Z616),((Input!$K$153+Input!$K$119)*$K$7)/A11taxstdlife))</f>
        <v>7.7018744315432109E-3</v>
      </c>
      <c r="AB616" s="164">
        <f>IF(A11taxstdlife="n/a","n/a",IF(AB$3&gt;(A11taxstdlife+$E616),((Input!$K$153+Input!$K$119)*$K$7)-SUM($K616:AA616),((Input!$K$153+Input!$K$119)*$K$7)/A11taxstdlife))</f>
        <v>7.7018744315432109E-3</v>
      </c>
      <c r="AC616" s="164">
        <f>IF(A11taxstdlife="n/a","n/a",IF(AC$3&gt;(A11taxstdlife+$E616),((Input!$K$153+Input!$K$119)*$K$7)-SUM($K616:AB616),((Input!$K$153+Input!$K$119)*$K$7)/A11taxstdlife))</f>
        <v>7.7018744315432109E-3</v>
      </c>
      <c r="AD616" s="164">
        <f>IF(A11taxstdlife="n/a","n/a",IF(AD$3&gt;(A11taxstdlife+$E616),((Input!$K$153+Input!$K$119)*$K$7)-SUM($K616:AC616),((Input!$K$153+Input!$K$119)*$K$7)/A11taxstdlife))</f>
        <v>7.7018744315432109E-3</v>
      </c>
      <c r="AE616" s="164">
        <f>IF(A11taxstdlife="n/a","n/a",IF(AE$3&gt;(A11taxstdlife+$E616),((Input!$K$153+Input!$K$119)*$K$7)-SUM($K616:AD616),((Input!$K$153+Input!$K$119)*$K$7)/A11taxstdlife))</f>
        <v>7.7018744315432109E-3</v>
      </c>
      <c r="AF616" s="164">
        <f>IF(A11taxstdlife="n/a","n/a",IF(AF$3&gt;(A11taxstdlife+$E616),((Input!$K$153+Input!$K$119)*$K$7)-SUM($K616:AE616),((Input!$K$153+Input!$K$119)*$K$7)/A11taxstdlife))</f>
        <v>7.7018744315432109E-3</v>
      </c>
      <c r="AG616" s="164">
        <f>IF(A11taxstdlife="n/a","n/a",IF(AG$3&gt;(A11taxstdlife+$E616),((Input!$K$153+Input!$K$119)*$K$7)-SUM($K616:AF616),((Input!$K$153+Input!$K$119)*$K$7)/A11taxstdlife))</f>
        <v>7.7018744315432109E-3</v>
      </c>
      <c r="AH616" s="164">
        <f>IF(A11taxstdlife="n/a","n/a",IF(AH$3&gt;(A11taxstdlife+$E616),((Input!$K$153+Input!$K$119)*$K$7)-SUM($K616:AG616),((Input!$K$153+Input!$K$119)*$K$7)/A11taxstdlife))</f>
        <v>7.7018744315432109E-3</v>
      </c>
      <c r="AI616" s="164">
        <f>IF(A11taxstdlife="n/a","n/a",IF(AI$3&gt;(A11taxstdlife+$E616),((Input!$K$153+Input!$K$119)*$K$7)-SUM($K616:AH616),((Input!$K$153+Input!$K$119)*$K$7)/A11taxstdlife))</f>
        <v>7.7018744315432109E-3</v>
      </c>
      <c r="AJ616" s="164">
        <f>IF(A11taxstdlife="n/a","n/a",IF(AJ$3&gt;(A11taxstdlife+$E616),((Input!$K$153+Input!$K$119)*$K$7)-SUM($K616:AI616),((Input!$K$153+Input!$K$119)*$K$7)/A11taxstdlife))</f>
        <v>7.7018744315432109E-3</v>
      </c>
      <c r="AK616" s="164">
        <f>IF(A11taxstdlife="n/a","n/a",IF(AK$3&gt;(A11taxstdlife+$E616),((Input!$K$153+Input!$K$119)*$K$7)-SUM($K616:AJ616),((Input!$K$153+Input!$K$119)*$K$7)/A11taxstdlife))</f>
        <v>7.7018744315432109E-3</v>
      </c>
      <c r="AL616" s="164">
        <f>IF(A11taxstdlife="n/a","n/a",IF(AL$3&gt;(A11taxstdlife+$E616),((Input!$K$153+Input!$K$119)*$K$7)-SUM($K616:AK616),((Input!$K$153+Input!$K$119)*$K$7)/A11taxstdlife))</f>
        <v>7.7018744315432109E-3</v>
      </c>
      <c r="AM616" s="164">
        <f>IF(A11taxstdlife="n/a","n/a",IF(AM$3&gt;(A11taxstdlife+$E616),((Input!$K$153+Input!$K$119)*$K$7)-SUM($K616:AL616),((Input!$K$153+Input!$K$119)*$K$7)/A11taxstdlife))</f>
        <v>7.7018744315432109E-3</v>
      </c>
      <c r="AN616" s="164">
        <f>IF(A11taxstdlife="n/a","n/a",IF(AN$3&gt;(A11taxstdlife+$E616),((Input!$K$153+Input!$K$119)*$K$7)-SUM($K616:AM616),((Input!$K$153+Input!$K$119)*$K$7)/A11taxstdlife))</f>
        <v>7.7018744315432109E-3</v>
      </c>
      <c r="AO616" s="164">
        <f>IF(A11taxstdlife="n/a","n/a",IF(AO$3&gt;(A11taxstdlife+$E616),((Input!$K$153+Input!$K$119)*$K$7)-SUM($K616:AN616),((Input!$K$153+Input!$K$119)*$K$7)/A11taxstdlife))</f>
        <v>7.7018744315432109E-3</v>
      </c>
      <c r="AP616" s="164">
        <f>IF(A11taxstdlife="n/a","n/a",IF(AP$3&gt;(A11taxstdlife+$E616),((Input!$K$153+Input!$K$119)*$K$7)-SUM($K616:AO616),((Input!$K$153+Input!$K$119)*$K$7)/A11taxstdlife))</f>
        <v>7.7018744315432109E-3</v>
      </c>
      <c r="AQ616" s="164">
        <f>IF(A11taxstdlife="n/a","n/a",IF(AQ$3&gt;(A11taxstdlife+$E616),((Input!$K$153+Input!$K$119)*$K$7)-SUM($K616:AP616),((Input!$K$153+Input!$K$119)*$K$7)/A11taxstdlife))</f>
        <v>7.7018744315432109E-3</v>
      </c>
      <c r="AR616" s="164">
        <f>IF(A11taxstdlife="n/a","n/a",IF(AR$3&gt;(A11taxstdlife+$E616),((Input!$K$153+Input!$K$119)*$K$7)-SUM($K616:AQ616),((Input!$K$153+Input!$K$119)*$K$7)/A11taxstdlife))</f>
        <v>7.7018744315432109E-3</v>
      </c>
      <c r="AS616" s="164">
        <f>IF(A11taxstdlife="n/a","n/a",IF(AS$3&gt;(A11taxstdlife+$E616),((Input!$K$153+Input!$K$119)*$K$7)-SUM($K616:AR616),((Input!$K$153+Input!$K$119)*$K$7)/A11taxstdlife))</f>
        <v>7.7018744315432109E-3</v>
      </c>
      <c r="AT616" s="164">
        <f>IF(A11taxstdlife="n/a","n/a",IF(AT$3&gt;(A11taxstdlife+$E616),((Input!$K$153+Input!$K$119)*$K$7)-SUM($K616:AS616),((Input!$K$153+Input!$K$119)*$K$7)/A11taxstdlife))</f>
        <v>7.7018744315432109E-3</v>
      </c>
      <c r="AU616" s="164">
        <f>IF(A11taxstdlife="n/a","n/a",IF(AU$3&gt;(A11taxstdlife+$E616),((Input!$K$153+Input!$K$119)*$K$7)-SUM($K616:AT616),((Input!$K$153+Input!$K$119)*$K$7)/A11taxstdlife))</f>
        <v>7.7018744315432109E-3</v>
      </c>
      <c r="AV616" s="164">
        <f>IF(A11taxstdlife="n/a","n/a",IF(AV$3&gt;(A11taxstdlife+$E616),((Input!$K$153+Input!$K$119)*$K$7)-SUM($K616:AU616),((Input!$K$153+Input!$K$119)*$K$7)/A11taxstdlife))</f>
        <v>7.7018744315432109E-3</v>
      </c>
      <c r="AW616" s="164">
        <f>IF(A11taxstdlife="n/a","n/a",IF(AW$3&gt;(A11taxstdlife+$E616),((Input!$K$153+Input!$K$119)*$K$7)-SUM($K616:AV616),((Input!$K$153+Input!$K$119)*$K$7)/A11taxstdlife))</f>
        <v>7.7018744315432109E-3</v>
      </c>
      <c r="AX616" s="164">
        <f>IF(A11taxstdlife="n/a","n/a",IF(AX$3&gt;(A11taxstdlife+$E616),((Input!$K$153+Input!$K$119)*$K$7)-SUM($K616:AW616),((Input!$K$153+Input!$K$119)*$K$7)/A11taxstdlife))</f>
        <v>7.7018744315432109E-3</v>
      </c>
      <c r="AY616" s="164">
        <f>IF(A11taxstdlife="n/a","n/a",IF(AY$3&gt;(A11taxstdlife+$E616),((Input!$K$153+Input!$K$119)*$K$7)-SUM($K616:AX616),((Input!$K$153+Input!$K$119)*$K$7)/A11taxstdlife))</f>
        <v>7.7018744315432109E-3</v>
      </c>
      <c r="AZ616" s="164">
        <f>IF(A11taxstdlife="n/a","n/a",IF(AZ$3&gt;(A11taxstdlife+$E616),((Input!$K$153+Input!$K$119)*$K$7)-SUM($K616:AY616),((Input!$K$153+Input!$K$119)*$K$7)/A11taxstdlife))</f>
        <v>7.7018744315432109E-3</v>
      </c>
      <c r="BA616" s="164">
        <f>IF(A11taxstdlife="n/a","n/a",IF(BA$3&gt;(A11taxstdlife+$E616),((Input!$K$153+Input!$K$119)*$K$7)-SUM($K616:AZ616),((Input!$K$153+Input!$K$119)*$K$7)/A11taxstdlife))</f>
        <v>7.7018744315432109E-3</v>
      </c>
      <c r="BB616" s="164">
        <f>IF(A11taxstdlife="n/a","n/a",IF(BB$3&gt;(A11taxstdlife+$E616),((Input!$K$153+Input!$K$119)*$K$7)-SUM($K616:BA616),((Input!$K$153+Input!$K$119)*$K$7)/A11taxstdlife))</f>
        <v>7.7018744315432109E-3</v>
      </c>
      <c r="BC616" s="164">
        <f>IF(A11taxstdlife="n/a","n/a",IF(BC$3&gt;(A11taxstdlife+$E616),((Input!$K$153+Input!$K$119)*$K$7)-SUM($K616:BB616),((Input!$K$153+Input!$K$119)*$K$7)/A11taxstdlife))</f>
        <v>7.7018744315432109E-3</v>
      </c>
      <c r="BD616" s="164">
        <f>IF(A11taxstdlife="n/a","n/a",IF(BD$3&gt;(A11taxstdlife+$E616),((Input!$K$153+Input!$K$119)*$K$7)-SUM($K616:BC616),((Input!$K$153+Input!$K$119)*$K$7)/A11taxstdlife))</f>
        <v>7.7018744315432109E-3</v>
      </c>
      <c r="BE616" s="164">
        <f>IF(A11taxstdlife="n/a","n/a",IF(BE$3&gt;(A11taxstdlife+$E616),((Input!$K$153+Input!$K$119)*$K$7)-SUM($K616:BD616),((Input!$K$153+Input!$K$119)*$K$7)/A11taxstdlife))</f>
        <v>7.7018744315432109E-3</v>
      </c>
      <c r="BF616" s="164">
        <f>IF(A11taxstdlife="n/a","n/a",IF(BF$3&gt;(A11taxstdlife+$E616),((Input!$K$153+Input!$K$119)*$K$7)-SUM($K616:BE616),((Input!$K$153+Input!$K$119)*$K$7)/A11taxstdlife))</f>
        <v>7.7018744315432109E-3</v>
      </c>
      <c r="BG616" s="164">
        <f>IF(A11taxstdlife="n/a","n/a",IF(BG$3&gt;(A11taxstdlife+$E616),((Input!$K$153+Input!$K$119)*$K$7)-SUM($K616:BF616),((Input!$K$153+Input!$K$119)*$K$7)/A11taxstdlife))</f>
        <v>4.6211246589262234E-3</v>
      </c>
      <c r="BH616" s="164">
        <f>IF(A11taxstdlife="n/a","n/a",IF(BH$3&gt;(A11taxstdlife+$E616),((Input!$K$153+Input!$K$119)*$K$7)-SUM($K616:BG616),((Input!$K$153+Input!$K$119)*$K$7)/A11taxstdlife))</f>
        <v>0</v>
      </c>
      <c r="BI616" s="164">
        <f>IF(A11taxstdlife="n/a","n/a",IF(BI$3&gt;(A11taxstdlife+$E616),((Input!$K$153+Input!$K$119)*$K$7)-SUM($K616:BH616),((Input!$K$153+Input!$K$119)*$K$7)/A11taxstdlife))</f>
        <v>0</v>
      </c>
      <c r="BJ616" s="18"/>
      <c r="BK616" s="18"/>
      <c r="BL616"/>
      <c r="BM616"/>
      <c r="BN616"/>
      <c r="BO616"/>
      <c r="BP616"/>
      <c r="BQ616"/>
      <c r="BR616"/>
      <c r="BS616"/>
      <c r="BT616"/>
      <c r="BU616"/>
      <c r="BV616"/>
      <c r="BW616"/>
      <c r="BX616"/>
      <c r="BY616"/>
      <c r="BZ616"/>
      <c r="CA616"/>
      <c r="CB616"/>
      <c r="CC616"/>
      <c r="CD616"/>
      <c r="CE616"/>
      <c r="CF616"/>
      <c r="CG616"/>
      <c r="CH616"/>
      <c r="CI616"/>
      <c r="CJ616"/>
      <c r="CK616"/>
      <c r="CL616"/>
      <c r="CM616"/>
      <c r="CN616"/>
      <c r="CO616"/>
      <c r="CP616"/>
      <c r="CQ616"/>
      <c r="CR616"/>
      <c r="CS616"/>
      <c r="CT616"/>
      <c r="CU616"/>
      <c r="CV616"/>
      <c r="CW616"/>
      <c r="CX616"/>
      <c r="CY616"/>
      <c r="CZ616"/>
      <c r="DA616"/>
      <c r="DB616"/>
      <c r="DC616"/>
      <c r="DD616"/>
      <c r="DE616"/>
      <c r="DF616"/>
      <c r="DG616"/>
      <c r="DH616"/>
      <c r="DI616"/>
      <c r="DJ616"/>
      <c r="DK616"/>
      <c r="DL616"/>
      <c r="DM616"/>
      <c r="DN616"/>
      <c r="DO616"/>
      <c r="DP616"/>
      <c r="DQ616"/>
      <c r="DR616"/>
      <c r="DS616"/>
      <c r="DT616"/>
      <c r="DU616"/>
      <c r="DV616"/>
      <c r="DW616"/>
      <c r="DX616"/>
      <c r="DY616"/>
      <c r="DZ616"/>
      <c r="EA616"/>
      <c r="EB616"/>
      <c r="EC616"/>
      <c r="ED616"/>
      <c r="EE616"/>
      <c r="EF616"/>
      <c r="EG616"/>
      <c r="EH616"/>
      <c r="EI616"/>
      <c r="EJ616"/>
      <c r="EK616"/>
      <c r="EL616"/>
      <c r="EM616"/>
      <c r="EN616"/>
      <c r="EO616"/>
      <c r="EP616"/>
      <c r="EQ616"/>
      <c r="ER616"/>
      <c r="ES616"/>
      <c r="ET616"/>
      <c r="EU616"/>
      <c r="EV616"/>
      <c r="EW616"/>
      <c r="EX616"/>
      <c r="EY616"/>
      <c r="EZ616"/>
      <c r="FA616"/>
      <c r="FB616"/>
      <c r="FC616"/>
      <c r="FD616"/>
      <c r="FE616"/>
      <c r="FF616"/>
      <c r="FG616"/>
      <c r="FH616"/>
      <c r="FI616"/>
      <c r="FJ616"/>
      <c r="FK616"/>
      <c r="FL616"/>
      <c r="FM616"/>
      <c r="FN616"/>
      <c r="FO616"/>
      <c r="FP616"/>
      <c r="FQ616"/>
      <c r="FR616"/>
      <c r="FS616"/>
      <c r="FT616"/>
      <c r="FU616"/>
      <c r="FV616"/>
      <c r="FW616"/>
      <c r="FX616"/>
      <c r="FY616"/>
      <c r="FZ616"/>
      <c r="GA616"/>
      <c r="GB616"/>
      <c r="GC616"/>
      <c r="GD616"/>
      <c r="GE616"/>
      <c r="GF616"/>
      <c r="GG616"/>
      <c r="GH616"/>
      <c r="GI616"/>
      <c r="GJ616"/>
      <c r="GK616"/>
      <c r="GL616"/>
      <c r="GM616"/>
      <c r="GN616"/>
      <c r="GO616"/>
      <c r="GP616"/>
      <c r="GQ616"/>
      <c r="GR616"/>
      <c r="GS616"/>
      <c r="GT616"/>
      <c r="GU616"/>
      <c r="GV616"/>
      <c r="GW616"/>
      <c r="GX616"/>
      <c r="GY616"/>
      <c r="GZ616"/>
      <c r="HA616"/>
      <c r="HB616"/>
      <c r="HC616"/>
      <c r="HD616"/>
      <c r="HE616"/>
      <c r="HF616"/>
      <c r="HG616"/>
      <c r="HH616"/>
      <c r="HI616"/>
      <c r="HJ616"/>
      <c r="HK616"/>
      <c r="HL616"/>
      <c r="HM616"/>
      <c r="HN616"/>
      <c r="HO616"/>
      <c r="HP616"/>
      <c r="HQ616"/>
      <c r="HR616"/>
      <c r="HS616"/>
      <c r="HT616"/>
      <c r="HU616"/>
      <c r="HV616"/>
      <c r="HW616"/>
      <c r="HX616"/>
      <c r="HY616"/>
      <c r="HZ616"/>
      <c r="IA616"/>
      <c r="IB616"/>
      <c r="IC616"/>
      <c r="ID616"/>
      <c r="IE616"/>
      <c r="IF616"/>
      <c r="IG616"/>
      <c r="IH616"/>
      <c r="II616"/>
      <c r="IJ616"/>
      <c r="IK616"/>
      <c r="IL616"/>
      <c r="IM616"/>
      <c r="IN616"/>
      <c r="IO616"/>
      <c r="IP616"/>
      <c r="IQ616"/>
      <c r="IR616"/>
      <c r="IS616"/>
      <c r="IT616"/>
      <c r="IU616"/>
      <c r="IV616"/>
    </row>
    <row r="617" spans="1:256" s="5" customFormat="1" hidden="1" outlineLevel="2" x14ac:dyDescent="0.2">
      <c r="A617" s="18"/>
      <c r="B617" s="18"/>
      <c r="C617" s="36"/>
      <c r="D617" s="485"/>
      <c r="E617" s="283">
        <v>6</v>
      </c>
      <c r="F617" s="38"/>
      <c r="G617" s="306"/>
      <c r="H617" s="308"/>
      <c r="I617" s="308"/>
      <c r="J617" s="308"/>
      <c r="K617" s="308"/>
      <c r="L617" s="307"/>
      <c r="M617" s="164">
        <f>IF(A11taxstdlife="n/a","n/a",IF(M$3&gt;(A11taxstdlife+$E617),((Input!$L$153+Input!$L$119)*$L$7)-SUM($L617:L617),((Input!$L$153+Input!$L$119)*$L$7)/A11taxstdlife))</f>
        <v>0</v>
      </c>
      <c r="N617" s="164">
        <f>IF(A11taxstdlife="n/a","n/a",IF(N$3&gt;(A11taxstdlife+$E617),((Input!$L$153+Input!$L$119)*$L$7)-SUM($L617:M617),((Input!$L$153+Input!$L$119)*$L$7)/A11taxstdlife))</f>
        <v>0</v>
      </c>
      <c r="O617" s="164">
        <f>IF(A11taxstdlife="n/a","n/a",IF(O$3&gt;(A11taxstdlife+$E617),((Input!$L$153+Input!$L$119)*$L$7)-SUM($L617:N617),((Input!$L$153+Input!$L$119)*$L$7)/A11taxstdlife))</f>
        <v>0</v>
      </c>
      <c r="P617" s="164">
        <f>IF(A11taxstdlife="n/a","n/a",IF(P$3&gt;(A11taxstdlife+$E617),((Input!$L$153+Input!$L$119)*$L$7)-SUM($L617:O617),((Input!$L$153+Input!$L$119)*$L$7)/A11taxstdlife))</f>
        <v>0</v>
      </c>
      <c r="Q617" s="164">
        <f>IF(A11taxstdlife="n/a","n/a",IF(Q$3&gt;(A11taxstdlife+$E617),((Input!$L$153+Input!$L$119)*$L$7)-SUM($L617:P617),((Input!$L$153+Input!$L$119)*$L$7)/A11taxstdlife))</f>
        <v>0</v>
      </c>
      <c r="R617" s="164">
        <f>IF(A11taxstdlife="n/a","n/a",IF(R$3&gt;(A11taxstdlife+$E617),((Input!$L$153+Input!$L$119)*$L$7)-SUM($L617:Q617),((Input!$L$153+Input!$L$119)*$L$7)/A11taxstdlife))</f>
        <v>0</v>
      </c>
      <c r="S617" s="164">
        <f>IF(A11taxstdlife="n/a","n/a",IF(S$3&gt;(A11taxstdlife+$E617),((Input!$L$153+Input!$L$119)*$L$7)-SUM($L617:R617),((Input!$L$153+Input!$L$119)*$L$7)/A11taxstdlife))</f>
        <v>0</v>
      </c>
      <c r="T617" s="164">
        <f>IF(A11taxstdlife="n/a","n/a",IF(T$3&gt;(A11taxstdlife+$E617),((Input!$L$153+Input!$L$119)*$L$7)-SUM($L617:S617),((Input!$L$153+Input!$L$119)*$L$7)/A11taxstdlife))</f>
        <v>0</v>
      </c>
      <c r="U617" s="164">
        <f>IF(A11taxstdlife="n/a","n/a",IF(U$3&gt;(A11taxstdlife+$E617),((Input!$L$153+Input!$L$119)*$L$7)-SUM($L617:T617),((Input!$L$153+Input!$L$119)*$L$7)/A11taxstdlife))</f>
        <v>0</v>
      </c>
      <c r="V617" s="164">
        <f>IF(A11taxstdlife="n/a","n/a",IF(V$3&gt;(A11taxstdlife+$E617),((Input!$L$153+Input!$L$119)*$L$7)-SUM($L617:U617),((Input!$L$153+Input!$L$119)*$L$7)/A11taxstdlife))</f>
        <v>0</v>
      </c>
      <c r="W617" s="164">
        <f>IF(A11taxstdlife="n/a","n/a",IF(W$3&gt;(A11taxstdlife+$E617),((Input!$L$153+Input!$L$119)*$L$7)-SUM($L617:V617),((Input!$L$153+Input!$L$119)*$L$7)/A11taxstdlife))</f>
        <v>0</v>
      </c>
      <c r="X617" s="164">
        <f>IF(A11taxstdlife="n/a","n/a",IF(X$3&gt;(A11taxstdlife+$E617),((Input!$L$153+Input!$L$119)*$L$7)-SUM($L617:W617),((Input!$L$153+Input!$L$119)*$L$7)/A11taxstdlife))</f>
        <v>0</v>
      </c>
      <c r="Y617" s="164">
        <f>IF(A11taxstdlife="n/a","n/a",IF(Y$3&gt;(A11taxstdlife+$E617),((Input!$L$153+Input!$L$119)*$L$7)-SUM($L617:X617),((Input!$L$153+Input!$L$119)*$L$7)/A11taxstdlife))</f>
        <v>0</v>
      </c>
      <c r="Z617" s="164">
        <f>IF(A11taxstdlife="n/a","n/a",IF(Z$3&gt;(A11taxstdlife+$E617),((Input!$L$153+Input!$L$119)*$L$7)-SUM($L617:Y617),((Input!$L$153+Input!$L$119)*$L$7)/A11taxstdlife))</f>
        <v>0</v>
      </c>
      <c r="AA617" s="164">
        <f>IF(A11taxstdlife="n/a","n/a",IF(AA$3&gt;(A11taxstdlife+$E617),((Input!$L$153+Input!$L$119)*$L$7)-SUM($L617:Z617),((Input!$L$153+Input!$L$119)*$L$7)/A11taxstdlife))</f>
        <v>0</v>
      </c>
      <c r="AB617" s="164">
        <f>IF(A11taxstdlife="n/a","n/a",IF(AB$3&gt;(A11taxstdlife+$E617),((Input!$L$153+Input!$L$119)*$L$7)-SUM($L617:AA617),((Input!$L$153+Input!$L$119)*$L$7)/A11taxstdlife))</f>
        <v>0</v>
      </c>
      <c r="AC617" s="164">
        <f>IF(A11taxstdlife="n/a","n/a",IF(AC$3&gt;(A11taxstdlife+$E617),((Input!$L$153+Input!$L$119)*$L$7)-SUM($L617:AB617),((Input!$L$153+Input!$L$119)*$L$7)/A11taxstdlife))</f>
        <v>0</v>
      </c>
      <c r="AD617" s="164">
        <f>IF(A11taxstdlife="n/a","n/a",IF(AD$3&gt;(A11taxstdlife+$E617),((Input!$L$153+Input!$L$119)*$L$7)-SUM($L617:AC617),((Input!$L$153+Input!$L$119)*$L$7)/A11taxstdlife))</f>
        <v>0</v>
      </c>
      <c r="AE617" s="164">
        <f>IF(A11taxstdlife="n/a","n/a",IF(AE$3&gt;(A11taxstdlife+$E617),((Input!$L$153+Input!$L$119)*$L$7)-SUM($L617:AD617),((Input!$L$153+Input!$L$119)*$L$7)/A11taxstdlife))</f>
        <v>0</v>
      </c>
      <c r="AF617" s="164">
        <f>IF(A11taxstdlife="n/a","n/a",IF(AF$3&gt;(A11taxstdlife+$E617),((Input!$L$153+Input!$L$119)*$L$7)-SUM($L617:AE617),((Input!$L$153+Input!$L$119)*$L$7)/A11taxstdlife))</f>
        <v>0</v>
      </c>
      <c r="AG617" s="164">
        <f>IF(A11taxstdlife="n/a","n/a",IF(AG$3&gt;(A11taxstdlife+$E617),((Input!$L$153+Input!$L$119)*$L$7)-SUM($L617:AF617),((Input!$L$153+Input!$L$119)*$L$7)/A11taxstdlife))</f>
        <v>0</v>
      </c>
      <c r="AH617" s="164">
        <f>IF(A11taxstdlife="n/a","n/a",IF(AH$3&gt;(A11taxstdlife+$E617),((Input!$L$153+Input!$L$119)*$L$7)-SUM($L617:AG617),((Input!$L$153+Input!$L$119)*$L$7)/A11taxstdlife))</f>
        <v>0</v>
      </c>
      <c r="AI617" s="164">
        <f>IF(A11taxstdlife="n/a","n/a",IF(AI$3&gt;(A11taxstdlife+$E617),((Input!$L$153+Input!$L$119)*$L$7)-SUM($L617:AH617),((Input!$L$153+Input!$L$119)*$L$7)/A11taxstdlife))</f>
        <v>0</v>
      </c>
      <c r="AJ617" s="164">
        <f>IF(A11taxstdlife="n/a","n/a",IF(AJ$3&gt;(A11taxstdlife+$E617),((Input!$L$153+Input!$L$119)*$L$7)-SUM($L617:AI617),((Input!$L$153+Input!$L$119)*$L$7)/A11taxstdlife))</f>
        <v>0</v>
      </c>
      <c r="AK617" s="164">
        <f>IF(A11taxstdlife="n/a","n/a",IF(AK$3&gt;(A11taxstdlife+$E617),((Input!$L$153+Input!$L$119)*$L$7)-SUM($L617:AJ617),((Input!$L$153+Input!$L$119)*$L$7)/A11taxstdlife))</f>
        <v>0</v>
      </c>
      <c r="AL617" s="164">
        <f>IF(A11taxstdlife="n/a","n/a",IF(AL$3&gt;(A11taxstdlife+$E617),((Input!$L$153+Input!$L$119)*$L$7)-SUM($L617:AK617),((Input!$L$153+Input!$L$119)*$L$7)/A11taxstdlife))</f>
        <v>0</v>
      </c>
      <c r="AM617" s="164">
        <f>IF(A11taxstdlife="n/a","n/a",IF(AM$3&gt;(A11taxstdlife+$E617),((Input!$L$153+Input!$L$119)*$L$7)-SUM($L617:AL617),((Input!$L$153+Input!$L$119)*$L$7)/A11taxstdlife))</f>
        <v>0</v>
      </c>
      <c r="AN617" s="164">
        <f>IF(A11taxstdlife="n/a","n/a",IF(AN$3&gt;(A11taxstdlife+$E617),((Input!$L$153+Input!$L$119)*$L$7)-SUM($L617:AM617),((Input!$L$153+Input!$L$119)*$L$7)/A11taxstdlife))</f>
        <v>0</v>
      </c>
      <c r="AO617" s="164">
        <f>IF(A11taxstdlife="n/a","n/a",IF(AO$3&gt;(A11taxstdlife+$E617),((Input!$L$153+Input!$L$119)*$L$7)-SUM($L617:AN617),((Input!$L$153+Input!$L$119)*$L$7)/A11taxstdlife))</f>
        <v>0</v>
      </c>
      <c r="AP617" s="164">
        <f>IF(A11taxstdlife="n/a","n/a",IF(AP$3&gt;(A11taxstdlife+$E617),((Input!$L$153+Input!$L$119)*$L$7)-SUM($L617:AO617),((Input!$L$153+Input!$L$119)*$L$7)/A11taxstdlife))</f>
        <v>0</v>
      </c>
      <c r="AQ617" s="164">
        <f>IF(A11taxstdlife="n/a","n/a",IF(AQ$3&gt;(A11taxstdlife+$E617),((Input!$L$153+Input!$L$119)*$L$7)-SUM($L617:AP617),((Input!$L$153+Input!$L$119)*$L$7)/A11taxstdlife))</f>
        <v>0</v>
      </c>
      <c r="AR617" s="164">
        <f>IF(A11taxstdlife="n/a","n/a",IF(AR$3&gt;(A11taxstdlife+$E617),((Input!$L$153+Input!$L$119)*$L$7)-SUM($L617:AQ617),((Input!$L$153+Input!$L$119)*$L$7)/A11taxstdlife))</f>
        <v>0</v>
      </c>
      <c r="AS617" s="164">
        <f>IF(A11taxstdlife="n/a","n/a",IF(AS$3&gt;(A11taxstdlife+$E617),((Input!$L$153+Input!$L$119)*$L$7)-SUM($L617:AR617),((Input!$L$153+Input!$L$119)*$L$7)/A11taxstdlife))</f>
        <v>0</v>
      </c>
      <c r="AT617" s="164">
        <f>IF(A11taxstdlife="n/a","n/a",IF(AT$3&gt;(A11taxstdlife+$E617),((Input!$L$153+Input!$L$119)*$L$7)-SUM($L617:AS617),((Input!$L$153+Input!$L$119)*$L$7)/A11taxstdlife))</f>
        <v>0</v>
      </c>
      <c r="AU617" s="164">
        <f>IF(A11taxstdlife="n/a","n/a",IF(AU$3&gt;(A11taxstdlife+$E617),((Input!$L$153+Input!$L$119)*$L$7)-SUM($L617:AT617),((Input!$L$153+Input!$L$119)*$L$7)/A11taxstdlife))</f>
        <v>0</v>
      </c>
      <c r="AV617" s="164">
        <f>IF(A11taxstdlife="n/a","n/a",IF(AV$3&gt;(A11taxstdlife+$E617),((Input!$L$153+Input!$L$119)*$L$7)-SUM($L617:AU617),((Input!$L$153+Input!$L$119)*$L$7)/A11taxstdlife))</f>
        <v>0</v>
      </c>
      <c r="AW617" s="164">
        <f>IF(A11taxstdlife="n/a","n/a",IF(AW$3&gt;(A11taxstdlife+$E617),((Input!$L$153+Input!$L$119)*$L$7)-SUM($L617:AV617),((Input!$L$153+Input!$L$119)*$L$7)/A11taxstdlife))</f>
        <v>0</v>
      </c>
      <c r="AX617" s="164">
        <f>IF(A11taxstdlife="n/a","n/a",IF(AX$3&gt;(A11taxstdlife+$E617),((Input!$L$153+Input!$L$119)*$L$7)-SUM($L617:AW617),((Input!$L$153+Input!$L$119)*$L$7)/A11taxstdlife))</f>
        <v>0</v>
      </c>
      <c r="AY617" s="164">
        <f>IF(A11taxstdlife="n/a","n/a",IF(AY$3&gt;(A11taxstdlife+$E617),((Input!$L$153+Input!$L$119)*$L$7)-SUM($L617:AX617),((Input!$L$153+Input!$L$119)*$L$7)/A11taxstdlife))</f>
        <v>0</v>
      </c>
      <c r="AZ617" s="164">
        <f>IF(A11taxstdlife="n/a","n/a",IF(AZ$3&gt;(A11taxstdlife+$E617),((Input!$L$153+Input!$L$119)*$L$7)-SUM($L617:AY617),((Input!$L$153+Input!$L$119)*$L$7)/A11taxstdlife))</f>
        <v>0</v>
      </c>
      <c r="BA617" s="164">
        <f>IF(A11taxstdlife="n/a","n/a",IF(BA$3&gt;(A11taxstdlife+$E617),((Input!$L$153+Input!$L$119)*$L$7)-SUM($L617:AZ617),((Input!$L$153+Input!$L$119)*$L$7)/A11taxstdlife))</f>
        <v>0</v>
      </c>
      <c r="BB617" s="164">
        <f>IF(A11taxstdlife="n/a","n/a",IF(BB$3&gt;(A11taxstdlife+$E617),((Input!$L$153+Input!$L$119)*$L$7)-SUM($L617:BA617),((Input!$L$153+Input!$L$119)*$L$7)/A11taxstdlife))</f>
        <v>0</v>
      </c>
      <c r="BC617" s="164">
        <f>IF(A11taxstdlife="n/a","n/a",IF(BC$3&gt;(A11taxstdlife+$E617),((Input!$L$153+Input!$L$119)*$L$7)-SUM($L617:BB617),((Input!$L$153+Input!$L$119)*$L$7)/A11taxstdlife))</f>
        <v>0</v>
      </c>
      <c r="BD617" s="164">
        <f>IF(A11taxstdlife="n/a","n/a",IF(BD$3&gt;(A11taxstdlife+$E617),((Input!$L$153+Input!$L$119)*$L$7)-SUM($L617:BC617),((Input!$L$153+Input!$L$119)*$L$7)/A11taxstdlife))</f>
        <v>0</v>
      </c>
      <c r="BE617" s="164">
        <f>IF(A11taxstdlife="n/a","n/a",IF(BE$3&gt;(A11taxstdlife+$E617),((Input!$L$153+Input!$L$119)*$L$7)-SUM($L617:BD617),((Input!$L$153+Input!$L$119)*$L$7)/A11taxstdlife))</f>
        <v>0</v>
      </c>
      <c r="BF617" s="164">
        <f>IF(A11taxstdlife="n/a","n/a",IF(BF$3&gt;(A11taxstdlife+$E617),((Input!$L$153+Input!$L$119)*$L$7)-SUM($L617:BE617),((Input!$L$153+Input!$L$119)*$L$7)/A11taxstdlife))</f>
        <v>0</v>
      </c>
      <c r="BG617" s="164">
        <f>IF(A11taxstdlife="n/a","n/a",IF(BG$3&gt;(A11taxstdlife+$E617),((Input!$L$153+Input!$L$119)*$L$7)-SUM($L617:BF617),((Input!$L$153+Input!$L$119)*$L$7)/A11taxstdlife))</f>
        <v>0</v>
      </c>
      <c r="BH617" s="164">
        <f>IF(A11taxstdlife="n/a","n/a",IF(BH$3&gt;(A11taxstdlife+$E617),((Input!$L$153+Input!$L$119)*$L$7)-SUM($L617:BG617),((Input!$L$153+Input!$L$119)*$L$7)/A11taxstdlife))</f>
        <v>0</v>
      </c>
      <c r="BI617" s="164">
        <f>IF(A11taxstdlife="n/a","n/a",IF(BI$3&gt;(A11taxstdlife+$E617),((Input!$L$153+Input!$L$119)*$L$7)-SUM($L617:BH617),((Input!$L$153+Input!$L$119)*$L$7)/A11taxstdlife))</f>
        <v>0</v>
      </c>
      <c r="BJ617" s="18"/>
      <c r="BK617" s="18"/>
      <c r="BL617"/>
      <c r="BM617"/>
      <c r="BN617"/>
      <c r="BO617"/>
      <c r="BP617"/>
      <c r="BQ617"/>
      <c r="BR617"/>
      <c r="BS617"/>
      <c r="BT617"/>
      <c r="BU617"/>
      <c r="BV617"/>
      <c r="BW617"/>
      <c r="BX617"/>
      <c r="BY617"/>
      <c r="BZ617"/>
      <c r="CA617"/>
      <c r="CB617"/>
      <c r="CC617"/>
      <c r="CD617"/>
      <c r="CE617"/>
      <c r="CF617"/>
      <c r="CG617"/>
      <c r="CH617"/>
      <c r="CI617"/>
      <c r="CJ617"/>
      <c r="CK617"/>
      <c r="CL617"/>
      <c r="CM617"/>
      <c r="CN617"/>
      <c r="CO617"/>
      <c r="CP617"/>
      <c r="CQ617"/>
      <c r="CR617"/>
      <c r="CS617"/>
      <c r="CT617"/>
      <c r="CU617"/>
      <c r="CV617"/>
      <c r="CW617"/>
      <c r="CX617"/>
      <c r="CY617"/>
      <c r="CZ617"/>
      <c r="DA617"/>
      <c r="DB617"/>
      <c r="DC617"/>
      <c r="DD617"/>
      <c r="DE617"/>
      <c r="DF617"/>
      <c r="DG617"/>
      <c r="DH617"/>
      <c r="DI617"/>
      <c r="DJ617"/>
      <c r="DK617"/>
      <c r="DL617"/>
      <c r="DM617"/>
      <c r="DN617"/>
      <c r="DO617"/>
      <c r="DP617"/>
      <c r="DQ617"/>
      <c r="DR617"/>
      <c r="DS617"/>
      <c r="DT617"/>
      <c r="DU617"/>
      <c r="DV617"/>
      <c r="DW617"/>
      <c r="DX617"/>
      <c r="DY617"/>
      <c r="DZ617"/>
      <c r="EA617"/>
      <c r="EB617"/>
      <c r="EC617"/>
      <c r="ED617"/>
      <c r="EE617"/>
      <c r="EF617"/>
      <c r="EG617"/>
      <c r="EH617"/>
      <c r="EI617"/>
      <c r="EJ617"/>
      <c r="EK617"/>
      <c r="EL617"/>
      <c r="EM617"/>
      <c r="EN617"/>
      <c r="EO617"/>
      <c r="EP617"/>
      <c r="EQ617"/>
      <c r="ER617"/>
      <c r="ES617"/>
      <c r="ET617"/>
      <c r="EU617"/>
      <c r="EV617"/>
      <c r="EW617"/>
      <c r="EX617"/>
      <c r="EY617"/>
      <c r="EZ617"/>
      <c r="FA617"/>
      <c r="FB617"/>
      <c r="FC617"/>
      <c r="FD617"/>
      <c r="FE617"/>
      <c r="FF617"/>
      <c r="FG617"/>
      <c r="FH617"/>
      <c r="FI617"/>
      <c r="FJ617"/>
      <c r="FK617"/>
      <c r="FL617"/>
      <c r="FM617"/>
      <c r="FN617"/>
      <c r="FO617"/>
      <c r="FP617"/>
      <c r="FQ617"/>
      <c r="FR617"/>
      <c r="FS617"/>
      <c r="FT617"/>
      <c r="FU617"/>
      <c r="FV617"/>
      <c r="FW617"/>
      <c r="FX617"/>
      <c r="FY617"/>
      <c r="FZ617"/>
      <c r="GA617"/>
      <c r="GB617"/>
      <c r="GC617"/>
      <c r="GD617"/>
      <c r="GE617"/>
      <c r="GF617"/>
      <c r="GG617"/>
      <c r="GH617"/>
      <c r="GI617"/>
      <c r="GJ617"/>
      <c r="GK617"/>
      <c r="GL617"/>
      <c r="GM617"/>
      <c r="GN617"/>
      <c r="GO617"/>
      <c r="GP617"/>
      <c r="GQ617"/>
      <c r="GR617"/>
      <c r="GS617"/>
      <c r="GT617"/>
      <c r="GU617"/>
      <c r="GV617"/>
      <c r="GW617"/>
      <c r="GX617"/>
      <c r="GY617"/>
      <c r="GZ617"/>
      <c r="HA617"/>
      <c r="HB617"/>
      <c r="HC617"/>
      <c r="HD617"/>
      <c r="HE617"/>
      <c r="HF617"/>
      <c r="HG617"/>
      <c r="HH617"/>
      <c r="HI617"/>
      <c r="HJ617"/>
      <c r="HK617"/>
      <c r="HL617"/>
      <c r="HM617"/>
      <c r="HN617"/>
      <c r="HO617"/>
      <c r="HP617"/>
      <c r="HQ617"/>
      <c r="HR617"/>
      <c r="HS617"/>
      <c r="HT617"/>
      <c r="HU617"/>
      <c r="HV617"/>
      <c r="HW617"/>
      <c r="HX617"/>
      <c r="HY617"/>
      <c r="HZ617"/>
      <c r="IA617"/>
      <c r="IB617"/>
      <c r="IC617"/>
      <c r="ID617"/>
      <c r="IE617"/>
      <c r="IF617"/>
      <c r="IG617"/>
      <c r="IH617"/>
      <c r="II617"/>
      <c r="IJ617"/>
      <c r="IK617"/>
      <c r="IL617"/>
      <c r="IM617"/>
      <c r="IN617"/>
      <c r="IO617"/>
      <c r="IP617"/>
      <c r="IQ617"/>
      <c r="IR617"/>
      <c r="IS617"/>
      <c r="IT617"/>
      <c r="IU617"/>
      <c r="IV617"/>
    </row>
    <row r="618" spans="1:256" s="5" customFormat="1" hidden="1" outlineLevel="2" x14ac:dyDescent="0.2">
      <c r="A618" s="18"/>
      <c r="B618" s="18"/>
      <c r="C618" s="36"/>
      <c r="D618" s="485"/>
      <c r="E618" s="283">
        <v>7</v>
      </c>
      <c r="F618" s="38"/>
      <c r="G618" s="306"/>
      <c r="H618" s="308"/>
      <c r="I618" s="308"/>
      <c r="J618" s="308"/>
      <c r="K618" s="308"/>
      <c r="L618" s="308"/>
      <c r="M618" s="307"/>
      <c r="N618" s="164">
        <f>IF(A11taxstdlife="n/a","n/a",IF(N$3&gt;(A11taxstdlife+$E618),((Input!$M$153+Input!$M$119)*$M$7)-SUM($M618:M618),((Input!$M$153+Input!$M$119)*$M$7)/A11taxstdlife))</f>
        <v>0</v>
      </c>
      <c r="O618" s="164">
        <f>IF(A11taxstdlife="n/a","n/a",IF(O$3&gt;(A11taxstdlife+$E618),((Input!$M$153+Input!$M$119)*$M$7)-SUM($M618:N618),((Input!$M$153+Input!$M$119)*$M$7)/A11taxstdlife))</f>
        <v>0</v>
      </c>
      <c r="P618" s="164">
        <f>IF(A11taxstdlife="n/a","n/a",IF(P$3&gt;(A11taxstdlife+$E618),((Input!$M$153+Input!$M$119)*$M$7)-SUM($M618:O618),((Input!$M$153+Input!$M$119)*$M$7)/A11taxstdlife))</f>
        <v>0</v>
      </c>
      <c r="Q618" s="164">
        <f>IF(A11taxstdlife="n/a","n/a",IF(Q$3&gt;(A11taxstdlife+$E618),((Input!$M$153+Input!$M$119)*$M$7)-SUM($M618:P618),((Input!$M$153+Input!$M$119)*$M$7)/A11taxstdlife))</f>
        <v>0</v>
      </c>
      <c r="R618" s="164">
        <f>IF(A11taxstdlife="n/a","n/a",IF(R$3&gt;(A11taxstdlife+$E618),((Input!$M$153+Input!$M$119)*$M$7)-SUM($M618:Q618),((Input!$M$153+Input!$M$119)*$M$7)/A11taxstdlife))</f>
        <v>0</v>
      </c>
      <c r="S618" s="164">
        <f>IF(A11taxstdlife="n/a","n/a",IF(S$3&gt;(A11taxstdlife+$E618),((Input!$M$153+Input!$M$119)*$M$7)-SUM($M618:R618),((Input!$M$153+Input!$M$119)*$M$7)/A11taxstdlife))</f>
        <v>0</v>
      </c>
      <c r="T618" s="164">
        <f>IF(A11taxstdlife="n/a","n/a",IF(T$3&gt;(A11taxstdlife+$E618),((Input!$M$153+Input!$M$119)*$M$7)-SUM($M618:S618),((Input!$M$153+Input!$M$119)*$M$7)/A11taxstdlife))</f>
        <v>0</v>
      </c>
      <c r="U618" s="164">
        <f>IF(A11taxstdlife="n/a","n/a",IF(U$3&gt;(A11taxstdlife+$E618),((Input!$M$153+Input!$M$119)*$M$7)-SUM($M618:T618),((Input!$M$153+Input!$M$119)*$M$7)/A11taxstdlife))</f>
        <v>0</v>
      </c>
      <c r="V618" s="164">
        <f>IF(A11taxstdlife="n/a","n/a",IF(V$3&gt;(A11taxstdlife+$E618),((Input!$M$153+Input!$M$119)*$M$7)-SUM($M618:U618),((Input!$M$153+Input!$M$119)*$M$7)/A11taxstdlife))</f>
        <v>0</v>
      </c>
      <c r="W618" s="164">
        <f>IF(A11taxstdlife="n/a","n/a",IF(W$3&gt;(A11taxstdlife+$E618),((Input!$M$153+Input!$M$119)*$M$7)-SUM($M618:V618),((Input!$M$153+Input!$M$119)*$M$7)/A11taxstdlife))</f>
        <v>0</v>
      </c>
      <c r="X618" s="164">
        <f>IF(A11taxstdlife="n/a","n/a",IF(X$3&gt;(A11taxstdlife+$E618),((Input!$M$153+Input!$M$119)*$M$7)-SUM($M618:W618),((Input!$M$153+Input!$M$119)*$M$7)/A11taxstdlife))</f>
        <v>0</v>
      </c>
      <c r="Y618" s="164">
        <f>IF(A11taxstdlife="n/a","n/a",IF(Y$3&gt;(A11taxstdlife+$E618),((Input!$M$153+Input!$M$119)*$M$7)-SUM($M618:X618),((Input!$M$153+Input!$M$119)*$M$7)/A11taxstdlife))</f>
        <v>0</v>
      </c>
      <c r="Z618" s="164">
        <f>IF(A11taxstdlife="n/a","n/a",IF(Z$3&gt;(A11taxstdlife+$E618),((Input!$M$153+Input!$M$119)*$M$7)-SUM($M618:Y618),((Input!$M$153+Input!$M$119)*$M$7)/A11taxstdlife))</f>
        <v>0</v>
      </c>
      <c r="AA618" s="164">
        <f>IF(A11taxstdlife="n/a","n/a",IF(AA$3&gt;(A11taxstdlife+$E618),((Input!$M$153+Input!$M$119)*$M$7)-SUM($M618:Z618),((Input!$M$153+Input!$M$119)*$M$7)/A11taxstdlife))</f>
        <v>0</v>
      </c>
      <c r="AB618" s="164">
        <f>IF(A11taxstdlife="n/a","n/a",IF(AB$3&gt;(A11taxstdlife+$E618),((Input!$M$153+Input!$M$119)*$M$7)-SUM($M618:AA618),((Input!$M$153+Input!$M$119)*$M$7)/A11taxstdlife))</f>
        <v>0</v>
      </c>
      <c r="AC618" s="164">
        <f>IF(A11taxstdlife="n/a","n/a",IF(AC$3&gt;(A11taxstdlife+$E618),((Input!$M$153+Input!$M$119)*$M$7)-SUM($M618:AB618),((Input!$M$153+Input!$M$119)*$M$7)/A11taxstdlife))</f>
        <v>0</v>
      </c>
      <c r="AD618" s="164">
        <f>IF(A11taxstdlife="n/a","n/a",IF(AD$3&gt;(A11taxstdlife+$E618),((Input!$M$153+Input!$M$119)*$M$7)-SUM($M618:AC618),((Input!$M$153+Input!$M$119)*$M$7)/A11taxstdlife))</f>
        <v>0</v>
      </c>
      <c r="AE618" s="164">
        <f>IF(A11taxstdlife="n/a","n/a",IF(AE$3&gt;(A11taxstdlife+$E618),((Input!$M$153+Input!$M$119)*$M$7)-SUM($M618:AD618),((Input!$M$153+Input!$M$119)*$M$7)/A11taxstdlife))</f>
        <v>0</v>
      </c>
      <c r="AF618" s="164">
        <f>IF(A11taxstdlife="n/a","n/a",IF(AF$3&gt;(A11taxstdlife+$E618),((Input!$M$153+Input!$M$119)*$M$7)-SUM($M618:AE618),((Input!$M$153+Input!$M$119)*$M$7)/A11taxstdlife))</f>
        <v>0</v>
      </c>
      <c r="AG618" s="164">
        <f>IF(A11taxstdlife="n/a","n/a",IF(AG$3&gt;(A11taxstdlife+$E618),((Input!$M$153+Input!$M$119)*$M$7)-SUM($M618:AF618),((Input!$M$153+Input!$M$119)*$M$7)/A11taxstdlife))</f>
        <v>0</v>
      </c>
      <c r="AH618" s="164">
        <f>IF(A11taxstdlife="n/a","n/a",IF(AH$3&gt;(A11taxstdlife+$E618),((Input!$M$153+Input!$M$119)*$M$7)-SUM($M618:AG618),((Input!$M$153+Input!$M$119)*$M$7)/A11taxstdlife))</f>
        <v>0</v>
      </c>
      <c r="AI618" s="164">
        <f>IF(A11taxstdlife="n/a","n/a",IF(AI$3&gt;(A11taxstdlife+$E618),((Input!$M$153+Input!$M$119)*$M$7)-SUM($M618:AH618),((Input!$M$153+Input!$M$119)*$M$7)/A11taxstdlife))</f>
        <v>0</v>
      </c>
      <c r="AJ618" s="164">
        <f>IF(A11taxstdlife="n/a","n/a",IF(AJ$3&gt;(A11taxstdlife+$E618),((Input!$M$153+Input!$M$119)*$M$7)-SUM($M618:AI618),((Input!$M$153+Input!$M$119)*$M$7)/A11taxstdlife))</f>
        <v>0</v>
      </c>
      <c r="AK618" s="164">
        <f>IF(A11taxstdlife="n/a","n/a",IF(AK$3&gt;(A11taxstdlife+$E618),((Input!$M$153+Input!$M$119)*$M$7)-SUM($M618:AJ618),((Input!$M$153+Input!$M$119)*$M$7)/A11taxstdlife))</f>
        <v>0</v>
      </c>
      <c r="AL618" s="164">
        <f>IF(A11taxstdlife="n/a","n/a",IF(AL$3&gt;(A11taxstdlife+$E618),((Input!$M$153+Input!$M$119)*$M$7)-SUM($M618:AK618),((Input!$M$153+Input!$M$119)*$M$7)/A11taxstdlife))</f>
        <v>0</v>
      </c>
      <c r="AM618" s="164">
        <f>IF(A11taxstdlife="n/a","n/a",IF(AM$3&gt;(A11taxstdlife+$E618),((Input!$M$153+Input!$M$119)*$M$7)-SUM($M618:AL618),((Input!$M$153+Input!$M$119)*$M$7)/A11taxstdlife))</f>
        <v>0</v>
      </c>
      <c r="AN618" s="164">
        <f>IF(A11taxstdlife="n/a","n/a",IF(AN$3&gt;(A11taxstdlife+$E618),((Input!$M$153+Input!$M$119)*$M$7)-SUM($M618:AM618),((Input!$M$153+Input!$M$119)*$M$7)/A11taxstdlife))</f>
        <v>0</v>
      </c>
      <c r="AO618" s="164">
        <f>IF(A11taxstdlife="n/a","n/a",IF(AO$3&gt;(A11taxstdlife+$E618),((Input!$M$153+Input!$M$119)*$M$7)-SUM($M618:AN618),((Input!$M$153+Input!$M$119)*$M$7)/A11taxstdlife))</f>
        <v>0</v>
      </c>
      <c r="AP618" s="164">
        <f>IF(A11taxstdlife="n/a","n/a",IF(AP$3&gt;(A11taxstdlife+$E618),((Input!$M$153+Input!$M$119)*$M$7)-SUM($M618:AO618),((Input!$M$153+Input!$M$119)*$M$7)/A11taxstdlife))</f>
        <v>0</v>
      </c>
      <c r="AQ618" s="164">
        <f>IF(A11taxstdlife="n/a","n/a",IF(AQ$3&gt;(A11taxstdlife+$E618),((Input!$M$153+Input!$M$119)*$M$7)-SUM($M618:AP618),((Input!$M$153+Input!$M$119)*$M$7)/A11taxstdlife))</f>
        <v>0</v>
      </c>
      <c r="AR618" s="164">
        <f>IF(A11taxstdlife="n/a","n/a",IF(AR$3&gt;(A11taxstdlife+$E618),((Input!$M$153+Input!$M$119)*$M$7)-SUM($M618:AQ618),((Input!$M$153+Input!$M$119)*$M$7)/A11taxstdlife))</f>
        <v>0</v>
      </c>
      <c r="AS618" s="164">
        <f>IF(A11taxstdlife="n/a","n/a",IF(AS$3&gt;(A11taxstdlife+$E618),((Input!$M$153+Input!$M$119)*$M$7)-SUM($M618:AR618),((Input!$M$153+Input!$M$119)*$M$7)/A11taxstdlife))</f>
        <v>0</v>
      </c>
      <c r="AT618" s="164">
        <f>IF(A11taxstdlife="n/a","n/a",IF(AT$3&gt;(A11taxstdlife+$E618),((Input!$M$153+Input!$M$119)*$M$7)-SUM($M618:AS618),((Input!$M$153+Input!$M$119)*$M$7)/A11taxstdlife))</f>
        <v>0</v>
      </c>
      <c r="AU618" s="164">
        <f>IF(A11taxstdlife="n/a","n/a",IF(AU$3&gt;(A11taxstdlife+$E618),((Input!$M$153+Input!$M$119)*$M$7)-SUM($M618:AT618),((Input!$M$153+Input!$M$119)*$M$7)/A11taxstdlife))</f>
        <v>0</v>
      </c>
      <c r="AV618" s="164">
        <f>IF(A11taxstdlife="n/a","n/a",IF(AV$3&gt;(A11taxstdlife+$E618),((Input!$M$153+Input!$M$119)*$M$7)-SUM($M618:AU618),((Input!$M$153+Input!$M$119)*$M$7)/A11taxstdlife))</f>
        <v>0</v>
      </c>
      <c r="AW618" s="164">
        <f>IF(A11taxstdlife="n/a","n/a",IF(AW$3&gt;(A11taxstdlife+$E618),((Input!$M$153+Input!$M$119)*$M$7)-SUM($M618:AV618),((Input!$M$153+Input!$M$119)*$M$7)/A11taxstdlife))</f>
        <v>0</v>
      </c>
      <c r="AX618" s="164">
        <f>IF(A11taxstdlife="n/a","n/a",IF(AX$3&gt;(A11taxstdlife+$E618),((Input!$M$153+Input!$M$119)*$M$7)-SUM($M618:AW618),((Input!$M$153+Input!$M$119)*$M$7)/A11taxstdlife))</f>
        <v>0</v>
      </c>
      <c r="AY618" s="164">
        <f>IF(A11taxstdlife="n/a","n/a",IF(AY$3&gt;(A11taxstdlife+$E618),((Input!$M$153+Input!$M$119)*$M$7)-SUM($M618:AX618),((Input!$M$153+Input!$M$119)*$M$7)/A11taxstdlife))</f>
        <v>0</v>
      </c>
      <c r="AZ618" s="164">
        <f>IF(A11taxstdlife="n/a","n/a",IF(AZ$3&gt;(A11taxstdlife+$E618),((Input!$M$153+Input!$M$119)*$M$7)-SUM($M618:AY618),((Input!$M$153+Input!$M$119)*$M$7)/A11taxstdlife))</f>
        <v>0</v>
      </c>
      <c r="BA618" s="164">
        <f>IF(A11taxstdlife="n/a","n/a",IF(BA$3&gt;(A11taxstdlife+$E618),((Input!$M$153+Input!$M$119)*$M$7)-SUM($M618:AZ618),((Input!$M$153+Input!$M$119)*$M$7)/A11taxstdlife))</f>
        <v>0</v>
      </c>
      <c r="BB618" s="164">
        <f>IF(A11taxstdlife="n/a","n/a",IF(BB$3&gt;(A11taxstdlife+$E618),((Input!$M$153+Input!$M$119)*$M$7)-SUM($M618:BA618),((Input!$M$153+Input!$M$119)*$M$7)/A11taxstdlife))</f>
        <v>0</v>
      </c>
      <c r="BC618" s="164">
        <f>IF(A11taxstdlife="n/a","n/a",IF(BC$3&gt;(A11taxstdlife+$E618),((Input!$M$153+Input!$M$119)*$M$7)-SUM($M618:BB618),((Input!$M$153+Input!$M$119)*$M$7)/A11taxstdlife))</f>
        <v>0</v>
      </c>
      <c r="BD618" s="164">
        <f>IF(A11taxstdlife="n/a","n/a",IF(BD$3&gt;(A11taxstdlife+$E618),((Input!$M$153+Input!$M$119)*$M$7)-SUM($M618:BC618),((Input!$M$153+Input!$M$119)*$M$7)/A11taxstdlife))</f>
        <v>0</v>
      </c>
      <c r="BE618" s="164">
        <f>IF(A11taxstdlife="n/a","n/a",IF(BE$3&gt;(A11taxstdlife+$E618),((Input!$M$153+Input!$M$119)*$M$7)-SUM($M618:BD618),((Input!$M$153+Input!$M$119)*$M$7)/A11taxstdlife))</f>
        <v>0</v>
      </c>
      <c r="BF618" s="164">
        <f>IF(A11taxstdlife="n/a","n/a",IF(BF$3&gt;(A11taxstdlife+$E618),((Input!$M$153+Input!$M$119)*$M$7)-SUM($M618:BE618),((Input!$M$153+Input!$M$119)*$M$7)/A11taxstdlife))</f>
        <v>0</v>
      </c>
      <c r="BG618" s="164">
        <f>IF(A11taxstdlife="n/a","n/a",IF(BG$3&gt;(A11taxstdlife+$E618),((Input!$M$153+Input!$M$119)*$M$7)-SUM($M618:BF618),((Input!$M$153+Input!$M$119)*$M$7)/A11taxstdlife))</f>
        <v>0</v>
      </c>
      <c r="BH618" s="164">
        <f>IF(A11taxstdlife="n/a","n/a",IF(BH$3&gt;(A11taxstdlife+$E618),((Input!$M$153+Input!$M$119)*$M$7)-SUM($M618:BG618),((Input!$M$153+Input!$M$119)*$M$7)/A11taxstdlife))</f>
        <v>0</v>
      </c>
      <c r="BI618" s="164">
        <f>IF(A11taxstdlife="n/a","n/a",IF(BI$3&gt;(A11taxstdlife+$E618),((Input!$M$153+Input!$M$119)*$M$7)-SUM($M618:BH618),((Input!$M$153+Input!$M$119)*$M$7)/A11taxstdlife))</f>
        <v>0</v>
      </c>
      <c r="BJ618" s="18"/>
      <c r="BK618" s="18"/>
      <c r="BL618"/>
      <c r="BM618"/>
      <c r="BN618"/>
      <c r="BO618"/>
      <c r="BP618"/>
      <c r="BQ618"/>
      <c r="BR618"/>
      <c r="BS618"/>
      <c r="BT618"/>
      <c r="BU618"/>
      <c r="BV618"/>
      <c r="BW618"/>
      <c r="BX618"/>
      <c r="BY618"/>
      <c r="BZ618"/>
      <c r="CA618"/>
      <c r="CB618"/>
      <c r="CC618"/>
      <c r="CD618"/>
      <c r="CE618"/>
      <c r="CF618"/>
      <c r="CG618"/>
      <c r="CH618"/>
      <c r="CI618"/>
      <c r="CJ618"/>
      <c r="CK618"/>
      <c r="CL618"/>
      <c r="CM618"/>
      <c r="CN618"/>
      <c r="CO618"/>
      <c r="CP618"/>
      <c r="CQ618"/>
      <c r="CR618"/>
      <c r="CS618"/>
      <c r="CT618"/>
      <c r="CU618"/>
      <c r="CV618"/>
      <c r="CW618"/>
      <c r="CX618"/>
      <c r="CY618"/>
      <c r="CZ618"/>
      <c r="DA618"/>
      <c r="DB618"/>
      <c r="DC618"/>
      <c r="DD618"/>
      <c r="DE618"/>
      <c r="DF618"/>
      <c r="DG618"/>
      <c r="DH618"/>
      <c r="DI618"/>
      <c r="DJ618"/>
      <c r="DK618"/>
      <c r="DL618"/>
      <c r="DM618"/>
      <c r="DN618"/>
      <c r="DO618"/>
      <c r="DP618"/>
      <c r="DQ618"/>
      <c r="DR618"/>
      <c r="DS618"/>
      <c r="DT618"/>
      <c r="DU618"/>
      <c r="DV618"/>
      <c r="DW618"/>
      <c r="DX618"/>
      <c r="DY618"/>
      <c r="DZ618"/>
      <c r="EA618"/>
      <c r="EB618"/>
      <c r="EC618"/>
      <c r="ED618"/>
      <c r="EE618"/>
      <c r="EF618"/>
      <c r="EG618"/>
      <c r="EH618"/>
      <c r="EI618"/>
      <c r="EJ618"/>
      <c r="EK618"/>
      <c r="EL618"/>
      <c r="EM618"/>
      <c r="EN618"/>
      <c r="EO618"/>
      <c r="EP618"/>
      <c r="EQ618"/>
      <c r="ER618"/>
      <c r="ES618"/>
      <c r="ET618"/>
      <c r="EU618"/>
      <c r="EV618"/>
      <c r="EW618"/>
      <c r="EX618"/>
      <c r="EY618"/>
      <c r="EZ618"/>
      <c r="FA618"/>
      <c r="FB618"/>
      <c r="FC618"/>
      <c r="FD618"/>
      <c r="FE618"/>
      <c r="FF618"/>
      <c r="FG618"/>
      <c r="FH618"/>
      <c r="FI618"/>
      <c r="FJ618"/>
      <c r="FK618"/>
      <c r="FL618"/>
      <c r="FM618"/>
      <c r="FN618"/>
      <c r="FO618"/>
      <c r="FP618"/>
      <c r="FQ618"/>
      <c r="FR618"/>
      <c r="FS618"/>
      <c r="FT618"/>
      <c r="FU618"/>
      <c r="FV618"/>
      <c r="FW618"/>
      <c r="FX618"/>
      <c r="FY618"/>
      <c r="FZ618"/>
      <c r="GA618"/>
      <c r="GB618"/>
      <c r="GC618"/>
      <c r="GD618"/>
      <c r="GE618"/>
      <c r="GF618"/>
      <c r="GG618"/>
      <c r="GH618"/>
      <c r="GI618"/>
      <c r="GJ618"/>
      <c r="GK618"/>
      <c r="GL618"/>
      <c r="GM618"/>
      <c r="GN618"/>
      <c r="GO618"/>
      <c r="GP618"/>
      <c r="GQ618"/>
      <c r="GR618"/>
      <c r="GS618"/>
      <c r="GT618"/>
      <c r="GU618"/>
      <c r="GV618"/>
      <c r="GW618"/>
      <c r="GX618"/>
      <c r="GY618"/>
      <c r="GZ618"/>
      <c r="HA618"/>
      <c r="HB618"/>
      <c r="HC618"/>
      <c r="HD618"/>
      <c r="HE618"/>
      <c r="HF618"/>
      <c r="HG618"/>
      <c r="HH618"/>
      <c r="HI618"/>
      <c r="HJ618"/>
      <c r="HK618"/>
      <c r="HL618"/>
      <c r="HM618"/>
      <c r="HN618"/>
      <c r="HO618"/>
      <c r="HP618"/>
      <c r="HQ618"/>
      <c r="HR618"/>
      <c r="HS618"/>
      <c r="HT618"/>
      <c r="HU618"/>
      <c r="HV618"/>
      <c r="HW618"/>
      <c r="HX618"/>
      <c r="HY618"/>
      <c r="HZ618"/>
      <c r="IA618"/>
      <c r="IB618"/>
      <c r="IC618"/>
      <c r="ID618"/>
      <c r="IE618"/>
      <c r="IF618"/>
      <c r="IG618"/>
      <c r="IH618"/>
      <c r="II618"/>
      <c r="IJ618"/>
      <c r="IK618"/>
      <c r="IL618"/>
      <c r="IM618"/>
      <c r="IN618"/>
      <c r="IO618"/>
      <c r="IP618"/>
      <c r="IQ618"/>
      <c r="IR618"/>
      <c r="IS618"/>
      <c r="IT618"/>
      <c r="IU618"/>
      <c r="IV618"/>
    </row>
    <row r="619" spans="1:256" s="5" customFormat="1" hidden="1" outlineLevel="2" x14ac:dyDescent="0.2">
      <c r="A619" s="18"/>
      <c r="B619" s="18"/>
      <c r="C619" s="36"/>
      <c r="D619" s="485"/>
      <c r="E619" s="283">
        <v>8</v>
      </c>
      <c r="F619" s="38"/>
      <c r="G619" s="306"/>
      <c r="H619" s="308"/>
      <c r="I619" s="308"/>
      <c r="J619" s="308"/>
      <c r="K619" s="308"/>
      <c r="L619" s="308"/>
      <c r="M619" s="308"/>
      <c r="N619" s="307"/>
      <c r="O619" s="164">
        <f>IF(A11taxstdlife="n/a","n/a",IF(O$3&gt;(A11taxstdlife+$E619),((Input!$N$153+Input!$N$119)*$N$7)-SUM($N619:N619),((Input!$N$153+Input!$N$119)*$N$7)/A11taxstdlife))</f>
        <v>0</v>
      </c>
      <c r="P619" s="164">
        <f>IF(A11taxstdlife="n/a","n/a",IF(P$3&gt;(A11taxstdlife+$E619),((Input!$N$153+Input!$N$119)*$N$7)-SUM($N619:O619),((Input!$N$153+Input!$N$119)*$N$7)/A11taxstdlife))</f>
        <v>0</v>
      </c>
      <c r="Q619" s="164">
        <f>IF(A11taxstdlife="n/a","n/a",IF(Q$3&gt;(A11taxstdlife+$E619),((Input!$N$153+Input!$N$119)*$N$7)-SUM($N619:P619),((Input!$N$153+Input!$N$119)*$N$7)/A11taxstdlife))</f>
        <v>0</v>
      </c>
      <c r="R619" s="164">
        <f>IF(A11taxstdlife="n/a","n/a",IF(R$3&gt;(A11taxstdlife+$E619),((Input!$N$153+Input!$N$119)*$N$7)-SUM($N619:Q619),((Input!$N$153+Input!$N$119)*$N$7)/A11taxstdlife))</f>
        <v>0</v>
      </c>
      <c r="S619" s="164">
        <f>IF(A11taxstdlife="n/a","n/a",IF(S$3&gt;(A11taxstdlife+$E619),((Input!$N$153+Input!$N$119)*$N$7)-SUM($N619:R619),((Input!$N$153+Input!$N$119)*$N$7)/A11taxstdlife))</f>
        <v>0</v>
      </c>
      <c r="T619" s="164">
        <f>IF(A11taxstdlife="n/a","n/a",IF(T$3&gt;(A11taxstdlife+$E619),((Input!$N$153+Input!$N$119)*$N$7)-SUM($N619:S619),((Input!$N$153+Input!$N$119)*$N$7)/A11taxstdlife))</f>
        <v>0</v>
      </c>
      <c r="U619" s="164">
        <f>IF(A11taxstdlife="n/a","n/a",IF(U$3&gt;(A11taxstdlife+$E619),((Input!$N$153+Input!$N$119)*$N$7)-SUM($N619:T619),((Input!$N$153+Input!$N$119)*$N$7)/A11taxstdlife))</f>
        <v>0</v>
      </c>
      <c r="V619" s="164">
        <f>IF(A11taxstdlife="n/a","n/a",IF(V$3&gt;(A11taxstdlife+$E619),((Input!$N$153+Input!$N$119)*$N$7)-SUM($N619:U619),((Input!$N$153+Input!$N$119)*$N$7)/A11taxstdlife))</f>
        <v>0</v>
      </c>
      <c r="W619" s="164">
        <f>IF(A11taxstdlife="n/a","n/a",IF(W$3&gt;(A11taxstdlife+$E619),((Input!$N$153+Input!$N$119)*$N$7)-SUM($N619:V619),((Input!$N$153+Input!$N$119)*$N$7)/A11taxstdlife))</f>
        <v>0</v>
      </c>
      <c r="X619" s="164">
        <f>IF(A11taxstdlife="n/a","n/a",IF(X$3&gt;(A11taxstdlife+$E619),((Input!$N$153+Input!$N$119)*$N$7)-SUM($N619:W619),((Input!$N$153+Input!$N$119)*$N$7)/A11taxstdlife))</f>
        <v>0</v>
      </c>
      <c r="Y619" s="164">
        <f>IF(A11taxstdlife="n/a","n/a",IF(Y$3&gt;(A11taxstdlife+$E619),((Input!$N$153+Input!$N$119)*$N$7)-SUM($N619:X619),((Input!$N$153+Input!$N$119)*$N$7)/A11taxstdlife))</f>
        <v>0</v>
      </c>
      <c r="Z619" s="164">
        <f>IF(A11taxstdlife="n/a","n/a",IF(Z$3&gt;(A11taxstdlife+$E619),((Input!$N$153+Input!$N$119)*$N$7)-SUM($N619:Y619),((Input!$N$153+Input!$N$119)*$N$7)/A11taxstdlife))</f>
        <v>0</v>
      </c>
      <c r="AA619" s="164">
        <f>IF(A11taxstdlife="n/a","n/a",IF(AA$3&gt;(A11taxstdlife+$E619),((Input!$N$153+Input!$N$119)*$N$7)-SUM($N619:Z619),((Input!$N$153+Input!$N$119)*$N$7)/A11taxstdlife))</f>
        <v>0</v>
      </c>
      <c r="AB619" s="164">
        <f>IF(A11taxstdlife="n/a","n/a",IF(AB$3&gt;(A11taxstdlife+$E619),((Input!$N$153+Input!$N$119)*$N$7)-SUM($N619:AA619),((Input!$N$153+Input!$N$119)*$N$7)/A11taxstdlife))</f>
        <v>0</v>
      </c>
      <c r="AC619" s="164">
        <f>IF(A11taxstdlife="n/a","n/a",IF(AC$3&gt;(A11taxstdlife+$E619),((Input!$N$153+Input!$N$119)*$N$7)-SUM($N619:AB619),((Input!$N$153+Input!$N$119)*$N$7)/A11taxstdlife))</f>
        <v>0</v>
      </c>
      <c r="AD619" s="164">
        <f>IF(A11taxstdlife="n/a","n/a",IF(AD$3&gt;(A11taxstdlife+$E619),((Input!$N$153+Input!$N$119)*$N$7)-SUM($N619:AC619),((Input!$N$153+Input!$N$119)*$N$7)/A11taxstdlife))</f>
        <v>0</v>
      </c>
      <c r="AE619" s="164">
        <f>IF(A11taxstdlife="n/a","n/a",IF(AE$3&gt;(A11taxstdlife+$E619),((Input!$N$153+Input!$N$119)*$N$7)-SUM($N619:AD619),((Input!$N$153+Input!$N$119)*$N$7)/A11taxstdlife))</f>
        <v>0</v>
      </c>
      <c r="AF619" s="164">
        <f>IF(A11taxstdlife="n/a","n/a",IF(AF$3&gt;(A11taxstdlife+$E619),((Input!$N$153+Input!$N$119)*$N$7)-SUM($N619:AE619),((Input!$N$153+Input!$N$119)*$N$7)/A11taxstdlife))</f>
        <v>0</v>
      </c>
      <c r="AG619" s="164">
        <f>IF(A11taxstdlife="n/a","n/a",IF(AG$3&gt;(A11taxstdlife+$E619),((Input!$N$153+Input!$N$119)*$N$7)-SUM($N619:AF619),((Input!$N$153+Input!$N$119)*$N$7)/A11taxstdlife))</f>
        <v>0</v>
      </c>
      <c r="AH619" s="164">
        <f>IF(A11taxstdlife="n/a","n/a",IF(AH$3&gt;(A11taxstdlife+$E619),((Input!$N$153+Input!$N$119)*$N$7)-SUM($N619:AG619),((Input!$N$153+Input!$N$119)*$N$7)/A11taxstdlife))</f>
        <v>0</v>
      </c>
      <c r="AI619" s="164">
        <f>IF(A11taxstdlife="n/a","n/a",IF(AI$3&gt;(A11taxstdlife+$E619),((Input!$N$153+Input!$N$119)*$N$7)-SUM($N619:AH619),((Input!$N$153+Input!$N$119)*$N$7)/A11taxstdlife))</f>
        <v>0</v>
      </c>
      <c r="AJ619" s="164">
        <f>IF(A11taxstdlife="n/a","n/a",IF(AJ$3&gt;(A11taxstdlife+$E619),((Input!$N$153+Input!$N$119)*$N$7)-SUM($N619:AI619),((Input!$N$153+Input!$N$119)*$N$7)/A11taxstdlife))</f>
        <v>0</v>
      </c>
      <c r="AK619" s="164">
        <f>IF(A11taxstdlife="n/a","n/a",IF(AK$3&gt;(A11taxstdlife+$E619),((Input!$N$153+Input!$N$119)*$N$7)-SUM($N619:AJ619),((Input!$N$153+Input!$N$119)*$N$7)/A11taxstdlife))</f>
        <v>0</v>
      </c>
      <c r="AL619" s="164">
        <f>IF(A11taxstdlife="n/a","n/a",IF(AL$3&gt;(A11taxstdlife+$E619),((Input!$N$153+Input!$N$119)*$N$7)-SUM($N619:AK619),((Input!$N$153+Input!$N$119)*$N$7)/A11taxstdlife))</f>
        <v>0</v>
      </c>
      <c r="AM619" s="164">
        <f>IF(A11taxstdlife="n/a","n/a",IF(AM$3&gt;(A11taxstdlife+$E619),((Input!$N$153+Input!$N$119)*$N$7)-SUM($N619:AL619),((Input!$N$153+Input!$N$119)*$N$7)/A11taxstdlife))</f>
        <v>0</v>
      </c>
      <c r="AN619" s="164">
        <f>IF(A11taxstdlife="n/a","n/a",IF(AN$3&gt;(A11taxstdlife+$E619),((Input!$N$153+Input!$N$119)*$N$7)-SUM($N619:AM619),((Input!$N$153+Input!$N$119)*$N$7)/A11taxstdlife))</f>
        <v>0</v>
      </c>
      <c r="AO619" s="164">
        <f>IF(A11taxstdlife="n/a","n/a",IF(AO$3&gt;(A11taxstdlife+$E619),((Input!$N$153+Input!$N$119)*$N$7)-SUM($N619:AN619),((Input!$N$153+Input!$N$119)*$N$7)/A11taxstdlife))</f>
        <v>0</v>
      </c>
      <c r="AP619" s="164">
        <f>IF(A11taxstdlife="n/a","n/a",IF(AP$3&gt;(A11taxstdlife+$E619),((Input!$N$153+Input!$N$119)*$N$7)-SUM($N619:AO619),((Input!$N$153+Input!$N$119)*$N$7)/A11taxstdlife))</f>
        <v>0</v>
      </c>
      <c r="AQ619" s="164">
        <f>IF(A11taxstdlife="n/a","n/a",IF(AQ$3&gt;(A11taxstdlife+$E619),((Input!$N$153+Input!$N$119)*$N$7)-SUM($N619:AP619),((Input!$N$153+Input!$N$119)*$N$7)/A11taxstdlife))</f>
        <v>0</v>
      </c>
      <c r="AR619" s="164">
        <f>IF(A11taxstdlife="n/a","n/a",IF(AR$3&gt;(A11taxstdlife+$E619),((Input!$N$153+Input!$N$119)*$N$7)-SUM($N619:AQ619),((Input!$N$153+Input!$N$119)*$N$7)/A11taxstdlife))</f>
        <v>0</v>
      </c>
      <c r="AS619" s="164">
        <f>IF(A11taxstdlife="n/a","n/a",IF(AS$3&gt;(A11taxstdlife+$E619),((Input!$N$153+Input!$N$119)*$N$7)-SUM($N619:AR619),((Input!$N$153+Input!$N$119)*$N$7)/A11taxstdlife))</f>
        <v>0</v>
      </c>
      <c r="AT619" s="164">
        <f>IF(A11taxstdlife="n/a","n/a",IF(AT$3&gt;(A11taxstdlife+$E619),((Input!$N$153+Input!$N$119)*$N$7)-SUM($N619:AS619),((Input!$N$153+Input!$N$119)*$N$7)/A11taxstdlife))</f>
        <v>0</v>
      </c>
      <c r="AU619" s="164">
        <f>IF(A11taxstdlife="n/a","n/a",IF(AU$3&gt;(A11taxstdlife+$E619),((Input!$N$153+Input!$N$119)*$N$7)-SUM($N619:AT619),((Input!$N$153+Input!$N$119)*$N$7)/A11taxstdlife))</f>
        <v>0</v>
      </c>
      <c r="AV619" s="164">
        <f>IF(A11taxstdlife="n/a","n/a",IF(AV$3&gt;(A11taxstdlife+$E619),((Input!$N$153+Input!$N$119)*$N$7)-SUM($N619:AU619),((Input!$N$153+Input!$N$119)*$N$7)/A11taxstdlife))</f>
        <v>0</v>
      </c>
      <c r="AW619" s="164">
        <f>IF(A11taxstdlife="n/a","n/a",IF(AW$3&gt;(A11taxstdlife+$E619),((Input!$N$153+Input!$N$119)*$N$7)-SUM($N619:AV619),((Input!$N$153+Input!$N$119)*$N$7)/A11taxstdlife))</f>
        <v>0</v>
      </c>
      <c r="AX619" s="164">
        <f>IF(A11taxstdlife="n/a","n/a",IF(AX$3&gt;(A11taxstdlife+$E619),((Input!$N$153+Input!$N$119)*$N$7)-SUM($N619:AW619),((Input!$N$153+Input!$N$119)*$N$7)/A11taxstdlife))</f>
        <v>0</v>
      </c>
      <c r="AY619" s="164">
        <f>IF(A11taxstdlife="n/a","n/a",IF(AY$3&gt;(A11taxstdlife+$E619),((Input!$N$153+Input!$N$119)*$N$7)-SUM($N619:AX619),((Input!$N$153+Input!$N$119)*$N$7)/A11taxstdlife))</f>
        <v>0</v>
      </c>
      <c r="AZ619" s="164">
        <f>IF(A11taxstdlife="n/a","n/a",IF(AZ$3&gt;(A11taxstdlife+$E619),((Input!$N$153+Input!$N$119)*$N$7)-SUM($N619:AY619),((Input!$N$153+Input!$N$119)*$N$7)/A11taxstdlife))</f>
        <v>0</v>
      </c>
      <c r="BA619" s="164">
        <f>IF(A11taxstdlife="n/a","n/a",IF(BA$3&gt;(A11taxstdlife+$E619),((Input!$N$153+Input!$N$119)*$N$7)-SUM($N619:AZ619),((Input!$N$153+Input!$N$119)*$N$7)/A11taxstdlife))</f>
        <v>0</v>
      </c>
      <c r="BB619" s="164">
        <f>IF(A11taxstdlife="n/a","n/a",IF(BB$3&gt;(A11taxstdlife+$E619),((Input!$N$153+Input!$N$119)*$N$7)-SUM($N619:BA619),((Input!$N$153+Input!$N$119)*$N$7)/A11taxstdlife))</f>
        <v>0</v>
      </c>
      <c r="BC619" s="164">
        <f>IF(A11taxstdlife="n/a","n/a",IF(BC$3&gt;(A11taxstdlife+$E619),((Input!$N$153+Input!$N$119)*$N$7)-SUM($N619:BB619),((Input!$N$153+Input!$N$119)*$N$7)/A11taxstdlife))</f>
        <v>0</v>
      </c>
      <c r="BD619" s="164">
        <f>IF(A11taxstdlife="n/a","n/a",IF(BD$3&gt;(A11taxstdlife+$E619),((Input!$N$153+Input!$N$119)*$N$7)-SUM($N619:BC619),((Input!$N$153+Input!$N$119)*$N$7)/A11taxstdlife))</f>
        <v>0</v>
      </c>
      <c r="BE619" s="164">
        <f>IF(A11taxstdlife="n/a","n/a",IF(BE$3&gt;(A11taxstdlife+$E619),((Input!$N$153+Input!$N$119)*$N$7)-SUM($N619:BD619),((Input!$N$153+Input!$N$119)*$N$7)/A11taxstdlife))</f>
        <v>0</v>
      </c>
      <c r="BF619" s="164">
        <f>IF(A11taxstdlife="n/a","n/a",IF(BF$3&gt;(A11taxstdlife+$E619),((Input!$N$153+Input!$N$119)*$N$7)-SUM($N619:BE619),((Input!$N$153+Input!$N$119)*$N$7)/A11taxstdlife))</f>
        <v>0</v>
      </c>
      <c r="BG619" s="164">
        <f>IF(A11taxstdlife="n/a","n/a",IF(BG$3&gt;(A11taxstdlife+$E619),((Input!$N$153+Input!$N$119)*$N$7)-SUM($N619:BF619),((Input!$N$153+Input!$N$119)*$N$7)/A11taxstdlife))</f>
        <v>0</v>
      </c>
      <c r="BH619" s="164">
        <f>IF(A11taxstdlife="n/a","n/a",IF(BH$3&gt;(A11taxstdlife+$E619),((Input!$N$153+Input!$N$119)*$N$7)-SUM($N619:BG619),((Input!$N$153+Input!$N$119)*$N$7)/A11taxstdlife))</f>
        <v>0</v>
      </c>
      <c r="BI619" s="164">
        <f>IF(A11taxstdlife="n/a","n/a",IF(BI$3&gt;(A11taxstdlife+$E619),((Input!$N$153+Input!$N$119)*$N$7)-SUM($N619:BH619),((Input!$N$153+Input!$N$119)*$N$7)/A11taxstdlife))</f>
        <v>0</v>
      </c>
      <c r="BJ619" s="18"/>
      <c r="BK619" s="18"/>
      <c r="BL619"/>
      <c r="BM619"/>
      <c r="BN619"/>
      <c r="BO619"/>
      <c r="BP619"/>
      <c r="BQ619"/>
      <c r="BR619"/>
      <c r="BS619"/>
      <c r="BT619"/>
      <c r="BU619"/>
      <c r="BV619"/>
      <c r="BW619"/>
      <c r="BX619"/>
      <c r="BY619"/>
      <c r="BZ619"/>
      <c r="CA619"/>
      <c r="CB619"/>
      <c r="CC619"/>
      <c r="CD619"/>
      <c r="CE619"/>
      <c r="CF619"/>
      <c r="CG619"/>
      <c r="CH619"/>
      <c r="CI619"/>
      <c r="CJ619"/>
      <c r="CK619"/>
      <c r="CL619"/>
      <c r="CM619"/>
      <c r="CN619"/>
      <c r="CO619"/>
      <c r="CP619"/>
      <c r="CQ619"/>
      <c r="CR619"/>
      <c r="CS619"/>
      <c r="CT619"/>
      <c r="CU619"/>
      <c r="CV619"/>
      <c r="CW619"/>
      <c r="CX619"/>
      <c r="CY619"/>
      <c r="CZ619"/>
      <c r="DA619"/>
      <c r="DB619"/>
      <c r="DC619"/>
      <c r="DD619"/>
      <c r="DE619"/>
      <c r="DF619"/>
      <c r="DG619"/>
      <c r="DH619"/>
      <c r="DI619"/>
      <c r="DJ619"/>
      <c r="DK619"/>
      <c r="DL619"/>
      <c r="DM619"/>
      <c r="DN619"/>
      <c r="DO619"/>
      <c r="DP619"/>
      <c r="DQ619"/>
      <c r="DR619"/>
      <c r="DS619"/>
      <c r="DT619"/>
      <c r="DU619"/>
      <c r="DV619"/>
      <c r="DW619"/>
      <c r="DX619"/>
      <c r="DY619"/>
      <c r="DZ619"/>
      <c r="EA619"/>
      <c r="EB619"/>
      <c r="EC619"/>
      <c r="ED619"/>
      <c r="EE619"/>
      <c r="EF619"/>
      <c r="EG619"/>
      <c r="EH619"/>
      <c r="EI619"/>
      <c r="EJ619"/>
      <c r="EK619"/>
      <c r="EL619"/>
      <c r="EM619"/>
      <c r="EN619"/>
      <c r="EO619"/>
      <c r="EP619"/>
      <c r="EQ619"/>
      <c r="ER619"/>
      <c r="ES619"/>
      <c r="ET619"/>
      <c r="EU619"/>
      <c r="EV619"/>
      <c r="EW619"/>
      <c r="EX619"/>
      <c r="EY619"/>
      <c r="EZ619"/>
      <c r="FA619"/>
      <c r="FB619"/>
      <c r="FC619"/>
      <c r="FD619"/>
      <c r="FE619"/>
      <c r="FF619"/>
      <c r="FG619"/>
      <c r="FH619"/>
      <c r="FI619"/>
      <c r="FJ619"/>
      <c r="FK619"/>
      <c r="FL619"/>
      <c r="FM619"/>
      <c r="FN619"/>
      <c r="FO619"/>
      <c r="FP619"/>
      <c r="FQ619"/>
      <c r="FR619"/>
      <c r="FS619"/>
      <c r="FT619"/>
      <c r="FU619"/>
      <c r="FV619"/>
      <c r="FW619"/>
      <c r="FX619"/>
      <c r="FY619"/>
      <c r="FZ619"/>
      <c r="GA619"/>
      <c r="GB619"/>
      <c r="GC619"/>
      <c r="GD619"/>
      <c r="GE619"/>
      <c r="GF619"/>
      <c r="GG619"/>
      <c r="GH619"/>
      <c r="GI619"/>
      <c r="GJ619"/>
      <c r="GK619"/>
      <c r="GL619"/>
      <c r="GM619"/>
      <c r="GN619"/>
      <c r="GO619"/>
      <c r="GP619"/>
      <c r="GQ619"/>
      <c r="GR619"/>
      <c r="GS619"/>
      <c r="GT619"/>
      <c r="GU619"/>
      <c r="GV619"/>
      <c r="GW619"/>
      <c r="GX619"/>
      <c r="GY619"/>
      <c r="GZ619"/>
      <c r="HA619"/>
      <c r="HB619"/>
      <c r="HC619"/>
      <c r="HD619"/>
      <c r="HE619"/>
      <c r="HF619"/>
      <c r="HG619"/>
      <c r="HH619"/>
      <c r="HI619"/>
      <c r="HJ619"/>
      <c r="HK619"/>
      <c r="HL619"/>
      <c r="HM619"/>
      <c r="HN619"/>
      <c r="HO619"/>
      <c r="HP619"/>
      <c r="HQ619"/>
      <c r="HR619"/>
      <c r="HS619"/>
      <c r="HT619"/>
      <c r="HU619"/>
      <c r="HV619"/>
      <c r="HW619"/>
      <c r="HX619"/>
      <c r="HY619"/>
      <c r="HZ619"/>
      <c r="IA619"/>
      <c r="IB619"/>
      <c r="IC619"/>
      <c r="ID619"/>
      <c r="IE619"/>
      <c r="IF619"/>
      <c r="IG619"/>
      <c r="IH619"/>
      <c r="II619"/>
      <c r="IJ619"/>
      <c r="IK619"/>
      <c r="IL619"/>
      <c r="IM619"/>
      <c r="IN619"/>
      <c r="IO619"/>
      <c r="IP619"/>
      <c r="IQ619"/>
      <c r="IR619"/>
      <c r="IS619"/>
      <c r="IT619"/>
      <c r="IU619"/>
      <c r="IV619"/>
    </row>
    <row r="620" spans="1:256" s="5" customFormat="1" hidden="1" outlineLevel="2" x14ac:dyDescent="0.2">
      <c r="A620" s="18"/>
      <c r="B620" s="18"/>
      <c r="C620" s="36"/>
      <c r="D620" s="485"/>
      <c r="E620" s="283">
        <v>9</v>
      </c>
      <c r="F620" s="38"/>
      <c r="G620" s="306"/>
      <c r="H620" s="308"/>
      <c r="I620" s="308"/>
      <c r="J620" s="308"/>
      <c r="K620" s="308"/>
      <c r="L620" s="308"/>
      <c r="M620" s="308"/>
      <c r="N620" s="308"/>
      <c r="O620" s="307"/>
      <c r="P620" s="164">
        <f>IF(A11taxstdlife="n/a","n/a",IF(P$3&gt;(A11taxstdlife+$E620),((Input!$O$153+Input!$O$119)*$O$7)-SUM($O620:O620),((Input!$O$153+Input!$O$119)*$O$7)/A11taxstdlife))</f>
        <v>0</v>
      </c>
      <c r="Q620" s="164">
        <f>IF(A11taxstdlife="n/a","n/a",IF(Q$3&gt;(A11taxstdlife+$E620),((Input!$O$153+Input!$O$119)*$O$7)-SUM($O620:P620),((Input!$O$153+Input!$O$119)*$O$7)/A11taxstdlife))</f>
        <v>0</v>
      </c>
      <c r="R620" s="164">
        <f>IF(A11taxstdlife="n/a","n/a",IF(R$3&gt;(A11taxstdlife+$E620),((Input!$O$153+Input!$O$119)*$O$7)-SUM($O620:Q620),((Input!$O$153+Input!$O$119)*$O$7)/A11taxstdlife))</f>
        <v>0</v>
      </c>
      <c r="S620" s="164">
        <f>IF(A11taxstdlife="n/a","n/a",IF(S$3&gt;(A11taxstdlife+$E620),((Input!$O$153+Input!$O$119)*$O$7)-SUM($O620:R620),((Input!$O$153+Input!$O$119)*$O$7)/A11taxstdlife))</f>
        <v>0</v>
      </c>
      <c r="T620" s="164">
        <f>IF(A11taxstdlife="n/a","n/a",IF(T$3&gt;(A11taxstdlife+$E620),((Input!$O$153+Input!$O$119)*$O$7)-SUM($O620:S620),((Input!$O$153+Input!$O$119)*$O$7)/A11taxstdlife))</f>
        <v>0</v>
      </c>
      <c r="U620" s="164">
        <f>IF(A11taxstdlife="n/a","n/a",IF(U$3&gt;(A11taxstdlife+$E620),((Input!$O$153+Input!$O$119)*$O$7)-SUM($O620:T620),((Input!$O$153+Input!$O$119)*$O$7)/A11taxstdlife))</f>
        <v>0</v>
      </c>
      <c r="V620" s="164">
        <f>IF(A11taxstdlife="n/a","n/a",IF(V$3&gt;(A11taxstdlife+$E620),((Input!$O$153+Input!$O$119)*$O$7)-SUM($O620:U620),((Input!$O$153+Input!$O$119)*$O$7)/A11taxstdlife))</f>
        <v>0</v>
      </c>
      <c r="W620" s="164">
        <f>IF(A11taxstdlife="n/a","n/a",IF(W$3&gt;(A11taxstdlife+$E620),((Input!$O$153+Input!$O$119)*$O$7)-SUM($O620:V620),((Input!$O$153+Input!$O$119)*$O$7)/A11taxstdlife))</f>
        <v>0</v>
      </c>
      <c r="X620" s="164">
        <f>IF(A11taxstdlife="n/a","n/a",IF(X$3&gt;(A11taxstdlife+$E620),((Input!$O$153+Input!$O$119)*$O$7)-SUM($O620:W620),((Input!$O$153+Input!$O$119)*$O$7)/A11taxstdlife))</f>
        <v>0</v>
      </c>
      <c r="Y620" s="164">
        <f>IF(A11taxstdlife="n/a","n/a",IF(Y$3&gt;(A11taxstdlife+$E620),((Input!$O$153+Input!$O$119)*$O$7)-SUM($O620:X620),((Input!$O$153+Input!$O$119)*$O$7)/A11taxstdlife))</f>
        <v>0</v>
      </c>
      <c r="Z620" s="164">
        <f>IF(A11taxstdlife="n/a","n/a",IF(Z$3&gt;(A11taxstdlife+$E620),((Input!$O$153+Input!$O$119)*$O$7)-SUM($O620:Y620),((Input!$O$153+Input!$O$119)*$O$7)/A11taxstdlife))</f>
        <v>0</v>
      </c>
      <c r="AA620" s="164">
        <f>IF(A11taxstdlife="n/a","n/a",IF(AA$3&gt;(A11taxstdlife+$E620),((Input!$O$153+Input!$O$119)*$O$7)-SUM($O620:Z620),((Input!$O$153+Input!$O$119)*$O$7)/A11taxstdlife))</f>
        <v>0</v>
      </c>
      <c r="AB620" s="164">
        <f>IF(A11taxstdlife="n/a","n/a",IF(AB$3&gt;(A11taxstdlife+$E620),((Input!$O$153+Input!$O$119)*$O$7)-SUM($O620:AA620),((Input!$O$153+Input!$O$119)*$O$7)/A11taxstdlife))</f>
        <v>0</v>
      </c>
      <c r="AC620" s="164">
        <f>IF(A11taxstdlife="n/a","n/a",IF(AC$3&gt;(A11taxstdlife+$E620),((Input!$O$153+Input!$O$119)*$O$7)-SUM($O620:AB620),((Input!$O$153+Input!$O$119)*$O$7)/A11taxstdlife))</f>
        <v>0</v>
      </c>
      <c r="AD620" s="164">
        <f>IF(A11taxstdlife="n/a","n/a",IF(AD$3&gt;(A11taxstdlife+$E620),((Input!$O$153+Input!$O$119)*$O$7)-SUM($O620:AC620),((Input!$O$153+Input!$O$119)*$O$7)/A11taxstdlife))</f>
        <v>0</v>
      </c>
      <c r="AE620" s="164">
        <f>IF(A11taxstdlife="n/a","n/a",IF(AE$3&gt;(A11taxstdlife+$E620),((Input!$O$153+Input!$O$119)*$O$7)-SUM($O620:AD620),((Input!$O$153+Input!$O$119)*$O$7)/A11taxstdlife))</f>
        <v>0</v>
      </c>
      <c r="AF620" s="164">
        <f>IF(A11taxstdlife="n/a","n/a",IF(AF$3&gt;(A11taxstdlife+$E620),((Input!$O$153+Input!$O$119)*$O$7)-SUM($O620:AE620),((Input!$O$153+Input!$O$119)*$O$7)/A11taxstdlife))</f>
        <v>0</v>
      </c>
      <c r="AG620" s="164">
        <f>IF(A11taxstdlife="n/a","n/a",IF(AG$3&gt;(A11taxstdlife+$E620),((Input!$O$153+Input!$O$119)*$O$7)-SUM($O620:AF620),((Input!$O$153+Input!$O$119)*$O$7)/A11taxstdlife))</f>
        <v>0</v>
      </c>
      <c r="AH620" s="164">
        <f>IF(A11taxstdlife="n/a","n/a",IF(AH$3&gt;(A11taxstdlife+$E620),((Input!$O$153+Input!$O$119)*$O$7)-SUM($O620:AG620),((Input!$O$153+Input!$O$119)*$O$7)/A11taxstdlife))</f>
        <v>0</v>
      </c>
      <c r="AI620" s="164">
        <f>IF(A11taxstdlife="n/a","n/a",IF(AI$3&gt;(A11taxstdlife+$E620),((Input!$O$153+Input!$O$119)*$O$7)-SUM($O620:AH620),((Input!$O$153+Input!$O$119)*$O$7)/A11taxstdlife))</f>
        <v>0</v>
      </c>
      <c r="AJ620" s="164">
        <f>IF(A11taxstdlife="n/a","n/a",IF(AJ$3&gt;(A11taxstdlife+$E620),((Input!$O$153+Input!$O$119)*$O$7)-SUM($O620:AI620),((Input!$O$153+Input!$O$119)*$O$7)/A11taxstdlife))</f>
        <v>0</v>
      </c>
      <c r="AK620" s="164">
        <f>IF(A11taxstdlife="n/a","n/a",IF(AK$3&gt;(A11taxstdlife+$E620),((Input!$O$153+Input!$O$119)*$O$7)-SUM($O620:AJ620),((Input!$O$153+Input!$O$119)*$O$7)/A11taxstdlife))</f>
        <v>0</v>
      </c>
      <c r="AL620" s="164">
        <f>IF(A11taxstdlife="n/a","n/a",IF(AL$3&gt;(A11taxstdlife+$E620),((Input!$O$153+Input!$O$119)*$O$7)-SUM($O620:AK620),((Input!$O$153+Input!$O$119)*$O$7)/A11taxstdlife))</f>
        <v>0</v>
      </c>
      <c r="AM620" s="164">
        <f>IF(A11taxstdlife="n/a","n/a",IF(AM$3&gt;(A11taxstdlife+$E620),((Input!$O$153+Input!$O$119)*$O$7)-SUM($O620:AL620),((Input!$O$153+Input!$O$119)*$O$7)/A11taxstdlife))</f>
        <v>0</v>
      </c>
      <c r="AN620" s="164">
        <f>IF(A11taxstdlife="n/a","n/a",IF(AN$3&gt;(A11taxstdlife+$E620),((Input!$O$153+Input!$O$119)*$O$7)-SUM($O620:AM620),((Input!$O$153+Input!$O$119)*$O$7)/A11taxstdlife))</f>
        <v>0</v>
      </c>
      <c r="AO620" s="164">
        <f>IF(A11taxstdlife="n/a","n/a",IF(AO$3&gt;(A11taxstdlife+$E620),((Input!$O$153+Input!$O$119)*$O$7)-SUM($O620:AN620),((Input!$O$153+Input!$O$119)*$O$7)/A11taxstdlife))</f>
        <v>0</v>
      </c>
      <c r="AP620" s="164">
        <f>IF(A11taxstdlife="n/a","n/a",IF(AP$3&gt;(A11taxstdlife+$E620),((Input!$O$153+Input!$O$119)*$O$7)-SUM($O620:AO620),((Input!$O$153+Input!$O$119)*$O$7)/A11taxstdlife))</f>
        <v>0</v>
      </c>
      <c r="AQ620" s="164">
        <f>IF(A11taxstdlife="n/a","n/a",IF(AQ$3&gt;(A11taxstdlife+$E620),((Input!$O$153+Input!$O$119)*$O$7)-SUM($O620:AP620),((Input!$O$153+Input!$O$119)*$O$7)/A11taxstdlife))</f>
        <v>0</v>
      </c>
      <c r="AR620" s="164">
        <f>IF(A11taxstdlife="n/a","n/a",IF(AR$3&gt;(A11taxstdlife+$E620),((Input!$O$153+Input!$O$119)*$O$7)-SUM($O620:AQ620),((Input!$O$153+Input!$O$119)*$O$7)/A11taxstdlife))</f>
        <v>0</v>
      </c>
      <c r="AS620" s="164">
        <f>IF(A11taxstdlife="n/a","n/a",IF(AS$3&gt;(A11taxstdlife+$E620),((Input!$O$153+Input!$O$119)*$O$7)-SUM($O620:AR620),((Input!$O$153+Input!$O$119)*$O$7)/A11taxstdlife))</f>
        <v>0</v>
      </c>
      <c r="AT620" s="164">
        <f>IF(A11taxstdlife="n/a","n/a",IF(AT$3&gt;(A11taxstdlife+$E620),((Input!$O$153+Input!$O$119)*$O$7)-SUM($O620:AS620),((Input!$O$153+Input!$O$119)*$O$7)/A11taxstdlife))</f>
        <v>0</v>
      </c>
      <c r="AU620" s="164">
        <f>IF(A11taxstdlife="n/a","n/a",IF(AU$3&gt;(A11taxstdlife+$E620),((Input!$O$153+Input!$O$119)*$O$7)-SUM($O620:AT620),((Input!$O$153+Input!$O$119)*$O$7)/A11taxstdlife))</f>
        <v>0</v>
      </c>
      <c r="AV620" s="164">
        <f>IF(A11taxstdlife="n/a","n/a",IF(AV$3&gt;(A11taxstdlife+$E620),((Input!$O$153+Input!$O$119)*$O$7)-SUM($O620:AU620),((Input!$O$153+Input!$O$119)*$O$7)/A11taxstdlife))</f>
        <v>0</v>
      </c>
      <c r="AW620" s="164">
        <f>IF(A11taxstdlife="n/a","n/a",IF(AW$3&gt;(A11taxstdlife+$E620),((Input!$O$153+Input!$O$119)*$O$7)-SUM($O620:AV620),((Input!$O$153+Input!$O$119)*$O$7)/A11taxstdlife))</f>
        <v>0</v>
      </c>
      <c r="AX620" s="164">
        <f>IF(A11taxstdlife="n/a","n/a",IF(AX$3&gt;(A11taxstdlife+$E620),((Input!$O$153+Input!$O$119)*$O$7)-SUM($O620:AW620),((Input!$O$153+Input!$O$119)*$O$7)/A11taxstdlife))</f>
        <v>0</v>
      </c>
      <c r="AY620" s="164">
        <f>IF(A11taxstdlife="n/a","n/a",IF(AY$3&gt;(A11taxstdlife+$E620),((Input!$O$153+Input!$O$119)*$O$7)-SUM($O620:AX620),((Input!$O$153+Input!$O$119)*$O$7)/A11taxstdlife))</f>
        <v>0</v>
      </c>
      <c r="AZ620" s="164">
        <f>IF(A11taxstdlife="n/a","n/a",IF(AZ$3&gt;(A11taxstdlife+$E620),((Input!$O$153+Input!$O$119)*$O$7)-SUM($O620:AY620),((Input!$O$153+Input!$O$119)*$O$7)/A11taxstdlife))</f>
        <v>0</v>
      </c>
      <c r="BA620" s="164">
        <f>IF(A11taxstdlife="n/a","n/a",IF(BA$3&gt;(A11taxstdlife+$E620),((Input!$O$153+Input!$O$119)*$O$7)-SUM($O620:AZ620),((Input!$O$153+Input!$O$119)*$O$7)/A11taxstdlife))</f>
        <v>0</v>
      </c>
      <c r="BB620" s="164">
        <f>IF(A11taxstdlife="n/a","n/a",IF(BB$3&gt;(A11taxstdlife+$E620),((Input!$O$153+Input!$O$119)*$O$7)-SUM($O620:BA620),((Input!$O$153+Input!$O$119)*$O$7)/A11taxstdlife))</f>
        <v>0</v>
      </c>
      <c r="BC620" s="164">
        <f>IF(A11taxstdlife="n/a","n/a",IF(BC$3&gt;(A11taxstdlife+$E620),((Input!$O$153+Input!$O$119)*$O$7)-SUM($O620:BB620),((Input!$O$153+Input!$O$119)*$O$7)/A11taxstdlife))</f>
        <v>0</v>
      </c>
      <c r="BD620" s="164">
        <f>IF(A11taxstdlife="n/a","n/a",IF(BD$3&gt;(A11taxstdlife+$E620),((Input!$O$153+Input!$O$119)*$O$7)-SUM($O620:BC620),((Input!$O$153+Input!$O$119)*$O$7)/A11taxstdlife))</f>
        <v>0</v>
      </c>
      <c r="BE620" s="164">
        <f>IF(A11taxstdlife="n/a","n/a",IF(BE$3&gt;(A11taxstdlife+$E620),((Input!$O$153+Input!$O$119)*$O$7)-SUM($O620:BD620),((Input!$O$153+Input!$O$119)*$O$7)/A11taxstdlife))</f>
        <v>0</v>
      </c>
      <c r="BF620" s="164">
        <f>IF(A11taxstdlife="n/a","n/a",IF(BF$3&gt;(A11taxstdlife+$E620),((Input!$O$153+Input!$O$119)*$O$7)-SUM($O620:BE620),((Input!$O$153+Input!$O$119)*$O$7)/A11taxstdlife))</f>
        <v>0</v>
      </c>
      <c r="BG620" s="164">
        <f>IF(A11taxstdlife="n/a","n/a",IF(BG$3&gt;(A11taxstdlife+$E620),((Input!$O$153+Input!$O$119)*$O$7)-SUM($O620:BF620),((Input!$O$153+Input!$O$119)*$O$7)/A11taxstdlife))</f>
        <v>0</v>
      </c>
      <c r="BH620" s="164">
        <f>IF(A11taxstdlife="n/a","n/a",IF(BH$3&gt;(A11taxstdlife+$E620),((Input!$O$153+Input!$O$119)*$O$7)-SUM($O620:BG620),((Input!$O$153+Input!$O$119)*$O$7)/A11taxstdlife))</f>
        <v>0</v>
      </c>
      <c r="BI620" s="164">
        <f>IF(A11taxstdlife="n/a","n/a",IF(BI$3&gt;(A11taxstdlife+$E620),((Input!$O$153+Input!$O$119)*$O$7)-SUM($O620:BH620),((Input!$O$153+Input!$O$119)*$O$7)/A11taxstdlife))</f>
        <v>0</v>
      </c>
      <c r="BJ620" s="18"/>
      <c r="BK620" s="18"/>
      <c r="BL620"/>
      <c r="BM620"/>
      <c r="BN620"/>
      <c r="BO620"/>
      <c r="BP620"/>
      <c r="BQ620"/>
      <c r="BR620"/>
      <c r="BS620"/>
      <c r="BT620"/>
      <c r="BU620"/>
      <c r="BV620"/>
      <c r="BW620"/>
      <c r="BX620"/>
      <c r="BY620"/>
      <c r="BZ620"/>
      <c r="CA620"/>
      <c r="CB620"/>
      <c r="CC620"/>
      <c r="CD620"/>
      <c r="CE620"/>
      <c r="CF620"/>
      <c r="CG620"/>
      <c r="CH620"/>
      <c r="CI620"/>
      <c r="CJ620"/>
      <c r="CK620"/>
      <c r="CL620"/>
      <c r="CM620"/>
      <c r="CN620"/>
      <c r="CO620"/>
      <c r="CP620"/>
      <c r="CQ620"/>
      <c r="CR620"/>
      <c r="CS620"/>
      <c r="CT620"/>
      <c r="CU620"/>
      <c r="CV620"/>
      <c r="CW620"/>
      <c r="CX620"/>
      <c r="CY620"/>
      <c r="CZ620"/>
      <c r="DA620"/>
      <c r="DB620"/>
      <c r="DC620"/>
      <c r="DD620"/>
      <c r="DE620"/>
      <c r="DF620"/>
      <c r="DG620"/>
      <c r="DH620"/>
      <c r="DI620"/>
      <c r="DJ620"/>
      <c r="DK620"/>
      <c r="DL620"/>
      <c r="DM620"/>
      <c r="DN620"/>
      <c r="DO620"/>
      <c r="DP620"/>
      <c r="DQ620"/>
      <c r="DR620"/>
      <c r="DS620"/>
      <c r="DT620"/>
      <c r="DU620"/>
      <c r="DV620"/>
      <c r="DW620"/>
      <c r="DX620"/>
      <c r="DY620"/>
      <c r="DZ620"/>
      <c r="EA620"/>
      <c r="EB620"/>
      <c r="EC620"/>
      <c r="ED620"/>
      <c r="EE620"/>
      <c r="EF620"/>
      <c r="EG620"/>
      <c r="EH620"/>
      <c r="EI620"/>
      <c r="EJ620"/>
      <c r="EK620"/>
      <c r="EL620"/>
      <c r="EM620"/>
      <c r="EN620"/>
      <c r="EO620"/>
      <c r="EP620"/>
      <c r="EQ620"/>
      <c r="ER620"/>
      <c r="ES620"/>
      <c r="ET620"/>
      <c r="EU620"/>
      <c r="EV620"/>
      <c r="EW620"/>
      <c r="EX620"/>
      <c r="EY620"/>
      <c r="EZ620"/>
      <c r="FA620"/>
      <c r="FB620"/>
      <c r="FC620"/>
      <c r="FD620"/>
      <c r="FE620"/>
      <c r="FF620"/>
      <c r="FG620"/>
      <c r="FH620"/>
      <c r="FI620"/>
      <c r="FJ620"/>
      <c r="FK620"/>
      <c r="FL620"/>
      <c r="FM620"/>
      <c r="FN620"/>
      <c r="FO620"/>
      <c r="FP620"/>
      <c r="FQ620"/>
      <c r="FR620"/>
      <c r="FS620"/>
      <c r="FT620"/>
      <c r="FU620"/>
      <c r="FV620"/>
      <c r="FW620"/>
      <c r="FX620"/>
      <c r="FY620"/>
      <c r="FZ620"/>
      <c r="GA620"/>
      <c r="GB620"/>
      <c r="GC620"/>
      <c r="GD620"/>
      <c r="GE620"/>
      <c r="GF620"/>
      <c r="GG620"/>
      <c r="GH620"/>
      <c r="GI620"/>
      <c r="GJ620"/>
      <c r="GK620"/>
      <c r="GL620"/>
      <c r="GM620"/>
      <c r="GN620"/>
      <c r="GO620"/>
      <c r="GP620"/>
      <c r="GQ620"/>
      <c r="GR620"/>
      <c r="GS620"/>
      <c r="GT620"/>
      <c r="GU620"/>
      <c r="GV620"/>
      <c r="GW620"/>
      <c r="GX620"/>
      <c r="GY620"/>
      <c r="GZ620"/>
      <c r="HA620"/>
      <c r="HB620"/>
      <c r="HC620"/>
      <c r="HD620"/>
      <c r="HE620"/>
      <c r="HF620"/>
      <c r="HG620"/>
      <c r="HH620"/>
      <c r="HI620"/>
      <c r="HJ620"/>
      <c r="HK620"/>
      <c r="HL620"/>
      <c r="HM620"/>
      <c r="HN620"/>
      <c r="HO620"/>
      <c r="HP620"/>
      <c r="HQ620"/>
      <c r="HR620"/>
      <c r="HS620"/>
      <c r="HT620"/>
      <c r="HU620"/>
      <c r="HV620"/>
      <c r="HW620"/>
      <c r="HX620"/>
      <c r="HY620"/>
      <c r="HZ620"/>
      <c r="IA620"/>
      <c r="IB620"/>
      <c r="IC620"/>
      <c r="ID620"/>
      <c r="IE620"/>
      <c r="IF620"/>
      <c r="IG620"/>
      <c r="IH620"/>
      <c r="II620"/>
      <c r="IJ620"/>
      <c r="IK620"/>
      <c r="IL620"/>
      <c r="IM620"/>
      <c r="IN620"/>
      <c r="IO620"/>
      <c r="IP620"/>
      <c r="IQ620"/>
      <c r="IR620"/>
      <c r="IS620"/>
      <c r="IT620"/>
      <c r="IU620"/>
      <c r="IV620"/>
    </row>
    <row r="621" spans="1:256" s="5" customFormat="1" hidden="1" outlineLevel="2" x14ac:dyDescent="0.2">
      <c r="A621" s="18"/>
      <c r="B621" s="18"/>
      <c r="C621" s="36"/>
      <c r="D621" s="485"/>
      <c r="E621" s="284">
        <v>10</v>
      </c>
      <c r="F621" s="38"/>
      <c r="G621" s="306"/>
      <c r="H621" s="308"/>
      <c r="I621" s="308"/>
      <c r="J621" s="308"/>
      <c r="K621" s="308"/>
      <c r="L621" s="308"/>
      <c r="M621" s="308"/>
      <c r="N621" s="308"/>
      <c r="O621" s="308"/>
      <c r="P621" s="307"/>
      <c r="Q621" s="164">
        <f>IF(A11taxstdlife="n/a","n/a",IF(Q$3&gt;(A11taxstdlife+$E621),((Input!$P$153+Input!$P$119)*$P$7)-SUM($P621:P621),((Input!$P$153+Input!$P$119)*$P$7)/A11taxstdlife))</f>
        <v>0</v>
      </c>
      <c r="R621" s="164">
        <f>IF(A11taxstdlife="n/a","n/a",IF(R$3&gt;(A11taxstdlife+$E621),((Input!$P$153+Input!$P$119)*$P$7)-SUM($P621:Q621),((Input!$P$153+Input!$P$119)*$P$7)/A11taxstdlife))</f>
        <v>0</v>
      </c>
      <c r="S621" s="164">
        <f>IF(A11taxstdlife="n/a","n/a",IF(S$3&gt;(A11taxstdlife+$E621),((Input!$P$153+Input!$P$119)*$P$7)-SUM($P621:R621),((Input!$P$153+Input!$P$119)*$P$7)/A11taxstdlife))</f>
        <v>0</v>
      </c>
      <c r="T621" s="164">
        <f>IF(A11taxstdlife="n/a","n/a",IF(T$3&gt;(A11taxstdlife+$E621),((Input!$P$153+Input!$P$119)*$P$7)-SUM($P621:S621),((Input!$P$153+Input!$P$119)*$P$7)/A11taxstdlife))</f>
        <v>0</v>
      </c>
      <c r="U621" s="164">
        <f>IF(A11taxstdlife="n/a","n/a",IF(U$3&gt;(A11taxstdlife+$E621),((Input!$P$153+Input!$P$119)*$P$7)-SUM($P621:T621),((Input!$P$153+Input!$P$119)*$P$7)/A11taxstdlife))</f>
        <v>0</v>
      </c>
      <c r="V621" s="164">
        <f>IF(A11taxstdlife="n/a","n/a",IF(V$3&gt;(A11taxstdlife+$E621),((Input!$P$153+Input!$P$119)*$P$7)-SUM($P621:U621),((Input!$P$153+Input!$P$119)*$P$7)/A11taxstdlife))</f>
        <v>0</v>
      </c>
      <c r="W621" s="164">
        <f>IF(A11taxstdlife="n/a","n/a",IF(W$3&gt;(A11taxstdlife+$E621),((Input!$P$153+Input!$P$119)*$P$7)-SUM($P621:V621),((Input!$P$153+Input!$P$119)*$P$7)/A11taxstdlife))</f>
        <v>0</v>
      </c>
      <c r="X621" s="164">
        <f>IF(A11taxstdlife="n/a","n/a",IF(X$3&gt;(A11taxstdlife+$E621),((Input!$P$153+Input!$P$119)*$P$7)-SUM($P621:W621),((Input!$P$153+Input!$P$119)*$P$7)/A11taxstdlife))</f>
        <v>0</v>
      </c>
      <c r="Y621" s="164">
        <f>IF(A11taxstdlife="n/a","n/a",IF(Y$3&gt;(A11taxstdlife+$E621),((Input!$P$153+Input!$P$119)*$P$7)-SUM($P621:X621),((Input!$P$153+Input!$P$119)*$P$7)/A11taxstdlife))</f>
        <v>0</v>
      </c>
      <c r="Z621" s="164">
        <f>IF(A11taxstdlife="n/a","n/a",IF(Z$3&gt;(A11taxstdlife+$E621),((Input!$P$153+Input!$P$119)*$P$7)-SUM($P621:Y621),((Input!$P$153+Input!$P$119)*$P$7)/A11taxstdlife))</f>
        <v>0</v>
      </c>
      <c r="AA621" s="164">
        <f>IF(A11taxstdlife="n/a","n/a",IF(AA$3&gt;(A11taxstdlife+$E621),((Input!$P$153+Input!$P$119)*$P$7)-SUM($P621:Z621),((Input!$P$153+Input!$P$119)*$P$7)/A11taxstdlife))</f>
        <v>0</v>
      </c>
      <c r="AB621" s="164">
        <f>IF(A11taxstdlife="n/a","n/a",IF(AB$3&gt;(A11taxstdlife+$E621),((Input!$P$153+Input!$P$119)*$P$7)-SUM($P621:AA621),((Input!$P$153+Input!$P$119)*$P$7)/A11taxstdlife))</f>
        <v>0</v>
      </c>
      <c r="AC621" s="164">
        <f>IF(A11taxstdlife="n/a","n/a",IF(AC$3&gt;(A11taxstdlife+$E621),((Input!$P$153+Input!$P$119)*$P$7)-SUM($P621:AB621),((Input!$P$153+Input!$P$119)*$P$7)/A11taxstdlife))</f>
        <v>0</v>
      </c>
      <c r="AD621" s="164">
        <f>IF(A11taxstdlife="n/a","n/a",IF(AD$3&gt;(A11taxstdlife+$E621),((Input!$P$153+Input!$P$119)*$P$7)-SUM($P621:AC621),((Input!$P$153+Input!$P$119)*$P$7)/A11taxstdlife))</f>
        <v>0</v>
      </c>
      <c r="AE621" s="164">
        <f>IF(A11taxstdlife="n/a","n/a",IF(AE$3&gt;(A11taxstdlife+$E621),((Input!$P$153+Input!$P$119)*$P$7)-SUM($P621:AD621),((Input!$P$153+Input!$P$119)*$P$7)/A11taxstdlife))</f>
        <v>0</v>
      </c>
      <c r="AF621" s="164">
        <f>IF(A11taxstdlife="n/a","n/a",IF(AF$3&gt;(A11taxstdlife+$E621),((Input!$P$153+Input!$P$119)*$P$7)-SUM($P621:AE621),((Input!$P$153+Input!$P$119)*$P$7)/A11taxstdlife))</f>
        <v>0</v>
      </c>
      <c r="AG621" s="164">
        <f>IF(A11taxstdlife="n/a","n/a",IF(AG$3&gt;(A11taxstdlife+$E621),((Input!$P$153+Input!$P$119)*$P$7)-SUM($P621:AF621),((Input!$P$153+Input!$P$119)*$P$7)/A11taxstdlife))</f>
        <v>0</v>
      </c>
      <c r="AH621" s="164">
        <f>IF(A11taxstdlife="n/a","n/a",IF(AH$3&gt;(A11taxstdlife+$E621),((Input!$P$153+Input!$P$119)*$P$7)-SUM($P621:AG621),((Input!$P$153+Input!$P$119)*$P$7)/A11taxstdlife))</f>
        <v>0</v>
      </c>
      <c r="AI621" s="164">
        <f>IF(A11taxstdlife="n/a","n/a",IF(AI$3&gt;(A11taxstdlife+$E621),((Input!$P$153+Input!$P$119)*$P$7)-SUM($P621:AH621),((Input!$P$153+Input!$P$119)*$P$7)/A11taxstdlife))</f>
        <v>0</v>
      </c>
      <c r="AJ621" s="164">
        <f>IF(A11taxstdlife="n/a","n/a",IF(AJ$3&gt;(A11taxstdlife+$E621),((Input!$P$153+Input!$P$119)*$P$7)-SUM($P621:AI621),((Input!$P$153+Input!$P$119)*$P$7)/A11taxstdlife))</f>
        <v>0</v>
      </c>
      <c r="AK621" s="164">
        <f>IF(A11taxstdlife="n/a","n/a",IF(AK$3&gt;(A11taxstdlife+$E621),((Input!$P$153+Input!$P$119)*$P$7)-SUM($P621:AJ621),((Input!$P$153+Input!$P$119)*$P$7)/A11taxstdlife))</f>
        <v>0</v>
      </c>
      <c r="AL621" s="164">
        <f>IF(A11taxstdlife="n/a","n/a",IF(AL$3&gt;(A11taxstdlife+$E621),((Input!$P$153+Input!$P$119)*$P$7)-SUM($P621:AK621),((Input!$P$153+Input!$P$119)*$P$7)/A11taxstdlife))</f>
        <v>0</v>
      </c>
      <c r="AM621" s="164">
        <f>IF(A11taxstdlife="n/a","n/a",IF(AM$3&gt;(A11taxstdlife+$E621),((Input!$P$153+Input!$P$119)*$P$7)-SUM($P621:AL621),((Input!$P$153+Input!$P$119)*$P$7)/A11taxstdlife))</f>
        <v>0</v>
      </c>
      <c r="AN621" s="164">
        <f>IF(A11taxstdlife="n/a","n/a",IF(AN$3&gt;(A11taxstdlife+$E621),((Input!$P$153+Input!$P$119)*$P$7)-SUM($P621:AM621),((Input!$P$153+Input!$P$119)*$P$7)/A11taxstdlife))</f>
        <v>0</v>
      </c>
      <c r="AO621" s="164">
        <f>IF(A11taxstdlife="n/a","n/a",IF(AO$3&gt;(A11taxstdlife+$E621),((Input!$P$153+Input!$P$119)*$P$7)-SUM($P621:AN621),((Input!$P$153+Input!$P$119)*$P$7)/A11taxstdlife))</f>
        <v>0</v>
      </c>
      <c r="AP621" s="164">
        <f>IF(A11taxstdlife="n/a","n/a",IF(AP$3&gt;(A11taxstdlife+$E621),((Input!$P$153+Input!$P$119)*$P$7)-SUM($P621:AO621),((Input!$P$153+Input!$P$119)*$P$7)/A11taxstdlife))</f>
        <v>0</v>
      </c>
      <c r="AQ621" s="164">
        <f>IF(A11taxstdlife="n/a","n/a",IF(AQ$3&gt;(A11taxstdlife+$E621),((Input!$P$153+Input!$P$119)*$P$7)-SUM($P621:AP621),((Input!$P$153+Input!$P$119)*$P$7)/A11taxstdlife))</f>
        <v>0</v>
      </c>
      <c r="AR621" s="164">
        <f>IF(A11taxstdlife="n/a","n/a",IF(AR$3&gt;(A11taxstdlife+$E621),((Input!$P$153+Input!$P$119)*$P$7)-SUM($P621:AQ621),((Input!$P$153+Input!$P$119)*$P$7)/A11taxstdlife))</f>
        <v>0</v>
      </c>
      <c r="AS621" s="164">
        <f>IF(A11taxstdlife="n/a","n/a",IF(AS$3&gt;(A11taxstdlife+$E621),((Input!$P$153+Input!$P$119)*$P$7)-SUM($P621:AR621),((Input!$P$153+Input!$P$119)*$P$7)/A11taxstdlife))</f>
        <v>0</v>
      </c>
      <c r="AT621" s="164">
        <f>IF(A11taxstdlife="n/a","n/a",IF(AT$3&gt;(A11taxstdlife+$E621),((Input!$P$153+Input!$P$119)*$P$7)-SUM($P621:AS621),((Input!$P$153+Input!$P$119)*$P$7)/A11taxstdlife))</f>
        <v>0</v>
      </c>
      <c r="AU621" s="164">
        <f>IF(A11taxstdlife="n/a","n/a",IF(AU$3&gt;(A11taxstdlife+$E621),((Input!$P$153+Input!$P$119)*$P$7)-SUM($P621:AT621),((Input!$P$153+Input!$P$119)*$P$7)/A11taxstdlife))</f>
        <v>0</v>
      </c>
      <c r="AV621" s="164">
        <f>IF(A11taxstdlife="n/a","n/a",IF(AV$3&gt;(A11taxstdlife+$E621),((Input!$P$153+Input!$P$119)*$P$7)-SUM($P621:AU621),((Input!$P$153+Input!$P$119)*$P$7)/A11taxstdlife))</f>
        <v>0</v>
      </c>
      <c r="AW621" s="164">
        <f>IF(A11taxstdlife="n/a","n/a",IF(AW$3&gt;(A11taxstdlife+$E621),((Input!$P$153+Input!$P$119)*$P$7)-SUM($P621:AV621),((Input!$P$153+Input!$P$119)*$P$7)/A11taxstdlife))</f>
        <v>0</v>
      </c>
      <c r="AX621" s="164">
        <f>IF(A11taxstdlife="n/a","n/a",IF(AX$3&gt;(A11taxstdlife+$E621),((Input!$P$153+Input!$P$119)*$P$7)-SUM($P621:AW621),((Input!$P$153+Input!$P$119)*$P$7)/A11taxstdlife))</f>
        <v>0</v>
      </c>
      <c r="AY621" s="164">
        <f>IF(A11taxstdlife="n/a","n/a",IF(AY$3&gt;(A11taxstdlife+$E621),((Input!$P$153+Input!$P$119)*$P$7)-SUM($P621:AX621),((Input!$P$153+Input!$P$119)*$P$7)/A11taxstdlife))</f>
        <v>0</v>
      </c>
      <c r="AZ621" s="164">
        <f>IF(A11taxstdlife="n/a","n/a",IF(AZ$3&gt;(A11taxstdlife+$E621),((Input!$P$153+Input!$P$119)*$P$7)-SUM($P621:AY621),((Input!$P$153+Input!$P$119)*$P$7)/A11taxstdlife))</f>
        <v>0</v>
      </c>
      <c r="BA621" s="164">
        <f>IF(A11taxstdlife="n/a","n/a",IF(BA$3&gt;(A11taxstdlife+$E621),((Input!$P$153+Input!$P$119)*$P$7)-SUM($P621:AZ621),((Input!$P$153+Input!$P$119)*$P$7)/A11taxstdlife))</f>
        <v>0</v>
      </c>
      <c r="BB621" s="164">
        <f>IF(A11taxstdlife="n/a","n/a",IF(BB$3&gt;(A11taxstdlife+$E621),((Input!$P$153+Input!$P$119)*$P$7)-SUM($P621:BA621),((Input!$P$153+Input!$P$119)*$P$7)/A11taxstdlife))</f>
        <v>0</v>
      </c>
      <c r="BC621" s="164">
        <f>IF(A11taxstdlife="n/a","n/a",IF(BC$3&gt;(A11taxstdlife+$E621),((Input!$P$153+Input!$P$119)*$P$7)-SUM($P621:BB621),((Input!$P$153+Input!$P$119)*$P$7)/A11taxstdlife))</f>
        <v>0</v>
      </c>
      <c r="BD621" s="164">
        <f>IF(A11taxstdlife="n/a","n/a",IF(BD$3&gt;(A11taxstdlife+$E621),((Input!$P$153+Input!$P$119)*$P$7)-SUM($P621:BC621),((Input!$P$153+Input!$P$119)*$P$7)/A11taxstdlife))</f>
        <v>0</v>
      </c>
      <c r="BE621" s="164">
        <f>IF(A11taxstdlife="n/a","n/a",IF(BE$3&gt;(A11taxstdlife+$E621),((Input!$P$153+Input!$P$119)*$P$7)-SUM($P621:BD621),((Input!$P$153+Input!$P$119)*$P$7)/A11taxstdlife))</f>
        <v>0</v>
      </c>
      <c r="BF621" s="164">
        <f>IF(A11taxstdlife="n/a","n/a",IF(BF$3&gt;(A11taxstdlife+$E621),((Input!$P$153+Input!$P$119)*$P$7)-SUM($P621:BE621),((Input!$P$153+Input!$P$119)*$P$7)/A11taxstdlife))</f>
        <v>0</v>
      </c>
      <c r="BG621" s="164">
        <f>IF(A11taxstdlife="n/a","n/a",IF(BG$3&gt;(A11taxstdlife+$E621),((Input!$P$153+Input!$P$119)*$P$7)-SUM($P621:BF621),((Input!$P$153+Input!$P$119)*$P$7)/A11taxstdlife))</f>
        <v>0</v>
      </c>
      <c r="BH621" s="164">
        <f>IF(A11taxstdlife="n/a","n/a",IF(BH$3&gt;(A11taxstdlife+$E621),((Input!$P$153+Input!$P$119)*$P$7)-SUM($P621:BG621),((Input!$P$153+Input!$P$119)*$P$7)/A11taxstdlife))</f>
        <v>0</v>
      </c>
      <c r="BI621" s="164">
        <f>IF(A11taxstdlife="n/a","n/a",IF(BI$3&gt;(A11taxstdlife+$E621),((Input!$P$153+Input!$P$119)*$P$7)-SUM($P621:BH621),((Input!$P$153+Input!$P$119)*$P$7)/A11taxstdlife))</f>
        <v>0</v>
      </c>
      <c r="BJ621" s="18"/>
      <c r="BK621" s="18"/>
      <c r="BL621"/>
      <c r="BM621"/>
      <c r="BN621"/>
      <c r="BO621"/>
      <c r="BP621"/>
      <c r="BQ621"/>
      <c r="BR621"/>
      <c r="BS621"/>
      <c r="BT621"/>
      <c r="BU621"/>
      <c r="BV621"/>
      <c r="BW621"/>
      <c r="BX621"/>
      <c r="BY621"/>
      <c r="BZ621"/>
      <c r="CA621"/>
      <c r="CB621"/>
      <c r="CC621"/>
      <c r="CD621"/>
      <c r="CE621"/>
      <c r="CF621"/>
      <c r="CG621"/>
      <c r="CH621"/>
      <c r="CI621"/>
      <c r="CJ621"/>
      <c r="CK621"/>
      <c r="CL621"/>
      <c r="CM621"/>
      <c r="CN621"/>
      <c r="CO621"/>
      <c r="CP621"/>
      <c r="CQ621"/>
      <c r="CR621"/>
      <c r="CS621"/>
      <c r="CT621"/>
      <c r="CU621"/>
      <c r="CV621"/>
      <c r="CW621"/>
      <c r="CX621"/>
      <c r="CY621"/>
      <c r="CZ621"/>
      <c r="DA621"/>
      <c r="DB621"/>
      <c r="DC621"/>
      <c r="DD621"/>
      <c r="DE621"/>
      <c r="DF621"/>
      <c r="DG621"/>
      <c r="DH621"/>
      <c r="DI621"/>
      <c r="DJ621"/>
      <c r="DK621"/>
      <c r="DL621"/>
      <c r="DM621"/>
      <c r="DN621"/>
      <c r="DO621"/>
      <c r="DP621"/>
      <c r="DQ621"/>
      <c r="DR621"/>
      <c r="DS621"/>
      <c r="DT621"/>
      <c r="DU621"/>
      <c r="DV621"/>
      <c r="DW621"/>
      <c r="DX621"/>
      <c r="DY621"/>
      <c r="DZ621"/>
      <c r="EA621"/>
      <c r="EB621"/>
      <c r="EC621"/>
      <c r="ED621"/>
      <c r="EE621"/>
      <c r="EF621"/>
      <c r="EG621"/>
      <c r="EH621"/>
      <c r="EI621"/>
      <c r="EJ621"/>
      <c r="EK621"/>
      <c r="EL621"/>
      <c r="EM621"/>
      <c r="EN621"/>
      <c r="EO621"/>
      <c r="EP621"/>
      <c r="EQ621"/>
      <c r="ER621"/>
      <c r="ES621"/>
      <c r="ET621"/>
      <c r="EU621"/>
      <c r="EV621"/>
      <c r="EW621"/>
      <c r="EX621"/>
      <c r="EY621"/>
      <c r="EZ621"/>
      <c r="FA621"/>
      <c r="FB621"/>
      <c r="FC621"/>
      <c r="FD621"/>
      <c r="FE621"/>
      <c r="FF621"/>
      <c r="FG621"/>
      <c r="FH621"/>
      <c r="FI621"/>
      <c r="FJ621"/>
      <c r="FK621"/>
      <c r="FL621"/>
      <c r="FM621"/>
      <c r="FN621"/>
      <c r="FO621"/>
      <c r="FP621"/>
      <c r="FQ621"/>
      <c r="FR621"/>
      <c r="FS621"/>
      <c r="FT621"/>
      <c r="FU621"/>
      <c r="FV621"/>
      <c r="FW621"/>
      <c r="FX621"/>
      <c r="FY621"/>
      <c r="FZ621"/>
      <c r="GA621"/>
      <c r="GB621"/>
      <c r="GC621"/>
      <c r="GD621"/>
      <c r="GE621"/>
      <c r="GF621"/>
      <c r="GG621"/>
      <c r="GH621"/>
      <c r="GI621"/>
      <c r="GJ621"/>
      <c r="GK621"/>
      <c r="GL621"/>
      <c r="GM621"/>
      <c r="GN621"/>
      <c r="GO621"/>
      <c r="GP621"/>
      <c r="GQ621"/>
      <c r="GR621"/>
      <c r="GS621"/>
      <c r="GT621"/>
      <c r="GU621"/>
      <c r="GV621"/>
      <c r="GW621"/>
      <c r="GX621"/>
      <c r="GY621"/>
      <c r="GZ621"/>
      <c r="HA621"/>
      <c r="HB621"/>
      <c r="HC621"/>
      <c r="HD621"/>
      <c r="HE621"/>
      <c r="HF621"/>
      <c r="HG621"/>
      <c r="HH621"/>
      <c r="HI621"/>
      <c r="HJ621"/>
      <c r="HK621"/>
      <c r="HL621"/>
      <c r="HM621"/>
      <c r="HN621"/>
      <c r="HO621"/>
      <c r="HP621"/>
      <c r="HQ621"/>
      <c r="HR621"/>
      <c r="HS621"/>
      <c r="HT621"/>
      <c r="HU621"/>
      <c r="HV621"/>
      <c r="HW621"/>
      <c r="HX621"/>
      <c r="HY621"/>
      <c r="HZ621"/>
      <c r="IA621"/>
      <c r="IB621"/>
      <c r="IC621"/>
      <c r="ID621"/>
      <c r="IE621"/>
      <c r="IF621"/>
      <c r="IG621"/>
      <c r="IH621"/>
      <c r="II621"/>
      <c r="IJ621"/>
      <c r="IK621"/>
      <c r="IL621"/>
      <c r="IM621"/>
      <c r="IN621"/>
      <c r="IO621"/>
      <c r="IP621"/>
      <c r="IQ621"/>
      <c r="IR621"/>
      <c r="IS621"/>
      <c r="IT621"/>
      <c r="IU621"/>
      <c r="IV621"/>
    </row>
    <row r="622" spans="1:256" s="5" customFormat="1" hidden="1" outlineLevel="1" x14ac:dyDescent="0.2">
      <c r="A622" s="18"/>
      <c r="B622" s="18"/>
      <c r="C622" s="36" t="str">
        <f>Asset11</f>
        <v>132kV concrete &amp; steel pole lines</v>
      </c>
      <c r="D622" s="18"/>
      <c r="E622" s="18"/>
      <c r="F622" s="33"/>
      <c r="G622" s="159">
        <f t="shared" ref="G622:AL622" si="126">SUM(G610:G621)</f>
        <v>0.57682212682177592</v>
      </c>
      <c r="H622" s="159">
        <f t="shared" si="126"/>
        <v>0.66329930725007924</v>
      </c>
      <c r="I622" s="159">
        <f t="shared" si="126"/>
        <v>0.66626863276541282</v>
      </c>
      <c r="J622" s="159">
        <f t="shared" si="126"/>
        <v>0.67052238814001297</v>
      </c>
      <c r="K622" s="159">
        <f t="shared" si="126"/>
        <v>0.67321820106187846</v>
      </c>
      <c r="L622" s="159">
        <f t="shared" si="126"/>
        <v>0.68092007549342171</v>
      </c>
      <c r="M622" s="159">
        <f t="shared" si="126"/>
        <v>0.68092007549342171</v>
      </c>
      <c r="N622" s="159">
        <f t="shared" si="126"/>
        <v>0.68092007549342171</v>
      </c>
      <c r="O622" s="159">
        <f t="shared" si="126"/>
        <v>0.68092007549342171</v>
      </c>
      <c r="P622" s="159">
        <f t="shared" si="126"/>
        <v>0.68092007549342171</v>
      </c>
      <c r="Q622" s="159">
        <f>SUM(Q610:Q621)</f>
        <v>0.68092007549342171</v>
      </c>
      <c r="R622" s="159">
        <f t="shared" si="126"/>
        <v>0.68092007549342171</v>
      </c>
      <c r="S622" s="159">
        <f t="shared" si="126"/>
        <v>0.68092007549342171</v>
      </c>
      <c r="T622" s="159">
        <f t="shared" si="126"/>
        <v>0.68092007549342171</v>
      </c>
      <c r="U622" s="159">
        <f t="shared" si="126"/>
        <v>0.68092007549342171</v>
      </c>
      <c r="V622" s="159">
        <f t="shared" si="126"/>
        <v>0.68092007549342171</v>
      </c>
      <c r="W622" s="159">
        <f t="shared" si="126"/>
        <v>0.68092007549342171</v>
      </c>
      <c r="X622" s="159">
        <f t="shared" si="126"/>
        <v>0.68092007549342171</v>
      </c>
      <c r="Y622" s="159">
        <f t="shared" si="126"/>
        <v>0.68092007549342171</v>
      </c>
      <c r="Z622" s="159">
        <f t="shared" si="126"/>
        <v>0.68092007549342171</v>
      </c>
      <c r="AA622" s="159">
        <f t="shared" si="126"/>
        <v>0.68092007549342171</v>
      </c>
      <c r="AB622" s="159">
        <f t="shared" si="126"/>
        <v>0.68092007549342171</v>
      </c>
      <c r="AC622" s="159">
        <f t="shared" si="126"/>
        <v>0.68092007549342171</v>
      </c>
      <c r="AD622" s="159">
        <f t="shared" si="126"/>
        <v>0.68092007549342171</v>
      </c>
      <c r="AE622" s="159">
        <f t="shared" si="126"/>
        <v>0.68092007549342171</v>
      </c>
      <c r="AF622" s="159">
        <f t="shared" si="126"/>
        <v>0.68092007549342171</v>
      </c>
      <c r="AG622" s="159">
        <f t="shared" si="126"/>
        <v>0.68092007549342171</v>
      </c>
      <c r="AH622" s="159">
        <f t="shared" si="126"/>
        <v>0.68092007549342171</v>
      </c>
      <c r="AI622" s="159">
        <f t="shared" si="126"/>
        <v>0.68092007549342171</v>
      </c>
      <c r="AJ622" s="159">
        <f t="shared" si="126"/>
        <v>0.68092007549342171</v>
      </c>
      <c r="AK622" s="159">
        <f t="shared" si="126"/>
        <v>0.68092007549342171</v>
      </c>
      <c r="AL622" s="159">
        <f t="shared" si="126"/>
        <v>0.68092007549342171</v>
      </c>
      <c r="AM622" s="159">
        <f t="shared" ref="AM622:BI622" si="127">SUM(AM610:AM621)</f>
        <v>0.68092007549342171</v>
      </c>
      <c r="AN622" s="159">
        <f t="shared" si="127"/>
        <v>0.68092007549342171</v>
      </c>
      <c r="AO622" s="159">
        <f t="shared" si="127"/>
        <v>0.68092007549342171</v>
      </c>
      <c r="AP622" s="159">
        <f t="shared" si="127"/>
        <v>0.68092007549342171</v>
      </c>
      <c r="AQ622" s="159">
        <f t="shared" si="127"/>
        <v>0.68092007549342171</v>
      </c>
      <c r="AR622" s="159">
        <f t="shared" si="127"/>
        <v>0.68092007549342171</v>
      </c>
      <c r="AS622" s="159">
        <f t="shared" si="127"/>
        <v>0.68092007549342171</v>
      </c>
      <c r="AT622" s="159">
        <f t="shared" si="127"/>
        <v>0.68092007549342171</v>
      </c>
      <c r="AU622" s="159">
        <f t="shared" si="127"/>
        <v>0.40821439932120468</v>
      </c>
      <c r="AV622" s="159">
        <f t="shared" si="127"/>
        <v>0.10409794867164569</v>
      </c>
      <c r="AW622" s="159">
        <f t="shared" si="127"/>
        <v>0.10409794867164569</v>
      </c>
      <c r="AX622" s="159">
        <f t="shared" si="127"/>
        <v>0.10409794867164569</v>
      </c>
      <c r="AY622" s="159">
        <f t="shared" si="127"/>
        <v>0.10409794867164569</v>
      </c>
      <c r="AZ622" s="159">
        <f t="shared" si="127"/>
        <v>0.10409794867164569</v>
      </c>
      <c r="BA622" s="159">
        <f t="shared" si="127"/>
        <v>0.10409794867164569</v>
      </c>
      <c r="BB622" s="159">
        <f t="shared" si="127"/>
        <v>0.10409794867164569</v>
      </c>
      <c r="BC622" s="159">
        <f t="shared" si="127"/>
        <v>6.950707650032463E-2</v>
      </c>
      <c r="BD622" s="159">
        <f t="shared" si="127"/>
        <v>1.6433038037208938E-2</v>
      </c>
      <c r="BE622" s="159">
        <f t="shared" si="127"/>
        <v>1.2949940578168836E-2</v>
      </c>
      <c r="BF622" s="159">
        <f t="shared" si="127"/>
        <v>9.3193621846625017E-3</v>
      </c>
      <c r="BG622" s="159">
        <f t="shared" si="127"/>
        <v>4.6211246589262234E-3</v>
      </c>
      <c r="BH622" s="159">
        <f t="shared" si="127"/>
        <v>0</v>
      </c>
      <c r="BI622" s="159">
        <f t="shared" si="127"/>
        <v>0</v>
      </c>
      <c r="BJ622" s="18"/>
      <c r="BK622" s="18"/>
      <c r="BL622"/>
      <c r="BM622"/>
      <c r="BN622"/>
      <c r="BO622"/>
      <c r="BP622"/>
      <c r="BQ622"/>
      <c r="BR622"/>
      <c r="BS622"/>
      <c r="BT622"/>
      <c r="BU622"/>
      <c r="BV622"/>
      <c r="BW622"/>
      <c r="BX622"/>
      <c r="BY622"/>
      <c r="BZ622"/>
      <c r="CA622"/>
      <c r="CB622"/>
      <c r="CC622"/>
      <c r="CD622"/>
      <c r="CE622"/>
      <c r="CF622"/>
      <c r="CG622"/>
      <c r="CH622"/>
      <c r="CI622"/>
      <c r="CJ622"/>
      <c r="CK622"/>
      <c r="CL622"/>
      <c r="CM622"/>
      <c r="CN622"/>
      <c r="CO622"/>
      <c r="CP622"/>
      <c r="CQ622"/>
      <c r="CR622"/>
      <c r="CS622"/>
      <c r="CT622"/>
      <c r="CU622"/>
      <c r="CV622"/>
      <c r="CW622"/>
      <c r="CX622"/>
      <c r="CY622"/>
      <c r="CZ622"/>
      <c r="DA622"/>
      <c r="DB622"/>
      <c r="DC622"/>
      <c r="DD622"/>
      <c r="DE622"/>
      <c r="DF622"/>
      <c r="DG622"/>
      <c r="DH622"/>
      <c r="DI622"/>
      <c r="DJ622"/>
      <c r="DK622"/>
      <c r="DL622"/>
      <c r="DM622"/>
      <c r="DN622"/>
      <c r="DO622"/>
      <c r="DP622"/>
      <c r="DQ622"/>
      <c r="DR622"/>
      <c r="DS622"/>
      <c r="DT622"/>
      <c r="DU622"/>
      <c r="DV622"/>
      <c r="DW622"/>
      <c r="DX622"/>
      <c r="DY622"/>
      <c r="DZ622"/>
      <c r="EA622"/>
      <c r="EB622"/>
      <c r="EC622"/>
      <c r="ED622"/>
      <c r="EE622"/>
      <c r="EF622"/>
      <c r="EG622"/>
      <c r="EH622"/>
      <c r="EI622"/>
      <c r="EJ622"/>
      <c r="EK622"/>
      <c r="EL622"/>
      <c r="EM622"/>
      <c r="EN622"/>
      <c r="EO622"/>
      <c r="EP622"/>
      <c r="EQ622"/>
      <c r="ER622"/>
      <c r="ES622"/>
      <c r="ET622"/>
      <c r="EU622"/>
      <c r="EV622"/>
      <c r="EW622"/>
      <c r="EX622"/>
      <c r="EY622"/>
      <c r="EZ622"/>
      <c r="FA622"/>
      <c r="FB622"/>
      <c r="FC622"/>
      <c r="FD622"/>
      <c r="FE622"/>
      <c r="FF622"/>
      <c r="FG622"/>
      <c r="FH622"/>
      <c r="FI622"/>
      <c r="FJ622"/>
      <c r="FK622"/>
      <c r="FL622"/>
      <c r="FM622"/>
      <c r="FN622"/>
      <c r="FO622"/>
      <c r="FP622"/>
      <c r="FQ622"/>
      <c r="FR622"/>
      <c r="FS622"/>
      <c r="FT622"/>
      <c r="FU622"/>
      <c r="FV622"/>
      <c r="FW622"/>
      <c r="FX622"/>
      <c r="FY622"/>
      <c r="FZ622"/>
      <c r="GA622"/>
      <c r="GB622"/>
      <c r="GC622"/>
      <c r="GD622"/>
      <c r="GE622"/>
      <c r="GF622"/>
      <c r="GG622"/>
      <c r="GH622"/>
      <c r="GI622"/>
      <c r="GJ622"/>
      <c r="GK622"/>
      <c r="GL622"/>
      <c r="GM622"/>
      <c r="GN622"/>
      <c r="GO622"/>
      <c r="GP622"/>
      <c r="GQ622"/>
      <c r="GR622"/>
      <c r="GS622"/>
      <c r="GT622"/>
      <c r="GU622"/>
      <c r="GV622"/>
      <c r="GW622"/>
      <c r="GX622"/>
      <c r="GY622"/>
      <c r="GZ622"/>
      <c r="HA622"/>
      <c r="HB622"/>
      <c r="HC622"/>
      <c r="HD622"/>
      <c r="HE622"/>
      <c r="HF622"/>
      <c r="HG622"/>
      <c r="HH622"/>
      <c r="HI622"/>
      <c r="HJ622"/>
      <c r="HK622"/>
      <c r="HL622"/>
      <c r="HM622"/>
      <c r="HN622"/>
      <c r="HO622"/>
      <c r="HP622"/>
      <c r="HQ622"/>
      <c r="HR622"/>
      <c r="HS622"/>
      <c r="HT622"/>
      <c r="HU622"/>
      <c r="HV622"/>
      <c r="HW622"/>
      <c r="HX622"/>
      <c r="HY622"/>
      <c r="HZ622"/>
      <c r="IA622"/>
      <c r="IB622"/>
      <c r="IC622"/>
      <c r="ID622"/>
      <c r="IE622"/>
      <c r="IF622"/>
      <c r="IG622"/>
      <c r="IH622"/>
      <c r="II622"/>
      <c r="IJ622"/>
      <c r="IK622"/>
      <c r="IL622"/>
      <c r="IM622"/>
      <c r="IN622"/>
      <c r="IO622"/>
      <c r="IP622"/>
      <c r="IQ622"/>
      <c r="IR622"/>
      <c r="IS622"/>
      <c r="IT622"/>
      <c r="IU622"/>
      <c r="IV622"/>
    </row>
    <row r="623" spans="1:256" s="5" customFormat="1" hidden="1" outlineLevel="2" x14ac:dyDescent="0.2">
      <c r="A623" s="18"/>
      <c r="B623" s="43" t="str">
        <f>C635</f>
        <v>132kV wood pole lines</v>
      </c>
      <c r="C623" s="44"/>
      <c r="D623" s="45" t="s">
        <v>72</v>
      </c>
      <c r="E623" s="44"/>
      <c r="F623" s="46"/>
      <c r="G623" s="163">
        <f>IF(G$3&gt;A12taxremlife,A12taxvalue-SUM($F623:F623),IF(A12taxremlife="N/A","n/a",A12taxvalue/A12taxremlife))</f>
        <v>0.76624962948174224</v>
      </c>
      <c r="H623" s="163">
        <f>IF(H$3&gt;A12taxremlife,A12taxvalue-SUM($F623:G623),IF(A12taxremlife="N/A","n/a",A12taxvalue/A12taxremlife))</f>
        <v>0.76624962948174224</v>
      </c>
      <c r="I623" s="163">
        <f>IF(I$3&gt;A12taxremlife,A12taxvalue-SUM($F623:H623),IF(A12taxremlife="N/A","n/a",A12taxvalue/A12taxremlife))</f>
        <v>0.76624962948174224</v>
      </c>
      <c r="J623" s="163">
        <f>IF(J$3&gt;A12taxremlife,A12taxvalue-SUM($F623:I623),IF(A12taxremlife="N/A","n/a",A12taxvalue/A12taxremlife))</f>
        <v>0.76624962948174224</v>
      </c>
      <c r="K623" s="163">
        <f>IF(K$3&gt;A12taxremlife,A12taxvalue-SUM($F623:J623),IF(A12taxremlife="N/A","n/a",A12taxvalue/A12taxremlife))</f>
        <v>0.76624962948174224</v>
      </c>
      <c r="L623" s="163">
        <f>IF(L$3&gt;A12taxremlife,A12taxvalue-SUM($F623:K623),IF(A12taxremlife="N/A","n/a",A12taxvalue/A12taxremlife))</f>
        <v>0.76624962948174224</v>
      </c>
      <c r="M623" s="163">
        <f>IF(M$3&gt;A12taxremlife,A12taxvalue-SUM($F623:L623),IF(A12taxremlife="N/A","n/a",A12taxvalue/A12taxremlife))</f>
        <v>0.76624962948174224</v>
      </c>
      <c r="N623" s="163">
        <f>IF(N$3&gt;A12taxremlife,A12taxvalue-SUM($F623:M623),IF(A12taxremlife="N/A","n/a",A12taxvalue/A12taxremlife))</f>
        <v>0.76624962948174224</v>
      </c>
      <c r="O623" s="163">
        <f>IF(O$3&gt;A12taxremlife,A12taxvalue-SUM($F623:N623),IF(A12taxremlife="N/A","n/a",A12taxvalue/A12taxremlife))</f>
        <v>0.76624962948174224</v>
      </c>
      <c r="P623" s="163">
        <f>IF(P$3&gt;A12taxremlife,A12taxvalue-SUM($F623:O623),IF(A12taxremlife="N/A","n/a",A12taxvalue/A12taxremlife))</f>
        <v>0.76624962948174224</v>
      </c>
      <c r="Q623" s="163">
        <f>IF(Q$3&gt;A12taxremlife,A12taxvalue-SUM($F623:P623),IF(A12taxremlife="N/A","n/a",A12taxvalue/A12taxremlife))</f>
        <v>0.76624962948174224</v>
      </c>
      <c r="R623" s="163">
        <f>IF(R$3&gt;A12taxremlife,A12taxvalue-SUM($F623:Q623),IF(A12taxremlife="N/A","n/a",A12taxvalue/A12taxremlife))</f>
        <v>0.76624962948174224</v>
      </c>
      <c r="S623" s="163">
        <f>IF(S$3&gt;A12taxremlife,A12taxvalue-SUM($F623:R623),IF(A12taxremlife="N/A","n/a",A12taxvalue/A12taxremlife))</f>
        <v>0.76624962948174224</v>
      </c>
      <c r="T623" s="163">
        <f>IF(T$3&gt;A12taxremlife,A12taxvalue-SUM($F623:S623),IF(A12taxremlife="N/A","n/a",A12taxvalue/A12taxremlife))</f>
        <v>0.76624962948174224</v>
      </c>
      <c r="U623" s="163">
        <f>IF(U$3&gt;A12taxremlife,A12taxvalue-SUM($F623:T623),IF(A12taxremlife="N/A","n/a",A12taxvalue/A12taxremlife))</f>
        <v>0.76624962948174224</v>
      </c>
      <c r="V623" s="163">
        <f>IF(V$3&gt;A12taxremlife,A12taxvalue-SUM($F623:U623),IF(A12taxremlife="N/A","n/a",A12taxvalue/A12taxremlife))</f>
        <v>0.76624962948174224</v>
      </c>
      <c r="W623" s="163">
        <f>IF(W$3&gt;A12taxremlife,A12taxvalue-SUM($F623:V623),IF(A12taxremlife="N/A","n/a",A12taxvalue/A12taxremlife))</f>
        <v>0.76624962948174224</v>
      </c>
      <c r="X623" s="163">
        <f>IF(X$3&gt;A12taxremlife,A12taxvalue-SUM($F623:W623),IF(A12taxremlife="N/A","n/a",A12taxvalue/A12taxremlife))</f>
        <v>0.76624962948174224</v>
      </c>
      <c r="Y623" s="163">
        <f>IF(Y$3&gt;A12taxremlife,A12taxvalue-SUM($F623:X623),IF(A12taxremlife="N/A","n/a",A12taxvalue/A12taxremlife))</f>
        <v>0.76624962948174224</v>
      </c>
      <c r="Z623" s="163">
        <f>IF(Z$3&gt;A12taxremlife,A12taxvalue-SUM($F623:Y623),IF(A12taxremlife="N/A","n/a",A12taxvalue/A12taxremlife))</f>
        <v>0.76624962948174224</v>
      </c>
      <c r="AA623" s="163">
        <f>IF(AA$3&gt;A12taxremlife,A12taxvalue-SUM($F623:Z623),IF(A12taxremlife="N/A","n/a",A12taxvalue/A12taxremlife))</f>
        <v>0.76624962948174224</v>
      </c>
      <c r="AB623" s="163">
        <f>IF(AB$3&gt;A12taxremlife,A12taxvalue-SUM($F623:AA623),IF(A12taxremlife="N/A","n/a",A12taxvalue/A12taxremlife))</f>
        <v>0.76624962948174224</v>
      </c>
      <c r="AC623" s="163">
        <f>IF(AC$3&gt;A12taxremlife,A12taxvalue-SUM($F623:AB623),IF(A12taxremlife="N/A","n/a",A12taxvalue/A12taxremlife))</f>
        <v>0.76624962948174224</v>
      </c>
      <c r="AD623" s="163">
        <f>IF(AD$3&gt;A12taxremlife,A12taxvalue-SUM($F623:AC623),IF(A12taxremlife="N/A","n/a",A12taxvalue/A12taxremlife))</f>
        <v>0.76624962948174224</v>
      </c>
      <c r="AE623" s="163">
        <f>IF(AE$3&gt;A12taxremlife,A12taxvalue-SUM($F623:AD623),IF(A12taxremlife="N/A","n/a",A12taxvalue/A12taxremlife))</f>
        <v>0.76624962948174224</v>
      </c>
      <c r="AF623" s="163">
        <f>IF(AF$3&gt;A12taxremlife,A12taxvalue-SUM($F623:AE623),IF(A12taxremlife="N/A","n/a",A12taxvalue/A12taxremlife))</f>
        <v>0.76624962948174224</v>
      </c>
      <c r="AG623" s="163">
        <f>IF(AG$3&gt;A12taxremlife,A12taxvalue-SUM($F623:AF623),IF(A12taxremlife="N/A","n/a",A12taxvalue/A12taxremlife))</f>
        <v>0.76624962948174224</v>
      </c>
      <c r="AH623" s="163">
        <f>IF(AH$3&gt;A12taxremlife,A12taxvalue-SUM($F623:AG623),IF(A12taxremlife="N/A","n/a",A12taxvalue/A12taxremlife))</f>
        <v>0.76624962948174224</v>
      </c>
      <c r="AI623" s="163">
        <f>IF(AI$3&gt;A12taxremlife,A12taxvalue-SUM($F623:AH623),IF(A12taxremlife="N/A","n/a",A12taxvalue/A12taxremlife))</f>
        <v>0.76624962948174224</v>
      </c>
      <c r="AJ623" s="163">
        <f>IF(AJ$3&gt;A12taxremlife,A12taxvalue-SUM($F623:AI623),IF(A12taxremlife="N/A","n/a",A12taxvalue/A12taxremlife))</f>
        <v>0.76624962948174224</v>
      </c>
      <c r="AK623" s="163">
        <f>IF(AK$3&gt;A12taxremlife,A12taxvalue-SUM($F623:AJ623),IF(A12taxremlife="N/A","n/a",A12taxvalue/A12taxremlife))</f>
        <v>0.76624962948174224</v>
      </c>
      <c r="AL623" s="163">
        <f>IF(AL$3&gt;A12taxremlife,A12taxvalue-SUM($F623:AK623),IF(A12taxremlife="N/A","n/a",A12taxvalue/A12taxremlife))</f>
        <v>0.70718988935317384</v>
      </c>
      <c r="AM623" s="163">
        <f>IF(AM$3&gt;A12taxremlife,A12taxvalue-SUM($F623:AL623),IF(A12taxremlife="N/A","n/a",A12taxvalue/A12taxremlife))</f>
        <v>0</v>
      </c>
      <c r="AN623" s="163">
        <f>IF(AN$3&gt;A12taxremlife,A12taxvalue-SUM($F623:AM623),IF(A12taxremlife="N/A","n/a",A12taxvalue/A12taxremlife))</f>
        <v>0</v>
      </c>
      <c r="AO623" s="163">
        <f>IF(AO$3&gt;A12taxremlife,A12taxvalue-SUM($F623:AN623),IF(A12taxremlife="N/A","n/a",A12taxvalue/A12taxremlife))</f>
        <v>0</v>
      </c>
      <c r="AP623" s="163">
        <f>IF(AP$3&gt;A12taxremlife,A12taxvalue-SUM($F623:AO623),IF(A12taxremlife="N/A","n/a",A12taxvalue/A12taxremlife))</f>
        <v>0</v>
      </c>
      <c r="AQ623" s="163">
        <f>IF(AQ$3&gt;A12taxremlife,A12taxvalue-SUM($F623:AP623),IF(A12taxremlife="N/A","n/a",A12taxvalue/A12taxremlife))</f>
        <v>0</v>
      </c>
      <c r="AR623" s="163">
        <f>IF(AR$3&gt;A12taxremlife,A12taxvalue-SUM($F623:AQ623),IF(A12taxremlife="N/A","n/a",A12taxvalue/A12taxremlife))</f>
        <v>0</v>
      </c>
      <c r="AS623" s="163">
        <f>IF(AS$3&gt;A12taxremlife,A12taxvalue-SUM($F623:AR623),IF(A12taxremlife="N/A","n/a",A12taxvalue/A12taxremlife))</f>
        <v>0</v>
      </c>
      <c r="AT623" s="163">
        <f>IF(AT$3&gt;A12taxremlife,A12taxvalue-SUM($F623:AS623),IF(A12taxremlife="N/A","n/a",A12taxvalue/A12taxremlife))</f>
        <v>0</v>
      </c>
      <c r="AU623" s="163">
        <f>IF(AU$3&gt;A12taxremlife,A12taxvalue-SUM($F623:AT623),IF(A12taxremlife="N/A","n/a",A12taxvalue/A12taxremlife))</f>
        <v>0</v>
      </c>
      <c r="AV623" s="163">
        <f>IF(AV$3&gt;A12taxremlife,A12taxvalue-SUM($F623:AU623),IF(A12taxremlife="N/A","n/a",A12taxvalue/A12taxremlife))</f>
        <v>0</v>
      </c>
      <c r="AW623" s="163">
        <f>IF(AW$3&gt;A12taxremlife,A12taxvalue-SUM($F623:AV623),IF(A12taxremlife="N/A","n/a",A12taxvalue/A12taxremlife))</f>
        <v>0</v>
      </c>
      <c r="AX623" s="163">
        <f>IF(AX$3&gt;A12taxremlife,A12taxvalue-SUM($F623:AW623),IF(A12taxremlife="N/A","n/a",A12taxvalue/A12taxremlife))</f>
        <v>0</v>
      </c>
      <c r="AY623" s="163">
        <f>IF(AY$3&gt;A12taxremlife,A12taxvalue-SUM($F623:AX623),IF(A12taxremlife="N/A","n/a",A12taxvalue/A12taxremlife))</f>
        <v>0</v>
      </c>
      <c r="AZ623" s="163">
        <f>IF(AZ$3&gt;A12taxremlife,A12taxvalue-SUM($F623:AY623),IF(A12taxremlife="N/A","n/a",A12taxvalue/A12taxremlife))</f>
        <v>0</v>
      </c>
      <c r="BA623" s="163">
        <f>IF(BA$3&gt;A12taxremlife,A12taxvalue-SUM($F623:AZ623),IF(A12taxremlife="N/A","n/a",A12taxvalue/A12taxremlife))</f>
        <v>0</v>
      </c>
      <c r="BB623" s="163">
        <f>IF(BB$3&gt;A12taxremlife,A12taxvalue-SUM($F623:BA623),IF(A12taxremlife="N/A","n/a",A12taxvalue/A12taxremlife))</f>
        <v>0</v>
      </c>
      <c r="BC623" s="163">
        <f>IF(BC$3&gt;A12taxremlife,A12taxvalue-SUM($F623:BB623),IF(A12taxremlife="N/A","n/a",A12taxvalue/A12taxremlife))</f>
        <v>0</v>
      </c>
      <c r="BD623" s="163">
        <f>IF(BD$3&gt;A12taxremlife,A12taxvalue-SUM($F623:BC623),IF(A12taxremlife="N/A","n/a",A12taxvalue/A12taxremlife))</f>
        <v>0</v>
      </c>
      <c r="BE623" s="163">
        <f>IF(BE$3&gt;A12taxremlife,A12taxvalue-SUM($F623:BD623),IF(A12taxremlife="N/A","n/a",A12taxvalue/A12taxremlife))</f>
        <v>0</v>
      </c>
      <c r="BF623" s="163">
        <f>IF(BF$3&gt;A12taxremlife,A12taxvalue-SUM($F623:BE623),IF(A12taxremlife="N/A","n/a",A12taxvalue/A12taxremlife))</f>
        <v>0</v>
      </c>
      <c r="BG623" s="163">
        <f>IF(BG$3&gt;A12taxremlife,A12taxvalue-SUM($F623:BF623),IF(A12taxremlife="N/A","n/a",A12taxvalue/A12taxremlife))</f>
        <v>0</v>
      </c>
      <c r="BH623" s="163">
        <f>IF(BH$3&gt;A12taxremlife,A12taxvalue-SUM($F623:BG623),IF(A12taxremlife="N/A","n/a",A12taxvalue/A12taxremlife))</f>
        <v>0</v>
      </c>
      <c r="BI623" s="163">
        <f>IF(BI$3&gt;A12taxremlife,A12taxvalue-SUM($F623:BH623),IF(A12taxremlife="N/A","n/a",A12taxvalue/A12taxremlife))</f>
        <v>0</v>
      </c>
      <c r="BJ623" s="18"/>
      <c r="BK623" s="18"/>
      <c r="BL623"/>
      <c r="BM623"/>
      <c r="BN623"/>
      <c r="BO623"/>
      <c r="BP623"/>
      <c r="BQ623"/>
      <c r="BR623"/>
      <c r="BS623"/>
      <c r="BT623"/>
      <c r="BU623"/>
      <c r="BV623"/>
      <c r="BW623"/>
      <c r="BX623"/>
      <c r="BY623"/>
      <c r="BZ623"/>
      <c r="CA623"/>
      <c r="CB623"/>
      <c r="CC623"/>
      <c r="CD623"/>
      <c r="CE623"/>
      <c r="CF623"/>
      <c r="CG623"/>
      <c r="CH623"/>
      <c r="CI623"/>
      <c r="CJ623"/>
      <c r="CK623"/>
      <c r="CL623"/>
      <c r="CM623"/>
      <c r="CN623"/>
      <c r="CO623"/>
      <c r="CP623"/>
      <c r="CQ623"/>
      <c r="CR623"/>
      <c r="CS623"/>
      <c r="CT623"/>
      <c r="CU623"/>
      <c r="CV623"/>
      <c r="CW623"/>
      <c r="CX623"/>
      <c r="CY623"/>
      <c r="CZ623"/>
      <c r="DA623"/>
      <c r="DB623"/>
      <c r="DC623"/>
      <c r="DD623"/>
      <c r="DE623"/>
      <c r="DF623"/>
      <c r="DG623"/>
      <c r="DH623"/>
      <c r="DI623"/>
      <c r="DJ623"/>
      <c r="DK623"/>
      <c r="DL623"/>
      <c r="DM623"/>
      <c r="DN623"/>
      <c r="DO623"/>
      <c r="DP623"/>
      <c r="DQ623"/>
      <c r="DR623"/>
      <c r="DS623"/>
      <c r="DT623"/>
      <c r="DU623"/>
      <c r="DV623"/>
      <c r="DW623"/>
      <c r="DX623"/>
      <c r="DY623"/>
      <c r="DZ623"/>
      <c r="EA623"/>
      <c r="EB623"/>
      <c r="EC623"/>
      <c r="ED623"/>
      <c r="EE623"/>
      <c r="EF623"/>
      <c r="EG623"/>
      <c r="EH623"/>
      <c r="EI623"/>
      <c r="EJ623"/>
      <c r="EK623"/>
      <c r="EL623"/>
      <c r="EM623"/>
      <c r="EN623"/>
      <c r="EO623"/>
      <c r="EP623"/>
      <c r="EQ623"/>
      <c r="ER623"/>
      <c r="ES623"/>
      <c r="ET623"/>
      <c r="EU623"/>
      <c r="EV623"/>
      <c r="EW623"/>
      <c r="EX623"/>
      <c r="EY623"/>
      <c r="EZ623"/>
      <c r="FA623"/>
      <c r="FB623"/>
      <c r="FC623"/>
      <c r="FD623"/>
      <c r="FE623"/>
      <c r="FF623"/>
      <c r="FG623"/>
      <c r="FH623"/>
      <c r="FI623"/>
      <c r="FJ623"/>
      <c r="FK623"/>
      <c r="FL623"/>
      <c r="FM623"/>
      <c r="FN623"/>
      <c r="FO623"/>
      <c r="FP623"/>
      <c r="FQ623"/>
      <c r="FR623"/>
      <c r="FS623"/>
      <c r="FT623"/>
      <c r="FU623"/>
      <c r="FV623"/>
      <c r="FW623"/>
      <c r="FX623"/>
      <c r="FY623"/>
      <c r="FZ623"/>
      <c r="GA623"/>
      <c r="GB623"/>
      <c r="GC623"/>
      <c r="GD623"/>
      <c r="GE623"/>
      <c r="GF623"/>
      <c r="GG623"/>
      <c r="GH623"/>
      <c r="GI623"/>
      <c r="GJ623"/>
      <c r="GK623"/>
      <c r="GL623"/>
      <c r="GM623"/>
      <c r="GN623"/>
      <c r="GO623"/>
      <c r="GP623"/>
      <c r="GQ623"/>
      <c r="GR623"/>
      <c r="GS623"/>
      <c r="GT623"/>
      <c r="GU623"/>
      <c r="GV623"/>
      <c r="GW623"/>
      <c r="GX623"/>
      <c r="GY623"/>
      <c r="GZ623"/>
      <c r="HA623"/>
      <c r="HB623"/>
      <c r="HC623"/>
      <c r="HD623"/>
      <c r="HE623"/>
      <c r="HF623"/>
      <c r="HG623"/>
      <c r="HH623"/>
      <c r="HI623"/>
      <c r="HJ623"/>
      <c r="HK623"/>
      <c r="HL623"/>
      <c r="HM623"/>
      <c r="HN623"/>
      <c r="HO623"/>
      <c r="HP623"/>
      <c r="HQ623"/>
      <c r="HR623"/>
      <c r="HS623"/>
      <c r="HT623"/>
      <c r="HU623"/>
      <c r="HV623"/>
      <c r="HW623"/>
      <c r="HX623"/>
      <c r="HY623"/>
      <c r="HZ623"/>
      <c r="IA623"/>
      <c r="IB623"/>
      <c r="IC623"/>
      <c r="ID623"/>
      <c r="IE623"/>
      <c r="IF623"/>
      <c r="IG623"/>
      <c r="IH623"/>
      <c r="II623"/>
      <c r="IJ623"/>
      <c r="IK623"/>
      <c r="IL623"/>
      <c r="IM623"/>
      <c r="IN623"/>
      <c r="IO623"/>
      <c r="IP623"/>
      <c r="IQ623"/>
      <c r="IR623"/>
      <c r="IS623"/>
      <c r="IT623"/>
      <c r="IU623"/>
      <c r="IV623"/>
    </row>
    <row r="624" spans="1:256" s="5" customFormat="1" hidden="1" outlineLevel="2" x14ac:dyDescent="0.2">
      <c r="A624" s="18"/>
      <c r="B624" s="18"/>
      <c r="C624" s="36"/>
      <c r="D624" s="485" t="s">
        <v>71</v>
      </c>
      <c r="E624" s="283">
        <v>0</v>
      </c>
      <c r="F624" s="38"/>
      <c r="G624" s="164"/>
      <c r="H624" s="164"/>
      <c r="I624" s="164"/>
      <c r="J624" s="164"/>
      <c r="K624" s="164"/>
      <c r="L624" s="164"/>
      <c r="M624" s="164"/>
      <c r="N624" s="164"/>
      <c r="O624" s="164"/>
      <c r="P624" s="164"/>
      <c r="Q624" s="164"/>
      <c r="R624" s="164"/>
      <c r="S624" s="164"/>
      <c r="T624" s="164"/>
      <c r="U624" s="164"/>
      <c r="V624" s="164"/>
      <c r="W624" s="164"/>
      <c r="X624" s="164"/>
      <c r="Y624" s="164"/>
      <c r="Z624" s="164"/>
      <c r="AA624" s="164"/>
      <c r="AB624" s="164"/>
      <c r="AC624" s="164"/>
      <c r="AD624" s="164"/>
      <c r="AE624" s="164"/>
      <c r="AF624" s="164"/>
      <c r="AG624" s="164"/>
      <c r="AH624" s="164"/>
      <c r="AI624" s="164"/>
      <c r="AJ624" s="164"/>
      <c r="AK624" s="164"/>
      <c r="AL624" s="164"/>
      <c r="AM624" s="164"/>
      <c r="AN624" s="164"/>
      <c r="AO624" s="164"/>
      <c r="AP624" s="164"/>
      <c r="AQ624" s="164"/>
      <c r="AR624" s="164"/>
      <c r="AS624" s="164"/>
      <c r="AT624" s="164"/>
      <c r="AU624" s="164"/>
      <c r="AV624" s="164"/>
      <c r="AW624" s="164"/>
      <c r="AX624" s="164"/>
      <c r="AY624" s="164"/>
      <c r="AZ624" s="164"/>
      <c r="BA624" s="164"/>
      <c r="BB624" s="164"/>
      <c r="BC624" s="164"/>
      <c r="BD624" s="164"/>
      <c r="BE624" s="164"/>
      <c r="BF624" s="164"/>
      <c r="BG624" s="164"/>
      <c r="BH624" s="164"/>
      <c r="BI624" s="164"/>
      <c r="BJ624" s="18"/>
      <c r="BK624" s="18"/>
      <c r="BL624"/>
      <c r="BM624"/>
      <c r="BN624"/>
      <c r="BO624"/>
      <c r="BP624"/>
      <c r="BQ624"/>
      <c r="BR624"/>
      <c r="BS624"/>
      <c r="BT624"/>
      <c r="BU624"/>
      <c r="BV624"/>
      <c r="BW624"/>
      <c r="BX624"/>
      <c r="BY624"/>
      <c r="BZ624"/>
      <c r="CA624"/>
      <c r="CB624"/>
      <c r="CC624"/>
      <c r="CD624"/>
      <c r="CE624"/>
      <c r="CF624"/>
      <c r="CG624"/>
      <c r="CH624"/>
      <c r="CI624"/>
      <c r="CJ624"/>
      <c r="CK624"/>
      <c r="CL624"/>
      <c r="CM624"/>
      <c r="CN624"/>
      <c r="CO624"/>
      <c r="CP624"/>
      <c r="CQ624"/>
      <c r="CR624"/>
      <c r="CS624"/>
      <c r="CT624"/>
      <c r="CU624"/>
      <c r="CV624"/>
      <c r="CW624"/>
      <c r="CX624"/>
      <c r="CY624"/>
      <c r="CZ624"/>
      <c r="DA624"/>
      <c r="DB624"/>
      <c r="DC624"/>
      <c r="DD624"/>
      <c r="DE624"/>
      <c r="DF624"/>
      <c r="DG624"/>
      <c r="DH624"/>
      <c r="DI624"/>
      <c r="DJ624"/>
      <c r="DK624"/>
      <c r="DL624"/>
      <c r="DM624"/>
      <c r="DN624"/>
      <c r="DO624"/>
      <c r="DP624"/>
      <c r="DQ624"/>
      <c r="DR624"/>
      <c r="DS624"/>
      <c r="DT624"/>
      <c r="DU624"/>
      <c r="DV624"/>
      <c r="DW624"/>
      <c r="DX624"/>
      <c r="DY624"/>
      <c r="DZ624"/>
      <c r="EA624"/>
      <c r="EB624"/>
      <c r="EC624"/>
      <c r="ED624"/>
      <c r="EE624"/>
      <c r="EF624"/>
      <c r="EG624"/>
      <c r="EH624"/>
      <c r="EI624"/>
      <c r="EJ624"/>
      <c r="EK624"/>
      <c r="EL624"/>
      <c r="EM624"/>
      <c r="EN624"/>
      <c r="EO624"/>
      <c r="EP624"/>
      <c r="EQ624"/>
      <c r="ER624"/>
      <c r="ES624"/>
      <c r="ET624"/>
      <c r="EU624"/>
      <c r="EV624"/>
      <c r="EW624"/>
      <c r="EX624"/>
      <c r="EY624"/>
      <c r="EZ624"/>
      <c r="FA624"/>
      <c r="FB624"/>
      <c r="FC624"/>
      <c r="FD624"/>
      <c r="FE624"/>
      <c r="FF624"/>
      <c r="FG624"/>
      <c r="FH624"/>
      <c r="FI624"/>
      <c r="FJ624"/>
      <c r="FK624"/>
      <c r="FL624"/>
      <c r="FM624"/>
      <c r="FN624"/>
      <c r="FO624"/>
      <c r="FP624"/>
      <c r="FQ624"/>
      <c r="FR624"/>
      <c r="FS624"/>
      <c r="FT624"/>
      <c r="FU624"/>
      <c r="FV624"/>
      <c r="FW624"/>
      <c r="FX624"/>
      <c r="FY624"/>
      <c r="FZ624"/>
      <c r="GA624"/>
      <c r="GB624"/>
      <c r="GC624"/>
      <c r="GD624"/>
      <c r="GE624"/>
      <c r="GF624"/>
      <c r="GG624"/>
      <c r="GH624"/>
      <c r="GI624"/>
      <c r="GJ624"/>
      <c r="GK624"/>
      <c r="GL624"/>
      <c r="GM624"/>
      <c r="GN624"/>
      <c r="GO624"/>
      <c r="GP624"/>
      <c r="GQ624"/>
      <c r="GR624"/>
      <c r="GS624"/>
      <c r="GT624"/>
      <c r="GU624"/>
      <c r="GV624"/>
      <c r="GW624"/>
      <c r="GX624"/>
      <c r="GY624"/>
      <c r="GZ624"/>
      <c r="HA624"/>
      <c r="HB624"/>
      <c r="HC624"/>
      <c r="HD624"/>
      <c r="HE624"/>
      <c r="HF624"/>
      <c r="HG624"/>
      <c r="HH624"/>
      <c r="HI624"/>
      <c r="HJ624"/>
      <c r="HK624"/>
      <c r="HL624"/>
      <c r="HM624"/>
      <c r="HN624"/>
      <c r="HO624"/>
      <c r="HP624"/>
      <c r="HQ624"/>
      <c r="HR624"/>
      <c r="HS624"/>
      <c r="HT624"/>
      <c r="HU624"/>
      <c r="HV624"/>
      <c r="HW624"/>
      <c r="HX624"/>
      <c r="HY624"/>
      <c r="HZ624"/>
      <c r="IA624"/>
      <c r="IB624"/>
      <c r="IC624"/>
      <c r="ID624"/>
      <c r="IE624"/>
      <c r="IF624"/>
      <c r="IG624"/>
      <c r="IH624"/>
      <c r="II624"/>
      <c r="IJ624"/>
      <c r="IK624"/>
      <c r="IL624"/>
      <c r="IM624"/>
      <c r="IN624"/>
      <c r="IO624"/>
      <c r="IP624"/>
      <c r="IQ624"/>
      <c r="IR624"/>
      <c r="IS624"/>
      <c r="IT624"/>
      <c r="IU624"/>
      <c r="IV624"/>
    </row>
    <row r="625" spans="1:256" s="5" customFormat="1" hidden="1" outlineLevel="2" x14ac:dyDescent="0.2">
      <c r="A625" s="18"/>
      <c r="B625" s="18"/>
      <c r="C625" s="36"/>
      <c r="D625" s="485"/>
      <c r="E625" s="283">
        <v>1</v>
      </c>
      <c r="F625" s="38"/>
      <c r="G625" s="305"/>
      <c r="H625" s="164">
        <f>IF(A12taxstdlife="n/a","n/a",IF(H$3&gt;(A12taxstdlife+$E625),((Input!$G$154+Input!$G$120)*$G$7)-SUM($G625:G625),((Input!$G$154+Input!$G$120)*$G$7)/A12taxstdlife))</f>
        <v>2.4485698730298582E-2</v>
      </c>
      <c r="I625" s="164">
        <f>IF(A12taxstdlife="n/a","n/a",IF(I$3&gt;(A12taxstdlife+$E625),((Input!$G$154+Input!$G$120)*$G$7)-SUM($G625:H625),((Input!$G$154+Input!$G$120)*$G$7)/A12taxstdlife))</f>
        <v>2.4485698730298582E-2</v>
      </c>
      <c r="J625" s="164">
        <f>IF(A12taxstdlife="n/a","n/a",IF(J$3&gt;(A12taxstdlife+$E625),((Input!$G$154+Input!$G$120)*$G$7)-SUM($G625:I625),((Input!$G$154+Input!$G$120)*$G$7)/A12taxstdlife))</f>
        <v>2.4485698730298582E-2</v>
      </c>
      <c r="K625" s="164">
        <f>IF(A12taxstdlife="n/a","n/a",IF(K$3&gt;(A12taxstdlife+$E625),((Input!$G$154+Input!$G$120)*$G$7)-SUM($G625:J625),((Input!$G$154+Input!$G$120)*$G$7)/A12taxstdlife))</f>
        <v>2.4485698730298582E-2</v>
      </c>
      <c r="L625" s="164">
        <f>IF(A12taxstdlife="n/a","n/a",IF(L$3&gt;(A12taxstdlife+$E625),((Input!$G$154+Input!$G$120)*$G$7)-SUM($G625:K625),((Input!$G$154+Input!$G$120)*$G$7)/A12taxstdlife))</f>
        <v>2.4485698730298582E-2</v>
      </c>
      <c r="M625" s="164">
        <f>IF(A12taxstdlife="n/a","n/a",IF(M$3&gt;(A12taxstdlife+$E625),((Input!$G$154+Input!$G$120)*$G$7)-SUM($G625:L625),((Input!$G$154+Input!$G$120)*$G$7)/A12taxstdlife))</f>
        <v>2.4485698730298582E-2</v>
      </c>
      <c r="N625" s="164">
        <f>IF(A12taxstdlife="n/a","n/a",IF(N$3&gt;(A12taxstdlife+$E625),((Input!$G$154+Input!$G$120)*$G$7)-SUM($G625:M625),((Input!$G$154+Input!$G$120)*$G$7)/A12taxstdlife))</f>
        <v>2.4485698730298582E-2</v>
      </c>
      <c r="O625" s="164">
        <f>IF(A12taxstdlife="n/a","n/a",IF(O$3&gt;(A12taxstdlife+$E625),((Input!$G$154+Input!$G$120)*$G$7)-SUM($G625:N625),((Input!$G$154+Input!$G$120)*$G$7)/A12taxstdlife))</f>
        <v>2.4485698730298582E-2</v>
      </c>
      <c r="P625" s="164">
        <f>IF(A12taxstdlife="n/a","n/a",IF(P$3&gt;(A12taxstdlife+$E625),((Input!$G$154+Input!$G$120)*$G$7)-SUM($G625:O625),((Input!$G$154+Input!$G$120)*$G$7)/A12taxstdlife))</f>
        <v>2.4485698730298582E-2</v>
      </c>
      <c r="Q625" s="164">
        <f>IF(A12taxstdlife="n/a","n/a",IF(Q$3&gt;(A12taxstdlife+$E625),((Input!$G$154+Input!$G$120)*$G$7)-SUM($G625:P625),((Input!$G$154+Input!$G$120)*$G$7)/A12taxstdlife))</f>
        <v>2.4485698730298582E-2</v>
      </c>
      <c r="R625" s="164">
        <f>IF(A12taxstdlife="n/a","n/a",IF(R$3&gt;(A12taxstdlife+$E625),((Input!$G$154+Input!$G$120)*$G$7)-SUM($G625:Q625),((Input!$G$154+Input!$G$120)*$G$7)/A12taxstdlife))</f>
        <v>2.4485698730298582E-2</v>
      </c>
      <c r="S625" s="164">
        <f>IF(A12taxstdlife="n/a","n/a",IF(S$3&gt;(A12taxstdlife+$E625),((Input!$G$154+Input!$G$120)*$G$7)-SUM($G625:R625),((Input!$G$154+Input!$G$120)*$G$7)/A12taxstdlife))</f>
        <v>2.4485698730298582E-2</v>
      </c>
      <c r="T625" s="164">
        <f>IF(A12taxstdlife="n/a","n/a",IF(T$3&gt;(A12taxstdlife+$E625),((Input!$G$154+Input!$G$120)*$G$7)-SUM($G625:S625),((Input!$G$154+Input!$G$120)*$G$7)/A12taxstdlife))</f>
        <v>2.4485698730298582E-2</v>
      </c>
      <c r="U625" s="164">
        <f>IF(A12taxstdlife="n/a","n/a",IF(U$3&gt;(A12taxstdlife+$E625),((Input!$G$154+Input!$G$120)*$G$7)-SUM($G625:T625),((Input!$G$154+Input!$G$120)*$G$7)/A12taxstdlife))</f>
        <v>2.4485698730298582E-2</v>
      </c>
      <c r="V625" s="164">
        <f>IF(A12taxstdlife="n/a","n/a",IF(V$3&gt;(A12taxstdlife+$E625),((Input!$G$154+Input!$G$120)*$G$7)-SUM($G625:U625),((Input!$G$154+Input!$G$120)*$G$7)/A12taxstdlife))</f>
        <v>2.4485698730298582E-2</v>
      </c>
      <c r="W625" s="164">
        <f>IF(A12taxstdlife="n/a","n/a",IF(W$3&gt;(A12taxstdlife+$E625),((Input!$G$154+Input!$G$120)*$G$7)-SUM($G625:V625),((Input!$G$154+Input!$G$120)*$G$7)/A12taxstdlife))</f>
        <v>2.4485698730298582E-2</v>
      </c>
      <c r="X625" s="164">
        <f>IF(A12taxstdlife="n/a","n/a",IF(X$3&gt;(A12taxstdlife+$E625),((Input!$G$154+Input!$G$120)*$G$7)-SUM($G625:W625),((Input!$G$154+Input!$G$120)*$G$7)/A12taxstdlife))</f>
        <v>2.4485698730298582E-2</v>
      </c>
      <c r="Y625" s="164">
        <f>IF(A12taxstdlife="n/a","n/a",IF(Y$3&gt;(A12taxstdlife+$E625),((Input!$G$154+Input!$G$120)*$G$7)-SUM($G625:X625),((Input!$G$154+Input!$G$120)*$G$7)/A12taxstdlife))</f>
        <v>2.4485698730298582E-2</v>
      </c>
      <c r="Z625" s="164">
        <f>IF(A12taxstdlife="n/a","n/a",IF(Z$3&gt;(A12taxstdlife+$E625),((Input!$G$154+Input!$G$120)*$G$7)-SUM($G625:Y625),((Input!$G$154+Input!$G$120)*$G$7)/A12taxstdlife))</f>
        <v>2.4485698730298582E-2</v>
      </c>
      <c r="AA625" s="164">
        <f>IF(A12taxstdlife="n/a","n/a",IF(AA$3&gt;(A12taxstdlife+$E625),((Input!$G$154+Input!$G$120)*$G$7)-SUM($G625:Z625),((Input!$G$154+Input!$G$120)*$G$7)/A12taxstdlife))</f>
        <v>2.4485698730298582E-2</v>
      </c>
      <c r="AB625" s="164">
        <f>IF(A12taxstdlife="n/a","n/a",IF(AB$3&gt;(A12taxstdlife+$E625),((Input!$G$154+Input!$G$120)*$G$7)-SUM($G625:AA625),((Input!$G$154+Input!$G$120)*$G$7)/A12taxstdlife))</f>
        <v>2.4485698730298582E-2</v>
      </c>
      <c r="AC625" s="164">
        <f>IF(A12taxstdlife="n/a","n/a",IF(AC$3&gt;(A12taxstdlife+$E625),((Input!$G$154+Input!$G$120)*$G$7)-SUM($G625:AB625),((Input!$G$154+Input!$G$120)*$G$7)/A12taxstdlife))</f>
        <v>2.4485698730298582E-2</v>
      </c>
      <c r="AD625" s="164">
        <f>IF(A12taxstdlife="n/a","n/a",IF(AD$3&gt;(A12taxstdlife+$E625),((Input!$G$154+Input!$G$120)*$G$7)-SUM($G625:AC625),((Input!$G$154+Input!$G$120)*$G$7)/A12taxstdlife))</f>
        <v>2.4485698730298582E-2</v>
      </c>
      <c r="AE625" s="164">
        <f>IF(A12taxstdlife="n/a","n/a",IF(AE$3&gt;(A12taxstdlife+$E625),((Input!$G$154+Input!$G$120)*$G$7)-SUM($G625:AD625),((Input!$G$154+Input!$G$120)*$G$7)/A12taxstdlife))</f>
        <v>2.4485698730298582E-2</v>
      </c>
      <c r="AF625" s="164">
        <f>IF(A12taxstdlife="n/a","n/a",IF(AF$3&gt;(A12taxstdlife+$E625),((Input!$G$154+Input!$G$120)*$G$7)-SUM($G625:AE625),((Input!$G$154+Input!$G$120)*$G$7)/A12taxstdlife))</f>
        <v>2.4485698730298582E-2</v>
      </c>
      <c r="AG625" s="164">
        <f>IF(A12taxstdlife="n/a","n/a",IF(AG$3&gt;(A12taxstdlife+$E625),((Input!$G$154+Input!$G$120)*$G$7)-SUM($G625:AF625),((Input!$G$154+Input!$G$120)*$G$7)/A12taxstdlife))</f>
        <v>2.4485698730298582E-2</v>
      </c>
      <c r="AH625" s="164">
        <f>IF(A12taxstdlife="n/a","n/a",IF(AH$3&gt;(A12taxstdlife+$E625),((Input!$G$154+Input!$G$120)*$G$7)-SUM($G625:AG625),((Input!$G$154+Input!$G$120)*$G$7)/A12taxstdlife))</f>
        <v>2.4485698730298582E-2</v>
      </c>
      <c r="AI625" s="164">
        <f>IF(A12taxstdlife="n/a","n/a",IF(AI$3&gt;(A12taxstdlife+$E625),((Input!$G$154+Input!$G$120)*$G$7)-SUM($G625:AH625),((Input!$G$154+Input!$G$120)*$G$7)/A12taxstdlife))</f>
        <v>2.4485698730298582E-2</v>
      </c>
      <c r="AJ625" s="164">
        <f>IF(A12taxstdlife="n/a","n/a",IF(AJ$3&gt;(A12taxstdlife+$E625),((Input!$G$154+Input!$G$120)*$G$7)-SUM($G625:AI625),((Input!$G$154+Input!$G$120)*$G$7)/A12taxstdlife))</f>
        <v>2.4485698730298582E-2</v>
      </c>
      <c r="AK625" s="164">
        <f>IF(A12taxstdlife="n/a","n/a",IF(AK$3&gt;(A12taxstdlife+$E625),((Input!$G$154+Input!$G$120)*$G$7)-SUM($G625:AJ625),((Input!$G$154+Input!$G$120)*$G$7)/A12taxstdlife))</f>
        <v>2.4485698730298582E-2</v>
      </c>
      <c r="AL625" s="164">
        <f>IF(A12taxstdlife="n/a","n/a",IF(AL$3&gt;(A12taxstdlife+$E625),((Input!$G$154+Input!$G$120)*$G$7)-SUM($G625:AK625),((Input!$G$154+Input!$G$120)*$G$7)/A12taxstdlife))</f>
        <v>2.4485698730298582E-2</v>
      </c>
      <c r="AM625" s="164">
        <f>IF(A12taxstdlife="n/a","n/a",IF(AM$3&gt;(A12taxstdlife+$E625),((Input!$G$154+Input!$G$120)*$G$7)-SUM($G625:AL625),((Input!$G$154+Input!$G$120)*$G$7)/A12taxstdlife))</f>
        <v>2.4485698730298582E-2</v>
      </c>
      <c r="AN625" s="164">
        <f>IF(A12taxstdlife="n/a","n/a",IF(AN$3&gt;(A12taxstdlife+$E625),((Input!$G$154+Input!$G$120)*$G$7)-SUM($G625:AM625),((Input!$G$154+Input!$G$120)*$G$7)/A12taxstdlife))</f>
        <v>2.4485698730298582E-2</v>
      </c>
      <c r="AO625" s="164">
        <f>IF(A12taxstdlife="n/a","n/a",IF(AO$3&gt;(A12taxstdlife+$E625),((Input!$G$154+Input!$G$120)*$G$7)-SUM($G625:AN625),((Input!$G$154+Input!$G$120)*$G$7)/A12taxstdlife))</f>
        <v>2.4485698730298582E-2</v>
      </c>
      <c r="AP625" s="164">
        <f>IF(A12taxstdlife="n/a","n/a",IF(AP$3&gt;(A12taxstdlife+$E625),((Input!$G$154+Input!$G$120)*$G$7)-SUM($G625:AO625),((Input!$G$154+Input!$G$120)*$G$7)/A12taxstdlife))</f>
        <v>2.4485698730298582E-2</v>
      </c>
      <c r="AQ625" s="164">
        <f>IF(A12taxstdlife="n/a","n/a",IF(AQ$3&gt;(A12taxstdlife+$E625),((Input!$G$154+Input!$G$120)*$G$7)-SUM($G625:AP625),((Input!$G$154+Input!$G$120)*$G$7)/A12taxstdlife))</f>
        <v>2.4485698730298582E-2</v>
      </c>
      <c r="AR625" s="164">
        <f>IF(A12taxstdlife="n/a","n/a",IF(AR$3&gt;(A12taxstdlife+$E625),((Input!$G$154+Input!$G$120)*$G$7)-SUM($G625:AQ625),((Input!$G$154+Input!$G$120)*$G$7)/A12taxstdlife))</f>
        <v>2.4485698730298582E-2</v>
      </c>
      <c r="AS625" s="164">
        <f>IF(A12taxstdlife="n/a","n/a",IF(AS$3&gt;(A12taxstdlife+$E625),((Input!$G$154+Input!$G$120)*$G$7)-SUM($G625:AR625),((Input!$G$154+Input!$G$120)*$G$7)/A12taxstdlife))</f>
        <v>2.4485698730298582E-2</v>
      </c>
      <c r="AT625" s="164">
        <f>IF(A12taxstdlife="n/a","n/a",IF(AT$3&gt;(A12taxstdlife+$E625),((Input!$G$154+Input!$G$120)*$G$7)-SUM($G625:AS625),((Input!$G$154+Input!$G$120)*$G$7)/A12taxstdlife))</f>
        <v>2.4485698730298582E-2</v>
      </c>
      <c r="AU625" s="164">
        <f>IF(A12taxstdlife="n/a","n/a",IF(AU$3&gt;(A12taxstdlife+$E625),((Input!$G$154+Input!$G$120)*$G$7)-SUM($G625:AT625),((Input!$G$154+Input!$G$120)*$G$7)/A12taxstdlife))</f>
        <v>2.4485698730298582E-2</v>
      </c>
      <c r="AV625" s="164">
        <f>IF(A12taxstdlife="n/a","n/a",IF(AV$3&gt;(A12taxstdlife+$E625),((Input!$G$154+Input!$G$120)*$G$7)-SUM($G625:AU625),((Input!$G$154+Input!$G$120)*$G$7)/A12taxstdlife))</f>
        <v>2.4485698730298582E-2</v>
      </c>
      <c r="AW625" s="164">
        <f>IF(A12taxstdlife="n/a","n/a",IF(AW$3&gt;(A12taxstdlife+$E625),((Input!$G$154+Input!$G$120)*$G$7)-SUM($G625:AV625),((Input!$G$154+Input!$G$120)*$G$7)/A12taxstdlife))</f>
        <v>2.4485698730298582E-2</v>
      </c>
      <c r="AX625" s="164">
        <f>IF(A12taxstdlife="n/a","n/a",IF(AX$3&gt;(A12taxstdlife+$E625),((Input!$G$154+Input!$G$120)*$G$7)-SUM($G625:AW625),((Input!$G$154+Input!$G$120)*$G$7)/A12taxstdlife))</f>
        <v>2.4485698730298582E-2</v>
      </c>
      <c r="AY625" s="164">
        <f>IF(A12taxstdlife="n/a","n/a",IF(AY$3&gt;(A12taxstdlife+$E625),((Input!$G$154+Input!$G$120)*$G$7)-SUM($G625:AX625),((Input!$G$154+Input!$G$120)*$G$7)/A12taxstdlife))</f>
        <v>2.4485698730298582E-2</v>
      </c>
      <c r="AZ625" s="164">
        <f>IF(A12taxstdlife="n/a","n/a",IF(AZ$3&gt;(A12taxstdlife+$E625),((Input!$G$154+Input!$G$120)*$G$7)-SUM($G625:AY625),((Input!$G$154+Input!$G$120)*$G$7)/A12taxstdlife))</f>
        <v>2.4485698730298582E-2</v>
      </c>
      <c r="BA625" s="164">
        <f>IF(A12taxstdlife="n/a","n/a",IF(BA$3&gt;(A12taxstdlife+$E625),((Input!$G$154+Input!$G$120)*$G$7)-SUM($G625:AZ625),((Input!$G$154+Input!$G$120)*$G$7)/A12taxstdlife))</f>
        <v>2.4485698730298582E-2</v>
      </c>
      <c r="BB625" s="164">
        <f>IF(A12taxstdlife="n/a","n/a",IF(BB$3&gt;(A12taxstdlife+$E625),((Input!$G$154+Input!$G$120)*$G$7)-SUM($G625:BA625),((Input!$G$154+Input!$G$120)*$G$7)/A12taxstdlife))</f>
        <v>2.4485698730298582E-2</v>
      </c>
      <c r="BC625" s="164">
        <f>IF(A12taxstdlife="n/a","n/a",IF(BC$3&gt;(A12taxstdlife+$E625),((Input!$G$154+Input!$G$120)*$G$7)-SUM($G625:BB625),((Input!$G$154+Input!$G$120)*$G$7)/A12taxstdlife))</f>
        <v>1.4691419238178627E-2</v>
      </c>
      <c r="BD625" s="164">
        <f>IF(A12taxstdlife="n/a","n/a",IF(BD$3&gt;(A12taxstdlife+$E625),((Input!$G$154+Input!$G$120)*$G$7)-SUM($G625:BC625),((Input!$G$154+Input!$G$120)*$G$7)/A12taxstdlife))</f>
        <v>0</v>
      </c>
      <c r="BE625" s="164">
        <f>IF(A12taxstdlife="n/a","n/a",IF(BE$3&gt;(A12taxstdlife+$E625),((Input!$G$154+Input!$G$120)*$G$7)-SUM($G625:BD625),((Input!$G$154+Input!$G$120)*$G$7)/A12taxstdlife))</f>
        <v>0</v>
      </c>
      <c r="BF625" s="164">
        <f>IF(A12taxstdlife="n/a","n/a",IF(BF$3&gt;(A12taxstdlife+$E625),((Input!$G$154+Input!$G$120)*$G$7)-SUM($G625:BE625),((Input!$G$154+Input!$G$120)*$G$7)/A12taxstdlife))</f>
        <v>0</v>
      </c>
      <c r="BG625" s="164">
        <f>IF(A12taxstdlife="n/a","n/a",IF(BG$3&gt;(A12taxstdlife+$E625),((Input!$G$154+Input!$G$120)*$G$7)-SUM($G625:BF625),((Input!$G$154+Input!$G$120)*$G$7)/A12taxstdlife))</f>
        <v>0</v>
      </c>
      <c r="BH625" s="164">
        <f>IF(A12taxstdlife="n/a","n/a",IF(BH$3&gt;(A12taxstdlife+$E625),((Input!$G$154+Input!$G$120)*$G$7)-SUM($G625:BG625),((Input!$G$154+Input!$G$120)*$G$7)/A12taxstdlife))</f>
        <v>0</v>
      </c>
      <c r="BI625" s="164">
        <f>IF(A12taxstdlife="n/a","n/a",IF(BI$3&gt;(A12taxstdlife+$E625),((Input!$G$154+Input!$G$120)*$G$7)-SUM($G625:BH625),((Input!$G$154+Input!$G$120)*$G$7)/A12taxstdlife))</f>
        <v>0</v>
      </c>
      <c r="BJ625" s="18"/>
      <c r="BK625" s="18"/>
      <c r="BL625"/>
      <c r="BM625"/>
      <c r="BN625"/>
      <c r="BO625"/>
      <c r="BP625"/>
      <c r="BQ625"/>
      <c r="BR625"/>
      <c r="BS625"/>
      <c r="BT625"/>
      <c r="BU625"/>
      <c r="BV625"/>
      <c r="BW625"/>
      <c r="BX625"/>
      <c r="BY625"/>
      <c r="BZ625"/>
      <c r="CA625"/>
      <c r="CB625"/>
      <c r="CC625"/>
      <c r="CD625"/>
      <c r="CE625"/>
      <c r="CF625"/>
      <c r="CG625"/>
      <c r="CH625"/>
      <c r="CI625"/>
      <c r="CJ625"/>
      <c r="CK625"/>
      <c r="CL625"/>
      <c r="CM625"/>
      <c r="CN625"/>
      <c r="CO625"/>
      <c r="CP625"/>
      <c r="CQ625"/>
      <c r="CR625"/>
      <c r="CS625"/>
      <c r="CT625"/>
      <c r="CU625"/>
      <c r="CV625"/>
      <c r="CW625"/>
      <c r="CX625"/>
      <c r="CY625"/>
      <c r="CZ625"/>
      <c r="DA625"/>
      <c r="DB625"/>
      <c r="DC625"/>
      <c r="DD625"/>
      <c r="DE625"/>
      <c r="DF625"/>
      <c r="DG625"/>
      <c r="DH625"/>
      <c r="DI625"/>
      <c r="DJ625"/>
      <c r="DK625"/>
      <c r="DL625"/>
      <c r="DM625"/>
      <c r="DN625"/>
      <c r="DO625"/>
      <c r="DP625"/>
      <c r="DQ625"/>
      <c r="DR625"/>
      <c r="DS625"/>
      <c r="DT625"/>
      <c r="DU625"/>
      <c r="DV625"/>
      <c r="DW625"/>
      <c r="DX625"/>
      <c r="DY625"/>
      <c r="DZ625"/>
      <c r="EA625"/>
      <c r="EB625"/>
      <c r="EC625"/>
      <c r="ED625"/>
      <c r="EE625"/>
      <c r="EF625"/>
      <c r="EG625"/>
      <c r="EH625"/>
      <c r="EI625"/>
      <c r="EJ625"/>
      <c r="EK625"/>
      <c r="EL625"/>
      <c r="EM625"/>
      <c r="EN625"/>
      <c r="EO625"/>
      <c r="EP625"/>
      <c r="EQ625"/>
      <c r="ER625"/>
      <c r="ES625"/>
      <c r="ET625"/>
      <c r="EU625"/>
      <c r="EV625"/>
      <c r="EW625"/>
      <c r="EX625"/>
      <c r="EY625"/>
      <c r="EZ625"/>
      <c r="FA625"/>
      <c r="FB625"/>
      <c r="FC625"/>
      <c r="FD625"/>
      <c r="FE625"/>
      <c r="FF625"/>
      <c r="FG625"/>
      <c r="FH625"/>
      <c r="FI625"/>
      <c r="FJ625"/>
      <c r="FK625"/>
      <c r="FL625"/>
      <c r="FM625"/>
      <c r="FN625"/>
      <c r="FO625"/>
      <c r="FP625"/>
      <c r="FQ625"/>
      <c r="FR625"/>
      <c r="FS625"/>
      <c r="FT625"/>
      <c r="FU625"/>
      <c r="FV625"/>
      <c r="FW625"/>
      <c r="FX625"/>
      <c r="FY625"/>
      <c r="FZ625"/>
      <c r="GA625"/>
      <c r="GB625"/>
      <c r="GC625"/>
      <c r="GD625"/>
      <c r="GE625"/>
      <c r="GF625"/>
      <c r="GG625"/>
      <c r="GH625"/>
      <c r="GI625"/>
      <c r="GJ625"/>
      <c r="GK625"/>
      <c r="GL625"/>
      <c r="GM625"/>
      <c r="GN625"/>
      <c r="GO625"/>
      <c r="GP625"/>
      <c r="GQ625"/>
      <c r="GR625"/>
      <c r="GS625"/>
      <c r="GT625"/>
      <c r="GU625"/>
      <c r="GV625"/>
      <c r="GW625"/>
      <c r="GX625"/>
      <c r="GY625"/>
      <c r="GZ625"/>
      <c r="HA625"/>
      <c r="HB625"/>
      <c r="HC625"/>
      <c r="HD625"/>
      <c r="HE625"/>
      <c r="HF625"/>
      <c r="HG625"/>
      <c r="HH625"/>
      <c r="HI625"/>
      <c r="HJ625"/>
      <c r="HK625"/>
      <c r="HL625"/>
      <c r="HM625"/>
      <c r="HN625"/>
      <c r="HO625"/>
      <c r="HP625"/>
      <c r="HQ625"/>
      <c r="HR625"/>
      <c r="HS625"/>
      <c r="HT625"/>
      <c r="HU625"/>
      <c r="HV625"/>
      <c r="HW625"/>
      <c r="HX625"/>
      <c r="HY625"/>
      <c r="HZ625"/>
      <c r="IA625"/>
      <c r="IB625"/>
      <c r="IC625"/>
      <c r="ID625"/>
      <c r="IE625"/>
      <c r="IF625"/>
      <c r="IG625"/>
      <c r="IH625"/>
      <c r="II625"/>
      <c r="IJ625"/>
      <c r="IK625"/>
      <c r="IL625"/>
      <c r="IM625"/>
      <c r="IN625"/>
      <c r="IO625"/>
      <c r="IP625"/>
      <c r="IQ625"/>
      <c r="IR625"/>
      <c r="IS625"/>
      <c r="IT625"/>
      <c r="IU625"/>
      <c r="IV625"/>
    </row>
    <row r="626" spans="1:256" s="5" customFormat="1" hidden="1" outlineLevel="2" x14ac:dyDescent="0.2">
      <c r="A626" s="18"/>
      <c r="B626" s="18"/>
      <c r="C626" s="36"/>
      <c r="D626" s="485"/>
      <c r="E626" s="283">
        <v>2</v>
      </c>
      <c r="F626" s="38"/>
      <c r="G626" s="306"/>
      <c r="H626" s="307"/>
      <c r="I626" s="164">
        <f>IF(A12taxstdlife="n/a","n/a",IF(I$3&gt;(A12taxstdlife+$E626),((Input!$H$154+Input!$H$120)*$H$7)-SUM($H626:H626),((Input!$H$154+Input!$H$120)*$H$7)/A12taxstdlife))</f>
        <v>4.0704892760445685E-2</v>
      </c>
      <c r="J626" s="164">
        <f>IF(A12taxstdlife="n/a","n/a",IF(J$3&gt;(A12taxstdlife+$E626),((Input!$H$154+Input!$H$120)*$H$7)-SUM($H626:I626),((Input!$H$154+Input!$H$120)*$H$7)/A12taxstdlife))</f>
        <v>4.0704892760445685E-2</v>
      </c>
      <c r="K626" s="164">
        <f>IF(A12taxstdlife="n/a","n/a",IF(K$3&gt;(A12taxstdlife+$E626),((Input!$H$154+Input!$H$120)*$H$7)-SUM($H626:J626),((Input!$H$154+Input!$H$120)*$H$7)/A12taxstdlife))</f>
        <v>4.0704892760445685E-2</v>
      </c>
      <c r="L626" s="164">
        <f>IF(A12taxstdlife="n/a","n/a",IF(L$3&gt;(A12taxstdlife+$E626),((Input!$H$154+Input!$H$120)*$H$7)-SUM($H626:K626),((Input!$H$154+Input!$H$120)*$H$7)/A12taxstdlife))</f>
        <v>4.0704892760445685E-2</v>
      </c>
      <c r="M626" s="164">
        <f>IF(A12taxstdlife="n/a","n/a",IF(M$3&gt;(A12taxstdlife+$E626),((Input!$H$154+Input!$H$120)*$H$7)-SUM($H626:L626),((Input!$H$154+Input!$H$120)*$H$7)/A12taxstdlife))</f>
        <v>4.0704892760445685E-2</v>
      </c>
      <c r="N626" s="164">
        <f>IF(A12taxstdlife="n/a","n/a",IF(N$3&gt;(A12taxstdlife+$E626),((Input!$H$154+Input!$H$120)*$H$7)-SUM($H626:M626),((Input!$H$154+Input!$H$120)*$H$7)/A12taxstdlife))</f>
        <v>4.0704892760445685E-2</v>
      </c>
      <c r="O626" s="164">
        <f>IF(A12taxstdlife="n/a","n/a",IF(O$3&gt;(A12taxstdlife+$E626),((Input!$H$154+Input!$H$120)*$H$7)-SUM($H626:N626),((Input!$H$154+Input!$H$120)*$H$7)/A12taxstdlife))</f>
        <v>4.0704892760445685E-2</v>
      </c>
      <c r="P626" s="164">
        <f>IF(A12taxstdlife="n/a","n/a",IF(P$3&gt;(A12taxstdlife+$E626),((Input!$H$154+Input!$H$120)*$H$7)-SUM($H626:O626),((Input!$H$154+Input!$H$120)*$H$7)/A12taxstdlife))</f>
        <v>4.0704892760445685E-2</v>
      </c>
      <c r="Q626" s="164">
        <f>IF(A12taxstdlife="n/a","n/a",IF(Q$3&gt;(A12taxstdlife+$E626),((Input!$H$154+Input!$H$120)*$H$7)-SUM($H626:P626),((Input!$H$154+Input!$H$120)*$H$7)/A12taxstdlife))</f>
        <v>4.0704892760445685E-2</v>
      </c>
      <c r="R626" s="164">
        <f>IF(A12taxstdlife="n/a","n/a",IF(R$3&gt;(A12taxstdlife+$E626),((Input!$H$154+Input!$H$120)*$H$7)-SUM($H626:Q626),((Input!$H$154+Input!$H$120)*$H$7)/A12taxstdlife))</f>
        <v>4.0704892760445685E-2</v>
      </c>
      <c r="S626" s="164">
        <f>IF(A12taxstdlife="n/a","n/a",IF(S$3&gt;(A12taxstdlife+$E626),((Input!$H$154+Input!$H$120)*$H$7)-SUM($H626:R626),((Input!$H$154+Input!$H$120)*$H$7)/A12taxstdlife))</f>
        <v>4.0704892760445685E-2</v>
      </c>
      <c r="T626" s="164">
        <f>IF(A12taxstdlife="n/a","n/a",IF(T$3&gt;(A12taxstdlife+$E626),((Input!$H$154+Input!$H$120)*$H$7)-SUM($H626:S626),((Input!$H$154+Input!$H$120)*$H$7)/A12taxstdlife))</f>
        <v>4.0704892760445685E-2</v>
      </c>
      <c r="U626" s="164">
        <f>IF(A12taxstdlife="n/a","n/a",IF(U$3&gt;(A12taxstdlife+$E626),((Input!$H$154+Input!$H$120)*$H$7)-SUM($H626:T626),((Input!$H$154+Input!$H$120)*$H$7)/A12taxstdlife))</f>
        <v>4.0704892760445685E-2</v>
      </c>
      <c r="V626" s="164">
        <f>IF(A12taxstdlife="n/a","n/a",IF(V$3&gt;(A12taxstdlife+$E626),((Input!$H$154+Input!$H$120)*$H$7)-SUM($H626:U626),((Input!$H$154+Input!$H$120)*$H$7)/A12taxstdlife))</f>
        <v>4.0704892760445685E-2</v>
      </c>
      <c r="W626" s="164">
        <f>IF(A12taxstdlife="n/a","n/a",IF(W$3&gt;(A12taxstdlife+$E626),((Input!$H$154+Input!$H$120)*$H$7)-SUM($H626:V626),((Input!$H$154+Input!$H$120)*$H$7)/A12taxstdlife))</f>
        <v>4.0704892760445685E-2</v>
      </c>
      <c r="X626" s="164">
        <f>IF(A12taxstdlife="n/a","n/a",IF(X$3&gt;(A12taxstdlife+$E626),((Input!$H$154+Input!$H$120)*$H$7)-SUM($H626:W626),((Input!$H$154+Input!$H$120)*$H$7)/A12taxstdlife))</f>
        <v>4.0704892760445685E-2</v>
      </c>
      <c r="Y626" s="164">
        <f>IF(A12taxstdlife="n/a","n/a",IF(Y$3&gt;(A12taxstdlife+$E626),((Input!$H$154+Input!$H$120)*$H$7)-SUM($H626:X626),((Input!$H$154+Input!$H$120)*$H$7)/A12taxstdlife))</f>
        <v>4.0704892760445685E-2</v>
      </c>
      <c r="Z626" s="164">
        <f>IF(A12taxstdlife="n/a","n/a",IF(Z$3&gt;(A12taxstdlife+$E626),((Input!$H$154+Input!$H$120)*$H$7)-SUM($H626:Y626),((Input!$H$154+Input!$H$120)*$H$7)/A12taxstdlife))</f>
        <v>4.0704892760445685E-2</v>
      </c>
      <c r="AA626" s="164">
        <f>IF(A12taxstdlife="n/a","n/a",IF(AA$3&gt;(A12taxstdlife+$E626),((Input!$H$154+Input!$H$120)*$H$7)-SUM($H626:Z626),((Input!$H$154+Input!$H$120)*$H$7)/A12taxstdlife))</f>
        <v>4.0704892760445685E-2</v>
      </c>
      <c r="AB626" s="164">
        <f>IF(A12taxstdlife="n/a","n/a",IF(AB$3&gt;(A12taxstdlife+$E626),((Input!$H$154+Input!$H$120)*$H$7)-SUM($H626:AA626),((Input!$H$154+Input!$H$120)*$H$7)/A12taxstdlife))</f>
        <v>4.0704892760445685E-2</v>
      </c>
      <c r="AC626" s="164">
        <f>IF(A12taxstdlife="n/a","n/a",IF(AC$3&gt;(A12taxstdlife+$E626),((Input!$H$154+Input!$H$120)*$H$7)-SUM($H626:AB626),((Input!$H$154+Input!$H$120)*$H$7)/A12taxstdlife))</f>
        <v>4.0704892760445685E-2</v>
      </c>
      <c r="AD626" s="164">
        <f>IF(A12taxstdlife="n/a","n/a",IF(AD$3&gt;(A12taxstdlife+$E626),((Input!$H$154+Input!$H$120)*$H$7)-SUM($H626:AC626),((Input!$H$154+Input!$H$120)*$H$7)/A12taxstdlife))</f>
        <v>4.0704892760445685E-2</v>
      </c>
      <c r="AE626" s="164">
        <f>IF(A12taxstdlife="n/a","n/a",IF(AE$3&gt;(A12taxstdlife+$E626),((Input!$H$154+Input!$H$120)*$H$7)-SUM($H626:AD626),((Input!$H$154+Input!$H$120)*$H$7)/A12taxstdlife))</f>
        <v>4.0704892760445685E-2</v>
      </c>
      <c r="AF626" s="164">
        <f>IF(A12taxstdlife="n/a","n/a",IF(AF$3&gt;(A12taxstdlife+$E626),((Input!$H$154+Input!$H$120)*$H$7)-SUM($H626:AE626),((Input!$H$154+Input!$H$120)*$H$7)/A12taxstdlife))</f>
        <v>4.0704892760445685E-2</v>
      </c>
      <c r="AG626" s="164">
        <f>IF(A12taxstdlife="n/a","n/a",IF(AG$3&gt;(A12taxstdlife+$E626),((Input!$H$154+Input!$H$120)*$H$7)-SUM($H626:AF626),((Input!$H$154+Input!$H$120)*$H$7)/A12taxstdlife))</f>
        <v>4.0704892760445685E-2</v>
      </c>
      <c r="AH626" s="164">
        <f>IF(A12taxstdlife="n/a","n/a",IF(AH$3&gt;(A12taxstdlife+$E626),((Input!$H$154+Input!$H$120)*$H$7)-SUM($H626:AG626),((Input!$H$154+Input!$H$120)*$H$7)/A12taxstdlife))</f>
        <v>4.0704892760445685E-2</v>
      </c>
      <c r="AI626" s="164">
        <f>IF(A12taxstdlife="n/a","n/a",IF(AI$3&gt;(A12taxstdlife+$E626),((Input!$H$154+Input!$H$120)*$H$7)-SUM($H626:AH626),((Input!$H$154+Input!$H$120)*$H$7)/A12taxstdlife))</f>
        <v>4.0704892760445685E-2</v>
      </c>
      <c r="AJ626" s="164">
        <f>IF(A12taxstdlife="n/a","n/a",IF(AJ$3&gt;(A12taxstdlife+$E626),((Input!$H$154+Input!$H$120)*$H$7)-SUM($H626:AI626),((Input!$H$154+Input!$H$120)*$H$7)/A12taxstdlife))</f>
        <v>4.0704892760445685E-2</v>
      </c>
      <c r="AK626" s="164">
        <f>IF(A12taxstdlife="n/a","n/a",IF(AK$3&gt;(A12taxstdlife+$E626),((Input!$H$154+Input!$H$120)*$H$7)-SUM($H626:AJ626),((Input!$H$154+Input!$H$120)*$H$7)/A12taxstdlife))</f>
        <v>4.0704892760445685E-2</v>
      </c>
      <c r="AL626" s="164">
        <f>IF(A12taxstdlife="n/a","n/a",IF(AL$3&gt;(A12taxstdlife+$E626),((Input!$H$154+Input!$H$120)*$H$7)-SUM($H626:AK626),((Input!$H$154+Input!$H$120)*$H$7)/A12taxstdlife))</f>
        <v>4.0704892760445685E-2</v>
      </c>
      <c r="AM626" s="164">
        <f>IF(A12taxstdlife="n/a","n/a",IF(AM$3&gt;(A12taxstdlife+$E626),((Input!$H$154+Input!$H$120)*$H$7)-SUM($H626:AL626),((Input!$H$154+Input!$H$120)*$H$7)/A12taxstdlife))</f>
        <v>4.0704892760445685E-2</v>
      </c>
      <c r="AN626" s="164">
        <f>IF(A12taxstdlife="n/a","n/a",IF(AN$3&gt;(A12taxstdlife+$E626),((Input!$H$154+Input!$H$120)*$H$7)-SUM($H626:AM626),((Input!$H$154+Input!$H$120)*$H$7)/A12taxstdlife))</f>
        <v>4.0704892760445685E-2</v>
      </c>
      <c r="AO626" s="164">
        <f>IF(A12taxstdlife="n/a","n/a",IF(AO$3&gt;(A12taxstdlife+$E626),((Input!$H$154+Input!$H$120)*$H$7)-SUM($H626:AN626),((Input!$H$154+Input!$H$120)*$H$7)/A12taxstdlife))</f>
        <v>4.0704892760445685E-2</v>
      </c>
      <c r="AP626" s="164">
        <f>IF(A12taxstdlife="n/a","n/a",IF(AP$3&gt;(A12taxstdlife+$E626),((Input!$H$154+Input!$H$120)*$H$7)-SUM($H626:AO626),((Input!$H$154+Input!$H$120)*$H$7)/A12taxstdlife))</f>
        <v>4.0704892760445685E-2</v>
      </c>
      <c r="AQ626" s="164">
        <f>IF(A12taxstdlife="n/a","n/a",IF(AQ$3&gt;(A12taxstdlife+$E626),((Input!$H$154+Input!$H$120)*$H$7)-SUM($H626:AP626),((Input!$H$154+Input!$H$120)*$H$7)/A12taxstdlife))</f>
        <v>4.0704892760445685E-2</v>
      </c>
      <c r="AR626" s="164">
        <f>IF(A12taxstdlife="n/a","n/a",IF(AR$3&gt;(A12taxstdlife+$E626),((Input!$H$154+Input!$H$120)*$H$7)-SUM($H626:AQ626),((Input!$H$154+Input!$H$120)*$H$7)/A12taxstdlife))</f>
        <v>4.0704892760445685E-2</v>
      </c>
      <c r="AS626" s="164">
        <f>IF(A12taxstdlife="n/a","n/a",IF(AS$3&gt;(A12taxstdlife+$E626),((Input!$H$154+Input!$H$120)*$H$7)-SUM($H626:AR626),((Input!$H$154+Input!$H$120)*$H$7)/A12taxstdlife))</f>
        <v>4.0704892760445685E-2</v>
      </c>
      <c r="AT626" s="164">
        <f>IF(A12taxstdlife="n/a","n/a",IF(AT$3&gt;(A12taxstdlife+$E626),((Input!$H$154+Input!$H$120)*$H$7)-SUM($H626:AS626),((Input!$H$154+Input!$H$120)*$H$7)/A12taxstdlife))</f>
        <v>4.0704892760445685E-2</v>
      </c>
      <c r="AU626" s="164">
        <f>IF(A12taxstdlife="n/a","n/a",IF(AU$3&gt;(A12taxstdlife+$E626),((Input!$H$154+Input!$H$120)*$H$7)-SUM($H626:AT626),((Input!$H$154+Input!$H$120)*$H$7)/A12taxstdlife))</f>
        <v>4.0704892760445685E-2</v>
      </c>
      <c r="AV626" s="164">
        <f>IF(A12taxstdlife="n/a","n/a",IF(AV$3&gt;(A12taxstdlife+$E626),((Input!$H$154+Input!$H$120)*$H$7)-SUM($H626:AU626),((Input!$H$154+Input!$H$120)*$H$7)/A12taxstdlife))</f>
        <v>4.0704892760445685E-2</v>
      </c>
      <c r="AW626" s="164">
        <f>IF(A12taxstdlife="n/a","n/a",IF(AW$3&gt;(A12taxstdlife+$E626),((Input!$H$154+Input!$H$120)*$H$7)-SUM($H626:AV626),((Input!$H$154+Input!$H$120)*$H$7)/A12taxstdlife))</f>
        <v>4.0704892760445685E-2</v>
      </c>
      <c r="AX626" s="164">
        <f>IF(A12taxstdlife="n/a","n/a",IF(AX$3&gt;(A12taxstdlife+$E626),((Input!$H$154+Input!$H$120)*$H$7)-SUM($H626:AW626),((Input!$H$154+Input!$H$120)*$H$7)/A12taxstdlife))</f>
        <v>4.0704892760445685E-2</v>
      </c>
      <c r="AY626" s="164">
        <f>IF(A12taxstdlife="n/a","n/a",IF(AY$3&gt;(A12taxstdlife+$E626),((Input!$H$154+Input!$H$120)*$H$7)-SUM($H626:AX626),((Input!$H$154+Input!$H$120)*$H$7)/A12taxstdlife))</f>
        <v>4.0704892760445685E-2</v>
      </c>
      <c r="AZ626" s="164">
        <f>IF(A12taxstdlife="n/a","n/a",IF(AZ$3&gt;(A12taxstdlife+$E626),((Input!$H$154+Input!$H$120)*$H$7)-SUM($H626:AY626),((Input!$H$154+Input!$H$120)*$H$7)/A12taxstdlife))</f>
        <v>4.0704892760445685E-2</v>
      </c>
      <c r="BA626" s="164">
        <f>IF(A12taxstdlife="n/a","n/a",IF(BA$3&gt;(A12taxstdlife+$E626),((Input!$H$154+Input!$H$120)*$H$7)-SUM($H626:AZ626),((Input!$H$154+Input!$H$120)*$H$7)/A12taxstdlife))</f>
        <v>4.0704892760445685E-2</v>
      </c>
      <c r="BB626" s="164">
        <f>IF(A12taxstdlife="n/a","n/a",IF(BB$3&gt;(A12taxstdlife+$E626),((Input!$H$154+Input!$H$120)*$H$7)-SUM($H626:BA626),((Input!$H$154+Input!$H$120)*$H$7)/A12taxstdlife))</f>
        <v>4.0704892760445685E-2</v>
      </c>
      <c r="BC626" s="164">
        <f>IF(A12taxstdlife="n/a","n/a",IF(BC$3&gt;(A12taxstdlife+$E626),((Input!$H$154+Input!$H$120)*$H$7)-SUM($H626:BB626),((Input!$H$154+Input!$H$120)*$H$7)/A12taxstdlife))</f>
        <v>4.0704892760445685E-2</v>
      </c>
      <c r="BD626" s="164">
        <f>IF(A12taxstdlife="n/a","n/a",IF(BD$3&gt;(A12taxstdlife+$E626),((Input!$H$154+Input!$H$120)*$H$7)-SUM($H626:BC626),((Input!$H$154+Input!$H$120)*$H$7)/A12taxstdlife))</f>
        <v>2.442293565626863E-2</v>
      </c>
      <c r="BE626" s="164">
        <f>IF(A12taxstdlife="n/a","n/a",IF(BE$3&gt;(A12taxstdlife+$E626),((Input!$H$154+Input!$H$120)*$H$7)-SUM($H626:BD626),((Input!$H$154+Input!$H$120)*$H$7)/A12taxstdlife))</f>
        <v>0</v>
      </c>
      <c r="BF626" s="164">
        <f>IF(A12taxstdlife="n/a","n/a",IF(BF$3&gt;(A12taxstdlife+$E626),((Input!$H$154+Input!$H$120)*$H$7)-SUM($H626:BE626),((Input!$H$154+Input!$H$120)*$H$7)/A12taxstdlife))</f>
        <v>0</v>
      </c>
      <c r="BG626" s="164">
        <f>IF(A12taxstdlife="n/a","n/a",IF(BG$3&gt;(A12taxstdlife+$E626),((Input!$H$154+Input!$H$120)*$H$7)-SUM($H626:BF626),((Input!$H$154+Input!$H$120)*$H$7)/A12taxstdlife))</f>
        <v>0</v>
      </c>
      <c r="BH626" s="164">
        <f>IF(A12taxstdlife="n/a","n/a",IF(BH$3&gt;(A12taxstdlife+$E626),((Input!$H$154+Input!$H$120)*$H$7)-SUM($H626:BG626),((Input!$H$154+Input!$H$120)*$H$7)/A12taxstdlife))</f>
        <v>0</v>
      </c>
      <c r="BI626" s="164">
        <f>IF(A12taxstdlife="n/a","n/a",IF(BI$3&gt;(A12taxstdlife+$E626),((Input!$H$154+Input!$H$120)*$H$7)-SUM($H626:BH626),((Input!$H$154+Input!$H$120)*$H$7)/A12taxstdlife))</f>
        <v>0</v>
      </c>
      <c r="BJ626" s="18"/>
      <c r="BK626" s="18"/>
      <c r="BL626"/>
      <c r="BM626"/>
      <c r="BN626"/>
      <c r="BO626"/>
      <c r="BP626"/>
      <c r="BQ626"/>
      <c r="BR626"/>
      <c r="BS626"/>
      <c r="BT626"/>
      <c r="BU626"/>
      <c r="BV626"/>
      <c r="BW626"/>
      <c r="BX626"/>
      <c r="BY626"/>
      <c r="BZ626"/>
      <c r="CA626"/>
      <c r="CB626"/>
      <c r="CC626"/>
      <c r="CD626"/>
      <c r="CE626"/>
      <c r="CF626"/>
      <c r="CG626"/>
      <c r="CH626"/>
      <c r="CI626"/>
      <c r="CJ626"/>
      <c r="CK626"/>
      <c r="CL626"/>
      <c r="CM626"/>
      <c r="CN626"/>
      <c r="CO626"/>
      <c r="CP626"/>
      <c r="CQ626"/>
      <c r="CR626"/>
      <c r="CS626"/>
      <c r="CT626"/>
      <c r="CU626"/>
      <c r="CV626"/>
      <c r="CW626"/>
      <c r="CX626"/>
      <c r="CY626"/>
      <c r="CZ626"/>
      <c r="DA626"/>
      <c r="DB626"/>
      <c r="DC626"/>
      <c r="DD626"/>
      <c r="DE626"/>
      <c r="DF626"/>
      <c r="DG626"/>
      <c r="DH626"/>
      <c r="DI626"/>
      <c r="DJ626"/>
      <c r="DK626"/>
      <c r="DL626"/>
      <c r="DM626"/>
      <c r="DN626"/>
      <c r="DO626"/>
      <c r="DP626"/>
      <c r="DQ626"/>
      <c r="DR626"/>
      <c r="DS626"/>
      <c r="DT626"/>
      <c r="DU626"/>
      <c r="DV626"/>
      <c r="DW626"/>
      <c r="DX626"/>
      <c r="DY626"/>
      <c r="DZ626"/>
      <c r="EA626"/>
      <c r="EB626"/>
      <c r="EC626"/>
      <c r="ED626"/>
      <c r="EE626"/>
      <c r="EF626"/>
      <c r="EG626"/>
      <c r="EH626"/>
      <c r="EI626"/>
      <c r="EJ626"/>
      <c r="EK626"/>
      <c r="EL626"/>
      <c r="EM626"/>
      <c r="EN626"/>
      <c r="EO626"/>
      <c r="EP626"/>
      <c r="EQ626"/>
      <c r="ER626"/>
      <c r="ES626"/>
      <c r="ET626"/>
      <c r="EU626"/>
      <c r="EV626"/>
      <c r="EW626"/>
      <c r="EX626"/>
      <c r="EY626"/>
      <c r="EZ626"/>
      <c r="FA626"/>
      <c r="FB626"/>
      <c r="FC626"/>
      <c r="FD626"/>
      <c r="FE626"/>
      <c r="FF626"/>
      <c r="FG626"/>
      <c r="FH626"/>
      <c r="FI626"/>
      <c r="FJ626"/>
      <c r="FK626"/>
      <c r="FL626"/>
      <c r="FM626"/>
      <c r="FN626"/>
      <c r="FO626"/>
      <c r="FP626"/>
      <c r="FQ626"/>
      <c r="FR626"/>
      <c r="FS626"/>
      <c r="FT626"/>
      <c r="FU626"/>
      <c r="FV626"/>
      <c r="FW626"/>
      <c r="FX626"/>
      <c r="FY626"/>
      <c r="FZ626"/>
      <c r="GA626"/>
      <c r="GB626"/>
      <c r="GC626"/>
      <c r="GD626"/>
      <c r="GE626"/>
      <c r="GF626"/>
      <c r="GG626"/>
      <c r="GH626"/>
      <c r="GI626"/>
      <c r="GJ626"/>
      <c r="GK626"/>
      <c r="GL626"/>
      <c r="GM626"/>
      <c r="GN626"/>
      <c r="GO626"/>
      <c r="GP626"/>
      <c r="GQ626"/>
      <c r="GR626"/>
      <c r="GS626"/>
      <c r="GT626"/>
      <c r="GU626"/>
      <c r="GV626"/>
      <c r="GW626"/>
      <c r="GX626"/>
      <c r="GY626"/>
      <c r="GZ626"/>
      <c r="HA626"/>
      <c r="HB626"/>
      <c r="HC626"/>
      <c r="HD626"/>
      <c r="HE626"/>
      <c r="HF626"/>
      <c r="HG626"/>
      <c r="HH626"/>
      <c r="HI626"/>
      <c r="HJ626"/>
      <c r="HK626"/>
      <c r="HL626"/>
      <c r="HM626"/>
      <c r="HN626"/>
      <c r="HO626"/>
      <c r="HP626"/>
      <c r="HQ626"/>
      <c r="HR626"/>
      <c r="HS626"/>
      <c r="HT626"/>
      <c r="HU626"/>
      <c r="HV626"/>
      <c r="HW626"/>
      <c r="HX626"/>
      <c r="HY626"/>
      <c r="HZ626"/>
      <c r="IA626"/>
      <c r="IB626"/>
      <c r="IC626"/>
      <c r="ID626"/>
      <c r="IE626"/>
      <c r="IF626"/>
      <c r="IG626"/>
      <c r="IH626"/>
      <c r="II626"/>
      <c r="IJ626"/>
      <c r="IK626"/>
      <c r="IL626"/>
      <c r="IM626"/>
      <c r="IN626"/>
      <c r="IO626"/>
      <c r="IP626"/>
      <c r="IQ626"/>
      <c r="IR626"/>
      <c r="IS626"/>
      <c r="IT626"/>
      <c r="IU626"/>
      <c r="IV626"/>
    </row>
    <row r="627" spans="1:256" s="5" customFormat="1" hidden="1" outlineLevel="2" x14ac:dyDescent="0.2">
      <c r="A627" s="18"/>
      <c r="B627" s="18"/>
      <c r="C627" s="36"/>
      <c r="D627" s="485"/>
      <c r="E627" s="283">
        <v>3</v>
      </c>
      <c r="F627" s="38"/>
      <c r="G627" s="306"/>
      <c r="H627" s="308"/>
      <c r="I627" s="307"/>
      <c r="J627" s="164">
        <f>IF(A12taxstdlife="n/a","n/a",IF(J$3&gt;(A12taxstdlife+$E627),((Input!$I$154+Input!$I$120)*$I$7)-SUM($I627:I627),((Input!$I$154+Input!$I$120)*$I$7)/A12taxstdlife))</f>
        <v>5.4495822010880109E-2</v>
      </c>
      <c r="K627" s="164">
        <f>IF(A12taxstdlife="n/a","n/a",IF(K$3&gt;(A12taxstdlife+$E627),((Input!$I$154+Input!$I$120)*$I$7)-SUM($I627:J627),((Input!$I$154+Input!$I$120)*$I$7)/A12taxstdlife))</f>
        <v>5.4495822010880109E-2</v>
      </c>
      <c r="L627" s="164">
        <f>IF(A12taxstdlife="n/a","n/a",IF(L$3&gt;(A12taxstdlife+$E627),((Input!$I$154+Input!$I$120)*$I$7)-SUM($I627:K627),((Input!$I$154+Input!$I$120)*$I$7)/A12taxstdlife))</f>
        <v>5.4495822010880109E-2</v>
      </c>
      <c r="M627" s="164">
        <f>IF(A12taxstdlife="n/a","n/a",IF(M$3&gt;(A12taxstdlife+$E627),((Input!$I$154+Input!$I$120)*$I$7)-SUM($I627:L627),((Input!$I$154+Input!$I$120)*$I$7)/A12taxstdlife))</f>
        <v>5.4495822010880109E-2</v>
      </c>
      <c r="N627" s="164">
        <f>IF(A12taxstdlife="n/a","n/a",IF(N$3&gt;(A12taxstdlife+$E627),((Input!$I$154+Input!$I$120)*$I$7)-SUM($I627:M627),((Input!$I$154+Input!$I$120)*$I$7)/A12taxstdlife))</f>
        <v>5.4495822010880109E-2</v>
      </c>
      <c r="O627" s="164">
        <f>IF(A12taxstdlife="n/a","n/a",IF(O$3&gt;(A12taxstdlife+$E627),((Input!$I$154+Input!$I$120)*$I$7)-SUM($I627:N627),((Input!$I$154+Input!$I$120)*$I$7)/A12taxstdlife))</f>
        <v>5.4495822010880109E-2</v>
      </c>
      <c r="P627" s="164">
        <f>IF(A12taxstdlife="n/a","n/a",IF(P$3&gt;(A12taxstdlife+$E627),((Input!$I$154+Input!$I$120)*$I$7)-SUM($I627:O627),((Input!$I$154+Input!$I$120)*$I$7)/A12taxstdlife))</f>
        <v>5.4495822010880109E-2</v>
      </c>
      <c r="Q627" s="164">
        <f>IF(A12taxstdlife="n/a","n/a",IF(Q$3&gt;(A12taxstdlife+$E627),((Input!$I$154+Input!$I$120)*$I$7)-SUM($I627:P627),((Input!$I$154+Input!$I$120)*$I$7)/A12taxstdlife))</f>
        <v>5.4495822010880109E-2</v>
      </c>
      <c r="R627" s="164">
        <f>IF(A12taxstdlife="n/a","n/a",IF(R$3&gt;(A12taxstdlife+$E627),((Input!$I$154+Input!$I$120)*$I$7)-SUM($I627:Q627),((Input!$I$154+Input!$I$120)*$I$7)/A12taxstdlife))</f>
        <v>5.4495822010880109E-2</v>
      </c>
      <c r="S627" s="164">
        <f>IF(A12taxstdlife="n/a","n/a",IF(S$3&gt;(A12taxstdlife+$E627),((Input!$I$154+Input!$I$120)*$I$7)-SUM($I627:R627),((Input!$I$154+Input!$I$120)*$I$7)/A12taxstdlife))</f>
        <v>5.4495822010880109E-2</v>
      </c>
      <c r="T627" s="164">
        <f>IF(A12taxstdlife="n/a","n/a",IF(T$3&gt;(A12taxstdlife+$E627),((Input!$I$154+Input!$I$120)*$I$7)-SUM($I627:S627),((Input!$I$154+Input!$I$120)*$I$7)/A12taxstdlife))</f>
        <v>5.4495822010880109E-2</v>
      </c>
      <c r="U627" s="164">
        <f>IF(A12taxstdlife="n/a","n/a",IF(U$3&gt;(A12taxstdlife+$E627),((Input!$I$154+Input!$I$120)*$I$7)-SUM($I627:T627),((Input!$I$154+Input!$I$120)*$I$7)/A12taxstdlife))</f>
        <v>5.4495822010880109E-2</v>
      </c>
      <c r="V627" s="164">
        <f>IF(A12taxstdlife="n/a","n/a",IF(V$3&gt;(A12taxstdlife+$E627),((Input!$I$154+Input!$I$120)*$I$7)-SUM($I627:U627),((Input!$I$154+Input!$I$120)*$I$7)/A12taxstdlife))</f>
        <v>5.4495822010880109E-2</v>
      </c>
      <c r="W627" s="164">
        <f>IF(A12taxstdlife="n/a","n/a",IF(W$3&gt;(A12taxstdlife+$E627),((Input!$I$154+Input!$I$120)*$I$7)-SUM($I627:V627),((Input!$I$154+Input!$I$120)*$I$7)/A12taxstdlife))</f>
        <v>5.4495822010880109E-2</v>
      </c>
      <c r="X627" s="164">
        <f>IF(A12taxstdlife="n/a","n/a",IF(X$3&gt;(A12taxstdlife+$E627),((Input!$I$154+Input!$I$120)*$I$7)-SUM($I627:W627),((Input!$I$154+Input!$I$120)*$I$7)/A12taxstdlife))</f>
        <v>5.4495822010880109E-2</v>
      </c>
      <c r="Y627" s="164">
        <f>IF(A12taxstdlife="n/a","n/a",IF(Y$3&gt;(A12taxstdlife+$E627),((Input!$I$154+Input!$I$120)*$I$7)-SUM($I627:X627),((Input!$I$154+Input!$I$120)*$I$7)/A12taxstdlife))</f>
        <v>5.4495822010880109E-2</v>
      </c>
      <c r="Z627" s="164">
        <f>IF(A12taxstdlife="n/a","n/a",IF(Z$3&gt;(A12taxstdlife+$E627),((Input!$I$154+Input!$I$120)*$I$7)-SUM($I627:Y627),((Input!$I$154+Input!$I$120)*$I$7)/A12taxstdlife))</f>
        <v>5.4495822010880109E-2</v>
      </c>
      <c r="AA627" s="164">
        <f>IF(A12taxstdlife="n/a","n/a",IF(AA$3&gt;(A12taxstdlife+$E627),((Input!$I$154+Input!$I$120)*$I$7)-SUM($I627:Z627),((Input!$I$154+Input!$I$120)*$I$7)/A12taxstdlife))</f>
        <v>5.4495822010880109E-2</v>
      </c>
      <c r="AB627" s="164">
        <f>IF(A12taxstdlife="n/a","n/a",IF(AB$3&gt;(A12taxstdlife+$E627),((Input!$I$154+Input!$I$120)*$I$7)-SUM($I627:AA627),((Input!$I$154+Input!$I$120)*$I$7)/A12taxstdlife))</f>
        <v>5.4495822010880109E-2</v>
      </c>
      <c r="AC627" s="164">
        <f>IF(A12taxstdlife="n/a","n/a",IF(AC$3&gt;(A12taxstdlife+$E627),((Input!$I$154+Input!$I$120)*$I$7)-SUM($I627:AB627),((Input!$I$154+Input!$I$120)*$I$7)/A12taxstdlife))</f>
        <v>5.4495822010880109E-2</v>
      </c>
      <c r="AD627" s="164">
        <f>IF(A12taxstdlife="n/a","n/a",IF(AD$3&gt;(A12taxstdlife+$E627),((Input!$I$154+Input!$I$120)*$I$7)-SUM($I627:AC627),((Input!$I$154+Input!$I$120)*$I$7)/A12taxstdlife))</f>
        <v>5.4495822010880109E-2</v>
      </c>
      <c r="AE627" s="164">
        <f>IF(A12taxstdlife="n/a","n/a",IF(AE$3&gt;(A12taxstdlife+$E627),((Input!$I$154+Input!$I$120)*$I$7)-SUM($I627:AD627),((Input!$I$154+Input!$I$120)*$I$7)/A12taxstdlife))</f>
        <v>5.4495822010880109E-2</v>
      </c>
      <c r="AF627" s="164">
        <f>IF(A12taxstdlife="n/a","n/a",IF(AF$3&gt;(A12taxstdlife+$E627),((Input!$I$154+Input!$I$120)*$I$7)-SUM($I627:AE627),((Input!$I$154+Input!$I$120)*$I$7)/A12taxstdlife))</f>
        <v>5.4495822010880109E-2</v>
      </c>
      <c r="AG627" s="164">
        <f>IF(A12taxstdlife="n/a","n/a",IF(AG$3&gt;(A12taxstdlife+$E627),((Input!$I$154+Input!$I$120)*$I$7)-SUM($I627:AF627),((Input!$I$154+Input!$I$120)*$I$7)/A12taxstdlife))</f>
        <v>5.4495822010880109E-2</v>
      </c>
      <c r="AH627" s="164">
        <f>IF(A12taxstdlife="n/a","n/a",IF(AH$3&gt;(A12taxstdlife+$E627),((Input!$I$154+Input!$I$120)*$I$7)-SUM($I627:AG627),((Input!$I$154+Input!$I$120)*$I$7)/A12taxstdlife))</f>
        <v>5.4495822010880109E-2</v>
      </c>
      <c r="AI627" s="164">
        <f>IF(A12taxstdlife="n/a","n/a",IF(AI$3&gt;(A12taxstdlife+$E627),((Input!$I$154+Input!$I$120)*$I$7)-SUM($I627:AH627),((Input!$I$154+Input!$I$120)*$I$7)/A12taxstdlife))</f>
        <v>5.4495822010880109E-2</v>
      </c>
      <c r="AJ627" s="164">
        <f>IF(A12taxstdlife="n/a","n/a",IF(AJ$3&gt;(A12taxstdlife+$E627),((Input!$I$154+Input!$I$120)*$I$7)-SUM($I627:AI627),((Input!$I$154+Input!$I$120)*$I$7)/A12taxstdlife))</f>
        <v>5.4495822010880109E-2</v>
      </c>
      <c r="AK627" s="164">
        <f>IF(A12taxstdlife="n/a","n/a",IF(AK$3&gt;(A12taxstdlife+$E627),((Input!$I$154+Input!$I$120)*$I$7)-SUM($I627:AJ627),((Input!$I$154+Input!$I$120)*$I$7)/A12taxstdlife))</f>
        <v>5.4495822010880109E-2</v>
      </c>
      <c r="AL627" s="164">
        <f>IF(A12taxstdlife="n/a","n/a",IF(AL$3&gt;(A12taxstdlife+$E627),((Input!$I$154+Input!$I$120)*$I$7)-SUM($I627:AK627),((Input!$I$154+Input!$I$120)*$I$7)/A12taxstdlife))</f>
        <v>5.4495822010880109E-2</v>
      </c>
      <c r="AM627" s="164">
        <f>IF(A12taxstdlife="n/a","n/a",IF(AM$3&gt;(A12taxstdlife+$E627),((Input!$I$154+Input!$I$120)*$I$7)-SUM($I627:AL627),((Input!$I$154+Input!$I$120)*$I$7)/A12taxstdlife))</f>
        <v>5.4495822010880109E-2</v>
      </c>
      <c r="AN627" s="164">
        <f>IF(A12taxstdlife="n/a","n/a",IF(AN$3&gt;(A12taxstdlife+$E627),((Input!$I$154+Input!$I$120)*$I$7)-SUM($I627:AM627),((Input!$I$154+Input!$I$120)*$I$7)/A12taxstdlife))</f>
        <v>5.4495822010880109E-2</v>
      </c>
      <c r="AO627" s="164">
        <f>IF(A12taxstdlife="n/a","n/a",IF(AO$3&gt;(A12taxstdlife+$E627),((Input!$I$154+Input!$I$120)*$I$7)-SUM($I627:AN627),((Input!$I$154+Input!$I$120)*$I$7)/A12taxstdlife))</f>
        <v>5.4495822010880109E-2</v>
      </c>
      <c r="AP627" s="164">
        <f>IF(A12taxstdlife="n/a","n/a",IF(AP$3&gt;(A12taxstdlife+$E627),((Input!$I$154+Input!$I$120)*$I$7)-SUM($I627:AO627),((Input!$I$154+Input!$I$120)*$I$7)/A12taxstdlife))</f>
        <v>5.4495822010880109E-2</v>
      </c>
      <c r="AQ627" s="164">
        <f>IF(A12taxstdlife="n/a","n/a",IF(AQ$3&gt;(A12taxstdlife+$E627),((Input!$I$154+Input!$I$120)*$I$7)-SUM($I627:AP627),((Input!$I$154+Input!$I$120)*$I$7)/A12taxstdlife))</f>
        <v>5.4495822010880109E-2</v>
      </c>
      <c r="AR627" s="164">
        <f>IF(A12taxstdlife="n/a","n/a",IF(AR$3&gt;(A12taxstdlife+$E627),((Input!$I$154+Input!$I$120)*$I$7)-SUM($I627:AQ627),((Input!$I$154+Input!$I$120)*$I$7)/A12taxstdlife))</f>
        <v>5.4495822010880109E-2</v>
      </c>
      <c r="AS627" s="164">
        <f>IF(A12taxstdlife="n/a","n/a",IF(AS$3&gt;(A12taxstdlife+$E627),((Input!$I$154+Input!$I$120)*$I$7)-SUM($I627:AR627),((Input!$I$154+Input!$I$120)*$I$7)/A12taxstdlife))</f>
        <v>5.4495822010880109E-2</v>
      </c>
      <c r="AT627" s="164">
        <f>IF(A12taxstdlife="n/a","n/a",IF(AT$3&gt;(A12taxstdlife+$E627),((Input!$I$154+Input!$I$120)*$I$7)-SUM($I627:AS627),((Input!$I$154+Input!$I$120)*$I$7)/A12taxstdlife))</f>
        <v>5.4495822010880109E-2</v>
      </c>
      <c r="AU627" s="164">
        <f>IF(A12taxstdlife="n/a","n/a",IF(AU$3&gt;(A12taxstdlife+$E627),((Input!$I$154+Input!$I$120)*$I$7)-SUM($I627:AT627),((Input!$I$154+Input!$I$120)*$I$7)/A12taxstdlife))</f>
        <v>5.4495822010880109E-2</v>
      </c>
      <c r="AV627" s="164">
        <f>IF(A12taxstdlife="n/a","n/a",IF(AV$3&gt;(A12taxstdlife+$E627),((Input!$I$154+Input!$I$120)*$I$7)-SUM($I627:AU627),((Input!$I$154+Input!$I$120)*$I$7)/A12taxstdlife))</f>
        <v>5.4495822010880109E-2</v>
      </c>
      <c r="AW627" s="164">
        <f>IF(A12taxstdlife="n/a","n/a",IF(AW$3&gt;(A12taxstdlife+$E627),((Input!$I$154+Input!$I$120)*$I$7)-SUM($I627:AV627),((Input!$I$154+Input!$I$120)*$I$7)/A12taxstdlife))</f>
        <v>5.4495822010880109E-2</v>
      </c>
      <c r="AX627" s="164">
        <f>IF(A12taxstdlife="n/a","n/a",IF(AX$3&gt;(A12taxstdlife+$E627),((Input!$I$154+Input!$I$120)*$I$7)-SUM($I627:AW627),((Input!$I$154+Input!$I$120)*$I$7)/A12taxstdlife))</f>
        <v>5.4495822010880109E-2</v>
      </c>
      <c r="AY627" s="164">
        <f>IF(A12taxstdlife="n/a","n/a",IF(AY$3&gt;(A12taxstdlife+$E627),((Input!$I$154+Input!$I$120)*$I$7)-SUM($I627:AX627),((Input!$I$154+Input!$I$120)*$I$7)/A12taxstdlife))</f>
        <v>5.4495822010880109E-2</v>
      </c>
      <c r="AZ627" s="164">
        <f>IF(A12taxstdlife="n/a","n/a",IF(AZ$3&gt;(A12taxstdlife+$E627),((Input!$I$154+Input!$I$120)*$I$7)-SUM($I627:AY627),((Input!$I$154+Input!$I$120)*$I$7)/A12taxstdlife))</f>
        <v>5.4495822010880109E-2</v>
      </c>
      <c r="BA627" s="164">
        <f>IF(A12taxstdlife="n/a","n/a",IF(BA$3&gt;(A12taxstdlife+$E627),((Input!$I$154+Input!$I$120)*$I$7)-SUM($I627:AZ627),((Input!$I$154+Input!$I$120)*$I$7)/A12taxstdlife))</f>
        <v>5.4495822010880109E-2</v>
      </c>
      <c r="BB627" s="164">
        <f>IF(A12taxstdlife="n/a","n/a",IF(BB$3&gt;(A12taxstdlife+$E627),((Input!$I$154+Input!$I$120)*$I$7)-SUM($I627:BA627),((Input!$I$154+Input!$I$120)*$I$7)/A12taxstdlife))</f>
        <v>5.4495822010880109E-2</v>
      </c>
      <c r="BC627" s="164">
        <f>IF(A12taxstdlife="n/a","n/a",IF(BC$3&gt;(A12taxstdlife+$E627),((Input!$I$154+Input!$I$120)*$I$7)-SUM($I627:BB627),((Input!$I$154+Input!$I$120)*$I$7)/A12taxstdlife))</f>
        <v>5.4495822010880109E-2</v>
      </c>
      <c r="BD627" s="164">
        <f>IF(A12taxstdlife="n/a","n/a",IF(BD$3&gt;(A12taxstdlife+$E627),((Input!$I$154+Input!$I$120)*$I$7)-SUM($I627:BC627),((Input!$I$154+Input!$I$120)*$I$7)/A12taxstdlife))</f>
        <v>5.4495822010880109E-2</v>
      </c>
      <c r="BE627" s="164">
        <f>IF(A12taxstdlife="n/a","n/a",IF(BE$3&gt;(A12taxstdlife+$E627),((Input!$I$154+Input!$I$120)*$I$7)-SUM($I627:BD627),((Input!$I$154+Input!$I$120)*$I$7)/A12taxstdlife))</f>
        <v>3.2697493206527373E-2</v>
      </c>
      <c r="BF627" s="164">
        <f>IF(A12taxstdlife="n/a","n/a",IF(BF$3&gt;(A12taxstdlife+$E627),((Input!$I$154+Input!$I$120)*$I$7)-SUM($I627:BE627),((Input!$I$154+Input!$I$120)*$I$7)/A12taxstdlife))</f>
        <v>0</v>
      </c>
      <c r="BG627" s="164">
        <f>IF(A12taxstdlife="n/a","n/a",IF(BG$3&gt;(A12taxstdlife+$E627),((Input!$I$154+Input!$I$120)*$I$7)-SUM($I627:BF627),((Input!$I$154+Input!$I$120)*$I$7)/A12taxstdlife))</f>
        <v>0</v>
      </c>
      <c r="BH627" s="164">
        <f>IF(A12taxstdlife="n/a","n/a",IF(BH$3&gt;(A12taxstdlife+$E627),((Input!$I$154+Input!$I$120)*$I$7)-SUM($I627:BG627),((Input!$I$154+Input!$I$120)*$I$7)/A12taxstdlife))</f>
        <v>0</v>
      </c>
      <c r="BI627" s="164">
        <f>IF(A12taxstdlife="n/a","n/a",IF(BI$3&gt;(A12taxstdlife+$E627),((Input!$I$154+Input!$I$120)*$I$7)-SUM($I627:BH627),((Input!$I$154+Input!$I$120)*$I$7)/A12taxstdlife))</f>
        <v>0</v>
      </c>
      <c r="BJ627" s="18"/>
      <c r="BK627" s="18"/>
      <c r="BL627"/>
      <c r="BM627"/>
      <c r="BN627"/>
      <c r="BO627"/>
      <c r="BP627"/>
      <c r="BQ627"/>
      <c r="BR627"/>
      <c r="BS627"/>
      <c r="BT627"/>
      <c r="BU627"/>
      <c r="BV627"/>
      <c r="BW627"/>
      <c r="BX627"/>
      <c r="BY627"/>
      <c r="BZ627"/>
      <c r="CA627"/>
      <c r="CB627"/>
      <c r="CC627"/>
      <c r="CD627"/>
      <c r="CE627"/>
      <c r="CF627"/>
      <c r="CG627"/>
      <c r="CH627"/>
      <c r="CI627"/>
      <c r="CJ627"/>
      <c r="CK627"/>
      <c r="CL627"/>
      <c r="CM627"/>
      <c r="CN627"/>
      <c r="CO627"/>
      <c r="CP627"/>
      <c r="CQ627"/>
      <c r="CR627"/>
      <c r="CS627"/>
      <c r="CT627"/>
      <c r="CU627"/>
      <c r="CV627"/>
      <c r="CW627"/>
      <c r="CX627"/>
      <c r="CY627"/>
      <c r="CZ627"/>
      <c r="DA627"/>
      <c r="DB627"/>
      <c r="DC627"/>
      <c r="DD627"/>
      <c r="DE627"/>
      <c r="DF627"/>
      <c r="DG627"/>
      <c r="DH627"/>
      <c r="DI627"/>
      <c r="DJ627"/>
      <c r="DK627"/>
      <c r="DL627"/>
      <c r="DM627"/>
      <c r="DN627"/>
      <c r="DO627"/>
      <c r="DP627"/>
      <c r="DQ627"/>
      <c r="DR627"/>
      <c r="DS627"/>
      <c r="DT627"/>
      <c r="DU627"/>
      <c r="DV627"/>
      <c r="DW627"/>
      <c r="DX627"/>
      <c r="DY627"/>
      <c r="DZ627"/>
      <c r="EA627"/>
      <c r="EB627"/>
      <c r="EC627"/>
      <c r="ED627"/>
      <c r="EE627"/>
      <c r="EF627"/>
      <c r="EG627"/>
      <c r="EH627"/>
      <c r="EI627"/>
      <c r="EJ627"/>
      <c r="EK627"/>
      <c r="EL627"/>
      <c r="EM627"/>
      <c r="EN627"/>
      <c r="EO627"/>
      <c r="EP627"/>
      <c r="EQ627"/>
      <c r="ER627"/>
      <c r="ES627"/>
      <c r="ET627"/>
      <c r="EU627"/>
      <c r="EV627"/>
      <c r="EW627"/>
      <c r="EX627"/>
      <c r="EY627"/>
      <c r="EZ627"/>
      <c r="FA627"/>
      <c r="FB627"/>
      <c r="FC627"/>
      <c r="FD627"/>
      <c r="FE627"/>
      <c r="FF627"/>
      <c r="FG627"/>
      <c r="FH627"/>
      <c r="FI627"/>
      <c r="FJ627"/>
      <c r="FK627"/>
      <c r="FL627"/>
      <c r="FM627"/>
      <c r="FN627"/>
      <c r="FO627"/>
      <c r="FP627"/>
      <c r="FQ627"/>
      <c r="FR627"/>
      <c r="FS627"/>
      <c r="FT627"/>
      <c r="FU627"/>
      <c r="FV627"/>
      <c r="FW627"/>
      <c r="FX627"/>
      <c r="FY627"/>
      <c r="FZ627"/>
      <c r="GA627"/>
      <c r="GB627"/>
      <c r="GC627"/>
      <c r="GD627"/>
      <c r="GE627"/>
      <c r="GF627"/>
      <c r="GG627"/>
      <c r="GH627"/>
      <c r="GI627"/>
      <c r="GJ627"/>
      <c r="GK627"/>
      <c r="GL627"/>
      <c r="GM627"/>
      <c r="GN627"/>
      <c r="GO627"/>
      <c r="GP627"/>
      <c r="GQ627"/>
      <c r="GR627"/>
      <c r="GS627"/>
      <c r="GT627"/>
      <c r="GU627"/>
      <c r="GV627"/>
      <c r="GW627"/>
      <c r="GX627"/>
      <c r="GY627"/>
      <c r="GZ627"/>
      <c r="HA627"/>
      <c r="HB627"/>
      <c r="HC627"/>
      <c r="HD627"/>
      <c r="HE627"/>
      <c r="HF627"/>
      <c r="HG627"/>
      <c r="HH627"/>
      <c r="HI627"/>
      <c r="HJ627"/>
      <c r="HK627"/>
      <c r="HL627"/>
      <c r="HM627"/>
      <c r="HN627"/>
      <c r="HO627"/>
      <c r="HP627"/>
      <c r="HQ627"/>
      <c r="HR627"/>
      <c r="HS627"/>
      <c r="HT627"/>
      <c r="HU627"/>
      <c r="HV627"/>
      <c r="HW627"/>
      <c r="HX627"/>
      <c r="HY627"/>
      <c r="HZ627"/>
      <c r="IA627"/>
      <c r="IB627"/>
      <c r="IC627"/>
      <c r="ID627"/>
      <c r="IE627"/>
      <c r="IF627"/>
      <c r="IG627"/>
      <c r="IH627"/>
      <c r="II627"/>
      <c r="IJ627"/>
      <c r="IK627"/>
      <c r="IL627"/>
      <c r="IM627"/>
      <c r="IN627"/>
      <c r="IO627"/>
      <c r="IP627"/>
      <c r="IQ627"/>
      <c r="IR627"/>
      <c r="IS627"/>
      <c r="IT627"/>
      <c r="IU627"/>
      <c r="IV627"/>
    </row>
    <row r="628" spans="1:256" s="5" customFormat="1" hidden="1" outlineLevel="2" x14ac:dyDescent="0.2">
      <c r="A628" s="18"/>
      <c r="B628" s="18"/>
      <c r="C628" s="36"/>
      <c r="D628" s="485"/>
      <c r="E628" s="283">
        <v>4</v>
      </c>
      <c r="F628" s="38"/>
      <c r="G628" s="306"/>
      <c r="H628" s="308"/>
      <c r="I628" s="308"/>
      <c r="J628" s="307"/>
      <c r="K628" s="164">
        <f>IF(A12taxstdlife="n/a","n/a",IF(K$3&gt;(A12taxstdlife+$E628),((Input!$J$154+Input!$J$120)*$J$7)-SUM($J628:J628),((Input!$J$154+Input!$J$120)*$J$7)/A12taxstdlife))</f>
        <v>4.9149082906659786E-2</v>
      </c>
      <c r="L628" s="164">
        <f>IF(A12taxstdlife="n/a","n/a",IF(L$3&gt;(A12taxstdlife+$E628),((Input!$J$154+Input!$J$120)*$J$7)-SUM($J628:K628),((Input!$J$154+Input!$J$120)*$J$7)/A12taxstdlife))</f>
        <v>4.9149082906659786E-2</v>
      </c>
      <c r="M628" s="164">
        <f>IF(A12taxstdlife="n/a","n/a",IF(M$3&gt;(A12taxstdlife+$E628),((Input!$J$154+Input!$J$120)*$J$7)-SUM($J628:L628),((Input!$J$154+Input!$J$120)*$J$7)/A12taxstdlife))</f>
        <v>4.9149082906659786E-2</v>
      </c>
      <c r="N628" s="164">
        <f>IF(A12taxstdlife="n/a","n/a",IF(N$3&gt;(A12taxstdlife+$E628),((Input!$J$154+Input!$J$120)*$J$7)-SUM($J628:M628),((Input!$J$154+Input!$J$120)*$J$7)/A12taxstdlife))</f>
        <v>4.9149082906659786E-2</v>
      </c>
      <c r="O628" s="164">
        <f>IF(A12taxstdlife="n/a","n/a",IF(O$3&gt;(A12taxstdlife+$E628),((Input!$J$154+Input!$J$120)*$J$7)-SUM($J628:N628),((Input!$J$154+Input!$J$120)*$J$7)/A12taxstdlife))</f>
        <v>4.9149082906659786E-2</v>
      </c>
      <c r="P628" s="164">
        <f>IF(A12taxstdlife="n/a","n/a",IF(P$3&gt;(A12taxstdlife+$E628),((Input!$J$154+Input!$J$120)*$J$7)-SUM($J628:O628),((Input!$J$154+Input!$J$120)*$J$7)/A12taxstdlife))</f>
        <v>4.9149082906659786E-2</v>
      </c>
      <c r="Q628" s="164">
        <f>IF(A12taxstdlife="n/a","n/a",IF(Q$3&gt;(A12taxstdlife+$E628),((Input!$J$154+Input!$J$120)*$J$7)-SUM($J628:P628),((Input!$J$154+Input!$J$120)*$J$7)/A12taxstdlife))</f>
        <v>4.9149082906659786E-2</v>
      </c>
      <c r="R628" s="164">
        <f>IF(A12taxstdlife="n/a","n/a",IF(R$3&gt;(A12taxstdlife+$E628),((Input!$J$154+Input!$J$120)*$J$7)-SUM($J628:Q628),((Input!$J$154+Input!$J$120)*$J$7)/A12taxstdlife))</f>
        <v>4.9149082906659786E-2</v>
      </c>
      <c r="S628" s="164">
        <f>IF(A12taxstdlife="n/a","n/a",IF(S$3&gt;(A12taxstdlife+$E628),((Input!$J$154+Input!$J$120)*$J$7)-SUM($J628:R628),((Input!$J$154+Input!$J$120)*$J$7)/A12taxstdlife))</f>
        <v>4.9149082906659786E-2</v>
      </c>
      <c r="T628" s="164">
        <f>IF(A12taxstdlife="n/a","n/a",IF(T$3&gt;(A12taxstdlife+$E628),((Input!$J$154+Input!$J$120)*$J$7)-SUM($J628:S628),((Input!$J$154+Input!$J$120)*$J$7)/A12taxstdlife))</f>
        <v>4.9149082906659786E-2</v>
      </c>
      <c r="U628" s="164">
        <f>IF(A12taxstdlife="n/a","n/a",IF(U$3&gt;(A12taxstdlife+$E628),((Input!$J$154+Input!$J$120)*$J$7)-SUM($J628:T628),((Input!$J$154+Input!$J$120)*$J$7)/A12taxstdlife))</f>
        <v>4.9149082906659786E-2</v>
      </c>
      <c r="V628" s="164">
        <f>IF(A12taxstdlife="n/a","n/a",IF(V$3&gt;(A12taxstdlife+$E628),((Input!$J$154+Input!$J$120)*$J$7)-SUM($J628:U628),((Input!$J$154+Input!$J$120)*$J$7)/A12taxstdlife))</f>
        <v>4.9149082906659786E-2</v>
      </c>
      <c r="W628" s="164">
        <f>IF(A12taxstdlife="n/a","n/a",IF(W$3&gt;(A12taxstdlife+$E628),((Input!$J$154+Input!$J$120)*$J$7)-SUM($J628:V628),((Input!$J$154+Input!$J$120)*$J$7)/A12taxstdlife))</f>
        <v>4.9149082906659786E-2</v>
      </c>
      <c r="X628" s="164">
        <f>IF(A12taxstdlife="n/a","n/a",IF(X$3&gt;(A12taxstdlife+$E628),((Input!$J$154+Input!$J$120)*$J$7)-SUM($J628:W628),((Input!$J$154+Input!$J$120)*$J$7)/A12taxstdlife))</f>
        <v>4.9149082906659786E-2</v>
      </c>
      <c r="Y628" s="164">
        <f>IF(A12taxstdlife="n/a","n/a",IF(Y$3&gt;(A12taxstdlife+$E628),((Input!$J$154+Input!$J$120)*$J$7)-SUM($J628:X628),((Input!$J$154+Input!$J$120)*$J$7)/A12taxstdlife))</f>
        <v>4.9149082906659786E-2</v>
      </c>
      <c r="Z628" s="164">
        <f>IF(A12taxstdlife="n/a","n/a",IF(Z$3&gt;(A12taxstdlife+$E628),((Input!$J$154+Input!$J$120)*$J$7)-SUM($J628:Y628),((Input!$J$154+Input!$J$120)*$J$7)/A12taxstdlife))</f>
        <v>4.9149082906659786E-2</v>
      </c>
      <c r="AA628" s="164">
        <f>IF(A12taxstdlife="n/a","n/a",IF(AA$3&gt;(A12taxstdlife+$E628),((Input!$J$154+Input!$J$120)*$J$7)-SUM($J628:Z628),((Input!$J$154+Input!$J$120)*$J$7)/A12taxstdlife))</f>
        <v>4.9149082906659786E-2</v>
      </c>
      <c r="AB628" s="164">
        <f>IF(A12taxstdlife="n/a","n/a",IF(AB$3&gt;(A12taxstdlife+$E628),((Input!$J$154+Input!$J$120)*$J$7)-SUM($J628:AA628),((Input!$J$154+Input!$J$120)*$J$7)/A12taxstdlife))</f>
        <v>4.9149082906659786E-2</v>
      </c>
      <c r="AC628" s="164">
        <f>IF(A12taxstdlife="n/a","n/a",IF(AC$3&gt;(A12taxstdlife+$E628),((Input!$J$154+Input!$J$120)*$J$7)-SUM($J628:AB628),((Input!$J$154+Input!$J$120)*$J$7)/A12taxstdlife))</f>
        <v>4.9149082906659786E-2</v>
      </c>
      <c r="AD628" s="164">
        <f>IF(A12taxstdlife="n/a","n/a",IF(AD$3&gt;(A12taxstdlife+$E628),((Input!$J$154+Input!$J$120)*$J$7)-SUM($J628:AC628),((Input!$J$154+Input!$J$120)*$J$7)/A12taxstdlife))</f>
        <v>4.9149082906659786E-2</v>
      </c>
      <c r="AE628" s="164">
        <f>IF(A12taxstdlife="n/a","n/a",IF(AE$3&gt;(A12taxstdlife+$E628),((Input!$J$154+Input!$J$120)*$J$7)-SUM($J628:AD628),((Input!$J$154+Input!$J$120)*$J$7)/A12taxstdlife))</f>
        <v>4.9149082906659786E-2</v>
      </c>
      <c r="AF628" s="164">
        <f>IF(A12taxstdlife="n/a","n/a",IF(AF$3&gt;(A12taxstdlife+$E628),((Input!$J$154+Input!$J$120)*$J$7)-SUM($J628:AE628),((Input!$J$154+Input!$J$120)*$J$7)/A12taxstdlife))</f>
        <v>4.9149082906659786E-2</v>
      </c>
      <c r="AG628" s="164">
        <f>IF(A12taxstdlife="n/a","n/a",IF(AG$3&gt;(A12taxstdlife+$E628),((Input!$J$154+Input!$J$120)*$J$7)-SUM($J628:AF628),((Input!$J$154+Input!$J$120)*$J$7)/A12taxstdlife))</f>
        <v>4.9149082906659786E-2</v>
      </c>
      <c r="AH628" s="164">
        <f>IF(A12taxstdlife="n/a","n/a",IF(AH$3&gt;(A12taxstdlife+$E628),((Input!$J$154+Input!$J$120)*$J$7)-SUM($J628:AG628),((Input!$J$154+Input!$J$120)*$J$7)/A12taxstdlife))</f>
        <v>4.9149082906659786E-2</v>
      </c>
      <c r="AI628" s="164">
        <f>IF(A12taxstdlife="n/a","n/a",IF(AI$3&gt;(A12taxstdlife+$E628),((Input!$J$154+Input!$J$120)*$J$7)-SUM($J628:AH628),((Input!$J$154+Input!$J$120)*$J$7)/A12taxstdlife))</f>
        <v>4.9149082906659786E-2</v>
      </c>
      <c r="AJ628" s="164">
        <f>IF(A12taxstdlife="n/a","n/a",IF(AJ$3&gt;(A12taxstdlife+$E628),((Input!$J$154+Input!$J$120)*$J$7)-SUM($J628:AI628),((Input!$J$154+Input!$J$120)*$J$7)/A12taxstdlife))</f>
        <v>4.9149082906659786E-2</v>
      </c>
      <c r="AK628" s="164">
        <f>IF(A12taxstdlife="n/a","n/a",IF(AK$3&gt;(A12taxstdlife+$E628),((Input!$J$154+Input!$J$120)*$J$7)-SUM($J628:AJ628),((Input!$J$154+Input!$J$120)*$J$7)/A12taxstdlife))</f>
        <v>4.9149082906659786E-2</v>
      </c>
      <c r="AL628" s="164">
        <f>IF(A12taxstdlife="n/a","n/a",IF(AL$3&gt;(A12taxstdlife+$E628),((Input!$J$154+Input!$J$120)*$J$7)-SUM($J628:AK628),((Input!$J$154+Input!$J$120)*$J$7)/A12taxstdlife))</f>
        <v>4.9149082906659786E-2</v>
      </c>
      <c r="AM628" s="164">
        <f>IF(A12taxstdlife="n/a","n/a",IF(AM$3&gt;(A12taxstdlife+$E628),((Input!$J$154+Input!$J$120)*$J$7)-SUM($J628:AL628),((Input!$J$154+Input!$J$120)*$J$7)/A12taxstdlife))</f>
        <v>4.9149082906659786E-2</v>
      </c>
      <c r="AN628" s="164">
        <f>IF(A12taxstdlife="n/a","n/a",IF(AN$3&gt;(A12taxstdlife+$E628),((Input!$J$154+Input!$J$120)*$J$7)-SUM($J628:AM628),((Input!$J$154+Input!$J$120)*$J$7)/A12taxstdlife))</f>
        <v>4.9149082906659786E-2</v>
      </c>
      <c r="AO628" s="164">
        <f>IF(A12taxstdlife="n/a","n/a",IF(AO$3&gt;(A12taxstdlife+$E628),((Input!$J$154+Input!$J$120)*$J$7)-SUM($J628:AN628),((Input!$J$154+Input!$J$120)*$J$7)/A12taxstdlife))</f>
        <v>4.9149082906659786E-2</v>
      </c>
      <c r="AP628" s="164">
        <f>IF(A12taxstdlife="n/a","n/a",IF(AP$3&gt;(A12taxstdlife+$E628),((Input!$J$154+Input!$J$120)*$J$7)-SUM($J628:AO628),((Input!$J$154+Input!$J$120)*$J$7)/A12taxstdlife))</f>
        <v>4.9149082906659786E-2</v>
      </c>
      <c r="AQ628" s="164">
        <f>IF(A12taxstdlife="n/a","n/a",IF(AQ$3&gt;(A12taxstdlife+$E628),((Input!$J$154+Input!$J$120)*$J$7)-SUM($J628:AP628),((Input!$J$154+Input!$J$120)*$J$7)/A12taxstdlife))</f>
        <v>4.9149082906659786E-2</v>
      </c>
      <c r="AR628" s="164">
        <f>IF(A12taxstdlife="n/a","n/a",IF(AR$3&gt;(A12taxstdlife+$E628),((Input!$J$154+Input!$J$120)*$J$7)-SUM($J628:AQ628),((Input!$J$154+Input!$J$120)*$J$7)/A12taxstdlife))</f>
        <v>4.9149082906659786E-2</v>
      </c>
      <c r="AS628" s="164">
        <f>IF(A12taxstdlife="n/a","n/a",IF(AS$3&gt;(A12taxstdlife+$E628),((Input!$J$154+Input!$J$120)*$J$7)-SUM($J628:AR628),((Input!$J$154+Input!$J$120)*$J$7)/A12taxstdlife))</f>
        <v>4.9149082906659786E-2</v>
      </c>
      <c r="AT628" s="164">
        <f>IF(A12taxstdlife="n/a","n/a",IF(AT$3&gt;(A12taxstdlife+$E628),((Input!$J$154+Input!$J$120)*$J$7)-SUM($J628:AS628),((Input!$J$154+Input!$J$120)*$J$7)/A12taxstdlife))</f>
        <v>4.9149082906659786E-2</v>
      </c>
      <c r="AU628" s="164">
        <f>IF(A12taxstdlife="n/a","n/a",IF(AU$3&gt;(A12taxstdlife+$E628),((Input!$J$154+Input!$J$120)*$J$7)-SUM($J628:AT628),((Input!$J$154+Input!$J$120)*$J$7)/A12taxstdlife))</f>
        <v>4.9149082906659786E-2</v>
      </c>
      <c r="AV628" s="164">
        <f>IF(A12taxstdlife="n/a","n/a",IF(AV$3&gt;(A12taxstdlife+$E628),((Input!$J$154+Input!$J$120)*$J$7)-SUM($J628:AU628),((Input!$J$154+Input!$J$120)*$J$7)/A12taxstdlife))</f>
        <v>4.9149082906659786E-2</v>
      </c>
      <c r="AW628" s="164">
        <f>IF(A12taxstdlife="n/a","n/a",IF(AW$3&gt;(A12taxstdlife+$E628),((Input!$J$154+Input!$J$120)*$J$7)-SUM($J628:AV628),((Input!$J$154+Input!$J$120)*$J$7)/A12taxstdlife))</f>
        <v>4.9149082906659786E-2</v>
      </c>
      <c r="AX628" s="164">
        <f>IF(A12taxstdlife="n/a","n/a",IF(AX$3&gt;(A12taxstdlife+$E628),((Input!$J$154+Input!$J$120)*$J$7)-SUM($J628:AW628),((Input!$J$154+Input!$J$120)*$J$7)/A12taxstdlife))</f>
        <v>4.9149082906659786E-2</v>
      </c>
      <c r="AY628" s="164">
        <f>IF(A12taxstdlife="n/a","n/a",IF(AY$3&gt;(A12taxstdlife+$E628),((Input!$J$154+Input!$J$120)*$J$7)-SUM($J628:AX628),((Input!$J$154+Input!$J$120)*$J$7)/A12taxstdlife))</f>
        <v>4.9149082906659786E-2</v>
      </c>
      <c r="AZ628" s="164">
        <f>IF(A12taxstdlife="n/a","n/a",IF(AZ$3&gt;(A12taxstdlife+$E628),((Input!$J$154+Input!$J$120)*$J$7)-SUM($J628:AY628),((Input!$J$154+Input!$J$120)*$J$7)/A12taxstdlife))</f>
        <v>4.9149082906659786E-2</v>
      </c>
      <c r="BA628" s="164">
        <f>IF(A12taxstdlife="n/a","n/a",IF(BA$3&gt;(A12taxstdlife+$E628),((Input!$J$154+Input!$J$120)*$J$7)-SUM($J628:AZ628),((Input!$J$154+Input!$J$120)*$J$7)/A12taxstdlife))</f>
        <v>4.9149082906659786E-2</v>
      </c>
      <c r="BB628" s="164">
        <f>IF(A12taxstdlife="n/a","n/a",IF(BB$3&gt;(A12taxstdlife+$E628),((Input!$J$154+Input!$J$120)*$J$7)-SUM($J628:BA628),((Input!$J$154+Input!$J$120)*$J$7)/A12taxstdlife))</f>
        <v>4.9149082906659786E-2</v>
      </c>
      <c r="BC628" s="164">
        <f>IF(A12taxstdlife="n/a","n/a",IF(BC$3&gt;(A12taxstdlife+$E628),((Input!$J$154+Input!$J$120)*$J$7)-SUM($J628:BB628),((Input!$J$154+Input!$J$120)*$J$7)/A12taxstdlife))</f>
        <v>4.9149082906659786E-2</v>
      </c>
      <c r="BD628" s="164">
        <f>IF(A12taxstdlife="n/a","n/a",IF(BD$3&gt;(A12taxstdlife+$E628),((Input!$J$154+Input!$J$120)*$J$7)-SUM($J628:BC628),((Input!$J$154+Input!$J$120)*$J$7)/A12taxstdlife))</f>
        <v>4.9149082906659786E-2</v>
      </c>
      <c r="BE628" s="164">
        <f>IF(A12taxstdlife="n/a","n/a",IF(BE$3&gt;(A12taxstdlife+$E628),((Input!$J$154+Input!$J$120)*$J$7)-SUM($J628:BD628),((Input!$J$154+Input!$J$120)*$J$7)/A12taxstdlife))</f>
        <v>4.9149082906659786E-2</v>
      </c>
      <c r="BF628" s="164">
        <f>IF(A12taxstdlife="n/a","n/a",IF(BF$3&gt;(A12taxstdlife+$E628),((Input!$J$154+Input!$J$120)*$J$7)-SUM($J628:BE628),((Input!$J$154+Input!$J$120)*$J$7)/A12taxstdlife))</f>
        <v>2.9489449743995255E-2</v>
      </c>
      <c r="BG628" s="164">
        <f>IF(A12taxstdlife="n/a","n/a",IF(BG$3&gt;(A12taxstdlife+$E628),((Input!$J$154+Input!$J$120)*$J$7)-SUM($J628:BF628),((Input!$J$154+Input!$J$120)*$J$7)/A12taxstdlife))</f>
        <v>0</v>
      </c>
      <c r="BH628" s="164">
        <f>IF(A12taxstdlife="n/a","n/a",IF(BH$3&gt;(A12taxstdlife+$E628),((Input!$J$154+Input!$J$120)*$J$7)-SUM($J628:BG628),((Input!$J$154+Input!$J$120)*$J$7)/A12taxstdlife))</f>
        <v>0</v>
      </c>
      <c r="BI628" s="164">
        <f>IF(A12taxstdlife="n/a","n/a",IF(BI$3&gt;(A12taxstdlife+$E628),((Input!$J$154+Input!$J$120)*$J$7)-SUM($J628:BH628),((Input!$J$154+Input!$J$120)*$J$7)/A12taxstdlife))</f>
        <v>0</v>
      </c>
      <c r="BJ628" s="18"/>
      <c r="BK628" s="18"/>
      <c r="BL628"/>
      <c r="BM628"/>
      <c r="BN628"/>
      <c r="BO628"/>
      <c r="BP628"/>
      <c r="BQ628"/>
      <c r="BR628"/>
      <c r="BS628"/>
      <c r="BT628"/>
      <c r="BU628"/>
      <c r="BV628"/>
      <c r="BW628"/>
      <c r="BX628"/>
      <c r="BY628"/>
      <c r="BZ628"/>
      <c r="CA628"/>
      <c r="CB628"/>
      <c r="CC628"/>
      <c r="CD628"/>
      <c r="CE628"/>
      <c r="CF628"/>
      <c r="CG628"/>
      <c r="CH628"/>
      <c r="CI628"/>
      <c r="CJ628"/>
      <c r="CK628"/>
      <c r="CL628"/>
      <c r="CM628"/>
      <c r="CN628"/>
      <c r="CO628"/>
      <c r="CP628"/>
      <c r="CQ628"/>
      <c r="CR628"/>
      <c r="CS628"/>
      <c r="CT628"/>
      <c r="CU628"/>
      <c r="CV628"/>
      <c r="CW628"/>
      <c r="CX628"/>
      <c r="CY628"/>
      <c r="CZ628"/>
      <c r="DA628"/>
      <c r="DB628"/>
      <c r="DC628"/>
      <c r="DD628"/>
      <c r="DE628"/>
      <c r="DF628"/>
      <c r="DG628"/>
      <c r="DH628"/>
      <c r="DI628"/>
      <c r="DJ628"/>
      <c r="DK628"/>
      <c r="DL628"/>
      <c r="DM628"/>
      <c r="DN628"/>
      <c r="DO628"/>
      <c r="DP628"/>
      <c r="DQ628"/>
      <c r="DR628"/>
      <c r="DS628"/>
      <c r="DT628"/>
      <c r="DU628"/>
      <c r="DV628"/>
      <c r="DW628"/>
      <c r="DX628"/>
      <c r="DY628"/>
      <c r="DZ628"/>
      <c r="EA628"/>
      <c r="EB628"/>
      <c r="EC628"/>
      <c r="ED628"/>
      <c r="EE628"/>
      <c r="EF628"/>
      <c r="EG628"/>
      <c r="EH628"/>
      <c r="EI628"/>
      <c r="EJ628"/>
      <c r="EK628"/>
      <c r="EL628"/>
      <c r="EM628"/>
      <c r="EN628"/>
      <c r="EO628"/>
      <c r="EP628"/>
      <c r="EQ628"/>
      <c r="ER628"/>
      <c r="ES628"/>
      <c r="ET628"/>
      <c r="EU628"/>
      <c r="EV628"/>
      <c r="EW628"/>
      <c r="EX628"/>
      <c r="EY628"/>
      <c r="EZ628"/>
      <c r="FA628"/>
      <c r="FB628"/>
      <c r="FC628"/>
      <c r="FD628"/>
      <c r="FE628"/>
      <c r="FF628"/>
      <c r="FG628"/>
      <c r="FH628"/>
      <c r="FI628"/>
      <c r="FJ628"/>
      <c r="FK628"/>
      <c r="FL628"/>
      <c r="FM628"/>
      <c r="FN628"/>
      <c r="FO628"/>
      <c r="FP628"/>
      <c r="FQ628"/>
      <c r="FR628"/>
      <c r="FS628"/>
      <c r="FT628"/>
      <c r="FU628"/>
      <c r="FV628"/>
      <c r="FW628"/>
      <c r="FX628"/>
      <c r="FY628"/>
      <c r="FZ628"/>
      <c r="GA628"/>
      <c r="GB628"/>
      <c r="GC628"/>
      <c r="GD628"/>
      <c r="GE628"/>
      <c r="GF628"/>
      <c r="GG628"/>
      <c r="GH628"/>
      <c r="GI628"/>
      <c r="GJ628"/>
      <c r="GK628"/>
      <c r="GL628"/>
      <c r="GM628"/>
      <c r="GN628"/>
      <c r="GO628"/>
      <c r="GP628"/>
      <c r="GQ628"/>
      <c r="GR628"/>
      <c r="GS628"/>
      <c r="GT628"/>
      <c r="GU628"/>
      <c r="GV628"/>
      <c r="GW628"/>
      <c r="GX628"/>
      <c r="GY628"/>
      <c r="GZ628"/>
      <c r="HA628"/>
      <c r="HB628"/>
      <c r="HC628"/>
      <c r="HD628"/>
      <c r="HE628"/>
      <c r="HF628"/>
      <c r="HG628"/>
      <c r="HH628"/>
      <c r="HI628"/>
      <c r="HJ628"/>
      <c r="HK628"/>
      <c r="HL628"/>
      <c r="HM628"/>
      <c r="HN628"/>
      <c r="HO628"/>
      <c r="HP628"/>
      <c r="HQ628"/>
      <c r="HR628"/>
      <c r="HS628"/>
      <c r="HT628"/>
      <c r="HU628"/>
      <c r="HV628"/>
      <c r="HW628"/>
      <c r="HX628"/>
      <c r="HY628"/>
      <c r="HZ628"/>
      <c r="IA628"/>
      <c r="IB628"/>
      <c r="IC628"/>
      <c r="ID628"/>
      <c r="IE628"/>
      <c r="IF628"/>
      <c r="IG628"/>
      <c r="IH628"/>
      <c r="II628"/>
      <c r="IJ628"/>
      <c r="IK628"/>
      <c r="IL628"/>
      <c r="IM628"/>
      <c r="IN628"/>
      <c r="IO628"/>
      <c r="IP628"/>
      <c r="IQ628"/>
      <c r="IR628"/>
      <c r="IS628"/>
      <c r="IT628"/>
      <c r="IU628"/>
      <c r="IV628"/>
    </row>
    <row r="629" spans="1:256" s="5" customFormat="1" hidden="1" outlineLevel="2" x14ac:dyDescent="0.2">
      <c r="A629" s="18"/>
      <c r="B629" s="18"/>
      <c r="C629" s="36"/>
      <c r="D629" s="485"/>
      <c r="E629" s="283">
        <v>5</v>
      </c>
      <c r="F629" s="38"/>
      <c r="G629" s="306"/>
      <c r="H629" s="308"/>
      <c r="I629" s="308"/>
      <c r="J629" s="308"/>
      <c r="K629" s="307"/>
      <c r="L629" s="164">
        <f>IF(A12taxstdlife="n/a","n/a",IF(L$3&gt;(A12taxstdlife+$E629),((Input!$K$154+Input!$K$120)*$K$7)-SUM($K629:K629),((Input!$K$154+Input!$K$120)*$K$7)/A12taxstdlife))</f>
        <v>5.357017532810774E-2</v>
      </c>
      <c r="M629" s="164">
        <f>IF(A12taxstdlife="n/a","n/a",IF(M$3&gt;(A12taxstdlife+$E629),((Input!$K$154+Input!$K$120)*$K$7)-SUM($K629:L629),((Input!$K$154+Input!$K$120)*$K$7)/A12taxstdlife))</f>
        <v>5.357017532810774E-2</v>
      </c>
      <c r="N629" s="164">
        <f>IF(A12taxstdlife="n/a","n/a",IF(N$3&gt;(A12taxstdlife+$E629),((Input!$K$154+Input!$K$120)*$K$7)-SUM($K629:M629),((Input!$K$154+Input!$K$120)*$K$7)/A12taxstdlife))</f>
        <v>5.357017532810774E-2</v>
      </c>
      <c r="O629" s="164">
        <f>IF(A12taxstdlife="n/a","n/a",IF(O$3&gt;(A12taxstdlife+$E629),((Input!$K$154+Input!$K$120)*$K$7)-SUM($K629:N629),((Input!$K$154+Input!$K$120)*$K$7)/A12taxstdlife))</f>
        <v>5.357017532810774E-2</v>
      </c>
      <c r="P629" s="164">
        <f>IF(A12taxstdlife="n/a","n/a",IF(P$3&gt;(A12taxstdlife+$E629),((Input!$K$154+Input!$K$120)*$K$7)-SUM($K629:O629),((Input!$K$154+Input!$K$120)*$K$7)/A12taxstdlife))</f>
        <v>5.357017532810774E-2</v>
      </c>
      <c r="Q629" s="164">
        <f>IF(A12taxstdlife="n/a","n/a",IF(Q$3&gt;(A12taxstdlife+$E629),((Input!$K$154+Input!$K$120)*$K$7)-SUM($K629:P629),((Input!$K$154+Input!$K$120)*$K$7)/A12taxstdlife))</f>
        <v>5.357017532810774E-2</v>
      </c>
      <c r="R629" s="164">
        <f>IF(A12taxstdlife="n/a","n/a",IF(R$3&gt;(A12taxstdlife+$E629),((Input!$K$154+Input!$K$120)*$K$7)-SUM($K629:Q629),((Input!$K$154+Input!$K$120)*$K$7)/A12taxstdlife))</f>
        <v>5.357017532810774E-2</v>
      </c>
      <c r="S629" s="164">
        <f>IF(A12taxstdlife="n/a","n/a",IF(S$3&gt;(A12taxstdlife+$E629),((Input!$K$154+Input!$K$120)*$K$7)-SUM($K629:R629),((Input!$K$154+Input!$K$120)*$K$7)/A12taxstdlife))</f>
        <v>5.357017532810774E-2</v>
      </c>
      <c r="T629" s="164">
        <f>IF(A12taxstdlife="n/a","n/a",IF(T$3&gt;(A12taxstdlife+$E629),((Input!$K$154+Input!$K$120)*$K$7)-SUM($K629:S629),((Input!$K$154+Input!$K$120)*$K$7)/A12taxstdlife))</f>
        <v>5.357017532810774E-2</v>
      </c>
      <c r="U629" s="164">
        <f>IF(A12taxstdlife="n/a","n/a",IF(U$3&gt;(A12taxstdlife+$E629),((Input!$K$154+Input!$K$120)*$K$7)-SUM($K629:T629),((Input!$K$154+Input!$K$120)*$K$7)/A12taxstdlife))</f>
        <v>5.357017532810774E-2</v>
      </c>
      <c r="V629" s="164">
        <f>IF(A12taxstdlife="n/a","n/a",IF(V$3&gt;(A12taxstdlife+$E629),((Input!$K$154+Input!$K$120)*$K$7)-SUM($K629:U629),((Input!$K$154+Input!$K$120)*$K$7)/A12taxstdlife))</f>
        <v>5.357017532810774E-2</v>
      </c>
      <c r="W629" s="164">
        <f>IF(A12taxstdlife="n/a","n/a",IF(W$3&gt;(A12taxstdlife+$E629),((Input!$K$154+Input!$K$120)*$K$7)-SUM($K629:V629),((Input!$K$154+Input!$K$120)*$K$7)/A12taxstdlife))</f>
        <v>5.357017532810774E-2</v>
      </c>
      <c r="X629" s="164">
        <f>IF(A12taxstdlife="n/a","n/a",IF(X$3&gt;(A12taxstdlife+$E629),((Input!$K$154+Input!$K$120)*$K$7)-SUM($K629:W629),((Input!$K$154+Input!$K$120)*$K$7)/A12taxstdlife))</f>
        <v>5.357017532810774E-2</v>
      </c>
      <c r="Y629" s="164">
        <f>IF(A12taxstdlife="n/a","n/a",IF(Y$3&gt;(A12taxstdlife+$E629),((Input!$K$154+Input!$K$120)*$K$7)-SUM($K629:X629),((Input!$K$154+Input!$K$120)*$K$7)/A12taxstdlife))</f>
        <v>5.357017532810774E-2</v>
      </c>
      <c r="Z629" s="164">
        <f>IF(A12taxstdlife="n/a","n/a",IF(Z$3&gt;(A12taxstdlife+$E629),((Input!$K$154+Input!$K$120)*$K$7)-SUM($K629:Y629),((Input!$K$154+Input!$K$120)*$K$7)/A12taxstdlife))</f>
        <v>5.357017532810774E-2</v>
      </c>
      <c r="AA629" s="164">
        <f>IF(A12taxstdlife="n/a","n/a",IF(AA$3&gt;(A12taxstdlife+$E629),((Input!$K$154+Input!$K$120)*$K$7)-SUM($K629:Z629),((Input!$K$154+Input!$K$120)*$K$7)/A12taxstdlife))</f>
        <v>5.357017532810774E-2</v>
      </c>
      <c r="AB629" s="164">
        <f>IF(A12taxstdlife="n/a","n/a",IF(AB$3&gt;(A12taxstdlife+$E629),((Input!$K$154+Input!$K$120)*$K$7)-SUM($K629:AA629),((Input!$K$154+Input!$K$120)*$K$7)/A12taxstdlife))</f>
        <v>5.357017532810774E-2</v>
      </c>
      <c r="AC629" s="164">
        <f>IF(A12taxstdlife="n/a","n/a",IF(AC$3&gt;(A12taxstdlife+$E629),((Input!$K$154+Input!$K$120)*$K$7)-SUM($K629:AB629),((Input!$K$154+Input!$K$120)*$K$7)/A12taxstdlife))</f>
        <v>5.357017532810774E-2</v>
      </c>
      <c r="AD629" s="164">
        <f>IF(A12taxstdlife="n/a","n/a",IF(AD$3&gt;(A12taxstdlife+$E629),((Input!$K$154+Input!$K$120)*$K$7)-SUM($K629:AC629),((Input!$K$154+Input!$K$120)*$K$7)/A12taxstdlife))</f>
        <v>5.357017532810774E-2</v>
      </c>
      <c r="AE629" s="164">
        <f>IF(A12taxstdlife="n/a","n/a",IF(AE$3&gt;(A12taxstdlife+$E629),((Input!$K$154+Input!$K$120)*$K$7)-SUM($K629:AD629),((Input!$K$154+Input!$K$120)*$K$7)/A12taxstdlife))</f>
        <v>5.357017532810774E-2</v>
      </c>
      <c r="AF629" s="164">
        <f>IF(A12taxstdlife="n/a","n/a",IF(AF$3&gt;(A12taxstdlife+$E629),((Input!$K$154+Input!$K$120)*$K$7)-SUM($K629:AE629),((Input!$K$154+Input!$K$120)*$K$7)/A12taxstdlife))</f>
        <v>5.357017532810774E-2</v>
      </c>
      <c r="AG629" s="164">
        <f>IF(A12taxstdlife="n/a","n/a",IF(AG$3&gt;(A12taxstdlife+$E629),((Input!$K$154+Input!$K$120)*$K$7)-SUM($K629:AF629),((Input!$K$154+Input!$K$120)*$K$7)/A12taxstdlife))</f>
        <v>5.357017532810774E-2</v>
      </c>
      <c r="AH629" s="164">
        <f>IF(A12taxstdlife="n/a","n/a",IF(AH$3&gt;(A12taxstdlife+$E629),((Input!$K$154+Input!$K$120)*$K$7)-SUM($K629:AG629),((Input!$K$154+Input!$K$120)*$K$7)/A12taxstdlife))</f>
        <v>5.357017532810774E-2</v>
      </c>
      <c r="AI629" s="164">
        <f>IF(A12taxstdlife="n/a","n/a",IF(AI$3&gt;(A12taxstdlife+$E629),((Input!$K$154+Input!$K$120)*$K$7)-SUM($K629:AH629),((Input!$K$154+Input!$K$120)*$K$7)/A12taxstdlife))</f>
        <v>5.357017532810774E-2</v>
      </c>
      <c r="AJ629" s="164">
        <f>IF(A12taxstdlife="n/a","n/a",IF(AJ$3&gt;(A12taxstdlife+$E629),((Input!$K$154+Input!$K$120)*$K$7)-SUM($K629:AI629),((Input!$K$154+Input!$K$120)*$K$7)/A12taxstdlife))</f>
        <v>5.357017532810774E-2</v>
      </c>
      <c r="AK629" s="164">
        <f>IF(A12taxstdlife="n/a","n/a",IF(AK$3&gt;(A12taxstdlife+$E629),((Input!$K$154+Input!$K$120)*$K$7)-SUM($K629:AJ629),((Input!$K$154+Input!$K$120)*$K$7)/A12taxstdlife))</f>
        <v>5.357017532810774E-2</v>
      </c>
      <c r="AL629" s="164">
        <f>IF(A12taxstdlife="n/a","n/a",IF(AL$3&gt;(A12taxstdlife+$E629),((Input!$K$154+Input!$K$120)*$K$7)-SUM($K629:AK629),((Input!$K$154+Input!$K$120)*$K$7)/A12taxstdlife))</f>
        <v>5.357017532810774E-2</v>
      </c>
      <c r="AM629" s="164">
        <f>IF(A12taxstdlife="n/a","n/a",IF(AM$3&gt;(A12taxstdlife+$E629),((Input!$K$154+Input!$K$120)*$K$7)-SUM($K629:AL629),((Input!$K$154+Input!$K$120)*$K$7)/A12taxstdlife))</f>
        <v>5.357017532810774E-2</v>
      </c>
      <c r="AN629" s="164">
        <f>IF(A12taxstdlife="n/a","n/a",IF(AN$3&gt;(A12taxstdlife+$E629),((Input!$K$154+Input!$K$120)*$K$7)-SUM($K629:AM629),((Input!$K$154+Input!$K$120)*$K$7)/A12taxstdlife))</f>
        <v>5.357017532810774E-2</v>
      </c>
      <c r="AO629" s="164">
        <f>IF(A12taxstdlife="n/a","n/a",IF(AO$3&gt;(A12taxstdlife+$E629),((Input!$K$154+Input!$K$120)*$K$7)-SUM($K629:AN629),((Input!$K$154+Input!$K$120)*$K$7)/A12taxstdlife))</f>
        <v>5.357017532810774E-2</v>
      </c>
      <c r="AP629" s="164">
        <f>IF(A12taxstdlife="n/a","n/a",IF(AP$3&gt;(A12taxstdlife+$E629),((Input!$K$154+Input!$K$120)*$K$7)-SUM($K629:AO629),((Input!$K$154+Input!$K$120)*$K$7)/A12taxstdlife))</f>
        <v>5.357017532810774E-2</v>
      </c>
      <c r="AQ629" s="164">
        <f>IF(A12taxstdlife="n/a","n/a",IF(AQ$3&gt;(A12taxstdlife+$E629),((Input!$K$154+Input!$K$120)*$K$7)-SUM($K629:AP629),((Input!$K$154+Input!$K$120)*$K$7)/A12taxstdlife))</f>
        <v>5.357017532810774E-2</v>
      </c>
      <c r="AR629" s="164">
        <f>IF(A12taxstdlife="n/a","n/a",IF(AR$3&gt;(A12taxstdlife+$E629),((Input!$K$154+Input!$K$120)*$K$7)-SUM($K629:AQ629),((Input!$K$154+Input!$K$120)*$K$7)/A12taxstdlife))</f>
        <v>5.357017532810774E-2</v>
      </c>
      <c r="AS629" s="164">
        <f>IF(A12taxstdlife="n/a","n/a",IF(AS$3&gt;(A12taxstdlife+$E629),((Input!$K$154+Input!$K$120)*$K$7)-SUM($K629:AR629),((Input!$K$154+Input!$K$120)*$K$7)/A12taxstdlife))</f>
        <v>5.357017532810774E-2</v>
      </c>
      <c r="AT629" s="164">
        <f>IF(A12taxstdlife="n/a","n/a",IF(AT$3&gt;(A12taxstdlife+$E629),((Input!$K$154+Input!$K$120)*$K$7)-SUM($K629:AS629),((Input!$K$154+Input!$K$120)*$K$7)/A12taxstdlife))</f>
        <v>5.357017532810774E-2</v>
      </c>
      <c r="AU629" s="164">
        <f>IF(A12taxstdlife="n/a","n/a",IF(AU$3&gt;(A12taxstdlife+$E629),((Input!$K$154+Input!$K$120)*$K$7)-SUM($K629:AT629),((Input!$K$154+Input!$K$120)*$K$7)/A12taxstdlife))</f>
        <v>5.357017532810774E-2</v>
      </c>
      <c r="AV629" s="164">
        <f>IF(A12taxstdlife="n/a","n/a",IF(AV$3&gt;(A12taxstdlife+$E629),((Input!$K$154+Input!$K$120)*$K$7)-SUM($K629:AU629),((Input!$K$154+Input!$K$120)*$K$7)/A12taxstdlife))</f>
        <v>5.357017532810774E-2</v>
      </c>
      <c r="AW629" s="164">
        <f>IF(A12taxstdlife="n/a","n/a",IF(AW$3&gt;(A12taxstdlife+$E629),((Input!$K$154+Input!$K$120)*$K$7)-SUM($K629:AV629),((Input!$K$154+Input!$K$120)*$K$7)/A12taxstdlife))</f>
        <v>5.357017532810774E-2</v>
      </c>
      <c r="AX629" s="164">
        <f>IF(A12taxstdlife="n/a","n/a",IF(AX$3&gt;(A12taxstdlife+$E629),((Input!$K$154+Input!$K$120)*$K$7)-SUM($K629:AW629),((Input!$K$154+Input!$K$120)*$K$7)/A12taxstdlife))</f>
        <v>5.357017532810774E-2</v>
      </c>
      <c r="AY629" s="164">
        <f>IF(A12taxstdlife="n/a","n/a",IF(AY$3&gt;(A12taxstdlife+$E629),((Input!$K$154+Input!$K$120)*$K$7)-SUM($K629:AX629),((Input!$K$154+Input!$K$120)*$K$7)/A12taxstdlife))</f>
        <v>5.357017532810774E-2</v>
      </c>
      <c r="AZ629" s="164">
        <f>IF(A12taxstdlife="n/a","n/a",IF(AZ$3&gt;(A12taxstdlife+$E629),((Input!$K$154+Input!$K$120)*$K$7)-SUM($K629:AY629),((Input!$K$154+Input!$K$120)*$K$7)/A12taxstdlife))</f>
        <v>5.357017532810774E-2</v>
      </c>
      <c r="BA629" s="164">
        <f>IF(A12taxstdlife="n/a","n/a",IF(BA$3&gt;(A12taxstdlife+$E629),((Input!$K$154+Input!$K$120)*$K$7)-SUM($K629:AZ629),((Input!$K$154+Input!$K$120)*$K$7)/A12taxstdlife))</f>
        <v>5.357017532810774E-2</v>
      </c>
      <c r="BB629" s="164">
        <f>IF(A12taxstdlife="n/a","n/a",IF(BB$3&gt;(A12taxstdlife+$E629),((Input!$K$154+Input!$K$120)*$K$7)-SUM($K629:BA629),((Input!$K$154+Input!$K$120)*$K$7)/A12taxstdlife))</f>
        <v>5.357017532810774E-2</v>
      </c>
      <c r="BC629" s="164">
        <f>IF(A12taxstdlife="n/a","n/a",IF(BC$3&gt;(A12taxstdlife+$E629),((Input!$K$154+Input!$K$120)*$K$7)-SUM($K629:BB629),((Input!$K$154+Input!$K$120)*$K$7)/A12taxstdlife))</f>
        <v>5.357017532810774E-2</v>
      </c>
      <c r="BD629" s="164">
        <f>IF(A12taxstdlife="n/a","n/a",IF(BD$3&gt;(A12taxstdlife+$E629),((Input!$K$154+Input!$K$120)*$K$7)-SUM($K629:BC629),((Input!$K$154+Input!$K$120)*$K$7)/A12taxstdlife))</f>
        <v>5.357017532810774E-2</v>
      </c>
      <c r="BE629" s="164">
        <f>IF(A12taxstdlife="n/a","n/a",IF(BE$3&gt;(A12taxstdlife+$E629),((Input!$K$154+Input!$K$120)*$K$7)-SUM($K629:BD629),((Input!$K$154+Input!$K$120)*$K$7)/A12taxstdlife))</f>
        <v>5.357017532810774E-2</v>
      </c>
      <c r="BF629" s="164">
        <f>IF(A12taxstdlife="n/a","n/a",IF(BF$3&gt;(A12taxstdlife+$E629),((Input!$K$154+Input!$K$120)*$K$7)-SUM($K629:BE629),((Input!$K$154+Input!$K$120)*$K$7)/A12taxstdlife))</f>
        <v>5.357017532810774E-2</v>
      </c>
      <c r="BG629" s="164">
        <f>IF(A12taxstdlife="n/a","n/a",IF(BG$3&gt;(A12taxstdlife+$E629),((Input!$K$154+Input!$K$120)*$K$7)-SUM($K629:BF629),((Input!$K$154+Input!$K$120)*$K$7)/A12taxstdlife))</f>
        <v>3.2142105196865778E-2</v>
      </c>
      <c r="BH629" s="164">
        <f>IF(A12taxstdlife="n/a","n/a",IF(BH$3&gt;(A12taxstdlife+$E629),((Input!$K$154+Input!$K$120)*$K$7)-SUM($K629:BG629),((Input!$K$154+Input!$K$120)*$K$7)/A12taxstdlife))</f>
        <v>0</v>
      </c>
      <c r="BI629" s="164">
        <f>IF(A12taxstdlife="n/a","n/a",IF(BI$3&gt;(A12taxstdlife+$E629),((Input!$K$154+Input!$K$120)*$K$7)-SUM($K629:BH629),((Input!$K$154+Input!$K$120)*$K$7)/A12taxstdlife))</f>
        <v>0</v>
      </c>
      <c r="BJ629" s="18"/>
      <c r="BK629" s="18"/>
      <c r="BL629"/>
      <c r="BM629"/>
      <c r="BN629"/>
      <c r="BO629"/>
      <c r="BP629"/>
      <c r="BQ629"/>
      <c r="BR629"/>
      <c r="BS629"/>
      <c r="BT629"/>
      <c r="BU629"/>
      <c r="BV629"/>
      <c r="BW629"/>
      <c r="BX629"/>
      <c r="BY629"/>
      <c r="BZ629"/>
      <c r="CA629"/>
      <c r="CB629"/>
      <c r="CC629"/>
      <c r="CD629"/>
      <c r="CE629"/>
      <c r="CF629"/>
      <c r="CG629"/>
      <c r="CH629"/>
      <c r="CI629"/>
      <c r="CJ629"/>
      <c r="CK629"/>
      <c r="CL629"/>
      <c r="CM629"/>
      <c r="CN629"/>
      <c r="CO629"/>
      <c r="CP629"/>
      <c r="CQ629"/>
      <c r="CR629"/>
      <c r="CS629"/>
      <c r="CT629"/>
      <c r="CU629"/>
      <c r="CV629"/>
      <c r="CW629"/>
      <c r="CX629"/>
      <c r="CY629"/>
      <c r="CZ629"/>
      <c r="DA629"/>
      <c r="DB629"/>
      <c r="DC629"/>
      <c r="DD629"/>
      <c r="DE629"/>
      <c r="DF629"/>
      <c r="DG629"/>
      <c r="DH629"/>
      <c r="DI629"/>
      <c r="DJ629"/>
      <c r="DK629"/>
      <c r="DL629"/>
      <c r="DM629"/>
      <c r="DN629"/>
      <c r="DO629"/>
      <c r="DP629"/>
      <c r="DQ629"/>
      <c r="DR629"/>
      <c r="DS629"/>
      <c r="DT629"/>
      <c r="DU629"/>
      <c r="DV629"/>
      <c r="DW629"/>
      <c r="DX629"/>
      <c r="DY629"/>
      <c r="DZ629"/>
      <c r="EA629"/>
      <c r="EB629"/>
      <c r="EC629"/>
      <c r="ED629"/>
      <c r="EE629"/>
      <c r="EF629"/>
      <c r="EG629"/>
      <c r="EH629"/>
      <c r="EI629"/>
      <c r="EJ629"/>
      <c r="EK629"/>
      <c r="EL629"/>
      <c r="EM629"/>
      <c r="EN629"/>
      <c r="EO629"/>
      <c r="EP629"/>
      <c r="EQ629"/>
      <c r="ER629"/>
      <c r="ES629"/>
      <c r="ET629"/>
      <c r="EU629"/>
      <c r="EV629"/>
      <c r="EW629"/>
      <c r="EX629"/>
      <c r="EY629"/>
      <c r="EZ629"/>
      <c r="FA629"/>
      <c r="FB629"/>
      <c r="FC629"/>
      <c r="FD629"/>
      <c r="FE629"/>
      <c r="FF629"/>
      <c r="FG629"/>
      <c r="FH629"/>
      <c r="FI629"/>
      <c r="FJ629"/>
      <c r="FK629"/>
      <c r="FL629"/>
      <c r="FM629"/>
      <c r="FN629"/>
      <c r="FO629"/>
      <c r="FP629"/>
      <c r="FQ629"/>
      <c r="FR629"/>
      <c r="FS629"/>
      <c r="FT629"/>
      <c r="FU629"/>
      <c r="FV629"/>
      <c r="FW629"/>
      <c r="FX629"/>
      <c r="FY629"/>
      <c r="FZ629"/>
      <c r="GA629"/>
      <c r="GB629"/>
      <c r="GC629"/>
      <c r="GD629"/>
      <c r="GE629"/>
      <c r="GF629"/>
      <c r="GG629"/>
      <c r="GH629"/>
      <c r="GI629"/>
      <c r="GJ629"/>
      <c r="GK629"/>
      <c r="GL629"/>
      <c r="GM629"/>
      <c r="GN629"/>
      <c r="GO629"/>
      <c r="GP629"/>
      <c r="GQ629"/>
      <c r="GR629"/>
      <c r="GS629"/>
      <c r="GT629"/>
      <c r="GU629"/>
      <c r="GV629"/>
      <c r="GW629"/>
      <c r="GX629"/>
      <c r="GY629"/>
      <c r="GZ629"/>
      <c r="HA629"/>
      <c r="HB629"/>
      <c r="HC629"/>
      <c r="HD629"/>
      <c r="HE629"/>
      <c r="HF629"/>
      <c r="HG629"/>
      <c r="HH629"/>
      <c r="HI629"/>
      <c r="HJ629"/>
      <c r="HK629"/>
      <c r="HL629"/>
      <c r="HM629"/>
      <c r="HN629"/>
      <c r="HO629"/>
      <c r="HP629"/>
      <c r="HQ629"/>
      <c r="HR629"/>
      <c r="HS629"/>
      <c r="HT629"/>
      <c r="HU629"/>
      <c r="HV629"/>
      <c r="HW629"/>
      <c r="HX629"/>
      <c r="HY629"/>
      <c r="HZ629"/>
      <c r="IA629"/>
      <c r="IB629"/>
      <c r="IC629"/>
      <c r="ID629"/>
      <c r="IE629"/>
      <c r="IF629"/>
      <c r="IG629"/>
      <c r="IH629"/>
      <c r="II629"/>
      <c r="IJ629"/>
      <c r="IK629"/>
      <c r="IL629"/>
      <c r="IM629"/>
      <c r="IN629"/>
      <c r="IO629"/>
      <c r="IP629"/>
      <c r="IQ629"/>
      <c r="IR629"/>
      <c r="IS629"/>
      <c r="IT629"/>
      <c r="IU629"/>
      <c r="IV629"/>
    </row>
    <row r="630" spans="1:256" s="5" customFormat="1" hidden="1" outlineLevel="2" x14ac:dyDescent="0.2">
      <c r="A630" s="18"/>
      <c r="B630" s="18"/>
      <c r="C630" s="36"/>
      <c r="D630" s="485"/>
      <c r="E630" s="283">
        <v>6</v>
      </c>
      <c r="F630" s="38"/>
      <c r="G630" s="306"/>
      <c r="H630" s="308"/>
      <c r="I630" s="308"/>
      <c r="J630" s="308"/>
      <c r="K630" s="308"/>
      <c r="L630" s="307"/>
      <c r="M630" s="164">
        <f>IF(A12taxstdlife="n/a","n/a",IF(M$3&gt;(A12taxstdlife+$E630),((Input!$L$154+Input!$L$120)*$L$7)-SUM($L630:L630),((Input!$L$154+Input!$L$120)*$L$7)/A12taxstdlife))</f>
        <v>0</v>
      </c>
      <c r="N630" s="164">
        <f>IF(A12taxstdlife="n/a","n/a",IF(N$3&gt;(A12taxstdlife+$E630),((Input!$L$154+Input!$L$120)*$L$7)-SUM($L630:M630),((Input!$L$154+Input!$L$120)*$L$7)/A12taxstdlife))</f>
        <v>0</v>
      </c>
      <c r="O630" s="164">
        <f>IF(A12taxstdlife="n/a","n/a",IF(O$3&gt;(A12taxstdlife+$E630),((Input!$L$154+Input!$L$120)*$L$7)-SUM($L630:N630),((Input!$L$154+Input!$L$120)*$L$7)/A12taxstdlife))</f>
        <v>0</v>
      </c>
      <c r="P630" s="164">
        <f>IF(A12taxstdlife="n/a","n/a",IF(P$3&gt;(A12taxstdlife+$E630),((Input!$L$154+Input!$L$120)*$L$7)-SUM($L630:O630),((Input!$L$154+Input!$L$120)*$L$7)/A12taxstdlife))</f>
        <v>0</v>
      </c>
      <c r="Q630" s="164">
        <f>IF(A12taxstdlife="n/a","n/a",IF(Q$3&gt;(A12taxstdlife+$E630),((Input!$L$154+Input!$L$120)*$L$7)-SUM($L630:P630),((Input!$L$154+Input!$L$120)*$L$7)/A12taxstdlife))</f>
        <v>0</v>
      </c>
      <c r="R630" s="164">
        <f>IF(A12taxstdlife="n/a","n/a",IF(R$3&gt;(A12taxstdlife+$E630),((Input!$L$154+Input!$L$120)*$L$7)-SUM($L630:Q630),((Input!$L$154+Input!$L$120)*$L$7)/A12taxstdlife))</f>
        <v>0</v>
      </c>
      <c r="S630" s="164">
        <f>IF(A12taxstdlife="n/a","n/a",IF(S$3&gt;(A12taxstdlife+$E630),((Input!$L$154+Input!$L$120)*$L$7)-SUM($L630:R630),((Input!$L$154+Input!$L$120)*$L$7)/A12taxstdlife))</f>
        <v>0</v>
      </c>
      <c r="T630" s="164">
        <f>IF(A12taxstdlife="n/a","n/a",IF(T$3&gt;(A12taxstdlife+$E630),((Input!$L$154+Input!$L$120)*$L$7)-SUM($L630:S630),((Input!$L$154+Input!$L$120)*$L$7)/A12taxstdlife))</f>
        <v>0</v>
      </c>
      <c r="U630" s="164">
        <f>IF(A12taxstdlife="n/a","n/a",IF(U$3&gt;(A12taxstdlife+$E630),((Input!$L$154+Input!$L$120)*$L$7)-SUM($L630:T630),((Input!$L$154+Input!$L$120)*$L$7)/A12taxstdlife))</f>
        <v>0</v>
      </c>
      <c r="V630" s="164">
        <f>IF(A12taxstdlife="n/a","n/a",IF(V$3&gt;(A12taxstdlife+$E630),((Input!$L$154+Input!$L$120)*$L$7)-SUM($L630:U630),((Input!$L$154+Input!$L$120)*$L$7)/A12taxstdlife))</f>
        <v>0</v>
      </c>
      <c r="W630" s="164">
        <f>IF(A12taxstdlife="n/a","n/a",IF(W$3&gt;(A12taxstdlife+$E630),((Input!$L$154+Input!$L$120)*$L$7)-SUM($L630:V630),((Input!$L$154+Input!$L$120)*$L$7)/A12taxstdlife))</f>
        <v>0</v>
      </c>
      <c r="X630" s="164">
        <f>IF(A12taxstdlife="n/a","n/a",IF(X$3&gt;(A12taxstdlife+$E630),((Input!$L$154+Input!$L$120)*$L$7)-SUM($L630:W630),((Input!$L$154+Input!$L$120)*$L$7)/A12taxstdlife))</f>
        <v>0</v>
      </c>
      <c r="Y630" s="164">
        <f>IF(A12taxstdlife="n/a","n/a",IF(Y$3&gt;(A12taxstdlife+$E630),((Input!$L$154+Input!$L$120)*$L$7)-SUM($L630:X630),((Input!$L$154+Input!$L$120)*$L$7)/A12taxstdlife))</f>
        <v>0</v>
      </c>
      <c r="Z630" s="164">
        <f>IF(A12taxstdlife="n/a","n/a",IF(Z$3&gt;(A12taxstdlife+$E630),((Input!$L$154+Input!$L$120)*$L$7)-SUM($L630:Y630),((Input!$L$154+Input!$L$120)*$L$7)/A12taxstdlife))</f>
        <v>0</v>
      </c>
      <c r="AA630" s="164">
        <f>IF(A12taxstdlife="n/a","n/a",IF(AA$3&gt;(A12taxstdlife+$E630),((Input!$L$154+Input!$L$120)*$L$7)-SUM($L630:Z630),((Input!$L$154+Input!$L$120)*$L$7)/A12taxstdlife))</f>
        <v>0</v>
      </c>
      <c r="AB630" s="164">
        <f>IF(A12taxstdlife="n/a","n/a",IF(AB$3&gt;(A12taxstdlife+$E630),((Input!$L$154+Input!$L$120)*$L$7)-SUM($L630:AA630),((Input!$L$154+Input!$L$120)*$L$7)/A12taxstdlife))</f>
        <v>0</v>
      </c>
      <c r="AC630" s="164">
        <f>IF(A12taxstdlife="n/a","n/a",IF(AC$3&gt;(A12taxstdlife+$E630),((Input!$L$154+Input!$L$120)*$L$7)-SUM($L630:AB630),((Input!$L$154+Input!$L$120)*$L$7)/A12taxstdlife))</f>
        <v>0</v>
      </c>
      <c r="AD630" s="164">
        <f>IF(A12taxstdlife="n/a","n/a",IF(AD$3&gt;(A12taxstdlife+$E630),((Input!$L$154+Input!$L$120)*$L$7)-SUM($L630:AC630),((Input!$L$154+Input!$L$120)*$L$7)/A12taxstdlife))</f>
        <v>0</v>
      </c>
      <c r="AE630" s="164">
        <f>IF(A12taxstdlife="n/a","n/a",IF(AE$3&gt;(A12taxstdlife+$E630),((Input!$L$154+Input!$L$120)*$L$7)-SUM($L630:AD630),((Input!$L$154+Input!$L$120)*$L$7)/A12taxstdlife))</f>
        <v>0</v>
      </c>
      <c r="AF630" s="164">
        <f>IF(A12taxstdlife="n/a","n/a",IF(AF$3&gt;(A12taxstdlife+$E630),((Input!$L$154+Input!$L$120)*$L$7)-SUM($L630:AE630),((Input!$L$154+Input!$L$120)*$L$7)/A12taxstdlife))</f>
        <v>0</v>
      </c>
      <c r="AG630" s="164">
        <f>IF(A12taxstdlife="n/a","n/a",IF(AG$3&gt;(A12taxstdlife+$E630),((Input!$L$154+Input!$L$120)*$L$7)-SUM($L630:AF630),((Input!$L$154+Input!$L$120)*$L$7)/A12taxstdlife))</f>
        <v>0</v>
      </c>
      <c r="AH630" s="164">
        <f>IF(A12taxstdlife="n/a","n/a",IF(AH$3&gt;(A12taxstdlife+$E630),((Input!$L$154+Input!$L$120)*$L$7)-SUM($L630:AG630),((Input!$L$154+Input!$L$120)*$L$7)/A12taxstdlife))</f>
        <v>0</v>
      </c>
      <c r="AI630" s="164">
        <f>IF(A12taxstdlife="n/a","n/a",IF(AI$3&gt;(A12taxstdlife+$E630),((Input!$L$154+Input!$L$120)*$L$7)-SUM($L630:AH630),((Input!$L$154+Input!$L$120)*$L$7)/A12taxstdlife))</f>
        <v>0</v>
      </c>
      <c r="AJ630" s="164">
        <f>IF(A12taxstdlife="n/a","n/a",IF(AJ$3&gt;(A12taxstdlife+$E630),((Input!$L$154+Input!$L$120)*$L$7)-SUM($L630:AI630),((Input!$L$154+Input!$L$120)*$L$7)/A12taxstdlife))</f>
        <v>0</v>
      </c>
      <c r="AK630" s="164">
        <f>IF(A12taxstdlife="n/a","n/a",IF(AK$3&gt;(A12taxstdlife+$E630),((Input!$L$154+Input!$L$120)*$L$7)-SUM($L630:AJ630),((Input!$L$154+Input!$L$120)*$L$7)/A12taxstdlife))</f>
        <v>0</v>
      </c>
      <c r="AL630" s="164">
        <f>IF(A12taxstdlife="n/a","n/a",IF(AL$3&gt;(A12taxstdlife+$E630),((Input!$L$154+Input!$L$120)*$L$7)-SUM($L630:AK630),((Input!$L$154+Input!$L$120)*$L$7)/A12taxstdlife))</f>
        <v>0</v>
      </c>
      <c r="AM630" s="164">
        <f>IF(A12taxstdlife="n/a","n/a",IF(AM$3&gt;(A12taxstdlife+$E630),((Input!$L$154+Input!$L$120)*$L$7)-SUM($L630:AL630),((Input!$L$154+Input!$L$120)*$L$7)/A12taxstdlife))</f>
        <v>0</v>
      </c>
      <c r="AN630" s="164">
        <f>IF(A12taxstdlife="n/a","n/a",IF(AN$3&gt;(A12taxstdlife+$E630),((Input!$L$154+Input!$L$120)*$L$7)-SUM($L630:AM630),((Input!$L$154+Input!$L$120)*$L$7)/A12taxstdlife))</f>
        <v>0</v>
      </c>
      <c r="AO630" s="164">
        <f>IF(A12taxstdlife="n/a","n/a",IF(AO$3&gt;(A12taxstdlife+$E630),((Input!$L$154+Input!$L$120)*$L$7)-SUM($L630:AN630),((Input!$L$154+Input!$L$120)*$L$7)/A12taxstdlife))</f>
        <v>0</v>
      </c>
      <c r="AP630" s="164">
        <f>IF(A12taxstdlife="n/a","n/a",IF(AP$3&gt;(A12taxstdlife+$E630),((Input!$L$154+Input!$L$120)*$L$7)-SUM($L630:AO630),((Input!$L$154+Input!$L$120)*$L$7)/A12taxstdlife))</f>
        <v>0</v>
      </c>
      <c r="AQ630" s="164">
        <f>IF(A12taxstdlife="n/a","n/a",IF(AQ$3&gt;(A12taxstdlife+$E630),((Input!$L$154+Input!$L$120)*$L$7)-SUM($L630:AP630),((Input!$L$154+Input!$L$120)*$L$7)/A12taxstdlife))</f>
        <v>0</v>
      </c>
      <c r="AR630" s="164">
        <f>IF(A12taxstdlife="n/a","n/a",IF(AR$3&gt;(A12taxstdlife+$E630),((Input!$L$154+Input!$L$120)*$L$7)-SUM($L630:AQ630),((Input!$L$154+Input!$L$120)*$L$7)/A12taxstdlife))</f>
        <v>0</v>
      </c>
      <c r="AS630" s="164">
        <f>IF(A12taxstdlife="n/a","n/a",IF(AS$3&gt;(A12taxstdlife+$E630),((Input!$L$154+Input!$L$120)*$L$7)-SUM($L630:AR630),((Input!$L$154+Input!$L$120)*$L$7)/A12taxstdlife))</f>
        <v>0</v>
      </c>
      <c r="AT630" s="164">
        <f>IF(A12taxstdlife="n/a","n/a",IF(AT$3&gt;(A12taxstdlife+$E630),((Input!$L$154+Input!$L$120)*$L$7)-SUM($L630:AS630),((Input!$L$154+Input!$L$120)*$L$7)/A12taxstdlife))</f>
        <v>0</v>
      </c>
      <c r="AU630" s="164">
        <f>IF(A12taxstdlife="n/a","n/a",IF(AU$3&gt;(A12taxstdlife+$E630),((Input!$L$154+Input!$L$120)*$L$7)-SUM($L630:AT630),((Input!$L$154+Input!$L$120)*$L$7)/A12taxstdlife))</f>
        <v>0</v>
      </c>
      <c r="AV630" s="164">
        <f>IF(A12taxstdlife="n/a","n/a",IF(AV$3&gt;(A12taxstdlife+$E630),((Input!$L$154+Input!$L$120)*$L$7)-SUM($L630:AU630),((Input!$L$154+Input!$L$120)*$L$7)/A12taxstdlife))</f>
        <v>0</v>
      </c>
      <c r="AW630" s="164">
        <f>IF(A12taxstdlife="n/a","n/a",IF(AW$3&gt;(A12taxstdlife+$E630),((Input!$L$154+Input!$L$120)*$L$7)-SUM($L630:AV630),((Input!$L$154+Input!$L$120)*$L$7)/A12taxstdlife))</f>
        <v>0</v>
      </c>
      <c r="AX630" s="164">
        <f>IF(A12taxstdlife="n/a","n/a",IF(AX$3&gt;(A12taxstdlife+$E630),((Input!$L$154+Input!$L$120)*$L$7)-SUM($L630:AW630),((Input!$L$154+Input!$L$120)*$L$7)/A12taxstdlife))</f>
        <v>0</v>
      </c>
      <c r="AY630" s="164">
        <f>IF(A12taxstdlife="n/a","n/a",IF(AY$3&gt;(A12taxstdlife+$E630),((Input!$L$154+Input!$L$120)*$L$7)-SUM($L630:AX630),((Input!$L$154+Input!$L$120)*$L$7)/A12taxstdlife))</f>
        <v>0</v>
      </c>
      <c r="AZ630" s="164">
        <f>IF(A12taxstdlife="n/a","n/a",IF(AZ$3&gt;(A12taxstdlife+$E630),((Input!$L$154+Input!$L$120)*$L$7)-SUM($L630:AY630),((Input!$L$154+Input!$L$120)*$L$7)/A12taxstdlife))</f>
        <v>0</v>
      </c>
      <c r="BA630" s="164">
        <f>IF(A12taxstdlife="n/a","n/a",IF(BA$3&gt;(A12taxstdlife+$E630),((Input!$L$154+Input!$L$120)*$L$7)-SUM($L630:AZ630),((Input!$L$154+Input!$L$120)*$L$7)/A12taxstdlife))</f>
        <v>0</v>
      </c>
      <c r="BB630" s="164">
        <f>IF(A12taxstdlife="n/a","n/a",IF(BB$3&gt;(A12taxstdlife+$E630),((Input!$L$154+Input!$L$120)*$L$7)-SUM($L630:BA630),((Input!$L$154+Input!$L$120)*$L$7)/A12taxstdlife))</f>
        <v>0</v>
      </c>
      <c r="BC630" s="164">
        <f>IF(A12taxstdlife="n/a","n/a",IF(BC$3&gt;(A12taxstdlife+$E630),((Input!$L$154+Input!$L$120)*$L$7)-SUM($L630:BB630),((Input!$L$154+Input!$L$120)*$L$7)/A12taxstdlife))</f>
        <v>0</v>
      </c>
      <c r="BD630" s="164">
        <f>IF(A12taxstdlife="n/a","n/a",IF(BD$3&gt;(A12taxstdlife+$E630),((Input!$L$154+Input!$L$120)*$L$7)-SUM($L630:BC630),((Input!$L$154+Input!$L$120)*$L$7)/A12taxstdlife))</f>
        <v>0</v>
      </c>
      <c r="BE630" s="164">
        <f>IF(A12taxstdlife="n/a","n/a",IF(BE$3&gt;(A12taxstdlife+$E630),((Input!$L$154+Input!$L$120)*$L$7)-SUM($L630:BD630),((Input!$L$154+Input!$L$120)*$L$7)/A12taxstdlife))</f>
        <v>0</v>
      </c>
      <c r="BF630" s="164">
        <f>IF(A12taxstdlife="n/a","n/a",IF(BF$3&gt;(A12taxstdlife+$E630),((Input!$L$154+Input!$L$120)*$L$7)-SUM($L630:BE630),((Input!$L$154+Input!$L$120)*$L$7)/A12taxstdlife))</f>
        <v>0</v>
      </c>
      <c r="BG630" s="164">
        <f>IF(A12taxstdlife="n/a","n/a",IF(BG$3&gt;(A12taxstdlife+$E630),((Input!$L$154+Input!$L$120)*$L$7)-SUM($L630:BF630),((Input!$L$154+Input!$L$120)*$L$7)/A12taxstdlife))</f>
        <v>0</v>
      </c>
      <c r="BH630" s="164">
        <f>IF(A12taxstdlife="n/a","n/a",IF(BH$3&gt;(A12taxstdlife+$E630),((Input!$L$154+Input!$L$120)*$L$7)-SUM($L630:BG630),((Input!$L$154+Input!$L$120)*$L$7)/A12taxstdlife))</f>
        <v>0</v>
      </c>
      <c r="BI630" s="164">
        <f>IF(A12taxstdlife="n/a","n/a",IF(BI$3&gt;(A12taxstdlife+$E630),((Input!$L$154+Input!$L$120)*$L$7)-SUM($L630:BH630),((Input!$L$154+Input!$L$120)*$L$7)/A12taxstdlife))</f>
        <v>0</v>
      </c>
      <c r="BJ630" s="18"/>
      <c r="BK630" s="18"/>
      <c r="BL630"/>
      <c r="BM630"/>
      <c r="BN630"/>
      <c r="BO630"/>
      <c r="BP630"/>
      <c r="BQ630"/>
      <c r="BR630"/>
      <c r="BS630"/>
      <c r="BT630"/>
      <c r="BU630"/>
      <c r="BV630"/>
      <c r="BW630"/>
      <c r="BX630"/>
      <c r="BY630"/>
      <c r="BZ630"/>
      <c r="CA630"/>
      <c r="CB630"/>
      <c r="CC630"/>
      <c r="CD630"/>
      <c r="CE630"/>
      <c r="CF630"/>
      <c r="CG630"/>
      <c r="CH630"/>
      <c r="CI630"/>
      <c r="CJ630"/>
      <c r="CK630"/>
      <c r="CL630"/>
      <c r="CM630"/>
      <c r="CN630"/>
      <c r="CO630"/>
      <c r="CP630"/>
      <c r="CQ630"/>
      <c r="CR630"/>
      <c r="CS630"/>
      <c r="CT630"/>
      <c r="CU630"/>
      <c r="CV630"/>
      <c r="CW630"/>
      <c r="CX630"/>
      <c r="CY630"/>
      <c r="CZ630"/>
      <c r="DA630"/>
      <c r="DB630"/>
      <c r="DC630"/>
      <c r="DD630"/>
      <c r="DE630"/>
      <c r="DF630"/>
      <c r="DG630"/>
      <c r="DH630"/>
      <c r="DI630"/>
      <c r="DJ630"/>
      <c r="DK630"/>
      <c r="DL630"/>
      <c r="DM630"/>
      <c r="DN630"/>
      <c r="DO630"/>
      <c r="DP630"/>
      <c r="DQ630"/>
      <c r="DR630"/>
      <c r="DS630"/>
      <c r="DT630"/>
      <c r="DU630"/>
      <c r="DV630"/>
      <c r="DW630"/>
      <c r="DX630"/>
      <c r="DY630"/>
      <c r="DZ630"/>
      <c r="EA630"/>
      <c r="EB630"/>
      <c r="EC630"/>
      <c r="ED630"/>
      <c r="EE630"/>
      <c r="EF630"/>
      <c r="EG630"/>
      <c r="EH630"/>
      <c r="EI630"/>
      <c r="EJ630"/>
      <c r="EK630"/>
      <c r="EL630"/>
      <c r="EM630"/>
      <c r="EN630"/>
      <c r="EO630"/>
      <c r="EP630"/>
      <c r="EQ630"/>
      <c r="ER630"/>
      <c r="ES630"/>
      <c r="ET630"/>
      <c r="EU630"/>
      <c r="EV630"/>
      <c r="EW630"/>
      <c r="EX630"/>
      <c r="EY630"/>
      <c r="EZ630"/>
      <c r="FA630"/>
      <c r="FB630"/>
      <c r="FC630"/>
      <c r="FD630"/>
      <c r="FE630"/>
      <c r="FF630"/>
      <c r="FG630"/>
      <c r="FH630"/>
      <c r="FI630"/>
      <c r="FJ630"/>
      <c r="FK630"/>
      <c r="FL630"/>
      <c r="FM630"/>
      <c r="FN630"/>
      <c r="FO630"/>
      <c r="FP630"/>
      <c r="FQ630"/>
      <c r="FR630"/>
      <c r="FS630"/>
      <c r="FT630"/>
      <c r="FU630"/>
      <c r="FV630"/>
      <c r="FW630"/>
      <c r="FX630"/>
      <c r="FY630"/>
      <c r="FZ630"/>
      <c r="GA630"/>
      <c r="GB630"/>
      <c r="GC630"/>
      <c r="GD630"/>
      <c r="GE630"/>
      <c r="GF630"/>
      <c r="GG630"/>
      <c r="GH630"/>
      <c r="GI630"/>
      <c r="GJ630"/>
      <c r="GK630"/>
      <c r="GL630"/>
      <c r="GM630"/>
      <c r="GN630"/>
      <c r="GO630"/>
      <c r="GP630"/>
      <c r="GQ630"/>
      <c r="GR630"/>
      <c r="GS630"/>
      <c r="GT630"/>
      <c r="GU630"/>
      <c r="GV630"/>
      <c r="GW630"/>
      <c r="GX630"/>
      <c r="GY630"/>
      <c r="GZ630"/>
      <c r="HA630"/>
      <c r="HB630"/>
      <c r="HC630"/>
      <c r="HD630"/>
      <c r="HE630"/>
      <c r="HF630"/>
      <c r="HG630"/>
      <c r="HH630"/>
      <c r="HI630"/>
      <c r="HJ630"/>
      <c r="HK630"/>
      <c r="HL630"/>
      <c r="HM630"/>
      <c r="HN630"/>
      <c r="HO630"/>
      <c r="HP630"/>
      <c r="HQ630"/>
      <c r="HR630"/>
      <c r="HS630"/>
      <c r="HT630"/>
      <c r="HU630"/>
      <c r="HV630"/>
      <c r="HW630"/>
      <c r="HX630"/>
      <c r="HY630"/>
      <c r="HZ630"/>
      <c r="IA630"/>
      <c r="IB630"/>
      <c r="IC630"/>
      <c r="ID630"/>
      <c r="IE630"/>
      <c r="IF630"/>
      <c r="IG630"/>
      <c r="IH630"/>
      <c r="II630"/>
      <c r="IJ630"/>
      <c r="IK630"/>
      <c r="IL630"/>
      <c r="IM630"/>
      <c r="IN630"/>
      <c r="IO630"/>
      <c r="IP630"/>
      <c r="IQ630"/>
      <c r="IR630"/>
      <c r="IS630"/>
      <c r="IT630"/>
      <c r="IU630"/>
      <c r="IV630"/>
    </row>
    <row r="631" spans="1:256" s="5" customFormat="1" hidden="1" outlineLevel="2" x14ac:dyDescent="0.2">
      <c r="A631" s="18"/>
      <c r="B631" s="18"/>
      <c r="C631" s="36"/>
      <c r="D631" s="485"/>
      <c r="E631" s="283">
        <v>7</v>
      </c>
      <c r="F631" s="38"/>
      <c r="G631" s="306"/>
      <c r="H631" s="308"/>
      <c r="I631" s="308"/>
      <c r="J631" s="308"/>
      <c r="K631" s="308"/>
      <c r="L631" s="308"/>
      <c r="M631" s="307"/>
      <c r="N631" s="164">
        <f>IF(A12taxstdlife="n/a","n/a",IF(N$3&gt;(A12taxstdlife+$E631),((Input!$M$154+Input!$M$120)*$M$7)-SUM($M631:M631),((Input!$M$154+Input!$M$120)*$M$7)/A12taxstdlife))</f>
        <v>0</v>
      </c>
      <c r="O631" s="164">
        <f>IF(A12taxstdlife="n/a","n/a",IF(O$3&gt;(A12taxstdlife+$E631),((Input!$M$154+Input!$M$120)*$M$7)-SUM($M631:N631),((Input!$M$154+Input!$M$120)*$M$7)/A12taxstdlife))</f>
        <v>0</v>
      </c>
      <c r="P631" s="164">
        <f>IF(A12taxstdlife="n/a","n/a",IF(P$3&gt;(A12taxstdlife+$E631),((Input!$M$154+Input!$M$120)*$M$7)-SUM($M631:O631),((Input!$M$154+Input!$M$120)*$M$7)/A12taxstdlife))</f>
        <v>0</v>
      </c>
      <c r="Q631" s="164">
        <f>IF(A12taxstdlife="n/a","n/a",IF(Q$3&gt;(A12taxstdlife+$E631),((Input!$M$154+Input!$M$120)*$M$7)-SUM($M631:P631),((Input!$M$154+Input!$M$120)*$M$7)/A12taxstdlife))</f>
        <v>0</v>
      </c>
      <c r="R631" s="164">
        <f>IF(A12taxstdlife="n/a","n/a",IF(R$3&gt;(A12taxstdlife+$E631),((Input!$M$154+Input!$M$120)*$M$7)-SUM($M631:Q631),((Input!$M$154+Input!$M$120)*$M$7)/A12taxstdlife))</f>
        <v>0</v>
      </c>
      <c r="S631" s="164">
        <f>IF(A12taxstdlife="n/a","n/a",IF(S$3&gt;(A12taxstdlife+$E631),((Input!$M$154+Input!$M$120)*$M$7)-SUM($M631:R631),((Input!$M$154+Input!$M$120)*$M$7)/A12taxstdlife))</f>
        <v>0</v>
      </c>
      <c r="T631" s="164">
        <f>IF(A12taxstdlife="n/a","n/a",IF(T$3&gt;(A12taxstdlife+$E631),((Input!$M$154+Input!$M$120)*$M$7)-SUM($M631:S631),((Input!$M$154+Input!$M$120)*$M$7)/A12taxstdlife))</f>
        <v>0</v>
      </c>
      <c r="U631" s="164">
        <f>IF(A12taxstdlife="n/a","n/a",IF(U$3&gt;(A12taxstdlife+$E631),((Input!$M$154+Input!$M$120)*$M$7)-SUM($M631:T631),((Input!$M$154+Input!$M$120)*$M$7)/A12taxstdlife))</f>
        <v>0</v>
      </c>
      <c r="V631" s="164">
        <f>IF(A12taxstdlife="n/a","n/a",IF(V$3&gt;(A12taxstdlife+$E631),((Input!$M$154+Input!$M$120)*$M$7)-SUM($M631:U631),((Input!$M$154+Input!$M$120)*$M$7)/A12taxstdlife))</f>
        <v>0</v>
      </c>
      <c r="W631" s="164">
        <f>IF(A12taxstdlife="n/a","n/a",IF(W$3&gt;(A12taxstdlife+$E631),((Input!$M$154+Input!$M$120)*$M$7)-SUM($M631:V631),((Input!$M$154+Input!$M$120)*$M$7)/A12taxstdlife))</f>
        <v>0</v>
      </c>
      <c r="X631" s="164">
        <f>IF(A12taxstdlife="n/a","n/a",IF(X$3&gt;(A12taxstdlife+$E631),((Input!$M$154+Input!$M$120)*$M$7)-SUM($M631:W631),((Input!$M$154+Input!$M$120)*$M$7)/A12taxstdlife))</f>
        <v>0</v>
      </c>
      <c r="Y631" s="164">
        <f>IF(A12taxstdlife="n/a","n/a",IF(Y$3&gt;(A12taxstdlife+$E631),((Input!$M$154+Input!$M$120)*$M$7)-SUM($M631:X631),((Input!$M$154+Input!$M$120)*$M$7)/A12taxstdlife))</f>
        <v>0</v>
      </c>
      <c r="Z631" s="164">
        <f>IF(A12taxstdlife="n/a","n/a",IF(Z$3&gt;(A12taxstdlife+$E631),((Input!$M$154+Input!$M$120)*$M$7)-SUM($M631:Y631),((Input!$M$154+Input!$M$120)*$M$7)/A12taxstdlife))</f>
        <v>0</v>
      </c>
      <c r="AA631" s="164">
        <f>IF(A12taxstdlife="n/a","n/a",IF(AA$3&gt;(A12taxstdlife+$E631),((Input!$M$154+Input!$M$120)*$M$7)-SUM($M631:Z631),((Input!$M$154+Input!$M$120)*$M$7)/A12taxstdlife))</f>
        <v>0</v>
      </c>
      <c r="AB631" s="164">
        <f>IF(A12taxstdlife="n/a","n/a",IF(AB$3&gt;(A12taxstdlife+$E631),((Input!$M$154+Input!$M$120)*$M$7)-SUM($M631:AA631),((Input!$M$154+Input!$M$120)*$M$7)/A12taxstdlife))</f>
        <v>0</v>
      </c>
      <c r="AC631" s="164">
        <f>IF(A12taxstdlife="n/a","n/a",IF(AC$3&gt;(A12taxstdlife+$E631),((Input!$M$154+Input!$M$120)*$M$7)-SUM($M631:AB631),((Input!$M$154+Input!$M$120)*$M$7)/A12taxstdlife))</f>
        <v>0</v>
      </c>
      <c r="AD631" s="164">
        <f>IF(A12taxstdlife="n/a","n/a",IF(AD$3&gt;(A12taxstdlife+$E631),((Input!$M$154+Input!$M$120)*$M$7)-SUM($M631:AC631),((Input!$M$154+Input!$M$120)*$M$7)/A12taxstdlife))</f>
        <v>0</v>
      </c>
      <c r="AE631" s="164">
        <f>IF(A12taxstdlife="n/a","n/a",IF(AE$3&gt;(A12taxstdlife+$E631),((Input!$M$154+Input!$M$120)*$M$7)-SUM($M631:AD631),((Input!$M$154+Input!$M$120)*$M$7)/A12taxstdlife))</f>
        <v>0</v>
      </c>
      <c r="AF631" s="164">
        <f>IF(A12taxstdlife="n/a","n/a",IF(AF$3&gt;(A12taxstdlife+$E631),((Input!$M$154+Input!$M$120)*$M$7)-SUM($M631:AE631),((Input!$M$154+Input!$M$120)*$M$7)/A12taxstdlife))</f>
        <v>0</v>
      </c>
      <c r="AG631" s="164">
        <f>IF(A12taxstdlife="n/a","n/a",IF(AG$3&gt;(A12taxstdlife+$E631),((Input!$M$154+Input!$M$120)*$M$7)-SUM($M631:AF631),((Input!$M$154+Input!$M$120)*$M$7)/A12taxstdlife))</f>
        <v>0</v>
      </c>
      <c r="AH631" s="164">
        <f>IF(A12taxstdlife="n/a","n/a",IF(AH$3&gt;(A12taxstdlife+$E631),((Input!$M$154+Input!$M$120)*$M$7)-SUM($M631:AG631),((Input!$M$154+Input!$M$120)*$M$7)/A12taxstdlife))</f>
        <v>0</v>
      </c>
      <c r="AI631" s="164">
        <f>IF(A12taxstdlife="n/a","n/a",IF(AI$3&gt;(A12taxstdlife+$E631),((Input!$M$154+Input!$M$120)*$M$7)-SUM($M631:AH631),((Input!$M$154+Input!$M$120)*$M$7)/A12taxstdlife))</f>
        <v>0</v>
      </c>
      <c r="AJ631" s="164">
        <f>IF(A12taxstdlife="n/a","n/a",IF(AJ$3&gt;(A12taxstdlife+$E631),((Input!$M$154+Input!$M$120)*$M$7)-SUM($M631:AI631),((Input!$M$154+Input!$M$120)*$M$7)/A12taxstdlife))</f>
        <v>0</v>
      </c>
      <c r="AK631" s="164">
        <f>IF(A12taxstdlife="n/a","n/a",IF(AK$3&gt;(A12taxstdlife+$E631),((Input!$M$154+Input!$M$120)*$M$7)-SUM($M631:AJ631),((Input!$M$154+Input!$M$120)*$M$7)/A12taxstdlife))</f>
        <v>0</v>
      </c>
      <c r="AL631" s="164">
        <f>IF(A12taxstdlife="n/a","n/a",IF(AL$3&gt;(A12taxstdlife+$E631),((Input!$M$154+Input!$M$120)*$M$7)-SUM($M631:AK631),((Input!$M$154+Input!$M$120)*$M$7)/A12taxstdlife))</f>
        <v>0</v>
      </c>
      <c r="AM631" s="164">
        <f>IF(A12taxstdlife="n/a","n/a",IF(AM$3&gt;(A12taxstdlife+$E631),((Input!$M$154+Input!$M$120)*$M$7)-SUM($M631:AL631),((Input!$M$154+Input!$M$120)*$M$7)/A12taxstdlife))</f>
        <v>0</v>
      </c>
      <c r="AN631" s="164">
        <f>IF(A12taxstdlife="n/a","n/a",IF(AN$3&gt;(A12taxstdlife+$E631),((Input!$M$154+Input!$M$120)*$M$7)-SUM($M631:AM631),((Input!$M$154+Input!$M$120)*$M$7)/A12taxstdlife))</f>
        <v>0</v>
      </c>
      <c r="AO631" s="164">
        <f>IF(A12taxstdlife="n/a","n/a",IF(AO$3&gt;(A12taxstdlife+$E631),((Input!$M$154+Input!$M$120)*$M$7)-SUM($M631:AN631),((Input!$M$154+Input!$M$120)*$M$7)/A12taxstdlife))</f>
        <v>0</v>
      </c>
      <c r="AP631" s="164">
        <f>IF(A12taxstdlife="n/a","n/a",IF(AP$3&gt;(A12taxstdlife+$E631),((Input!$M$154+Input!$M$120)*$M$7)-SUM($M631:AO631),((Input!$M$154+Input!$M$120)*$M$7)/A12taxstdlife))</f>
        <v>0</v>
      </c>
      <c r="AQ631" s="164">
        <f>IF(A12taxstdlife="n/a","n/a",IF(AQ$3&gt;(A12taxstdlife+$E631),((Input!$M$154+Input!$M$120)*$M$7)-SUM($M631:AP631),((Input!$M$154+Input!$M$120)*$M$7)/A12taxstdlife))</f>
        <v>0</v>
      </c>
      <c r="AR631" s="164">
        <f>IF(A12taxstdlife="n/a","n/a",IF(AR$3&gt;(A12taxstdlife+$E631),((Input!$M$154+Input!$M$120)*$M$7)-SUM($M631:AQ631),((Input!$M$154+Input!$M$120)*$M$7)/A12taxstdlife))</f>
        <v>0</v>
      </c>
      <c r="AS631" s="164">
        <f>IF(A12taxstdlife="n/a","n/a",IF(AS$3&gt;(A12taxstdlife+$E631),((Input!$M$154+Input!$M$120)*$M$7)-SUM($M631:AR631),((Input!$M$154+Input!$M$120)*$M$7)/A12taxstdlife))</f>
        <v>0</v>
      </c>
      <c r="AT631" s="164">
        <f>IF(A12taxstdlife="n/a","n/a",IF(AT$3&gt;(A12taxstdlife+$E631),((Input!$M$154+Input!$M$120)*$M$7)-SUM($M631:AS631),((Input!$M$154+Input!$M$120)*$M$7)/A12taxstdlife))</f>
        <v>0</v>
      </c>
      <c r="AU631" s="164">
        <f>IF(A12taxstdlife="n/a","n/a",IF(AU$3&gt;(A12taxstdlife+$E631),((Input!$M$154+Input!$M$120)*$M$7)-SUM($M631:AT631),((Input!$M$154+Input!$M$120)*$M$7)/A12taxstdlife))</f>
        <v>0</v>
      </c>
      <c r="AV631" s="164">
        <f>IF(A12taxstdlife="n/a","n/a",IF(AV$3&gt;(A12taxstdlife+$E631),((Input!$M$154+Input!$M$120)*$M$7)-SUM($M631:AU631),((Input!$M$154+Input!$M$120)*$M$7)/A12taxstdlife))</f>
        <v>0</v>
      </c>
      <c r="AW631" s="164">
        <f>IF(A12taxstdlife="n/a","n/a",IF(AW$3&gt;(A12taxstdlife+$E631),((Input!$M$154+Input!$M$120)*$M$7)-SUM($M631:AV631),((Input!$M$154+Input!$M$120)*$M$7)/A12taxstdlife))</f>
        <v>0</v>
      </c>
      <c r="AX631" s="164">
        <f>IF(A12taxstdlife="n/a","n/a",IF(AX$3&gt;(A12taxstdlife+$E631),((Input!$M$154+Input!$M$120)*$M$7)-SUM($M631:AW631),((Input!$M$154+Input!$M$120)*$M$7)/A12taxstdlife))</f>
        <v>0</v>
      </c>
      <c r="AY631" s="164">
        <f>IF(A12taxstdlife="n/a","n/a",IF(AY$3&gt;(A12taxstdlife+$E631),((Input!$M$154+Input!$M$120)*$M$7)-SUM($M631:AX631),((Input!$M$154+Input!$M$120)*$M$7)/A12taxstdlife))</f>
        <v>0</v>
      </c>
      <c r="AZ631" s="164">
        <f>IF(A12taxstdlife="n/a","n/a",IF(AZ$3&gt;(A12taxstdlife+$E631),((Input!$M$154+Input!$M$120)*$M$7)-SUM($M631:AY631),((Input!$M$154+Input!$M$120)*$M$7)/A12taxstdlife))</f>
        <v>0</v>
      </c>
      <c r="BA631" s="164">
        <f>IF(A12taxstdlife="n/a","n/a",IF(BA$3&gt;(A12taxstdlife+$E631),((Input!$M$154+Input!$M$120)*$M$7)-SUM($M631:AZ631),((Input!$M$154+Input!$M$120)*$M$7)/A12taxstdlife))</f>
        <v>0</v>
      </c>
      <c r="BB631" s="164">
        <f>IF(A12taxstdlife="n/a","n/a",IF(BB$3&gt;(A12taxstdlife+$E631),((Input!$M$154+Input!$M$120)*$M$7)-SUM($M631:BA631),((Input!$M$154+Input!$M$120)*$M$7)/A12taxstdlife))</f>
        <v>0</v>
      </c>
      <c r="BC631" s="164">
        <f>IF(A12taxstdlife="n/a","n/a",IF(BC$3&gt;(A12taxstdlife+$E631),((Input!$M$154+Input!$M$120)*$M$7)-SUM($M631:BB631),((Input!$M$154+Input!$M$120)*$M$7)/A12taxstdlife))</f>
        <v>0</v>
      </c>
      <c r="BD631" s="164">
        <f>IF(A12taxstdlife="n/a","n/a",IF(BD$3&gt;(A12taxstdlife+$E631),((Input!$M$154+Input!$M$120)*$M$7)-SUM($M631:BC631),((Input!$M$154+Input!$M$120)*$M$7)/A12taxstdlife))</f>
        <v>0</v>
      </c>
      <c r="BE631" s="164">
        <f>IF(A12taxstdlife="n/a","n/a",IF(BE$3&gt;(A12taxstdlife+$E631),((Input!$M$154+Input!$M$120)*$M$7)-SUM($M631:BD631),((Input!$M$154+Input!$M$120)*$M$7)/A12taxstdlife))</f>
        <v>0</v>
      </c>
      <c r="BF631" s="164">
        <f>IF(A12taxstdlife="n/a","n/a",IF(BF$3&gt;(A12taxstdlife+$E631),((Input!$M$154+Input!$M$120)*$M$7)-SUM($M631:BE631),((Input!$M$154+Input!$M$120)*$M$7)/A12taxstdlife))</f>
        <v>0</v>
      </c>
      <c r="BG631" s="164">
        <f>IF(A12taxstdlife="n/a","n/a",IF(BG$3&gt;(A12taxstdlife+$E631),((Input!$M$154+Input!$M$120)*$M$7)-SUM($M631:BF631),((Input!$M$154+Input!$M$120)*$M$7)/A12taxstdlife))</f>
        <v>0</v>
      </c>
      <c r="BH631" s="164">
        <f>IF(A12taxstdlife="n/a","n/a",IF(BH$3&gt;(A12taxstdlife+$E631),((Input!$M$154+Input!$M$120)*$M$7)-SUM($M631:BG631),((Input!$M$154+Input!$M$120)*$M$7)/A12taxstdlife))</f>
        <v>0</v>
      </c>
      <c r="BI631" s="164">
        <f>IF(A12taxstdlife="n/a","n/a",IF(BI$3&gt;(A12taxstdlife+$E631),((Input!$M$154+Input!$M$120)*$M$7)-SUM($M631:BH631),((Input!$M$154+Input!$M$120)*$M$7)/A12taxstdlife))</f>
        <v>0</v>
      </c>
      <c r="BJ631" s="18"/>
      <c r="BK631" s="18"/>
      <c r="BL631"/>
      <c r="BM631"/>
      <c r="BN631"/>
      <c r="BO631"/>
      <c r="BP631"/>
      <c r="BQ631"/>
      <c r="BR631"/>
      <c r="BS631"/>
      <c r="BT631"/>
      <c r="BU631"/>
      <c r="BV631"/>
      <c r="BW631"/>
      <c r="BX631"/>
      <c r="BY631"/>
      <c r="BZ631"/>
      <c r="CA631"/>
      <c r="CB631"/>
      <c r="CC631"/>
      <c r="CD631"/>
      <c r="CE631"/>
      <c r="CF631"/>
      <c r="CG631"/>
      <c r="CH631"/>
      <c r="CI631"/>
      <c r="CJ631"/>
      <c r="CK631"/>
      <c r="CL631"/>
      <c r="CM631"/>
      <c r="CN631"/>
      <c r="CO631"/>
      <c r="CP631"/>
      <c r="CQ631"/>
      <c r="CR631"/>
      <c r="CS631"/>
      <c r="CT631"/>
      <c r="CU631"/>
      <c r="CV631"/>
      <c r="CW631"/>
      <c r="CX631"/>
      <c r="CY631"/>
      <c r="CZ631"/>
      <c r="DA631"/>
      <c r="DB631"/>
      <c r="DC631"/>
      <c r="DD631"/>
      <c r="DE631"/>
      <c r="DF631"/>
      <c r="DG631"/>
      <c r="DH631"/>
      <c r="DI631"/>
      <c r="DJ631"/>
      <c r="DK631"/>
      <c r="DL631"/>
      <c r="DM631"/>
      <c r="DN631"/>
      <c r="DO631"/>
      <c r="DP631"/>
      <c r="DQ631"/>
      <c r="DR631"/>
      <c r="DS631"/>
      <c r="DT631"/>
      <c r="DU631"/>
      <c r="DV631"/>
      <c r="DW631"/>
      <c r="DX631"/>
      <c r="DY631"/>
      <c r="DZ631"/>
      <c r="EA631"/>
      <c r="EB631"/>
      <c r="EC631"/>
      <c r="ED631"/>
      <c r="EE631"/>
      <c r="EF631"/>
      <c r="EG631"/>
      <c r="EH631"/>
      <c r="EI631"/>
      <c r="EJ631"/>
      <c r="EK631"/>
      <c r="EL631"/>
      <c r="EM631"/>
      <c r="EN631"/>
      <c r="EO631"/>
      <c r="EP631"/>
      <c r="EQ631"/>
      <c r="ER631"/>
      <c r="ES631"/>
      <c r="ET631"/>
      <c r="EU631"/>
      <c r="EV631"/>
      <c r="EW631"/>
      <c r="EX631"/>
      <c r="EY631"/>
      <c r="EZ631"/>
      <c r="FA631"/>
      <c r="FB631"/>
      <c r="FC631"/>
      <c r="FD631"/>
      <c r="FE631"/>
      <c r="FF631"/>
      <c r="FG631"/>
      <c r="FH631"/>
      <c r="FI631"/>
      <c r="FJ631"/>
      <c r="FK631"/>
      <c r="FL631"/>
      <c r="FM631"/>
      <c r="FN631"/>
      <c r="FO631"/>
      <c r="FP631"/>
      <c r="FQ631"/>
      <c r="FR631"/>
      <c r="FS631"/>
      <c r="FT631"/>
      <c r="FU631"/>
      <c r="FV631"/>
      <c r="FW631"/>
      <c r="FX631"/>
      <c r="FY631"/>
      <c r="FZ631"/>
      <c r="GA631"/>
      <c r="GB631"/>
      <c r="GC631"/>
      <c r="GD631"/>
      <c r="GE631"/>
      <c r="GF631"/>
      <c r="GG631"/>
      <c r="GH631"/>
      <c r="GI631"/>
      <c r="GJ631"/>
      <c r="GK631"/>
      <c r="GL631"/>
      <c r="GM631"/>
      <c r="GN631"/>
      <c r="GO631"/>
      <c r="GP631"/>
      <c r="GQ631"/>
      <c r="GR631"/>
      <c r="GS631"/>
      <c r="GT631"/>
      <c r="GU631"/>
      <c r="GV631"/>
      <c r="GW631"/>
      <c r="GX631"/>
      <c r="GY631"/>
      <c r="GZ631"/>
      <c r="HA631"/>
      <c r="HB631"/>
      <c r="HC631"/>
      <c r="HD631"/>
      <c r="HE631"/>
      <c r="HF631"/>
      <c r="HG631"/>
      <c r="HH631"/>
      <c r="HI631"/>
      <c r="HJ631"/>
      <c r="HK631"/>
      <c r="HL631"/>
      <c r="HM631"/>
      <c r="HN631"/>
      <c r="HO631"/>
      <c r="HP631"/>
      <c r="HQ631"/>
      <c r="HR631"/>
      <c r="HS631"/>
      <c r="HT631"/>
      <c r="HU631"/>
      <c r="HV631"/>
      <c r="HW631"/>
      <c r="HX631"/>
      <c r="HY631"/>
      <c r="HZ631"/>
      <c r="IA631"/>
      <c r="IB631"/>
      <c r="IC631"/>
      <c r="ID631"/>
      <c r="IE631"/>
      <c r="IF631"/>
      <c r="IG631"/>
      <c r="IH631"/>
      <c r="II631"/>
      <c r="IJ631"/>
      <c r="IK631"/>
      <c r="IL631"/>
      <c r="IM631"/>
      <c r="IN631"/>
      <c r="IO631"/>
      <c r="IP631"/>
      <c r="IQ631"/>
      <c r="IR631"/>
      <c r="IS631"/>
      <c r="IT631"/>
      <c r="IU631"/>
      <c r="IV631"/>
    </row>
    <row r="632" spans="1:256" s="5" customFormat="1" hidden="1" outlineLevel="2" x14ac:dyDescent="0.2">
      <c r="A632" s="18"/>
      <c r="B632" s="18"/>
      <c r="C632" s="36"/>
      <c r="D632" s="485"/>
      <c r="E632" s="283">
        <v>8</v>
      </c>
      <c r="F632" s="38"/>
      <c r="G632" s="306"/>
      <c r="H632" s="308"/>
      <c r="I632" s="308"/>
      <c r="J632" s="308"/>
      <c r="K632" s="308"/>
      <c r="L632" s="308"/>
      <c r="M632" s="308"/>
      <c r="N632" s="307"/>
      <c r="O632" s="164">
        <f>IF(A12taxstdlife="n/a","n/a",IF(O$3&gt;(A12taxstdlife+$E632),((Input!$N$154+Input!$N$120)*$N$7)-SUM($N632:N632),((Input!$N$154+Input!$N$120)*$N$7)/A12taxstdlife))</f>
        <v>0</v>
      </c>
      <c r="P632" s="164">
        <f>IF(A12taxstdlife="n/a","n/a",IF(P$3&gt;(A12taxstdlife+$E632),((Input!$N$154+Input!$N$120)*$N$7)-SUM($N632:O632),((Input!$N$154+Input!$N$120)*$N$7)/A12taxstdlife))</f>
        <v>0</v>
      </c>
      <c r="Q632" s="164">
        <f>IF(A12taxstdlife="n/a","n/a",IF(Q$3&gt;(A12taxstdlife+$E632),((Input!$N$154+Input!$N$120)*$N$7)-SUM($N632:P632),((Input!$N$154+Input!$N$120)*$N$7)/A12taxstdlife))</f>
        <v>0</v>
      </c>
      <c r="R632" s="164">
        <f>IF(A12taxstdlife="n/a","n/a",IF(R$3&gt;(A12taxstdlife+$E632),((Input!$N$154+Input!$N$120)*$N$7)-SUM($N632:Q632),((Input!$N$154+Input!$N$120)*$N$7)/A12taxstdlife))</f>
        <v>0</v>
      </c>
      <c r="S632" s="164">
        <f>IF(A12taxstdlife="n/a","n/a",IF(S$3&gt;(A12taxstdlife+$E632),((Input!$N$154+Input!$N$120)*$N$7)-SUM($N632:R632),((Input!$N$154+Input!$N$120)*$N$7)/A12taxstdlife))</f>
        <v>0</v>
      </c>
      <c r="T632" s="164">
        <f>IF(A12taxstdlife="n/a","n/a",IF(T$3&gt;(A12taxstdlife+$E632),((Input!$N$154+Input!$N$120)*$N$7)-SUM($N632:S632),((Input!$N$154+Input!$N$120)*$N$7)/A12taxstdlife))</f>
        <v>0</v>
      </c>
      <c r="U632" s="164">
        <f>IF(A12taxstdlife="n/a","n/a",IF(U$3&gt;(A12taxstdlife+$E632),((Input!$N$154+Input!$N$120)*$N$7)-SUM($N632:T632),((Input!$N$154+Input!$N$120)*$N$7)/A12taxstdlife))</f>
        <v>0</v>
      </c>
      <c r="V632" s="164">
        <f>IF(A12taxstdlife="n/a","n/a",IF(V$3&gt;(A12taxstdlife+$E632),((Input!$N$154+Input!$N$120)*$N$7)-SUM($N632:U632),((Input!$N$154+Input!$N$120)*$N$7)/A12taxstdlife))</f>
        <v>0</v>
      </c>
      <c r="W632" s="164">
        <f>IF(A12taxstdlife="n/a","n/a",IF(W$3&gt;(A12taxstdlife+$E632),((Input!$N$154+Input!$N$120)*$N$7)-SUM($N632:V632),((Input!$N$154+Input!$N$120)*$N$7)/A12taxstdlife))</f>
        <v>0</v>
      </c>
      <c r="X632" s="164">
        <f>IF(A12taxstdlife="n/a","n/a",IF(X$3&gt;(A12taxstdlife+$E632),((Input!$N$154+Input!$N$120)*$N$7)-SUM($N632:W632),((Input!$N$154+Input!$N$120)*$N$7)/A12taxstdlife))</f>
        <v>0</v>
      </c>
      <c r="Y632" s="164">
        <f>IF(A12taxstdlife="n/a","n/a",IF(Y$3&gt;(A12taxstdlife+$E632),((Input!$N$154+Input!$N$120)*$N$7)-SUM($N632:X632),((Input!$N$154+Input!$N$120)*$N$7)/A12taxstdlife))</f>
        <v>0</v>
      </c>
      <c r="Z632" s="164">
        <f>IF(A12taxstdlife="n/a","n/a",IF(Z$3&gt;(A12taxstdlife+$E632),((Input!$N$154+Input!$N$120)*$N$7)-SUM($N632:Y632),((Input!$N$154+Input!$N$120)*$N$7)/A12taxstdlife))</f>
        <v>0</v>
      </c>
      <c r="AA632" s="164">
        <f>IF(A12taxstdlife="n/a","n/a",IF(AA$3&gt;(A12taxstdlife+$E632),((Input!$N$154+Input!$N$120)*$N$7)-SUM($N632:Z632),((Input!$N$154+Input!$N$120)*$N$7)/A12taxstdlife))</f>
        <v>0</v>
      </c>
      <c r="AB632" s="164">
        <f>IF(A12taxstdlife="n/a","n/a",IF(AB$3&gt;(A12taxstdlife+$E632),((Input!$N$154+Input!$N$120)*$N$7)-SUM($N632:AA632),((Input!$N$154+Input!$N$120)*$N$7)/A12taxstdlife))</f>
        <v>0</v>
      </c>
      <c r="AC632" s="164">
        <f>IF(A12taxstdlife="n/a","n/a",IF(AC$3&gt;(A12taxstdlife+$E632),((Input!$N$154+Input!$N$120)*$N$7)-SUM($N632:AB632),((Input!$N$154+Input!$N$120)*$N$7)/A12taxstdlife))</f>
        <v>0</v>
      </c>
      <c r="AD632" s="164">
        <f>IF(A12taxstdlife="n/a","n/a",IF(AD$3&gt;(A12taxstdlife+$E632),((Input!$N$154+Input!$N$120)*$N$7)-SUM($N632:AC632),((Input!$N$154+Input!$N$120)*$N$7)/A12taxstdlife))</f>
        <v>0</v>
      </c>
      <c r="AE632" s="164">
        <f>IF(A12taxstdlife="n/a","n/a",IF(AE$3&gt;(A12taxstdlife+$E632),((Input!$N$154+Input!$N$120)*$N$7)-SUM($N632:AD632),((Input!$N$154+Input!$N$120)*$N$7)/A12taxstdlife))</f>
        <v>0</v>
      </c>
      <c r="AF632" s="164">
        <f>IF(A12taxstdlife="n/a","n/a",IF(AF$3&gt;(A12taxstdlife+$E632),((Input!$N$154+Input!$N$120)*$N$7)-SUM($N632:AE632),((Input!$N$154+Input!$N$120)*$N$7)/A12taxstdlife))</f>
        <v>0</v>
      </c>
      <c r="AG632" s="164">
        <f>IF(A12taxstdlife="n/a","n/a",IF(AG$3&gt;(A12taxstdlife+$E632),((Input!$N$154+Input!$N$120)*$N$7)-SUM($N632:AF632),((Input!$N$154+Input!$N$120)*$N$7)/A12taxstdlife))</f>
        <v>0</v>
      </c>
      <c r="AH632" s="164">
        <f>IF(A12taxstdlife="n/a","n/a",IF(AH$3&gt;(A12taxstdlife+$E632),((Input!$N$154+Input!$N$120)*$N$7)-SUM($N632:AG632),((Input!$N$154+Input!$N$120)*$N$7)/A12taxstdlife))</f>
        <v>0</v>
      </c>
      <c r="AI632" s="164">
        <f>IF(A12taxstdlife="n/a","n/a",IF(AI$3&gt;(A12taxstdlife+$E632),((Input!$N$154+Input!$N$120)*$N$7)-SUM($N632:AH632),((Input!$N$154+Input!$N$120)*$N$7)/A12taxstdlife))</f>
        <v>0</v>
      </c>
      <c r="AJ632" s="164">
        <f>IF(A12taxstdlife="n/a","n/a",IF(AJ$3&gt;(A12taxstdlife+$E632),((Input!$N$154+Input!$N$120)*$N$7)-SUM($N632:AI632),((Input!$N$154+Input!$N$120)*$N$7)/A12taxstdlife))</f>
        <v>0</v>
      </c>
      <c r="AK632" s="164">
        <f>IF(A12taxstdlife="n/a","n/a",IF(AK$3&gt;(A12taxstdlife+$E632),((Input!$N$154+Input!$N$120)*$N$7)-SUM($N632:AJ632),((Input!$N$154+Input!$N$120)*$N$7)/A12taxstdlife))</f>
        <v>0</v>
      </c>
      <c r="AL632" s="164">
        <f>IF(A12taxstdlife="n/a","n/a",IF(AL$3&gt;(A12taxstdlife+$E632),((Input!$N$154+Input!$N$120)*$N$7)-SUM($N632:AK632),((Input!$N$154+Input!$N$120)*$N$7)/A12taxstdlife))</f>
        <v>0</v>
      </c>
      <c r="AM632" s="164">
        <f>IF(A12taxstdlife="n/a","n/a",IF(AM$3&gt;(A12taxstdlife+$E632),((Input!$N$154+Input!$N$120)*$N$7)-SUM($N632:AL632),((Input!$N$154+Input!$N$120)*$N$7)/A12taxstdlife))</f>
        <v>0</v>
      </c>
      <c r="AN632" s="164">
        <f>IF(A12taxstdlife="n/a","n/a",IF(AN$3&gt;(A12taxstdlife+$E632),((Input!$N$154+Input!$N$120)*$N$7)-SUM($N632:AM632),((Input!$N$154+Input!$N$120)*$N$7)/A12taxstdlife))</f>
        <v>0</v>
      </c>
      <c r="AO632" s="164">
        <f>IF(A12taxstdlife="n/a","n/a",IF(AO$3&gt;(A12taxstdlife+$E632),((Input!$N$154+Input!$N$120)*$N$7)-SUM($N632:AN632),((Input!$N$154+Input!$N$120)*$N$7)/A12taxstdlife))</f>
        <v>0</v>
      </c>
      <c r="AP632" s="164">
        <f>IF(A12taxstdlife="n/a","n/a",IF(AP$3&gt;(A12taxstdlife+$E632),((Input!$N$154+Input!$N$120)*$N$7)-SUM($N632:AO632),((Input!$N$154+Input!$N$120)*$N$7)/A12taxstdlife))</f>
        <v>0</v>
      </c>
      <c r="AQ632" s="164">
        <f>IF(A12taxstdlife="n/a","n/a",IF(AQ$3&gt;(A12taxstdlife+$E632),((Input!$N$154+Input!$N$120)*$N$7)-SUM($N632:AP632),((Input!$N$154+Input!$N$120)*$N$7)/A12taxstdlife))</f>
        <v>0</v>
      </c>
      <c r="AR632" s="164">
        <f>IF(A12taxstdlife="n/a","n/a",IF(AR$3&gt;(A12taxstdlife+$E632),((Input!$N$154+Input!$N$120)*$N$7)-SUM($N632:AQ632),((Input!$N$154+Input!$N$120)*$N$7)/A12taxstdlife))</f>
        <v>0</v>
      </c>
      <c r="AS632" s="164">
        <f>IF(A12taxstdlife="n/a","n/a",IF(AS$3&gt;(A12taxstdlife+$E632),((Input!$N$154+Input!$N$120)*$N$7)-SUM($N632:AR632),((Input!$N$154+Input!$N$120)*$N$7)/A12taxstdlife))</f>
        <v>0</v>
      </c>
      <c r="AT632" s="164">
        <f>IF(A12taxstdlife="n/a","n/a",IF(AT$3&gt;(A12taxstdlife+$E632),((Input!$N$154+Input!$N$120)*$N$7)-SUM($N632:AS632),((Input!$N$154+Input!$N$120)*$N$7)/A12taxstdlife))</f>
        <v>0</v>
      </c>
      <c r="AU632" s="164">
        <f>IF(A12taxstdlife="n/a","n/a",IF(AU$3&gt;(A12taxstdlife+$E632),((Input!$N$154+Input!$N$120)*$N$7)-SUM($N632:AT632),((Input!$N$154+Input!$N$120)*$N$7)/A12taxstdlife))</f>
        <v>0</v>
      </c>
      <c r="AV632" s="164">
        <f>IF(A12taxstdlife="n/a","n/a",IF(AV$3&gt;(A12taxstdlife+$E632),((Input!$N$154+Input!$N$120)*$N$7)-SUM($N632:AU632),((Input!$N$154+Input!$N$120)*$N$7)/A12taxstdlife))</f>
        <v>0</v>
      </c>
      <c r="AW632" s="164">
        <f>IF(A12taxstdlife="n/a","n/a",IF(AW$3&gt;(A12taxstdlife+$E632),((Input!$N$154+Input!$N$120)*$N$7)-SUM($N632:AV632),((Input!$N$154+Input!$N$120)*$N$7)/A12taxstdlife))</f>
        <v>0</v>
      </c>
      <c r="AX632" s="164">
        <f>IF(A12taxstdlife="n/a","n/a",IF(AX$3&gt;(A12taxstdlife+$E632),((Input!$N$154+Input!$N$120)*$N$7)-SUM($N632:AW632),((Input!$N$154+Input!$N$120)*$N$7)/A12taxstdlife))</f>
        <v>0</v>
      </c>
      <c r="AY632" s="164">
        <f>IF(A12taxstdlife="n/a","n/a",IF(AY$3&gt;(A12taxstdlife+$E632),((Input!$N$154+Input!$N$120)*$N$7)-SUM($N632:AX632),((Input!$N$154+Input!$N$120)*$N$7)/A12taxstdlife))</f>
        <v>0</v>
      </c>
      <c r="AZ632" s="164">
        <f>IF(A12taxstdlife="n/a","n/a",IF(AZ$3&gt;(A12taxstdlife+$E632),((Input!$N$154+Input!$N$120)*$N$7)-SUM($N632:AY632),((Input!$N$154+Input!$N$120)*$N$7)/A12taxstdlife))</f>
        <v>0</v>
      </c>
      <c r="BA632" s="164">
        <f>IF(A12taxstdlife="n/a","n/a",IF(BA$3&gt;(A12taxstdlife+$E632),((Input!$N$154+Input!$N$120)*$N$7)-SUM($N632:AZ632),((Input!$N$154+Input!$N$120)*$N$7)/A12taxstdlife))</f>
        <v>0</v>
      </c>
      <c r="BB632" s="164">
        <f>IF(A12taxstdlife="n/a","n/a",IF(BB$3&gt;(A12taxstdlife+$E632),((Input!$N$154+Input!$N$120)*$N$7)-SUM($N632:BA632),((Input!$N$154+Input!$N$120)*$N$7)/A12taxstdlife))</f>
        <v>0</v>
      </c>
      <c r="BC632" s="164">
        <f>IF(A12taxstdlife="n/a","n/a",IF(BC$3&gt;(A12taxstdlife+$E632),((Input!$N$154+Input!$N$120)*$N$7)-SUM($N632:BB632),((Input!$N$154+Input!$N$120)*$N$7)/A12taxstdlife))</f>
        <v>0</v>
      </c>
      <c r="BD632" s="164">
        <f>IF(A12taxstdlife="n/a","n/a",IF(BD$3&gt;(A12taxstdlife+$E632),((Input!$N$154+Input!$N$120)*$N$7)-SUM($N632:BC632),((Input!$N$154+Input!$N$120)*$N$7)/A12taxstdlife))</f>
        <v>0</v>
      </c>
      <c r="BE632" s="164">
        <f>IF(A12taxstdlife="n/a","n/a",IF(BE$3&gt;(A12taxstdlife+$E632),((Input!$N$154+Input!$N$120)*$N$7)-SUM($N632:BD632),((Input!$N$154+Input!$N$120)*$N$7)/A12taxstdlife))</f>
        <v>0</v>
      </c>
      <c r="BF632" s="164">
        <f>IF(A12taxstdlife="n/a","n/a",IF(BF$3&gt;(A12taxstdlife+$E632),((Input!$N$154+Input!$N$120)*$N$7)-SUM($N632:BE632),((Input!$N$154+Input!$N$120)*$N$7)/A12taxstdlife))</f>
        <v>0</v>
      </c>
      <c r="BG632" s="164">
        <f>IF(A12taxstdlife="n/a","n/a",IF(BG$3&gt;(A12taxstdlife+$E632),((Input!$N$154+Input!$N$120)*$N$7)-SUM($N632:BF632),((Input!$N$154+Input!$N$120)*$N$7)/A12taxstdlife))</f>
        <v>0</v>
      </c>
      <c r="BH632" s="164">
        <f>IF(A12taxstdlife="n/a","n/a",IF(BH$3&gt;(A12taxstdlife+$E632),((Input!$N$154+Input!$N$120)*$N$7)-SUM($N632:BG632),((Input!$N$154+Input!$N$120)*$N$7)/A12taxstdlife))</f>
        <v>0</v>
      </c>
      <c r="BI632" s="164">
        <f>IF(A12taxstdlife="n/a","n/a",IF(BI$3&gt;(A12taxstdlife+$E632),((Input!$N$154+Input!$N$120)*$N$7)-SUM($N632:BH632),((Input!$N$154+Input!$N$120)*$N$7)/A12taxstdlife))</f>
        <v>0</v>
      </c>
      <c r="BJ632" s="18"/>
      <c r="BK632" s="18"/>
      <c r="BL632"/>
      <c r="BM632"/>
      <c r="BN632"/>
      <c r="BO632"/>
      <c r="BP632"/>
      <c r="BQ632"/>
      <c r="BR632"/>
      <c r="BS632"/>
      <c r="BT632"/>
      <c r="BU632"/>
      <c r="BV632"/>
      <c r="BW632"/>
      <c r="BX632"/>
      <c r="BY632"/>
      <c r="BZ632"/>
      <c r="CA632"/>
      <c r="CB632"/>
      <c r="CC632"/>
      <c r="CD632"/>
      <c r="CE632"/>
      <c r="CF632"/>
      <c r="CG632"/>
      <c r="CH632"/>
      <c r="CI632"/>
      <c r="CJ632"/>
      <c r="CK632"/>
      <c r="CL632"/>
      <c r="CM632"/>
      <c r="CN632"/>
      <c r="CO632"/>
      <c r="CP632"/>
      <c r="CQ632"/>
      <c r="CR632"/>
      <c r="CS632"/>
      <c r="CT632"/>
      <c r="CU632"/>
      <c r="CV632"/>
      <c r="CW632"/>
      <c r="CX632"/>
      <c r="CY632"/>
      <c r="CZ632"/>
      <c r="DA632"/>
      <c r="DB632"/>
      <c r="DC632"/>
      <c r="DD632"/>
      <c r="DE632"/>
      <c r="DF632"/>
      <c r="DG632"/>
      <c r="DH632"/>
      <c r="DI632"/>
      <c r="DJ632"/>
      <c r="DK632"/>
      <c r="DL632"/>
      <c r="DM632"/>
      <c r="DN632"/>
      <c r="DO632"/>
      <c r="DP632"/>
      <c r="DQ632"/>
      <c r="DR632"/>
      <c r="DS632"/>
      <c r="DT632"/>
      <c r="DU632"/>
      <c r="DV632"/>
      <c r="DW632"/>
      <c r="DX632"/>
      <c r="DY632"/>
      <c r="DZ632"/>
      <c r="EA632"/>
      <c r="EB632"/>
      <c r="EC632"/>
      <c r="ED632"/>
      <c r="EE632"/>
      <c r="EF632"/>
      <c r="EG632"/>
      <c r="EH632"/>
      <c r="EI632"/>
      <c r="EJ632"/>
      <c r="EK632"/>
      <c r="EL632"/>
      <c r="EM632"/>
      <c r="EN632"/>
      <c r="EO632"/>
      <c r="EP632"/>
      <c r="EQ632"/>
      <c r="ER632"/>
      <c r="ES632"/>
      <c r="ET632"/>
      <c r="EU632"/>
      <c r="EV632"/>
      <c r="EW632"/>
      <c r="EX632"/>
      <c r="EY632"/>
      <c r="EZ632"/>
      <c r="FA632"/>
      <c r="FB632"/>
      <c r="FC632"/>
      <c r="FD632"/>
      <c r="FE632"/>
      <c r="FF632"/>
      <c r="FG632"/>
      <c r="FH632"/>
      <c r="FI632"/>
      <c r="FJ632"/>
      <c r="FK632"/>
      <c r="FL632"/>
      <c r="FM632"/>
      <c r="FN632"/>
      <c r="FO632"/>
      <c r="FP632"/>
      <c r="FQ632"/>
      <c r="FR632"/>
      <c r="FS632"/>
      <c r="FT632"/>
      <c r="FU632"/>
      <c r="FV632"/>
      <c r="FW632"/>
      <c r="FX632"/>
      <c r="FY632"/>
      <c r="FZ632"/>
      <c r="GA632"/>
      <c r="GB632"/>
      <c r="GC632"/>
      <c r="GD632"/>
      <c r="GE632"/>
      <c r="GF632"/>
      <c r="GG632"/>
      <c r="GH632"/>
      <c r="GI632"/>
      <c r="GJ632"/>
      <c r="GK632"/>
      <c r="GL632"/>
      <c r="GM632"/>
      <c r="GN632"/>
      <c r="GO632"/>
      <c r="GP632"/>
      <c r="GQ632"/>
      <c r="GR632"/>
      <c r="GS632"/>
      <c r="GT632"/>
      <c r="GU632"/>
      <c r="GV632"/>
      <c r="GW632"/>
      <c r="GX632"/>
      <c r="GY632"/>
      <c r="GZ632"/>
      <c r="HA632"/>
      <c r="HB632"/>
      <c r="HC632"/>
      <c r="HD632"/>
      <c r="HE632"/>
      <c r="HF632"/>
      <c r="HG632"/>
      <c r="HH632"/>
      <c r="HI632"/>
      <c r="HJ632"/>
      <c r="HK632"/>
      <c r="HL632"/>
      <c r="HM632"/>
      <c r="HN632"/>
      <c r="HO632"/>
      <c r="HP632"/>
      <c r="HQ632"/>
      <c r="HR632"/>
      <c r="HS632"/>
      <c r="HT632"/>
      <c r="HU632"/>
      <c r="HV632"/>
      <c r="HW632"/>
      <c r="HX632"/>
      <c r="HY632"/>
      <c r="HZ632"/>
      <c r="IA632"/>
      <c r="IB632"/>
      <c r="IC632"/>
      <c r="ID632"/>
      <c r="IE632"/>
      <c r="IF632"/>
      <c r="IG632"/>
      <c r="IH632"/>
      <c r="II632"/>
      <c r="IJ632"/>
      <c r="IK632"/>
      <c r="IL632"/>
      <c r="IM632"/>
      <c r="IN632"/>
      <c r="IO632"/>
      <c r="IP632"/>
      <c r="IQ632"/>
      <c r="IR632"/>
      <c r="IS632"/>
      <c r="IT632"/>
      <c r="IU632"/>
      <c r="IV632"/>
    </row>
    <row r="633" spans="1:256" s="5" customFormat="1" hidden="1" outlineLevel="2" x14ac:dyDescent="0.2">
      <c r="A633" s="18"/>
      <c r="B633" s="18"/>
      <c r="C633" s="36"/>
      <c r="D633" s="485"/>
      <c r="E633" s="283">
        <v>9</v>
      </c>
      <c r="F633" s="38"/>
      <c r="G633" s="306"/>
      <c r="H633" s="308"/>
      <c r="I633" s="308"/>
      <c r="J633" s="308"/>
      <c r="K633" s="308"/>
      <c r="L633" s="308"/>
      <c r="M633" s="308"/>
      <c r="N633" s="308"/>
      <c r="O633" s="307"/>
      <c r="P633" s="164">
        <f>IF(A12taxstdlife="n/a","n/a",IF(P$3&gt;(A12taxstdlife+$E633),((Input!$O$154+Input!$O$120)*$O$7)-SUM($O633:O633),((Input!$O$154+Input!$O$120)*$O$7)/A12taxstdlife))</f>
        <v>0</v>
      </c>
      <c r="Q633" s="164">
        <f>IF(A12taxstdlife="n/a","n/a",IF(Q$3&gt;(A12taxstdlife+$E633),((Input!$O$154+Input!$O$120)*$O$7)-SUM($O633:P633),((Input!$O$154+Input!$O$120)*$O$7)/A12taxstdlife))</f>
        <v>0</v>
      </c>
      <c r="R633" s="164">
        <f>IF(A12taxstdlife="n/a","n/a",IF(R$3&gt;(A12taxstdlife+$E633),((Input!$O$154+Input!$O$120)*$O$7)-SUM($O633:Q633),((Input!$O$154+Input!$O$120)*$O$7)/A12taxstdlife))</f>
        <v>0</v>
      </c>
      <c r="S633" s="164">
        <f>IF(A12taxstdlife="n/a","n/a",IF(S$3&gt;(A12taxstdlife+$E633),((Input!$O$154+Input!$O$120)*$O$7)-SUM($O633:R633),((Input!$O$154+Input!$O$120)*$O$7)/A12taxstdlife))</f>
        <v>0</v>
      </c>
      <c r="T633" s="164">
        <f>IF(A12taxstdlife="n/a","n/a",IF(T$3&gt;(A12taxstdlife+$E633),((Input!$O$154+Input!$O$120)*$O$7)-SUM($O633:S633),((Input!$O$154+Input!$O$120)*$O$7)/A12taxstdlife))</f>
        <v>0</v>
      </c>
      <c r="U633" s="164">
        <f>IF(A12taxstdlife="n/a","n/a",IF(U$3&gt;(A12taxstdlife+$E633),((Input!$O$154+Input!$O$120)*$O$7)-SUM($O633:T633),((Input!$O$154+Input!$O$120)*$O$7)/A12taxstdlife))</f>
        <v>0</v>
      </c>
      <c r="V633" s="164">
        <f>IF(A12taxstdlife="n/a","n/a",IF(V$3&gt;(A12taxstdlife+$E633),((Input!$O$154+Input!$O$120)*$O$7)-SUM($O633:U633),((Input!$O$154+Input!$O$120)*$O$7)/A12taxstdlife))</f>
        <v>0</v>
      </c>
      <c r="W633" s="164">
        <f>IF(A12taxstdlife="n/a","n/a",IF(W$3&gt;(A12taxstdlife+$E633),((Input!$O$154+Input!$O$120)*$O$7)-SUM($O633:V633),((Input!$O$154+Input!$O$120)*$O$7)/A12taxstdlife))</f>
        <v>0</v>
      </c>
      <c r="X633" s="164">
        <f>IF(A12taxstdlife="n/a","n/a",IF(X$3&gt;(A12taxstdlife+$E633),((Input!$O$154+Input!$O$120)*$O$7)-SUM($O633:W633),((Input!$O$154+Input!$O$120)*$O$7)/A12taxstdlife))</f>
        <v>0</v>
      </c>
      <c r="Y633" s="164">
        <f>IF(A12taxstdlife="n/a","n/a",IF(Y$3&gt;(A12taxstdlife+$E633),((Input!$O$154+Input!$O$120)*$O$7)-SUM($O633:X633),((Input!$O$154+Input!$O$120)*$O$7)/A12taxstdlife))</f>
        <v>0</v>
      </c>
      <c r="Z633" s="164">
        <f>IF(A12taxstdlife="n/a","n/a",IF(Z$3&gt;(A12taxstdlife+$E633),((Input!$O$154+Input!$O$120)*$O$7)-SUM($O633:Y633),((Input!$O$154+Input!$O$120)*$O$7)/A12taxstdlife))</f>
        <v>0</v>
      </c>
      <c r="AA633" s="164">
        <f>IF(A12taxstdlife="n/a","n/a",IF(AA$3&gt;(A12taxstdlife+$E633),((Input!$O$154+Input!$O$120)*$O$7)-SUM($O633:Z633),((Input!$O$154+Input!$O$120)*$O$7)/A12taxstdlife))</f>
        <v>0</v>
      </c>
      <c r="AB633" s="164">
        <f>IF(A12taxstdlife="n/a","n/a",IF(AB$3&gt;(A12taxstdlife+$E633),((Input!$O$154+Input!$O$120)*$O$7)-SUM($O633:AA633),((Input!$O$154+Input!$O$120)*$O$7)/A12taxstdlife))</f>
        <v>0</v>
      </c>
      <c r="AC633" s="164">
        <f>IF(A12taxstdlife="n/a","n/a",IF(AC$3&gt;(A12taxstdlife+$E633),((Input!$O$154+Input!$O$120)*$O$7)-SUM($O633:AB633),((Input!$O$154+Input!$O$120)*$O$7)/A12taxstdlife))</f>
        <v>0</v>
      </c>
      <c r="AD633" s="164">
        <f>IF(A12taxstdlife="n/a","n/a",IF(AD$3&gt;(A12taxstdlife+$E633),((Input!$O$154+Input!$O$120)*$O$7)-SUM($O633:AC633),((Input!$O$154+Input!$O$120)*$O$7)/A12taxstdlife))</f>
        <v>0</v>
      </c>
      <c r="AE633" s="164">
        <f>IF(A12taxstdlife="n/a","n/a",IF(AE$3&gt;(A12taxstdlife+$E633),((Input!$O$154+Input!$O$120)*$O$7)-SUM($O633:AD633),((Input!$O$154+Input!$O$120)*$O$7)/A12taxstdlife))</f>
        <v>0</v>
      </c>
      <c r="AF633" s="164">
        <f>IF(A12taxstdlife="n/a","n/a",IF(AF$3&gt;(A12taxstdlife+$E633),((Input!$O$154+Input!$O$120)*$O$7)-SUM($O633:AE633),((Input!$O$154+Input!$O$120)*$O$7)/A12taxstdlife))</f>
        <v>0</v>
      </c>
      <c r="AG633" s="164">
        <f>IF(A12taxstdlife="n/a","n/a",IF(AG$3&gt;(A12taxstdlife+$E633),((Input!$O$154+Input!$O$120)*$O$7)-SUM($O633:AF633),((Input!$O$154+Input!$O$120)*$O$7)/A12taxstdlife))</f>
        <v>0</v>
      </c>
      <c r="AH633" s="164">
        <f>IF(A12taxstdlife="n/a","n/a",IF(AH$3&gt;(A12taxstdlife+$E633),((Input!$O$154+Input!$O$120)*$O$7)-SUM($O633:AG633),((Input!$O$154+Input!$O$120)*$O$7)/A12taxstdlife))</f>
        <v>0</v>
      </c>
      <c r="AI633" s="164">
        <f>IF(A12taxstdlife="n/a","n/a",IF(AI$3&gt;(A12taxstdlife+$E633),((Input!$O$154+Input!$O$120)*$O$7)-SUM($O633:AH633),((Input!$O$154+Input!$O$120)*$O$7)/A12taxstdlife))</f>
        <v>0</v>
      </c>
      <c r="AJ633" s="164">
        <f>IF(A12taxstdlife="n/a","n/a",IF(AJ$3&gt;(A12taxstdlife+$E633),((Input!$O$154+Input!$O$120)*$O$7)-SUM($O633:AI633),((Input!$O$154+Input!$O$120)*$O$7)/A12taxstdlife))</f>
        <v>0</v>
      </c>
      <c r="AK633" s="164">
        <f>IF(A12taxstdlife="n/a","n/a",IF(AK$3&gt;(A12taxstdlife+$E633),((Input!$O$154+Input!$O$120)*$O$7)-SUM($O633:AJ633),((Input!$O$154+Input!$O$120)*$O$7)/A12taxstdlife))</f>
        <v>0</v>
      </c>
      <c r="AL633" s="164">
        <f>IF(A12taxstdlife="n/a","n/a",IF(AL$3&gt;(A12taxstdlife+$E633),((Input!$O$154+Input!$O$120)*$O$7)-SUM($O633:AK633),((Input!$O$154+Input!$O$120)*$O$7)/A12taxstdlife))</f>
        <v>0</v>
      </c>
      <c r="AM633" s="164">
        <f>IF(A12taxstdlife="n/a","n/a",IF(AM$3&gt;(A12taxstdlife+$E633),((Input!$O$154+Input!$O$120)*$O$7)-SUM($O633:AL633),((Input!$O$154+Input!$O$120)*$O$7)/A12taxstdlife))</f>
        <v>0</v>
      </c>
      <c r="AN633" s="164">
        <f>IF(A12taxstdlife="n/a","n/a",IF(AN$3&gt;(A12taxstdlife+$E633),((Input!$O$154+Input!$O$120)*$O$7)-SUM($O633:AM633),((Input!$O$154+Input!$O$120)*$O$7)/A12taxstdlife))</f>
        <v>0</v>
      </c>
      <c r="AO633" s="164">
        <f>IF(A12taxstdlife="n/a","n/a",IF(AO$3&gt;(A12taxstdlife+$E633),((Input!$O$154+Input!$O$120)*$O$7)-SUM($O633:AN633),((Input!$O$154+Input!$O$120)*$O$7)/A12taxstdlife))</f>
        <v>0</v>
      </c>
      <c r="AP633" s="164">
        <f>IF(A12taxstdlife="n/a","n/a",IF(AP$3&gt;(A12taxstdlife+$E633),((Input!$O$154+Input!$O$120)*$O$7)-SUM($O633:AO633),((Input!$O$154+Input!$O$120)*$O$7)/A12taxstdlife))</f>
        <v>0</v>
      </c>
      <c r="AQ633" s="164">
        <f>IF(A12taxstdlife="n/a","n/a",IF(AQ$3&gt;(A12taxstdlife+$E633),((Input!$O$154+Input!$O$120)*$O$7)-SUM($O633:AP633),((Input!$O$154+Input!$O$120)*$O$7)/A12taxstdlife))</f>
        <v>0</v>
      </c>
      <c r="AR633" s="164">
        <f>IF(A12taxstdlife="n/a","n/a",IF(AR$3&gt;(A12taxstdlife+$E633),((Input!$O$154+Input!$O$120)*$O$7)-SUM($O633:AQ633),((Input!$O$154+Input!$O$120)*$O$7)/A12taxstdlife))</f>
        <v>0</v>
      </c>
      <c r="AS633" s="164">
        <f>IF(A12taxstdlife="n/a","n/a",IF(AS$3&gt;(A12taxstdlife+$E633),((Input!$O$154+Input!$O$120)*$O$7)-SUM($O633:AR633),((Input!$O$154+Input!$O$120)*$O$7)/A12taxstdlife))</f>
        <v>0</v>
      </c>
      <c r="AT633" s="164">
        <f>IF(A12taxstdlife="n/a","n/a",IF(AT$3&gt;(A12taxstdlife+$E633),((Input!$O$154+Input!$O$120)*$O$7)-SUM($O633:AS633),((Input!$O$154+Input!$O$120)*$O$7)/A12taxstdlife))</f>
        <v>0</v>
      </c>
      <c r="AU633" s="164">
        <f>IF(A12taxstdlife="n/a","n/a",IF(AU$3&gt;(A12taxstdlife+$E633),((Input!$O$154+Input!$O$120)*$O$7)-SUM($O633:AT633),((Input!$O$154+Input!$O$120)*$O$7)/A12taxstdlife))</f>
        <v>0</v>
      </c>
      <c r="AV633" s="164">
        <f>IF(A12taxstdlife="n/a","n/a",IF(AV$3&gt;(A12taxstdlife+$E633),((Input!$O$154+Input!$O$120)*$O$7)-SUM($O633:AU633),((Input!$O$154+Input!$O$120)*$O$7)/A12taxstdlife))</f>
        <v>0</v>
      </c>
      <c r="AW633" s="164">
        <f>IF(A12taxstdlife="n/a","n/a",IF(AW$3&gt;(A12taxstdlife+$E633),((Input!$O$154+Input!$O$120)*$O$7)-SUM($O633:AV633),((Input!$O$154+Input!$O$120)*$O$7)/A12taxstdlife))</f>
        <v>0</v>
      </c>
      <c r="AX633" s="164">
        <f>IF(A12taxstdlife="n/a","n/a",IF(AX$3&gt;(A12taxstdlife+$E633),((Input!$O$154+Input!$O$120)*$O$7)-SUM($O633:AW633),((Input!$O$154+Input!$O$120)*$O$7)/A12taxstdlife))</f>
        <v>0</v>
      </c>
      <c r="AY633" s="164">
        <f>IF(A12taxstdlife="n/a","n/a",IF(AY$3&gt;(A12taxstdlife+$E633),((Input!$O$154+Input!$O$120)*$O$7)-SUM($O633:AX633),((Input!$O$154+Input!$O$120)*$O$7)/A12taxstdlife))</f>
        <v>0</v>
      </c>
      <c r="AZ633" s="164">
        <f>IF(A12taxstdlife="n/a","n/a",IF(AZ$3&gt;(A12taxstdlife+$E633),((Input!$O$154+Input!$O$120)*$O$7)-SUM($O633:AY633),((Input!$O$154+Input!$O$120)*$O$7)/A12taxstdlife))</f>
        <v>0</v>
      </c>
      <c r="BA633" s="164">
        <f>IF(A12taxstdlife="n/a","n/a",IF(BA$3&gt;(A12taxstdlife+$E633),((Input!$O$154+Input!$O$120)*$O$7)-SUM($O633:AZ633),((Input!$O$154+Input!$O$120)*$O$7)/A12taxstdlife))</f>
        <v>0</v>
      </c>
      <c r="BB633" s="164">
        <f>IF(A12taxstdlife="n/a","n/a",IF(BB$3&gt;(A12taxstdlife+$E633),((Input!$O$154+Input!$O$120)*$O$7)-SUM($O633:BA633),((Input!$O$154+Input!$O$120)*$O$7)/A12taxstdlife))</f>
        <v>0</v>
      </c>
      <c r="BC633" s="164">
        <f>IF(A12taxstdlife="n/a","n/a",IF(BC$3&gt;(A12taxstdlife+$E633),((Input!$O$154+Input!$O$120)*$O$7)-SUM($O633:BB633),((Input!$O$154+Input!$O$120)*$O$7)/A12taxstdlife))</f>
        <v>0</v>
      </c>
      <c r="BD633" s="164">
        <f>IF(A12taxstdlife="n/a","n/a",IF(BD$3&gt;(A12taxstdlife+$E633),((Input!$O$154+Input!$O$120)*$O$7)-SUM($O633:BC633),((Input!$O$154+Input!$O$120)*$O$7)/A12taxstdlife))</f>
        <v>0</v>
      </c>
      <c r="BE633" s="164">
        <f>IF(A12taxstdlife="n/a","n/a",IF(BE$3&gt;(A12taxstdlife+$E633),((Input!$O$154+Input!$O$120)*$O$7)-SUM($O633:BD633),((Input!$O$154+Input!$O$120)*$O$7)/A12taxstdlife))</f>
        <v>0</v>
      </c>
      <c r="BF633" s="164">
        <f>IF(A12taxstdlife="n/a","n/a",IF(BF$3&gt;(A12taxstdlife+$E633),((Input!$O$154+Input!$O$120)*$O$7)-SUM($O633:BE633),((Input!$O$154+Input!$O$120)*$O$7)/A12taxstdlife))</f>
        <v>0</v>
      </c>
      <c r="BG633" s="164">
        <f>IF(A12taxstdlife="n/a","n/a",IF(BG$3&gt;(A12taxstdlife+$E633),((Input!$O$154+Input!$O$120)*$O$7)-SUM($O633:BF633),((Input!$O$154+Input!$O$120)*$O$7)/A12taxstdlife))</f>
        <v>0</v>
      </c>
      <c r="BH633" s="164">
        <f>IF(A12taxstdlife="n/a","n/a",IF(BH$3&gt;(A12taxstdlife+$E633),((Input!$O$154+Input!$O$120)*$O$7)-SUM($O633:BG633),((Input!$O$154+Input!$O$120)*$O$7)/A12taxstdlife))</f>
        <v>0</v>
      </c>
      <c r="BI633" s="164">
        <f>IF(A12taxstdlife="n/a","n/a",IF(BI$3&gt;(A12taxstdlife+$E633),((Input!$O$154+Input!$O$120)*$O$7)-SUM($O633:BH633),((Input!$O$154+Input!$O$120)*$O$7)/A12taxstdlife))</f>
        <v>0</v>
      </c>
      <c r="BJ633" s="18"/>
      <c r="BK633" s="18"/>
      <c r="BL633"/>
      <c r="BM633"/>
      <c r="BN633"/>
      <c r="BO633"/>
      <c r="BP633"/>
      <c r="BQ633"/>
      <c r="BR633"/>
      <c r="BS633"/>
      <c r="BT633"/>
      <c r="BU633"/>
      <c r="BV633"/>
      <c r="BW633"/>
      <c r="BX633"/>
      <c r="BY633"/>
      <c r="BZ633"/>
      <c r="CA633"/>
      <c r="CB633"/>
      <c r="CC633"/>
      <c r="CD633"/>
      <c r="CE633"/>
      <c r="CF633"/>
      <c r="CG633"/>
      <c r="CH633"/>
      <c r="CI633"/>
      <c r="CJ633"/>
      <c r="CK633"/>
      <c r="CL633"/>
      <c r="CM633"/>
      <c r="CN633"/>
      <c r="CO633"/>
      <c r="CP633"/>
      <c r="CQ633"/>
      <c r="CR633"/>
      <c r="CS633"/>
      <c r="CT633"/>
      <c r="CU633"/>
      <c r="CV633"/>
      <c r="CW633"/>
      <c r="CX633"/>
      <c r="CY633"/>
      <c r="CZ633"/>
      <c r="DA633"/>
      <c r="DB633"/>
      <c r="DC633"/>
      <c r="DD633"/>
      <c r="DE633"/>
      <c r="DF633"/>
      <c r="DG633"/>
      <c r="DH633"/>
      <c r="DI633"/>
      <c r="DJ633"/>
      <c r="DK633"/>
      <c r="DL633"/>
      <c r="DM633"/>
      <c r="DN633"/>
      <c r="DO633"/>
      <c r="DP633"/>
      <c r="DQ633"/>
      <c r="DR633"/>
      <c r="DS633"/>
      <c r="DT633"/>
      <c r="DU633"/>
      <c r="DV633"/>
      <c r="DW633"/>
      <c r="DX633"/>
      <c r="DY633"/>
      <c r="DZ633"/>
      <c r="EA633"/>
      <c r="EB633"/>
      <c r="EC633"/>
      <c r="ED633"/>
      <c r="EE633"/>
      <c r="EF633"/>
      <c r="EG633"/>
      <c r="EH633"/>
      <c r="EI633"/>
      <c r="EJ633"/>
      <c r="EK633"/>
      <c r="EL633"/>
      <c r="EM633"/>
      <c r="EN633"/>
      <c r="EO633"/>
      <c r="EP633"/>
      <c r="EQ633"/>
      <c r="ER633"/>
      <c r="ES633"/>
      <c r="ET633"/>
      <c r="EU633"/>
      <c r="EV633"/>
      <c r="EW633"/>
      <c r="EX633"/>
      <c r="EY633"/>
      <c r="EZ633"/>
      <c r="FA633"/>
      <c r="FB633"/>
      <c r="FC633"/>
      <c r="FD633"/>
      <c r="FE633"/>
      <c r="FF633"/>
      <c r="FG633"/>
      <c r="FH633"/>
      <c r="FI633"/>
      <c r="FJ633"/>
      <c r="FK633"/>
      <c r="FL633"/>
      <c r="FM633"/>
      <c r="FN633"/>
      <c r="FO633"/>
      <c r="FP633"/>
      <c r="FQ633"/>
      <c r="FR633"/>
      <c r="FS633"/>
      <c r="FT633"/>
      <c r="FU633"/>
      <c r="FV633"/>
      <c r="FW633"/>
      <c r="FX633"/>
      <c r="FY633"/>
      <c r="FZ633"/>
      <c r="GA633"/>
      <c r="GB633"/>
      <c r="GC633"/>
      <c r="GD633"/>
      <c r="GE633"/>
      <c r="GF633"/>
      <c r="GG633"/>
      <c r="GH633"/>
      <c r="GI633"/>
      <c r="GJ633"/>
      <c r="GK633"/>
      <c r="GL633"/>
      <c r="GM633"/>
      <c r="GN633"/>
      <c r="GO633"/>
      <c r="GP633"/>
      <c r="GQ633"/>
      <c r="GR633"/>
      <c r="GS633"/>
      <c r="GT633"/>
      <c r="GU633"/>
      <c r="GV633"/>
      <c r="GW633"/>
      <c r="GX633"/>
      <c r="GY633"/>
      <c r="GZ633"/>
      <c r="HA633"/>
      <c r="HB633"/>
      <c r="HC633"/>
      <c r="HD633"/>
      <c r="HE633"/>
      <c r="HF633"/>
      <c r="HG633"/>
      <c r="HH633"/>
      <c r="HI633"/>
      <c r="HJ633"/>
      <c r="HK633"/>
      <c r="HL633"/>
      <c r="HM633"/>
      <c r="HN633"/>
      <c r="HO633"/>
      <c r="HP633"/>
      <c r="HQ633"/>
      <c r="HR633"/>
      <c r="HS633"/>
      <c r="HT633"/>
      <c r="HU633"/>
      <c r="HV633"/>
      <c r="HW633"/>
      <c r="HX633"/>
      <c r="HY633"/>
      <c r="HZ633"/>
      <c r="IA633"/>
      <c r="IB633"/>
      <c r="IC633"/>
      <c r="ID633"/>
      <c r="IE633"/>
      <c r="IF633"/>
      <c r="IG633"/>
      <c r="IH633"/>
      <c r="II633"/>
      <c r="IJ633"/>
      <c r="IK633"/>
      <c r="IL633"/>
      <c r="IM633"/>
      <c r="IN633"/>
      <c r="IO633"/>
      <c r="IP633"/>
      <c r="IQ633"/>
      <c r="IR633"/>
      <c r="IS633"/>
      <c r="IT633"/>
      <c r="IU633"/>
      <c r="IV633"/>
    </row>
    <row r="634" spans="1:256" s="5" customFormat="1" hidden="1" outlineLevel="2" x14ac:dyDescent="0.2">
      <c r="A634" s="18"/>
      <c r="B634" s="18"/>
      <c r="C634" s="36"/>
      <c r="D634" s="485"/>
      <c r="E634" s="284">
        <v>10</v>
      </c>
      <c r="F634" s="38"/>
      <c r="G634" s="306"/>
      <c r="H634" s="308"/>
      <c r="I634" s="308"/>
      <c r="J634" s="308"/>
      <c r="K634" s="308"/>
      <c r="L634" s="308"/>
      <c r="M634" s="308"/>
      <c r="N634" s="308"/>
      <c r="O634" s="308"/>
      <c r="P634" s="307"/>
      <c r="Q634" s="164">
        <f>IF(A12taxstdlife="n/a","n/a",IF(Q$3&gt;(A12taxstdlife+$E634),((Input!$P$154+Input!$P$120)*$P$7)-SUM($P634:P634),((Input!$P$154+Input!$P$120)*$P$7)/A12taxstdlife))</f>
        <v>0</v>
      </c>
      <c r="R634" s="164">
        <f>IF(A12taxstdlife="n/a","n/a",IF(R$3&gt;(A12taxstdlife+$E634),((Input!$P$154+Input!$P$120)*$P$7)-SUM($P634:Q634),((Input!$P$154+Input!$P$120)*$P$7)/A12taxstdlife))</f>
        <v>0</v>
      </c>
      <c r="S634" s="164">
        <f>IF(A12taxstdlife="n/a","n/a",IF(S$3&gt;(A12taxstdlife+$E634),((Input!$P$154+Input!$P$120)*$P$7)-SUM($P634:R634),((Input!$P$154+Input!$P$120)*$P$7)/A12taxstdlife))</f>
        <v>0</v>
      </c>
      <c r="T634" s="164">
        <f>IF(A12taxstdlife="n/a","n/a",IF(T$3&gt;(A12taxstdlife+$E634),((Input!$P$154+Input!$P$120)*$P$7)-SUM($P634:S634),((Input!$P$154+Input!$P$120)*$P$7)/A12taxstdlife))</f>
        <v>0</v>
      </c>
      <c r="U634" s="164">
        <f>IF(A12taxstdlife="n/a","n/a",IF(U$3&gt;(A12taxstdlife+$E634),((Input!$P$154+Input!$P$120)*$P$7)-SUM($P634:T634),((Input!$P$154+Input!$P$120)*$P$7)/A12taxstdlife))</f>
        <v>0</v>
      </c>
      <c r="V634" s="164">
        <f>IF(A12taxstdlife="n/a","n/a",IF(V$3&gt;(A12taxstdlife+$E634),((Input!$P$154+Input!$P$120)*$P$7)-SUM($P634:U634),((Input!$P$154+Input!$P$120)*$P$7)/A12taxstdlife))</f>
        <v>0</v>
      </c>
      <c r="W634" s="164">
        <f>IF(A12taxstdlife="n/a","n/a",IF(W$3&gt;(A12taxstdlife+$E634),((Input!$P$154+Input!$P$120)*$P$7)-SUM($P634:V634),((Input!$P$154+Input!$P$120)*$P$7)/A12taxstdlife))</f>
        <v>0</v>
      </c>
      <c r="X634" s="164">
        <f>IF(A12taxstdlife="n/a","n/a",IF(X$3&gt;(A12taxstdlife+$E634),((Input!$P$154+Input!$P$120)*$P$7)-SUM($P634:W634),((Input!$P$154+Input!$P$120)*$P$7)/A12taxstdlife))</f>
        <v>0</v>
      </c>
      <c r="Y634" s="164">
        <f>IF(A12taxstdlife="n/a","n/a",IF(Y$3&gt;(A12taxstdlife+$E634),((Input!$P$154+Input!$P$120)*$P$7)-SUM($P634:X634),((Input!$P$154+Input!$P$120)*$P$7)/A12taxstdlife))</f>
        <v>0</v>
      </c>
      <c r="Z634" s="164">
        <f>IF(A12taxstdlife="n/a","n/a",IF(Z$3&gt;(A12taxstdlife+$E634),((Input!$P$154+Input!$P$120)*$P$7)-SUM($P634:Y634),((Input!$P$154+Input!$P$120)*$P$7)/A12taxstdlife))</f>
        <v>0</v>
      </c>
      <c r="AA634" s="164">
        <f>IF(A12taxstdlife="n/a","n/a",IF(AA$3&gt;(A12taxstdlife+$E634),((Input!$P$154+Input!$P$120)*$P$7)-SUM($P634:Z634),((Input!$P$154+Input!$P$120)*$P$7)/A12taxstdlife))</f>
        <v>0</v>
      </c>
      <c r="AB634" s="164">
        <f>IF(A12taxstdlife="n/a","n/a",IF(AB$3&gt;(A12taxstdlife+$E634),((Input!$P$154+Input!$P$120)*$P$7)-SUM($P634:AA634),((Input!$P$154+Input!$P$120)*$P$7)/A12taxstdlife))</f>
        <v>0</v>
      </c>
      <c r="AC634" s="164">
        <f>IF(A12taxstdlife="n/a","n/a",IF(AC$3&gt;(A12taxstdlife+$E634),((Input!$P$154+Input!$P$120)*$P$7)-SUM($P634:AB634),((Input!$P$154+Input!$P$120)*$P$7)/A12taxstdlife))</f>
        <v>0</v>
      </c>
      <c r="AD634" s="164">
        <f>IF(A12taxstdlife="n/a","n/a",IF(AD$3&gt;(A12taxstdlife+$E634),((Input!$P$154+Input!$P$120)*$P$7)-SUM($P634:AC634),((Input!$P$154+Input!$P$120)*$P$7)/A12taxstdlife))</f>
        <v>0</v>
      </c>
      <c r="AE634" s="164">
        <f>IF(A12taxstdlife="n/a","n/a",IF(AE$3&gt;(A12taxstdlife+$E634),((Input!$P$154+Input!$P$120)*$P$7)-SUM($P634:AD634),((Input!$P$154+Input!$P$120)*$P$7)/A12taxstdlife))</f>
        <v>0</v>
      </c>
      <c r="AF634" s="164">
        <f>IF(A12taxstdlife="n/a","n/a",IF(AF$3&gt;(A12taxstdlife+$E634),((Input!$P$154+Input!$P$120)*$P$7)-SUM($P634:AE634),((Input!$P$154+Input!$P$120)*$P$7)/A12taxstdlife))</f>
        <v>0</v>
      </c>
      <c r="AG634" s="164">
        <f>IF(A12taxstdlife="n/a","n/a",IF(AG$3&gt;(A12taxstdlife+$E634),((Input!$P$154+Input!$P$120)*$P$7)-SUM($P634:AF634),((Input!$P$154+Input!$P$120)*$P$7)/A12taxstdlife))</f>
        <v>0</v>
      </c>
      <c r="AH634" s="164">
        <f>IF(A12taxstdlife="n/a","n/a",IF(AH$3&gt;(A12taxstdlife+$E634),((Input!$P$154+Input!$P$120)*$P$7)-SUM($P634:AG634),((Input!$P$154+Input!$P$120)*$P$7)/A12taxstdlife))</f>
        <v>0</v>
      </c>
      <c r="AI634" s="164">
        <f>IF(A12taxstdlife="n/a","n/a",IF(AI$3&gt;(A12taxstdlife+$E634),((Input!$P$154+Input!$P$120)*$P$7)-SUM($P634:AH634),((Input!$P$154+Input!$P$120)*$P$7)/A12taxstdlife))</f>
        <v>0</v>
      </c>
      <c r="AJ634" s="164">
        <f>IF(A12taxstdlife="n/a","n/a",IF(AJ$3&gt;(A12taxstdlife+$E634),((Input!$P$154+Input!$P$120)*$P$7)-SUM($P634:AI634),((Input!$P$154+Input!$P$120)*$P$7)/A12taxstdlife))</f>
        <v>0</v>
      </c>
      <c r="AK634" s="164">
        <f>IF(A12taxstdlife="n/a","n/a",IF(AK$3&gt;(A12taxstdlife+$E634),((Input!$P$154+Input!$P$120)*$P$7)-SUM($P634:AJ634),((Input!$P$154+Input!$P$120)*$P$7)/A12taxstdlife))</f>
        <v>0</v>
      </c>
      <c r="AL634" s="164">
        <f>IF(A12taxstdlife="n/a","n/a",IF(AL$3&gt;(A12taxstdlife+$E634),((Input!$P$154+Input!$P$120)*$P$7)-SUM($P634:AK634),((Input!$P$154+Input!$P$120)*$P$7)/A12taxstdlife))</f>
        <v>0</v>
      </c>
      <c r="AM634" s="164">
        <f>IF(A12taxstdlife="n/a","n/a",IF(AM$3&gt;(A12taxstdlife+$E634),((Input!$P$154+Input!$P$120)*$P$7)-SUM($P634:AL634),((Input!$P$154+Input!$P$120)*$P$7)/A12taxstdlife))</f>
        <v>0</v>
      </c>
      <c r="AN634" s="164">
        <f>IF(A12taxstdlife="n/a","n/a",IF(AN$3&gt;(A12taxstdlife+$E634),((Input!$P$154+Input!$P$120)*$P$7)-SUM($P634:AM634),((Input!$P$154+Input!$P$120)*$P$7)/A12taxstdlife))</f>
        <v>0</v>
      </c>
      <c r="AO634" s="164">
        <f>IF(A12taxstdlife="n/a","n/a",IF(AO$3&gt;(A12taxstdlife+$E634),((Input!$P$154+Input!$P$120)*$P$7)-SUM($P634:AN634),((Input!$P$154+Input!$P$120)*$P$7)/A12taxstdlife))</f>
        <v>0</v>
      </c>
      <c r="AP634" s="164">
        <f>IF(A12taxstdlife="n/a","n/a",IF(AP$3&gt;(A12taxstdlife+$E634),((Input!$P$154+Input!$P$120)*$P$7)-SUM($P634:AO634),((Input!$P$154+Input!$P$120)*$P$7)/A12taxstdlife))</f>
        <v>0</v>
      </c>
      <c r="AQ634" s="164">
        <f>IF(A12taxstdlife="n/a","n/a",IF(AQ$3&gt;(A12taxstdlife+$E634),((Input!$P$154+Input!$P$120)*$P$7)-SUM($P634:AP634),((Input!$P$154+Input!$P$120)*$P$7)/A12taxstdlife))</f>
        <v>0</v>
      </c>
      <c r="AR634" s="164">
        <f>IF(A12taxstdlife="n/a","n/a",IF(AR$3&gt;(A12taxstdlife+$E634),((Input!$P$154+Input!$P$120)*$P$7)-SUM($P634:AQ634),((Input!$P$154+Input!$P$120)*$P$7)/A12taxstdlife))</f>
        <v>0</v>
      </c>
      <c r="AS634" s="164">
        <f>IF(A12taxstdlife="n/a","n/a",IF(AS$3&gt;(A12taxstdlife+$E634),((Input!$P$154+Input!$P$120)*$P$7)-SUM($P634:AR634),((Input!$P$154+Input!$P$120)*$P$7)/A12taxstdlife))</f>
        <v>0</v>
      </c>
      <c r="AT634" s="164">
        <f>IF(A12taxstdlife="n/a","n/a",IF(AT$3&gt;(A12taxstdlife+$E634),((Input!$P$154+Input!$P$120)*$P$7)-SUM($P634:AS634),((Input!$P$154+Input!$P$120)*$P$7)/A12taxstdlife))</f>
        <v>0</v>
      </c>
      <c r="AU634" s="164">
        <f>IF(A12taxstdlife="n/a","n/a",IF(AU$3&gt;(A12taxstdlife+$E634),((Input!$P$154+Input!$P$120)*$P$7)-SUM($P634:AT634),((Input!$P$154+Input!$P$120)*$P$7)/A12taxstdlife))</f>
        <v>0</v>
      </c>
      <c r="AV634" s="164">
        <f>IF(A12taxstdlife="n/a","n/a",IF(AV$3&gt;(A12taxstdlife+$E634),((Input!$P$154+Input!$P$120)*$P$7)-SUM($P634:AU634),((Input!$P$154+Input!$P$120)*$P$7)/A12taxstdlife))</f>
        <v>0</v>
      </c>
      <c r="AW634" s="164">
        <f>IF(A12taxstdlife="n/a","n/a",IF(AW$3&gt;(A12taxstdlife+$E634),((Input!$P$154+Input!$P$120)*$P$7)-SUM($P634:AV634),((Input!$P$154+Input!$P$120)*$P$7)/A12taxstdlife))</f>
        <v>0</v>
      </c>
      <c r="AX634" s="164">
        <f>IF(A12taxstdlife="n/a","n/a",IF(AX$3&gt;(A12taxstdlife+$E634),((Input!$P$154+Input!$P$120)*$P$7)-SUM($P634:AW634),((Input!$P$154+Input!$P$120)*$P$7)/A12taxstdlife))</f>
        <v>0</v>
      </c>
      <c r="AY634" s="164">
        <f>IF(A12taxstdlife="n/a","n/a",IF(AY$3&gt;(A12taxstdlife+$E634),((Input!$P$154+Input!$P$120)*$P$7)-SUM($P634:AX634),((Input!$P$154+Input!$P$120)*$P$7)/A12taxstdlife))</f>
        <v>0</v>
      </c>
      <c r="AZ634" s="164">
        <f>IF(A12taxstdlife="n/a","n/a",IF(AZ$3&gt;(A12taxstdlife+$E634),((Input!$P$154+Input!$P$120)*$P$7)-SUM($P634:AY634),((Input!$P$154+Input!$P$120)*$P$7)/A12taxstdlife))</f>
        <v>0</v>
      </c>
      <c r="BA634" s="164">
        <f>IF(A12taxstdlife="n/a","n/a",IF(BA$3&gt;(A12taxstdlife+$E634),((Input!$P$154+Input!$P$120)*$P$7)-SUM($P634:AZ634),((Input!$P$154+Input!$P$120)*$P$7)/A12taxstdlife))</f>
        <v>0</v>
      </c>
      <c r="BB634" s="164">
        <f>IF(A12taxstdlife="n/a","n/a",IF(BB$3&gt;(A12taxstdlife+$E634),((Input!$P$154+Input!$P$120)*$P$7)-SUM($P634:BA634),((Input!$P$154+Input!$P$120)*$P$7)/A12taxstdlife))</f>
        <v>0</v>
      </c>
      <c r="BC634" s="164">
        <f>IF(A12taxstdlife="n/a","n/a",IF(BC$3&gt;(A12taxstdlife+$E634),((Input!$P$154+Input!$P$120)*$P$7)-SUM($P634:BB634),((Input!$P$154+Input!$P$120)*$P$7)/A12taxstdlife))</f>
        <v>0</v>
      </c>
      <c r="BD634" s="164">
        <f>IF(A12taxstdlife="n/a","n/a",IF(BD$3&gt;(A12taxstdlife+$E634),((Input!$P$154+Input!$P$120)*$P$7)-SUM($P634:BC634),((Input!$P$154+Input!$P$120)*$P$7)/A12taxstdlife))</f>
        <v>0</v>
      </c>
      <c r="BE634" s="164">
        <f>IF(A12taxstdlife="n/a","n/a",IF(BE$3&gt;(A12taxstdlife+$E634),((Input!$P$154+Input!$P$120)*$P$7)-SUM($P634:BD634),((Input!$P$154+Input!$P$120)*$P$7)/A12taxstdlife))</f>
        <v>0</v>
      </c>
      <c r="BF634" s="164">
        <f>IF(A12taxstdlife="n/a","n/a",IF(BF$3&gt;(A12taxstdlife+$E634),((Input!$P$154+Input!$P$120)*$P$7)-SUM($P634:BE634),((Input!$P$154+Input!$P$120)*$P$7)/A12taxstdlife))</f>
        <v>0</v>
      </c>
      <c r="BG634" s="164">
        <f>IF(A12taxstdlife="n/a","n/a",IF(BG$3&gt;(A12taxstdlife+$E634),((Input!$P$154+Input!$P$120)*$P$7)-SUM($P634:BF634),((Input!$P$154+Input!$P$120)*$P$7)/A12taxstdlife))</f>
        <v>0</v>
      </c>
      <c r="BH634" s="164">
        <f>IF(A12taxstdlife="n/a","n/a",IF(BH$3&gt;(A12taxstdlife+$E634),((Input!$P$154+Input!$P$120)*$P$7)-SUM($P634:BG634),((Input!$P$154+Input!$P$120)*$P$7)/A12taxstdlife))</f>
        <v>0</v>
      </c>
      <c r="BI634" s="164">
        <f>IF(A12taxstdlife="n/a","n/a",IF(BI$3&gt;(A12taxstdlife+$E634),((Input!$P$154+Input!$P$120)*$P$7)-SUM($P634:BH634),((Input!$P$154+Input!$P$120)*$P$7)/A12taxstdlife))</f>
        <v>0</v>
      </c>
      <c r="BJ634" s="18"/>
      <c r="BK634" s="18"/>
      <c r="BL634"/>
      <c r="BM634"/>
      <c r="BN634"/>
      <c r="BO634"/>
      <c r="BP634"/>
      <c r="BQ634"/>
      <c r="BR634"/>
      <c r="BS634"/>
      <c r="BT634"/>
      <c r="BU634"/>
      <c r="BV634"/>
      <c r="BW634"/>
      <c r="BX634"/>
      <c r="BY634"/>
      <c r="BZ634"/>
      <c r="CA634"/>
      <c r="CB634"/>
      <c r="CC634"/>
      <c r="CD634"/>
      <c r="CE634"/>
      <c r="CF634"/>
      <c r="CG634"/>
      <c r="CH634"/>
      <c r="CI634"/>
      <c r="CJ634"/>
      <c r="CK634"/>
      <c r="CL634"/>
      <c r="CM634"/>
      <c r="CN634"/>
      <c r="CO634"/>
      <c r="CP634"/>
      <c r="CQ634"/>
      <c r="CR634"/>
      <c r="CS634"/>
      <c r="CT634"/>
      <c r="CU634"/>
      <c r="CV634"/>
      <c r="CW634"/>
      <c r="CX634"/>
      <c r="CY634"/>
      <c r="CZ634"/>
      <c r="DA634"/>
      <c r="DB634"/>
      <c r="DC634"/>
      <c r="DD634"/>
      <c r="DE634"/>
      <c r="DF634"/>
      <c r="DG634"/>
      <c r="DH634"/>
      <c r="DI634"/>
      <c r="DJ634"/>
      <c r="DK634"/>
      <c r="DL634"/>
      <c r="DM634"/>
      <c r="DN634"/>
      <c r="DO634"/>
      <c r="DP634"/>
      <c r="DQ634"/>
      <c r="DR634"/>
      <c r="DS634"/>
      <c r="DT634"/>
      <c r="DU634"/>
      <c r="DV634"/>
      <c r="DW634"/>
      <c r="DX634"/>
      <c r="DY634"/>
      <c r="DZ634"/>
      <c r="EA634"/>
      <c r="EB634"/>
      <c r="EC634"/>
      <c r="ED634"/>
      <c r="EE634"/>
      <c r="EF634"/>
      <c r="EG634"/>
      <c r="EH634"/>
      <c r="EI634"/>
      <c r="EJ634"/>
      <c r="EK634"/>
      <c r="EL634"/>
      <c r="EM634"/>
      <c r="EN634"/>
      <c r="EO634"/>
      <c r="EP634"/>
      <c r="EQ634"/>
      <c r="ER634"/>
      <c r="ES634"/>
      <c r="ET634"/>
      <c r="EU634"/>
      <c r="EV634"/>
      <c r="EW634"/>
      <c r="EX634"/>
      <c r="EY634"/>
      <c r="EZ634"/>
      <c r="FA634"/>
      <c r="FB634"/>
      <c r="FC634"/>
      <c r="FD634"/>
      <c r="FE634"/>
      <c r="FF634"/>
      <c r="FG634"/>
      <c r="FH634"/>
      <c r="FI634"/>
      <c r="FJ634"/>
      <c r="FK634"/>
      <c r="FL634"/>
      <c r="FM634"/>
      <c r="FN634"/>
      <c r="FO634"/>
      <c r="FP634"/>
      <c r="FQ634"/>
      <c r="FR634"/>
      <c r="FS634"/>
      <c r="FT634"/>
      <c r="FU634"/>
      <c r="FV634"/>
      <c r="FW634"/>
      <c r="FX634"/>
      <c r="FY634"/>
      <c r="FZ634"/>
      <c r="GA634"/>
      <c r="GB634"/>
      <c r="GC634"/>
      <c r="GD634"/>
      <c r="GE634"/>
      <c r="GF634"/>
      <c r="GG634"/>
      <c r="GH634"/>
      <c r="GI634"/>
      <c r="GJ634"/>
      <c r="GK634"/>
      <c r="GL634"/>
      <c r="GM634"/>
      <c r="GN634"/>
      <c r="GO634"/>
      <c r="GP634"/>
      <c r="GQ634"/>
      <c r="GR634"/>
      <c r="GS634"/>
      <c r="GT634"/>
      <c r="GU634"/>
      <c r="GV634"/>
      <c r="GW634"/>
      <c r="GX634"/>
      <c r="GY634"/>
      <c r="GZ634"/>
      <c r="HA634"/>
      <c r="HB634"/>
      <c r="HC634"/>
      <c r="HD634"/>
      <c r="HE634"/>
      <c r="HF634"/>
      <c r="HG634"/>
      <c r="HH634"/>
      <c r="HI634"/>
      <c r="HJ634"/>
      <c r="HK634"/>
      <c r="HL634"/>
      <c r="HM634"/>
      <c r="HN634"/>
      <c r="HO634"/>
      <c r="HP634"/>
      <c r="HQ634"/>
      <c r="HR634"/>
      <c r="HS634"/>
      <c r="HT634"/>
      <c r="HU634"/>
      <c r="HV634"/>
      <c r="HW634"/>
      <c r="HX634"/>
      <c r="HY634"/>
      <c r="HZ634"/>
      <c r="IA634"/>
      <c r="IB634"/>
      <c r="IC634"/>
      <c r="ID634"/>
      <c r="IE634"/>
      <c r="IF634"/>
      <c r="IG634"/>
      <c r="IH634"/>
      <c r="II634"/>
      <c r="IJ634"/>
      <c r="IK634"/>
      <c r="IL634"/>
      <c r="IM634"/>
      <c r="IN634"/>
      <c r="IO634"/>
      <c r="IP634"/>
      <c r="IQ634"/>
      <c r="IR634"/>
      <c r="IS634"/>
      <c r="IT634"/>
      <c r="IU634"/>
      <c r="IV634"/>
    </row>
    <row r="635" spans="1:256" s="5" customFormat="1" hidden="1" outlineLevel="1" x14ac:dyDescent="0.2">
      <c r="A635" s="18"/>
      <c r="B635" s="18"/>
      <c r="C635" s="36" t="str">
        <f>Asset12</f>
        <v>132kV wood pole lines</v>
      </c>
      <c r="D635" s="18"/>
      <c r="E635" s="18"/>
      <c r="F635" s="33"/>
      <c r="G635" s="159">
        <f t="shared" ref="G635:AL635" si="128">SUM(G623:G634)</f>
        <v>0.76624962948174224</v>
      </c>
      <c r="H635" s="159">
        <f t="shared" si="128"/>
        <v>0.79073532821204084</v>
      </c>
      <c r="I635" s="159">
        <f t="shared" si="128"/>
        <v>0.83144022097248649</v>
      </c>
      <c r="J635" s="159">
        <f t="shared" si="128"/>
        <v>0.88593604298336659</v>
      </c>
      <c r="K635" s="159">
        <f t="shared" si="128"/>
        <v>0.93508512589002635</v>
      </c>
      <c r="L635" s="159">
        <f t="shared" si="128"/>
        <v>0.98865530121813405</v>
      </c>
      <c r="M635" s="159">
        <f t="shared" si="128"/>
        <v>0.98865530121813405</v>
      </c>
      <c r="N635" s="159">
        <f t="shared" si="128"/>
        <v>0.98865530121813405</v>
      </c>
      <c r="O635" s="159">
        <f t="shared" si="128"/>
        <v>0.98865530121813405</v>
      </c>
      <c r="P635" s="159">
        <f t="shared" si="128"/>
        <v>0.98865530121813405</v>
      </c>
      <c r="Q635" s="159">
        <f t="shared" si="128"/>
        <v>0.98865530121813405</v>
      </c>
      <c r="R635" s="159">
        <f t="shared" si="128"/>
        <v>0.98865530121813405</v>
      </c>
      <c r="S635" s="159">
        <f t="shared" si="128"/>
        <v>0.98865530121813405</v>
      </c>
      <c r="T635" s="159">
        <f t="shared" si="128"/>
        <v>0.98865530121813405</v>
      </c>
      <c r="U635" s="159">
        <f t="shared" si="128"/>
        <v>0.98865530121813405</v>
      </c>
      <c r="V635" s="159">
        <f t="shared" si="128"/>
        <v>0.98865530121813405</v>
      </c>
      <c r="W635" s="159">
        <f t="shared" si="128"/>
        <v>0.98865530121813405</v>
      </c>
      <c r="X635" s="159">
        <f t="shared" si="128"/>
        <v>0.98865530121813405</v>
      </c>
      <c r="Y635" s="159">
        <f t="shared" si="128"/>
        <v>0.98865530121813405</v>
      </c>
      <c r="Z635" s="159">
        <f t="shared" si="128"/>
        <v>0.98865530121813405</v>
      </c>
      <c r="AA635" s="159">
        <f t="shared" si="128"/>
        <v>0.98865530121813405</v>
      </c>
      <c r="AB635" s="159">
        <f t="shared" si="128"/>
        <v>0.98865530121813405</v>
      </c>
      <c r="AC635" s="159">
        <f t="shared" si="128"/>
        <v>0.98865530121813405</v>
      </c>
      <c r="AD635" s="159">
        <f t="shared" si="128"/>
        <v>0.98865530121813405</v>
      </c>
      <c r="AE635" s="159">
        <f t="shared" si="128"/>
        <v>0.98865530121813405</v>
      </c>
      <c r="AF635" s="159">
        <f t="shared" si="128"/>
        <v>0.98865530121813405</v>
      </c>
      <c r="AG635" s="159">
        <f t="shared" si="128"/>
        <v>0.98865530121813405</v>
      </c>
      <c r="AH635" s="159">
        <f t="shared" si="128"/>
        <v>0.98865530121813405</v>
      </c>
      <c r="AI635" s="159">
        <f t="shared" si="128"/>
        <v>0.98865530121813405</v>
      </c>
      <c r="AJ635" s="159">
        <f t="shared" si="128"/>
        <v>0.98865530121813405</v>
      </c>
      <c r="AK635" s="159">
        <f t="shared" si="128"/>
        <v>0.98865530121813405</v>
      </c>
      <c r="AL635" s="159">
        <f t="shared" si="128"/>
        <v>0.92959556108956565</v>
      </c>
      <c r="AM635" s="159">
        <f t="shared" ref="AM635:BI635" si="129">SUM(AM623:AM634)</f>
        <v>0.22240567173639189</v>
      </c>
      <c r="AN635" s="159">
        <f t="shared" si="129"/>
        <v>0.22240567173639189</v>
      </c>
      <c r="AO635" s="159">
        <f t="shared" si="129"/>
        <v>0.22240567173639189</v>
      </c>
      <c r="AP635" s="159">
        <f t="shared" si="129"/>
        <v>0.22240567173639189</v>
      </c>
      <c r="AQ635" s="159">
        <f t="shared" si="129"/>
        <v>0.22240567173639189</v>
      </c>
      <c r="AR635" s="159">
        <f t="shared" si="129"/>
        <v>0.22240567173639189</v>
      </c>
      <c r="AS635" s="159">
        <f t="shared" si="129"/>
        <v>0.22240567173639189</v>
      </c>
      <c r="AT635" s="159">
        <f t="shared" si="129"/>
        <v>0.22240567173639189</v>
      </c>
      <c r="AU635" s="159">
        <f t="shared" si="129"/>
        <v>0.22240567173639189</v>
      </c>
      <c r="AV635" s="159">
        <f t="shared" si="129"/>
        <v>0.22240567173639189</v>
      </c>
      <c r="AW635" s="159">
        <f t="shared" si="129"/>
        <v>0.22240567173639189</v>
      </c>
      <c r="AX635" s="159">
        <f t="shared" si="129"/>
        <v>0.22240567173639189</v>
      </c>
      <c r="AY635" s="159">
        <f t="shared" si="129"/>
        <v>0.22240567173639189</v>
      </c>
      <c r="AZ635" s="159">
        <f t="shared" si="129"/>
        <v>0.22240567173639189</v>
      </c>
      <c r="BA635" s="159">
        <f t="shared" si="129"/>
        <v>0.22240567173639189</v>
      </c>
      <c r="BB635" s="159">
        <f t="shared" si="129"/>
        <v>0.22240567173639189</v>
      </c>
      <c r="BC635" s="159">
        <f t="shared" si="129"/>
        <v>0.21261139224427195</v>
      </c>
      <c r="BD635" s="159">
        <f t="shared" si="129"/>
        <v>0.18163801590191625</v>
      </c>
      <c r="BE635" s="159">
        <f t="shared" si="129"/>
        <v>0.13541675144129489</v>
      </c>
      <c r="BF635" s="159">
        <f t="shared" si="129"/>
        <v>8.3059625072102988E-2</v>
      </c>
      <c r="BG635" s="159">
        <f t="shared" si="129"/>
        <v>3.2142105196865778E-2</v>
      </c>
      <c r="BH635" s="159">
        <f t="shared" si="129"/>
        <v>0</v>
      </c>
      <c r="BI635" s="159">
        <f t="shared" si="129"/>
        <v>0</v>
      </c>
      <c r="BJ635" s="18"/>
      <c r="BK635" s="18"/>
      <c r="BL635"/>
      <c r="BM635"/>
      <c r="BN635"/>
      <c r="BO635"/>
      <c r="BP635"/>
      <c r="BQ635"/>
      <c r="BR635"/>
      <c r="BS635"/>
      <c r="BT635"/>
      <c r="BU635"/>
      <c r="BV635"/>
      <c r="BW635"/>
      <c r="BX635"/>
      <c r="BY635"/>
      <c r="BZ635"/>
      <c r="CA635"/>
      <c r="CB635"/>
      <c r="CC635"/>
      <c r="CD635"/>
      <c r="CE635"/>
      <c r="CF635"/>
      <c r="CG635"/>
      <c r="CH635"/>
      <c r="CI635"/>
      <c r="CJ635"/>
      <c r="CK635"/>
      <c r="CL635"/>
      <c r="CM635"/>
      <c r="CN635"/>
      <c r="CO635"/>
      <c r="CP635"/>
      <c r="CQ635"/>
      <c r="CR635"/>
      <c r="CS635"/>
      <c r="CT635"/>
      <c r="CU635"/>
      <c r="CV635"/>
      <c r="CW635"/>
      <c r="CX635"/>
      <c r="CY635"/>
      <c r="CZ635"/>
      <c r="DA635"/>
      <c r="DB635"/>
      <c r="DC635"/>
      <c r="DD635"/>
      <c r="DE635"/>
      <c r="DF635"/>
      <c r="DG635"/>
      <c r="DH635"/>
      <c r="DI635"/>
      <c r="DJ635"/>
      <c r="DK635"/>
      <c r="DL635"/>
      <c r="DM635"/>
      <c r="DN635"/>
      <c r="DO635"/>
      <c r="DP635"/>
      <c r="DQ635"/>
      <c r="DR635"/>
      <c r="DS635"/>
      <c r="DT635"/>
      <c r="DU635"/>
      <c r="DV635"/>
      <c r="DW635"/>
      <c r="DX635"/>
      <c r="DY635"/>
      <c r="DZ635"/>
      <c r="EA635"/>
      <c r="EB635"/>
      <c r="EC635"/>
      <c r="ED635"/>
      <c r="EE635"/>
      <c r="EF635"/>
      <c r="EG635"/>
      <c r="EH635"/>
      <c r="EI635"/>
      <c r="EJ635"/>
      <c r="EK635"/>
      <c r="EL635"/>
      <c r="EM635"/>
      <c r="EN635"/>
      <c r="EO635"/>
      <c r="EP635"/>
      <c r="EQ635"/>
      <c r="ER635"/>
      <c r="ES635"/>
      <c r="ET635"/>
      <c r="EU635"/>
      <c r="EV635"/>
      <c r="EW635"/>
      <c r="EX635"/>
      <c r="EY635"/>
      <c r="EZ635"/>
      <c r="FA635"/>
      <c r="FB635"/>
      <c r="FC635"/>
      <c r="FD635"/>
      <c r="FE635"/>
      <c r="FF635"/>
      <c r="FG635"/>
      <c r="FH635"/>
      <c r="FI635"/>
      <c r="FJ635"/>
      <c r="FK635"/>
      <c r="FL635"/>
      <c r="FM635"/>
      <c r="FN635"/>
      <c r="FO635"/>
      <c r="FP635"/>
      <c r="FQ635"/>
      <c r="FR635"/>
      <c r="FS635"/>
      <c r="FT635"/>
      <c r="FU635"/>
      <c r="FV635"/>
      <c r="FW635"/>
      <c r="FX635"/>
      <c r="FY635"/>
      <c r="FZ635"/>
      <c r="GA635"/>
      <c r="GB635"/>
      <c r="GC635"/>
      <c r="GD635"/>
      <c r="GE635"/>
      <c r="GF635"/>
      <c r="GG635"/>
      <c r="GH635"/>
      <c r="GI635"/>
      <c r="GJ635"/>
      <c r="GK635"/>
      <c r="GL635"/>
      <c r="GM635"/>
      <c r="GN635"/>
      <c r="GO635"/>
      <c r="GP635"/>
      <c r="GQ635"/>
      <c r="GR635"/>
      <c r="GS635"/>
      <c r="GT635"/>
      <c r="GU635"/>
      <c r="GV635"/>
      <c r="GW635"/>
      <c r="GX635"/>
      <c r="GY635"/>
      <c r="GZ635"/>
      <c r="HA635"/>
      <c r="HB635"/>
      <c r="HC635"/>
      <c r="HD635"/>
      <c r="HE635"/>
      <c r="HF635"/>
      <c r="HG635"/>
      <c r="HH635"/>
      <c r="HI635"/>
      <c r="HJ635"/>
      <c r="HK635"/>
      <c r="HL635"/>
      <c r="HM635"/>
      <c r="HN635"/>
      <c r="HO635"/>
      <c r="HP635"/>
      <c r="HQ635"/>
      <c r="HR635"/>
      <c r="HS635"/>
      <c r="HT635"/>
      <c r="HU635"/>
      <c r="HV635"/>
      <c r="HW635"/>
      <c r="HX635"/>
      <c r="HY635"/>
      <c r="HZ635"/>
      <c r="IA635"/>
      <c r="IB635"/>
      <c r="IC635"/>
      <c r="ID635"/>
      <c r="IE635"/>
      <c r="IF635"/>
      <c r="IG635"/>
      <c r="IH635"/>
      <c r="II635"/>
      <c r="IJ635"/>
      <c r="IK635"/>
      <c r="IL635"/>
      <c r="IM635"/>
      <c r="IN635"/>
      <c r="IO635"/>
      <c r="IP635"/>
      <c r="IQ635"/>
      <c r="IR635"/>
      <c r="IS635"/>
      <c r="IT635"/>
      <c r="IU635"/>
      <c r="IV635"/>
    </row>
    <row r="636" spans="1:256" s="5" customFormat="1" hidden="1" outlineLevel="2" x14ac:dyDescent="0.2">
      <c r="A636" s="18"/>
      <c r="B636" s="43" t="str">
        <f>C648</f>
        <v>132kV feeders underground</v>
      </c>
      <c r="C636" s="44"/>
      <c r="D636" s="45" t="s">
        <v>72</v>
      </c>
      <c r="E636" s="44"/>
      <c r="F636" s="46"/>
      <c r="G636" s="163">
        <f>IF(G$3&gt;A13taxremlife,A13taxvalue-SUM($F636:F636),IF(A13taxremlife="N/A","n/a",A13taxvalue/A13taxremlife))</f>
        <v>13.252008827606401</v>
      </c>
      <c r="H636" s="163">
        <f>IF(H$3&gt;A13taxremlife,A13taxvalue-SUM($F636:G636),IF(A13taxremlife="N/A","n/a",A13taxvalue/A13taxremlife))</f>
        <v>13.252008827606401</v>
      </c>
      <c r="I636" s="163">
        <f>IF(I$3&gt;A13taxremlife,A13taxvalue-SUM($F636:H636),IF(A13taxremlife="N/A","n/a",A13taxvalue/A13taxremlife))</f>
        <v>13.252008827606401</v>
      </c>
      <c r="J636" s="163">
        <f>IF(J$3&gt;A13taxremlife,A13taxvalue-SUM($F636:I636),IF(A13taxremlife="N/A","n/a",A13taxvalue/A13taxremlife))</f>
        <v>13.252008827606401</v>
      </c>
      <c r="K636" s="163">
        <f>IF(K$3&gt;A13taxremlife,A13taxvalue-SUM($F636:J636),IF(A13taxremlife="N/A","n/a",A13taxvalue/A13taxremlife))</f>
        <v>13.252008827606401</v>
      </c>
      <c r="L636" s="163">
        <f>IF(L$3&gt;A13taxremlife,A13taxvalue-SUM($F636:K636),IF(A13taxremlife="N/A","n/a",A13taxvalue/A13taxremlife))</f>
        <v>13.252008827606401</v>
      </c>
      <c r="M636" s="163">
        <f>IF(M$3&gt;A13taxremlife,A13taxvalue-SUM($F636:L636),IF(A13taxremlife="N/A","n/a",A13taxvalue/A13taxremlife))</f>
        <v>13.252008827606401</v>
      </c>
      <c r="N636" s="163">
        <f>IF(N$3&gt;A13taxremlife,A13taxvalue-SUM($F636:M636),IF(A13taxremlife="N/A","n/a",A13taxvalue/A13taxremlife))</f>
        <v>13.252008827606401</v>
      </c>
      <c r="O636" s="163">
        <f>IF(O$3&gt;A13taxremlife,A13taxvalue-SUM($F636:N636),IF(A13taxremlife="N/A","n/a",A13taxvalue/A13taxremlife))</f>
        <v>13.252008827606401</v>
      </c>
      <c r="P636" s="163">
        <f>IF(P$3&gt;A13taxremlife,A13taxvalue-SUM($F636:O636),IF(A13taxremlife="N/A","n/a",A13taxvalue/A13taxremlife))</f>
        <v>13.252008827606401</v>
      </c>
      <c r="Q636" s="163">
        <f>IF(Q$3&gt;A13taxremlife,A13taxvalue-SUM($F636:P636),IF(A13taxremlife="N/A","n/a",A13taxvalue/A13taxremlife))</f>
        <v>13.252008827606401</v>
      </c>
      <c r="R636" s="163">
        <f>IF(R$3&gt;A13taxremlife,A13taxvalue-SUM($F636:Q636),IF(A13taxremlife="N/A","n/a",A13taxvalue/A13taxremlife))</f>
        <v>13.252008827606401</v>
      </c>
      <c r="S636" s="163">
        <f>IF(S$3&gt;A13taxremlife,A13taxvalue-SUM($F636:R636),IF(A13taxremlife="N/A","n/a",A13taxvalue/A13taxremlife))</f>
        <v>13.252008827606401</v>
      </c>
      <c r="T636" s="163">
        <f>IF(T$3&gt;A13taxremlife,A13taxvalue-SUM($F636:S636),IF(A13taxremlife="N/A","n/a",A13taxvalue/A13taxremlife))</f>
        <v>13.252008827606401</v>
      </c>
      <c r="U636" s="163">
        <f>IF(U$3&gt;A13taxremlife,A13taxvalue-SUM($F636:T636),IF(A13taxremlife="N/A","n/a",A13taxvalue/A13taxremlife))</f>
        <v>13.252008827606401</v>
      </c>
      <c r="V636" s="163">
        <f>IF(V$3&gt;A13taxremlife,A13taxvalue-SUM($F636:U636),IF(A13taxremlife="N/A","n/a",A13taxvalue/A13taxremlife))</f>
        <v>13.252008827606401</v>
      </c>
      <c r="W636" s="163">
        <f>IF(W$3&gt;A13taxremlife,A13taxvalue-SUM($F636:V636),IF(A13taxremlife="N/A","n/a",A13taxvalue/A13taxremlife))</f>
        <v>13.252008827606401</v>
      </c>
      <c r="X636" s="163">
        <f>IF(X$3&gt;A13taxremlife,A13taxvalue-SUM($F636:W636),IF(A13taxremlife="N/A","n/a",A13taxvalue/A13taxremlife))</f>
        <v>13.252008827606401</v>
      </c>
      <c r="Y636" s="163">
        <f>IF(Y$3&gt;A13taxremlife,A13taxvalue-SUM($F636:X636),IF(A13taxremlife="N/A","n/a",A13taxvalue/A13taxremlife))</f>
        <v>13.252008827606401</v>
      </c>
      <c r="Z636" s="163">
        <f>IF(Z$3&gt;A13taxremlife,A13taxvalue-SUM($F636:Y636),IF(A13taxremlife="N/A","n/a",A13taxvalue/A13taxremlife))</f>
        <v>13.252008827606401</v>
      </c>
      <c r="AA636" s="163">
        <f>IF(AA$3&gt;A13taxremlife,A13taxvalue-SUM($F636:Z636),IF(A13taxremlife="N/A","n/a",A13taxvalue/A13taxremlife))</f>
        <v>13.252008827606401</v>
      </c>
      <c r="AB636" s="163">
        <f>IF(AB$3&gt;A13taxremlife,A13taxvalue-SUM($F636:AA636),IF(A13taxremlife="N/A","n/a",A13taxvalue/A13taxremlife))</f>
        <v>13.252008827606401</v>
      </c>
      <c r="AC636" s="163">
        <f>IF(AC$3&gt;A13taxremlife,A13taxvalue-SUM($F636:AB636),IF(A13taxremlife="N/A","n/a",A13taxvalue/A13taxremlife))</f>
        <v>13.252008827606401</v>
      </c>
      <c r="AD636" s="163">
        <f>IF(AD$3&gt;A13taxremlife,A13taxvalue-SUM($F636:AC636),IF(A13taxremlife="N/A","n/a",A13taxvalue/A13taxremlife))</f>
        <v>13.252008827606401</v>
      </c>
      <c r="AE636" s="163">
        <f>IF(AE$3&gt;A13taxremlife,A13taxvalue-SUM($F636:AD636),IF(A13taxremlife="N/A","n/a",A13taxvalue/A13taxremlife))</f>
        <v>13.252008827606401</v>
      </c>
      <c r="AF636" s="163">
        <f>IF(AF$3&gt;A13taxremlife,A13taxvalue-SUM($F636:AE636),IF(A13taxremlife="N/A","n/a",A13taxvalue/A13taxremlife))</f>
        <v>13.252008827606401</v>
      </c>
      <c r="AG636" s="163">
        <f>IF(AG$3&gt;A13taxremlife,A13taxvalue-SUM($F636:AF636),IF(A13taxremlife="N/A","n/a",A13taxvalue/A13taxremlife))</f>
        <v>13.252008827606401</v>
      </c>
      <c r="AH636" s="163">
        <f>IF(AH$3&gt;A13taxremlife,A13taxvalue-SUM($F636:AG636),IF(A13taxremlife="N/A","n/a",A13taxvalue/A13taxremlife))</f>
        <v>13.252008827606401</v>
      </c>
      <c r="AI636" s="163">
        <f>IF(AI$3&gt;A13taxremlife,A13taxvalue-SUM($F636:AH636),IF(A13taxremlife="N/A","n/a",A13taxvalue/A13taxremlife))</f>
        <v>13.252008827606401</v>
      </c>
      <c r="AJ636" s="163">
        <f>IF(AJ$3&gt;A13taxremlife,A13taxvalue-SUM($F636:AI636),IF(A13taxremlife="N/A","n/a",A13taxvalue/A13taxremlife))</f>
        <v>13.252008827606401</v>
      </c>
      <c r="AK636" s="163">
        <f>IF(AK$3&gt;A13taxremlife,A13taxvalue-SUM($F636:AJ636),IF(A13taxremlife="N/A","n/a",A13taxvalue/A13taxremlife))</f>
        <v>13.252008827606401</v>
      </c>
      <c r="AL636" s="163">
        <f>IF(AL$3&gt;A13taxremlife,A13taxvalue-SUM($F636:AK636),IF(A13taxremlife="N/A","n/a",A13taxvalue/A13taxremlife))</f>
        <v>13.252008827606401</v>
      </c>
      <c r="AM636" s="163">
        <f>IF(AM$3&gt;A13taxremlife,A13taxvalue-SUM($F636:AL636),IF(A13taxremlife="N/A","n/a",A13taxvalue/A13taxremlife))</f>
        <v>13.252008827606401</v>
      </c>
      <c r="AN636" s="163">
        <f>IF(AN$3&gt;A13taxremlife,A13taxvalue-SUM($F636:AM636),IF(A13taxremlife="N/A","n/a",A13taxvalue/A13taxremlife))</f>
        <v>13.252008827606401</v>
      </c>
      <c r="AO636" s="163">
        <f>IF(AO$3&gt;A13taxremlife,A13taxvalue-SUM($F636:AN636),IF(A13taxremlife="N/A","n/a",A13taxvalue/A13taxremlife))</f>
        <v>13.252008827606401</v>
      </c>
      <c r="AP636" s="163">
        <f>IF(AP$3&gt;A13taxremlife,A13taxvalue-SUM($F636:AO636),IF(A13taxremlife="N/A","n/a",A13taxvalue/A13taxremlife))</f>
        <v>13.252008827606401</v>
      </c>
      <c r="AQ636" s="163">
        <f>IF(AQ$3&gt;A13taxremlife,A13taxvalue-SUM($F636:AP636),IF(A13taxremlife="N/A","n/a",A13taxvalue/A13taxremlife))</f>
        <v>13.252008827606401</v>
      </c>
      <c r="AR636" s="163">
        <f>IF(AR$3&gt;A13taxremlife,A13taxvalue-SUM($F636:AQ636),IF(A13taxremlife="N/A","n/a",A13taxvalue/A13taxremlife))</f>
        <v>13.252008827606401</v>
      </c>
      <c r="AS636" s="163">
        <f>IF(AS$3&gt;A13taxremlife,A13taxvalue-SUM($F636:AR636),IF(A13taxremlife="N/A","n/a",A13taxvalue/A13taxremlife))</f>
        <v>3.2401655436024157</v>
      </c>
      <c r="AT636" s="163">
        <f>IF(AT$3&gt;A13taxremlife,A13taxvalue-SUM($F636:AS636),IF(A13taxremlife="N/A","n/a",A13taxvalue/A13taxremlife))</f>
        <v>0</v>
      </c>
      <c r="AU636" s="163">
        <f>IF(AU$3&gt;A13taxremlife,A13taxvalue-SUM($F636:AT636),IF(A13taxremlife="N/A","n/a",A13taxvalue/A13taxremlife))</f>
        <v>0</v>
      </c>
      <c r="AV636" s="163">
        <f>IF(AV$3&gt;A13taxremlife,A13taxvalue-SUM($F636:AU636),IF(A13taxremlife="N/A","n/a",A13taxvalue/A13taxremlife))</f>
        <v>0</v>
      </c>
      <c r="AW636" s="163">
        <f>IF(AW$3&gt;A13taxremlife,A13taxvalue-SUM($F636:AV636),IF(A13taxremlife="N/A","n/a",A13taxvalue/A13taxremlife))</f>
        <v>0</v>
      </c>
      <c r="AX636" s="163">
        <f>IF(AX$3&gt;A13taxremlife,A13taxvalue-SUM($F636:AW636),IF(A13taxremlife="N/A","n/a",A13taxvalue/A13taxremlife))</f>
        <v>0</v>
      </c>
      <c r="AY636" s="163">
        <f>IF(AY$3&gt;A13taxremlife,A13taxvalue-SUM($F636:AX636),IF(A13taxremlife="N/A","n/a",A13taxvalue/A13taxremlife))</f>
        <v>0</v>
      </c>
      <c r="AZ636" s="163">
        <f>IF(AZ$3&gt;A13taxremlife,A13taxvalue-SUM($F636:AY636),IF(A13taxremlife="N/A","n/a",A13taxvalue/A13taxremlife))</f>
        <v>0</v>
      </c>
      <c r="BA636" s="163">
        <f>IF(BA$3&gt;A13taxremlife,A13taxvalue-SUM($F636:AZ636),IF(A13taxremlife="N/A","n/a",A13taxvalue/A13taxremlife))</f>
        <v>0</v>
      </c>
      <c r="BB636" s="163">
        <f>IF(BB$3&gt;A13taxremlife,A13taxvalue-SUM($F636:BA636),IF(A13taxremlife="N/A","n/a",A13taxvalue/A13taxremlife))</f>
        <v>0</v>
      </c>
      <c r="BC636" s="163">
        <f>IF(BC$3&gt;A13taxremlife,A13taxvalue-SUM($F636:BB636),IF(A13taxremlife="N/A","n/a",A13taxvalue/A13taxremlife))</f>
        <v>0</v>
      </c>
      <c r="BD636" s="163">
        <f>IF(BD$3&gt;A13taxremlife,A13taxvalue-SUM($F636:BC636),IF(A13taxremlife="N/A","n/a",A13taxvalue/A13taxremlife))</f>
        <v>0</v>
      </c>
      <c r="BE636" s="163">
        <f>IF(BE$3&gt;A13taxremlife,A13taxvalue-SUM($F636:BD636),IF(A13taxremlife="N/A","n/a",A13taxvalue/A13taxremlife))</f>
        <v>0</v>
      </c>
      <c r="BF636" s="163">
        <f>IF(BF$3&gt;A13taxremlife,A13taxvalue-SUM($F636:BE636),IF(A13taxremlife="N/A","n/a",A13taxvalue/A13taxremlife))</f>
        <v>0</v>
      </c>
      <c r="BG636" s="163">
        <f>IF(BG$3&gt;A13taxremlife,A13taxvalue-SUM($F636:BF636),IF(A13taxremlife="N/A","n/a",A13taxvalue/A13taxremlife))</f>
        <v>0</v>
      </c>
      <c r="BH636" s="163">
        <f>IF(BH$3&gt;A13taxremlife,A13taxvalue-SUM($F636:BG636),IF(A13taxremlife="N/A","n/a",A13taxvalue/A13taxremlife))</f>
        <v>0</v>
      </c>
      <c r="BI636" s="163">
        <f>IF(BI$3&gt;A13taxremlife,A13taxvalue-SUM($F636:BH636),IF(A13taxremlife="N/A","n/a",A13taxvalue/A13taxremlife))</f>
        <v>0</v>
      </c>
      <c r="BJ636" s="18"/>
      <c r="BK636" s="18"/>
      <c r="BL636"/>
      <c r="BM636"/>
      <c r="BN636"/>
      <c r="BO636"/>
      <c r="BP636"/>
      <c r="BQ636"/>
      <c r="BR636"/>
      <c r="BS636"/>
      <c r="BT636"/>
      <c r="BU636"/>
      <c r="BV636"/>
      <c r="BW636"/>
      <c r="BX636"/>
      <c r="BY636"/>
      <c r="BZ636"/>
      <c r="CA636"/>
      <c r="CB636"/>
      <c r="CC636"/>
      <c r="CD636"/>
      <c r="CE636"/>
      <c r="CF636"/>
      <c r="CG636"/>
      <c r="CH636"/>
      <c r="CI636"/>
      <c r="CJ636"/>
      <c r="CK636"/>
      <c r="CL636"/>
      <c r="CM636"/>
      <c r="CN636"/>
      <c r="CO636"/>
      <c r="CP636"/>
      <c r="CQ636"/>
      <c r="CR636"/>
      <c r="CS636"/>
      <c r="CT636"/>
      <c r="CU636"/>
      <c r="CV636"/>
      <c r="CW636"/>
      <c r="CX636"/>
      <c r="CY636"/>
      <c r="CZ636"/>
      <c r="DA636"/>
      <c r="DB636"/>
      <c r="DC636"/>
      <c r="DD636"/>
      <c r="DE636"/>
      <c r="DF636"/>
      <c r="DG636"/>
      <c r="DH636"/>
      <c r="DI636"/>
      <c r="DJ636"/>
      <c r="DK636"/>
      <c r="DL636"/>
      <c r="DM636"/>
      <c r="DN636"/>
      <c r="DO636"/>
      <c r="DP636"/>
      <c r="DQ636"/>
      <c r="DR636"/>
      <c r="DS636"/>
      <c r="DT636"/>
      <c r="DU636"/>
      <c r="DV636"/>
      <c r="DW636"/>
      <c r="DX636"/>
      <c r="DY636"/>
      <c r="DZ636"/>
      <c r="EA636"/>
      <c r="EB636"/>
      <c r="EC636"/>
      <c r="ED636"/>
      <c r="EE636"/>
      <c r="EF636"/>
      <c r="EG636"/>
      <c r="EH636"/>
      <c r="EI636"/>
      <c r="EJ636"/>
      <c r="EK636"/>
      <c r="EL636"/>
      <c r="EM636"/>
      <c r="EN636"/>
      <c r="EO636"/>
      <c r="EP636"/>
      <c r="EQ636"/>
      <c r="ER636"/>
      <c r="ES636"/>
      <c r="ET636"/>
      <c r="EU636"/>
      <c r="EV636"/>
      <c r="EW636"/>
      <c r="EX636"/>
      <c r="EY636"/>
      <c r="EZ636"/>
      <c r="FA636"/>
      <c r="FB636"/>
      <c r="FC636"/>
      <c r="FD636"/>
      <c r="FE636"/>
      <c r="FF636"/>
      <c r="FG636"/>
      <c r="FH636"/>
      <c r="FI636"/>
      <c r="FJ636"/>
      <c r="FK636"/>
      <c r="FL636"/>
      <c r="FM636"/>
      <c r="FN636"/>
      <c r="FO636"/>
      <c r="FP636"/>
      <c r="FQ636"/>
      <c r="FR636"/>
      <c r="FS636"/>
      <c r="FT636"/>
      <c r="FU636"/>
      <c r="FV636"/>
      <c r="FW636"/>
      <c r="FX636"/>
      <c r="FY636"/>
      <c r="FZ636"/>
      <c r="GA636"/>
      <c r="GB636"/>
      <c r="GC636"/>
      <c r="GD636"/>
      <c r="GE636"/>
      <c r="GF636"/>
      <c r="GG636"/>
      <c r="GH636"/>
      <c r="GI636"/>
      <c r="GJ636"/>
      <c r="GK636"/>
      <c r="GL636"/>
      <c r="GM636"/>
      <c r="GN636"/>
      <c r="GO636"/>
      <c r="GP636"/>
      <c r="GQ636"/>
      <c r="GR636"/>
      <c r="GS636"/>
      <c r="GT636"/>
      <c r="GU636"/>
      <c r="GV636"/>
      <c r="GW636"/>
      <c r="GX636"/>
      <c r="GY636"/>
      <c r="GZ636"/>
      <c r="HA636"/>
      <c r="HB636"/>
      <c r="HC636"/>
      <c r="HD636"/>
      <c r="HE636"/>
      <c r="HF636"/>
      <c r="HG636"/>
      <c r="HH636"/>
      <c r="HI636"/>
      <c r="HJ636"/>
      <c r="HK636"/>
      <c r="HL636"/>
      <c r="HM636"/>
      <c r="HN636"/>
      <c r="HO636"/>
      <c r="HP636"/>
      <c r="HQ636"/>
      <c r="HR636"/>
      <c r="HS636"/>
      <c r="HT636"/>
      <c r="HU636"/>
      <c r="HV636"/>
      <c r="HW636"/>
      <c r="HX636"/>
      <c r="HY636"/>
      <c r="HZ636"/>
      <c r="IA636"/>
      <c r="IB636"/>
      <c r="IC636"/>
      <c r="ID636"/>
      <c r="IE636"/>
      <c r="IF636"/>
      <c r="IG636"/>
      <c r="IH636"/>
      <c r="II636"/>
      <c r="IJ636"/>
      <c r="IK636"/>
      <c r="IL636"/>
      <c r="IM636"/>
      <c r="IN636"/>
      <c r="IO636"/>
      <c r="IP636"/>
      <c r="IQ636"/>
      <c r="IR636"/>
      <c r="IS636"/>
      <c r="IT636"/>
      <c r="IU636"/>
      <c r="IV636"/>
    </row>
    <row r="637" spans="1:256" s="5" customFormat="1" hidden="1" outlineLevel="2" x14ac:dyDescent="0.2">
      <c r="A637" s="18"/>
      <c r="B637" s="18"/>
      <c r="C637" s="36"/>
      <c r="D637" s="485" t="s">
        <v>71</v>
      </c>
      <c r="E637" s="283">
        <v>0</v>
      </c>
      <c r="F637" s="38"/>
      <c r="G637" s="164"/>
      <c r="H637" s="164"/>
      <c r="I637" s="164"/>
      <c r="J637" s="164"/>
      <c r="K637" s="164"/>
      <c r="L637" s="164"/>
      <c r="M637" s="164"/>
      <c r="N637" s="164"/>
      <c r="O637" s="164"/>
      <c r="P637" s="164"/>
      <c r="Q637" s="164"/>
      <c r="R637" s="164"/>
      <c r="S637" s="164"/>
      <c r="T637" s="164"/>
      <c r="U637" s="164"/>
      <c r="V637" s="164"/>
      <c r="W637" s="164"/>
      <c r="X637" s="164"/>
      <c r="Y637" s="164"/>
      <c r="Z637" s="164"/>
      <c r="AA637" s="164"/>
      <c r="AB637" s="164"/>
      <c r="AC637" s="164"/>
      <c r="AD637" s="164"/>
      <c r="AE637" s="164"/>
      <c r="AF637" s="164"/>
      <c r="AG637" s="164"/>
      <c r="AH637" s="164"/>
      <c r="AI637" s="164"/>
      <c r="AJ637" s="164"/>
      <c r="AK637" s="164"/>
      <c r="AL637" s="164"/>
      <c r="AM637" s="164"/>
      <c r="AN637" s="164"/>
      <c r="AO637" s="164"/>
      <c r="AP637" s="164"/>
      <c r="AQ637" s="164"/>
      <c r="AR637" s="164"/>
      <c r="AS637" s="164"/>
      <c r="AT637" s="164"/>
      <c r="AU637" s="164"/>
      <c r="AV637" s="164"/>
      <c r="AW637" s="164"/>
      <c r="AX637" s="164"/>
      <c r="AY637" s="164"/>
      <c r="AZ637" s="164"/>
      <c r="BA637" s="164"/>
      <c r="BB637" s="164"/>
      <c r="BC637" s="164"/>
      <c r="BD637" s="164"/>
      <c r="BE637" s="164"/>
      <c r="BF637" s="164"/>
      <c r="BG637" s="164"/>
      <c r="BH637" s="164"/>
      <c r="BI637" s="164"/>
      <c r="BJ637" s="18"/>
      <c r="BK637" s="18"/>
      <c r="BL637"/>
      <c r="BM637"/>
      <c r="BN637"/>
      <c r="BO637"/>
      <c r="BP637"/>
      <c r="BQ637"/>
      <c r="BR637"/>
      <c r="BS637"/>
      <c r="BT637"/>
      <c r="BU637"/>
      <c r="BV637"/>
      <c r="BW637"/>
      <c r="BX637"/>
      <c r="BY637"/>
      <c r="BZ637"/>
      <c r="CA637"/>
      <c r="CB637"/>
      <c r="CC637"/>
      <c r="CD637"/>
      <c r="CE637"/>
      <c r="CF637"/>
      <c r="CG637"/>
      <c r="CH637"/>
      <c r="CI637"/>
      <c r="CJ637"/>
      <c r="CK637"/>
      <c r="CL637"/>
      <c r="CM637"/>
      <c r="CN637"/>
      <c r="CO637"/>
      <c r="CP637"/>
      <c r="CQ637"/>
      <c r="CR637"/>
      <c r="CS637"/>
      <c r="CT637"/>
      <c r="CU637"/>
      <c r="CV637"/>
      <c r="CW637"/>
      <c r="CX637"/>
      <c r="CY637"/>
      <c r="CZ637"/>
      <c r="DA637"/>
      <c r="DB637"/>
      <c r="DC637"/>
      <c r="DD637"/>
      <c r="DE637"/>
      <c r="DF637"/>
      <c r="DG637"/>
      <c r="DH637"/>
      <c r="DI637"/>
      <c r="DJ637"/>
      <c r="DK637"/>
      <c r="DL637"/>
      <c r="DM637"/>
      <c r="DN637"/>
      <c r="DO637"/>
      <c r="DP637"/>
      <c r="DQ637"/>
      <c r="DR637"/>
      <c r="DS637"/>
      <c r="DT637"/>
      <c r="DU637"/>
      <c r="DV637"/>
      <c r="DW637"/>
      <c r="DX637"/>
      <c r="DY637"/>
      <c r="DZ637"/>
      <c r="EA637"/>
      <c r="EB637"/>
      <c r="EC637"/>
      <c r="ED637"/>
      <c r="EE637"/>
      <c r="EF637"/>
      <c r="EG637"/>
      <c r="EH637"/>
      <c r="EI637"/>
      <c r="EJ637"/>
      <c r="EK637"/>
      <c r="EL637"/>
      <c r="EM637"/>
      <c r="EN637"/>
      <c r="EO637"/>
      <c r="EP637"/>
      <c r="EQ637"/>
      <c r="ER637"/>
      <c r="ES637"/>
      <c r="ET637"/>
      <c r="EU637"/>
      <c r="EV637"/>
      <c r="EW637"/>
      <c r="EX637"/>
      <c r="EY637"/>
      <c r="EZ637"/>
      <c r="FA637"/>
      <c r="FB637"/>
      <c r="FC637"/>
      <c r="FD637"/>
      <c r="FE637"/>
      <c r="FF637"/>
      <c r="FG637"/>
      <c r="FH637"/>
      <c r="FI637"/>
      <c r="FJ637"/>
      <c r="FK637"/>
      <c r="FL637"/>
      <c r="FM637"/>
      <c r="FN637"/>
      <c r="FO637"/>
      <c r="FP637"/>
      <c r="FQ637"/>
      <c r="FR637"/>
      <c r="FS637"/>
      <c r="FT637"/>
      <c r="FU637"/>
      <c r="FV637"/>
      <c r="FW637"/>
      <c r="FX637"/>
      <c r="FY637"/>
      <c r="FZ637"/>
      <c r="GA637"/>
      <c r="GB637"/>
      <c r="GC637"/>
      <c r="GD637"/>
      <c r="GE637"/>
      <c r="GF637"/>
      <c r="GG637"/>
      <c r="GH637"/>
      <c r="GI637"/>
      <c r="GJ637"/>
      <c r="GK637"/>
      <c r="GL637"/>
      <c r="GM637"/>
      <c r="GN637"/>
      <c r="GO637"/>
      <c r="GP637"/>
      <c r="GQ637"/>
      <c r="GR637"/>
      <c r="GS637"/>
      <c r="GT637"/>
      <c r="GU637"/>
      <c r="GV637"/>
      <c r="GW637"/>
      <c r="GX637"/>
      <c r="GY637"/>
      <c r="GZ637"/>
      <c r="HA637"/>
      <c r="HB637"/>
      <c r="HC637"/>
      <c r="HD637"/>
      <c r="HE637"/>
      <c r="HF637"/>
      <c r="HG637"/>
      <c r="HH637"/>
      <c r="HI637"/>
      <c r="HJ637"/>
      <c r="HK637"/>
      <c r="HL637"/>
      <c r="HM637"/>
      <c r="HN637"/>
      <c r="HO637"/>
      <c r="HP637"/>
      <c r="HQ637"/>
      <c r="HR637"/>
      <c r="HS637"/>
      <c r="HT637"/>
      <c r="HU637"/>
      <c r="HV637"/>
      <c r="HW637"/>
      <c r="HX637"/>
      <c r="HY637"/>
      <c r="HZ637"/>
      <c r="IA637"/>
      <c r="IB637"/>
      <c r="IC637"/>
      <c r="ID637"/>
      <c r="IE637"/>
      <c r="IF637"/>
      <c r="IG637"/>
      <c r="IH637"/>
      <c r="II637"/>
      <c r="IJ637"/>
      <c r="IK637"/>
      <c r="IL637"/>
      <c r="IM637"/>
      <c r="IN637"/>
      <c r="IO637"/>
      <c r="IP637"/>
      <c r="IQ637"/>
      <c r="IR637"/>
      <c r="IS637"/>
      <c r="IT637"/>
      <c r="IU637"/>
      <c r="IV637"/>
    </row>
    <row r="638" spans="1:256" s="5" customFormat="1" hidden="1" outlineLevel="2" x14ac:dyDescent="0.2">
      <c r="A638" s="18"/>
      <c r="B638" s="18"/>
      <c r="C638" s="36"/>
      <c r="D638" s="485"/>
      <c r="E638" s="283">
        <v>1</v>
      </c>
      <c r="F638" s="38"/>
      <c r="G638" s="305"/>
      <c r="H638" s="164">
        <f>IF(A13taxstdlife="n/a","n/a",IF(H$3&gt;(A13taxstdlife+$E638),((Input!$G$155+Input!$G$121)*$G$7)-SUM($G638:G638),((Input!$G$155+Input!$G$121)*$G$7)/A13taxstdlife))</f>
        <v>0.35717871074139013</v>
      </c>
      <c r="I638" s="164">
        <f>IF(A13taxstdlife="n/a","n/a",IF(I$3&gt;(A13taxstdlife+$E638),((Input!$G$155+Input!$G$121)*$G$7)-SUM($G638:H638),((Input!$G$155+Input!$G$121)*$G$7)/A13taxstdlife))</f>
        <v>0.35717871074139013</v>
      </c>
      <c r="J638" s="164">
        <f>IF(A13taxstdlife="n/a","n/a",IF(J$3&gt;(A13taxstdlife+$E638),((Input!$G$155+Input!$G$121)*$G$7)-SUM($G638:I638),((Input!$G$155+Input!$G$121)*$G$7)/A13taxstdlife))</f>
        <v>0.35717871074139013</v>
      </c>
      <c r="K638" s="164">
        <f>IF(A13taxstdlife="n/a","n/a",IF(K$3&gt;(A13taxstdlife+$E638),((Input!$G$155+Input!$G$121)*$G$7)-SUM($G638:J638),((Input!$G$155+Input!$G$121)*$G$7)/A13taxstdlife))</f>
        <v>0.35717871074139013</v>
      </c>
      <c r="L638" s="164">
        <f>IF(A13taxstdlife="n/a","n/a",IF(L$3&gt;(A13taxstdlife+$E638),((Input!$G$155+Input!$G$121)*$G$7)-SUM($G638:K638),((Input!$G$155+Input!$G$121)*$G$7)/A13taxstdlife))</f>
        <v>0.35717871074139013</v>
      </c>
      <c r="M638" s="164">
        <f>IF(A13taxstdlife="n/a","n/a",IF(M$3&gt;(A13taxstdlife+$E638),((Input!$G$155+Input!$G$121)*$G$7)-SUM($G638:L638),((Input!$G$155+Input!$G$121)*$G$7)/A13taxstdlife))</f>
        <v>0.35717871074139013</v>
      </c>
      <c r="N638" s="164">
        <f>IF(A13taxstdlife="n/a","n/a",IF(N$3&gt;(A13taxstdlife+$E638),((Input!$G$155+Input!$G$121)*$G$7)-SUM($G638:M638),((Input!$G$155+Input!$G$121)*$G$7)/A13taxstdlife))</f>
        <v>0.35717871074139013</v>
      </c>
      <c r="O638" s="164">
        <f>IF(A13taxstdlife="n/a","n/a",IF(O$3&gt;(A13taxstdlife+$E638),((Input!$G$155+Input!$G$121)*$G$7)-SUM($G638:N638),((Input!$G$155+Input!$G$121)*$G$7)/A13taxstdlife))</f>
        <v>0.35717871074139013</v>
      </c>
      <c r="P638" s="164">
        <f>IF(A13taxstdlife="n/a","n/a",IF(P$3&gt;(A13taxstdlife+$E638),((Input!$G$155+Input!$G$121)*$G$7)-SUM($G638:O638),((Input!$G$155+Input!$G$121)*$G$7)/A13taxstdlife))</f>
        <v>0.35717871074139013</v>
      </c>
      <c r="Q638" s="164">
        <f>IF(A13taxstdlife="n/a","n/a",IF(Q$3&gt;(A13taxstdlife+$E638),((Input!$G$155+Input!$G$121)*$G$7)-SUM($G638:P638),((Input!$G$155+Input!$G$121)*$G$7)/A13taxstdlife))</f>
        <v>0.35717871074139013</v>
      </c>
      <c r="R638" s="164">
        <f>IF(A13taxstdlife="n/a","n/a",IF(R$3&gt;(A13taxstdlife+$E638),((Input!$G$155+Input!$G$121)*$G$7)-SUM($G638:Q638),((Input!$G$155+Input!$G$121)*$G$7)/A13taxstdlife))</f>
        <v>0.35717871074139013</v>
      </c>
      <c r="S638" s="164">
        <f>IF(A13taxstdlife="n/a","n/a",IF(S$3&gt;(A13taxstdlife+$E638),((Input!$G$155+Input!$G$121)*$G$7)-SUM($G638:R638),((Input!$G$155+Input!$G$121)*$G$7)/A13taxstdlife))</f>
        <v>0.35717871074139013</v>
      </c>
      <c r="T638" s="164">
        <f>IF(A13taxstdlife="n/a","n/a",IF(T$3&gt;(A13taxstdlife+$E638),((Input!$G$155+Input!$G$121)*$G$7)-SUM($G638:S638),((Input!$G$155+Input!$G$121)*$G$7)/A13taxstdlife))</f>
        <v>0.35717871074139013</v>
      </c>
      <c r="U638" s="164">
        <f>IF(A13taxstdlife="n/a","n/a",IF(U$3&gt;(A13taxstdlife+$E638),((Input!$G$155+Input!$G$121)*$G$7)-SUM($G638:T638),((Input!$G$155+Input!$G$121)*$G$7)/A13taxstdlife))</f>
        <v>0.35717871074139013</v>
      </c>
      <c r="V638" s="164">
        <f>IF(A13taxstdlife="n/a","n/a",IF(V$3&gt;(A13taxstdlife+$E638),((Input!$G$155+Input!$G$121)*$G$7)-SUM($G638:U638),((Input!$G$155+Input!$G$121)*$G$7)/A13taxstdlife))</f>
        <v>0.35717871074139013</v>
      </c>
      <c r="W638" s="164">
        <f>IF(A13taxstdlife="n/a","n/a",IF(W$3&gt;(A13taxstdlife+$E638),((Input!$G$155+Input!$G$121)*$G$7)-SUM($G638:V638),((Input!$G$155+Input!$G$121)*$G$7)/A13taxstdlife))</f>
        <v>0.35717871074139013</v>
      </c>
      <c r="X638" s="164">
        <f>IF(A13taxstdlife="n/a","n/a",IF(X$3&gt;(A13taxstdlife+$E638),((Input!$G$155+Input!$G$121)*$G$7)-SUM($G638:W638),((Input!$G$155+Input!$G$121)*$G$7)/A13taxstdlife))</f>
        <v>0.35717871074139013</v>
      </c>
      <c r="Y638" s="164">
        <f>IF(A13taxstdlife="n/a","n/a",IF(Y$3&gt;(A13taxstdlife+$E638),((Input!$G$155+Input!$G$121)*$G$7)-SUM($G638:X638),((Input!$G$155+Input!$G$121)*$G$7)/A13taxstdlife))</f>
        <v>0.35717871074139013</v>
      </c>
      <c r="Z638" s="164">
        <f>IF(A13taxstdlife="n/a","n/a",IF(Z$3&gt;(A13taxstdlife+$E638),((Input!$G$155+Input!$G$121)*$G$7)-SUM($G638:Y638),((Input!$G$155+Input!$G$121)*$G$7)/A13taxstdlife))</f>
        <v>0.35717871074139013</v>
      </c>
      <c r="AA638" s="164">
        <f>IF(A13taxstdlife="n/a","n/a",IF(AA$3&gt;(A13taxstdlife+$E638),((Input!$G$155+Input!$G$121)*$G$7)-SUM($G638:Z638),((Input!$G$155+Input!$G$121)*$G$7)/A13taxstdlife))</f>
        <v>0.35717871074139013</v>
      </c>
      <c r="AB638" s="164">
        <f>IF(A13taxstdlife="n/a","n/a",IF(AB$3&gt;(A13taxstdlife+$E638),((Input!$G$155+Input!$G$121)*$G$7)-SUM($G638:AA638),((Input!$G$155+Input!$G$121)*$G$7)/A13taxstdlife))</f>
        <v>0.35717871074139013</v>
      </c>
      <c r="AC638" s="164">
        <f>IF(A13taxstdlife="n/a","n/a",IF(AC$3&gt;(A13taxstdlife+$E638),((Input!$G$155+Input!$G$121)*$G$7)-SUM($G638:AB638),((Input!$G$155+Input!$G$121)*$G$7)/A13taxstdlife))</f>
        <v>0.35717871074139013</v>
      </c>
      <c r="AD638" s="164">
        <f>IF(A13taxstdlife="n/a","n/a",IF(AD$3&gt;(A13taxstdlife+$E638),((Input!$G$155+Input!$G$121)*$G$7)-SUM($G638:AC638),((Input!$G$155+Input!$G$121)*$G$7)/A13taxstdlife))</f>
        <v>0.35717871074139013</v>
      </c>
      <c r="AE638" s="164">
        <f>IF(A13taxstdlife="n/a","n/a",IF(AE$3&gt;(A13taxstdlife+$E638),((Input!$G$155+Input!$G$121)*$G$7)-SUM($G638:AD638),((Input!$G$155+Input!$G$121)*$G$7)/A13taxstdlife))</f>
        <v>0.35717871074139013</v>
      </c>
      <c r="AF638" s="164">
        <f>IF(A13taxstdlife="n/a","n/a",IF(AF$3&gt;(A13taxstdlife+$E638),((Input!$G$155+Input!$G$121)*$G$7)-SUM($G638:AE638),((Input!$G$155+Input!$G$121)*$G$7)/A13taxstdlife))</f>
        <v>0.35717871074139013</v>
      </c>
      <c r="AG638" s="164">
        <f>IF(A13taxstdlife="n/a","n/a",IF(AG$3&gt;(A13taxstdlife+$E638),((Input!$G$155+Input!$G$121)*$G$7)-SUM($G638:AF638),((Input!$G$155+Input!$G$121)*$G$7)/A13taxstdlife))</f>
        <v>0.35717871074139013</v>
      </c>
      <c r="AH638" s="164">
        <f>IF(A13taxstdlife="n/a","n/a",IF(AH$3&gt;(A13taxstdlife+$E638),((Input!$G$155+Input!$G$121)*$G$7)-SUM($G638:AG638),((Input!$G$155+Input!$G$121)*$G$7)/A13taxstdlife))</f>
        <v>0.35717871074139013</v>
      </c>
      <c r="AI638" s="164">
        <f>IF(A13taxstdlife="n/a","n/a",IF(AI$3&gt;(A13taxstdlife+$E638),((Input!$G$155+Input!$G$121)*$G$7)-SUM($G638:AH638),((Input!$G$155+Input!$G$121)*$G$7)/A13taxstdlife))</f>
        <v>0.35717871074139013</v>
      </c>
      <c r="AJ638" s="164">
        <f>IF(A13taxstdlife="n/a","n/a",IF(AJ$3&gt;(A13taxstdlife+$E638),((Input!$G$155+Input!$G$121)*$G$7)-SUM($G638:AI638),((Input!$G$155+Input!$G$121)*$G$7)/A13taxstdlife))</f>
        <v>0.35717871074139013</v>
      </c>
      <c r="AK638" s="164">
        <f>IF(A13taxstdlife="n/a","n/a",IF(AK$3&gt;(A13taxstdlife+$E638),((Input!$G$155+Input!$G$121)*$G$7)-SUM($G638:AJ638),((Input!$G$155+Input!$G$121)*$G$7)/A13taxstdlife))</f>
        <v>0.35717871074139013</v>
      </c>
      <c r="AL638" s="164">
        <f>IF(A13taxstdlife="n/a","n/a",IF(AL$3&gt;(A13taxstdlife+$E638),((Input!$G$155+Input!$G$121)*$G$7)-SUM($G638:AK638),((Input!$G$155+Input!$G$121)*$G$7)/A13taxstdlife))</f>
        <v>0.35717871074139013</v>
      </c>
      <c r="AM638" s="164">
        <f>IF(A13taxstdlife="n/a","n/a",IF(AM$3&gt;(A13taxstdlife+$E638),((Input!$G$155+Input!$G$121)*$G$7)-SUM($G638:AL638),((Input!$G$155+Input!$G$121)*$G$7)/A13taxstdlife))</f>
        <v>0.35717871074139013</v>
      </c>
      <c r="AN638" s="164">
        <f>IF(A13taxstdlife="n/a","n/a",IF(AN$3&gt;(A13taxstdlife+$E638),((Input!$G$155+Input!$G$121)*$G$7)-SUM($G638:AM638),((Input!$G$155+Input!$G$121)*$G$7)/A13taxstdlife))</f>
        <v>0.35717871074139013</v>
      </c>
      <c r="AO638" s="164">
        <f>IF(A13taxstdlife="n/a","n/a",IF(AO$3&gt;(A13taxstdlife+$E638),((Input!$G$155+Input!$G$121)*$G$7)-SUM($G638:AN638),((Input!$G$155+Input!$G$121)*$G$7)/A13taxstdlife))</f>
        <v>0.35717871074139013</v>
      </c>
      <c r="AP638" s="164">
        <f>IF(A13taxstdlife="n/a","n/a",IF(AP$3&gt;(A13taxstdlife+$E638),((Input!$G$155+Input!$G$121)*$G$7)-SUM($G638:AO638),((Input!$G$155+Input!$G$121)*$G$7)/A13taxstdlife))</f>
        <v>0.35717871074139013</v>
      </c>
      <c r="AQ638" s="164">
        <f>IF(A13taxstdlife="n/a","n/a",IF(AQ$3&gt;(A13taxstdlife+$E638),((Input!$G$155+Input!$G$121)*$G$7)-SUM($G638:AP638),((Input!$G$155+Input!$G$121)*$G$7)/A13taxstdlife))</f>
        <v>0.35717871074139013</v>
      </c>
      <c r="AR638" s="164">
        <f>IF(A13taxstdlife="n/a","n/a",IF(AR$3&gt;(A13taxstdlife+$E638),((Input!$G$155+Input!$G$121)*$G$7)-SUM($G638:AQ638),((Input!$G$155+Input!$G$121)*$G$7)/A13taxstdlife))</f>
        <v>0.35717871074139013</v>
      </c>
      <c r="AS638" s="164">
        <f>IF(A13taxstdlife="n/a","n/a",IF(AS$3&gt;(A13taxstdlife+$E638),((Input!$G$155+Input!$G$121)*$G$7)-SUM($G638:AR638),((Input!$G$155+Input!$G$121)*$G$7)/A13taxstdlife))</f>
        <v>0.35717871074139013</v>
      </c>
      <c r="AT638" s="164">
        <f>IF(A13taxstdlife="n/a","n/a",IF(AT$3&gt;(A13taxstdlife+$E638),((Input!$G$155+Input!$G$121)*$G$7)-SUM($G638:AS638),((Input!$G$155+Input!$G$121)*$G$7)/A13taxstdlife))</f>
        <v>0.35717871074139013</v>
      </c>
      <c r="AU638" s="164">
        <f>IF(A13taxstdlife="n/a","n/a",IF(AU$3&gt;(A13taxstdlife+$E638),((Input!$G$155+Input!$G$121)*$G$7)-SUM($G638:AT638),((Input!$G$155+Input!$G$121)*$G$7)/A13taxstdlife))</f>
        <v>0.35717871074139013</v>
      </c>
      <c r="AV638" s="164">
        <f>IF(A13taxstdlife="n/a","n/a",IF(AV$3&gt;(A13taxstdlife+$E638),((Input!$G$155+Input!$G$121)*$G$7)-SUM($G638:AU638),((Input!$G$155+Input!$G$121)*$G$7)/A13taxstdlife))</f>
        <v>0.35717871074139013</v>
      </c>
      <c r="AW638" s="164">
        <f>IF(A13taxstdlife="n/a","n/a",IF(AW$3&gt;(A13taxstdlife+$E638),((Input!$G$155+Input!$G$121)*$G$7)-SUM($G638:AV638),((Input!$G$155+Input!$G$121)*$G$7)/A13taxstdlife))</f>
        <v>0.35717871074139013</v>
      </c>
      <c r="AX638" s="164">
        <f>IF(A13taxstdlife="n/a","n/a",IF(AX$3&gt;(A13taxstdlife+$E638),((Input!$G$155+Input!$G$121)*$G$7)-SUM($G638:AW638),((Input!$G$155+Input!$G$121)*$G$7)/A13taxstdlife))</f>
        <v>0.35717871074139013</v>
      </c>
      <c r="AY638" s="164">
        <f>IF(A13taxstdlife="n/a","n/a",IF(AY$3&gt;(A13taxstdlife+$E638),((Input!$G$155+Input!$G$121)*$G$7)-SUM($G638:AX638),((Input!$G$155+Input!$G$121)*$G$7)/A13taxstdlife))</f>
        <v>0.35717871074139013</v>
      </c>
      <c r="AZ638" s="164">
        <f>IF(A13taxstdlife="n/a","n/a",IF(AZ$3&gt;(A13taxstdlife+$E638),((Input!$G$155+Input!$G$121)*$G$7)-SUM($G638:AY638),((Input!$G$155+Input!$G$121)*$G$7)/A13taxstdlife))</f>
        <v>0.35717871074139013</v>
      </c>
      <c r="BA638" s="164">
        <f>IF(A13taxstdlife="n/a","n/a",IF(BA$3&gt;(A13taxstdlife+$E638),((Input!$G$155+Input!$G$121)*$G$7)-SUM($G638:AZ638),((Input!$G$155+Input!$G$121)*$G$7)/A13taxstdlife))</f>
        <v>0.35717871074139013</v>
      </c>
      <c r="BB638" s="164">
        <f>IF(A13taxstdlife="n/a","n/a",IF(BB$3&gt;(A13taxstdlife+$E638),((Input!$G$155+Input!$G$121)*$G$7)-SUM($G638:BA638),((Input!$G$155+Input!$G$121)*$G$7)/A13taxstdlife))</f>
        <v>0.35717871074139013</v>
      </c>
      <c r="BC638" s="164">
        <f>IF(A13taxstdlife="n/a","n/a",IF(BC$3&gt;(A13taxstdlife+$E638),((Input!$G$155+Input!$G$121)*$G$7)-SUM($G638:BB638),((Input!$G$155+Input!$G$121)*$G$7)/A13taxstdlife))</f>
        <v>-7.1054273576010019E-15</v>
      </c>
      <c r="BD638" s="164">
        <f>IF(A13taxstdlife="n/a","n/a",IF(BD$3&gt;(A13taxstdlife+$E638),((Input!$G$155+Input!$G$121)*$G$7)-SUM($G638:BC638),((Input!$G$155+Input!$G$121)*$G$7)/A13taxstdlife))</f>
        <v>0</v>
      </c>
      <c r="BE638" s="164">
        <f>IF(A13taxstdlife="n/a","n/a",IF(BE$3&gt;(A13taxstdlife+$E638),((Input!$G$155+Input!$G$121)*$G$7)-SUM($G638:BD638),((Input!$G$155+Input!$G$121)*$G$7)/A13taxstdlife))</f>
        <v>0</v>
      </c>
      <c r="BF638" s="164">
        <f>IF(A13taxstdlife="n/a","n/a",IF(BF$3&gt;(A13taxstdlife+$E638),((Input!$G$155+Input!$G$121)*$G$7)-SUM($G638:BE638),((Input!$G$155+Input!$G$121)*$G$7)/A13taxstdlife))</f>
        <v>0</v>
      </c>
      <c r="BG638" s="164">
        <f>IF(A13taxstdlife="n/a","n/a",IF(BG$3&gt;(A13taxstdlife+$E638),((Input!$G$155+Input!$G$121)*$G$7)-SUM($G638:BF638),((Input!$G$155+Input!$G$121)*$G$7)/A13taxstdlife))</f>
        <v>0</v>
      </c>
      <c r="BH638" s="164">
        <f>IF(A13taxstdlife="n/a","n/a",IF(BH$3&gt;(A13taxstdlife+$E638),((Input!$G$155+Input!$G$121)*$G$7)-SUM($G638:BG638),((Input!$G$155+Input!$G$121)*$G$7)/A13taxstdlife))</f>
        <v>0</v>
      </c>
      <c r="BI638" s="164">
        <f>IF(A13taxstdlife="n/a","n/a",IF(BI$3&gt;(A13taxstdlife+$E638),((Input!$G$155+Input!$G$121)*$G$7)-SUM($G638:BH638),((Input!$G$155+Input!$G$121)*$G$7)/A13taxstdlife))</f>
        <v>0</v>
      </c>
      <c r="BJ638" s="18"/>
      <c r="BK638" s="18"/>
      <c r="BL638"/>
      <c r="BM638"/>
      <c r="BN638"/>
      <c r="BO638"/>
      <c r="BP638"/>
      <c r="BQ638"/>
      <c r="BR638"/>
      <c r="BS638"/>
      <c r="BT638"/>
      <c r="BU638"/>
      <c r="BV638"/>
      <c r="BW638"/>
      <c r="BX638"/>
      <c r="BY638"/>
      <c r="BZ638"/>
      <c r="CA638"/>
      <c r="CB638"/>
      <c r="CC638"/>
      <c r="CD638"/>
      <c r="CE638"/>
      <c r="CF638"/>
      <c r="CG638"/>
      <c r="CH638"/>
      <c r="CI638"/>
      <c r="CJ638"/>
      <c r="CK638"/>
      <c r="CL638"/>
      <c r="CM638"/>
      <c r="CN638"/>
      <c r="CO638"/>
      <c r="CP638"/>
      <c r="CQ638"/>
      <c r="CR638"/>
      <c r="CS638"/>
      <c r="CT638"/>
      <c r="CU638"/>
      <c r="CV638"/>
      <c r="CW638"/>
      <c r="CX638"/>
      <c r="CY638"/>
      <c r="CZ638"/>
      <c r="DA638"/>
      <c r="DB638"/>
      <c r="DC638"/>
      <c r="DD638"/>
      <c r="DE638"/>
      <c r="DF638"/>
      <c r="DG638"/>
      <c r="DH638"/>
      <c r="DI638"/>
      <c r="DJ638"/>
      <c r="DK638"/>
      <c r="DL638"/>
      <c r="DM638"/>
      <c r="DN638"/>
      <c r="DO638"/>
      <c r="DP638"/>
      <c r="DQ638"/>
      <c r="DR638"/>
      <c r="DS638"/>
      <c r="DT638"/>
      <c r="DU638"/>
      <c r="DV638"/>
      <c r="DW638"/>
      <c r="DX638"/>
      <c r="DY638"/>
      <c r="DZ638"/>
      <c r="EA638"/>
      <c r="EB638"/>
      <c r="EC638"/>
      <c r="ED638"/>
      <c r="EE638"/>
      <c r="EF638"/>
      <c r="EG638"/>
      <c r="EH638"/>
      <c r="EI638"/>
      <c r="EJ638"/>
      <c r="EK638"/>
      <c r="EL638"/>
      <c r="EM638"/>
      <c r="EN638"/>
      <c r="EO638"/>
      <c r="EP638"/>
      <c r="EQ638"/>
      <c r="ER638"/>
      <c r="ES638"/>
      <c r="ET638"/>
      <c r="EU638"/>
      <c r="EV638"/>
      <c r="EW638"/>
      <c r="EX638"/>
      <c r="EY638"/>
      <c r="EZ638"/>
      <c r="FA638"/>
      <c r="FB638"/>
      <c r="FC638"/>
      <c r="FD638"/>
      <c r="FE638"/>
      <c r="FF638"/>
      <c r="FG638"/>
      <c r="FH638"/>
      <c r="FI638"/>
      <c r="FJ638"/>
      <c r="FK638"/>
      <c r="FL638"/>
      <c r="FM638"/>
      <c r="FN638"/>
      <c r="FO638"/>
      <c r="FP638"/>
      <c r="FQ638"/>
      <c r="FR638"/>
      <c r="FS638"/>
      <c r="FT638"/>
      <c r="FU638"/>
      <c r="FV638"/>
      <c r="FW638"/>
      <c r="FX638"/>
      <c r="FY638"/>
      <c r="FZ638"/>
      <c r="GA638"/>
      <c r="GB638"/>
      <c r="GC638"/>
      <c r="GD638"/>
      <c r="GE638"/>
      <c r="GF638"/>
      <c r="GG638"/>
      <c r="GH638"/>
      <c r="GI638"/>
      <c r="GJ638"/>
      <c r="GK638"/>
      <c r="GL638"/>
      <c r="GM638"/>
      <c r="GN638"/>
      <c r="GO638"/>
      <c r="GP638"/>
      <c r="GQ638"/>
      <c r="GR638"/>
      <c r="GS638"/>
      <c r="GT638"/>
      <c r="GU638"/>
      <c r="GV638"/>
      <c r="GW638"/>
      <c r="GX638"/>
      <c r="GY638"/>
      <c r="GZ638"/>
      <c r="HA638"/>
      <c r="HB638"/>
      <c r="HC638"/>
      <c r="HD638"/>
      <c r="HE638"/>
      <c r="HF638"/>
      <c r="HG638"/>
      <c r="HH638"/>
      <c r="HI638"/>
      <c r="HJ638"/>
      <c r="HK638"/>
      <c r="HL638"/>
      <c r="HM638"/>
      <c r="HN638"/>
      <c r="HO638"/>
      <c r="HP638"/>
      <c r="HQ638"/>
      <c r="HR638"/>
      <c r="HS638"/>
      <c r="HT638"/>
      <c r="HU638"/>
      <c r="HV638"/>
      <c r="HW638"/>
      <c r="HX638"/>
      <c r="HY638"/>
      <c r="HZ638"/>
      <c r="IA638"/>
      <c r="IB638"/>
      <c r="IC638"/>
      <c r="ID638"/>
      <c r="IE638"/>
      <c r="IF638"/>
      <c r="IG638"/>
      <c r="IH638"/>
      <c r="II638"/>
      <c r="IJ638"/>
      <c r="IK638"/>
      <c r="IL638"/>
      <c r="IM638"/>
      <c r="IN638"/>
      <c r="IO638"/>
      <c r="IP638"/>
      <c r="IQ638"/>
      <c r="IR638"/>
      <c r="IS638"/>
      <c r="IT638"/>
      <c r="IU638"/>
      <c r="IV638"/>
    </row>
    <row r="639" spans="1:256" s="5" customFormat="1" hidden="1" outlineLevel="2" x14ac:dyDescent="0.2">
      <c r="A639" s="18"/>
      <c r="B639" s="18"/>
      <c r="C639" s="36"/>
      <c r="D639" s="485"/>
      <c r="E639" s="283">
        <v>2</v>
      </c>
      <c r="F639" s="38"/>
      <c r="G639" s="306"/>
      <c r="H639" s="307"/>
      <c r="I639" s="164">
        <f>IF(A13taxstdlife="n/a","n/a",IF(I$3&gt;(A13taxstdlife+$E639),((Input!$H$155+Input!$H$121)*$H$7)-SUM($H639:H639),((Input!$H$155+Input!$H$121)*$H$7)/A13taxstdlife))</f>
        <v>0.6755439116521611</v>
      </c>
      <c r="J639" s="164">
        <f>IF(A13taxstdlife="n/a","n/a",IF(J$3&gt;(A13taxstdlife+$E639),((Input!$H$155+Input!$H$121)*$H$7)-SUM($H639:I639),((Input!$H$155+Input!$H$121)*$H$7)/A13taxstdlife))</f>
        <v>0.6755439116521611</v>
      </c>
      <c r="K639" s="164">
        <f>IF(A13taxstdlife="n/a","n/a",IF(K$3&gt;(A13taxstdlife+$E639),((Input!$H$155+Input!$H$121)*$H$7)-SUM($H639:J639),((Input!$H$155+Input!$H$121)*$H$7)/A13taxstdlife))</f>
        <v>0.6755439116521611</v>
      </c>
      <c r="L639" s="164">
        <f>IF(A13taxstdlife="n/a","n/a",IF(L$3&gt;(A13taxstdlife+$E639),((Input!$H$155+Input!$H$121)*$H$7)-SUM($H639:K639),((Input!$H$155+Input!$H$121)*$H$7)/A13taxstdlife))</f>
        <v>0.6755439116521611</v>
      </c>
      <c r="M639" s="164">
        <f>IF(A13taxstdlife="n/a","n/a",IF(M$3&gt;(A13taxstdlife+$E639),((Input!$H$155+Input!$H$121)*$H$7)-SUM($H639:L639),((Input!$H$155+Input!$H$121)*$H$7)/A13taxstdlife))</f>
        <v>0.6755439116521611</v>
      </c>
      <c r="N639" s="164">
        <f>IF(A13taxstdlife="n/a","n/a",IF(N$3&gt;(A13taxstdlife+$E639),((Input!$H$155+Input!$H$121)*$H$7)-SUM($H639:M639),((Input!$H$155+Input!$H$121)*$H$7)/A13taxstdlife))</f>
        <v>0.6755439116521611</v>
      </c>
      <c r="O639" s="164">
        <f>IF(A13taxstdlife="n/a","n/a",IF(O$3&gt;(A13taxstdlife+$E639),((Input!$H$155+Input!$H$121)*$H$7)-SUM($H639:N639),((Input!$H$155+Input!$H$121)*$H$7)/A13taxstdlife))</f>
        <v>0.6755439116521611</v>
      </c>
      <c r="P639" s="164">
        <f>IF(A13taxstdlife="n/a","n/a",IF(P$3&gt;(A13taxstdlife+$E639),((Input!$H$155+Input!$H$121)*$H$7)-SUM($H639:O639),((Input!$H$155+Input!$H$121)*$H$7)/A13taxstdlife))</f>
        <v>0.6755439116521611</v>
      </c>
      <c r="Q639" s="164">
        <f>IF(A13taxstdlife="n/a","n/a",IF(Q$3&gt;(A13taxstdlife+$E639),((Input!$H$155+Input!$H$121)*$H$7)-SUM($H639:P639),((Input!$H$155+Input!$H$121)*$H$7)/A13taxstdlife))</f>
        <v>0.6755439116521611</v>
      </c>
      <c r="R639" s="164">
        <f>IF(A13taxstdlife="n/a","n/a",IF(R$3&gt;(A13taxstdlife+$E639),((Input!$H$155+Input!$H$121)*$H$7)-SUM($H639:Q639),((Input!$H$155+Input!$H$121)*$H$7)/A13taxstdlife))</f>
        <v>0.6755439116521611</v>
      </c>
      <c r="S639" s="164">
        <f>IF(A13taxstdlife="n/a","n/a",IF(S$3&gt;(A13taxstdlife+$E639),((Input!$H$155+Input!$H$121)*$H$7)-SUM($H639:R639),((Input!$H$155+Input!$H$121)*$H$7)/A13taxstdlife))</f>
        <v>0.6755439116521611</v>
      </c>
      <c r="T639" s="164">
        <f>IF(A13taxstdlife="n/a","n/a",IF(T$3&gt;(A13taxstdlife+$E639),((Input!$H$155+Input!$H$121)*$H$7)-SUM($H639:S639),((Input!$H$155+Input!$H$121)*$H$7)/A13taxstdlife))</f>
        <v>0.6755439116521611</v>
      </c>
      <c r="U639" s="164">
        <f>IF(A13taxstdlife="n/a","n/a",IF(U$3&gt;(A13taxstdlife+$E639),((Input!$H$155+Input!$H$121)*$H$7)-SUM($H639:T639),((Input!$H$155+Input!$H$121)*$H$7)/A13taxstdlife))</f>
        <v>0.6755439116521611</v>
      </c>
      <c r="V639" s="164">
        <f>IF(A13taxstdlife="n/a","n/a",IF(V$3&gt;(A13taxstdlife+$E639),((Input!$H$155+Input!$H$121)*$H$7)-SUM($H639:U639),((Input!$H$155+Input!$H$121)*$H$7)/A13taxstdlife))</f>
        <v>0.6755439116521611</v>
      </c>
      <c r="W639" s="164">
        <f>IF(A13taxstdlife="n/a","n/a",IF(W$3&gt;(A13taxstdlife+$E639),((Input!$H$155+Input!$H$121)*$H$7)-SUM($H639:V639),((Input!$H$155+Input!$H$121)*$H$7)/A13taxstdlife))</f>
        <v>0.6755439116521611</v>
      </c>
      <c r="X639" s="164">
        <f>IF(A13taxstdlife="n/a","n/a",IF(X$3&gt;(A13taxstdlife+$E639),((Input!$H$155+Input!$H$121)*$H$7)-SUM($H639:W639),((Input!$H$155+Input!$H$121)*$H$7)/A13taxstdlife))</f>
        <v>0.6755439116521611</v>
      </c>
      <c r="Y639" s="164">
        <f>IF(A13taxstdlife="n/a","n/a",IF(Y$3&gt;(A13taxstdlife+$E639),((Input!$H$155+Input!$H$121)*$H$7)-SUM($H639:X639),((Input!$H$155+Input!$H$121)*$H$7)/A13taxstdlife))</f>
        <v>0.6755439116521611</v>
      </c>
      <c r="Z639" s="164">
        <f>IF(A13taxstdlife="n/a","n/a",IF(Z$3&gt;(A13taxstdlife+$E639),((Input!$H$155+Input!$H$121)*$H$7)-SUM($H639:Y639),((Input!$H$155+Input!$H$121)*$H$7)/A13taxstdlife))</f>
        <v>0.6755439116521611</v>
      </c>
      <c r="AA639" s="164">
        <f>IF(A13taxstdlife="n/a","n/a",IF(AA$3&gt;(A13taxstdlife+$E639),((Input!$H$155+Input!$H$121)*$H$7)-SUM($H639:Z639),((Input!$H$155+Input!$H$121)*$H$7)/A13taxstdlife))</f>
        <v>0.6755439116521611</v>
      </c>
      <c r="AB639" s="164">
        <f>IF(A13taxstdlife="n/a","n/a",IF(AB$3&gt;(A13taxstdlife+$E639),((Input!$H$155+Input!$H$121)*$H$7)-SUM($H639:AA639),((Input!$H$155+Input!$H$121)*$H$7)/A13taxstdlife))</f>
        <v>0.6755439116521611</v>
      </c>
      <c r="AC639" s="164">
        <f>IF(A13taxstdlife="n/a","n/a",IF(AC$3&gt;(A13taxstdlife+$E639),((Input!$H$155+Input!$H$121)*$H$7)-SUM($H639:AB639),((Input!$H$155+Input!$H$121)*$H$7)/A13taxstdlife))</f>
        <v>0.6755439116521611</v>
      </c>
      <c r="AD639" s="164">
        <f>IF(A13taxstdlife="n/a","n/a",IF(AD$3&gt;(A13taxstdlife+$E639),((Input!$H$155+Input!$H$121)*$H$7)-SUM($H639:AC639),((Input!$H$155+Input!$H$121)*$H$7)/A13taxstdlife))</f>
        <v>0.6755439116521611</v>
      </c>
      <c r="AE639" s="164">
        <f>IF(A13taxstdlife="n/a","n/a",IF(AE$3&gt;(A13taxstdlife+$E639),((Input!$H$155+Input!$H$121)*$H$7)-SUM($H639:AD639),((Input!$H$155+Input!$H$121)*$H$7)/A13taxstdlife))</f>
        <v>0.6755439116521611</v>
      </c>
      <c r="AF639" s="164">
        <f>IF(A13taxstdlife="n/a","n/a",IF(AF$3&gt;(A13taxstdlife+$E639),((Input!$H$155+Input!$H$121)*$H$7)-SUM($H639:AE639),((Input!$H$155+Input!$H$121)*$H$7)/A13taxstdlife))</f>
        <v>0.6755439116521611</v>
      </c>
      <c r="AG639" s="164">
        <f>IF(A13taxstdlife="n/a","n/a",IF(AG$3&gt;(A13taxstdlife+$E639),((Input!$H$155+Input!$H$121)*$H$7)-SUM($H639:AF639),((Input!$H$155+Input!$H$121)*$H$7)/A13taxstdlife))</f>
        <v>0.6755439116521611</v>
      </c>
      <c r="AH639" s="164">
        <f>IF(A13taxstdlife="n/a","n/a",IF(AH$3&gt;(A13taxstdlife+$E639),((Input!$H$155+Input!$H$121)*$H$7)-SUM($H639:AG639),((Input!$H$155+Input!$H$121)*$H$7)/A13taxstdlife))</f>
        <v>0.6755439116521611</v>
      </c>
      <c r="AI639" s="164">
        <f>IF(A13taxstdlife="n/a","n/a",IF(AI$3&gt;(A13taxstdlife+$E639),((Input!$H$155+Input!$H$121)*$H$7)-SUM($H639:AH639),((Input!$H$155+Input!$H$121)*$H$7)/A13taxstdlife))</f>
        <v>0.6755439116521611</v>
      </c>
      <c r="AJ639" s="164">
        <f>IF(A13taxstdlife="n/a","n/a",IF(AJ$3&gt;(A13taxstdlife+$E639),((Input!$H$155+Input!$H$121)*$H$7)-SUM($H639:AI639),((Input!$H$155+Input!$H$121)*$H$7)/A13taxstdlife))</f>
        <v>0.6755439116521611</v>
      </c>
      <c r="AK639" s="164">
        <f>IF(A13taxstdlife="n/a","n/a",IF(AK$3&gt;(A13taxstdlife+$E639),((Input!$H$155+Input!$H$121)*$H$7)-SUM($H639:AJ639),((Input!$H$155+Input!$H$121)*$H$7)/A13taxstdlife))</f>
        <v>0.6755439116521611</v>
      </c>
      <c r="AL639" s="164">
        <f>IF(A13taxstdlife="n/a","n/a",IF(AL$3&gt;(A13taxstdlife+$E639),((Input!$H$155+Input!$H$121)*$H$7)-SUM($H639:AK639),((Input!$H$155+Input!$H$121)*$H$7)/A13taxstdlife))</f>
        <v>0.6755439116521611</v>
      </c>
      <c r="AM639" s="164">
        <f>IF(A13taxstdlife="n/a","n/a",IF(AM$3&gt;(A13taxstdlife+$E639),((Input!$H$155+Input!$H$121)*$H$7)-SUM($H639:AL639),((Input!$H$155+Input!$H$121)*$H$7)/A13taxstdlife))</f>
        <v>0.6755439116521611</v>
      </c>
      <c r="AN639" s="164">
        <f>IF(A13taxstdlife="n/a","n/a",IF(AN$3&gt;(A13taxstdlife+$E639),((Input!$H$155+Input!$H$121)*$H$7)-SUM($H639:AM639),((Input!$H$155+Input!$H$121)*$H$7)/A13taxstdlife))</f>
        <v>0.6755439116521611</v>
      </c>
      <c r="AO639" s="164">
        <f>IF(A13taxstdlife="n/a","n/a",IF(AO$3&gt;(A13taxstdlife+$E639),((Input!$H$155+Input!$H$121)*$H$7)-SUM($H639:AN639),((Input!$H$155+Input!$H$121)*$H$7)/A13taxstdlife))</f>
        <v>0.6755439116521611</v>
      </c>
      <c r="AP639" s="164">
        <f>IF(A13taxstdlife="n/a","n/a",IF(AP$3&gt;(A13taxstdlife+$E639),((Input!$H$155+Input!$H$121)*$H$7)-SUM($H639:AO639),((Input!$H$155+Input!$H$121)*$H$7)/A13taxstdlife))</f>
        <v>0.6755439116521611</v>
      </c>
      <c r="AQ639" s="164">
        <f>IF(A13taxstdlife="n/a","n/a",IF(AQ$3&gt;(A13taxstdlife+$E639),((Input!$H$155+Input!$H$121)*$H$7)-SUM($H639:AP639),((Input!$H$155+Input!$H$121)*$H$7)/A13taxstdlife))</f>
        <v>0.6755439116521611</v>
      </c>
      <c r="AR639" s="164">
        <f>IF(A13taxstdlife="n/a","n/a",IF(AR$3&gt;(A13taxstdlife+$E639),((Input!$H$155+Input!$H$121)*$H$7)-SUM($H639:AQ639),((Input!$H$155+Input!$H$121)*$H$7)/A13taxstdlife))</f>
        <v>0.6755439116521611</v>
      </c>
      <c r="AS639" s="164">
        <f>IF(A13taxstdlife="n/a","n/a",IF(AS$3&gt;(A13taxstdlife+$E639),((Input!$H$155+Input!$H$121)*$H$7)-SUM($H639:AR639),((Input!$H$155+Input!$H$121)*$H$7)/A13taxstdlife))</f>
        <v>0.6755439116521611</v>
      </c>
      <c r="AT639" s="164">
        <f>IF(A13taxstdlife="n/a","n/a",IF(AT$3&gt;(A13taxstdlife+$E639),((Input!$H$155+Input!$H$121)*$H$7)-SUM($H639:AS639),((Input!$H$155+Input!$H$121)*$H$7)/A13taxstdlife))</f>
        <v>0.6755439116521611</v>
      </c>
      <c r="AU639" s="164">
        <f>IF(A13taxstdlife="n/a","n/a",IF(AU$3&gt;(A13taxstdlife+$E639),((Input!$H$155+Input!$H$121)*$H$7)-SUM($H639:AT639),((Input!$H$155+Input!$H$121)*$H$7)/A13taxstdlife))</f>
        <v>0.6755439116521611</v>
      </c>
      <c r="AV639" s="164">
        <f>IF(A13taxstdlife="n/a","n/a",IF(AV$3&gt;(A13taxstdlife+$E639),((Input!$H$155+Input!$H$121)*$H$7)-SUM($H639:AU639),((Input!$H$155+Input!$H$121)*$H$7)/A13taxstdlife))</f>
        <v>0.6755439116521611</v>
      </c>
      <c r="AW639" s="164">
        <f>IF(A13taxstdlife="n/a","n/a",IF(AW$3&gt;(A13taxstdlife+$E639),((Input!$H$155+Input!$H$121)*$H$7)-SUM($H639:AV639),((Input!$H$155+Input!$H$121)*$H$7)/A13taxstdlife))</f>
        <v>0.6755439116521611</v>
      </c>
      <c r="AX639" s="164">
        <f>IF(A13taxstdlife="n/a","n/a",IF(AX$3&gt;(A13taxstdlife+$E639),((Input!$H$155+Input!$H$121)*$H$7)-SUM($H639:AW639),((Input!$H$155+Input!$H$121)*$H$7)/A13taxstdlife))</f>
        <v>0.6755439116521611</v>
      </c>
      <c r="AY639" s="164">
        <f>IF(A13taxstdlife="n/a","n/a",IF(AY$3&gt;(A13taxstdlife+$E639),((Input!$H$155+Input!$H$121)*$H$7)-SUM($H639:AX639),((Input!$H$155+Input!$H$121)*$H$7)/A13taxstdlife))</f>
        <v>0.6755439116521611</v>
      </c>
      <c r="AZ639" s="164">
        <f>IF(A13taxstdlife="n/a","n/a",IF(AZ$3&gt;(A13taxstdlife+$E639),((Input!$H$155+Input!$H$121)*$H$7)-SUM($H639:AY639),((Input!$H$155+Input!$H$121)*$H$7)/A13taxstdlife))</f>
        <v>0.6755439116521611</v>
      </c>
      <c r="BA639" s="164">
        <f>IF(A13taxstdlife="n/a","n/a",IF(BA$3&gt;(A13taxstdlife+$E639),((Input!$H$155+Input!$H$121)*$H$7)-SUM($H639:AZ639),((Input!$H$155+Input!$H$121)*$H$7)/A13taxstdlife))</f>
        <v>0.6755439116521611</v>
      </c>
      <c r="BB639" s="164">
        <f>IF(A13taxstdlife="n/a","n/a",IF(BB$3&gt;(A13taxstdlife+$E639),((Input!$H$155+Input!$H$121)*$H$7)-SUM($H639:BA639),((Input!$H$155+Input!$H$121)*$H$7)/A13taxstdlife))</f>
        <v>0.6755439116521611</v>
      </c>
      <c r="BC639" s="164">
        <f>IF(A13taxstdlife="n/a","n/a",IF(BC$3&gt;(A13taxstdlife+$E639),((Input!$H$155+Input!$H$121)*$H$7)-SUM($H639:BB639),((Input!$H$155+Input!$H$121)*$H$7)/A13taxstdlife))</f>
        <v>0.6755439116521611</v>
      </c>
      <c r="BD639" s="164">
        <f>IF(A13taxstdlife="n/a","n/a",IF(BD$3&gt;(A13taxstdlife+$E639),((Input!$H$155+Input!$H$121)*$H$7)-SUM($H639:BC639),((Input!$H$155+Input!$H$121)*$H$7)/A13taxstdlife))</f>
        <v>-3.907985046680551E-14</v>
      </c>
      <c r="BE639" s="164">
        <f>IF(A13taxstdlife="n/a","n/a",IF(BE$3&gt;(A13taxstdlife+$E639),((Input!$H$155+Input!$H$121)*$H$7)-SUM($H639:BD639),((Input!$H$155+Input!$H$121)*$H$7)/A13taxstdlife))</f>
        <v>0</v>
      </c>
      <c r="BF639" s="164">
        <f>IF(A13taxstdlife="n/a","n/a",IF(BF$3&gt;(A13taxstdlife+$E639),((Input!$H$155+Input!$H$121)*$H$7)-SUM($H639:BE639),((Input!$H$155+Input!$H$121)*$H$7)/A13taxstdlife))</f>
        <v>0</v>
      </c>
      <c r="BG639" s="164">
        <f>IF(A13taxstdlife="n/a","n/a",IF(BG$3&gt;(A13taxstdlife+$E639),((Input!$H$155+Input!$H$121)*$H$7)-SUM($H639:BF639),((Input!$H$155+Input!$H$121)*$H$7)/A13taxstdlife))</f>
        <v>0</v>
      </c>
      <c r="BH639" s="164">
        <f>IF(A13taxstdlife="n/a","n/a",IF(BH$3&gt;(A13taxstdlife+$E639),((Input!$H$155+Input!$H$121)*$H$7)-SUM($H639:BG639),((Input!$H$155+Input!$H$121)*$H$7)/A13taxstdlife))</f>
        <v>0</v>
      </c>
      <c r="BI639" s="164">
        <f>IF(A13taxstdlife="n/a","n/a",IF(BI$3&gt;(A13taxstdlife+$E639),((Input!$H$155+Input!$H$121)*$H$7)-SUM($H639:BH639),((Input!$H$155+Input!$H$121)*$H$7)/A13taxstdlife))</f>
        <v>0</v>
      </c>
      <c r="BJ639" s="18"/>
      <c r="BK639" s="18"/>
      <c r="BL639"/>
      <c r="BM639"/>
      <c r="BN639"/>
      <c r="BO639"/>
      <c r="BP639"/>
      <c r="BQ639"/>
      <c r="BR639"/>
      <c r="BS639"/>
      <c r="BT639"/>
      <c r="BU639"/>
      <c r="BV639"/>
      <c r="BW639"/>
      <c r="BX639"/>
      <c r="BY639"/>
      <c r="BZ639"/>
      <c r="CA639"/>
      <c r="CB639"/>
      <c r="CC639"/>
      <c r="CD639"/>
      <c r="CE639"/>
      <c r="CF639"/>
      <c r="CG639"/>
      <c r="CH639"/>
      <c r="CI639"/>
      <c r="CJ639"/>
      <c r="CK639"/>
      <c r="CL639"/>
      <c r="CM639"/>
      <c r="CN639"/>
      <c r="CO639"/>
      <c r="CP639"/>
      <c r="CQ639"/>
      <c r="CR639"/>
      <c r="CS639"/>
      <c r="CT639"/>
      <c r="CU639"/>
      <c r="CV639"/>
      <c r="CW639"/>
      <c r="CX639"/>
      <c r="CY639"/>
      <c r="CZ639"/>
      <c r="DA639"/>
      <c r="DB639"/>
      <c r="DC639"/>
      <c r="DD639"/>
      <c r="DE639"/>
      <c r="DF639"/>
      <c r="DG639"/>
      <c r="DH639"/>
      <c r="DI639"/>
      <c r="DJ639"/>
      <c r="DK639"/>
      <c r="DL639"/>
      <c r="DM639"/>
      <c r="DN639"/>
      <c r="DO639"/>
      <c r="DP639"/>
      <c r="DQ639"/>
      <c r="DR639"/>
      <c r="DS639"/>
      <c r="DT639"/>
      <c r="DU639"/>
      <c r="DV639"/>
      <c r="DW639"/>
      <c r="DX639"/>
      <c r="DY639"/>
      <c r="DZ639"/>
      <c r="EA639"/>
      <c r="EB639"/>
      <c r="EC639"/>
      <c r="ED639"/>
      <c r="EE639"/>
      <c r="EF639"/>
      <c r="EG639"/>
      <c r="EH639"/>
      <c r="EI639"/>
      <c r="EJ639"/>
      <c r="EK639"/>
      <c r="EL639"/>
      <c r="EM639"/>
      <c r="EN639"/>
      <c r="EO639"/>
      <c r="EP639"/>
      <c r="EQ639"/>
      <c r="ER639"/>
      <c r="ES639"/>
      <c r="ET639"/>
      <c r="EU639"/>
      <c r="EV639"/>
      <c r="EW639"/>
      <c r="EX639"/>
      <c r="EY639"/>
      <c r="EZ639"/>
      <c r="FA639"/>
      <c r="FB639"/>
      <c r="FC639"/>
      <c r="FD639"/>
      <c r="FE639"/>
      <c r="FF639"/>
      <c r="FG639"/>
      <c r="FH639"/>
      <c r="FI639"/>
      <c r="FJ639"/>
      <c r="FK639"/>
      <c r="FL639"/>
      <c r="FM639"/>
      <c r="FN639"/>
      <c r="FO639"/>
      <c r="FP639"/>
      <c r="FQ639"/>
      <c r="FR639"/>
      <c r="FS639"/>
      <c r="FT639"/>
      <c r="FU639"/>
      <c r="FV639"/>
      <c r="FW639"/>
      <c r="FX639"/>
      <c r="FY639"/>
      <c r="FZ639"/>
      <c r="GA639"/>
      <c r="GB639"/>
      <c r="GC639"/>
      <c r="GD639"/>
      <c r="GE639"/>
      <c r="GF639"/>
      <c r="GG639"/>
      <c r="GH639"/>
      <c r="GI639"/>
      <c r="GJ639"/>
      <c r="GK639"/>
      <c r="GL639"/>
      <c r="GM639"/>
      <c r="GN639"/>
      <c r="GO639"/>
      <c r="GP639"/>
      <c r="GQ639"/>
      <c r="GR639"/>
      <c r="GS639"/>
      <c r="GT639"/>
      <c r="GU639"/>
      <c r="GV639"/>
      <c r="GW639"/>
      <c r="GX639"/>
      <c r="GY639"/>
      <c r="GZ639"/>
      <c r="HA639"/>
      <c r="HB639"/>
      <c r="HC639"/>
      <c r="HD639"/>
      <c r="HE639"/>
      <c r="HF639"/>
      <c r="HG639"/>
      <c r="HH639"/>
      <c r="HI639"/>
      <c r="HJ639"/>
      <c r="HK639"/>
      <c r="HL639"/>
      <c r="HM639"/>
      <c r="HN639"/>
      <c r="HO639"/>
      <c r="HP639"/>
      <c r="HQ639"/>
      <c r="HR639"/>
      <c r="HS639"/>
      <c r="HT639"/>
      <c r="HU639"/>
      <c r="HV639"/>
      <c r="HW639"/>
      <c r="HX639"/>
      <c r="HY639"/>
      <c r="HZ639"/>
      <c r="IA639"/>
      <c r="IB639"/>
      <c r="IC639"/>
      <c r="ID639"/>
      <c r="IE639"/>
      <c r="IF639"/>
      <c r="IG639"/>
      <c r="IH639"/>
      <c r="II639"/>
      <c r="IJ639"/>
      <c r="IK639"/>
      <c r="IL639"/>
      <c r="IM639"/>
      <c r="IN639"/>
      <c r="IO639"/>
      <c r="IP639"/>
      <c r="IQ639"/>
      <c r="IR639"/>
      <c r="IS639"/>
      <c r="IT639"/>
      <c r="IU639"/>
      <c r="IV639"/>
    </row>
    <row r="640" spans="1:256" s="5" customFormat="1" hidden="1" outlineLevel="2" x14ac:dyDescent="0.2">
      <c r="A640" s="18"/>
      <c r="B640" s="18"/>
      <c r="C640" s="36"/>
      <c r="D640" s="485"/>
      <c r="E640" s="283">
        <v>3</v>
      </c>
      <c r="F640" s="38"/>
      <c r="G640" s="306"/>
      <c r="H640" s="308"/>
      <c r="I640" s="307"/>
      <c r="J640" s="164">
        <f>IF(A13taxstdlife="n/a","n/a",IF(J$3&gt;(A13taxstdlife+$E640),((Input!$I$155+Input!$I$121)*$I$7)-SUM($I640:I640),((Input!$I$155+Input!$I$121)*$I$7)/A13taxstdlife))</f>
        <v>1.0744796557041472</v>
      </c>
      <c r="K640" s="164">
        <f>IF(A13taxstdlife="n/a","n/a",IF(K$3&gt;(A13taxstdlife+$E640),((Input!$I$155+Input!$I$121)*$I$7)-SUM($I640:J640),((Input!$I$155+Input!$I$121)*$I$7)/A13taxstdlife))</f>
        <v>1.0744796557041472</v>
      </c>
      <c r="L640" s="164">
        <f>IF(A13taxstdlife="n/a","n/a",IF(L$3&gt;(A13taxstdlife+$E640),((Input!$I$155+Input!$I$121)*$I$7)-SUM($I640:K640),((Input!$I$155+Input!$I$121)*$I$7)/A13taxstdlife))</f>
        <v>1.0744796557041472</v>
      </c>
      <c r="M640" s="164">
        <f>IF(A13taxstdlife="n/a","n/a",IF(M$3&gt;(A13taxstdlife+$E640),((Input!$I$155+Input!$I$121)*$I$7)-SUM($I640:L640),((Input!$I$155+Input!$I$121)*$I$7)/A13taxstdlife))</f>
        <v>1.0744796557041472</v>
      </c>
      <c r="N640" s="164">
        <f>IF(A13taxstdlife="n/a","n/a",IF(N$3&gt;(A13taxstdlife+$E640),((Input!$I$155+Input!$I$121)*$I$7)-SUM($I640:M640),((Input!$I$155+Input!$I$121)*$I$7)/A13taxstdlife))</f>
        <v>1.0744796557041472</v>
      </c>
      <c r="O640" s="164">
        <f>IF(A13taxstdlife="n/a","n/a",IF(O$3&gt;(A13taxstdlife+$E640),((Input!$I$155+Input!$I$121)*$I$7)-SUM($I640:N640),((Input!$I$155+Input!$I$121)*$I$7)/A13taxstdlife))</f>
        <v>1.0744796557041472</v>
      </c>
      <c r="P640" s="164">
        <f>IF(A13taxstdlife="n/a","n/a",IF(P$3&gt;(A13taxstdlife+$E640),((Input!$I$155+Input!$I$121)*$I$7)-SUM($I640:O640),((Input!$I$155+Input!$I$121)*$I$7)/A13taxstdlife))</f>
        <v>1.0744796557041472</v>
      </c>
      <c r="Q640" s="164">
        <f>IF(A13taxstdlife="n/a","n/a",IF(Q$3&gt;(A13taxstdlife+$E640),((Input!$I$155+Input!$I$121)*$I$7)-SUM($I640:P640),((Input!$I$155+Input!$I$121)*$I$7)/A13taxstdlife))</f>
        <v>1.0744796557041472</v>
      </c>
      <c r="R640" s="164">
        <f>IF(A13taxstdlife="n/a","n/a",IF(R$3&gt;(A13taxstdlife+$E640),((Input!$I$155+Input!$I$121)*$I$7)-SUM($I640:Q640),((Input!$I$155+Input!$I$121)*$I$7)/A13taxstdlife))</f>
        <v>1.0744796557041472</v>
      </c>
      <c r="S640" s="164">
        <f>IF(A13taxstdlife="n/a","n/a",IF(S$3&gt;(A13taxstdlife+$E640),((Input!$I$155+Input!$I$121)*$I$7)-SUM($I640:R640),((Input!$I$155+Input!$I$121)*$I$7)/A13taxstdlife))</f>
        <v>1.0744796557041472</v>
      </c>
      <c r="T640" s="164">
        <f>IF(A13taxstdlife="n/a","n/a",IF(T$3&gt;(A13taxstdlife+$E640),((Input!$I$155+Input!$I$121)*$I$7)-SUM($I640:S640),((Input!$I$155+Input!$I$121)*$I$7)/A13taxstdlife))</f>
        <v>1.0744796557041472</v>
      </c>
      <c r="U640" s="164">
        <f>IF(A13taxstdlife="n/a","n/a",IF(U$3&gt;(A13taxstdlife+$E640),((Input!$I$155+Input!$I$121)*$I$7)-SUM($I640:T640),((Input!$I$155+Input!$I$121)*$I$7)/A13taxstdlife))</f>
        <v>1.0744796557041472</v>
      </c>
      <c r="V640" s="164">
        <f>IF(A13taxstdlife="n/a","n/a",IF(V$3&gt;(A13taxstdlife+$E640),((Input!$I$155+Input!$I$121)*$I$7)-SUM($I640:U640),((Input!$I$155+Input!$I$121)*$I$7)/A13taxstdlife))</f>
        <v>1.0744796557041472</v>
      </c>
      <c r="W640" s="164">
        <f>IF(A13taxstdlife="n/a","n/a",IF(W$3&gt;(A13taxstdlife+$E640),((Input!$I$155+Input!$I$121)*$I$7)-SUM($I640:V640),((Input!$I$155+Input!$I$121)*$I$7)/A13taxstdlife))</f>
        <v>1.0744796557041472</v>
      </c>
      <c r="X640" s="164">
        <f>IF(A13taxstdlife="n/a","n/a",IF(X$3&gt;(A13taxstdlife+$E640),((Input!$I$155+Input!$I$121)*$I$7)-SUM($I640:W640),((Input!$I$155+Input!$I$121)*$I$7)/A13taxstdlife))</f>
        <v>1.0744796557041472</v>
      </c>
      <c r="Y640" s="164">
        <f>IF(A13taxstdlife="n/a","n/a",IF(Y$3&gt;(A13taxstdlife+$E640),((Input!$I$155+Input!$I$121)*$I$7)-SUM($I640:X640),((Input!$I$155+Input!$I$121)*$I$7)/A13taxstdlife))</f>
        <v>1.0744796557041472</v>
      </c>
      <c r="Z640" s="164">
        <f>IF(A13taxstdlife="n/a","n/a",IF(Z$3&gt;(A13taxstdlife+$E640),((Input!$I$155+Input!$I$121)*$I$7)-SUM($I640:Y640),((Input!$I$155+Input!$I$121)*$I$7)/A13taxstdlife))</f>
        <v>1.0744796557041472</v>
      </c>
      <c r="AA640" s="164">
        <f>IF(A13taxstdlife="n/a","n/a",IF(AA$3&gt;(A13taxstdlife+$E640),((Input!$I$155+Input!$I$121)*$I$7)-SUM($I640:Z640),((Input!$I$155+Input!$I$121)*$I$7)/A13taxstdlife))</f>
        <v>1.0744796557041472</v>
      </c>
      <c r="AB640" s="164">
        <f>IF(A13taxstdlife="n/a","n/a",IF(AB$3&gt;(A13taxstdlife+$E640),((Input!$I$155+Input!$I$121)*$I$7)-SUM($I640:AA640),((Input!$I$155+Input!$I$121)*$I$7)/A13taxstdlife))</f>
        <v>1.0744796557041472</v>
      </c>
      <c r="AC640" s="164">
        <f>IF(A13taxstdlife="n/a","n/a",IF(AC$3&gt;(A13taxstdlife+$E640),((Input!$I$155+Input!$I$121)*$I$7)-SUM($I640:AB640),((Input!$I$155+Input!$I$121)*$I$7)/A13taxstdlife))</f>
        <v>1.0744796557041472</v>
      </c>
      <c r="AD640" s="164">
        <f>IF(A13taxstdlife="n/a","n/a",IF(AD$3&gt;(A13taxstdlife+$E640),((Input!$I$155+Input!$I$121)*$I$7)-SUM($I640:AC640),((Input!$I$155+Input!$I$121)*$I$7)/A13taxstdlife))</f>
        <v>1.0744796557041472</v>
      </c>
      <c r="AE640" s="164">
        <f>IF(A13taxstdlife="n/a","n/a",IF(AE$3&gt;(A13taxstdlife+$E640),((Input!$I$155+Input!$I$121)*$I$7)-SUM($I640:AD640),((Input!$I$155+Input!$I$121)*$I$7)/A13taxstdlife))</f>
        <v>1.0744796557041472</v>
      </c>
      <c r="AF640" s="164">
        <f>IF(A13taxstdlife="n/a","n/a",IF(AF$3&gt;(A13taxstdlife+$E640),((Input!$I$155+Input!$I$121)*$I$7)-SUM($I640:AE640),((Input!$I$155+Input!$I$121)*$I$7)/A13taxstdlife))</f>
        <v>1.0744796557041472</v>
      </c>
      <c r="AG640" s="164">
        <f>IF(A13taxstdlife="n/a","n/a",IF(AG$3&gt;(A13taxstdlife+$E640),((Input!$I$155+Input!$I$121)*$I$7)-SUM($I640:AF640),((Input!$I$155+Input!$I$121)*$I$7)/A13taxstdlife))</f>
        <v>1.0744796557041472</v>
      </c>
      <c r="AH640" s="164">
        <f>IF(A13taxstdlife="n/a","n/a",IF(AH$3&gt;(A13taxstdlife+$E640),((Input!$I$155+Input!$I$121)*$I$7)-SUM($I640:AG640),((Input!$I$155+Input!$I$121)*$I$7)/A13taxstdlife))</f>
        <v>1.0744796557041472</v>
      </c>
      <c r="AI640" s="164">
        <f>IF(A13taxstdlife="n/a","n/a",IF(AI$3&gt;(A13taxstdlife+$E640),((Input!$I$155+Input!$I$121)*$I$7)-SUM($I640:AH640),((Input!$I$155+Input!$I$121)*$I$7)/A13taxstdlife))</f>
        <v>1.0744796557041472</v>
      </c>
      <c r="AJ640" s="164">
        <f>IF(A13taxstdlife="n/a","n/a",IF(AJ$3&gt;(A13taxstdlife+$E640),((Input!$I$155+Input!$I$121)*$I$7)-SUM($I640:AI640),((Input!$I$155+Input!$I$121)*$I$7)/A13taxstdlife))</f>
        <v>1.0744796557041472</v>
      </c>
      <c r="AK640" s="164">
        <f>IF(A13taxstdlife="n/a","n/a",IF(AK$3&gt;(A13taxstdlife+$E640),((Input!$I$155+Input!$I$121)*$I$7)-SUM($I640:AJ640),((Input!$I$155+Input!$I$121)*$I$7)/A13taxstdlife))</f>
        <v>1.0744796557041472</v>
      </c>
      <c r="AL640" s="164">
        <f>IF(A13taxstdlife="n/a","n/a",IF(AL$3&gt;(A13taxstdlife+$E640),((Input!$I$155+Input!$I$121)*$I$7)-SUM($I640:AK640),((Input!$I$155+Input!$I$121)*$I$7)/A13taxstdlife))</f>
        <v>1.0744796557041472</v>
      </c>
      <c r="AM640" s="164">
        <f>IF(A13taxstdlife="n/a","n/a",IF(AM$3&gt;(A13taxstdlife+$E640),((Input!$I$155+Input!$I$121)*$I$7)-SUM($I640:AL640),((Input!$I$155+Input!$I$121)*$I$7)/A13taxstdlife))</f>
        <v>1.0744796557041472</v>
      </c>
      <c r="AN640" s="164">
        <f>IF(A13taxstdlife="n/a","n/a",IF(AN$3&gt;(A13taxstdlife+$E640),((Input!$I$155+Input!$I$121)*$I$7)-SUM($I640:AM640),((Input!$I$155+Input!$I$121)*$I$7)/A13taxstdlife))</f>
        <v>1.0744796557041472</v>
      </c>
      <c r="AO640" s="164">
        <f>IF(A13taxstdlife="n/a","n/a",IF(AO$3&gt;(A13taxstdlife+$E640),((Input!$I$155+Input!$I$121)*$I$7)-SUM($I640:AN640),((Input!$I$155+Input!$I$121)*$I$7)/A13taxstdlife))</f>
        <v>1.0744796557041472</v>
      </c>
      <c r="AP640" s="164">
        <f>IF(A13taxstdlife="n/a","n/a",IF(AP$3&gt;(A13taxstdlife+$E640),((Input!$I$155+Input!$I$121)*$I$7)-SUM($I640:AO640),((Input!$I$155+Input!$I$121)*$I$7)/A13taxstdlife))</f>
        <v>1.0744796557041472</v>
      </c>
      <c r="AQ640" s="164">
        <f>IF(A13taxstdlife="n/a","n/a",IF(AQ$3&gt;(A13taxstdlife+$E640),((Input!$I$155+Input!$I$121)*$I$7)-SUM($I640:AP640),((Input!$I$155+Input!$I$121)*$I$7)/A13taxstdlife))</f>
        <v>1.0744796557041472</v>
      </c>
      <c r="AR640" s="164">
        <f>IF(A13taxstdlife="n/a","n/a",IF(AR$3&gt;(A13taxstdlife+$E640),((Input!$I$155+Input!$I$121)*$I$7)-SUM($I640:AQ640),((Input!$I$155+Input!$I$121)*$I$7)/A13taxstdlife))</f>
        <v>1.0744796557041472</v>
      </c>
      <c r="AS640" s="164">
        <f>IF(A13taxstdlife="n/a","n/a",IF(AS$3&gt;(A13taxstdlife+$E640),((Input!$I$155+Input!$I$121)*$I$7)-SUM($I640:AR640),((Input!$I$155+Input!$I$121)*$I$7)/A13taxstdlife))</f>
        <v>1.0744796557041472</v>
      </c>
      <c r="AT640" s="164">
        <f>IF(A13taxstdlife="n/a","n/a",IF(AT$3&gt;(A13taxstdlife+$E640),((Input!$I$155+Input!$I$121)*$I$7)-SUM($I640:AS640),((Input!$I$155+Input!$I$121)*$I$7)/A13taxstdlife))</f>
        <v>1.0744796557041472</v>
      </c>
      <c r="AU640" s="164">
        <f>IF(A13taxstdlife="n/a","n/a",IF(AU$3&gt;(A13taxstdlife+$E640),((Input!$I$155+Input!$I$121)*$I$7)-SUM($I640:AT640),((Input!$I$155+Input!$I$121)*$I$7)/A13taxstdlife))</f>
        <v>1.0744796557041472</v>
      </c>
      <c r="AV640" s="164">
        <f>IF(A13taxstdlife="n/a","n/a",IF(AV$3&gt;(A13taxstdlife+$E640),((Input!$I$155+Input!$I$121)*$I$7)-SUM($I640:AU640),((Input!$I$155+Input!$I$121)*$I$7)/A13taxstdlife))</f>
        <v>1.0744796557041472</v>
      </c>
      <c r="AW640" s="164">
        <f>IF(A13taxstdlife="n/a","n/a",IF(AW$3&gt;(A13taxstdlife+$E640),((Input!$I$155+Input!$I$121)*$I$7)-SUM($I640:AV640),((Input!$I$155+Input!$I$121)*$I$7)/A13taxstdlife))</f>
        <v>1.0744796557041472</v>
      </c>
      <c r="AX640" s="164">
        <f>IF(A13taxstdlife="n/a","n/a",IF(AX$3&gt;(A13taxstdlife+$E640),((Input!$I$155+Input!$I$121)*$I$7)-SUM($I640:AW640),((Input!$I$155+Input!$I$121)*$I$7)/A13taxstdlife))</f>
        <v>1.0744796557041472</v>
      </c>
      <c r="AY640" s="164">
        <f>IF(A13taxstdlife="n/a","n/a",IF(AY$3&gt;(A13taxstdlife+$E640),((Input!$I$155+Input!$I$121)*$I$7)-SUM($I640:AX640),((Input!$I$155+Input!$I$121)*$I$7)/A13taxstdlife))</f>
        <v>1.0744796557041472</v>
      </c>
      <c r="AZ640" s="164">
        <f>IF(A13taxstdlife="n/a","n/a",IF(AZ$3&gt;(A13taxstdlife+$E640),((Input!$I$155+Input!$I$121)*$I$7)-SUM($I640:AY640),((Input!$I$155+Input!$I$121)*$I$7)/A13taxstdlife))</f>
        <v>1.0744796557041472</v>
      </c>
      <c r="BA640" s="164">
        <f>IF(A13taxstdlife="n/a","n/a",IF(BA$3&gt;(A13taxstdlife+$E640),((Input!$I$155+Input!$I$121)*$I$7)-SUM($I640:AZ640),((Input!$I$155+Input!$I$121)*$I$7)/A13taxstdlife))</f>
        <v>1.0744796557041472</v>
      </c>
      <c r="BB640" s="164">
        <f>IF(A13taxstdlife="n/a","n/a",IF(BB$3&gt;(A13taxstdlife+$E640),((Input!$I$155+Input!$I$121)*$I$7)-SUM($I640:BA640),((Input!$I$155+Input!$I$121)*$I$7)/A13taxstdlife))</f>
        <v>1.0744796557041472</v>
      </c>
      <c r="BC640" s="164">
        <f>IF(A13taxstdlife="n/a","n/a",IF(BC$3&gt;(A13taxstdlife+$E640),((Input!$I$155+Input!$I$121)*$I$7)-SUM($I640:BB640),((Input!$I$155+Input!$I$121)*$I$7)/A13taxstdlife))</f>
        <v>1.0744796557041472</v>
      </c>
      <c r="BD640" s="164">
        <f>IF(A13taxstdlife="n/a","n/a",IF(BD$3&gt;(A13taxstdlife+$E640),((Input!$I$155+Input!$I$121)*$I$7)-SUM($I640:BC640),((Input!$I$155+Input!$I$121)*$I$7)/A13taxstdlife))</f>
        <v>1.0744796557041472</v>
      </c>
      <c r="BE640" s="164">
        <f>IF(A13taxstdlife="n/a","n/a",IF(BE$3&gt;(A13taxstdlife+$E640),((Input!$I$155+Input!$I$121)*$I$7)-SUM($I640:BD640),((Input!$I$155+Input!$I$121)*$I$7)/A13taxstdlife))</f>
        <v>5.6843418860808015E-14</v>
      </c>
      <c r="BF640" s="164">
        <f>IF(A13taxstdlife="n/a","n/a",IF(BF$3&gt;(A13taxstdlife+$E640),((Input!$I$155+Input!$I$121)*$I$7)-SUM($I640:BE640),((Input!$I$155+Input!$I$121)*$I$7)/A13taxstdlife))</f>
        <v>0</v>
      </c>
      <c r="BG640" s="164">
        <f>IF(A13taxstdlife="n/a","n/a",IF(BG$3&gt;(A13taxstdlife+$E640),((Input!$I$155+Input!$I$121)*$I$7)-SUM($I640:BF640),((Input!$I$155+Input!$I$121)*$I$7)/A13taxstdlife))</f>
        <v>0</v>
      </c>
      <c r="BH640" s="164">
        <f>IF(A13taxstdlife="n/a","n/a",IF(BH$3&gt;(A13taxstdlife+$E640),((Input!$I$155+Input!$I$121)*$I$7)-SUM($I640:BG640),((Input!$I$155+Input!$I$121)*$I$7)/A13taxstdlife))</f>
        <v>0</v>
      </c>
      <c r="BI640" s="164">
        <f>IF(A13taxstdlife="n/a","n/a",IF(BI$3&gt;(A13taxstdlife+$E640),((Input!$I$155+Input!$I$121)*$I$7)-SUM($I640:BH640),((Input!$I$155+Input!$I$121)*$I$7)/A13taxstdlife))</f>
        <v>0</v>
      </c>
      <c r="BJ640" s="18"/>
      <c r="BK640" s="18"/>
      <c r="BL640"/>
      <c r="BM640"/>
      <c r="BN640"/>
      <c r="BO640"/>
      <c r="BP640"/>
      <c r="BQ640"/>
      <c r="BR640"/>
      <c r="BS640"/>
      <c r="BT640"/>
      <c r="BU640"/>
      <c r="BV640"/>
      <c r="BW640"/>
      <c r="BX640"/>
      <c r="BY640"/>
      <c r="BZ640"/>
      <c r="CA640"/>
      <c r="CB640"/>
      <c r="CC640"/>
      <c r="CD640"/>
      <c r="CE640"/>
      <c r="CF640"/>
      <c r="CG640"/>
      <c r="CH640"/>
      <c r="CI640"/>
      <c r="CJ640"/>
      <c r="CK640"/>
      <c r="CL640"/>
      <c r="CM640"/>
      <c r="CN640"/>
      <c r="CO640"/>
      <c r="CP640"/>
      <c r="CQ640"/>
      <c r="CR640"/>
      <c r="CS640"/>
      <c r="CT640"/>
      <c r="CU640"/>
      <c r="CV640"/>
      <c r="CW640"/>
      <c r="CX640"/>
      <c r="CY640"/>
      <c r="CZ640"/>
      <c r="DA640"/>
      <c r="DB640"/>
      <c r="DC640"/>
      <c r="DD640"/>
      <c r="DE640"/>
      <c r="DF640"/>
      <c r="DG640"/>
      <c r="DH640"/>
      <c r="DI640"/>
      <c r="DJ640"/>
      <c r="DK640"/>
      <c r="DL640"/>
      <c r="DM640"/>
      <c r="DN640"/>
      <c r="DO640"/>
      <c r="DP640"/>
      <c r="DQ640"/>
      <c r="DR640"/>
      <c r="DS640"/>
      <c r="DT640"/>
      <c r="DU640"/>
      <c r="DV640"/>
      <c r="DW640"/>
      <c r="DX640"/>
      <c r="DY640"/>
      <c r="DZ640"/>
      <c r="EA640"/>
      <c r="EB640"/>
      <c r="EC640"/>
      <c r="ED640"/>
      <c r="EE640"/>
      <c r="EF640"/>
      <c r="EG640"/>
      <c r="EH640"/>
      <c r="EI640"/>
      <c r="EJ640"/>
      <c r="EK640"/>
      <c r="EL640"/>
      <c r="EM640"/>
      <c r="EN640"/>
      <c r="EO640"/>
      <c r="EP640"/>
      <c r="EQ640"/>
      <c r="ER640"/>
      <c r="ES640"/>
      <c r="ET640"/>
      <c r="EU640"/>
      <c r="EV640"/>
      <c r="EW640"/>
      <c r="EX640"/>
      <c r="EY640"/>
      <c r="EZ640"/>
      <c r="FA640"/>
      <c r="FB640"/>
      <c r="FC640"/>
      <c r="FD640"/>
      <c r="FE640"/>
      <c r="FF640"/>
      <c r="FG640"/>
      <c r="FH640"/>
      <c r="FI640"/>
      <c r="FJ640"/>
      <c r="FK640"/>
      <c r="FL640"/>
      <c r="FM640"/>
      <c r="FN640"/>
      <c r="FO640"/>
      <c r="FP640"/>
      <c r="FQ640"/>
      <c r="FR640"/>
      <c r="FS640"/>
      <c r="FT640"/>
      <c r="FU640"/>
      <c r="FV640"/>
      <c r="FW640"/>
      <c r="FX640"/>
      <c r="FY640"/>
      <c r="FZ640"/>
      <c r="GA640"/>
      <c r="GB640"/>
      <c r="GC640"/>
      <c r="GD640"/>
      <c r="GE640"/>
      <c r="GF640"/>
      <c r="GG640"/>
      <c r="GH640"/>
      <c r="GI640"/>
      <c r="GJ640"/>
      <c r="GK640"/>
      <c r="GL640"/>
      <c r="GM640"/>
      <c r="GN640"/>
      <c r="GO640"/>
      <c r="GP640"/>
      <c r="GQ640"/>
      <c r="GR640"/>
      <c r="GS640"/>
      <c r="GT640"/>
      <c r="GU640"/>
      <c r="GV640"/>
      <c r="GW640"/>
      <c r="GX640"/>
      <c r="GY640"/>
      <c r="GZ640"/>
      <c r="HA640"/>
      <c r="HB640"/>
      <c r="HC640"/>
      <c r="HD640"/>
      <c r="HE640"/>
      <c r="HF640"/>
      <c r="HG640"/>
      <c r="HH640"/>
      <c r="HI640"/>
      <c r="HJ640"/>
      <c r="HK640"/>
      <c r="HL640"/>
      <c r="HM640"/>
      <c r="HN640"/>
      <c r="HO640"/>
      <c r="HP640"/>
      <c r="HQ640"/>
      <c r="HR640"/>
      <c r="HS640"/>
      <c r="HT640"/>
      <c r="HU640"/>
      <c r="HV640"/>
      <c r="HW640"/>
      <c r="HX640"/>
      <c r="HY640"/>
      <c r="HZ640"/>
      <c r="IA640"/>
      <c r="IB640"/>
      <c r="IC640"/>
      <c r="ID640"/>
      <c r="IE640"/>
      <c r="IF640"/>
      <c r="IG640"/>
      <c r="IH640"/>
      <c r="II640"/>
      <c r="IJ640"/>
      <c r="IK640"/>
      <c r="IL640"/>
      <c r="IM640"/>
      <c r="IN640"/>
      <c r="IO640"/>
      <c r="IP640"/>
      <c r="IQ640"/>
      <c r="IR640"/>
      <c r="IS640"/>
      <c r="IT640"/>
      <c r="IU640"/>
      <c r="IV640"/>
    </row>
    <row r="641" spans="1:256" s="5" customFormat="1" hidden="1" outlineLevel="2" x14ac:dyDescent="0.2">
      <c r="A641" s="18"/>
      <c r="B641" s="18"/>
      <c r="C641" s="36"/>
      <c r="D641" s="485"/>
      <c r="E641" s="283">
        <v>4</v>
      </c>
      <c r="F641" s="38"/>
      <c r="G641" s="306"/>
      <c r="H641" s="308"/>
      <c r="I641" s="308"/>
      <c r="J641" s="307"/>
      <c r="K641" s="164">
        <f>IF(A13taxstdlife="n/a","n/a",IF(K$3&gt;(A13taxstdlife+$E641),((Input!$J$155+Input!$J$121)*$J$7)-SUM($J641:J641),((Input!$J$155+Input!$J$121)*$J$7)/A13taxstdlife))</f>
        <v>0.25418720447251641</v>
      </c>
      <c r="L641" s="164">
        <f>IF(A13taxstdlife="n/a","n/a",IF(L$3&gt;(A13taxstdlife+$E641),((Input!$J$155+Input!$J$121)*$J$7)-SUM($J641:K641),((Input!$J$155+Input!$J$121)*$J$7)/A13taxstdlife))</f>
        <v>0.25418720447251641</v>
      </c>
      <c r="M641" s="164">
        <f>IF(A13taxstdlife="n/a","n/a",IF(M$3&gt;(A13taxstdlife+$E641),((Input!$J$155+Input!$J$121)*$J$7)-SUM($J641:L641),((Input!$J$155+Input!$J$121)*$J$7)/A13taxstdlife))</f>
        <v>0.25418720447251641</v>
      </c>
      <c r="N641" s="164">
        <f>IF(A13taxstdlife="n/a","n/a",IF(N$3&gt;(A13taxstdlife+$E641),((Input!$J$155+Input!$J$121)*$J$7)-SUM($J641:M641),((Input!$J$155+Input!$J$121)*$J$7)/A13taxstdlife))</f>
        <v>0.25418720447251641</v>
      </c>
      <c r="O641" s="164">
        <f>IF(A13taxstdlife="n/a","n/a",IF(O$3&gt;(A13taxstdlife+$E641),((Input!$J$155+Input!$J$121)*$J$7)-SUM($J641:N641),((Input!$J$155+Input!$J$121)*$J$7)/A13taxstdlife))</f>
        <v>0.25418720447251641</v>
      </c>
      <c r="P641" s="164">
        <f>IF(A13taxstdlife="n/a","n/a",IF(P$3&gt;(A13taxstdlife+$E641),((Input!$J$155+Input!$J$121)*$J$7)-SUM($J641:O641),((Input!$J$155+Input!$J$121)*$J$7)/A13taxstdlife))</f>
        <v>0.25418720447251641</v>
      </c>
      <c r="Q641" s="164">
        <f>IF(A13taxstdlife="n/a","n/a",IF(Q$3&gt;(A13taxstdlife+$E641),((Input!$J$155+Input!$J$121)*$J$7)-SUM($J641:P641),((Input!$J$155+Input!$J$121)*$J$7)/A13taxstdlife))</f>
        <v>0.25418720447251641</v>
      </c>
      <c r="R641" s="164">
        <f>IF(A13taxstdlife="n/a","n/a",IF(R$3&gt;(A13taxstdlife+$E641),((Input!$J$155+Input!$J$121)*$J$7)-SUM($J641:Q641),((Input!$J$155+Input!$J$121)*$J$7)/A13taxstdlife))</f>
        <v>0.25418720447251641</v>
      </c>
      <c r="S641" s="164">
        <f>IF(A13taxstdlife="n/a","n/a",IF(S$3&gt;(A13taxstdlife+$E641),((Input!$J$155+Input!$J$121)*$J$7)-SUM($J641:R641),((Input!$J$155+Input!$J$121)*$J$7)/A13taxstdlife))</f>
        <v>0.25418720447251641</v>
      </c>
      <c r="T641" s="164">
        <f>IF(A13taxstdlife="n/a","n/a",IF(T$3&gt;(A13taxstdlife+$E641),((Input!$J$155+Input!$J$121)*$J$7)-SUM($J641:S641),((Input!$J$155+Input!$J$121)*$J$7)/A13taxstdlife))</f>
        <v>0.25418720447251641</v>
      </c>
      <c r="U641" s="164">
        <f>IF(A13taxstdlife="n/a","n/a",IF(U$3&gt;(A13taxstdlife+$E641),((Input!$J$155+Input!$J$121)*$J$7)-SUM($J641:T641),((Input!$J$155+Input!$J$121)*$J$7)/A13taxstdlife))</f>
        <v>0.25418720447251641</v>
      </c>
      <c r="V641" s="164">
        <f>IF(A13taxstdlife="n/a","n/a",IF(V$3&gt;(A13taxstdlife+$E641),((Input!$J$155+Input!$J$121)*$J$7)-SUM($J641:U641),((Input!$J$155+Input!$J$121)*$J$7)/A13taxstdlife))</f>
        <v>0.25418720447251641</v>
      </c>
      <c r="W641" s="164">
        <f>IF(A13taxstdlife="n/a","n/a",IF(W$3&gt;(A13taxstdlife+$E641),((Input!$J$155+Input!$J$121)*$J$7)-SUM($J641:V641),((Input!$J$155+Input!$J$121)*$J$7)/A13taxstdlife))</f>
        <v>0.25418720447251641</v>
      </c>
      <c r="X641" s="164">
        <f>IF(A13taxstdlife="n/a","n/a",IF(X$3&gt;(A13taxstdlife+$E641),((Input!$J$155+Input!$J$121)*$J$7)-SUM($J641:W641),((Input!$J$155+Input!$J$121)*$J$7)/A13taxstdlife))</f>
        <v>0.25418720447251641</v>
      </c>
      <c r="Y641" s="164">
        <f>IF(A13taxstdlife="n/a","n/a",IF(Y$3&gt;(A13taxstdlife+$E641),((Input!$J$155+Input!$J$121)*$J$7)-SUM($J641:X641),((Input!$J$155+Input!$J$121)*$J$7)/A13taxstdlife))</f>
        <v>0.25418720447251641</v>
      </c>
      <c r="Z641" s="164">
        <f>IF(A13taxstdlife="n/a","n/a",IF(Z$3&gt;(A13taxstdlife+$E641),((Input!$J$155+Input!$J$121)*$J$7)-SUM($J641:Y641),((Input!$J$155+Input!$J$121)*$J$7)/A13taxstdlife))</f>
        <v>0.25418720447251641</v>
      </c>
      <c r="AA641" s="164">
        <f>IF(A13taxstdlife="n/a","n/a",IF(AA$3&gt;(A13taxstdlife+$E641),((Input!$J$155+Input!$J$121)*$J$7)-SUM($J641:Z641),((Input!$J$155+Input!$J$121)*$J$7)/A13taxstdlife))</f>
        <v>0.25418720447251641</v>
      </c>
      <c r="AB641" s="164">
        <f>IF(A13taxstdlife="n/a","n/a",IF(AB$3&gt;(A13taxstdlife+$E641),((Input!$J$155+Input!$J$121)*$J$7)-SUM($J641:AA641),((Input!$J$155+Input!$J$121)*$J$7)/A13taxstdlife))</f>
        <v>0.25418720447251641</v>
      </c>
      <c r="AC641" s="164">
        <f>IF(A13taxstdlife="n/a","n/a",IF(AC$3&gt;(A13taxstdlife+$E641),((Input!$J$155+Input!$J$121)*$J$7)-SUM($J641:AB641),((Input!$J$155+Input!$J$121)*$J$7)/A13taxstdlife))</f>
        <v>0.25418720447251641</v>
      </c>
      <c r="AD641" s="164">
        <f>IF(A13taxstdlife="n/a","n/a",IF(AD$3&gt;(A13taxstdlife+$E641),((Input!$J$155+Input!$J$121)*$J$7)-SUM($J641:AC641),((Input!$J$155+Input!$J$121)*$J$7)/A13taxstdlife))</f>
        <v>0.25418720447251641</v>
      </c>
      <c r="AE641" s="164">
        <f>IF(A13taxstdlife="n/a","n/a",IF(AE$3&gt;(A13taxstdlife+$E641),((Input!$J$155+Input!$J$121)*$J$7)-SUM($J641:AD641),((Input!$J$155+Input!$J$121)*$J$7)/A13taxstdlife))</f>
        <v>0.25418720447251641</v>
      </c>
      <c r="AF641" s="164">
        <f>IF(A13taxstdlife="n/a","n/a",IF(AF$3&gt;(A13taxstdlife+$E641),((Input!$J$155+Input!$J$121)*$J$7)-SUM($J641:AE641),((Input!$J$155+Input!$J$121)*$J$7)/A13taxstdlife))</f>
        <v>0.25418720447251641</v>
      </c>
      <c r="AG641" s="164">
        <f>IF(A13taxstdlife="n/a","n/a",IF(AG$3&gt;(A13taxstdlife+$E641),((Input!$J$155+Input!$J$121)*$J$7)-SUM($J641:AF641),((Input!$J$155+Input!$J$121)*$J$7)/A13taxstdlife))</f>
        <v>0.25418720447251641</v>
      </c>
      <c r="AH641" s="164">
        <f>IF(A13taxstdlife="n/a","n/a",IF(AH$3&gt;(A13taxstdlife+$E641),((Input!$J$155+Input!$J$121)*$J$7)-SUM($J641:AG641),((Input!$J$155+Input!$J$121)*$J$7)/A13taxstdlife))</f>
        <v>0.25418720447251641</v>
      </c>
      <c r="AI641" s="164">
        <f>IF(A13taxstdlife="n/a","n/a",IF(AI$3&gt;(A13taxstdlife+$E641),((Input!$J$155+Input!$J$121)*$J$7)-SUM($J641:AH641),((Input!$J$155+Input!$J$121)*$J$7)/A13taxstdlife))</f>
        <v>0.25418720447251641</v>
      </c>
      <c r="AJ641" s="164">
        <f>IF(A13taxstdlife="n/a","n/a",IF(AJ$3&gt;(A13taxstdlife+$E641),((Input!$J$155+Input!$J$121)*$J$7)-SUM($J641:AI641),((Input!$J$155+Input!$J$121)*$J$7)/A13taxstdlife))</f>
        <v>0.25418720447251641</v>
      </c>
      <c r="AK641" s="164">
        <f>IF(A13taxstdlife="n/a","n/a",IF(AK$3&gt;(A13taxstdlife+$E641),((Input!$J$155+Input!$J$121)*$J$7)-SUM($J641:AJ641),((Input!$J$155+Input!$J$121)*$J$7)/A13taxstdlife))</f>
        <v>0.25418720447251641</v>
      </c>
      <c r="AL641" s="164">
        <f>IF(A13taxstdlife="n/a","n/a",IF(AL$3&gt;(A13taxstdlife+$E641),((Input!$J$155+Input!$J$121)*$J$7)-SUM($J641:AK641),((Input!$J$155+Input!$J$121)*$J$7)/A13taxstdlife))</f>
        <v>0.25418720447251641</v>
      </c>
      <c r="AM641" s="164">
        <f>IF(A13taxstdlife="n/a","n/a",IF(AM$3&gt;(A13taxstdlife+$E641),((Input!$J$155+Input!$J$121)*$J$7)-SUM($J641:AL641),((Input!$J$155+Input!$J$121)*$J$7)/A13taxstdlife))</f>
        <v>0.25418720447251641</v>
      </c>
      <c r="AN641" s="164">
        <f>IF(A13taxstdlife="n/a","n/a",IF(AN$3&gt;(A13taxstdlife+$E641),((Input!$J$155+Input!$J$121)*$J$7)-SUM($J641:AM641),((Input!$J$155+Input!$J$121)*$J$7)/A13taxstdlife))</f>
        <v>0.25418720447251641</v>
      </c>
      <c r="AO641" s="164">
        <f>IF(A13taxstdlife="n/a","n/a",IF(AO$3&gt;(A13taxstdlife+$E641),((Input!$J$155+Input!$J$121)*$J$7)-SUM($J641:AN641),((Input!$J$155+Input!$J$121)*$J$7)/A13taxstdlife))</f>
        <v>0.25418720447251641</v>
      </c>
      <c r="AP641" s="164">
        <f>IF(A13taxstdlife="n/a","n/a",IF(AP$3&gt;(A13taxstdlife+$E641),((Input!$J$155+Input!$J$121)*$J$7)-SUM($J641:AO641),((Input!$J$155+Input!$J$121)*$J$7)/A13taxstdlife))</f>
        <v>0.25418720447251641</v>
      </c>
      <c r="AQ641" s="164">
        <f>IF(A13taxstdlife="n/a","n/a",IF(AQ$3&gt;(A13taxstdlife+$E641),((Input!$J$155+Input!$J$121)*$J$7)-SUM($J641:AP641),((Input!$J$155+Input!$J$121)*$J$7)/A13taxstdlife))</f>
        <v>0.25418720447251641</v>
      </c>
      <c r="AR641" s="164">
        <f>IF(A13taxstdlife="n/a","n/a",IF(AR$3&gt;(A13taxstdlife+$E641),((Input!$J$155+Input!$J$121)*$J$7)-SUM($J641:AQ641),((Input!$J$155+Input!$J$121)*$J$7)/A13taxstdlife))</f>
        <v>0.25418720447251641</v>
      </c>
      <c r="AS641" s="164">
        <f>IF(A13taxstdlife="n/a","n/a",IF(AS$3&gt;(A13taxstdlife+$E641),((Input!$J$155+Input!$J$121)*$J$7)-SUM($J641:AR641),((Input!$J$155+Input!$J$121)*$J$7)/A13taxstdlife))</f>
        <v>0.25418720447251641</v>
      </c>
      <c r="AT641" s="164">
        <f>IF(A13taxstdlife="n/a","n/a",IF(AT$3&gt;(A13taxstdlife+$E641),((Input!$J$155+Input!$J$121)*$J$7)-SUM($J641:AS641),((Input!$J$155+Input!$J$121)*$J$7)/A13taxstdlife))</f>
        <v>0.25418720447251641</v>
      </c>
      <c r="AU641" s="164">
        <f>IF(A13taxstdlife="n/a","n/a",IF(AU$3&gt;(A13taxstdlife+$E641),((Input!$J$155+Input!$J$121)*$J$7)-SUM($J641:AT641),((Input!$J$155+Input!$J$121)*$J$7)/A13taxstdlife))</f>
        <v>0.25418720447251641</v>
      </c>
      <c r="AV641" s="164">
        <f>IF(A13taxstdlife="n/a","n/a",IF(AV$3&gt;(A13taxstdlife+$E641),((Input!$J$155+Input!$J$121)*$J$7)-SUM($J641:AU641),((Input!$J$155+Input!$J$121)*$J$7)/A13taxstdlife))</f>
        <v>0.25418720447251641</v>
      </c>
      <c r="AW641" s="164">
        <f>IF(A13taxstdlife="n/a","n/a",IF(AW$3&gt;(A13taxstdlife+$E641),((Input!$J$155+Input!$J$121)*$J$7)-SUM($J641:AV641),((Input!$J$155+Input!$J$121)*$J$7)/A13taxstdlife))</f>
        <v>0.25418720447251641</v>
      </c>
      <c r="AX641" s="164">
        <f>IF(A13taxstdlife="n/a","n/a",IF(AX$3&gt;(A13taxstdlife+$E641),((Input!$J$155+Input!$J$121)*$J$7)-SUM($J641:AW641),((Input!$J$155+Input!$J$121)*$J$7)/A13taxstdlife))</f>
        <v>0.25418720447251641</v>
      </c>
      <c r="AY641" s="164">
        <f>IF(A13taxstdlife="n/a","n/a",IF(AY$3&gt;(A13taxstdlife+$E641),((Input!$J$155+Input!$J$121)*$J$7)-SUM($J641:AX641),((Input!$J$155+Input!$J$121)*$J$7)/A13taxstdlife))</f>
        <v>0.25418720447251641</v>
      </c>
      <c r="AZ641" s="164">
        <f>IF(A13taxstdlife="n/a","n/a",IF(AZ$3&gt;(A13taxstdlife+$E641),((Input!$J$155+Input!$J$121)*$J$7)-SUM($J641:AY641),((Input!$J$155+Input!$J$121)*$J$7)/A13taxstdlife))</f>
        <v>0.25418720447251641</v>
      </c>
      <c r="BA641" s="164">
        <f>IF(A13taxstdlife="n/a","n/a",IF(BA$3&gt;(A13taxstdlife+$E641),((Input!$J$155+Input!$J$121)*$J$7)-SUM($J641:AZ641),((Input!$J$155+Input!$J$121)*$J$7)/A13taxstdlife))</f>
        <v>0.25418720447251641</v>
      </c>
      <c r="BB641" s="164">
        <f>IF(A13taxstdlife="n/a","n/a",IF(BB$3&gt;(A13taxstdlife+$E641),((Input!$J$155+Input!$J$121)*$J$7)-SUM($J641:BA641),((Input!$J$155+Input!$J$121)*$J$7)/A13taxstdlife))</f>
        <v>0.25418720447251641</v>
      </c>
      <c r="BC641" s="164">
        <f>IF(A13taxstdlife="n/a","n/a",IF(BC$3&gt;(A13taxstdlife+$E641),((Input!$J$155+Input!$J$121)*$J$7)-SUM($J641:BB641),((Input!$J$155+Input!$J$121)*$J$7)/A13taxstdlife))</f>
        <v>0.25418720447251641</v>
      </c>
      <c r="BD641" s="164">
        <f>IF(A13taxstdlife="n/a","n/a",IF(BD$3&gt;(A13taxstdlife+$E641),((Input!$J$155+Input!$J$121)*$J$7)-SUM($J641:BC641),((Input!$J$155+Input!$J$121)*$J$7)/A13taxstdlife))</f>
        <v>0.25418720447251641</v>
      </c>
      <c r="BE641" s="164">
        <f>IF(A13taxstdlife="n/a","n/a",IF(BE$3&gt;(A13taxstdlife+$E641),((Input!$J$155+Input!$J$121)*$J$7)-SUM($J641:BD641),((Input!$J$155+Input!$J$121)*$J$7)/A13taxstdlife))</f>
        <v>0.25418720447251641</v>
      </c>
      <c r="BF641" s="164">
        <f>IF(A13taxstdlife="n/a","n/a",IF(BF$3&gt;(A13taxstdlife+$E641),((Input!$J$155+Input!$J$121)*$J$7)-SUM($J641:BE641),((Input!$J$155+Input!$J$121)*$J$7)/A13taxstdlife))</f>
        <v>-5.3290705182007514E-15</v>
      </c>
      <c r="BG641" s="164">
        <f>IF(A13taxstdlife="n/a","n/a",IF(BG$3&gt;(A13taxstdlife+$E641),((Input!$J$155+Input!$J$121)*$J$7)-SUM($J641:BF641),((Input!$J$155+Input!$J$121)*$J$7)/A13taxstdlife))</f>
        <v>0</v>
      </c>
      <c r="BH641" s="164">
        <f>IF(A13taxstdlife="n/a","n/a",IF(BH$3&gt;(A13taxstdlife+$E641),((Input!$J$155+Input!$J$121)*$J$7)-SUM($J641:BG641),((Input!$J$155+Input!$J$121)*$J$7)/A13taxstdlife))</f>
        <v>0</v>
      </c>
      <c r="BI641" s="164">
        <f>IF(A13taxstdlife="n/a","n/a",IF(BI$3&gt;(A13taxstdlife+$E641),((Input!$J$155+Input!$J$121)*$J$7)-SUM($J641:BH641),((Input!$J$155+Input!$J$121)*$J$7)/A13taxstdlife))</f>
        <v>0</v>
      </c>
      <c r="BJ641" s="18"/>
      <c r="BK641" s="18"/>
      <c r="BL641"/>
      <c r="BM641"/>
      <c r="BN641"/>
      <c r="BO641"/>
      <c r="BP641"/>
      <c r="BQ641"/>
      <c r="BR641"/>
      <c r="BS641"/>
      <c r="BT641"/>
      <c r="BU641"/>
      <c r="BV641"/>
      <c r="BW641"/>
      <c r="BX641"/>
      <c r="BY641"/>
      <c r="BZ641"/>
      <c r="CA641"/>
      <c r="CB641"/>
      <c r="CC641"/>
      <c r="CD641"/>
      <c r="CE641"/>
      <c r="CF641"/>
      <c r="CG641"/>
      <c r="CH641"/>
      <c r="CI641"/>
      <c r="CJ641"/>
      <c r="CK641"/>
      <c r="CL641"/>
      <c r="CM641"/>
      <c r="CN641"/>
      <c r="CO641"/>
      <c r="CP641"/>
      <c r="CQ641"/>
      <c r="CR641"/>
      <c r="CS641"/>
      <c r="CT641"/>
      <c r="CU641"/>
      <c r="CV641"/>
      <c r="CW641"/>
      <c r="CX641"/>
      <c r="CY641"/>
      <c r="CZ641"/>
      <c r="DA641"/>
      <c r="DB641"/>
      <c r="DC641"/>
      <c r="DD641"/>
      <c r="DE641"/>
      <c r="DF641"/>
      <c r="DG641"/>
      <c r="DH641"/>
      <c r="DI641"/>
      <c r="DJ641"/>
      <c r="DK641"/>
      <c r="DL641"/>
      <c r="DM641"/>
      <c r="DN641"/>
      <c r="DO641"/>
      <c r="DP641"/>
      <c r="DQ641"/>
      <c r="DR641"/>
      <c r="DS641"/>
      <c r="DT641"/>
      <c r="DU641"/>
      <c r="DV641"/>
      <c r="DW641"/>
      <c r="DX641"/>
      <c r="DY641"/>
      <c r="DZ641"/>
      <c r="EA641"/>
      <c r="EB641"/>
      <c r="EC641"/>
      <c r="ED641"/>
      <c r="EE641"/>
      <c r="EF641"/>
      <c r="EG641"/>
      <c r="EH641"/>
      <c r="EI641"/>
      <c r="EJ641"/>
      <c r="EK641"/>
      <c r="EL641"/>
      <c r="EM641"/>
      <c r="EN641"/>
      <c r="EO641"/>
      <c r="EP641"/>
      <c r="EQ641"/>
      <c r="ER641"/>
      <c r="ES641"/>
      <c r="ET641"/>
      <c r="EU641"/>
      <c r="EV641"/>
      <c r="EW641"/>
      <c r="EX641"/>
      <c r="EY641"/>
      <c r="EZ641"/>
      <c r="FA641"/>
      <c r="FB641"/>
      <c r="FC641"/>
      <c r="FD641"/>
      <c r="FE641"/>
      <c r="FF641"/>
      <c r="FG641"/>
      <c r="FH641"/>
      <c r="FI641"/>
      <c r="FJ641"/>
      <c r="FK641"/>
      <c r="FL641"/>
      <c r="FM641"/>
      <c r="FN641"/>
      <c r="FO641"/>
      <c r="FP641"/>
      <c r="FQ641"/>
      <c r="FR641"/>
      <c r="FS641"/>
      <c r="FT641"/>
      <c r="FU641"/>
      <c r="FV641"/>
      <c r="FW641"/>
      <c r="FX641"/>
      <c r="FY641"/>
      <c r="FZ641"/>
      <c r="GA641"/>
      <c r="GB641"/>
      <c r="GC641"/>
      <c r="GD641"/>
      <c r="GE641"/>
      <c r="GF641"/>
      <c r="GG641"/>
      <c r="GH641"/>
      <c r="GI641"/>
      <c r="GJ641"/>
      <c r="GK641"/>
      <c r="GL641"/>
      <c r="GM641"/>
      <c r="GN641"/>
      <c r="GO641"/>
      <c r="GP641"/>
      <c r="GQ641"/>
      <c r="GR641"/>
      <c r="GS641"/>
      <c r="GT641"/>
      <c r="GU641"/>
      <c r="GV641"/>
      <c r="GW641"/>
      <c r="GX641"/>
      <c r="GY641"/>
      <c r="GZ641"/>
      <c r="HA641"/>
      <c r="HB641"/>
      <c r="HC641"/>
      <c r="HD641"/>
      <c r="HE641"/>
      <c r="HF641"/>
      <c r="HG641"/>
      <c r="HH641"/>
      <c r="HI641"/>
      <c r="HJ641"/>
      <c r="HK641"/>
      <c r="HL641"/>
      <c r="HM641"/>
      <c r="HN641"/>
      <c r="HO641"/>
      <c r="HP641"/>
      <c r="HQ641"/>
      <c r="HR641"/>
      <c r="HS641"/>
      <c r="HT641"/>
      <c r="HU641"/>
      <c r="HV641"/>
      <c r="HW641"/>
      <c r="HX641"/>
      <c r="HY641"/>
      <c r="HZ641"/>
      <c r="IA641"/>
      <c r="IB641"/>
      <c r="IC641"/>
      <c r="ID641"/>
      <c r="IE641"/>
      <c r="IF641"/>
      <c r="IG641"/>
      <c r="IH641"/>
      <c r="II641"/>
      <c r="IJ641"/>
      <c r="IK641"/>
      <c r="IL641"/>
      <c r="IM641"/>
      <c r="IN641"/>
      <c r="IO641"/>
      <c r="IP641"/>
      <c r="IQ641"/>
      <c r="IR641"/>
      <c r="IS641"/>
      <c r="IT641"/>
      <c r="IU641"/>
      <c r="IV641"/>
    </row>
    <row r="642" spans="1:256" s="5" customFormat="1" hidden="1" outlineLevel="2" x14ac:dyDescent="0.2">
      <c r="A642" s="18"/>
      <c r="B642" s="18"/>
      <c r="C642" s="36"/>
      <c r="D642" s="485"/>
      <c r="E642" s="283">
        <v>5</v>
      </c>
      <c r="F642" s="38"/>
      <c r="G642" s="306"/>
      <c r="H642" s="308"/>
      <c r="I642" s="308"/>
      <c r="J642" s="308"/>
      <c r="K642" s="307"/>
      <c r="L642" s="164">
        <f>IF(A13taxstdlife="n/a","n/a",IF(L$3&gt;(A13taxstdlife+$E642),((Input!$K$155+Input!$K$121)*$K$7)-SUM($K642:K642),((Input!$K$155+Input!$K$121)*$K$7)/A13taxstdlife))</f>
        <v>0.49248192751367559</v>
      </c>
      <c r="M642" s="164">
        <f>IF(A13taxstdlife="n/a","n/a",IF(M$3&gt;(A13taxstdlife+$E642),((Input!$K$155+Input!$K$121)*$K$7)-SUM($K642:L642),((Input!$K$155+Input!$K$121)*$K$7)/A13taxstdlife))</f>
        <v>0.49248192751367559</v>
      </c>
      <c r="N642" s="164">
        <f>IF(A13taxstdlife="n/a","n/a",IF(N$3&gt;(A13taxstdlife+$E642),((Input!$K$155+Input!$K$121)*$K$7)-SUM($K642:M642),((Input!$K$155+Input!$K$121)*$K$7)/A13taxstdlife))</f>
        <v>0.49248192751367559</v>
      </c>
      <c r="O642" s="164">
        <f>IF(A13taxstdlife="n/a","n/a",IF(O$3&gt;(A13taxstdlife+$E642),((Input!$K$155+Input!$K$121)*$K$7)-SUM($K642:N642),((Input!$K$155+Input!$K$121)*$K$7)/A13taxstdlife))</f>
        <v>0.49248192751367559</v>
      </c>
      <c r="P642" s="164">
        <f>IF(A13taxstdlife="n/a","n/a",IF(P$3&gt;(A13taxstdlife+$E642),((Input!$K$155+Input!$K$121)*$K$7)-SUM($K642:O642),((Input!$K$155+Input!$K$121)*$K$7)/A13taxstdlife))</f>
        <v>0.49248192751367559</v>
      </c>
      <c r="Q642" s="164">
        <f>IF(A13taxstdlife="n/a","n/a",IF(Q$3&gt;(A13taxstdlife+$E642),((Input!$K$155+Input!$K$121)*$K$7)-SUM($K642:P642),((Input!$K$155+Input!$K$121)*$K$7)/A13taxstdlife))</f>
        <v>0.49248192751367559</v>
      </c>
      <c r="R642" s="164">
        <f>IF(A13taxstdlife="n/a","n/a",IF(R$3&gt;(A13taxstdlife+$E642),((Input!$K$155+Input!$K$121)*$K$7)-SUM($K642:Q642),((Input!$K$155+Input!$K$121)*$K$7)/A13taxstdlife))</f>
        <v>0.49248192751367559</v>
      </c>
      <c r="S642" s="164">
        <f>IF(A13taxstdlife="n/a","n/a",IF(S$3&gt;(A13taxstdlife+$E642),((Input!$K$155+Input!$K$121)*$K$7)-SUM($K642:R642),((Input!$K$155+Input!$K$121)*$K$7)/A13taxstdlife))</f>
        <v>0.49248192751367559</v>
      </c>
      <c r="T642" s="164">
        <f>IF(A13taxstdlife="n/a","n/a",IF(T$3&gt;(A13taxstdlife+$E642),((Input!$K$155+Input!$K$121)*$K$7)-SUM($K642:S642),((Input!$K$155+Input!$K$121)*$K$7)/A13taxstdlife))</f>
        <v>0.49248192751367559</v>
      </c>
      <c r="U642" s="164">
        <f>IF(A13taxstdlife="n/a","n/a",IF(U$3&gt;(A13taxstdlife+$E642),((Input!$K$155+Input!$K$121)*$K$7)-SUM($K642:T642),((Input!$K$155+Input!$K$121)*$K$7)/A13taxstdlife))</f>
        <v>0.49248192751367559</v>
      </c>
      <c r="V642" s="164">
        <f>IF(A13taxstdlife="n/a","n/a",IF(V$3&gt;(A13taxstdlife+$E642),((Input!$K$155+Input!$K$121)*$K$7)-SUM($K642:U642),((Input!$K$155+Input!$K$121)*$K$7)/A13taxstdlife))</f>
        <v>0.49248192751367559</v>
      </c>
      <c r="W642" s="164">
        <f>IF(A13taxstdlife="n/a","n/a",IF(W$3&gt;(A13taxstdlife+$E642),((Input!$K$155+Input!$K$121)*$K$7)-SUM($K642:V642),((Input!$K$155+Input!$K$121)*$K$7)/A13taxstdlife))</f>
        <v>0.49248192751367559</v>
      </c>
      <c r="X642" s="164">
        <f>IF(A13taxstdlife="n/a","n/a",IF(X$3&gt;(A13taxstdlife+$E642),((Input!$K$155+Input!$K$121)*$K$7)-SUM($K642:W642),((Input!$K$155+Input!$K$121)*$K$7)/A13taxstdlife))</f>
        <v>0.49248192751367559</v>
      </c>
      <c r="Y642" s="164">
        <f>IF(A13taxstdlife="n/a","n/a",IF(Y$3&gt;(A13taxstdlife+$E642),((Input!$K$155+Input!$K$121)*$K$7)-SUM($K642:X642),((Input!$K$155+Input!$K$121)*$K$7)/A13taxstdlife))</f>
        <v>0.49248192751367559</v>
      </c>
      <c r="Z642" s="164">
        <f>IF(A13taxstdlife="n/a","n/a",IF(Z$3&gt;(A13taxstdlife+$E642),((Input!$K$155+Input!$K$121)*$K$7)-SUM($K642:Y642),((Input!$K$155+Input!$K$121)*$K$7)/A13taxstdlife))</f>
        <v>0.49248192751367559</v>
      </c>
      <c r="AA642" s="164">
        <f>IF(A13taxstdlife="n/a","n/a",IF(AA$3&gt;(A13taxstdlife+$E642),((Input!$K$155+Input!$K$121)*$K$7)-SUM($K642:Z642),((Input!$K$155+Input!$K$121)*$K$7)/A13taxstdlife))</f>
        <v>0.49248192751367559</v>
      </c>
      <c r="AB642" s="164">
        <f>IF(A13taxstdlife="n/a","n/a",IF(AB$3&gt;(A13taxstdlife+$E642),((Input!$K$155+Input!$K$121)*$K$7)-SUM($K642:AA642),((Input!$K$155+Input!$K$121)*$K$7)/A13taxstdlife))</f>
        <v>0.49248192751367559</v>
      </c>
      <c r="AC642" s="164">
        <f>IF(A13taxstdlife="n/a","n/a",IF(AC$3&gt;(A13taxstdlife+$E642),((Input!$K$155+Input!$K$121)*$K$7)-SUM($K642:AB642),((Input!$K$155+Input!$K$121)*$K$7)/A13taxstdlife))</f>
        <v>0.49248192751367559</v>
      </c>
      <c r="AD642" s="164">
        <f>IF(A13taxstdlife="n/a","n/a",IF(AD$3&gt;(A13taxstdlife+$E642),((Input!$K$155+Input!$K$121)*$K$7)-SUM($K642:AC642),((Input!$K$155+Input!$K$121)*$K$7)/A13taxstdlife))</f>
        <v>0.49248192751367559</v>
      </c>
      <c r="AE642" s="164">
        <f>IF(A13taxstdlife="n/a","n/a",IF(AE$3&gt;(A13taxstdlife+$E642),((Input!$K$155+Input!$K$121)*$K$7)-SUM($K642:AD642),((Input!$K$155+Input!$K$121)*$K$7)/A13taxstdlife))</f>
        <v>0.49248192751367559</v>
      </c>
      <c r="AF642" s="164">
        <f>IF(A13taxstdlife="n/a","n/a",IF(AF$3&gt;(A13taxstdlife+$E642),((Input!$K$155+Input!$K$121)*$K$7)-SUM($K642:AE642),((Input!$K$155+Input!$K$121)*$K$7)/A13taxstdlife))</f>
        <v>0.49248192751367559</v>
      </c>
      <c r="AG642" s="164">
        <f>IF(A13taxstdlife="n/a","n/a",IF(AG$3&gt;(A13taxstdlife+$E642),((Input!$K$155+Input!$K$121)*$K$7)-SUM($K642:AF642),((Input!$K$155+Input!$K$121)*$K$7)/A13taxstdlife))</f>
        <v>0.49248192751367559</v>
      </c>
      <c r="AH642" s="164">
        <f>IF(A13taxstdlife="n/a","n/a",IF(AH$3&gt;(A13taxstdlife+$E642),((Input!$K$155+Input!$K$121)*$K$7)-SUM($K642:AG642),((Input!$K$155+Input!$K$121)*$K$7)/A13taxstdlife))</f>
        <v>0.49248192751367559</v>
      </c>
      <c r="AI642" s="164">
        <f>IF(A13taxstdlife="n/a","n/a",IF(AI$3&gt;(A13taxstdlife+$E642),((Input!$K$155+Input!$K$121)*$K$7)-SUM($K642:AH642),((Input!$K$155+Input!$K$121)*$K$7)/A13taxstdlife))</f>
        <v>0.49248192751367559</v>
      </c>
      <c r="AJ642" s="164">
        <f>IF(A13taxstdlife="n/a","n/a",IF(AJ$3&gt;(A13taxstdlife+$E642),((Input!$K$155+Input!$K$121)*$K$7)-SUM($K642:AI642),((Input!$K$155+Input!$K$121)*$K$7)/A13taxstdlife))</f>
        <v>0.49248192751367559</v>
      </c>
      <c r="AK642" s="164">
        <f>IF(A13taxstdlife="n/a","n/a",IF(AK$3&gt;(A13taxstdlife+$E642),((Input!$K$155+Input!$K$121)*$K$7)-SUM($K642:AJ642),((Input!$K$155+Input!$K$121)*$K$7)/A13taxstdlife))</f>
        <v>0.49248192751367559</v>
      </c>
      <c r="AL642" s="164">
        <f>IF(A13taxstdlife="n/a","n/a",IF(AL$3&gt;(A13taxstdlife+$E642),((Input!$K$155+Input!$K$121)*$K$7)-SUM($K642:AK642),((Input!$K$155+Input!$K$121)*$K$7)/A13taxstdlife))</f>
        <v>0.49248192751367559</v>
      </c>
      <c r="AM642" s="164">
        <f>IF(A13taxstdlife="n/a","n/a",IF(AM$3&gt;(A13taxstdlife+$E642),((Input!$K$155+Input!$K$121)*$K$7)-SUM($K642:AL642),((Input!$K$155+Input!$K$121)*$K$7)/A13taxstdlife))</f>
        <v>0.49248192751367559</v>
      </c>
      <c r="AN642" s="164">
        <f>IF(A13taxstdlife="n/a","n/a",IF(AN$3&gt;(A13taxstdlife+$E642),((Input!$K$155+Input!$K$121)*$K$7)-SUM($K642:AM642),((Input!$K$155+Input!$K$121)*$K$7)/A13taxstdlife))</f>
        <v>0.49248192751367559</v>
      </c>
      <c r="AO642" s="164">
        <f>IF(A13taxstdlife="n/a","n/a",IF(AO$3&gt;(A13taxstdlife+$E642),((Input!$K$155+Input!$K$121)*$K$7)-SUM($K642:AN642),((Input!$K$155+Input!$K$121)*$K$7)/A13taxstdlife))</f>
        <v>0.49248192751367559</v>
      </c>
      <c r="AP642" s="164">
        <f>IF(A13taxstdlife="n/a","n/a",IF(AP$3&gt;(A13taxstdlife+$E642),((Input!$K$155+Input!$K$121)*$K$7)-SUM($K642:AO642),((Input!$K$155+Input!$K$121)*$K$7)/A13taxstdlife))</f>
        <v>0.49248192751367559</v>
      </c>
      <c r="AQ642" s="164">
        <f>IF(A13taxstdlife="n/a","n/a",IF(AQ$3&gt;(A13taxstdlife+$E642),((Input!$K$155+Input!$K$121)*$K$7)-SUM($K642:AP642),((Input!$K$155+Input!$K$121)*$K$7)/A13taxstdlife))</f>
        <v>0.49248192751367559</v>
      </c>
      <c r="AR642" s="164">
        <f>IF(A13taxstdlife="n/a","n/a",IF(AR$3&gt;(A13taxstdlife+$E642),((Input!$K$155+Input!$K$121)*$K$7)-SUM($K642:AQ642),((Input!$K$155+Input!$K$121)*$K$7)/A13taxstdlife))</f>
        <v>0.49248192751367559</v>
      </c>
      <c r="AS642" s="164">
        <f>IF(A13taxstdlife="n/a","n/a",IF(AS$3&gt;(A13taxstdlife+$E642),((Input!$K$155+Input!$K$121)*$K$7)-SUM($K642:AR642),((Input!$K$155+Input!$K$121)*$K$7)/A13taxstdlife))</f>
        <v>0.49248192751367559</v>
      </c>
      <c r="AT642" s="164">
        <f>IF(A13taxstdlife="n/a","n/a",IF(AT$3&gt;(A13taxstdlife+$E642),((Input!$K$155+Input!$K$121)*$K$7)-SUM($K642:AS642),((Input!$K$155+Input!$K$121)*$K$7)/A13taxstdlife))</f>
        <v>0.49248192751367559</v>
      </c>
      <c r="AU642" s="164">
        <f>IF(A13taxstdlife="n/a","n/a",IF(AU$3&gt;(A13taxstdlife+$E642),((Input!$K$155+Input!$K$121)*$K$7)-SUM($K642:AT642),((Input!$K$155+Input!$K$121)*$K$7)/A13taxstdlife))</f>
        <v>0.49248192751367559</v>
      </c>
      <c r="AV642" s="164">
        <f>IF(A13taxstdlife="n/a","n/a",IF(AV$3&gt;(A13taxstdlife+$E642),((Input!$K$155+Input!$K$121)*$K$7)-SUM($K642:AU642),((Input!$K$155+Input!$K$121)*$K$7)/A13taxstdlife))</f>
        <v>0.49248192751367559</v>
      </c>
      <c r="AW642" s="164">
        <f>IF(A13taxstdlife="n/a","n/a",IF(AW$3&gt;(A13taxstdlife+$E642),((Input!$K$155+Input!$K$121)*$K$7)-SUM($K642:AV642),((Input!$K$155+Input!$K$121)*$K$7)/A13taxstdlife))</f>
        <v>0.49248192751367559</v>
      </c>
      <c r="AX642" s="164">
        <f>IF(A13taxstdlife="n/a","n/a",IF(AX$3&gt;(A13taxstdlife+$E642),((Input!$K$155+Input!$K$121)*$K$7)-SUM($K642:AW642),((Input!$K$155+Input!$K$121)*$K$7)/A13taxstdlife))</f>
        <v>0.49248192751367559</v>
      </c>
      <c r="AY642" s="164">
        <f>IF(A13taxstdlife="n/a","n/a",IF(AY$3&gt;(A13taxstdlife+$E642),((Input!$K$155+Input!$K$121)*$K$7)-SUM($K642:AX642),((Input!$K$155+Input!$K$121)*$K$7)/A13taxstdlife))</f>
        <v>0.49248192751367559</v>
      </c>
      <c r="AZ642" s="164">
        <f>IF(A13taxstdlife="n/a","n/a",IF(AZ$3&gt;(A13taxstdlife+$E642),((Input!$K$155+Input!$K$121)*$K$7)-SUM($K642:AY642),((Input!$K$155+Input!$K$121)*$K$7)/A13taxstdlife))</f>
        <v>0.49248192751367559</v>
      </c>
      <c r="BA642" s="164">
        <f>IF(A13taxstdlife="n/a","n/a",IF(BA$3&gt;(A13taxstdlife+$E642),((Input!$K$155+Input!$K$121)*$K$7)-SUM($K642:AZ642),((Input!$K$155+Input!$K$121)*$K$7)/A13taxstdlife))</f>
        <v>0.49248192751367559</v>
      </c>
      <c r="BB642" s="164">
        <f>IF(A13taxstdlife="n/a","n/a",IF(BB$3&gt;(A13taxstdlife+$E642),((Input!$K$155+Input!$K$121)*$K$7)-SUM($K642:BA642),((Input!$K$155+Input!$K$121)*$K$7)/A13taxstdlife))</f>
        <v>0.49248192751367559</v>
      </c>
      <c r="BC642" s="164">
        <f>IF(A13taxstdlife="n/a","n/a",IF(BC$3&gt;(A13taxstdlife+$E642),((Input!$K$155+Input!$K$121)*$K$7)-SUM($K642:BB642),((Input!$K$155+Input!$K$121)*$K$7)/A13taxstdlife))</f>
        <v>0.49248192751367559</v>
      </c>
      <c r="BD642" s="164">
        <f>IF(A13taxstdlife="n/a","n/a",IF(BD$3&gt;(A13taxstdlife+$E642),((Input!$K$155+Input!$K$121)*$K$7)-SUM($K642:BC642),((Input!$K$155+Input!$K$121)*$K$7)/A13taxstdlife))</f>
        <v>0.49248192751367559</v>
      </c>
      <c r="BE642" s="164">
        <f>IF(A13taxstdlife="n/a","n/a",IF(BE$3&gt;(A13taxstdlife+$E642),((Input!$K$155+Input!$K$121)*$K$7)-SUM($K642:BD642),((Input!$K$155+Input!$K$121)*$K$7)/A13taxstdlife))</f>
        <v>0.49248192751367559</v>
      </c>
      <c r="BF642" s="164">
        <f>IF(A13taxstdlife="n/a","n/a",IF(BF$3&gt;(A13taxstdlife+$E642),((Input!$K$155+Input!$K$121)*$K$7)-SUM($K642:BE642),((Input!$K$155+Input!$K$121)*$K$7)/A13taxstdlife))</f>
        <v>0.49248192751367559</v>
      </c>
      <c r="BG642" s="164">
        <f>IF(A13taxstdlife="n/a","n/a",IF(BG$3&gt;(A13taxstdlife+$E642),((Input!$K$155+Input!$K$121)*$K$7)-SUM($K642:BF642),((Input!$K$155+Input!$K$121)*$K$7)/A13taxstdlife))</f>
        <v>-1.7763568394002505E-14</v>
      </c>
      <c r="BH642" s="164">
        <f>IF(A13taxstdlife="n/a","n/a",IF(BH$3&gt;(A13taxstdlife+$E642),((Input!$K$155+Input!$K$121)*$K$7)-SUM($K642:BG642),((Input!$K$155+Input!$K$121)*$K$7)/A13taxstdlife))</f>
        <v>0</v>
      </c>
      <c r="BI642" s="164">
        <f>IF(A13taxstdlife="n/a","n/a",IF(BI$3&gt;(A13taxstdlife+$E642),((Input!$K$155+Input!$K$121)*$K$7)-SUM($K642:BH642),((Input!$K$155+Input!$K$121)*$K$7)/A13taxstdlife))</f>
        <v>0</v>
      </c>
      <c r="BJ642" s="18"/>
      <c r="BK642" s="18"/>
      <c r="BL642"/>
      <c r="BM642"/>
      <c r="BN642"/>
      <c r="BO642"/>
      <c r="BP642"/>
      <c r="BQ642"/>
      <c r="BR642"/>
      <c r="BS642"/>
      <c r="BT642"/>
      <c r="BU642"/>
      <c r="BV642"/>
      <c r="BW642"/>
      <c r="BX642"/>
      <c r="BY642"/>
      <c r="BZ642"/>
      <c r="CA642"/>
      <c r="CB642"/>
      <c r="CC642"/>
      <c r="CD642"/>
      <c r="CE642"/>
      <c r="CF642"/>
      <c r="CG642"/>
      <c r="CH642"/>
      <c r="CI642"/>
      <c r="CJ642"/>
      <c r="CK642"/>
      <c r="CL642"/>
      <c r="CM642"/>
      <c r="CN642"/>
      <c r="CO642"/>
      <c r="CP642"/>
      <c r="CQ642"/>
      <c r="CR642"/>
      <c r="CS642"/>
      <c r="CT642"/>
      <c r="CU642"/>
      <c r="CV642"/>
      <c r="CW642"/>
      <c r="CX642"/>
      <c r="CY642"/>
      <c r="CZ642"/>
      <c r="DA642"/>
      <c r="DB642"/>
      <c r="DC642"/>
      <c r="DD642"/>
      <c r="DE642"/>
      <c r="DF642"/>
      <c r="DG642"/>
      <c r="DH642"/>
      <c r="DI642"/>
      <c r="DJ642"/>
      <c r="DK642"/>
      <c r="DL642"/>
      <c r="DM642"/>
      <c r="DN642"/>
      <c r="DO642"/>
      <c r="DP642"/>
      <c r="DQ642"/>
      <c r="DR642"/>
      <c r="DS642"/>
      <c r="DT642"/>
      <c r="DU642"/>
      <c r="DV642"/>
      <c r="DW642"/>
      <c r="DX642"/>
      <c r="DY642"/>
      <c r="DZ642"/>
      <c r="EA642"/>
      <c r="EB642"/>
      <c r="EC642"/>
      <c r="ED642"/>
      <c r="EE642"/>
      <c r="EF642"/>
      <c r="EG642"/>
      <c r="EH642"/>
      <c r="EI642"/>
      <c r="EJ642"/>
      <c r="EK642"/>
      <c r="EL642"/>
      <c r="EM642"/>
      <c r="EN642"/>
      <c r="EO642"/>
      <c r="EP642"/>
      <c r="EQ642"/>
      <c r="ER642"/>
      <c r="ES642"/>
      <c r="ET642"/>
      <c r="EU642"/>
      <c r="EV642"/>
      <c r="EW642"/>
      <c r="EX642"/>
      <c r="EY642"/>
      <c r="EZ642"/>
      <c r="FA642"/>
      <c r="FB642"/>
      <c r="FC642"/>
      <c r="FD642"/>
      <c r="FE642"/>
      <c r="FF642"/>
      <c r="FG642"/>
      <c r="FH642"/>
      <c r="FI642"/>
      <c r="FJ642"/>
      <c r="FK642"/>
      <c r="FL642"/>
      <c r="FM642"/>
      <c r="FN642"/>
      <c r="FO642"/>
      <c r="FP642"/>
      <c r="FQ642"/>
      <c r="FR642"/>
      <c r="FS642"/>
      <c r="FT642"/>
      <c r="FU642"/>
      <c r="FV642"/>
      <c r="FW642"/>
      <c r="FX642"/>
      <c r="FY642"/>
      <c r="FZ642"/>
      <c r="GA642"/>
      <c r="GB642"/>
      <c r="GC642"/>
      <c r="GD642"/>
      <c r="GE642"/>
      <c r="GF642"/>
      <c r="GG642"/>
      <c r="GH642"/>
      <c r="GI642"/>
      <c r="GJ642"/>
      <c r="GK642"/>
      <c r="GL642"/>
      <c r="GM642"/>
      <c r="GN642"/>
      <c r="GO642"/>
      <c r="GP642"/>
      <c r="GQ642"/>
      <c r="GR642"/>
      <c r="GS642"/>
      <c r="GT642"/>
      <c r="GU642"/>
      <c r="GV642"/>
      <c r="GW642"/>
      <c r="GX642"/>
      <c r="GY642"/>
      <c r="GZ642"/>
      <c r="HA642"/>
      <c r="HB642"/>
      <c r="HC642"/>
      <c r="HD642"/>
      <c r="HE642"/>
      <c r="HF642"/>
      <c r="HG642"/>
      <c r="HH642"/>
      <c r="HI642"/>
      <c r="HJ642"/>
      <c r="HK642"/>
      <c r="HL642"/>
      <c r="HM642"/>
      <c r="HN642"/>
      <c r="HO642"/>
      <c r="HP642"/>
      <c r="HQ642"/>
      <c r="HR642"/>
      <c r="HS642"/>
      <c r="HT642"/>
      <c r="HU642"/>
      <c r="HV642"/>
      <c r="HW642"/>
      <c r="HX642"/>
      <c r="HY642"/>
      <c r="HZ642"/>
      <c r="IA642"/>
      <c r="IB642"/>
      <c r="IC642"/>
      <c r="ID642"/>
      <c r="IE642"/>
      <c r="IF642"/>
      <c r="IG642"/>
      <c r="IH642"/>
      <c r="II642"/>
      <c r="IJ642"/>
      <c r="IK642"/>
      <c r="IL642"/>
      <c r="IM642"/>
      <c r="IN642"/>
      <c r="IO642"/>
      <c r="IP642"/>
      <c r="IQ642"/>
      <c r="IR642"/>
      <c r="IS642"/>
      <c r="IT642"/>
      <c r="IU642"/>
      <c r="IV642"/>
    </row>
    <row r="643" spans="1:256" s="5" customFormat="1" hidden="1" outlineLevel="2" x14ac:dyDescent="0.2">
      <c r="A643" s="18"/>
      <c r="B643" s="18"/>
      <c r="C643" s="36"/>
      <c r="D643" s="485"/>
      <c r="E643" s="283">
        <v>6</v>
      </c>
      <c r="F643" s="38"/>
      <c r="G643" s="306"/>
      <c r="H643" s="308"/>
      <c r="I643" s="308"/>
      <c r="J643" s="308"/>
      <c r="K643" s="308"/>
      <c r="L643" s="307"/>
      <c r="M643" s="164">
        <f>IF(A13taxstdlife="n/a","n/a",IF(M$3&gt;(A13taxstdlife+$E643),((Input!$L$155+Input!$L$121)*$L$7)-SUM($L643:L643),((Input!$L$155+Input!$L$121)*$L$7)/A13taxstdlife))</f>
        <v>0</v>
      </c>
      <c r="N643" s="164">
        <f>IF(A13taxstdlife="n/a","n/a",IF(N$3&gt;(A13taxstdlife+$E643),((Input!$L$155+Input!$L$121)*$L$7)-SUM($L643:M643),((Input!$L$155+Input!$L$121)*$L$7)/A13taxstdlife))</f>
        <v>0</v>
      </c>
      <c r="O643" s="164">
        <f>IF(A13taxstdlife="n/a","n/a",IF(O$3&gt;(A13taxstdlife+$E643),((Input!$L$155+Input!$L$121)*$L$7)-SUM($L643:N643),((Input!$L$155+Input!$L$121)*$L$7)/A13taxstdlife))</f>
        <v>0</v>
      </c>
      <c r="P643" s="164">
        <f>IF(A13taxstdlife="n/a","n/a",IF(P$3&gt;(A13taxstdlife+$E643),((Input!$L$155+Input!$L$121)*$L$7)-SUM($L643:O643),((Input!$L$155+Input!$L$121)*$L$7)/A13taxstdlife))</f>
        <v>0</v>
      </c>
      <c r="Q643" s="164">
        <f>IF(A13taxstdlife="n/a","n/a",IF(Q$3&gt;(A13taxstdlife+$E643),((Input!$L$155+Input!$L$121)*$L$7)-SUM($L643:P643),((Input!$L$155+Input!$L$121)*$L$7)/A13taxstdlife))</f>
        <v>0</v>
      </c>
      <c r="R643" s="164">
        <f>IF(A13taxstdlife="n/a","n/a",IF(R$3&gt;(A13taxstdlife+$E643),((Input!$L$155+Input!$L$121)*$L$7)-SUM($L643:Q643),((Input!$L$155+Input!$L$121)*$L$7)/A13taxstdlife))</f>
        <v>0</v>
      </c>
      <c r="S643" s="164">
        <f>IF(A13taxstdlife="n/a","n/a",IF(S$3&gt;(A13taxstdlife+$E643),((Input!$L$155+Input!$L$121)*$L$7)-SUM($L643:R643),((Input!$L$155+Input!$L$121)*$L$7)/A13taxstdlife))</f>
        <v>0</v>
      </c>
      <c r="T643" s="164">
        <f>IF(A13taxstdlife="n/a","n/a",IF(T$3&gt;(A13taxstdlife+$E643),((Input!$L$155+Input!$L$121)*$L$7)-SUM($L643:S643),((Input!$L$155+Input!$L$121)*$L$7)/A13taxstdlife))</f>
        <v>0</v>
      </c>
      <c r="U643" s="164">
        <f>IF(A13taxstdlife="n/a","n/a",IF(U$3&gt;(A13taxstdlife+$E643),((Input!$L$155+Input!$L$121)*$L$7)-SUM($L643:T643),((Input!$L$155+Input!$L$121)*$L$7)/A13taxstdlife))</f>
        <v>0</v>
      </c>
      <c r="V643" s="164">
        <f>IF(A13taxstdlife="n/a","n/a",IF(V$3&gt;(A13taxstdlife+$E643),((Input!$L$155+Input!$L$121)*$L$7)-SUM($L643:U643),((Input!$L$155+Input!$L$121)*$L$7)/A13taxstdlife))</f>
        <v>0</v>
      </c>
      <c r="W643" s="164">
        <f>IF(A13taxstdlife="n/a","n/a",IF(W$3&gt;(A13taxstdlife+$E643),((Input!$L$155+Input!$L$121)*$L$7)-SUM($L643:V643),((Input!$L$155+Input!$L$121)*$L$7)/A13taxstdlife))</f>
        <v>0</v>
      </c>
      <c r="X643" s="164">
        <f>IF(A13taxstdlife="n/a","n/a",IF(X$3&gt;(A13taxstdlife+$E643),((Input!$L$155+Input!$L$121)*$L$7)-SUM($L643:W643),((Input!$L$155+Input!$L$121)*$L$7)/A13taxstdlife))</f>
        <v>0</v>
      </c>
      <c r="Y643" s="164">
        <f>IF(A13taxstdlife="n/a","n/a",IF(Y$3&gt;(A13taxstdlife+$E643),((Input!$L$155+Input!$L$121)*$L$7)-SUM($L643:X643),((Input!$L$155+Input!$L$121)*$L$7)/A13taxstdlife))</f>
        <v>0</v>
      </c>
      <c r="Z643" s="164">
        <f>IF(A13taxstdlife="n/a","n/a",IF(Z$3&gt;(A13taxstdlife+$E643),((Input!$L$155+Input!$L$121)*$L$7)-SUM($L643:Y643),((Input!$L$155+Input!$L$121)*$L$7)/A13taxstdlife))</f>
        <v>0</v>
      </c>
      <c r="AA643" s="164">
        <f>IF(A13taxstdlife="n/a","n/a",IF(AA$3&gt;(A13taxstdlife+$E643),((Input!$L$155+Input!$L$121)*$L$7)-SUM($L643:Z643),((Input!$L$155+Input!$L$121)*$L$7)/A13taxstdlife))</f>
        <v>0</v>
      </c>
      <c r="AB643" s="164">
        <f>IF(A13taxstdlife="n/a","n/a",IF(AB$3&gt;(A13taxstdlife+$E643),((Input!$L$155+Input!$L$121)*$L$7)-SUM($L643:AA643),((Input!$L$155+Input!$L$121)*$L$7)/A13taxstdlife))</f>
        <v>0</v>
      </c>
      <c r="AC643" s="164">
        <f>IF(A13taxstdlife="n/a","n/a",IF(AC$3&gt;(A13taxstdlife+$E643),((Input!$L$155+Input!$L$121)*$L$7)-SUM($L643:AB643),((Input!$L$155+Input!$L$121)*$L$7)/A13taxstdlife))</f>
        <v>0</v>
      </c>
      <c r="AD643" s="164">
        <f>IF(A13taxstdlife="n/a","n/a",IF(AD$3&gt;(A13taxstdlife+$E643),((Input!$L$155+Input!$L$121)*$L$7)-SUM($L643:AC643),((Input!$L$155+Input!$L$121)*$L$7)/A13taxstdlife))</f>
        <v>0</v>
      </c>
      <c r="AE643" s="164">
        <f>IF(A13taxstdlife="n/a","n/a",IF(AE$3&gt;(A13taxstdlife+$E643),((Input!$L$155+Input!$L$121)*$L$7)-SUM($L643:AD643),((Input!$L$155+Input!$L$121)*$L$7)/A13taxstdlife))</f>
        <v>0</v>
      </c>
      <c r="AF643" s="164">
        <f>IF(A13taxstdlife="n/a","n/a",IF(AF$3&gt;(A13taxstdlife+$E643),((Input!$L$155+Input!$L$121)*$L$7)-SUM($L643:AE643),((Input!$L$155+Input!$L$121)*$L$7)/A13taxstdlife))</f>
        <v>0</v>
      </c>
      <c r="AG643" s="164">
        <f>IF(A13taxstdlife="n/a","n/a",IF(AG$3&gt;(A13taxstdlife+$E643),((Input!$L$155+Input!$L$121)*$L$7)-SUM($L643:AF643),((Input!$L$155+Input!$L$121)*$L$7)/A13taxstdlife))</f>
        <v>0</v>
      </c>
      <c r="AH643" s="164">
        <f>IF(A13taxstdlife="n/a","n/a",IF(AH$3&gt;(A13taxstdlife+$E643),((Input!$L$155+Input!$L$121)*$L$7)-SUM($L643:AG643),((Input!$L$155+Input!$L$121)*$L$7)/A13taxstdlife))</f>
        <v>0</v>
      </c>
      <c r="AI643" s="164">
        <f>IF(A13taxstdlife="n/a","n/a",IF(AI$3&gt;(A13taxstdlife+$E643),((Input!$L$155+Input!$L$121)*$L$7)-SUM($L643:AH643),((Input!$L$155+Input!$L$121)*$L$7)/A13taxstdlife))</f>
        <v>0</v>
      </c>
      <c r="AJ643" s="164">
        <f>IF(A13taxstdlife="n/a","n/a",IF(AJ$3&gt;(A13taxstdlife+$E643),((Input!$L$155+Input!$L$121)*$L$7)-SUM($L643:AI643),((Input!$L$155+Input!$L$121)*$L$7)/A13taxstdlife))</f>
        <v>0</v>
      </c>
      <c r="AK643" s="164">
        <f>IF(A13taxstdlife="n/a","n/a",IF(AK$3&gt;(A13taxstdlife+$E643),((Input!$L$155+Input!$L$121)*$L$7)-SUM($L643:AJ643),((Input!$L$155+Input!$L$121)*$L$7)/A13taxstdlife))</f>
        <v>0</v>
      </c>
      <c r="AL643" s="164">
        <f>IF(A13taxstdlife="n/a","n/a",IF(AL$3&gt;(A13taxstdlife+$E643),((Input!$L$155+Input!$L$121)*$L$7)-SUM($L643:AK643),((Input!$L$155+Input!$L$121)*$L$7)/A13taxstdlife))</f>
        <v>0</v>
      </c>
      <c r="AM643" s="164">
        <f>IF(A13taxstdlife="n/a","n/a",IF(AM$3&gt;(A13taxstdlife+$E643),((Input!$L$155+Input!$L$121)*$L$7)-SUM($L643:AL643),((Input!$L$155+Input!$L$121)*$L$7)/A13taxstdlife))</f>
        <v>0</v>
      </c>
      <c r="AN643" s="164">
        <f>IF(A13taxstdlife="n/a","n/a",IF(AN$3&gt;(A13taxstdlife+$E643),((Input!$L$155+Input!$L$121)*$L$7)-SUM($L643:AM643),((Input!$L$155+Input!$L$121)*$L$7)/A13taxstdlife))</f>
        <v>0</v>
      </c>
      <c r="AO643" s="164">
        <f>IF(A13taxstdlife="n/a","n/a",IF(AO$3&gt;(A13taxstdlife+$E643),((Input!$L$155+Input!$L$121)*$L$7)-SUM($L643:AN643),((Input!$L$155+Input!$L$121)*$L$7)/A13taxstdlife))</f>
        <v>0</v>
      </c>
      <c r="AP643" s="164">
        <f>IF(A13taxstdlife="n/a","n/a",IF(AP$3&gt;(A13taxstdlife+$E643),((Input!$L$155+Input!$L$121)*$L$7)-SUM($L643:AO643),((Input!$L$155+Input!$L$121)*$L$7)/A13taxstdlife))</f>
        <v>0</v>
      </c>
      <c r="AQ643" s="164">
        <f>IF(A13taxstdlife="n/a","n/a",IF(AQ$3&gt;(A13taxstdlife+$E643),((Input!$L$155+Input!$L$121)*$L$7)-SUM($L643:AP643),((Input!$L$155+Input!$L$121)*$L$7)/A13taxstdlife))</f>
        <v>0</v>
      </c>
      <c r="AR643" s="164">
        <f>IF(A13taxstdlife="n/a","n/a",IF(AR$3&gt;(A13taxstdlife+$E643),((Input!$L$155+Input!$L$121)*$L$7)-SUM($L643:AQ643),((Input!$L$155+Input!$L$121)*$L$7)/A13taxstdlife))</f>
        <v>0</v>
      </c>
      <c r="AS643" s="164">
        <f>IF(A13taxstdlife="n/a","n/a",IF(AS$3&gt;(A13taxstdlife+$E643),((Input!$L$155+Input!$L$121)*$L$7)-SUM($L643:AR643),((Input!$L$155+Input!$L$121)*$L$7)/A13taxstdlife))</f>
        <v>0</v>
      </c>
      <c r="AT643" s="164">
        <f>IF(A13taxstdlife="n/a","n/a",IF(AT$3&gt;(A13taxstdlife+$E643),((Input!$L$155+Input!$L$121)*$L$7)-SUM($L643:AS643),((Input!$L$155+Input!$L$121)*$L$7)/A13taxstdlife))</f>
        <v>0</v>
      </c>
      <c r="AU643" s="164">
        <f>IF(A13taxstdlife="n/a","n/a",IF(AU$3&gt;(A13taxstdlife+$E643),((Input!$L$155+Input!$L$121)*$L$7)-SUM($L643:AT643),((Input!$L$155+Input!$L$121)*$L$7)/A13taxstdlife))</f>
        <v>0</v>
      </c>
      <c r="AV643" s="164">
        <f>IF(A13taxstdlife="n/a","n/a",IF(AV$3&gt;(A13taxstdlife+$E643),((Input!$L$155+Input!$L$121)*$L$7)-SUM($L643:AU643),((Input!$L$155+Input!$L$121)*$L$7)/A13taxstdlife))</f>
        <v>0</v>
      </c>
      <c r="AW643" s="164">
        <f>IF(A13taxstdlife="n/a","n/a",IF(AW$3&gt;(A13taxstdlife+$E643),((Input!$L$155+Input!$L$121)*$L$7)-SUM($L643:AV643),((Input!$L$155+Input!$L$121)*$L$7)/A13taxstdlife))</f>
        <v>0</v>
      </c>
      <c r="AX643" s="164">
        <f>IF(A13taxstdlife="n/a","n/a",IF(AX$3&gt;(A13taxstdlife+$E643),((Input!$L$155+Input!$L$121)*$L$7)-SUM($L643:AW643),((Input!$L$155+Input!$L$121)*$L$7)/A13taxstdlife))</f>
        <v>0</v>
      </c>
      <c r="AY643" s="164">
        <f>IF(A13taxstdlife="n/a","n/a",IF(AY$3&gt;(A13taxstdlife+$E643),((Input!$L$155+Input!$L$121)*$L$7)-SUM($L643:AX643),((Input!$L$155+Input!$L$121)*$L$7)/A13taxstdlife))</f>
        <v>0</v>
      </c>
      <c r="AZ643" s="164">
        <f>IF(A13taxstdlife="n/a","n/a",IF(AZ$3&gt;(A13taxstdlife+$E643),((Input!$L$155+Input!$L$121)*$L$7)-SUM($L643:AY643),((Input!$L$155+Input!$L$121)*$L$7)/A13taxstdlife))</f>
        <v>0</v>
      </c>
      <c r="BA643" s="164">
        <f>IF(A13taxstdlife="n/a","n/a",IF(BA$3&gt;(A13taxstdlife+$E643),((Input!$L$155+Input!$L$121)*$L$7)-SUM($L643:AZ643),((Input!$L$155+Input!$L$121)*$L$7)/A13taxstdlife))</f>
        <v>0</v>
      </c>
      <c r="BB643" s="164">
        <f>IF(A13taxstdlife="n/a","n/a",IF(BB$3&gt;(A13taxstdlife+$E643),((Input!$L$155+Input!$L$121)*$L$7)-SUM($L643:BA643),((Input!$L$155+Input!$L$121)*$L$7)/A13taxstdlife))</f>
        <v>0</v>
      </c>
      <c r="BC643" s="164">
        <f>IF(A13taxstdlife="n/a","n/a",IF(BC$3&gt;(A13taxstdlife+$E643),((Input!$L$155+Input!$L$121)*$L$7)-SUM($L643:BB643),((Input!$L$155+Input!$L$121)*$L$7)/A13taxstdlife))</f>
        <v>0</v>
      </c>
      <c r="BD643" s="164">
        <f>IF(A13taxstdlife="n/a","n/a",IF(BD$3&gt;(A13taxstdlife+$E643),((Input!$L$155+Input!$L$121)*$L$7)-SUM($L643:BC643),((Input!$L$155+Input!$L$121)*$L$7)/A13taxstdlife))</f>
        <v>0</v>
      </c>
      <c r="BE643" s="164">
        <f>IF(A13taxstdlife="n/a","n/a",IF(BE$3&gt;(A13taxstdlife+$E643),((Input!$L$155+Input!$L$121)*$L$7)-SUM($L643:BD643),((Input!$L$155+Input!$L$121)*$L$7)/A13taxstdlife))</f>
        <v>0</v>
      </c>
      <c r="BF643" s="164">
        <f>IF(A13taxstdlife="n/a","n/a",IF(BF$3&gt;(A13taxstdlife+$E643),((Input!$L$155+Input!$L$121)*$L$7)-SUM($L643:BE643),((Input!$L$155+Input!$L$121)*$L$7)/A13taxstdlife))</f>
        <v>0</v>
      </c>
      <c r="BG643" s="164">
        <f>IF(A13taxstdlife="n/a","n/a",IF(BG$3&gt;(A13taxstdlife+$E643),((Input!$L$155+Input!$L$121)*$L$7)-SUM($L643:BF643),((Input!$L$155+Input!$L$121)*$L$7)/A13taxstdlife))</f>
        <v>0</v>
      </c>
      <c r="BH643" s="164">
        <f>IF(A13taxstdlife="n/a","n/a",IF(BH$3&gt;(A13taxstdlife+$E643),((Input!$L$155+Input!$L$121)*$L$7)-SUM($L643:BG643),((Input!$L$155+Input!$L$121)*$L$7)/A13taxstdlife))</f>
        <v>0</v>
      </c>
      <c r="BI643" s="164">
        <f>IF(A13taxstdlife="n/a","n/a",IF(BI$3&gt;(A13taxstdlife+$E643),((Input!$L$155+Input!$L$121)*$L$7)-SUM($L643:BH643),((Input!$L$155+Input!$L$121)*$L$7)/A13taxstdlife))</f>
        <v>0</v>
      </c>
      <c r="BJ643" s="18"/>
      <c r="BK643" s="18"/>
      <c r="BL643"/>
      <c r="BM643"/>
      <c r="BN643"/>
      <c r="BO643"/>
      <c r="BP643"/>
      <c r="BQ643"/>
      <c r="BR643"/>
      <c r="BS643"/>
      <c r="BT643"/>
      <c r="BU643"/>
      <c r="BV643"/>
      <c r="BW643"/>
      <c r="BX643"/>
      <c r="BY643"/>
      <c r="BZ643"/>
      <c r="CA643"/>
      <c r="CB643"/>
      <c r="CC643"/>
      <c r="CD643"/>
      <c r="CE643"/>
      <c r="CF643"/>
      <c r="CG643"/>
      <c r="CH643"/>
      <c r="CI643"/>
      <c r="CJ643"/>
      <c r="CK643"/>
      <c r="CL643"/>
      <c r="CM643"/>
      <c r="CN643"/>
      <c r="CO643"/>
      <c r="CP643"/>
      <c r="CQ643"/>
      <c r="CR643"/>
      <c r="CS643"/>
      <c r="CT643"/>
      <c r="CU643"/>
      <c r="CV643"/>
      <c r="CW643"/>
      <c r="CX643"/>
      <c r="CY643"/>
      <c r="CZ643"/>
      <c r="DA643"/>
      <c r="DB643"/>
      <c r="DC643"/>
      <c r="DD643"/>
      <c r="DE643"/>
      <c r="DF643"/>
      <c r="DG643"/>
      <c r="DH643"/>
      <c r="DI643"/>
      <c r="DJ643"/>
      <c r="DK643"/>
      <c r="DL643"/>
      <c r="DM643"/>
      <c r="DN643"/>
      <c r="DO643"/>
      <c r="DP643"/>
      <c r="DQ643"/>
      <c r="DR643"/>
      <c r="DS643"/>
      <c r="DT643"/>
      <c r="DU643"/>
      <c r="DV643"/>
      <c r="DW643"/>
      <c r="DX643"/>
      <c r="DY643"/>
      <c r="DZ643"/>
      <c r="EA643"/>
      <c r="EB643"/>
      <c r="EC643"/>
      <c r="ED643"/>
      <c r="EE643"/>
      <c r="EF643"/>
      <c r="EG643"/>
      <c r="EH643"/>
      <c r="EI643"/>
      <c r="EJ643"/>
      <c r="EK643"/>
      <c r="EL643"/>
      <c r="EM643"/>
      <c r="EN643"/>
      <c r="EO643"/>
      <c r="EP643"/>
      <c r="EQ643"/>
      <c r="ER643"/>
      <c r="ES643"/>
      <c r="ET643"/>
      <c r="EU643"/>
      <c r="EV643"/>
      <c r="EW643"/>
      <c r="EX643"/>
      <c r="EY643"/>
      <c r="EZ643"/>
      <c r="FA643"/>
      <c r="FB643"/>
      <c r="FC643"/>
      <c r="FD643"/>
      <c r="FE643"/>
      <c r="FF643"/>
      <c r="FG643"/>
      <c r="FH643"/>
      <c r="FI643"/>
      <c r="FJ643"/>
      <c r="FK643"/>
      <c r="FL643"/>
      <c r="FM643"/>
      <c r="FN643"/>
      <c r="FO643"/>
      <c r="FP643"/>
      <c r="FQ643"/>
      <c r="FR643"/>
      <c r="FS643"/>
      <c r="FT643"/>
      <c r="FU643"/>
      <c r="FV643"/>
      <c r="FW643"/>
      <c r="FX643"/>
      <c r="FY643"/>
      <c r="FZ643"/>
      <c r="GA643"/>
      <c r="GB643"/>
      <c r="GC643"/>
      <c r="GD643"/>
      <c r="GE643"/>
      <c r="GF643"/>
      <c r="GG643"/>
      <c r="GH643"/>
      <c r="GI643"/>
      <c r="GJ643"/>
      <c r="GK643"/>
      <c r="GL643"/>
      <c r="GM643"/>
      <c r="GN643"/>
      <c r="GO643"/>
      <c r="GP643"/>
      <c r="GQ643"/>
      <c r="GR643"/>
      <c r="GS643"/>
      <c r="GT643"/>
      <c r="GU643"/>
      <c r="GV643"/>
      <c r="GW643"/>
      <c r="GX643"/>
      <c r="GY643"/>
      <c r="GZ643"/>
      <c r="HA643"/>
      <c r="HB643"/>
      <c r="HC643"/>
      <c r="HD643"/>
      <c r="HE643"/>
      <c r="HF643"/>
      <c r="HG643"/>
      <c r="HH643"/>
      <c r="HI643"/>
      <c r="HJ643"/>
      <c r="HK643"/>
      <c r="HL643"/>
      <c r="HM643"/>
      <c r="HN643"/>
      <c r="HO643"/>
      <c r="HP643"/>
      <c r="HQ643"/>
      <c r="HR643"/>
      <c r="HS643"/>
      <c r="HT643"/>
      <c r="HU643"/>
      <c r="HV643"/>
      <c r="HW643"/>
      <c r="HX643"/>
      <c r="HY643"/>
      <c r="HZ643"/>
      <c r="IA643"/>
      <c r="IB643"/>
      <c r="IC643"/>
      <c r="ID643"/>
      <c r="IE643"/>
      <c r="IF643"/>
      <c r="IG643"/>
      <c r="IH643"/>
      <c r="II643"/>
      <c r="IJ643"/>
      <c r="IK643"/>
      <c r="IL643"/>
      <c r="IM643"/>
      <c r="IN643"/>
      <c r="IO643"/>
      <c r="IP643"/>
      <c r="IQ643"/>
      <c r="IR643"/>
      <c r="IS643"/>
      <c r="IT643"/>
      <c r="IU643"/>
      <c r="IV643"/>
    </row>
    <row r="644" spans="1:256" s="5" customFormat="1" hidden="1" outlineLevel="2" x14ac:dyDescent="0.2">
      <c r="A644" s="18"/>
      <c r="B644" s="18"/>
      <c r="C644" s="36"/>
      <c r="D644" s="485"/>
      <c r="E644" s="283">
        <v>7</v>
      </c>
      <c r="F644" s="38"/>
      <c r="G644" s="306"/>
      <c r="H644" s="308"/>
      <c r="I644" s="308"/>
      <c r="J644" s="308"/>
      <c r="K644" s="308"/>
      <c r="L644" s="308"/>
      <c r="M644" s="307"/>
      <c r="N644" s="164">
        <f>IF(A13taxstdlife="n/a","n/a",IF(N$3&gt;(A13taxstdlife+$E644),((Input!$M$155+Input!$M$121)*$M$7)-SUM($M644:M644),((Input!$M$155+Input!$M$121)*$M$7)/A13taxstdlife))</f>
        <v>0</v>
      </c>
      <c r="O644" s="164">
        <f>IF(A13taxstdlife="n/a","n/a",IF(O$3&gt;(A13taxstdlife+$E644),((Input!$M$155+Input!$M$121)*$M$7)-SUM($M644:N644),((Input!$M$155+Input!$M$121)*$M$7)/A13taxstdlife))</f>
        <v>0</v>
      </c>
      <c r="P644" s="164">
        <f>IF(A13taxstdlife="n/a","n/a",IF(P$3&gt;(A13taxstdlife+$E644),((Input!$M$155+Input!$M$121)*$M$7)-SUM($M644:O644),((Input!$M$155+Input!$M$121)*$M$7)/A13taxstdlife))</f>
        <v>0</v>
      </c>
      <c r="Q644" s="164">
        <f>IF(A13taxstdlife="n/a","n/a",IF(Q$3&gt;(A13taxstdlife+$E644),((Input!$M$155+Input!$M$121)*$M$7)-SUM($M644:P644),((Input!$M$155+Input!$M$121)*$M$7)/A13taxstdlife))</f>
        <v>0</v>
      </c>
      <c r="R644" s="164">
        <f>IF(A13taxstdlife="n/a","n/a",IF(R$3&gt;(A13taxstdlife+$E644),((Input!$M$155+Input!$M$121)*$M$7)-SUM($M644:Q644),((Input!$M$155+Input!$M$121)*$M$7)/A13taxstdlife))</f>
        <v>0</v>
      </c>
      <c r="S644" s="164">
        <f>IF(A13taxstdlife="n/a","n/a",IF(S$3&gt;(A13taxstdlife+$E644),((Input!$M$155+Input!$M$121)*$M$7)-SUM($M644:R644),((Input!$M$155+Input!$M$121)*$M$7)/A13taxstdlife))</f>
        <v>0</v>
      </c>
      <c r="T644" s="164">
        <f>IF(A13taxstdlife="n/a","n/a",IF(T$3&gt;(A13taxstdlife+$E644),((Input!$M$155+Input!$M$121)*$M$7)-SUM($M644:S644),((Input!$M$155+Input!$M$121)*$M$7)/A13taxstdlife))</f>
        <v>0</v>
      </c>
      <c r="U644" s="164">
        <f>IF(A13taxstdlife="n/a","n/a",IF(U$3&gt;(A13taxstdlife+$E644),((Input!$M$155+Input!$M$121)*$M$7)-SUM($M644:T644),((Input!$M$155+Input!$M$121)*$M$7)/A13taxstdlife))</f>
        <v>0</v>
      </c>
      <c r="V644" s="164">
        <f>IF(A13taxstdlife="n/a","n/a",IF(V$3&gt;(A13taxstdlife+$E644),((Input!$M$155+Input!$M$121)*$M$7)-SUM($M644:U644),((Input!$M$155+Input!$M$121)*$M$7)/A13taxstdlife))</f>
        <v>0</v>
      </c>
      <c r="W644" s="164">
        <f>IF(A13taxstdlife="n/a","n/a",IF(W$3&gt;(A13taxstdlife+$E644),((Input!$M$155+Input!$M$121)*$M$7)-SUM($M644:V644),((Input!$M$155+Input!$M$121)*$M$7)/A13taxstdlife))</f>
        <v>0</v>
      </c>
      <c r="X644" s="164">
        <f>IF(A13taxstdlife="n/a","n/a",IF(X$3&gt;(A13taxstdlife+$E644),((Input!$M$155+Input!$M$121)*$M$7)-SUM($M644:W644),((Input!$M$155+Input!$M$121)*$M$7)/A13taxstdlife))</f>
        <v>0</v>
      </c>
      <c r="Y644" s="164">
        <f>IF(A13taxstdlife="n/a","n/a",IF(Y$3&gt;(A13taxstdlife+$E644),((Input!$M$155+Input!$M$121)*$M$7)-SUM($M644:X644),((Input!$M$155+Input!$M$121)*$M$7)/A13taxstdlife))</f>
        <v>0</v>
      </c>
      <c r="Z644" s="164">
        <f>IF(A13taxstdlife="n/a","n/a",IF(Z$3&gt;(A13taxstdlife+$E644),((Input!$M$155+Input!$M$121)*$M$7)-SUM($M644:Y644),((Input!$M$155+Input!$M$121)*$M$7)/A13taxstdlife))</f>
        <v>0</v>
      </c>
      <c r="AA644" s="164">
        <f>IF(A13taxstdlife="n/a","n/a",IF(AA$3&gt;(A13taxstdlife+$E644),((Input!$M$155+Input!$M$121)*$M$7)-SUM($M644:Z644),((Input!$M$155+Input!$M$121)*$M$7)/A13taxstdlife))</f>
        <v>0</v>
      </c>
      <c r="AB644" s="164">
        <f>IF(A13taxstdlife="n/a","n/a",IF(AB$3&gt;(A13taxstdlife+$E644),((Input!$M$155+Input!$M$121)*$M$7)-SUM($M644:AA644),((Input!$M$155+Input!$M$121)*$M$7)/A13taxstdlife))</f>
        <v>0</v>
      </c>
      <c r="AC644" s="164">
        <f>IF(A13taxstdlife="n/a","n/a",IF(AC$3&gt;(A13taxstdlife+$E644),((Input!$M$155+Input!$M$121)*$M$7)-SUM($M644:AB644),((Input!$M$155+Input!$M$121)*$M$7)/A13taxstdlife))</f>
        <v>0</v>
      </c>
      <c r="AD644" s="164">
        <f>IF(A13taxstdlife="n/a","n/a",IF(AD$3&gt;(A13taxstdlife+$E644),((Input!$M$155+Input!$M$121)*$M$7)-SUM($M644:AC644),((Input!$M$155+Input!$M$121)*$M$7)/A13taxstdlife))</f>
        <v>0</v>
      </c>
      <c r="AE644" s="164">
        <f>IF(A13taxstdlife="n/a","n/a",IF(AE$3&gt;(A13taxstdlife+$E644),((Input!$M$155+Input!$M$121)*$M$7)-SUM($M644:AD644),((Input!$M$155+Input!$M$121)*$M$7)/A13taxstdlife))</f>
        <v>0</v>
      </c>
      <c r="AF644" s="164">
        <f>IF(A13taxstdlife="n/a","n/a",IF(AF$3&gt;(A13taxstdlife+$E644),((Input!$M$155+Input!$M$121)*$M$7)-SUM($M644:AE644),((Input!$M$155+Input!$M$121)*$M$7)/A13taxstdlife))</f>
        <v>0</v>
      </c>
      <c r="AG644" s="164">
        <f>IF(A13taxstdlife="n/a","n/a",IF(AG$3&gt;(A13taxstdlife+$E644),((Input!$M$155+Input!$M$121)*$M$7)-SUM($M644:AF644),((Input!$M$155+Input!$M$121)*$M$7)/A13taxstdlife))</f>
        <v>0</v>
      </c>
      <c r="AH644" s="164">
        <f>IF(A13taxstdlife="n/a","n/a",IF(AH$3&gt;(A13taxstdlife+$E644),((Input!$M$155+Input!$M$121)*$M$7)-SUM($M644:AG644),((Input!$M$155+Input!$M$121)*$M$7)/A13taxstdlife))</f>
        <v>0</v>
      </c>
      <c r="AI644" s="164">
        <f>IF(A13taxstdlife="n/a","n/a",IF(AI$3&gt;(A13taxstdlife+$E644),((Input!$M$155+Input!$M$121)*$M$7)-SUM($M644:AH644),((Input!$M$155+Input!$M$121)*$M$7)/A13taxstdlife))</f>
        <v>0</v>
      </c>
      <c r="AJ644" s="164">
        <f>IF(A13taxstdlife="n/a","n/a",IF(AJ$3&gt;(A13taxstdlife+$E644),((Input!$M$155+Input!$M$121)*$M$7)-SUM($M644:AI644),((Input!$M$155+Input!$M$121)*$M$7)/A13taxstdlife))</f>
        <v>0</v>
      </c>
      <c r="AK644" s="164">
        <f>IF(A13taxstdlife="n/a","n/a",IF(AK$3&gt;(A13taxstdlife+$E644),((Input!$M$155+Input!$M$121)*$M$7)-SUM($M644:AJ644),((Input!$M$155+Input!$M$121)*$M$7)/A13taxstdlife))</f>
        <v>0</v>
      </c>
      <c r="AL644" s="164">
        <f>IF(A13taxstdlife="n/a","n/a",IF(AL$3&gt;(A13taxstdlife+$E644),((Input!$M$155+Input!$M$121)*$M$7)-SUM($M644:AK644),((Input!$M$155+Input!$M$121)*$M$7)/A13taxstdlife))</f>
        <v>0</v>
      </c>
      <c r="AM644" s="164">
        <f>IF(A13taxstdlife="n/a","n/a",IF(AM$3&gt;(A13taxstdlife+$E644),((Input!$M$155+Input!$M$121)*$M$7)-SUM($M644:AL644),((Input!$M$155+Input!$M$121)*$M$7)/A13taxstdlife))</f>
        <v>0</v>
      </c>
      <c r="AN644" s="164">
        <f>IF(A13taxstdlife="n/a","n/a",IF(AN$3&gt;(A13taxstdlife+$E644),((Input!$M$155+Input!$M$121)*$M$7)-SUM($M644:AM644),((Input!$M$155+Input!$M$121)*$M$7)/A13taxstdlife))</f>
        <v>0</v>
      </c>
      <c r="AO644" s="164">
        <f>IF(A13taxstdlife="n/a","n/a",IF(AO$3&gt;(A13taxstdlife+$E644),((Input!$M$155+Input!$M$121)*$M$7)-SUM($M644:AN644),((Input!$M$155+Input!$M$121)*$M$7)/A13taxstdlife))</f>
        <v>0</v>
      </c>
      <c r="AP644" s="164">
        <f>IF(A13taxstdlife="n/a","n/a",IF(AP$3&gt;(A13taxstdlife+$E644),((Input!$M$155+Input!$M$121)*$M$7)-SUM($M644:AO644),((Input!$M$155+Input!$M$121)*$M$7)/A13taxstdlife))</f>
        <v>0</v>
      </c>
      <c r="AQ644" s="164">
        <f>IF(A13taxstdlife="n/a","n/a",IF(AQ$3&gt;(A13taxstdlife+$E644),((Input!$M$155+Input!$M$121)*$M$7)-SUM($M644:AP644),((Input!$M$155+Input!$M$121)*$M$7)/A13taxstdlife))</f>
        <v>0</v>
      </c>
      <c r="AR644" s="164">
        <f>IF(A13taxstdlife="n/a","n/a",IF(AR$3&gt;(A13taxstdlife+$E644),((Input!$M$155+Input!$M$121)*$M$7)-SUM($M644:AQ644),((Input!$M$155+Input!$M$121)*$M$7)/A13taxstdlife))</f>
        <v>0</v>
      </c>
      <c r="AS644" s="164">
        <f>IF(A13taxstdlife="n/a","n/a",IF(AS$3&gt;(A13taxstdlife+$E644),((Input!$M$155+Input!$M$121)*$M$7)-SUM($M644:AR644),((Input!$M$155+Input!$M$121)*$M$7)/A13taxstdlife))</f>
        <v>0</v>
      </c>
      <c r="AT644" s="164">
        <f>IF(A13taxstdlife="n/a","n/a",IF(AT$3&gt;(A13taxstdlife+$E644),((Input!$M$155+Input!$M$121)*$M$7)-SUM($M644:AS644),((Input!$M$155+Input!$M$121)*$M$7)/A13taxstdlife))</f>
        <v>0</v>
      </c>
      <c r="AU644" s="164">
        <f>IF(A13taxstdlife="n/a","n/a",IF(AU$3&gt;(A13taxstdlife+$E644),((Input!$M$155+Input!$M$121)*$M$7)-SUM($M644:AT644),((Input!$M$155+Input!$M$121)*$M$7)/A13taxstdlife))</f>
        <v>0</v>
      </c>
      <c r="AV644" s="164">
        <f>IF(A13taxstdlife="n/a","n/a",IF(AV$3&gt;(A13taxstdlife+$E644),((Input!$M$155+Input!$M$121)*$M$7)-SUM($M644:AU644),((Input!$M$155+Input!$M$121)*$M$7)/A13taxstdlife))</f>
        <v>0</v>
      </c>
      <c r="AW644" s="164">
        <f>IF(A13taxstdlife="n/a","n/a",IF(AW$3&gt;(A13taxstdlife+$E644),((Input!$M$155+Input!$M$121)*$M$7)-SUM($M644:AV644),((Input!$M$155+Input!$M$121)*$M$7)/A13taxstdlife))</f>
        <v>0</v>
      </c>
      <c r="AX644" s="164">
        <f>IF(A13taxstdlife="n/a","n/a",IF(AX$3&gt;(A13taxstdlife+$E644),((Input!$M$155+Input!$M$121)*$M$7)-SUM($M644:AW644),((Input!$M$155+Input!$M$121)*$M$7)/A13taxstdlife))</f>
        <v>0</v>
      </c>
      <c r="AY644" s="164">
        <f>IF(A13taxstdlife="n/a","n/a",IF(AY$3&gt;(A13taxstdlife+$E644),((Input!$M$155+Input!$M$121)*$M$7)-SUM($M644:AX644),((Input!$M$155+Input!$M$121)*$M$7)/A13taxstdlife))</f>
        <v>0</v>
      </c>
      <c r="AZ644" s="164">
        <f>IF(A13taxstdlife="n/a","n/a",IF(AZ$3&gt;(A13taxstdlife+$E644),((Input!$M$155+Input!$M$121)*$M$7)-SUM($M644:AY644),((Input!$M$155+Input!$M$121)*$M$7)/A13taxstdlife))</f>
        <v>0</v>
      </c>
      <c r="BA644" s="164">
        <f>IF(A13taxstdlife="n/a","n/a",IF(BA$3&gt;(A13taxstdlife+$E644),((Input!$M$155+Input!$M$121)*$M$7)-SUM($M644:AZ644),((Input!$M$155+Input!$M$121)*$M$7)/A13taxstdlife))</f>
        <v>0</v>
      </c>
      <c r="BB644" s="164">
        <f>IF(A13taxstdlife="n/a","n/a",IF(BB$3&gt;(A13taxstdlife+$E644),((Input!$M$155+Input!$M$121)*$M$7)-SUM($M644:BA644),((Input!$M$155+Input!$M$121)*$M$7)/A13taxstdlife))</f>
        <v>0</v>
      </c>
      <c r="BC644" s="164">
        <f>IF(A13taxstdlife="n/a","n/a",IF(BC$3&gt;(A13taxstdlife+$E644),((Input!$M$155+Input!$M$121)*$M$7)-SUM($M644:BB644),((Input!$M$155+Input!$M$121)*$M$7)/A13taxstdlife))</f>
        <v>0</v>
      </c>
      <c r="BD644" s="164">
        <f>IF(A13taxstdlife="n/a","n/a",IF(BD$3&gt;(A13taxstdlife+$E644),((Input!$M$155+Input!$M$121)*$M$7)-SUM($M644:BC644),((Input!$M$155+Input!$M$121)*$M$7)/A13taxstdlife))</f>
        <v>0</v>
      </c>
      <c r="BE644" s="164">
        <f>IF(A13taxstdlife="n/a","n/a",IF(BE$3&gt;(A13taxstdlife+$E644),((Input!$M$155+Input!$M$121)*$M$7)-SUM($M644:BD644),((Input!$M$155+Input!$M$121)*$M$7)/A13taxstdlife))</f>
        <v>0</v>
      </c>
      <c r="BF644" s="164">
        <f>IF(A13taxstdlife="n/a","n/a",IF(BF$3&gt;(A13taxstdlife+$E644),((Input!$M$155+Input!$M$121)*$M$7)-SUM($M644:BE644),((Input!$M$155+Input!$M$121)*$M$7)/A13taxstdlife))</f>
        <v>0</v>
      </c>
      <c r="BG644" s="164">
        <f>IF(A13taxstdlife="n/a","n/a",IF(BG$3&gt;(A13taxstdlife+$E644),((Input!$M$155+Input!$M$121)*$M$7)-SUM($M644:BF644),((Input!$M$155+Input!$M$121)*$M$7)/A13taxstdlife))</f>
        <v>0</v>
      </c>
      <c r="BH644" s="164">
        <f>IF(A13taxstdlife="n/a","n/a",IF(BH$3&gt;(A13taxstdlife+$E644),((Input!$M$155+Input!$M$121)*$M$7)-SUM($M644:BG644),((Input!$M$155+Input!$M$121)*$M$7)/A13taxstdlife))</f>
        <v>0</v>
      </c>
      <c r="BI644" s="164">
        <f>IF(A13taxstdlife="n/a","n/a",IF(BI$3&gt;(A13taxstdlife+$E644),((Input!$M$155+Input!$M$121)*$M$7)-SUM($M644:BH644),((Input!$M$155+Input!$M$121)*$M$7)/A13taxstdlife))</f>
        <v>0</v>
      </c>
      <c r="BJ644" s="18"/>
      <c r="BK644" s="18"/>
      <c r="BL644"/>
      <c r="BM644"/>
      <c r="BN644"/>
      <c r="BO644"/>
      <c r="BP644"/>
      <c r="BQ644"/>
      <c r="BR644"/>
      <c r="BS644"/>
      <c r="BT644"/>
      <c r="BU644"/>
      <c r="BV644"/>
      <c r="BW644"/>
      <c r="BX644"/>
      <c r="BY644"/>
      <c r="BZ644"/>
      <c r="CA644"/>
      <c r="CB644"/>
      <c r="CC644"/>
      <c r="CD644"/>
      <c r="CE644"/>
      <c r="CF644"/>
      <c r="CG644"/>
      <c r="CH644"/>
      <c r="CI644"/>
      <c r="CJ644"/>
      <c r="CK644"/>
      <c r="CL644"/>
      <c r="CM644"/>
      <c r="CN644"/>
      <c r="CO644"/>
      <c r="CP644"/>
      <c r="CQ644"/>
      <c r="CR644"/>
      <c r="CS644"/>
      <c r="CT644"/>
      <c r="CU644"/>
      <c r="CV644"/>
      <c r="CW644"/>
      <c r="CX644"/>
      <c r="CY644"/>
      <c r="CZ644"/>
      <c r="DA644"/>
      <c r="DB644"/>
      <c r="DC644"/>
      <c r="DD644"/>
      <c r="DE644"/>
      <c r="DF644"/>
      <c r="DG644"/>
      <c r="DH644"/>
      <c r="DI644"/>
      <c r="DJ644"/>
      <c r="DK644"/>
      <c r="DL644"/>
      <c r="DM644"/>
      <c r="DN644"/>
      <c r="DO644"/>
      <c r="DP644"/>
      <c r="DQ644"/>
      <c r="DR644"/>
      <c r="DS644"/>
      <c r="DT644"/>
      <c r="DU644"/>
      <c r="DV644"/>
      <c r="DW644"/>
      <c r="DX644"/>
      <c r="DY644"/>
      <c r="DZ644"/>
      <c r="EA644"/>
      <c r="EB644"/>
      <c r="EC644"/>
      <c r="ED644"/>
      <c r="EE644"/>
      <c r="EF644"/>
      <c r="EG644"/>
      <c r="EH644"/>
      <c r="EI644"/>
      <c r="EJ644"/>
      <c r="EK644"/>
      <c r="EL644"/>
      <c r="EM644"/>
      <c r="EN644"/>
      <c r="EO644"/>
      <c r="EP644"/>
      <c r="EQ644"/>
      <c r="ER644"/>
      <c r="ES644"/>
      <c r="ET644"/>
      <c r="EU644"/>
      <c r="EV644"/>
      <c r="EW644"/>
      <c r="EX644"/>
      <c r="EY644"/>
      <c r="EZ644"/>
      <c r="FA644"/>
      <c r="FB644"/>
      <c r="FC644"/>
      <c r="FD644"/>
      <c r="FE644"/>
      <c r="FF644"/>
      <c r="FG644"/>
      <c r="FH644"/>
      <c r="FI644"/>
      <c r="FJ644"/>
      <c r="FK644"/>
      <c r="FL644"/>
      <c r="FM644"/>
      <c r="FN644"/>
      <c r="FO644"/>
      <c r="FP644"/>
      <c r="FQ644"/>
      <c r="FR644"/>
      <c r="FS644"/>
      <c r="FT644"/>
      <c r="FU644"/>
      <c r="FV644"/>
      <c r="FW644"/>
      <c r="FX644"/>
      <c r="FY644"/>
      <c r="FZ644"/>
      <c r="GA644"/>
      <c r="GB644"/>
      <c r="GC644"/>
      <c r="GD644"/>
      <c r="GE644"/>
      <c r="GF644"/>
      <c r="GG644"/>
      <c r="GH644"/>
      <c r="GI644"/>
      <c r="GJ644"/>
      <c r="GK644"/>
      <c r="GL644"/>
      <c r="GM644"/>
      <c r="GN644"/>
      <c r="GO644"/>
      <c r="GP644"/>
      <c r="GQ644"/>
      <c r="GR644"/>
      <c r="GS644"/>
      <c r="GT644"/>
      <c r="GU644"/>
      <c r="GV644"/>
      <c r="GW644"/>
      <c r="GX644"/>
      <c r="GY644"/>
      <c r="GZ644"/>
      <c r="HA644"/>
      <c r="HB644"/>
      <c r="HC644"/>
      <c r="HD644"/>
      <c r="HE644"/>
      <c r="HF644"/>
      <c r="HG644"/>
      <c r="HH644"/>
      <c r="HI644"/>
      <c r="HJ644"/>
      <c r="HK644"/>
      <c r="HL644"/>
      <c r="HM644"/>
      <c r="HN644"/>
      <c r="HO644"/>
      <c r="HP644"/>
      <c r="HQ644"/>
      <c r="HR644"/>
      <c r="HS644"/>
      <c r="HT644"/>
      <c r="HU644"/>
      <c r="HV644"/>
      <c r="HW644"/>
      <c r="HX644"/>
      <c r="HY644"/>
      <c r="HZ644"/>
      <c r="IA644"/>
      <c r="IB644"/>
      <c r="IC644"/>
      <c r="ID644"/>
      <c r="IE644"/>
      <c r="IF644"/>
      <c r="IG644"/>
      <c r="IH644"/>
      <c r="II644"/>
      <c r="IJ644"/>
      <c r="IK644"/>
      <c r="IL644"/>
      <c r="IM644"/>
      <c r="IN644"/>
      <c r="IO644"/>
      <c r="IP644"/>
      <c r="IQ644"/>
      <c r="IR644"/>
      <c r="IS644"/>
      <c r="IT644"/>
      <c r="IU644"/>
      <c r="IV644"/>
    </row>
    <row r="645" spans="1:256" s="5" customFormat="1" hidden="1" outlineLevel="2" x14ac:dyDescent="0.2">
      <c r="A645" s="18"/>
      <c r="B645" s="18"/>
      <c r="C645" s="36"/>
      <c r="D645" s="485"/>
      <c r="E645" s="283">
        <v>8</v>
      </c>
      <c r="F645" s="38"/>
      <c r="G645" s="306"/>
      <c r="H645" s="308"/>
      <c r="I645" s="308"/>
      <c r="J645" s="308"/>
      <c r="K645" s="308"/>
      <c r="L645" s="308"/>
      <c r="M645" s="308"/>
      <c r="N645" s="307"/>
      <c r="O645" s="164">
        <f>IF(A13taxstdlife="n/a","n/a",IF(O$3&gt;(A13taxstdlife+$E645),((Input!$N$155+Input!$N$121)*$N$7)-SUM($N645:N645),((Input!$N$155+Input!$N$121)*$N$7)/A13taxstdlife))</f>
        <v>0</v>
      </c>
      <c r="P645" s="164">
        <f>IF(A13taxstdlife="n/a","n/a",IF(P$3&gt;(A13taxstdlife+$E645),((Input!$N$155+Input!$N$121)*$N$7)-SUM($N645:O645),((Input!$N$155+Input!$N$121)*$N$7)/A13taxstdlife))</f>
        <v>0</v>
      </c>
      <c r="Q645" s="164">
        <f>IF(A13taxstdlife="n/a","n/a",IF(Q$3&gt;(A13taxstdlife+$E645),((Input!$N$155+Input!$N$121)*$N$7)-SUM($N645:P645),((Input!$N$155+Input!$N$121)*$N$7)/A13taxstdlife))</f>
        <v>0</v>
      </c>
      <c r="R645" s="164">
        <f>IF(A13taxstdlife="n/a","n/a",IF(R$3&gt;(A13taxstdlife+$E645),((Input!$N$155+Input!$N$121)*$N$7)-SUM($N645:Q645),((Input!$N$155+Input!$N$121)*$N$7)/A13taxstdlife))</f>
        <v>0</v>
      </c>
      <c r="S645" s="164">
        <f>IF(A13taxstdlife="n/a","n/a",IF(S$3&gt;(A13taxstdlife+$E645),((Input!$N$155+Input!$N$121)*$N$7)-SUM($N645:R645),((Input!$N$155+Input!$N$121)*$N$7)/A13taxstdlife))</f>
        <v>0</v>
      </c>
      <c r="T645" s="164">
        <f>IF(A13taxstdlife="n/a","n/a",IF(T$3&gt;(A13taxstdlife+$E645),((Input!$N$155+Input!$N$121)*$N$7)-SUM($N645:S645),((Input!$N$155+Input!$N$121)*$N$7)/A13taxstdlife))</f>
        <v>0</v>
      </c>
      <c r="U645" s="164">
        <f>IF(A13taxstdlife="n/a","n/a",IF(U$3&gt;(A13taxstdlife+$E645),((Input!$N$155+Input!$N$121)*$N$7)-SUM($N645:T645),((Input!$N$155+Input!$N$121)*$N$7)/A13taxstdlife))</f>
        <v>0</v>
      </c>
      <c r="V645" s="164">
        <f>IF(A13taxstdlife="n/a","n/a",IF(V$3&gt;(A13taxstdlife+$E645),((Input!$N$155+Input!$N$121)*$N$7)-SUM($N645:U645),((Input!$N$155+Input!$N$121)*$N$7)/A13taxstdlife))</f>
        <v>0</v>
      </c>
      <c r="W645" s="164">
        <f>IF(A13taxstdlife="n/a","n/a",IF(W$3&gt;(A13taxstdlife+$E645),((Input!$N$155+Input!$N$121)*$N$7)-SUM($N645:V645),((Input!$N$155+Input!$N$121)*$N$7)/A13taxstdlife))</f>
        <v>0</v>
      </c>
      <c r="X645" s="164">
        <f>IF(A13taxstdlife="n/a","n/a",IF(X$3&gt;(A13taxstdlife+$E645),((Input!$N$155+Input!$N$121)*$N$7)-SUM($N645:W645),((Input!$N$155+Input!$N$121)*$N$7)/A13taxstdlife))</f>
        <v>0</v>
      </c>
      <c r="Y645" s="164">
        <f>IF(A13taxstdlife="n/a","n/a",IF(Y$3&gt;(A13taxstdlife+$E645),((Input!$N$155+Input!$N$121)*$N$7)-SUM($N645:X645),((Input!$N$155+Input!$N$121)*$N$7)/A13taxstdlife))</f>
        <v>0</v>
      </c>
      <c r="Z645" s="164">
        <f>IF(A13taxstdlife="n/a","n/a",IF(Z$3&gt;(A13taxstdlife+$E645),((Input!$N$155+Input!$N$121)*$N$7)-SUM($N645:Y645),((Input!$N$155+Input!$N$121)*$N$7)/A13taxstdlife))</f>
        <v>0</v>
      </c>
      <c r="AA645" s="164">
        <f>IF(A13taxstdlife="n/a","n/a",IF(AA$3&gt;(A13taxstdlife+$E645),((Input!$N$155+Input!$N$121)*$N$7)-SUM($N645:Z645),((Input!$N$155+Input!$N$121)*$N$7)/A13taxstdlife))</f>
        <v>0</v>
      </c>
      <c r="AB645" s="164">
        <f>IF(A13taxstdlife="n/a","n/a",IF(AB$3&gt;(A13taxstdlife+$E645),((Input!$N$155+Input!$N$121)*$N$7)-SUM($N645:AA645),((Input!$N$155+Input!$N$121)*$N$7)/A13taxstdlife))</f>
        <v>0</v>
      </c>
      <c r="AC645" s="164">
        <f>IF(A13taxstdlife="n/a","n/a",IF(AC$3&gt;(A13taxstdlife+$E645),((Input!$N$155+Input!$N$121)*$N$7)-SUM($N645:AB645),((Input!$N$155+Input!$N$121)*$N$7)/A13taxstdlife))</f>
        <v>0</v>
      </c>
      <c r="AD645" s="164">
        <f>IF(A13taxstdlife="n/a","n/a",IF(AD$3&gt;(A13taxstdlife+$E645),((Input!$N$155+Input!$N$121)*$N$7)-SUM($N645:AC645),((Input!$N$155+Input!$N$121)*$N$7)/A13taxstdlife))</f>
        <v>0</v>
      </c>
      <c r="AE645" s="164">
        <f>IF(A13taxstdlife="n/a","n/a",IF(AE$3&gt;(A13taxstdlife+$E645),((Input!$N$155+Input!$N$121)*$N$7)-SUM($N645:AD645),((Input!$N$155+Input!$N$121)*$N$7)/A13taxstdlife))</f>
        <v>0</v>
      </c>
      <c r="AF645" s="164">
        <f>IF(A13taxstdlife="n/a","n/a",IF(AF$3&gt;(A13taxstdlife+$E645),((Input!$N$155+Input!$N$121)*$N$7)-SUM($N645:AE645),((Input!$N$155+Input!$N$121)*$N$7)/A13taxstdlife))</f>
        <v>0</v>
      </c>
      <c r="AG645" s="164">
        <f>IF(A13taxstdlife="n/a","n/a",IF(AG$3&gt;(A13taxstdlife+$E645),((Input!$N$155+Input!$N$121)*$N$7)-SUM($N645:AF645),((Input!$N$155+Input!$N$121)*$N$7)/A13taxstdlife))</f>
        <v>0</v>
      </c>
      <c r="AH645" s="164">
        <f>IF(A13taxstdlife="n/a","n/a",IF(AH$3&gt;(A13taxstdlife+$E645),((Input!$N$155+Input!$N$121)*$N$7)-SUM($N645:AG645),((Input!$N$155+Input!$N$121)*$N$7)/A13taxstdlife))</f>
        <v>0</v>
      </c>
      <c r="AI645" s="164">
        <f>IF(A13taxstdlife="n/a","n/a",IF(AI$3&gt;(A13taxstdlife+$E645),((Input!$N$155+Input!$N$121)*$N$7)-SUM($N645:AH645),((Input!$N$155+Input!$N$121)*$N$7)/A13taxstdlife))</f>
        <v>0</v>
      </c>
      <c r="AJ645" s="164">
        <f>IF(A13taxstdlife="n/a","n/a",IF(AJ$3&gt;(A13taxstdlife+$E645),((Input!$N$155+Input!$N$121)*$N$7)-SUM($N645:AI645),((Input!$N$155+Input!$N$121)*$N$7)/A13taxstdlife))</f>
        <v>0</v>
      </c>
      <c r="AK645" s="164">
        <f>IF(A13taxstdlife="n/a","n/a",IF(AK$3&gt;(A13taxstdlife+$E645),((Input!$N$155+Input!$N$121)*$N$7)-SUM($N645:AJ645),((Input!$N$155+Input!$N$121)*$N$7)/A13taxstdlife))</f>
        <v>0</v>
      </c>
      <c r="AL645" s="164">
        <f>IF(A13taxstdlife="n/a","n/a",IF(AL$3&gt;(A13taxstdlife+$E645),((Input!$N$155+Input!$N$121)*$N$7)-SUM($N645:AK645),((Input!$N$155+Input!$N$121)*$N$7)/A13taxstdlife))</f>
        <v>0</v>
      </c>
      <c r="AM645" s="164">
        <f>IF(A13taxstdlife="n/a","n/a",IF(AM$3&gt;(A13taxstdlife+$E645),((Input!$N$155+Input!$N$121)*$N$7)-SUM($N645:AL645),((Input!$N$155+Input!$N$121)*$N$7)/A13taxstdlife))</f>
        <v>0</v>
      </c>
      <c r="AN645" s="164">
        <f>IF(A13taxstdlife="n/a","n/a",IF(AN$3&gt;(A13taxstdlife+$E645),((Input!$N$155+Input!$N$121)*$N$7)-SUM($N645:AM645),((Input!$N$155+Input!$N$121)*$N$7)/A13taxstdlife))</f>
        <v>0</v>
      </c>
      <c r="AO645" s="164">
        <f>IF(A13taxstdlife="n/a","n/a",IF(AO$3&gt;(A13taxstdlife+$E645),((Input!$N$155+Input!$N$121)*$N$7)-SUM($N645:AN645),((Input!$N$155+Input!$N$121)*$N$7)/A13taxstdlife))</f>
        <v>0</v>
      </c>
      <c r="AP645" s="164">
        <f>IF(A13taxstdlife="n/a","n/a",IF(AP$3&gt;(A13taxstdlife+$E645),((Input!$N$155+Input!$N$121)*$N$7)-SUM($N645:AO645),((Input!$N$155+Input!$N$121)*$N$7)/A13taxstdlife))</f>
        <v>0</v>
      </c>
      <c r="AQ645" s="164">
        <f>IF(A13taxstdlife="n/a","n/a",IF(AQ$3&gt;(A13taxstdlife+$E645),((Input!$N$155+Input!$N$121)*$N$7)-SUM($N645:AP645),((Input!$N$155+Input!$N$121)*$N$7)/A13taxstdlife))</f>
        <v>0</v>
      </c>
      <c r="AR645" s="164">
        <f>IF(A13taxstdlife="n/a","n/a",IF(AR$3&gt;(A13taxstdlife+$E645),((Input!$N$155+Input!$N$121)*$N$7)-SUM($N645:AQ645),((Input!$N$155+Input!$N$121)*$N$7)/A13taxstdlife))</f>
        <v>0</v>
      </c>
      <c r="AS645" s="164">
        <f>IF(A13taxstdlife="n/a","n/a",IF(AS$3&gt;(A13taxstdlife+$E645),((Input!$N$155+Input!$N$121)*$N$7)-SUM($N645:AR645),((Input!$N$155+Input!$N$121)*$N$7)/A13taxstdlife))</f>
        <v>0</v>
      </c>
      <c r="AT645" s="164">
        <f>IF(A13taxstdlife="n/a","n/a",IF(AT$3&gt;(A13taxstdlife+$E645),((Input!$N$155+Input!$N$121)*$N$7)-SUM($N645:AS645),((Input!$N$155+Input!$N$121)*$N$7)/A13taxstdlife))</f>
        <v>0</v>
      </c>
      <c r="AU645" s="164">
        <f>IF(A13taxstdlife="n/a","n/a",IF(AU$3&gt;(A13taxstdlife+$E645),((Input!$N$155+Input!$N$121)*$N$7)-SUM($N645:AT645),((Input!$N$155+Input!$N$121)*$N$7)/A13taxstdlife))</f>
        <v>0</v>
      </c>
      <c r="AV645" s="164">
        <f>IF(A13taxstdlife="n/a","n/a",IF(AV$3&gt;(A13taxstdlife+$E645),((Input!$N$155+Input!$N$121)*$N$7)-SUM($N645:AU645),((Input!$N$155+Input!$N$121)*$N$7)/A13taxstdlife))</f>
        <v>0</v>
      </c>
      <c r="AW645" s="164">
        <f>IF(A13taxstdlife="n/a","n/a",IF(AW$3&gt;(A13taxstdlife+$E645),((Input!$N$155+Input!$N$121)*$N$7)-SUM($N645:AV645),((Input!$N$155+Input!$N$121)*$N$7)/A13taxstdlife))</f>
        <v>0</v>
      </c>
      <c r="AX645" s="164">
        <f>IF(A13taxstdlife="n/a","n/a",IF(AX$3&gt;(A13taxstdlife+$E645),((Input!$N$155+Input!$N$121)*$N$7)-SUM($N645:AW645),((Input!$N$155+Input!$N$121)*$N$7)/A13taxstdlife))</f>
        <v>0</v>
      </c>
      <c r="AY645" s="164">
        <f>IF(A13taxstdlife="n/a","n/a",IF(AY$3&gt;(A13taxstdlife+$E645),((Input!$N$155+Input!$N$121)*$N$7)-SUM($N645:AX645),((Input!$N$155+Input!$N$121)*$N$7)/A13taxstdlife))</f>
        <v>0</v>
      </c>
      <c r="AZ645" s="164">
        <f>IF(A13taxstdlife="n/a","n/a",IF(AZ$3&gt;(A13taxstdlife+$E645),((Input!$N$155+Input!$N$121)*$N$7)-SUM($N645:AY645),((Input!$N$155+Input!$N$121)*$N$7)/A13taxstdlife))</f>
        <v>0</v>
      </c>
      <c r="BA645" s="164">
        <f>IF(A13taxstdlife="n/a","n/a",IF(BA$3&gt;(A13taxstdlife+$E645),((Input!$N$155+Input!$N$121)*$N$7)-SUM($N645:AZ645),((Input!$N$155+Input!$N$121)*$N$7)/A13taxstdlife))</f>
        <v>0</v>
      </c>
      <c r="BB645" s="164">
        <f>IF(A13taxstdlife="n/a","n/a",IF(BB$3&gt;(A13taxstdlife+$E645),((Input!$N$155+Input!$N$121)*$N$7)-SUM($N645:BA645),((Input!$N$155+Input!$N$121)*$N$7)/A13taxstdlife))</f>
        <v>0</v>
      </c>
      <c r="BC645" s="164">
        <f>IF(A13taxstdlife="n/a","n/a",IF(BC$3&gt;(A13taxstdlife+$E645),((Input!$N$155+Input!$N$121)*$N$7)-SUM($N645:BB645),((Input!$N$155+Input!$N$121)*$N$7)/A13taxstdlife))</f>
        <v>0</v>
      </c>
      <c r="BD645" s="164">
        <f>IF(A13taxstdlife="n/a","n/a",IF(BD$3&gt;(A13taxstdlife+$E645),((Input!$N$155+Input!$N$121)*$N$7)-SUM($N645:BC645),((Input!$N$155+Input!$N$121)*$N$7)/A13taxstdlife))</f>
        <v>0</v>
      </c>
      <c r="BE645" s="164">
        <f>IF(A13taxstdlife="n/a","n/a",IF(BE$3&gt;(A13taxstdlife+$E645),((Input!$N$155+Input!$N$121)*$N$7)-SUM($N645:BD645),((Input!$N$155+Input!$N$121)*$N$7)/A13taxstdlife))</f>
        <v>0</v>
      </c>
      <c r="BF645" s="164">
        <f>IF(A13taxstdlife="n/a","n/a",IF(BF$3&gt;(A13taxstdlife+$E645),((Input!$N$155+Input!$N$121)*$N$7)-SUM($N645:BE645),((Input!$N$155+Input!$N$121)*$N$7)/A13taxstdlife))</f>
        <v>0</v>
      </c>
      <c r="BG645" s="164">
        <f>IF(A13taxstdlife="n/a","n/a",IF(BG$3&gt;(A13taxstdlife+$E645),((Input!$N$155+Input!$N$121)*$N$7)-SUM($N645:BF645),((Input!$N$155+Input!$N$121)*$N$7)/A13taxstdlife))</f>
        <v>0</v>
      </c>
      <c r="BH645" s="164">
        <f>IF(A13taxstdlife="n/a","n/a",IF(BH$3&gt;(A13taxstdlife+$E645),((Input!$N$155+Input!$N$121)*$N$7)-SUM($N645:BG645),((Input!$N$155+Input!$N$121)*$N$7)/A13taxstdlife))</f>
        <v>0</v>
      </c>
      <c r="BI645" s="164">
        <f>IF(A13taxstdlife="n/a","n/a",IF(BI$3&gt;(A13taxstdlife+$E645),((Input!$N$155+Input!$N$121)*$N$7)-SUM($N645:BH645),((Input!$N$155+Input!$N$121)*$N$7)/A13taxstdlife))</f>
        <v>0</v>
      </c>
      <c r="BJ645" s="18"/>
      <c r="BK645" s="18"/>
      <c r="BL645"/>
      <c r="BM645"/>
      <c r="BN645"/>
      <c r="BO645"/>
      <c r="BP645"/>
      <c r="BQ645"/>
      <c r="BR645"/>
      <c r="BS645"/>
      <c r="BT645"/>
      <c r="BU645"/>
      <c r="BV645"/>
      <c r="BW645"/>
      <c r="BX645"/>
      <c r="BY645"/>
      <c r="BZ645"/>
      <c r="CA645"/>
      <c r="CB645"/>
      <c r="CC645"/>
      <c r="CD645"/>
      <c r="CE645"/>
      <c r="CF645"/>
      <c r="CG645"/>
      <c r="CH645"/>
      <c r="CI645"/>
      <c r="CJ645"/>
      <c r="CK645"/>
      <c r="CL645"/>
      <c r="CM645"/>
      <c r="CN645"/>
      <c r="CO645"/>
      <c r="CP645"/>
      <c r="CQ645"/>
      <c r="CR645"/>
      <c r="CS645"/>
      <c r="CT645"/>
      <c r="CU645"/>
      <c r="CV645"/>
      <c r="CW645"/>
      <c r="CX645"/>
      <c r="CY645"/>
      <c r="CZ645"/>
      <c r="DA645"/>
      <c r="DB645"/>
      <c r="DC645"/>
      <c r="DD645"/>
      <c r="DE645"/>
      <c r="DF645"/>
      <c r="DG645"/>
      <c r="DH645"/>
      <c r="DI645"/>
      <c r="DJ645"/>
      <c r="DK645"/>
      <c r="DL645"/>
      <c r="DM645"/>
      <c r="DN645"/>
      <c r="DO645"/>
      <c r="DP645"/>
      <c r="DQ645"/>
      <c r="DR645"/>
      <c r="DS645"/>
      <c r="DT645"/>
      <c r="DU645"/>
      <c r="DV645"/>
      <c r="DW645"/>
      <c r="DX645"/>
      <c r="DY645"/>
      <c r="DZ645"/>
      <c r="EA645"/>
      <c r="EB645"/>
      <c r="EC645"/>
      <c r="ED645"/>
      <c r="EE645"/>
      <c r="EF645"/>
      <c r="EG645"/>
      <c r="EH645"/>
      <c r="EI645"/>
      <c r="EJ645"/>
      <c r="EK645"/>
      <c r="EL645"/>
      <c r="EM645"/>
      <c r="EN645"/>
      <c r="EO645"/>
      <c r="EP645"/>
      <c r="EQ645"/>
      <c r="ER645"/>
      <c r="ES645"/>
      <c r="ET645"/>
      <c r="EU645"/>
      <c r="EV645"/>
      <c r="EW645"/>
      <c r="EX645"/>
      <c r="EY645"/>
      <c r="EZ645"/>
      <c r="FA645"/>
      <c r="FB645"/>
      <c r="FC645"/>
      <c r="FD645"/>
      <c r="FE645"/>
      <c r="FF645"/>
      <c r="FG645"/>
      <c r="FH645"/>
      <c r="FI645"/>
      <c r="FJ645"/>
      <c r="FK645"/>
      <c r="FL645"/>
      <c r="FM645"/>
      <c r="FN645"/>
      <c r="FO645"/>
      <c r="FP645"/>
      <c r="FQ645"/>
      <c r="FR645"/>
      <c r="FS645"/>
      <c r="FT645"/>
      <c r="FU645"/>
      <c r="FV645"/>
      <c r="FW645"/>
      <c r="FX645"/>
      <c r="FY645"/>
      <c r="FZ645"/>
      <c r="GA645"/>
      <c r="GB645"/>
      <c r="GC645"/>
      <c r="GD645"/>
      <c r="GE645"/>
      <c r="GF645"/>
      <c r="GG645"/>
      <c r="GH645"/>
      <c r="GI645"/>
      <c r="GJ645"/>
      <c r="GK645"/>
      <c r="GL645"/>
      <c r="GM645"/>
      <c r="GN645"/>
      <c r="GO645"/>
      <c r="GP645"/>
      <c r="GQ645"/>
      <c r="GR645"/>
      <c r="GS645"/>
      <c r="GT645"/>
      <c r="GU645"/>
      <c r="GV645"/>
      <c r="GW645"/>
      <c r="GX645"/>
      <c r="GY645"/>
      <c r="GZ645"/>
      <c r="HA645"/>
      <c r="HB645"/>
      <c r="HC645"/>
      <c r="HD645"/>
      <c r="HE645"/>
      <c r="HF645"/>
      <c r="HG645"/>
      <c r="HH645"/>
      <c r="HI645"/>
      <c r="HJ645"/>
      <c r="HK645"/>
      <c r="HL645"/>
      <c r="HM645"/>
      <c r="HN645"/>
      <c r="HO645"/>
      <c r="HP645"/>
      <c r="HQ645"/>
      <c r="HR645"/>
      <c r="HS645"/>
      <c r="HT645"/>
      <c r="HU645"/>
      <c r="HV645"/>
      <c r="HW645"/>
      <c r="HX645"/>
      <c r="HY645"/>
      <c r="HZ645"/>
      <c r="IA645"/>
      <c r="IB645"/>
      <c r="IC645"/>
      <c r="ID645"/>
      <c r="IE645"/>
      <c r="IF645"/>
      <c r="IG645"/>
      <c r="IH645"/>
      <c r="II645"/>
      <c r="IJ645"/>
      <c r="IK645"/>
      <c r="IL645"/>
      <c r="IM645"/>
      <c r="IN645"/>
      <c r="IO645"/>
      <c r="IP645"/>
      <c r="IQ645"/>
      <c r="IR645"/>
      <c r="IS645"/>
      <c r="IT645"/>
      <c r="IU645"/>
      <c r="IV645"/>
    </row>
    <row r="646" spans="1:256" s="5" customFormat="1" hidden="1" outlineLevel="2" x14ac:dyDescent="0.2">
      <c r="A646" s="18"/>
      <c r="B646" s="18"/>
      <c r="C646" s="36"/>
      <c r="D646" s="485"/>
      <c r="E646" s="283">
        <v>9</v>
      </c>
      <c r="F646" s="38"/>
      <c r="G646" s="306"/>
      <c r="H646" s="308"/>
      <c r="I646" s="308"/>
      <c r="J646" s="308"/>
      <c r="K646" s="308"/>
      <c r="L646" s="308"/>
      <c r="M646" s="308"/>
      <c r="N646" s="308"/>
      <c r="O646" s="307"/>
      <c r="P646" s="164">
        <f>IF(A13taxstdlife="n/a","n/a",IF(P$3&gt;(A13taxstdlife+$E646),((Input!$O$155+Input!$O$121)*$O$7)-SUM($O646:O646),((Input!$O$155+Input!$O$121)*$O$7)/A13taxstdlife))</f>
        <v>0</v>
      </c>
      <c r="Q646" s="164">
        <f>IF(A13taxstdlife="n/a","n/a",IF(Q$3&gt;(A13taxstdlife+$E646),((Input!$O$155+Input!$O$121)*$O$7)-SUM($O646:P646),((Input!$O$155+Input!$O$121)*$O$7)/A13taxstdlife))</f>
        <v>0</v>
      </c>
      <c r="R646" s="164">
        <f>IF(A13taxstdlife="n/a","n/a",IF(R$3&gt;(A13taxstdlife+$E646),((Input!$O$155+Input!$O$121)*$O$7)-SUM($O646:Q646),((Input!$O$155+Input!$O$121)*$O$7)/A13taxstdlife))</f>
        <v>0</v>
      </c>
      <c r="S646" s="164">
        <f>IF(A13taxstdlife="n/a","n/a",IF(S$3&gt;(A13taxstdlife+$E646),((Input!$O$155+Input!$O$121)*$O$7)-SUM($O646:R646),((Input!$O$155+Input!$O$121)*$O$7)/A13taxstdlife))</f>
        <v>0</v>
      </c>
      <c r="T646" s="164">
        <f>IF(A13taxstdlife="n/a","n/a",IF(T$3&gt;(A13taxstdlife+$E646),((Input!$O$155+Input!$O$121)*$O$7)-SUM($O646:S646),((Input!$O$155+Input!$O$121)*$O$7)/A13taxstdlife))</f>
        <v>0</v>
      </c>
      <c r="U646" s="164">
        <f>IF(A13taxstdlife="n/a","n/a",IF(U$3&gt;(A13taxstdlife+$E646),((Input!$O$155+Input!$O$121)*$O$7)-SUM($O646:T646),((Input!$O$155+Input!$O$121)*$O$7)/A13taxstdlife))</f>
        <v>0</v>
      </c>
      <c r="V646" s="164">
        <f>IF(A13taxstdlife="n/a","n/a",IF(V$3&gt;(A13taxstdlife+$E646),((Input!$O$155+Input!$O$121)*$O$7)-SUM($O646:U646),((Input!$O$155+Input!$O$121)*$O$7)/A13taxstdlife))</f>
        <v>0</v>
      </c>
      <c r="W646" s="164">
        <f>IF(A13taxstdlife="n/a","n/a",IF(W$3&gt;(A13taxstdlife+$E646),((Input!$O$155+Input!$O$121)*$O$7)-SUM($O646:V646),((Input!$O$155+Input!$O$121)*$O$7)/A13taxstdlife))</f>
        <v>0</v>
      </c>
      <c r="X646" s="164">
        <f>IF(A13taxstdlife="n/a","n/a",IF(X$3&gt;(A13taxstdlife+$E646),((Input!$O$155+Input!$O$121)*$O$7)-SUM($O646:W646),((Input!$O$155+Input!$O$121)*$O$7)/A13taxstdlife))</f>
        <v>0</v>
      </c>
      <c r="Y646" s="164">
        <f>IF(A13taxstdlife="n/a","n/a",IF(Y$3&gt;(A13taxstdlife+$E646),((Input!$O$155+Input!$O$121)*$O$7)-SUM($O646:X646),((Input!$O$155+Input!$O$121)*$O$7)/A13taxstdlife))</f>
        <v>0</v>
      </c>
      <c r="Z646" s="164">
        <f>IF(A13taxstdlife="n/a","n/a",IF(Z$3&gt;(A13taxstdlife+$E646),((Input!$O$155+Input!$O$121)*$O$7)-SUM($O646:Y646),((Input!$O$155+Input!$O$121)*$O$7)/A13taxstdlife))</f>
        <v>0</v>
      </c>
      <c r="AA646" s="164">
        <f>IF(A13taxstdlife="n/a","n/a",IF(AA$3&gt;(A13taxstdlife+$E646),((Input!$O$155+Input!$O$121)*$O$7)-SUM($O646:Z646),((Input!$O$155+Input!$O$121)*$O$7)/A13taxstdlife))</f>
        <v>0</v>
      </c>
      <c r="AB646" s="164">
        <f>IF(A13taxstdlife="n/a","n/a",IF(AB$3&gt;(A13taxstdlife+$E646),((Input!$O$155+Input!$O$121)*$O$7)-SUM($O646:AA646),((Input!$O$155+Input!$O$121)*$O$7)/A13taxstdlife))</f>
        <v>0</v>
      </c>
      <c r="AC646" s="164">
        <f>IF(A13taxstdlife="n/a","n/a",IF(AC$3&gt;(A13taxstdlife+$E646),((Input!$O$155+Input!$O$121)*$O$7)-SUM($O646:AB646),((Input!$O$155+Input!$O$121)*$O$7)/A13taxstdlife))</f>
        <v>0</v>
      </c>
      <c r="AD646" s="164">
        <f>IF(A13taxstdlife="n/a","n/a",IF(AD$3&gt;(A13taxstdlife+$E646),((Input!$O$155+Input!$O$121)*$O$7)-SUM($O646:AC646),((Input!$O$155+Input!$O$121)*$O$7)/A13taxstdlife))</f>
        <v>0</v>
      </c>
      <c r="AE646" s="164">
        <f>IF(A13taxstdlife="n/a","n/a",IF(AE$3&gt;(A13taxstdlife+$E646),((Input!$O$155+Input!$O$121)*$O$7)-SUM($O646:AD646),((Input!$O$155+Input!$O$121)*$O$7)/A13taxstdlife))</f>
        <v>0</v>
      </c>
      <c r="AF646" s="164">
        <f>IF(A13taxstdlife="n/a","n/a",IF(AF$3&gt;(A13taxstdlife+$E646),((Input!$O$155+Input!$O$121)*$O$7)-SUM($O646:AE646),((Input!$O$155+Input!$O$121)*$O$7)/A13taxstdlife))</f>
        <v>0</v>
      </c>
      <c r="AG646" s="164">
        <f>IF(A13taxstdlife="n/a","n/a",IF(AG$3&gt;(A13taxstdlife+$E646),((Input!$O$155+Input!$O$121)*$O$7)-SUM($O646:AF646),((Input!$O$155+Input!$O$121)*$O$7)/A13taxstdlife))</f>
        <v>0</v>
      </c>
      <c r="AH646" s="164">
        <f>IF(A13taxstdlife="n/a","n/a",IF(AH$3&gt;(A13taxstdlife+$E646),((Input!$O$155+Input!$O$121)*$O$7)-SUM($O646:AG646),((Input!$O$155+Input!$O$121)*$O$7)/A13taxstdlife))</f>
        <v>0</v>
      </c>
      <c r="AI646" s="164">
        <f>IF(A13taxstdlife="n/a","n/a",IF(AI$3&gt;(A13taxstdlife+$E646),((Input!$O$155+Input!$O$121)*$O$7)-SUM($O646:AH646),((Input!$O$155+Input!$O$121)*$O$7)/A13taxstdlife))</f>
        <v>0</v>
      </c>
      <c r="AJ646" s="164">
        <f>IF(A13taxstdlife="n/a","n/a",IF(AJ$3&gt;(A13taxstdlife+$E646),((Input!$O$155+Input!$O$121)*$O$7)-SUM($O646:AI646),((Input!$O$155+Input!$O$121)*$O$7)/A13taxstdlife))</f>
        <v>0</v>
      </c>
      <c r="AK646" s="164">
        <f>IF(A13taxstdlife="n/a","n/a",IF(AK$3&gt;(A13taxstdlife+$E646),((Input!$O$155+Input!$O$121)*$O$7)-SUM($O646:AJ646),((Input!$O$155+Input!$O$121)*$O$7)/A13taxstdlife))</f>
        <v>0</v>
      </c>
      <c r="AL646" s="164">
        <f>IF(A13taxstdlife="n/a","n/a",IF(AL$3&gt;(A13taxstdlife+$E646),((Input!$O$155+Input!$O$121)*$O$7)-SUM($O646:AK646),((Input!$O$155+Input!$O$121)*$O$7)/A13taxstdlife))</f>
        <v>0</v>
      </c>
      <c r="AM646" s="164">
        <f>IF(A13taxstdlife="n/a","n/a",IF(AM$3&gt;(A13taxstdlife+$E646),((Input!$O$155+Input!$O$121)*$O$7)-SUM($O646:AL646),((Input!$O$155+Input!$O$121)*$O$7)/A13taxstdlife))</f>
        <v>0</v>
      </c>
      <c r="AN646" s="164">
        <f>IF(A13taxstdlife="n/a","n/a",IF(AN$3&gt;(A13taxstdlife+$E646),((Input!$O$155+Input!$O$121)*$O$7)-SUM($O646:AM646),((Input!$O$155+Input!$O$121)*$O$7)/A13taxstdlife))</f>
        <v>0</v>
      </c>
      <c r="AO646" s="164">
        <f>IF(A13taxstdlife="n/a","n/a",IF(AO$3&gt;(A13taxstdlife+$E646),((Input!$O$155+Input!$O$121)*$O$7)-SUM($O646:AN646),((Input!$O$155+Input!$O$121)*$O$7)/A13taxstdlife))</f>
        <v>0</v>
      </c>
      <c r="AP646" s="164">
        <f>IF(A13taxstdlife="n/a","n/a",IF(AP$3&gt;(A13taxstdlife+$E646),((Input!$O$155+Input!$O$121)*$O$7)-SUM($O646:AO646),((Input!$O$155+Input!$O$121)*$O$7)/A13taxstdlife))</f>
        <v>0</v>
      </c>
      <c r="AQ646" s="164">
        <f>IF(A13taxstdlife="n/a","n/a",IF(AQ$3&gt;(A13taxstdlife+$E646),((Input!$O$155+Input!$O$121)*$O$7)-SUM($O646:AP646),((Input!$O$155+Input!$O$121)*$O$7)/A13taxstdlife))</f>
        <v>0</v>
      </c>
      <c r="AR646" s="164">
        <f>IF(A13taxstdlife="n/a","n/a",IF(AR$3&gt;(A13taxstdlife+$E646),((Input!$O$155+Input!$O$121)*$O$7)-SUM($O646:AQ646),((Input!$O$155+Input!$O$121)*$O$7)/A13taxstdlife))</f>
        <v>0</v>
      </c>
      <c r="AS646" s="164">
        <f>IF(A13taxstdlife="n/a","n/a",IF(AS$3&gt;(A13taxstdlife+$E646),((Input!$O$155+Input!$O$121)*$O$7)-SUM($O646:AR646),((Input!$O$155+Input!$O$121)*$O$7)/A13taxstdlife))</f>
        <v>0</v>
      </c>
      <c r="AT646" s="164">
        <f>IF(A13taxstdlife="n/a","n/a",IF(AT$3&gt;(A13taxstdlife+$E646),((Input!$O$155+Input!$O$121)*$O$7)-SUM($O646:AS646),((Input!$O$155+Input!$O$121)*$O$7)/A13taxstdlife))</f>
        <v>0</v>
      </c>
      <c r="AU646" s="164">
        <f>IF(A13taxstdlife="n/a","n/a",IF(AU$3&gt;(A13taxstdlife+$E646),((Input!$O$155+Input!$O$121)*$O$7)-SUM($O646:AT646),((Input!$O$155+Input!$O$121)*$O$7)/A13taxstdlife))</f>
        <v>0</v>
      </c>
      <c r="AV646" s="164">
        <f>IF(A13taxstdlife="n/a","n/a",IF(AV$3&gt;(A13taxstdlife+$E646),((Input!$O$155+Input!$O$121)*$O$7)-SUM($O646:AU646),((Input!$O$155+Input!$O$121)*$O$7)/A13taxstdlife))</f>
        <v>0</v>
      </c>
      <c r="AW646" s="164">
        <f>IF(A13taxstdlife="n/a","n/a",IF(AW$3&gt;(A13taxstdlife+$E646),((Input!$O$155+Input!$O$121)*$O$7)-SUM($O646:AV646),((Input!$O$155+Input!$O$121)*$O$7)/A13taxstdlife))</f>
        <v>0</v>
      </c>
      <c r="AX646" s="164">
        <f>IF(A13taxstdlife="n/a","n/a",IF(AX$3&gt;(A13taxstdlife+$E646),((Input!$O$155+Input!$O$121)*$O$7)-SUM($O646:AW646),((Input!$O$155+Input!$O$121)*$O$7)/A13taxstdlife))</f>
        <v>0</v>
      </c>
      <c r="AY646" s="164">
        <f>IF(A13taxstdlife="n/a","n/a",IF(AY$3&gt;(A13taxstdlife+$E646),((Input!$O$155+Input!$O$121)*$O$7)-SUM($O646:AX646),((Input!$O$155+Input!$O$121)*$O$7)/A13taxstdlife))</f>
        <v>0</v>
      </c>
      <c r="AZ646" s="164">
        <f>IF(A13taxstdlife="n/a","n/a",IF(AZ$3&gt;(A13taxstdlife+$E646),((Input!$O$155+Input!$O$121)*$O$7)-SUM($O646:AY646),((Input!$O$155+Input!$O$121)*$O$7)/A13taxstdlife))</f>
        <v>0</v>
      </c>
      <c r="BA646" s="164">
        <f>IF(A13taxstdlife="n/a","n/a",IF(BA$3&gt;(A13taxstdlife+$E646),((Input!$O$155+Input!$O$121)*$O$7)-SUM($O646:AZ646),((Input!$O$155+Input!$O$121)*$O$7)/A13taxstdlife))</f>
        <v>0</v>
      </c>
      <c r="BB646" s="164">
        <f>IF(A13taxstdlife="n/a","n/a",IF(BB$3&gt;(A13taxstdlife+$E646),((Input!$O$155+Input!$O$121)*$O$7)-SUM($O646:BA646),((Input!$O$155+Input!$O$121)*$O$7)/A13taxstdlife))</f>
        <v>0</v>
      </c>
      <c r="BC646" s="164">
        <f>IF(A13taxstdlife="n/a","n/a",IF(BC$3&gt;(A13taxstdlife+$E646),((Input!$O$155+Input!$O$121)*$O$7)-SUM($O646:BB646),((Input!$O$155+Input!$O$121)*$O$7)/A13taxstdlife))</f>
        <v>0</v>
      </c>
      <c r="BD646" s="164">
        <f>IF(A13taxstdlife="n/a","n/a",IF(BD$3&gt;(A13taxstdlife+$E646),((Input!$O$155+Input!$O$121)*$O$7)-SUM($O646:BC646),((Input!$O$155+Input!$O$121)*$O$7)/A13taxstdlife))</f>
        <v>0</v>
      </c>
      <c r="BE646" s="164">
        <f>IF(A13taxstdlife="n/a","n/a",IF(BE$3&gt;(A13taxstdlife+$E646),((Input!$O$155+Input!$O$121)*$O$7)-SUM($O646:BD646),((Input!$O$155+Input!$O$121)*$O$7)/A13taxstdlife))</f>
        <v>0</v>
      </c>
      <c r="BF646" s="164">
        <f>IF(A13taxstdlife="n/a","n/a",IF(BF$3&gt;(A13taxstdlife+$E646),((Input!$O$155+Input!$O$121)*$O$7)-SUM($O646:BE646),((Input!$O$155+Input!$O$121)*$O$7)/A13taxstdlife))</f>
        <v>0</v>
      </c>
      <c r="BG646" s="164">
        <f>IF(A13taxstdlife="n/a","n/a",IF(BG$3&gt;(A13taxstdlife+$E646),((Input!$O$155+Input!$O$121)*$O$7)-SUM($O646:BF646),((Input!$O$155+Input!$O$121)*$O$7)/A13taxstdlife))</f>
        <v>0</v>
      </c>
      <c r="BH646" s="164">
        <f>IF(A13taxstdlife="n/a","n/a",IF(BH$3&gt;(A13taxstdlife+$E646),((Input!$O$155+Input!$O$121)*$O$7)-SUM($O646:BG646),((Input!$O$155+Input!$O$121)*$O$7)/A13taxstdlife))</f>
        <v>0</v>
      </c>
      <c r="BI646" s="164">
        <f>IF(A13taxstdlife="n/a","n/a",IF(BI$3&gt;(A13taxstdlife+$E646),((Input!$O$155+Input!$O$121)*$O$7)-SUM($O646:BH646),((Input!$O$155+Input!$O$121)*$O$7)/A13taxstdlife))</f>
        <v>0</v>
      </c>
      <c r="BJ646" s="18"/>
      <c r="BK646" s="18"/>
      <c r="BL646"/>
      <c r="BM646"/>
      <c r="BN646"/>
      <c r="BO646"/>
      <c r="BP646"/>
      <c r="BQ646"/>
      <c r="BR646"/>
      <c r="BS646"/>
      <c r="BT646"/>
      <c r="BU646"/>
      <c r="BV646"/>
      <c r="BW646"/>
      <c r="BX646"/>
      <c r="BY646"/>
      <c r="BZ646"/>
      <c r="CA646"/>
      <c r="CB646"/>
      <c r="CC646"/>
      <c r="CD646"/>
      <c r="CE646"/>
      <c r="CF646"/>
      <c r="CG646"/>
      <c r="CH646"/>
      <c r="CI646"/>
      <c r="CJ646"/>
      <c r="CK646"/>
      <c r="CL646"/>
      <c r="CM646"/>
      <c r="CN646"/>
      <c r="CO646"/>
      <c r="CP646"/>
      <c r="CQ646"/>
      <c r="CR646"/>
      <c r="CS646"/>
      <c r="CT646"/>
      <c r="CU646"/>
      <c r="CV646"/>
      <c r="CW646"/>
      <c r="CX646"/>
      <c r="CY646"/>
      <c r="CZ646"/>
      <c r="DA646"/>
      <c r="DB646"/>
      <c r="DC646"/>
      <c r="DD646"/>
      <c r="DE646"/>
      <c r="DF646"/>
      <c r="DG646"/>
      <c r="DH646"/>
      <c r="DI646"/>
      <c r="DJ646"/>
      <c r="DK646"/>
      <c r="DL646"/>
      <c r="DM646"/>
      <c r="DN646"/>
      <c r="DO646"/>
      <c r="DP646"/>
      <c r="DQ646"/>
      <c r="DR646"/>
      <c r="DS646"/>
      <c r="DT646"/>
      <c r="DU646"/>
      <c r="DV646"/>
      <c r="DW646"/>
      <c r="DX646"/>
      <c r="DY646"/>
      <c r="DZ646"/>
      <c r="EA646"/>
      <c r="EB646"/>
      <c r="EC646"/>
      <c r="ED646"/>
      <c r="EE646"/>
      <c r="EF646"/>
      <c r="EG646"/>
      <c r="EH646"/>
      <c r="EI646"/>
      <c r="EJ646"/>
      <c r="EK646"/>
      <c r="EL646"/>
      <c r="EM646"/>
      <c r="EN646"/>
      <c r="EO646"/>
      <c r="EP646"/>
      <c r="EQ646"/>
      <c r="ER646"/>
      <c r="ES646"/>
      <c r="ET646"/>
      <c r="EU646"/>
      <c r="EV646"/>
      <c r="EW646"/>
      <c r="EX646"/>
      <c r="EY646"/>
      <c r="EZ646"/>
      <c r="FA646"/>
      <c r="FB646"/>
      <c r="FC646"/>
      <c r="FD646"/>
      <c r="FE646"/>
      <c r="FF646"/>
      <c r="FG646"/>
      <c r="FH646"/>
      <c r="FI646"/>
      <c r="FJ646"/>
      <c r="FK646"/>
      <c r="FL646"/>
      <c r="FM646"/>
      <c r="FN646"/>
      <c r="FO646"/>
      <c r="FP646"/>
      <c r="FQ646"/>
      <c r="FR646"/>
      <c r="FS646"/>
      <c r="FT646"/>
      <c r="FU646"/>
      <c r="FV646"/>
      <c r="FW646"/>
      <c r="FX646"/>
      <c r="FY646"/>
      <c r="FZ646"/>
      <c r="GA646"/>
      <c r="GB646"/>
      <c r="GC646"/>
      <c r="GD646"/>
      <c r="GE646"/>
      <c r="GF646"/>
      <c r="GG646"/>
      <c r="GH646"/>
      <c r="GI646"/>
      <c r="GJ646"/>
      <c r="GK646"/>
      <c r="GL646"/>
      <c r="GM646"/>
      <c r="GN646"/>
      <c r="GO646"/>
      <c r="GP646"/>
      <c r="GQ646"/>
      <c r="GR646"/>
      <c r="GS646"/>
      <c r="GT646"/>
      <c r="GU646"/>
      <c r="GV646"/>
      <c r="GW646"/>
      <c r="GX646"/>
      <c r="GY646"/>
      <c r="GZ646"/>
      <c r="HA646"/>
      <c r="HB646"/>
      <c r="HC646"/>
      <c r="HD646"/>
      <c r="HE646"/>
      <c r="HF646"/>
      <c r="HG646"/>
      <c r="HH646"/>
      <c r="HI646"/>
      <c r="HJ646"/>
      <c r="HK646"/>
      <c r="HL646"/>
      <c r="HM646"/>
      <c r="HN646"/>
      <c r="HO646"/>
      <c r="HP646"/>
      <c r="HQ646"/>
      <c r="HR646"/>
      <c r="HS646"/>
      <c r="HT646"/>
      <c r="HU646"/>
      <c r="HV646"/>
      <c r="HW646"/>
      <c r="HX646"/>
      <c r="HY646"/>
      <c r="HZ646"/>
      <c r="IA646"/>
      <c r="IB646"/>
      <c r="IC646"/>
      <c r="ID646"/>
      <c r="IE646"/>
      <c r="IF646"/>
      <c r="IG646"/>
      <c r="IH646"/>
      <c r="II646"/>
      <c r="IJ646"/>
      <c r="IK646"/>
      <c r="IL646"/>
      <c r="IM646"/>
      <c r="IN646"/>
      <c r="IO646"/>
      <c r="IP646"/>
      <c r="IQ646"/>
      <c r="IR646"/>
      <c r="IS646"/>
      <c r="IT646"/>
      <c r="IU646"/>
      <c r="IV646"/>
    </row>
    <row r="647" spans="1:256" s="5" customFormat="1" hidden="1" outlineLevel="2" x14ac:dyDescent="0.2">
      <c r="A647" s="18"/>
      <c r="B647" s="18"/>
      <c r="C647" s="36"/>
      <c r="D647" s="485"/>
      <c r="E647" s="284">
        <v>10</v>
      </c>
      <c r="F647" s="38"/>
      <c r="G647" s="306"/>
      <c r="H647" s="308"/>
      <c r="I647" s="308"/>
      <c r="J647" s="308"/>
      <c r="K647" s="308"/>
      <c r="L647" s="308"/>
      <c r="M647" s="308"/>
      <c r="N647" s="308"/>
      <c r="O647" s="308"/>
      <c r="P647" s="307"/>
      <c r="Q647" s="164">
        <f>IF(A13taxstdlife="n/a","n/a",IF(Q$3&gt;(A13taxstdlife+$E647),((Input!$P$155+Input!$P$121)*$P$7)-SUM($P647:P647),((Input!$P$155+Input!$P$121)*$P$7)/A13taxstdlife))</f>
        <v>0</v>
      </c>
      <c r="R647" s="164">
        <f>IF(A13taxstdlife="n/a","n/a",IF(R$3&gt;(A13taxstdlife+$E647),((Input!$P$155+Input!$P$121)*$P$7)-SUM($P647:Q647),((Input!$P$155+Input!$P$121)*$P$7)/A13taxstdlife))</f>
        <v>0</v>
      </c>
      <c r="S647" s="164">
        <f>IF(A13taxstdlife="n/a","n/a",IF(S$3&gt;(A13taxstdlife+$E647),((Input!$P$155+Input!$P$121)*$P$7)-SUM($P647:R647),((Input!$P$155+Input!$P$121)*$P$7)/A13taxstdlife))</f>
        <v>0</v>
      </c>
      <c r="T647" s="164">
        <f>IF(A13taxstdlife="n/a","n/a",IF(T$3&gt;(A13taxstdlife+$E647),((Input!$P$155+Input!$P$121)*$P$7)-SUM($P647:S647),((Input!$P$155+Input!$P$121)*$P$7)/A13taxstdlife))</f>
        <v>0</v>
      </c>
      <c r="U647" s="164">
        <f>IF(A13taxstdlife="n/a","n/a",IF(U$3&gt;(A13taxstdlife+$E647),((Input!$P$155+Input!$P$121)*$P$7)-SUM($P647:T647),((Input!$P$155+Input!$P$121)*$P$7)/A13taxstdlife))</f>
        <v>0</v>
      </c>
      <c r="V647" s="164">
        <f>IF(A13taxstdlife="n/a","n/a",IF(V$3&gt;(A13taxstdlife+$E647),((Input!$P$155+Input!$P$121)*$P$7)-SUM($P647:U647),((Input!$P$155+Input!$P$121)*$P$7)/A13taxstdlife))</f>
        <v>0</v>
      </c>
      <c r="W647" s="164">
        <f>IF(A13taxstdlife="n/a","n/a",IF(W$3&gt;(A13taxstdlife+$E647),((Input!$P$155+Input!$P$121)*$P$7)-SUM($P647:V647),((Input!$P$155+Input!$P$121)*$P$7)/A13taxstdlife))</f>
        <v>0</v>
      </c>
      <c r="X647" s="164">
        <f>IF(A13taxstdlife="n/a","n/a",IF(X$3&gt;(A13taxstdlife+$E647),((Input!$P$155+Input!$P$121)*$P$7)-SUM($P647:W647),((Input!$P$155+Input!$P$121)*$P$7)/A13taxstdlife))</f>
        <v>0</v>
      </c>
      <c r="Y647" s="164">
        <f>IF(A13taxstdlife="n/a","n/a",IF(Y$3&gt;(A13taxstdlife+$E647),((Input!$P$155+Input!$P$121)*$P$7)-SUM($P647:X647),((Input!$P$155+Input!$P$121)*$P$7)/A13taxstdlife))</f>
        <v>0</v>
      </c>
      <c r="Z647" s="164">
        <f>IF(A13taxstdlife="n/a","n/a",IF(Z$3&gt;(A13taxstdlife+$E647),((Input!$P$155+Input!$P$121)*$P$7)-SUM($P647:Y647),((Input!$P$155+Input!$P$121)*$P$7)/A13taxstdlife))</f>
        <v>0</v>
      </c>
      <c r="AA647" s="164">
        <f>IF(A13taxstdlife="n/a","n/a",IF(AA$3&gt;(A13taxstdlife+$E647),((Input!$P$155+Input!$P$121)*$P$7)-SUM($P647:Z647),((Input!$P$155+Input!$P$121)*$P$7)/A13taxstdlife))</f>
        <v>0</v>
      </c>
      <c r="AB647" s="164">
        <f>IF(A13taxstdlife="n/a","n/a",IF(AB$3&gt;(A13taxstdlife+$E647),((Input!$P$155+Input!$P$121)*$P$7)-SUM($P647:AA647),((Input!$P$155+Input!$P$121)*$P$7)/A13taxstdlife))</f>
        <v>0</v>
      </c>
      <c r="AC647" s="164">
        <f>IF(A13taxstdlife="n/a","n/a",IF(AC$3&gt;(A13taxstdlife+$E647),((Input!$P$155+Input!$P$121)*$P$7)-SUM($P647:AB647),((Input!$P$155+Input!$P$121)*$P$7)/A13taxstdlife))</f>
        <v>0</v>
      </c>
      <c r="AD647" s="164">
        <f>IF(A13taxstdlife="n/a","n/a",IF(AD$3&gt;(A13taxstdlife+$E647),((Input!$P$155+Input!$P$121)*$P$7)-SUM($P647:AC647),((Input!$P$155+Input!$P$121)*$P$7)/A13taxstdlife))</f>
        <v>0</v>
      </c>
      <c r="AE647" s="164">
        <f>IF(A13taxstdlife="n/a","n/a",IF(AE$3&gt;(A13taxstdlife+$E647),((Input!$P$155+Input!$P$121)*$P$7)-SUM($P647:AD647),((Input!$P$155+Input!$P$121)*$P$7)/A13taxstdlife))</f>
        <v>0</v>
      </c>
      <c r="AF647" s="164">
        <f>IF(A13taxstdlife="n/a","n/a",IF(AF$3&gt;(A13taxstdlife+$E647),((Input!$P$155+Input!$P$121)*$P$7)-SUM($P647:AE647),((Input!$P$155+Input!$P$121)*$P$7)/A13taxstdlife))</f>
        <v>0</v>
      </c>
      <c r="AG647" s="164">
        <f>IF(A13taxstdlife="n/a","n/a",IF(AG$3&gt;(A13taxstdlife+$E647),((Input!$P$155+Input!$P$121)*$P$7)-SUM($P647:AF647),((Input!$P$155+Input!$P$121)*$P$7)/A13taxstdlife))</f>
        <v>0</v>
      </c>
      <c r="AH647" s="164">
        <f>IF(A13taxstdlife="n/a","n/a",IF(AH$3&gt;(A13taxstdlife+$E647),((Input!$P$155+Input!$P$121)*$P$7)-SUM($P647:AG647),((Input!$P$155+Input!$P$121)*$P$7)/A13taxstdlife))</f>
        <v>0</v>
      </c>
      <c r="AI647" s="164">
        <f>IF(A13taxstdlife="n/a","n/a",IF(AI$3&gt;(A13taxstdlife+$E647),((Input!$P$155+Input!$P$121)*$P$7)-SUM($P647:AH647),((Input!$P$155+Input!$P$121)*$P$7)/A13taxstdlife))</f>
        <v>0</v>
      </c>
      <c r="AJ647" s="164">
        <f>IF(A13taxstdlife="n/a","n/a",IF(AJ$3&gt;(A13taxstdlife+$E647),((Input!$P$155+Input!$P$121)*$P$7)-SUM($P647:AI647),((Input!$P$155+Input!$P$121)*$P$7)/A13taxstdlife))</f>
        <v>0</v>
      </c>
      <c r="AK647" s="164">
        <f>IF(A13taxstdlife="n/a","n/a",IF(AK$3&gt;(A13taxstdlife+$E647),((Input!$P$155+Input!$P$121)*$P$7)-SUM($P647:AJ647),((Input!$P$155+Input!$P$121)*$P$7)/A13taxstdlife))</f>
        <v>0</v>
      </c>
      <c r="AL647" s="164">
        <f>IF(A13taxstdlife="n/a","n/a",IF(AL$3&gt;(A13taxstdlife+$E647),((Input!$P$155+Input!$P$121)*$P$7)-SUM($P647:AK647),((Input!$P$155+Input!$P$121)*$P$7)/A13taxstdlife))</f>
        <v>0</v>
      </c>
      <c r="AM647" s="164">
        <f>IF(A13taxstdlife="n/a","n/a",IF(AM$3&gt;(A13taxstdlife+$E647),((Input!$P$155+Input!$P$121)*$P$7)-SUM($P647:AL647),((Input!$P$155+Input!$P$121)*$P$7)/A13taxstdlife))</f>
        <v>0</v>
      </c>
      <c r="AN647" s="164">
        <f>IF(A13taxstdlife="n/a","n/a",IF(AN$3&gt;(A13taxstdlife+$E647),((Input!$P$155+Input!$P$121)*$P$7)-SUM($P647:AM647),((Input!$P$155+Input!$P$121)*$P$7)/A13taxstdlife))</f>
        <v>0</v>
      </c>
      <c r="AO647" s="164">
        <f>IF(A13taxstdlife="n/a","n/a",IF(AO$3&gt;(A13taxstdlife+$E647),((Input!$P$155+Input!$P$121)*$P$7)-SUM($P647:AN647),((Input!$P$155+Input!$P$121)*$P$7)/A13taxstdlife))</f>
        <v>0</v>
      </c>
      <c r="AP647" s="164">
        <f>IF(A13taxstdlife="n/a","n/a",IF(AP$3&gt;(A13taxstdlife+$E647),((Input!$P$155+Input!$P$121)*$P$7)-SUM($P647:AO647),((Input!$P$155+Input!$P$121)*$P$7)/A13taxstdlife))</f>
        <v>0</v>
      </c>
      <c r="AQ647" s="164">
        <f>IF(A13taxstdlife="n/a","n/a",IF(AQ$3&gt;(A13taxstdlife+$E647),((Input!$P$155+Input!$P$121)*$P$7)-SUM($P647:AP647),((Input!$P$155+Input!$P$121)*$P$7)/A13taxstdlife))</f>
        <v>0</v>
      </c>
      <c r="AR647" s="164">
        <f>IF(A13taxstdlife="n/a","n/a",IF(AR$3&gt;(A13taxstdlife+$E647),((Input!$P$155+Input!$P$121)*$P$7)-SUM($P647:AQ647),((Input!$P$155+Input!$P$121)*$P$7)/A13taxstdlife))</f>
        <v>0</v>
      </c>
      <c r="AS647" s="164">
        <f>IF(A13taxstdlife="n/a","n/a",IF(AS$3&gt;(A13taxstdlife+$E647),((Input!$P$155+Input!$P$121)*$P$7)-SUM($P647:AR647),((Input!$P$155+Input!$P$121)*$P$7)/A13taxstdlife))</f>
        <v>0</v>
      </c>
      <c r="AT647" s="164">
        <f>IF(A13taxstdlife="n/a","n/a",IF(AT$3&gt;(A13taxstdlife+$E647),((Input!$P$155+Input!$P$121)*$P$7)-SUM($P647:AS647),((Input!$P$155+Input!$P$121)*$P$7)/A13taxstdlife))</f>
        <v>0</v>
      </c>
      <c r="AU647" s="164">
        <f>IF(A13taxstdlife="n/a","n/a",IF(AU$3&gt;(A13taxstdlife+$E647),((Input!$P$155+Input!$P$121)*$P$7)-SUM($P647:AT647),((Input!$P$155+Input!$P$121)*$P$7)/A13taxstdlife))</f>
        <v>0</v>
      </c>
      <c r="AV647" s="164">
        <f>IF(A13taxstdlife="n/a","n/a",IF(AV$3&gt;(A13taxstdlife+$E647),((Input!$P$155+Input!$P$121)*$P$7)-SUM($P647:AU647),((Input!$P$155+Input!$P$121)*$P$7)/A13taxstdlife))</f>
        <v>0</v>
      </c>
      <c r="AW647" s="164">
        <f>IF(A13taxstdlife="n/a","n/a",IF(AW$3&gt;(A13taxstdlife+$E647),((Input!$P$155+Input!$P$121)*$P$7)-SUM($P647:AV647),((Input!$P$155+Input!$P$121)*$P$7)/A13taxstdlife))</f>
        <v>0</v>
      </c>
      <c r="AX647" s="164">
        <f>IF(A13taxstdlife="n/a","n/a",IF(AX$3&gt;(A13taxstdlife+$E647),((Input!$P$155+Input!$P$121)*$P$7)-SUM($P647:AW647),((Input!$P$155+Input!$P$121)*$P$7)/A13taxstdlife))</f>
        <v>0</v>
      </c>
      <c r="AY647" s="164">
        <f>IF(A13taxstdlife="n/a","n/a",IF(AY$3&gt;(A13taxstdlife+$E647),((Input!$P$155+Input!$P$121)*$P$7)-SUM($P647:AX647),((Input!$P$155+Input!$P$121)*$P$7)/A13taxstdlife))</f>
        <v>0</v>
      </c>
      <c r="AZ647" s="164">
        <f>IF(A13taxstdlife="n/a","n/a",IF(AZ$3&gt;(A13taxstdlife+$E647),((Input!$P$155+Input!$P$121)*$P$7)-SUM($P647:AY647),((Input!$P$155+Input!$P$121)*$P$7)/A13taxstdlife))</f>
        <v>0</v>
      </c>
      <c r="BA647" s="164">
        <f>IF(A13taxstdlife="n/a","n/a",IF(BA$3&gt;(A13taxstdlife+$E647),((Input!$P$155+Input!$P$121)*$P$7)-SUM($P647:AZ647),((Input!$P$155+Input!$P$121)*$P$7)/A13taxstdlife))</f>
        <v>0</v>
      </c>
      <c r="BB647" s="164">
        <f>IF(A13taxstdlife="n/a","n/a",IF(BB$3&gt;(A13taxstdlife+$E647),((Input!$P$155+Input!$P$121)*$P$7)-SUM($P647:BA647),((Input!$P$155+Input!$P$121)*$P$7)/A13taxstdlife))</f>
        <v>0</v>
      </c>
      <c r="BC647" s="164">
        <f>IF(A13taxstdlife="n/a","n/a",IF(BC$3&gt;(A13taxstdlife+$E647),((Input!$P$155+Input!$P$121)*$P$7)-SUM($P647:BB647),((Input!$P$155+Input!$P$121)*$P$7)/A13taxstdlife))</f>
        <v>0</v>
      </c>
      <c r="BD647" s="164">
        <f>IF(A13taxstdlife="n/a","n/a",IF(BD$3&gt;(A13taxstdlife+$E647),((Input!$P$155+Input!$P$121)*$P$7)-SUM($P647:BC647),((Input!$P$155+Input!$P$121)*$P$7)/A13taxstdlife))</f>
        <v>0</v>
      </c>
      <c r="BE647" s="164">
        <f>IF(A13taxstdlife="n/a","n/a",IF(BE$3&gt;(A13taxstdlife+$E647),((Input!$P$155+Input!$P$121)*$P$7)-SUM($P647:BD647),((Input!$P$155+Input!$P$121)*$P$7)/A13taxstdlife))</f>
        <v>0</v>
      </c>
      <c r="BF647" s="164">
        <f>IF(A13taxstdlife="n/a","n/a",IF(BF$3&gt;(A13taxstdlife+$E647),((Input!$P$155+Input!$P$121)*$P$7)-SUM($P647:BE647),((Input!$P$155+Input!$P$121)*$P$7)/A13taxstdlife))</f>
        <v>0</v>
      </c>
      <c r="BG647" s="164">
        <f>IF(A13taxstdlife="n/a","n/a",IF(BG$3&gt;(A13taxstdlife+$E647),((Input!$P$155+Input!$P$121)*$P$7)-SUM($P647:BF647),((Input!$P$155+Input!$P$121)*$P$7)/A13taxstdlife))</f>
        <v>0</v>
      </c>
      <c r="BH647" s="164">
        <f>IF(A13taxstdlife="n/a","n/a",IF(BH$3&gt;(A13taxstdlife+$E647),((Input!$P$155+Input!$P$121)*$P$7)-SUM($P647:BG647),((Input!$P$155+Input!$P$121)*$P$7)/A13taxstdlife))</f>
        <v>0</v>
      </c>
      <c r="BI647" s="164">
        <f>IF(A13taxstdlife="n/a","n/a",IF(BI$3&gt;(A13taxstdlife+$E647),((Input!$P$155+Input!$P$121)*$P$7)-SUM($P647:BH647),((Input!$P$155+Input!$P$121)*$P$7)/A13taxstdlife))</f>
        <v>0</v>
      </c>
      <c r="BJ647" s="18"/>
      <c r="BK647" s="18"/>
      <c r="BL647"/>
      <c r="BM647"/>
      <c r="BN647"/>
      <c r="BO647"/>
      <c r="BP647"/>
      <c r="BQ647"/>
      <c r="BR647"/>
      <c r="BS647"/>
      <c r="BT647"/>
      <c r="BU647"/>
      <c r="BV647"/>
      <c r="BW647"/>
      <c r="BX647"/>
      <c r="BY647"/>
      <c r="BZ647"/>
      <c r="CA647"/>
      <c r="CB647"/>
      <c r="CC647"/>
      <c r="CD647"/>
      <c r="CE647"/>
      <c r="CF647"/>
      <c r="CG647"/>
      <c r="CH647"/>
      <c r="CI647"/>
      <c r="CJ647"/>
      <c r="CK647"/>
      <c r="CL647"/>
      <c r="CM647"/>
      <c r="CN647"/>
      <c r="CO647"/>
      <c r="CP647"/>
      <c r="CQ647"/>
      <c r="CR647"/>
      <c r="CS647"/>
      <c r="CT647"/>
      <c r="CU647"/>
      <c r="CV647"/>
      <c r="CW647"/>
      <c r="CX647"/>
      <c r="CY647"/>
      <c r="CZ647"/>
      <c r="DA647"/>
      <c r="DB647"/>
      <c r="DC647"/>
      <c r="DD647"/>
      <c r="DE647"/>
      <c r="DF647"/>
      <c r="DG647"/>
      <c r="DH647"/>
      <c r="DI647"/>
      <c r="DJ647"/>
      <c r="DK647"/>
      <c r="DL647"/>
      <c r="DM647"/>
      <c r="DN647"/>
      <c r="DO647"/>
      <c r="DP647"/>
      <c r="DQ647"/>
      <c r="DR647"/>
      <c r="DS647"/>
      <c r="DT647"/>
      <c r="DU647"/>
      <c r="DV647"/>
      <c r="DW647"/>
      <c r="DX647"/>
      <c r="DY647"/>
      <c r="DZ647"/>
      <c r="EA647"/>
      <c r="EB647"/>
      <c r="EC647"/>
      <c r="ED647"/>
      <c r="EE647"/>
      <c r="EF647"/>
      <c r="EG647"/>
      <c r="EH647"/>
      <c r="EI647"/>
      <c r="EJ647"/>
      <c r="EK647"/>
      <c r="EL647"/>
      <c r="EM647"/>
      <c r="EN647"/>
      <c r="EO647"/>
      <c r="EP647"/>
      <c r="EQ647"/>
      <c r="ER647"/>
      <c r="ES647"/>
      <c r="ET647"/>
      <c r="EU647"/>
      <c r="EV647"/>
      <c r="EW647"/>
      <c r="EX647"/>
      <c r="EY647"/>
      <c r="EZ647"/>
      <c r="FA647"/>
      <c r="FB647"/>
      <c r="FC647"/>
      <c r="FD647"/>
      <c r="FE647"/>
      <c r="FF647"/>
      <c r="FG647"/>
      <c r="FH647"/>
      <c r="FI647"/>
      <c r="FJ647"/>
      <c r="FK647"/>
      <c r="FL647"/>
      <c r="FM647"/>
      <c r="FN647"/>
      <c r="FO647"/>
      <c r="FP647"/>
      <c r="FQ647"/>
      <c r="FR647"/>
      <c r="FS647"/>
      <c r="FT647"/>
      <c r="FU647"/>
      <c r="FV647"/>
      <c r="FW647"/>
      <c r="FX647"/>
      <c r="FY647"/>
      <c r="FZ647"/>
      <c r="GA647"/>
      <c r="GB647"/>
      <c r="GC647"/>
      <c r="GD647"/>
      <c r="GE647"/>
      <c r="GF647"/>
      <c r="GG647"/>
      <c r="GH647"/>
      <c r="GI647"/>
      <c r="GJ647"/>
      <c r="GK647"/>
      <c r="GL647"/>
      <c r="GM647"/>
      <c r="GN647"/>
      <c r="GO647"/>
      <c r="GP647"/>
      <c r="GQ647"/>
      <c r="GR647"/>
      <c r="GS647"/>
      <c r="GT647"/>
      <c r="GU647"/>
      <c r="GV647"/>
      <c r="GW647"/>
      <c r="GX647"/>
      <c r="GY647"/>
      <c r="GZ647"/>
      <c r="HA647"/>
      <c r="HB647"/>
      <c r="HC647"/>
      <c r="HD647"/>
      <c r="HE647"/>
      <c r="HF647"/>
      <c r="HG647"/>
      <c r="HH647"/>
      <c r="HI647"/>
      <c r="HJ647"/>
      <c r="HK647"/>
      <c r="HL647"/>
      <c r="HM647"/>
      <c r="HN647"/>
      <c r="HO647"/>
      <c r="HP647"/>
      <c r="HQ647"/>
      <c r="HR647"/>
      <c r="HS647"/>
      <c r="HT647"/>
      <c r="HU647"/>
      <c r="HV647"/>
      <c r="HW647"/>
      <c r="HX647"/>
      <c r="HY647"/>
      <c r="HZ647"/>
      <c r="IA647"/>
      <c r="IB647"/>
      <c r="IC647"/>
      <c r="ID647"/>
      <c r="IE647"/>
      <c r="IF647"/>
      <c r="IG647"/>
      <c r="IH647"/>
      <c r="II647"/>
      <c r="IJ647"/>
      <c r="IK647"/>
      <c r="IL647"/>
      <c r="IM647"/>
      <c r="IN647"/>
      <c r="IO647"/>
      <c r="IP647"/>
      <c r="IQ647"/>
      <c r="IR647"/>
      <c r="IS647"/>
      <c r="IT647"/>
      <c r="IU647"/>
      <c r="IV647"/>
    </row>
    <row r="648" spans="1:256" s="5" customFormat="1" hidden="1" outlineLevel="1" x14ac:dyDescent="0.2">
      <c r="A648" s="18"/>
      <c r="B648" s="18"/>
      <c r="C648" s="36" t="str">
        <f>Asset13</f>
        <v>132kV feeders underground</v>
      </c>
      <c r="D648" s="18"/>
      <c r="E648" s="18"/>
      <c r="F648" s="33"/>
      <c r="G648" s="159">
        <f t="shared" ref="G648:AL648" si="130">SUM(G636:G647)</f>
        <v>13.252008827606401</v>
      </c>
      <c r="H648" s="159">
        <f t="shared" si="130"/>
        <v>13.609187538347792</v>
      </c>
      <c r="I648" s="159">
        <f t="shared" si="130"/>
        <v>14.284731449999953</v>
      </c>
      <c r="J648" s="159">
        <f t="shared" si="130"/>
        <v>15.3592111057041</v>
      </c>
      <c r="K648" s="159">
        <f t="shared" si="130"/>
        <v>15.613398310176617</v>
      </c>
      <c r="L648" s="159">
        <f t="shared" si="130"/>
        <v>16.105880237690293</v>
      </c>
      <c r="M648" s="159">
        <f t="shared" si="130"/>
        <v>16.105880237690293</v>
      </c>
      <c r="N648" s="159">
        <f t="shared" si="130"/>
        <v>16.105880237690293</v>
      </c>
      <c r="O648" s="159">
        <f t="shared" si="130"/>
        <v>16.105880237690293</v>
      </c>
      <c r="P648" s="159">
        <f t="shared" si="130"/>
        <v>16.105880237690293</v>
      </c>
      <c r="Q648" s="159">
        <f t="shared" si="130"/>
        <v>16.105880237690293</v>
      </c>
      <c r="R648" s="159">
        <f t="shared" si="130"/>
        <v>16.105880237690293</v>
      </c>
      <c r="S648" s="159">
        <f t="shared" si="130"/>
        <v>16.105880237690293</v>
      </c>
      <c r="T648" s="159">
        <f t="shared" si="130"/>
        <v>16.105880237690293</v>
      </c>
      <c r="U648" s="159">
        <f t="shared" si="130"/>
        <v>16.105880237690293</v>
      </c>
      <c r="V648" s="159">
        <f t="shared" si="130"/>
        <v>16.105880237690293</v>
      </c>
      <c r="W648" s="159">
        <f t="shared" si="130"/>
        <v>16.105880237690293</v>
      </c>
      <c r="X648" s="159">
        <f t="shared" si="130"/>
        <v>16.105880237690293</v>
      </c>
      <c r="Y648" s="159">
        <f t="shared" si="130"/>
        <v>16.105880237690293</v>
      </c>
      <c r="Z648" s="159">
        <f t="shared" si="130"/>
        <v>16.105880237690293</v>
      </c>
      <c r="AA648" s="159">
        <f t="shared" si="130"/>
        <v>16.105880237690293</v>
      </c>
      <c r="AB648" s="159">
        <f t="shared" si="130"/>
        <v>16.105880237690293</v>
      </c>
      <c r="AC648" s="159">
        <f t="shared" si="130"/>
        <v>16.105880237690293</v>
      </c>
      <c r="AD648" s="159">
        <f t="shared" si="130"/>
        <v>16.105880237690293</v>
      </c>
      <c r="AE648" s="159">
        <f t="shared" si="130"/>
        <v>16.105880237690293</v>
      </c>
      <c r="AF648" s="159">
        <f t="shared" si="130"/>
        <v>16.105880237690293</v>
      </c>
      <c r="AG648" s="159">
        <f t="shared" si="130"/>
        <v>16.105880237690293</v>
      </c>
      <c r="AH648" s="159">
        <f t="shared" si="130"/>
        <v>16.105880237690293</v>
      </c>
      <c r="AI648" s="159">
        <f t="shared" si="130"/>
        <v>16.105880237690293</v>
      </c>
      <c r="AJ648" s="159">
        <f t="shared" si="130"/>
        <v>16.105880237690293</v>
      </c>
      <c r="AK648" s="159">
        <f t="shared" si="130"/>
        <v>16.105880237690293</v>
      </c>
      <c r="AL648" s="159">
        <f t="shared" si="130"/>
        <v>16.105880237690293</v>
      </c>
      <c r="AM648" s="159">
        <f t="shared" ref="AM648:BI648" si="131">SUM(AM636:AM647)</f>
        <v>16.105880237690293</v>
      </c>
      <c r="AN648" s="159">
        <f t="shared" si="131"/>
        <v>16.105880237690293</v>
      </c>
      <c r="AO648" s="159">
        <f t="shared" si="131"/>
        <v>16.105880237690293</v>
      </c>
      <c r="AP648" s="159">
        <f t="shared" si="131"/>
        <v>16.105880237690293</v>
      </c>
      <c r="AQ648" s="159">
        <f t="shared" si="131"/>
        <v>16.105880237690293</v>
      </c>
      <c r="AR648" s="159">
        <f t="shared" si="131"/>
        <v>16.105880237690293</v>
      </c>
      <c r="AS648" s="159">
        <f t="shared" si="131"/>
        <v>6.0940369536863059</v>
      </c>
      <c r="AT648" s="159">
        <f t="shared" si="131"/>
        <v>2.8538714100838902</v>
      </c>
      <c r="AU648" s="159">
        <f t="shared" si="131"/>
        <v>2.8538714100838902</v>
      </c>
      <c r="AV648" s="159">
        <f t="shared" si="131"/>
        <v>2.8538714100838902</v>
      </c>
      <c r="AW648" s="159">
        <f t="shared" si="131"/>
        <v>2.8538714100838902</v>
      </c>
      <c r="AX648" s="159">
        <f t="shared" si="131"/>
        <v>2.8538714100838902</v>
      </c>
      <c r="AY648" s="159">
        <f t="shared" si="131"/>
        <v>2.8538714100838902</v>
      </c>
      <c r="AZ648" s="159">
        <f t="shared" si="131"/>
        <v>2.8538714100838902</v>
      </c>
      <c r="BA648" s="159">
        <f t="shared" si="131"/>
        <v>2.8538714100838902</v>
      </c>
      <c r="BB648" s="159">
        <f t="shared" si="131"/>
        <v>2.8538714100838902</v>
      </c>
      <c r="BC648" s="159">
        <f t="shared" si="131"/>
        <v>2.4966926993424927</v>
      </c>
      <c r="BD648" s="159">
        <f t="shared" si="131"/>
        <v>1.8211487876903001</v>
      </c>
      <c r="BE648" s="159">
        <f t="shared" si="131"/>
        <v>0.74666913198624885</v>
      </c>
      <c r="BF648" s="159">
        <f t="shared" si="131"/>
        <v>0.49248192751367026</v>
      </c>
      <c r="BG648" s="159">
        <f t="shared" si="131"/>
        <v>-1.7763568394002505E-14</v>
      </c>
      <c r="BH648" s="159">
        <f t="shared" si="131"/>
        <v>0</v>
      </c>
      <c r="BI648" s="159">
        <f t="shared" si="131"/>
        <v>0</v>
      </c>
      <c r="BJ648" s="18"/>
      <c r="BK648" s="18"/>
      <c r="BL648"/>
      <c r="BM648"/>
      <c r="BN648"/>
      <c r="BO648"/>
      <c r="BP648"/>
      <c r="BQ648"/>
      <c r="BR648"/>
      <c r="BS648"/>
      <c r="BT648"/>
      <c r="BU648"/>
      <c r="BV648"/>
      <c r="BW648"/>
      <c r="BX648"/>
      <c r="BY648"/>
      <c r="BZ648"/>
      <c r="CA648"/>
      <c r="CB648"/>
      <c r="CC648"/>
      <c r="CD648"/>
      <c r="CE648"/>
      <c r="CF648"/>
      <c r="CG648"/>
      <c r="CH648"/>
      <c r="CI648"/>
      <c r="CJ648"/>
      <c r="CK648"/>
      <c r="CL648"/>
      <c r="CM648"/>
      <c r="CN648"/>
      <c r="CO648"/>
      <c r="CP648"/>
      <c r="CQ648"/>
      <c r="CR648"/>
      <c r="CS648"/>
      <c r="CT648"/>
      <c r="CU648"/>
      <c r="CV648"/>
      <c r="CW648"/>
      <c r="CX648"/>
      <c r="CY648"/>
      <c r="CZ648"/>
      <c r="DA648"/>
      <c r="DB648"/>
      <c r="DC648"/>
      <c r="DD648"/>
      <c r="DE648"/>
      <c r="DF648"/>
      <c r="DG648"/>
      <c r="DH648"/>
      <c r="DI648"/>
      <c r="DJ648"/>
      <c r="DK648"/>
      <c r="DL648"/>
      <c r="DM648"/>
      <c r="DN648"/>
      <c r="DO648"/>
      <c r="DP648"/>
      <c r="DQ648"/>
      <c r="DR648"/>
      <c r="DS648"/>
      <c r="DT648"/>
      <c r="DU648"/>
      <c r="DV648"/>
      <c r="DW648"/>
      <c r="DX648"/>
      <c r="DY648"/>
      <c r="DZ648"/>
      <c r="EA648"/>
      <c r="EB648"/>
      <c r="EC648"/>
      <c r="ED648"/>
      <c r="EE648"/>
      <c r="EF648"/>
      <c r="EG648"/>
      <c r="EH648"/>
      <c r="EI648"/>
      <c r="EJ648"/>
      <c r="EK648"/>
      <c r="EL648"/>
      <c r="EM648"/>
      <c r="EN648"/>
      <c r="EO648"/>
      <c r="EP648"/>
      <c r="EQ648"/>
      <c r="ER648"/>
      <c r="ES648"/>
      <c r="ET648"/>
      <c r="EU648"/>
      <c r="EV648"/>
      <c r="EW648"/>
      <c r="EX648"/>
      <c r="EY648"/>
      <c r="EZ648"/>
      <c r="FA648"/>
      <c r="FB648"/>
      <c r="FC648"/>
      <c r="FD648"/>
      <c r="FE648"/>
      <c r="FF648"/>
      <c r="FG648"/>
      <c r="FH648"/>
      <c r="FI648"/>
      <c r="FJ648"/>
      <c r="FK648"/>
      <c r="FL648"/>
      <c r="FM648"/>
      <c r="FN648"/>
      <c r="FO648"/>
      <c r="FP648"/>
      <c r="FQ648"/>
      <c r="FR648"/>
      <c r="FS648"/>
      <c r="FT648"/>
      <c r="FU648"/>
      <c r="FV648"/>
      <c r="FW648"/>
      <c r="FX648"/>
      <c r="FY648"/>
      <c r="FZ648"/>
      <c r="GA648"/>
      <c r="GB648"/>
      <c r="GC648"/>
      <c r="GD648"/>
      <c r="GE648"/>
      <c r="GF648"/>
      <c r="GG648"/>
      <c r="GH648"/>
      <c r="GI648"/>
      <c r="GJ648"/>
      <c r="GK648"/>
      <c r="GL648"/>
      <c r="GM648"/>
      <c r="GN648"/>
      <c r="GO648"/>
      <c r="GP648"/>
      <c r="GQ648"/>
      <c r="GR648"/>
      <c r="GS648"/>
      <c r="GT648"/>
      <c r="GU648"/>
      <c r="GV648"/>
      <c r="GW648"/>
      <c r="GX648"/>
      <c r="GY648"/>
      <c r="GZ648"/>
      <c r="HA648"/>
      <c r="HB648"/>
      <c r="HC648"/>
      <c r="HD648"/>
      <c r="HE648"/>
      <c r="HF648"/>
      <c r="HG648"/>
      <c r="HH648"/>
      <c r="HI648"/>
      <c r="HJ648"/>
      <c r="HK648"/>
      <c r="HL648"/>
      <c r="HM648"/>
      <c r="HN648"/>
      <c r="HO648"/>
      <c r="HP648"/>
      <c r="HQ648"/>
      <c r="HR648"/>
      <c r="HS648"/>
      <c r="HT648"/>
      <c r="HU648"/>
      <c r="HV648"/>
      <c r="HW648"/>
      <c r="HX648"/>
      <c r="HY648"/>
      <c r="HZ648"/>
      <c r="IA648"/>
      <c r="IB648"/>
      <c r="IC648"/>
      <c r="ID648"/>
      <c r="IE648"/>
      <c r="IF648"/>
      <c r="IG648"/>
      <c r="IH648"/>
      <c r="II648"/>
      <c r="IJ648"/>
      <c r="IK648"/>
      <c r="IL648"/>
      <c r="IM648"/>
      <c r="IN648"/>
      <c r="IO648"/>
      <c r="IP648"/>
      <c r="IQ648"/>
      <c r="IR648"/>
      <c r="IS648"/>
      <c r="IT648"/>
      <c r="IU648"/>
      <c r="IV648"/>
    </row>
    <row r="649" spans="1:256" s="5" customFormat="1" hidden="1" outlineLevel="2" x14ac:dyDescent="0.2">
      <c r="A649" s="18"/>
      <c r="B649" s="43" t="str">
        <f>C661</f>
        <v>Cable tunnel (tx)</v>
      </c>
      <c r="C649" s="44"/>
      <c r="D649" s="45" t="s">
        <v>72</v>
      </c>
      <c r="E649" s="44"/>
      <c r="F649" s="46"/>
      <c r="G649" s="163">
        <f>IF(G$3&gt;A14taxremlife,A14taxvalue-SUM($F649:F649),IF(A14taxremlife="N/A","n/a",A14taxvalue/A14taxremlife))</f>
        <v>1.724392249505672E-2</v>
      </c>
      <c r="H649" s="163">
        <f>IF(H$3&gt;A14taxremlife,A14taxvalue-SUM($F649:G649),IF(A14taxremlife="N/A","n/a",A14taxvalue/A14taxremlife))</f>
        <v>1.724392249505672E-2</v>
      </c>
      <c r="I649" s="163">
        <f>IF(I$3&gt;A14taxremlife,A14taxvalue-SUM($F649:H649),IF(A14taxremlife="N/A","n/a",A14taxvalue/A14taxremlife))</f>
        <v>1.724392249505672E-2</v>
      </c>
      <c r="J649" s="163">
        <f>IF(J$3&gt;A14taxremlife,A14taxvalue-SUM($F649:I649),IF(A14taxremlife="N/A","n/a",A14taxvalue/A14taxremlife))</f>
        <v>1.724392249505672E-2</v>
      </c>
      <c r="K649" s="163">
        <f>IF(K$3&gt;A14taxremlife,A14taxvalue-SUM($F649:J649),IF(A14taxremlife="N/A","n/a",A14taxvalue/A14taxremlife))</f>
        <v>1.724392249505672E-2</v>
      </c>
      <c r="L649" s="163">
        <f>IF(L$3&gt;A14taxremlife,A14taxvalue-SUM($F649:K649),IF(A14taxremlife="N/A","n/a",A14taxvalue/A14taxremlife))</f>
        <v>1.724392249505672E-2</v>
      </c>
      <c r="M649" s="163">
        <f>IF(M$3&gt;A14taxremlife,A14taxvalue-SUM($F649:L649),IF(A14taxremlife="N/A","n/a",A14taxvalue/A14taxremlife))</f>
        <v>1.724392249505672E-2</v>
      </c>
      <c r="N649" s="163">
        <f>IF(N$3&gt;A14taxremlife,A14taxvalue-SUM($F649:M649),IF(A14taxremlife="N/A","n/a",A14taxvalue/A14taxremlife))</f>
        <v>1.724392249505672E-2</v>
      </c>
      <c r="O649" s="163">
        <f>IF(O$3&gt;A14taxremlife,A14taxvalue-SUM($F649:N649),IF(A14taxremlife="N/A","n/a",A14taxvalue/A14taxremlife))</f>
        <v>1.724392249505672E-2</v>
      </c>
      <c r="P649" s="163">
        <f>IF(P$3&gt;A14taxremlife,A14taxvalue-SUM($F649:O649),IF(A14taxremlife="N/A","n/a",A14taxvalue/A14taxremlife))</f>
        <v>1.724392249505672E-2</v>
      </c>
      <c r="Q649" s="163">
        <f>IF(Q$3&gt;A14taxremlife,A14taxvalue-SUM($F649:P649),IF(A14taxremlife="N/A","n/a",A14taxvalue/A14taxremlife))</f>
        <v>1.724392249505672E-2</v>
      </c>
      <c r="R649" s="163">
        <f>IF(R$3&gt;A14taxremlife,A14taxvalue-SUM($F649:Q649),IF(A14taxremlife="N/A","n/a",A14taxvalue/A14taxremlife))</f>
        <v>1.724392249505672E-2</v>
      </c>
      <c r="S649" s="163">
        <f>IF(S$3&gt;A14taxremlife,A14taxvalue-SUM($F649:R649),IF(A14taxremlife="N/A","n/a",A14taxvalue/A14taxremlife))</f>
        <v>1.724392249505672E-2</v>
      </c>
      <c r="T649" s="163">
        <f>IF(T$3&gt;A14taxremlife,A14taxvalue-SUM($F649:S649),IF(A14taxremlife="N/A","n/a",A14taxvalue/A14taxremlife))</f>
        <v>1.724392249505672E-2</v>
      </c>
      <c r="U649" s="163">
        <f>IF(U$3&gt;A14taxremlife,A14taxvalue-SUM($F649:T649),IF(A14taxremlife="N/A","n/a",A14taxvalue/A14taxremlife))</f>
        <v>1.724392249505672E-2</v>
      </c>
      <c r="V649" s="163">
        <f>IF(V$3&gt;A14taxremlife,A14taxvalue-SUM($F649:U649),IF(A14taxremlife="N/A","n/a",A14taxvalue/A14taxremlife))</f>
        <v>1.724392249505672E-2</v>
      </c>
      <c r="W649" s="163">
        <f>IF(W$3&gt;A14taxremlife,A14taxvalue-SUM($F649:V649),IF(A14taxremlife="N/A","n/a",A14taxvalue/A14taxremlife))</f>
        <v>1.724392249505672E-2</v>
      </c>
      <c r="X649" s="163">
        <f>IF(X$3&gt;A14taxremlife,A14taxvalue-SUM($F649:W649),IF(A14taxremlife="N/A","n/a",A14taxvalue/A14taxremlife))</f>
        <v>1.724392249505672E-2</v>
      </c>
      <c r="Y649" s="163">
        <f>IF(Y$3&gt;A14taxremlife,A14taxvalue-SUM($F649:X649),IF(A14taxremlife="N/A","n/a",A14taxvalue/A14taxremlife))</f>
        <v>1.724392249505672E-2</v>
      </c>
      <c r="Z649" s="163">
        <f>IF(Z$3&gt;A14taxremlife,A14taxvalue-SUM($F649:Y649),IF(A14taxremlife="N/A","n/a",A14taxvalue/A14taxremlife))</f>
        <v>1.724392249505672E-2</v>
      </c>
      <c r="AA649" s="163">
        <f>IF(AA$3&gt;A14taxremlife,A14taxvalue-SUM($F649:Z649),IF(A14taxremlife="N/A","n/a",A14taxvalue/A14taxremlife))</f>
        <v>1.724392249505672E-2</v>
      </c>
      <c r="AB649" s="163">
        <f>IF(AB$3&gt;A14taxremlife,A14taxvalue-SUM($F649:AA649),IF(A14taxremlife="N/A","n/a",A14taxvalue/A14taxremlife))</f>
        <v>1.724392249505672E-2</v>
      </c>
      <c r="AC649" s="163">
        <f>IF(AC$3&gt;A14taxremlife,A14taxvalue-SUM($F649:AB649),IF(A14taxremlife="N/A","n/a",A14taxvalue/A14taxremlife))</f>
        <v>1.724392249505672E-2</v>
      </c>
      <c r="AD649" s="163">
        <f>IF(AD$3&gt;A14taxremlife,A14taxvalue-SUM($F649:AC649),IF(A14taxremlife="N/A","n/a",A14taxvalue/A14taxremlife))</f>
        <v>1.724392249505672E-2</v>
      </c>
      <c r="AE649" s="163">
        <f>IF(AE$3&gt;A14taxremlife,A14taxvalue-SUM($F649:AD649),IF(A14taxremlife="N/A","n/a",A14taxvalue/A14taxremlife))</f>
        <v>1.724392249505672E-2</v>
      </c>
      <c r="AF649" s="163">
        <f>IF(AF$3&gt;A14taxremlife,A14taxvalue-SUM($F649:AE649),IF(A14taxremlife="N/A","n/a",A14taxvalue/A14taxremlife))</f>
        <v>1.724392249505672E-2</v>
      </c>
      <c r="AG649" s="163">
        <f>IF(AG$3&gt;A14taxremlife,A14taxvalue-SUM($F649:AF649),IF(A14taxremlife="N/A","n/a",A14taxvalue/A14taxremlife))</f>
        <v>1.724392249505672E-2</v>
      </c>
      <c r="AH649" s="163">
        <f>IF(AH$3&gt;A14taxremlife,A14taxvalue-SUM($F649:AG649),IF(A14taxremlife="N/A","n/a",A14taxvalue/A14taxremlife))</f>
        <v>1.724392249505672E-2</v>
      </c>
      <c r="AI649" s="163">
        <f>IF(AI$3&gt;A14taxremlife,A14taxvalue-SUM($F649:AH649),IF(A14taxremlife="N/A","n/a",A14taxvalue/A14taxremlife))</f>
        <v>1.724392249505672E-2</v>
      </c>
      <c r="AJ649" s="163">
        <f>IF(AJ$3&gt;A14taxremlife,A14taxvalue-SUM($F649:AI649),IF(A14taxremlife="N/A","n/a",A14taxvalue/A14taxremlife))</f>
        <v>1.724392249505672E-2</v>
      </c>
      <c r="AK649" s="163">
        <f>IF(AK$3&gt;A14taxremlife,A14taxvalue-SUM($F649:AJ649),IF(A14taxremlife="N/A","n/a",A14taxvalue/A14taxremlife))</f>
        <v>1.724392249505672E-2</v>
      </c>
      <c r="AL649" s="163">
        <f>IF(AL$3&gt;A14taxremlife,A14taxvalue-SUM($F649:AK649),IF(A14taxremlife="N/A","n/a",A14taxvalue/A14taxremlife))</f>
        <v>1.724392249505672E-2</v>
      </c>
      <c r="AM649" s="163">
        <f>IF(AM$3&gt;A14taxremlife,A14taxvalue-SUM($F649:AL649),IF(A14taxremlife="N/A","n/a",A14taxvalue/A14taxremlife))</f>
        <v>1.724392249505672E-2</v>
      </c>
      <c r="AN649" s="163">
        <f>IF(AN$3&gt;A14taxremlife,A14taxvalue-SUM($F649:AM649),IF(A14taxremlife="N/A","n/a",A14taxvalue/A14taxremlife))</f>
        <v>1.724392249505672E-2</v>
      </c>
      <c r="AO649" s="163">
        <f>IF(AO$3&gt;A14taxremlife,A14taxvalue-SUM($F649:AN649),IF(A14taxremlife="N/A","n/a",A14taxvalue/A14taxremlife))</f>
        <v>1.724392249505672E-2</v>
      </c>
      <c r="AP649" s="163">
        <f>IF(AP$3&gt;A14taxremlife,A14taxvalue-SUM($F649:AO649),IF(A14taxremlife="N/A","n/a",A14taxvalue/A14taxremlife))</f>
        <v>1.724392249505672E-2</v>
      </c>
      <c r="AQ649" s="163">
        <f>IF(AQ$3&gt;A14taxremlife,A14taxvalue-SUM($F649:AP649),IF(A14taxremlife="N/A","n/a",A14taxvalue/A14taxremlife))</f>
        <v>1.724392249505672E-2</v>
      </c>
      <c r="AR649" s="163">
        <f>IF(AR$3&gt;A14taxremlife,A14taxvalue-SUM($F649:AQ649),IF(A14taxremlife="N/A","n/a",A14taxvalue/A14taxremlife))</f>
        <v>1.724392249505672E-2</v>
      </c>
      <c r="AS649" s="163">
        <f>IF(AS$3&gt;A14taxremlife,A14taxvalue-SUM($F649:AR649),IF(A14taxremlife="N/A","n/a",A14taxvalue/A14taxremlife))</f>
        <v>1.724392249505672E-2</v>
      </c>
      <c r="AT649" s="163">
        <f>IF(AT$3&gt;A14taxremlife,A14taxvalue-SUM($F649:AS649),IF(A14taxremlife="N/A","n/a",A14taxvalue/A14taxremlife))</f>
        <v>1.724392249505672E-2</v>
      </c>
      <c r="AU649" s="163">
        <f>IF(AU$3&gt;A14taxremlife,A14taxvalue-SUM($F649:AT649),IF(A14taxremlife="N/A","n/a",A14taxvalue/A14taxremlife))</f>
        <v>1.5530851752939223E-2</v>
      </c>
      <c r="AV649" s="163">
        <f>IF(AV$3&gt;A14taxremlife,A14taxvalue-SUM($F649:AU649),IF(A14taxremlife="N/A","n/a",A14taxvalue/A14taxremlife))</f>
        <v>0</v>
      </c>
      <c r="AW649" s="163">
        <f>IF(AW$3&gt;A14taxremlife,A14taxvalue-SUM($F649:AV649),IF(A14taxremlife="N/A","n/a",A14taxvalue/A14taxremlife))</f>
        <v>0</v>
      </c>
      <c r="AX649" s="163">
        <f>IF(AX$3&gt;A14taxremlife,A14taxvalue-SUM($F649:AW649),IF(A14taxremlife="N/A","n/a",A14taxvalue/A14taxremlife))</f>
        <v>0</v>
      </c>
      <c r="AY649" s="163">
        <f>IF(AY$3&gt;A14taxremlife,A14taxvalue-SUM($F649:AX649),IF(A14taxremlife="N/A","n/a",A14taxvalue/A14taxremlife))</f>
        <v>0</v>
      </c>
      <c r="AZ649" s="163">
        <f>IF(AZ$3&gt;A14taxremlife,A14taxvalue-SUM($F649:AY649),IF(A14taxremlife="N/A","n/a",A14taxvalue/A14taxremlife))</f>
        <v>0</v>
      </c>
      <c r="BA649" s="163">
        <f>IF(BA$3&gt;A14taxremlife,A14taxvalue-SUM($F649:AZ649),IF(A14taxremlife="N/A","n/a",A14taxvalue/A14taxremlife))</f>
        <v>0</v>
      </c>
      <c r="BB649" s="163">
        <f>IF(BB$3&gt;A14taxremlife,A14taxvalue-SUM($F649:BA649),IF(A14taxremlife="N/A","n/a",A14taxvalue/A14taxremlife))</f>
        <v>0</v>
      </c>
      <c r="BC649" s="163">
        <f>IF(BC$3&gt;A14taxremlife,A14taxvalue-SUM($F649:BB649),IF(A14taxremlife="N/A","n/a",A14taxvalue/A14taxremlife))</f>
        <v>0</v>
      </c>
      <c r="BD649" s="163">
        <f>IF(BD$3&gt;A14taxremlife,A14taxvalue-SUM($F649:BC649),IF(A14taxremlife="N/A","n/a",A14taxvalue/A14taxremlife))</f>
        <v>0</v>
      </c>
      <c r="BE649" s="163">
        <f>IF(BE$3&gt;A14taxremlife,A14taxvalue-SUM($F649:BD649),IF(A14taxremlife="N/A","n/a",A14taxvalue/A14taxremlife))</f>
        <v>0</v>
      </c>
      <c r="BF649" s="163">
        <f>IF(BF$3&gt;A14taxremlife,A14taxvalue-SUM($F649:BE649),IF(A14taxremlife="N/A","n/a",A14taxvalue/A14taxremlife))</f>
        <v>0</v>
      </c>
      <c r="BG649" s="163">
        <f>IF(BG$3&gt;A14taxremlife,A14taxvalue-SUM($F649:BF649),IF(A14taxremlife="N/A","n/a",A14taxvalue/A14taxremlife))</f>
        <v>0</v>
      </c>
      <c r="BH649" s="163">
        <f>IF(BH$3&gt;A14taxremlife,A14taxvalue-SUM($F649:BG649),IF(A14taxremlife="N/A","n/a",A14taxvalue/A14taxremlife))</f>
        <v>0</v>
      </c>
      <c r="BI649" s="163">
        <f>IF(BI$3&gt;A14taxremlife,A14taxvalue-SUM($F649:BH649),IF(A14taxremlife="N/A","n/a",A14taxvalue/A14taxremlife))</f>
        <v>0</v>
      </c>
      <c r="BJ649" s="18"/>
      <c r="BK649" s="18"/>
      <c r="BL649"/>
      <c r="BM649"/>
      <c r="BN649"/>
      <c r="BO649"/>
      <c r="BP649"/>
      <c r="BQ649"/>
      <c r="BR649"/>
      <c r="BS649"/>
      <c r="BT649"/>
      <c r="BU649"/>
      <c r="BV649"/>
      <c r="BW649"/>
      <c r="BX649"/>
      <c r="BY649"/>
      <c r="BZ649"/>
      <c r="CA649"/>
      <c r="CB649"/>
      <c r="CC649"/>
      <c r="CD649"/>
      <c r="CE649"/>
      <c r="CF649"/>
      <c r="CG649"/>
      <c r="CH649"/>
      <c r="CI649"/>
      <c r="CJ649"/>
      <c r="CK649"/>
      <c r="CL649"/>
      <c r="CM649"/>
      <c r="CN649"/>
      <c r="CO649"/>
      <c r="CP649"/>
      <c r="CQ649"/>
      <c r="CR649"/>
      <c r="CS649"/>
      <c r="CT649"/>
      <c r="CU649"/>
      <c r="CV649"/>
      <c r="CW649"/>
      <c r="CX649"/>
      <c r="CY649"/>
      <c r="CZ649"/>
      <c r="DA649"/>
      <c r="DB649"/>
      <c r="DC649"/>
      <c r="DD649"/>
      <c r="DE649"/>
      <c r="DF649"/>
      <c r="DG649"/>
      <c r="DH649"/>
      <c r="DI649"/>
      <c r="DJ649"/>
      <c r="DK649"/>
      <c r="DL649"/>
      <c r="DM649"/>
      <c r="DN649"/>
      <c r="DO649"/>
      <c r="DP649"/>
      <c r="DQ649"/>
      <c r="DR649"/>
      <c r="DS649"/>
      <c r="DT649"/>
      <c r="DU649"/>
      <c r="DV649"/>
      <c r="DW649"/>
      <c r="DX649"/>
      <c r="DY649"/>
      <c r="DZ649"/>
      <c r="EA649"/>
      <c r="EB649"/>
      <c r="EC649"/>
      <c r="ED649"/>
      <c r="EE649"/>
      <c r="EF649"/>
      <c r="EG649"/>
      <c r="EH649"/>
      <c r="EI649"/>
      <c r="EJ649"/>
      <c r="EK649"/>
      <c r="EL649"/>
      <c r="EM649"/>
      <c r="EN649"/>
      <c r="EO649"/>
      <c r="EP649"/>
      <c r="EQ649"/>
      <c r="ER649"/>
      <c r="ES649"/>
      <c r="ET649"/>
      <c r="EU649"/>
      <c r="EV649"/>
      <c r="EW649"/>
      <c r="EX649"/>
      <c r="EY649"/>
      <c r="EZ649"/>
      <c r="FA649"/>
      <c r="FB649"/>
      <c r="FC649"/>
      <c r="FD649"/>
      <c r="FE649"/>
      <c r="FF649"/>
      <c r="FG649"/>
      <c r="FH649"/>
      <c r="FI649"/>
      <c r="FJ649"/>
      <c r="FK649"/>
      <c r="FL649"/>
      <c r="FM649"/>
      <c r="FN649"/>
      <c r="FO649"/>
      <c r="FP649"/>
      <c r="FQ649"/>
      <c r="FR649"/>
      <c r="FS649"/>
      <c r="FT649"/>
      <c r="FU649"/>
      <c r="FV649"/>
      <c r="FW649"/>
      <c r="FX649"/>
      <c r="FY649"/>
      <c r="FZ649"/>
      <c r="GA649"/>
      <c r="GB649"/>
      <c r="GC649"/>
      <c r="GD649"/>
      <c r="GE649"/>
      <c r="GF649"/>
      <c r="GG649"/>
      <c r="GH649"/>
      <c r="GI649"/>
      <c r="GJ649"/>
      <c r="GK649"/>
      <c r="GL649"/>
      <c r="GM649"/>
      <c r="GN649"/>
      <c r="GO649"/>
      <c r="GP649"/>
      <c r="GQ649"/>
      <c r="GR649"/>
      <c r="GS649"/>
      <c r="GT649"/>
      <c r="GU649"/>
      <c r="GV649"/>
      <c r="GW649"/>
      <c r="GX649"/>
      <c r="GY649"/>
      <c r="GZ649"/>
      <c r="HA649"/>
      <c r="HB649"/>
      <c r="HC649"/>
      <c r="HD649"/>
      <c r="HE649"/>
      <c r="HF649"/>
      <c r="HG649"/>
      <c r="HH649"/>
      <c r="HI649"/>
      <c r="HJ649"/>
      <c r="HK649"/>
      <c r="HL649"/>
      <c r="HM649"/>
      <c r="HN649"/>
      <c r="HO649"/>
      <c r="HP649"/>
      <c r="HQ649"/>
      <c r="HR649"/>
      <c r="HS649"/>
      <c r="HT649"/>
      <c r="HU649"/>
      <c r="HV649"/>
      <c r="HW649"/>
      <c r="HX649"/>
      <c r="HY649"/>
      <c r="HZ649"/>
      <c r="IA649"/>
      <c r="IB649"/>
      <c r="IC649"/>
      <c r="ID649"/>
      <c r="IE649"/>
      <c r="IF649"/>
      <c r="IG649"/>
      <c r="IH649"/>
      <c r="II649"/>
      <c r="IJ649"/>
      <c r="IK649"/>
      <c r="IL649"/>
      <c r="IM649"/>
      <c r="IN649"/>
      <c r="IO649"/>
      <c r="IP649"/>
      <c r="IQ649"/>
      <c r="IR649"/>
      <c r="IS649"/>
      <c r="IT649"/>
      <c r="IU649"/>
      <c r="IV649"/>
    </row>
    <row r="650" spans="1:256" s="5" customFormat="1" hidden="1" outlineLevel="2" x14ac:dyDescent="0.2">
      <c r="A650" s="18"/>
      <c r="B650" s="18"/>
      <c r="C650" s="36"/>
      <c r="D650" s="485" t="s">
        <v>71</v>
      </c>
      <c r="E650" s="283">
        <v>0</v>
      </c>
      <c r="F650" s="38"/>
      <c r="G650" s="164"/>
      <c r="H650" s="164"/>
      <c r="I650" s="164"/>
      <c r="J650" s="164"/>
      <c r="K650" s="164"/>
      <c r="L650" s="164"/>
      <c r="M650" s="164"/>
      <c r="N650" s="164"/>
      <c r="O650" s="164"/>
      <c r="P650" s="164"/>
      <c r="Q650" s="164"/>
      <c r="R650" s="164"/>
      <c r="S650" s="164"/>
      <c r="T650" s="164"/>
      <c r="U650" s="164"/>
      <c r="V650" s="164"/>
      <c r="W650" s="164"/>
      <c r="X650" s="164"/>
      <c r="Y650" s="164"/>
      <c r="Z650" s="164"/>
      <c r="AA650" s="164"/>
      <c r="AB650" s="164"/>
      <c r="AC650" s="164"/>
      <c r="AD650" s="164"/>
      <c r="AE650" s="164"/>
      <c r="AF650" s="164"/>
      <c r="AG650" s="164"/>
      <c r="AH650" s="164"/>
      <c r="AI650" s="164"/>
      <c r="AJ650" s="164"/>
      <c r="AK650" s="164"/>
      <c r="AL650" s="164"/>
      <c r="AM650" s="164"/>
      <c r="AN650" s="164"/>
      <c r="AO650" s="164"/>
      <c r="AP650" s="164"/>
      <c r="AQ650" s="164"/>
      <c r="AR650" s="164"/>
      <c r="AS650" s="164"/>
      <c r="AT650" s="164"/>
      <c r="AU650" s="164"/>
      <c r="AV650" s="164"/>
      <c r="AW650" s="164"/>
      <c r="AX650" s="164"/>
      <c r="AY650" s="164"/>
      <c r="AZ650" s="164"/>
      <c r="BA650" s="164"/>
      <c r="BB650" s="164"/>
      <c r="BC650" s="164"/>
      <c r="BD650" s="164"/>
      <c r="BE650" s="164"/>
      <c r="BF650" s="164"/>
      <c r="BG650" s="164"/>
      <c r="BH650" s="164"/>
      <c r="BI650" s="164"/>
      <c r="BJ650" s="18"/>
      <c r="BK650" s="18"/>
      <c r="BL650"/>
      <c r="BM650"/>
      <c r="BN650"/>
      <c r="BO650"/>
      <c r="BP650"/>
      <c r="BQ650"/>
      <c r="BR650"/>
      <c r="BS650"/>
      <c r="BT650"/>
      <c r="BU650"/>
      <c r="BV650"/>
      <c r="BW650"/>
      <c r="BX650"/>
      <c r="BY650"/>
      <c r="BZ650"/>
      <c r="CA650"/>
      <c r="CB650"/>
      <c r="CC650"/>
      <c r="CD650"/>
      <c r="CE650"/>
      <c r="CF650"/>
      <c r="CG650"/>
      <c r="CH650"/>
      <c r="CI650"/>
      <c r="CJ650"/>
      <c r="CK650"/>
      <c r="CL650"/>
      <c r="CM650"/>
      <c r="CN650"/>
      <c r="CO650"/>
      <c r="CP650"/>
      <c r="CQ650"/>
      <c r="CR650"/>
      <c r="CS650"/>
      <c r="CT650"/>
      <c r="CU650"/>
      <c r="CV650"/>
      <c r="CW650"/>
      <c r="CX650"/>
      <c r="CY650"/>
      <c r="CZ650"/>
      <c r="DA650"/>
      <c r="DB650"/>
      <c r="DC650"/>
      <c r="DD650"/>
      <c r="DE650"/>
      <c r="DF650"/>
      <c r="DG650"/>
      <c r="DH650"/>
      <c r="DI650"/>
      <c r="DJ650"/>
      <c r="DK650"/>
      <c r="DL650"/>
      <c r="DM650"/>
      <c r="DN650"/>
      <c r="DO650"/>
      <c r="DP650"/>
      <c r="DQ650"/>
      <c r="DR650"/>
      <c r="DS650"/>
      <c r="DT650"/>
      <c r="DU650"/>
      <c r="DV650"/>
      <c r="DW650"/>
      <c r="DX650"/>
      <c r="DY650"/>
      <c r="DZ650"/>
      <c r="EA650"/>
      <c r="EB650"/>
      <c r="EC650"/>
      <c r="ED650"/>
      <c r="EE650"/>
      <c r="EF650"/>
      <c r="EG650"/>
      <c r="EH650"/>
      <c r="EI650"/>
      <c r="EJ650"/>
      <c r="EK650"/>
      <c r="EL650"/>
      <c r="EM650"/>
      <c r="EN650"/>
      <c r="EO650"/>
      <c r="EP650"/>
      <c r="EQ650"/>
      <c r="ER650"/>
      <c r="ES650"/>
      <c r="ET650"/>
      <c r="EU650"/>
      <c r="EV650"/>
      <c r="EW650"/>
      <c r="EX650"/>
      <c r="EY650"/>
      <c r="EZ650"/>
      <c r="FA650"/>
      <c r="FB650"/>
      <c r="FC650"/>
      <c r="FD650"/>
      <c r="FE650"/>
      <c r="FF650"/>
      <c r="FG650"/>
      <c r="FH650"/>
      <c r="FI650"/>
      <c r="FJ650"/>
      <c r="FK650"/>
      <c r="FL650"/>
      <c r="FM650"/>
      <c r="FN650"/>
      <c r="FO650"/>
      <c r="FP650"/>
      <c r="FQ650"/>
      <c r="FR650"/>
      <c r="FS650"/>
      <c r="FT650"/>
      <c r="FU650"/>
      <c r="FV650"/>
      <c r="FW650"/>
      <c r="FX650"/>
      <c r="FY650"/>
      <c r="FZ650"/>
      <c r="GA650"/>
      <c r="GB650"/>
      <c r="GC650"/>
      <c r="GD650"/>
      <c r="GE650"/>
      <c r="GF650"/>
      <c r="GG650"/>
      <c r="GH650"/>
      <c r="GI650"/>
      <c r="GJ650"/>
      <c r="GK650"/>
      <c r="GL650"/>
      <c r="GM650"/>
      <c r="GN650"/>
      <c r="GO650"/>
      <c r="GP650"/>
      <c r="GQ650"/>
      <c r="GR650"/>
      <c r="GS650"/>
      <c r="GT650"/>
      <c r="GU650"/>
      <c r="GV650"/>
      <c r="GW650"/>
      <c r="GX650"/>
      <c r="GY650"/>
      <c r="GZ650"/>
      <c r="HA650"/>
      <c r="HB650"/>
      <c r="HC650"/>
      <c r="HD650"/>
      <c r="HE650"/>
      <c r="HF650"/>
      <c r="HG650"/>
      <c r="HH650"/>
      <c r="HI650"/>
      <c r="HJ650"/>
      <c r="HK650"/>
      <c r="HL650"/>
      <c r="HM650"/>
      <c r="HN650"/>
      <c r="HO650"/>
      <c r="HP650"/>
      <c r="HQ650"/>
      <c r="HR650"/>
      <c r="HS650"/>
      <c r="HT650"/>
      <c r="HU650"/>
      <c r="HV650"/>
      <c r="HW650"/>
      <c r="HX650"/>
      <c r="HY650"/>
      <c r="HZ650"/>
      <c r="IA650"/>
      <c r="IB650"/>
      <c r="IC650"/>
      <c r="ID650"/>
      <c r="IE650"/>
      <c r="IF650"/>
      <c r="IG650"/>
      <c r="IH650"/>
      <c r="II650"/>
      <c r="IJ650"/>
      <c r="IK650"/>
      <c r="IL650"/>
      <c r="IM650"/>
      <c r="IN650"/>
      <c r="IO650"/>
      <c r="IP650"/>
      <c r="IQ650"/>
      <c r="IR650"/>
      <c r="IS650"/>
      <c r="IT650"/>
      <c r="IU650"/>
      <c r="IV650"/>
    </row>
    <row r="651" spans="1:256" s="5" customFormat="1" hidden="1" outlineLevel="2" x14ac:dyDescent="0.2">
      <c r="A651" s="18"/>
      <c r="B651" s="18"/>
      <c r="C651" s="36"/>
      <c r="D651" s="485"/>
      <c r="E651" s="283">
        <v>1</v>
      </c>
      <c r="F651" s="38"/>
      <c r="G651" s="305"/>
      <c r="H651" s="164">
        <f>IF(A14taxstdlife="n/a","n/a",IF(H$3&gt;(A14taxstdlife+$E651),((Input!$G$156+Input!$G$122)*$G$7)-SUM($G651:G651),((Input!$G$156+Input!$G$122)*$G$7)/A14taxstdlife))</f>
        <v>5.8492753510357143E-4</v>
      </c>
      <c r="I651" s="164">
        <f>IF(A14taxstdlife="n/a","n/a",IF(I$3&gt;(A14taxstdlife+$E651),((Input!$G$156+Input!$G$122)*$G$7)-SUM($G651:H651),((Input!$G$156+Input!$G$122)*$G$7)/A14taxstdlife))</f>
        <v>5.8492753510357143E-4</v>
      </c>
      <c r="J651" s="164">
        <f>IF(A14taxstdlife="n/a","n/a",IF(J$3&gt;(A14taxstdlife+$E651),((Input!$G$156+Input!$G$122)*$G$7)-SUM($G651:I651),((Input!$G$156+Input!$G$122)*$G$7)/A14taxstdlife))</f>
        <v>5.8492753510357143E-4</v>
      </c>
      <c r="K651" s="164">
        <f>IF(A14taxstdlife="n/a","n/a",IF(K$3&gt;(A14taxstdlife+$E651),((Input!$G$156+Input!$G$122)*$G$7)-SUM($G651:J651),((Input!$G$156+Input!$G$122)*$G$7)/A14taxstdlife))</f>
        <v>5.8492753510357143E-4</v>
      </c>
      <c r="L651" s="164">
        <f>IF(A14taxstdlife="n/a","n/a",IF(L$3&gt;(A14taxstdlife+$E651),((Input!$G$156+Input!$G$122)*$G$7)-SUM($G651:K651),((Input!$G$156+Input!$G$122)*$G$7)/A14taxstdlife))</f>
        <v>5.8492753510357143E-4</v>
      </c>
      <c r="M651" s="164">
        <f>IF(A14taxstdlife="n/a","n/a",IF(M$3&gt;(A14taxstdlife+$E651),((Input!$G$156+Input!$G$122)*$G$7)-SUM($G651:L651),((Input!$G$156+Input!$G$122)*$G$7)/A14taxstdlife))</f>
        <v>5.8492753510357143E-4</v>
      </c>
      <c r="N651" s="164">
        <f>IF(A14taxstdlife="n/a","n/a",IF(N$3&gt;(A14taxstdlife+$E651),((Input!$G$156+Input!$G$122)*$G$7)-SUM($G651:M651),((Input!$G$156+Input!$G$122)*$G$7)/A14taxstdlife))</f>
        <v>5.8492753510357143E-4</v>
      </c>
      <c r="O651" s="164">
        <f>IF(A14taxstdlife="n/a","n/a",IF(O$3&gt;(A14taxstdlife+$E651),((Input!$G$156+Input!$G$122)*$G$7)-SUM($G651:N651),((Input!$G$156+Input!$G$122)*$G$7)/A14taxstdlife))</f>
        <v>5.8492753510357143E-4</v>
      </c>
      <c r="P651" s="164">
        <f>IF(A14taxstdlife="n/a","n/a",IF(P$3&gt;(A14taxstdlife+$E651),((Input!$G$156+Input!$G$122)*$G$7)-SUM($G651:O651),((Input!$G$156+Input!$G$122)*$G$7)/A14taxstdlife))</f>
        <v>5.8492753510357143E-4</v>
      </c>
      <c r="Q651" s="164">
        <f>IF(A14taxstdlife="n/a","n/a",IF(Q$3&gt;(A14taxstdlife+$E651),((Input!$G$156+Input!$G$122)*$G$7)-SUM($G651:P651),((Input!$G$156+Input!$G$122)*$G$7)/A14taxstdlife))</f>
        <v>5.8492753510357143E-4</v>
      </c>
      <c r="R651" s="164">
        <f>IF(A14taxstdlife="n/a","n/a",IF(R$3&gt;(A14taxstdlife+$E651),((Input!$G$156+Input!$G$122)*$G$7)-SUM($G651:Q651),((Input!$G$156+Input!$G$122)*$G$7)/A14taxstdlife))</f>
        <v>5.8492753510357143E-4</v>
      </c>
      <c r="S651" s="164">
        <f>IF(A14taxstdlife="n/a","n/a",IF(S$3&gt;(A14taxstdlife+$E651),((Input!$G$156+Input!$G$122)*$G$7)-SUM($G651:R651),((Input!$G$156+Input!$G$122)*$G$7)/A14taxstdlife))</f>
        <v>5.8492753510357143E-4</v>
      </c>
      <c r="T651" s="164">
        <f>IF(A14taxstdlife="n/a","n/a",IF(T$3&gt;(A14taxstdlife+$E651),((Input!$G$156+Input!$G$122)*$G$7)-SUM($G651:S651),((Input!$G$156+Input!$G$122)*$G$7)/A14taxstdlife))</f>
        <v>5.8492753510357143E-4</v>
      </c>
      <c r="U651" s="164">
        <f>IF(A14taxstdlife="n/a","n/a",IF(U$3&gt;(A14taxstdlife+$E651),((Input!$G$156+Input!$G$122)*$G$7)-SUM($G651:T651),((Input!$G$156+Input!$G$122)*$G$7)/A14taxstdlife))</f>
        <v>5.8492753510357143E-4</v>
      </c>
      <c r="V651" s="164">
        <f>IF(A14taxstdlife="n/a","n/a",IF(V$3&gt;(A14taxstdlife+$E651),((Input!$G$156+Input!$G$122)*$G$7)-SUM($G651:U651),((Input!$G$156+Input!$G$122)*$G$7)/A14taxstdlife))</f>
        <v>5.8492753510357143E-4</v>
      </c>
      <c r="W651" s="164">
        <f>IF(A14taxstdlife="n/a","n/a",IF(W$3&gt;(A14taxstdlife+$E651),((Input!$G$156+Input!$G$122)*$G$7)-SUM($G651:V651),((Input!$G$156+Input!$G$122)*$G$7)/A14taxstdlife))</f>
        <v>5.8492753510357143E-4</v>
      </c>
      <c r="X651" s="164">
        <f>IF(A14taxstdlife="n/a","n/a",IF(X$3&gt;(A14taxstdlife+$E651),((Input!$G$156+Input!$G$122)*$G$7)-SUM($G651:W651),((Input!$G$156+Input!$G$122)*$G$7)/A14taxstdlife))</f>
        <v>5.8492753510357143E-4</v>
      </c>
      <c r="Y651" s="164">
        <f>IF(A14taxstdlife="n/a","n/a",IF(Y$3&gt;(A14taxstdlife+$E651),((Input!$G$156+Input!$G$122)*$G$7)-SUM($G651:X651),((Input!$G$156+Input!$G$122)*$G$7)/A14taxstdlife))</f>
        <v>5.8492753510357143E-4</v>
      </c>
      <c r="Z651" s="164">
        <f>IF(A14taxstdlife="n/a","n/a",IF(Z$3&gt;(A14taxstdlife+$E651),((Input!$G$156+Input!$G$122)*$G$7)-SUM($G651:Y651),((Input!$G$156+Input!$G$122)*$G$7)/A14taxstdlife))</f>
        <v>5.8492753510357143E-4</v>
      </c>
      <c r="AA651" s="164">
        <f>IF(A14taxstdlife="n/a","n/a",IF(AA$3&gt;(A14taxstdlife+$E651),((Input!$G$156+Input!$G$122)*$G$7)-SUM($G651:Z651),((Input!$G$156+Input!$G$122)*$G$7)/A14taxstdlife))</f>
        <v>5.8492753510357143E-4</v>
      </c>
      <c r="AB651" s="164">
        <f>IF(A14taxstdlife="n/a","n/a",IF(AB$3&gt;(A14taxstdlife+$E651),((Input!$G$156+Input!$G$122)*$G$7)-SUM($G651:AA651),((Input!$G$156+Input!$G$122)*$G$7)/A14taxstdlife))</f>
        <v>5.8492753510357143E-4</v>
      </c>
      <c r="AC651" s="164">
        <f>IF(A14taxstdlife="n/a","n/a",IF(AC$3&gt;(A14taxstdlife+$E651),((Input!$G$156+Input!$G$122)*$G$7)-SUM($G651:AB651),((Input!$G$156+Input!$G$122)*$G$7)/A14taxstdlife))</f>
        <v>5.8492753510357143E-4</v>
      </c>
      <c r="AD651" s="164">
        <f>IF(A14taxstdlife="n/a","n/a",IF(AD$3&gt;(A14taxstdlife+$E651),((Input!$G$156+Input!$G$122)*$G$7)-SUM($G651:AC651),((Input!$G$156+Input!$G$122)*$G$7)/A14taxstdlife))</f>
        <v>5.8492753510357143E-4</v>
      </c>
      <c r="AE651" s="164">
        <f>IF(A14taxstdlife="n/a","n/a",IF(AE$3&gt;(A14taxstdlife+$E651),((Input!$G$156+Input!$G$122)*$G$7)-SUM($G651:AD651),((Input!$G$156+Input!$G$122)*$G$7)/A14taxstdlife))</f>
        <v>5.8492753510357143E-4</v>
      </c>
      <c r="AF651" s="164">
        <f>IF(A14taxstdlife="n/a","n/a",IF(AF$3&gt;(A14taxstdlife+$E651),((Input!$G$156+Input!$G$122)*$G$7)-SUM($G651:AE651),((Input!$G$156+Input!$G$122)*$G$7)/A14taxstdlife))</f>
        <v>5.8492753510357143E-4</v>
      </c>
      <c r="AG651" s="164">
        <f>IF(A14taxstdlife="n/a","n/a",IF(AG$3&gt;(A14taxstdlife+$E651),((Input!$G$156+Input!$G$122)*$G$7)-SUM($G651:AF651),((Input!$G$156+Input!$G$122)*$G$7)/A14taxstdlife))</f>
        <v>5.8492753510357143E-4</v>
      </c>
      <c r="AH651" s="164">
        <f>IF(A14taxstdlife="n/a","n/a",IF(AH$3&gt;(A14taxstdlife+$E651),((Input!$G$156+Input!$G$122)*$G$7)-SUM($G651:AG651),((Input!$G$156+Input!$G$122)*$G$7)/A14taxstdlife))</f>
        <v>5.8492753510357143E-4</v>
      </c>
      <c r="AI651" s="164">
        <f>IF(A14taxstdlife="n/a","n/a",IF(AI$3&gt;(A14taxstdlife+$E651),((Input!$G$156+Input!$G$122)*$G$7)-SUM($G651:AH651),((Input!$G$156+Input!$G$122)*$G$7)/A14taxstdlife))</f>
        <v>5.8492753510357143E-4</v>
      </c>
      <c r="AJ651" s="164">
        <f>IF(A14taxstdlife="n/a","n/a",IF(AJ$3&gt;(A14taxstdlife+$E651),((Input!$G$156+Input!$G$122)*$G$7)-SUM($G651:AI651),((Input!$G$156+Input!$G$122)*$G$7)/A14taxstdlife))</f>
        <v>5.8492753510357143E-4</v>
      </c>
      <c r="AK651" s="164">
        <f>IF(A14taxstdlife="n/a","n/a",IF(AK$3&gt;(A14taxstdlife+$E651),((Input!$G$156+Input!$G$122)*$G$7)-SUM($G651:AJ651),((Input!$G$156+Input!$G$122)*$G$7)/A14taxstdlife))</f>
        <v>5.8492753510357143E-4</v>
      </c>
      <c r="AL651" s="164">
        <f>IF(A14taxstdlife="n/a","n/a",IF(AL$3&gt;(A14taxstdlife+$E651),((Input!$G$156+Input!$G$122)*$G$7)-SUM($G651:AK651),((Input!$G$156+Input!$G$122)*$G$7)/A14taxstdlife))</f>
        <v>5.8492753510357143E-4</v>
      </c>
      <c r="AM651" s="164">
        <f>IF(A14taxstdlife="n/a","n/a",IF(AM$3&gt;(A14taxstdlife+$E651),((Input!$G$156+Input!$G$122)*$G$7)-SUM($G651:AL651),((Input!$G$156+Input!$G$122)*$G$7)/A14taxstdlife))</f>
        <v>5.8492753510357143E-4</v>
      </c>
      <c r="AN651" s="164">
        <f>IF(A14taxstdlife="n/a","n/a",IF(AN$3&gt;(A14taxstdlife+$E651),((Input!$G$156+Input!$G$122)*$G$7)-SUM($G651:AM651),((Input!$G$156+Input!$G$122)*$G$7)/A14taxstdlife))</f>
        <v>5.8492753510357143E-4</v>
      </c>
      <c r="AO651" s="164">
        <f>IF(A14taxstdlife="n/a","n/a",IF(AO$3&gt;(A14taxstdlife+$E651),((Input!$G$156+Input!$G$122)*$G$7)-SUM($G651:AN651),((Input!$G$156+Input!$G$122)*$G$7)/A14taxstdlife))</f>
        <v>5.8492753510357143E-4</v>
      </c>
      <c r="AP651" s="164">
        <f>IF(A14taxstdlife="n/a","n/a",IF(AP$3&gt;(A14taxstdlife+$E651),((Input!$G$156+Input!$G$122)*$G$7)-SUM($G651:AO651),((Input!$G$156+Input!$G$122)*$G$7)/A14taxstdlife))</f>
        <v>5.8492753510357143E-4</v>
      </c>
      <c r="AQ651" s="164">
        <f>IF(A14taxstdlife="n/a","n/a",IF(AQ$3&gt;(A14taxstdlife+$E651),((Input!$G$156+Input!$G$122)*$G$7)-SUM($G651:AP651),((Input!$G$156+Input!$G$122)*$G$7)/A14taxstdlife))</f>
        <v>5.8492753510357143E-4</v>
      </c>
      <c r="AR651" s="164">
        <f>IF(A14taxstdlife="n/a","n/a",IF(AR$3&gt;(A14taxstdlife+$E651),((Input!$G$156+Input!$G$122)*$G$7)-SUM($G651:AQ651),((Input!$G$156+Input!$G$122)*$G$7)/A14taxstdlife))</f>
        <v>5.8492753510357143E-4</v>
      </c>
      <c r="AS651" s="164">
        <f>IF(A14taxstdlife="n/a","n/a",IF(AS$3&gt;(A14taxstdlife+$E651),((Input!$G$156+Input!$G$122)*$G$7)-SUM($G651:AR651),((Input!$G$156+Input!$G$122)*$G$7)/A14taxstdlife))</f>
        <v>5.8492753510357143E-4</v>
      </c>
      <c r="AT651" s="164">
        <f>IF(A14taxstdlife="n/a","n/a",IF(AT$3&gt;(A14taxstdlife+$E651),((Input!$G$156+Input!$G$122)*$G$7)-SUM($G651:AS651),((Input!$G$156+Input!$G$122)*$G$7)/A14taxstdlife))</f>
        <v>5.8492753510357143E-4</v>
      </c>
      <c r="AU651" s="164">
        <f>IF(A14taxstdlife="n/a","n/a",IF(AU$3&gt;(A14taxstdlife+$E651),((Input!$G$156+Input!$G$122)*$G$7)-SUM($G651:AT651),((Input!$G$156+Input!$G$122)*$G$7)/A14taxstdlife))</f>
        <v>5.8492753510357143E-4</v>
      </c>
      <c r="AV651" s="164">
        <f>IF(A14taxstdlife="n/a","n/a",IF(AV$3&gt;(A14taxstdlife+$E651),((Input!$G$156+Input!$G$122)*$G$7)-SUM($G651:AU651),((Input!$G$156+Input!$G$122)*$G$7)/A14taxstdlife))</f>
        <v>5.8492753510357143E-4</v>
      </c>
      <c r="AW651" s="164">
        <f>IF(A14taxstdlife="n/a","n/a",IF(AW$3&gt;(A14taxstdlife+$E651),((Input!$G$156+Input!$G$122)*$G$7)-SUM($G651:AV651),((Input!$G$156+Input!$G$122)*$G$7)/A14taxstdlife))</f>
        <v>5.8492753510357143E-4</v>
      </c>
      <c r="AX651" s="164">
        <f>IF(A14taxstdlife="n/a","n/a",IF(AX$3&gt;(A14taxstdlife+$E651),((Input!$G$156+Input!$G$122)*$G$7)-SUM($G651:AW651),((Input!$G$156+Input!$G$122)*$G$7)/A14taxstdlife))</f>
        <v>5.8492753510357143E-4</v>
      </c>
      <c r="AY651" s="164">
        <f>IF(A14taxstdlife="n/a","n/a",IF(AY$3&gt;(A14taxstdlife+$E651),((Input!$G$156+Input!$G$122)*$G$7)-SUM($G651:AX651),((Input!$G$156+Input!$G$122)*$G$7)/A14taxstdlife))</f>
        <v>5.8492753510357143E-4</v>
      </c>
      <c r="AZ651" s="164">
        <f>IF(A14taxstdlife="n/a","n/a",IF(AZ$3&gt;(A14taxstdlife+$E651),((Input!$G$156+Input!$G$122)*$G$7)-SUM($G651:AY651),((Input!$G$156+Input!$G$122)*$G$7)/A14taxstdlife))</f>
        <v>5.8492753510357143E-4</v>
      </c>
      <c r="BA651" s="164">
        <f>IF(A14taxstdlife="n/a","n/a",IF(BA$3&gt;(A14taxstdlife+$E651),((Input!$G$156+Input!$G$122)*$G$7)-SUM($G651:AZ651),((Input!$G$156+Input!$G$122)*$G$7)/A14taxstdlife))</f>
        <v>5.8492753510357143E-4</v>
      </c>
      <c r="BB651" s="164">
        <f>IF(A14taxstdlife="n/a","n/a",IF(BB$3&gt;(A14taxstdlife+$E651),((Input!$G$156+Input!$G$122)*$G$7)-SUM($G651:BA651),((Input!$G$156+Input!$G$122)*$G$7)/A14taxstdlife))</f>
        <v>5.8492753510357143E-4</v>
      </c>
      <c r="BC651" s="164">
        <f>IF(A14taxstdlife="n/a","n/a",IF(BC$3&gt;(A14taxstdlife+$E651),((Input!$G$156+Input!$G$122)*$G$7)-SUM($G651:BB651),((Input!$G$156+Input!$G$122)*$G$7)/A14taxstdlife))</f>
        <v>3.5095652106214084E-4</v>
      </c>
      <c r="BD651" s="164">
        <f>IF(A14taxstdlife="n/a","n/a",IF(BD$3&gt;(A14taxstdlife+$E651),((Input!$G$156+Input!$G$122)*$G$7)-SUM($G651:BC651),((Input!$G$156+Input!$G$122)*$G$7)/A14taxstdlife))</f>
        <v>0</v>
      </c>
      <c r="BE651" s="164">
        <f>IF(A14taxstdlife="n/a","n/a",IF(BE$3&gt;(A14taxstdlife+$E651),((Input!$G$156+Input!$G$122)*$G$7)-SUM($G651:BD651),((Input!$G$156+Input!$G$122)*$G$7)/A14taxstdlife))</f>
        <v>0</v>
      </c>
      <c r="BF651" s="164">
        <f>IF(A14taxstdlife="n/a","n/a",IF(BF$3&gt;(A14taxstdlife+$E651),((Input!$G$156+Input!$G$122)*$G$7)-SUM($G651:BE651),((Input!$G$156+Input!$G$122)*$G$7)/A14taxstdlife))</f>
        <v>0</v>
      </c>
      <c r="BG651" s="164">
        <f>IF(A14taxstdlife="n/a","n/a",IF(BG$3&gt;(A14taxstdlife+$E651),((Input!$G$156+Input!$G$122)*$G$7)-SUM($G651:BF651),((Input!$G$156+Input!$G$122)*$G$7)/A14taxstdlife))</f>
        <v>0</v>
      </c>
      <c r="BH651" s="164">
        <f>IF(A14taxstdlife="n/a","n/a",IF(BH$3&gt;(A14taxstdlife+$E651),((Input!$G$156+Input!$G$122)*$G$7)-SUM($G651:BG651),((Input!$G$156+Input!$G$122)*$G$7)/A14taxstdlife))</f>
        <v>0</v>
      </c>
      <c r="BI651" s="164">
        <f>IF(A14taxstdlife="n/a","n/a",IF(BI$3&gt;(A14taxstdlife+$E651),((Input!$G$156+Input!$G$122)*$G$7)-SUM($G651:BH651),((Input!$G$156+Input!$G$122)*$G$7)/A14taxstdlife))</f>
        <v>0</v>
      </c>
      <c r="BJ651" s="18"/>
      <c r="BK651" s="18"/>
      <c r="BL651"/>
      <c r="BM651"/>
      <c r="BN651"/>
      <c r="BO651"/>
      <c r="BP651"/>
      <c r="BQ651"/>
      <c r="BR651"/>
      <c r="BS651"/>
      <c r="BT651"/>
      <c r="BU651"/>
      <c r="BV651"/>
      <c r="BW651"/>
      <c r="BX651"/>
      <c r="BY651"/>
      <c r="BZ651"/>
      <c r="CA651"/>
      <c r="CB651"/>
      <c r="CC651"/>
      <c r="CD651"/>
      <c r="CE651"/>
      <c r="CF651"/>
      <c r="CG651"/>
      <c r="CH651"/>
      <c r="CI651"/>
      <c r="CJ651"/>
      <c r="CK651"/>
      <c r="CL651"/>
      <c r="CM651"/>
      <c r="CN651"/>
      <c r="CO651"/>
      <c r="CP651"/>
      <c r="CQ651"/>
      <c r="CR651"/>
      <c r="CS651"/>
      <c r="CT651"/>
      <c r="CU651"/>
      <c r="CV651"/>
      <c r="CW651"/>
      <c r="CX651"/>
      <c r="CY651"/>
      <c r="CZ651"/>
      <c r="DA651"/>
      <c r="DB651"/>
      <c r="DC651"/>
      <c r="DD651"/>
      <c r="DE651"/>
      <c r="DF651"/>
      <c r="DG651"/>
      <c r="DH651"/>
      <c r="DI651"/>
      <c r="DJ651"/>
      <c r="DK651"/>
      <c r="DL651"/>
      <c r="DM651"/>
      <c r="DN651"/>
      <c r="DO651"/>
      <c r="DP651"/>
      <c r="DQ651"/>
      <c r="DR651"/>
      <c r="DS651"/>
      <c r="DT651"/>
      <c r="DU651"/>
      <c r="DV651"/>
      <c r="DW651"/>
      <c r="DX651"/>
      <c r="DY651"/>
      <c r="DZ651"/>
      <c r="EA651"/>
      <c r="EB651"/>
      <c r="EC651"/>
      <c r="ED651"/>
      <c r="EE651"/>
      <c r="EF651"/>
      <c r="EG651"/>
      <c r="EH651"/>
      <c r="EI651"/>
      <c r="EJ651"/>
      <c r="EK651"/>
      <c r="EL651"/>
      <c r="EM651"/>
      <c r="EN651"/>
      <c r="EO651"/>
      <c r="EP651"/>
      <c r="EQ651"/>
      <c r="ER651"/>
      <c r="ES651"/>
      <c r="ET651"/>
      <c r="EU651"/>
      <c r="EV651"/>
      <c r="EW651"/>
      <c r="EX651"/>
      <c r="EY651"/>
      <c r="EZ651"/>
      <c r="FA651"/>
      <c r="FB651"/>
      <c r="FC651"/>
      <c r="FD651"/>
      <c r="FE651"/>
      <c r="FF651"/>
      <c r="FG651"/>
      <c r="FH651"/>
      <c r="FI651"/>
      <c r="FJ651"/>
      <c r="FK651"/>
      <c r="FL651"/>
      <c r="FM651"/>
      <c r="FN651"/>
      <c r="FO651"/>
      <c r="FP651"/>
      <c r="FQ651"/>
      <c r="FR651"/>
      <c r="FS651"/>
      <c r="FT651"/>
      <c r="FU651"/>
      <c r="FV651"/>
      <c r="FW651"/>
      <c r="FX651"/>
      <c r="FY651"/>
      <c r="FZ651"/>
      <c r="GA651"/>
      <c r="GB651"/>
      <c r="GC651"/>
      <c r="GD651"/>
      <c r="GE651"/>
      <c r="GF651"/>
      <c r="GG651"/>
      <c r="GH651"/>
      <c r="GI651"/>
      <c r="GJ651"/>
      <c r="GK651"/>
      <c r="GL651"/>
      <c r="GM651"/>
      <c r="GN651"/>
      <c r="GO651"/>
      <c r="GP651"/>
      <c r="GQ651"/>
      <c r="GR651"/>
      <c r="GS651"/>
      <c r="GT651"/>
      <c r="GU651"/>
      <c r="GV651"/>
      <c r="GW651"/>
      <c r="GX651"/>
      <c r="GY651"/>
      <c r="GZ651"/>
      <c r="HA651"/>
      <c r="HB651"/>
      <c r="HC651"/>
      <c r="HD651"/>
      <c r="HE651"/>
      <c r="HF651"/>
      <c r="HG651"/>
      <c r="HH651"/>
      <c r="HI651"/>
      <c r="HJ651"/>
      <c r="HK651"/>
      <c r="HL651"/>
      <c r="HM651"/>
      <c r="HN651"/>
      <c r="HO651"/>
      <c r="HP651"/>
      <c r="HQ651"/>
      <c r="HR651"/>
      <c r="HS651"/>
      <c r="HT651"/>
      <c r="HU651"/>
      <c r="HV651"/>
      <c r="HW651"/>
      <c r="HX651"/>
      <c r="HY651"/>
      <c r="HZ651"/>
      <c r="IA651"/>
      <c r="IB651"/>
      <c r="IC651"/>
      <c r="ID651"/>
      <c r="IE651"/>
      <c r="IF651"/>
      <c r="IG651"/>
      <c r="IH651"/>
      <c r="II651"/>
      <c r="IJ651"/>
      <c r="IK651"/>
      <c r="IL651"/>
      <c r="IM651"/>
      <c r="IN651"/>
      <c r="IO651"/>
      <c r="IP651"/>
      <c r="IQ651"/>
      <c r="IR651"/>
      <c r="IS651"/>
      <c r="IT651"/>
      <c r="IU651"/>
      <c r="IV651"/>
    </row>
    <row r="652" spans="1:256" s="5" customFormat="1" hidden="1" outlineLevel="2" x14ac:dyDescent="0.2">
      <c r="A652" s="18"/>
      <c r="B652" s="18"/>
      <c r="C652" s="36"/>
      <c r="D652" s="485"/>
      <c r="E652" s="283">
        <v>2</v>
      </c>
      <c r="F652" s="38"/>
      <c r="G652" s="306"/>
      <c r="H652" s="307"/>
      <c r="I652" s="164">
        <f>IF(A14taxstdlife="n/a","n/a",IF(I$3&gt;(A14taxstdlife+$E652),((Input!$H$156+Input!$H$122)*$H$7)-SUM($H652:H652),((Input!$H$156+Input!$H$122)*$H$7)/A14taxstdlife))</f>
        <v>6.0492379110001692E-4</v>
      </c>
      <c r="J652" s="164">
        <f>IF(A14taxstdlife="n/a","n/a",IF(J$3&gt;(A14taxstdlife+$E652),((Input!$H$156+Input!$H$122)*$H$7)-SUM($H652:I652),((Input!$H$156+Input!$H$122)*$H$7)/A14taxstdlife))</f>
        <v>6.0492379110001692E-4</v>
      </c>
      <c r="K652" s="164">
        <f>IF(A14taxstdlife="n/a","n/a",IF(K$3&gt;(A14taxstdlife+$E652),((Input!$H$156+Input!$H$122)*$H$7)-SUM($H652:J652),((Input!$H$156+Input!$H$122)*$H$7)/A14taxstdlife))</f>
        <v>6.0492379110001692E-4</v>
      </c>
      <c r="L652" s="164">
        <f>IF(A14taxstdlife="n/a","n/a",IF(L$3&gt;(A14taxstdlife+$E652),((Input!$H$156+Input!$H$122)*$H$7)-SUM($H652:K652),((Input!$H$156+Input!$H$122)*$H$7)/A14taxstdlife))</f>
        <v>6.0492379110001692E-4</v>
      </c>
      <c r="M652" s="164">
        <f>IF(A14taxstdlife="n/a","n/a",IF(M$3&gt;(A14taxstdlife+$E652),((Input!$H$156+Input!$H$122)*$H$7)-SUM($H652:L652),((Input!$H$156+Input!$H$122)*$H$7)/A14taxstdlife))</f>
        <v>6.0492379110001692E-4</v>
      </c>
      <c r="N652" s="164">
        <f>IF(A14taxstdlife="n/a","n/a",IF(N$3&gt;(A14taxstdlife+$E652),((Input!$H$156+Input!$H$122)*$H$7)-SUM($H652:M652),((Input!$H$156+Input!$H$122)*$H$7)/A14taxstdlife))</f>
        <v>6.0492379110001692E-4</v>
      </c>
      <c r="O652" s="164">
        <f>IF(A14taxstdlife="n/a","n/a",IF(O$3&gt;(A14taxstdlife+$E652),((Input!$H$156+Input!$H$122)*$H$7)-SUM($H652:N652),((Input!$H$156+Input!$H$122)*$H$7)/A14taxstdlife))</f>
        <v>6.0492379110001692E-4</v>
      </c>
      <c r="P652" s="164">
        <f>IF(A14taxstdlife="n/a","n/a",IF(P$3&gt;(A14taxstdlife+$E652),((Input!$H$156+Input!$H$122)*$H$7)-SUM($H652:O652),((Input!$H$156+Input!$H$122)*$H$7)/A14taxstdlife))</f>
        <v>6.0492379110001692E-4</v>
      </c>
      <c r="Q652" s="164">
        <f>IF(A14taxstdlife="n/a","n/a",IF(Q$3&gt;(A14taxstdlife+$E652),((Input!$H$156+Input!$H$122)*$H$7)-SUM($H652:P652),((Input!$H$156+Input!$H$122)*$H$7)/A14taxstdlife))</f>
        <v>6.0492379110001692E-4</v>
      </c>
      <c r="R652" s="164">
        <f>IF(A14taxstdlife="n/a","n/a",IF(R$3&gt;(A14taxstdlife+$E652),((Input!$H$156+Input!$H$122)*$H$7)-SUM($H652:Q652),((Input!$H$156+Input!$H$122)*$H$7)/A14taxstdlife))</f>
        <v>6.0492379110001692E-4</v>
      </c>
      <c r="S652" s="164">
        <f>IF(A14taxstdlife="n/a","n/a",IF(S$3&gt;(A14taxstdlife+$E652),((Input!$H$156+Input!$H$122)*$H$7)-SUM($H652:R652),((Input!$H$156+Input!$H$122)*$H$7)/A14taxstdlife))</f>
        <v>6.0492379110001692E-4</v>
      </c>
      <c r="T652" s="164">
        <f>IF(A14taxstdlife="n/a","n/a",IF(T$3&gt;(A14taxstdlife+$E652),((Input!$H$156+Input!$H$122)*$H$7)-SUM($H652:S652),((Input!$H$156+Input!$H$122)*$H$7)/A14taxstdlife))</f>
        <v>6.0492379110001692E-4</v>
      </c>
      <c r="U652" s="164">
        <f>IF(A14taxstdlife="n/a","n/a",IF(U$3&gt;(A14taxstdlife+$E652),((Input!$H$156+Input!$H$122)*$H$7)-SUM($H652:T652),((Input!$H$156+Input!$H$122)*$H$7)/A14taxstdlife))</f>
        <v>6.0492379110001692E-4</v>
      </c>
      <c r="V652" s="164">
        <f>IF(A14taxstdlife="n/a","n/a",IF(V$3&gt;(A14taxstdlife+$E652),((Input!$H$156+Input!$H$122)*$H$7)-SUM($H652:U652),((Input!$H$156+Input!$H$122)*$H$7)/A14taxstdlife))</f>
        <v>6.0492379110001692E-4</v>
      </c>
      <c r="W652" s="164">
        <f>IF(A14taxstdlife="n/a","n/a",IF(W$3&gt;(A14taxstdlife+$E652),((Input!$H$156+Input!$H$122)*$H$7)-SUM($H652:V652),((Input!$H$156+Input!$H$122)*$H$7)/A14taxstdlife))</f>
        <v>6.0492379110001692E-4</v>
      </c>
      <c r="X652" s="164">
        <f>IF(A14taxstdlife="n/a","n/a",IF(X$3&gt;(A14taxstdlife+$E652),((Input!$H$156+Input!$H$122)*$H$7)-SUM($H652:W652),((Input!$H$156+Input!$H$122)*$H$7)/A14taxstdlife))</f>
        <v>6.0492379110001692E-4</v>
      </c>
      <c r="Y652" s="164">
        <f>IF(A14taxstdlife="n/a","n/a",IF(Y$3&gt;(A14taxstdlife+$E652),((Input!$H$156+Input!$H$122)*$H$7)-SUM($H652:X652),((Input!$H$156+Input!$H$122)*$H$7)/A14taxstdlife))</f>
        <v>6.0492379110001692E-4</v>
      </c>
      <c r="Z652" s="164">
        <f>IF(A14taxstdlife="n/a","n/a",IF(Z$3&gt;(A14taxstdlife+$E652),((Input!$H$156+Input!$H$122)*$H$7)-SUM($H652:Y652),((Input!$H$156+Input!$H$122)*$H$7)/A14taxstdlife))</f>
        <v>6.0492379110001692E-4</v>
      </c>
      <c r="AA652" s="164">
        <f>IF(A14taxstdlife="n/a","n/a",IF(AA$3&gt;(A14taxstdlife+$E652),((Input!$H$156+Input!$H$122)*$H$7)-SUM($H652:Z652),((Input!$H$156+Input!$H$122)*$H$7)/A14taxstdlife))</f>
        <v>6.0492379110001692E-4</v>
      </c>
      <c r="AB652" s="164">
        <f>IF(A14taxstdlife="n/a","n/a",IF(AB$3&gt;(A14taxstdlife+$E652),((Input!$H$156+Input!$H$122)*$H$7)-SUM($H652:AA652),((Input!$H$156+Input!$H$122)*$H$7)/A14taxstdlife))</f>
        <v>6.0492379110001692E-4</v>
      </c>
      <c r="AC652" s="164">
        <f>IF(A14taxstdlife="n/a","n/a",IF(AC$3&gt;(A14taxstdlife+$E652),((Input!$H$156+Input!$H$122)*$H$7)-SUM($H652:AB652),((Input!$H$156+Input!$H$122)*$H$7)/A14taxstdlife))</f>
        <v>6.0492379110001692E-4</v>
      </c>
      <c r="AD652" s="164">
        <f>IF(A14taxstdlife="n/a","n/a",IF(AD$3&gt;(A14taxstdlife+$E652),((Input!$H$156+Input!$H$122)*$H$7)-SUM($H652:AC652),((Input!$H$156+Input!$H$122)*$H$7)/A14taxstdlife))</f>
        <v>6.0492379110001692E-4</v>
      </c>
      <c r="AE652" s="164">
        <f>IF(A14taxstdlife="n/a","n/a",IF(AE$3&gt;(A14taxstdlife+$E652),((Input!$H$156+Input!$H$122)*$H$7)-SUM($H652:AD652),((Input!$H$156+Input!$H$122)*$H$7)/A14taxstdlife))</f>
        <v>6.0492379110001692E-4</v>
      </c>
      <c r="AF652" s="164">
        <f>IF(A14taxstdlife="n/a","n/a",IF(AF$3&gt;(A14taxstdlife+$E652),((Input!$H$156+Input!$H$122)*$H$7)-SUM($H652:AE652),((Input!$H$156+Input!$H$122)*$H$7)/A14taxstdlife))</f>
        <v>6.0492379110001692E-4</v>
      </c>
      <c r="AG652" s="164">
        <f>IF(A14taxstdlife="n/a","n/a",IF(AG$3&gt;(A14taxstdlife+$E652),((Input!$H$156+Input!$H$122)*$H$7)-SUM($H652:AF652),((Input!$H$156+Input!$H$122)*$H$7)/A14taxstdlife))</f>
        <v>6.0492379110001692E-4</v>
      </c>
      <c r="AH652" s="164">
        <f>IF(A14taxstdlife="n/a","n/a",IF(AH$3&gt;(A14taxstdlife+$E652),((Input!$H$156+Input!$H$122)*$H$7)-SUM($H652:AG652),((Input!$H$156+Input!$H$122)*$H$7)/A14taxstdlife))</f>
        <v>6.0492379110001692E-4</v>
      </c>
      <c r="AI652" s="164">
        <f>IF(A14taxstdlife="n/a","n/a",IF(AI$3&gt;(A14taxstdlife+$E652),((Input!$H$156+Input!$H$122)*$H$7)-SUM($H652:AH652),((Input!$H$156+Input!$H$122)*$H$7)/A14taxstdlife))</f>
        <v>6.0492379110001692E-4</v>
      </c>
      <c r="AJ652" s="164">
        <f>IF(A14taxstdlife="n/a","n/a",IF(AJ$3&gt;(A14taxstdlife+$E652),((Input!$H$156+Input!$H$122)*$H$7)-SUM($H652:AI652),((Input!$H$156+Input!$H$122)*$H$7)/A14taxstdlife))</f>
        <v>6.0492379110001692E-4</v>
      </c>
      <c r="AK652" s="164">
        <f>IF(A14taxstdlife="n/a","n/a",IF(AK$3&gt;(A14taxstdlife+$E652),((Input!$H$156+Input!$H$122)*$H$7)-SUM($H652:AJ652),((Input!$H$156+Input!$H$122)*$H$7)/A14taxstdlife))</f>
        <v>6.0492379110001692E-4</v>
      </c>
      <c r="AL652" s="164">
        <f>IF(A14taxstdlife="n/a","n/a",IF(AL$3&gt;(A14taxstdlife+$E652),((Input!$H$156+Input!$H$122)*$H$7)-SUM($H652:AK652),((Input!$H$156+Input!$H$122)*$H$7)/A14taxstdlife))</f>
        <v>6.0492379110001692E-4</v>
      </c>
      <c r="AM652" s="164">
        <f>IF(A14taxstdlife="n/a","n/a",IF(AM$3&gt;(A14taxstdlife+$E652),((Input!$H$156+Input!$H$122)*$H$7)-SUM($H652:AL652),((Input!$H$156+Input!$H$122)*$H$7)/A14taxstdlife))</f>
        <v>6.0492379110001692E-4</v>
      </c>
      <c r="AN652" s="164">
        <f>IF(A14taxstdlife="n/a","n/a",IF(AN$3&gt;(A14taxstdlife+$E652),((Input!$H$156+Input!$H$122)*$H$7)-SUM($H652:AM652),((Input!$H$156+Input!$H$122)*$H$7)/A14taxstdlife))</f>
        <v>6.0492379110001692E-4</v>
      </c>
      <c r="AO652" s="164">
        <f>IF(A14taxstdlife="n/a","n/a",IF(AO$3&gt;(A14taxstdlife+$E652),((Input!$H$156+Input!$H$122)*$H$7)-SUM($H652:AN652),((Input!$H$156+Input!$H$122)*$H$7)/A14taxstdlife))</f>
        <v>6.0492379110001692E-4</v>
      </c>
      <c r="AP652" s="164">
        <f>IF(A14taxstdlife="n/a","n/a",IF(AP$3&gt;(A14taxstdlife+$E652),((Input!$H$156+Input!$H$122)*$H$7)-SUM($H652:AO652),((Input!$H$156+Input!$H$122)*$H$7)/A14taxstdlife))</f>
        <v>6.0492379110001692E-4</v>
      </c>
      <c r="AQ652" s="164">
        <f>IF(A14taxstdlife="n/a","n/a",IF(AQ$3&gt;(A14taxstdlife+$E652),((Input!$H$156+Input!$H$122)*$H$7)-SUM($H652:AP652),((Input!$H$156+Input!$H$122)*$H$7)/A14taxstdlife))</f>
        <v>6.0492379110001692E-4</v>
      </c>
      <c r="AR652" s="164">
        <f>IF(A14taxstdlife="n/a","n/a",IF(AR$3&gt;(A14taxstdlife+$E652),((Input!$H$156+Input!$H$122)*$H$7)-SUM($H652:AQ652),((Input!$H$156+Input!$H$122)*$H$7)/A14taxstdlife))</f>
        <v>6.0492379110001692E-4</v>
      </c>
      <c r="AS652" s="164">
        <f>IF(A14taxstdlife="n/a","n/a",IF(AS$3&gt;(A14taxstdlife+$E652),((Input!$H$156+Input!$H$122)*$H$7)-SUM($H652:AR652),((Input!$H$156+Input!$H$122)*$H$7)/A14taxstdlife))</f>
        <v>6.0492379110001692E-4</v>
      </c>
      <c r="AT652" s="164">
        <f>IF(A14taxstdlife="n/a","n/a",IF(AT$3&gt;(A14taxstdlife+$E652),((Input!$H$156+Input!$H$122)*$H$7)-SUM($H652:AS652),((Input!$H$156+Input!$H$122)*$H$7)/A14taxstdlife))</f>
        <v>6.0492379110001692E-4</v>
      </c>
      <c r="AU652" s="164">
        <f>IF(A14taxstdlife="n/a","n/a",IF(AU$3&gt;(A14taxstdlife+$E652),((Input!$H$156+Input!$H$122)*$H$7)-SUM($H652:AT652),((Input!$H$156+Input!$H$122)*$H$7)/A14taxstdlife))</f>
        <v>6.0492379110001692E-4</v>
      </c>
      <c r="AV652" s="164">
        <f>IF(A14taxstdlife="n/a","n/a",IF(AV$3&gt;(A14taxstdlife+$E652),((Input!$H$156+Input!$H$122)*$H$7)-SUM($H652:AU652),((Input!$H$156+Input!$H$122)*$H$7)/A14taxstdlife))</f>
        <v>6.0492379110001692E-4</v>
      </c>
      <c r="AW652" s="164">
        <f>IF(A14taxstdlife="n/a","n/a",IF(AW$3&gt;(A14taxstdlife+$E652),((Input!$H$156+Input!$H$122)*$H$7)-SUM($H652:AV652),((Input!$H$156+Input!$H$122)*$H$7)/A14taxstdlife))</f>
        <v>6.0492379110001692E-4</v>
      </c>
      <c r="AX652" s="164">
        <f>IF(A14taxstdlife="n/a","n/a",IF(AX$3&gt;(A14taxstdlife+$E652),((Input!$H$156+Input!$H$122)*$H$7)-SUM($H652:AW652),((Input!$H$156+Input!$H$122)*$H$7)/A14taxstdlife))</f>
        <v>6.0492379110001692E-4</v>
      </c>
      <c r="AY652" s="164">
        <f>IF(A14taxstdlife="n/a","n/a",IF(AY$3&gt;(A14taxstdlife+$E652),((Input!$H$156+Input!$H$122)*$H$7)-SUM($H652:AX652),((Input!$H$156+Input!$H$122)*$H$7)/A14taxstdlife))</f>
        <v>6.0492379110001692E-4</v>
      </c>
      <c r="AZ652" s="164">
        <f>IF(A14taxstdlife="n/a","n/a",IF(AZ$3&gt;(A14taxstdlife+$E652),((Input!$H$156+Input!$H$122)*$H$7)-SUM($H652:AY652),((Input!$H$156+Input!$H$122)*$H$7)/A14taxstdlife))</f>
        <v>6.0492379110001692E-4</v>
      </c>
      <c r="BA652" s="164">
        <f>IF(A14taxstdlife="n/a","n/a",IF(BA$3&gt;(A14taxstdlife+$E652),((Input!$H$156+Input!$H$122)*$H$7)-SUM($H652:AZ652),((Input!$H$156+Input!$H$122)*$H$7)/A14taxstdlife))</f>
        <v>6.0492379110001692E-4</v>
      </c>
      <c r="BB652" s="164">
        <f>IF(A14taxstdlife="n/a","n/a",IF(BB$3&gt;(A14taxstdlife+$E652),((Input!$H$156+Input!$H$122)*$H$7)-SUM($H652:BA652),((Input!$H$156+Input!$H$122)*$H$7)/A14taxstdlife))</f>
        <v>6.0492379110001692E-4</v>
      </c>
      <c r="BC652" s="164">
        <f>IF(A14taxstdlife="n/a","n/a",IF(BC$3&gt;(A14taxstdlife+$E652),((Input!$H$156+Input!$H$122)*$H$7)-SUM($H652:BB652),((Input!$H$156+Input!$H$122)*$H$7)/A14taxstdlife))</f>
        <v>6.0492379110001692E-4</v>
      </c>
      <c r="BD652" s="164">
        <f>IF(A14taxstdlife="n/a","n/a",IF(BD$3&gt;(A14taxstdlife+$E652),((Input!$H$156+Input!$H$122)*$H$7)-SUM($H652:BC652),((Input!$H$156+Input!$H$122)*$H$7)/A14taxstdlife))</f>
        <v>3.6295427466003297E-4</v>
      </c>
      <c r="BE652" s="164">
        <f>IF(A14taxstdlife="n/a","n/a",IF(BE$3&gt;(A14taxstdlife+$E652),((Input!$H$156+Input!$H$122)*$H$7)-SUM($H652:BD652),((Input!$H$156+Input!$H$122)*$H$7)/A14taxstdlife))</f>
        <v>0</v>
      </c>
      <c r="BF652" s="164">
        <f>IF(A14taxstdlife="n/a","n/a",IF(BF$3&gt;(A14taxstdlife+$E652),((Input!$H$156+Input!$H$122)*$H$7)-SUM($H652:BE652),((Input!$H$156+Input!$H$122)*$H$7)/A14taxstdlife))</f>
        <v>0</v>
      </c>
      <c r="BG652" s="164">
        <f>IF(A14taxstdlife="n/a","n/a",IF(BG$3&gt;(A14taxstdlife+$E652),((Input!$H$156+Input!$H$122)*$H$7)-SUM($H652:BF652),((Input!$H$156+Input!$H$122)*$H$7)/A14taxstdlife))</f>
        <v>0</v>
      </c>
      <c r="BH652" s="164">
        <f>IF(A14taxstdlife="n/a","n/a",IF(BH$3&gt;(A14taxstdlife+$E652),((Input!$H$156+Input!$H$122)*$H$7)-SUM($H652:BG652),((Input!$H$156+Input!$H$122)*$H$7)/A14taxstdlife))</f>
        <v>0</v>
      </c>
      <c r="BI652" s="164">
        <f>IF(A14taxstdlife="n/a","n/a",IF(BI$3&gt;(A14taxstdlife+$E652),((Input!$H$156+Input!$H$122)*$H$7)-SUM($H652:BH652),((Input!$H$156+Input!$H$122)*$H$7)/A14taxstdlife))</f>
        <v>0</v>
      </c>
      <c r="BJ652" s="18"/>
      <c r="BK652" s="18"/>
      <c r="BL652"/>
      <c r="BM652"/>
      <c r="BN652"/>
      <c r="BO652"/>
      <c r="BP652"/>
      <c r="BQ652"/>
      <c r="BR652"/>
      <c r="BS652"/>
      <c r="BT652"/>
      <c r="BU652"/>
      <c r="BV652"/>
      <c r="BW652"/>
      <c r="BX652"/>
      <c r="BY652"/>
      <c r="BZ652"/>
      <c r="CA652"/>
      <c r="CB652"/>
      <c r="CC652"/>
      <c r="CD652"/>
      <c r="CE652"/>
      <c r="CF652"/>
      <c r="CG652"/>
      <c r="CH652"/>
      <c r="CI652"/>
      <c r="CJ652"/>
      <c r="CK652"/>
      <c r="CL652"/>
      <c r="CM652"/>
      <c r="CN652"/>
      <c r="CO652"/>
      <c r="CP652"/>
      <c r="CQ652"/>
      <c r="CR652"/>
      <c r="CS652"/>
      <c r="CT652"/>
      <c r="CU652"/>
      <c r="CV652"/>
      <c r="CW652"/>
      <c r="CX652"/>
      <c r="CY652"/>
      <c r="CZ652"/>
      <c r="DA652"/>
      <c r="DB652"/>
      <c r="DC652"/>
      <c r="DD652"/>
      <c r="DE652"/>
      <c r="DF652"/>
      <c r="DG652"/>
      <c r="DH652"/>
      <c r="DI652"/>
      <c r="DJ652"/>
      <c r="DK652"/>
      <c r="DL652"/>
      <c r="DM652"/>
      <c r="DN652"/>
      <c r="DO652"/>
      <c r="DP652"/>
      <c r="DQ652"/>
      <c r="DR652"/>
      <c r="DS652"/>
      <c r="DT652"/>
      <c r="DU652"/>
      <c r="DV652"/>
      <c r="DW652"/>
      <c r="DX652"/>
      <c r="DY652"/>
      <c r="DZ652"/>
      <c r="EA652"/>
      <c r="EB652"/>
      <c r="EC652"/>
      <c r="ED652"/>
      <c r="EE652"/>
      <c r="EF652"/>
      <c r="EG652"/>
      <c r="EH652"/>
      <c r="EI652"/>
      <c r="EJ652"/>
      <c r="EK652"/>
      <c r="EL652"/>
      <c r="EM652"/>
      <c r="EN652"/>
      <c r="EO652"/>
      <c r="EP652"/>
      <c r="EQ652"/>
      <c r="ER652"/>
      <c r="ES652"/>
      <c r="ET652"/>
      <c r="EU652"/>
      <c r="EV652"/>
      <c r="EW652"/>
      <c r="EX652"/>
      <c r="EY652"/>
      <c r="EZ652"/>
      <c r="FA652"/>
      <c r="FB652"/>
      <c r="FC652"/>
      <c r="FD652"/>
      <c r="FE652"/>
      <c r="FF652"/>
      <c r="FG652"/>
      <c r="FH652"/>
      <c r="FI652"/>
      <c r="FJ652"/>
      <c r="FK652"/>
      <c r="FL652"/>
      <c r="FM652"/>
      <c r="FN652"/>
      <c r="FO652"/>
      <c r="FP652"/>
      <c r="FQ652"/>
      <c r="FR652"/>
      <c r="FS652"/>
      <c r="FT652"/>
      <c r="FU652"/>
      <c r="FV652"/>
      <c r="FW652"/>
      <c r="FX652"/>
      <c r="FY652"/>
      <c r="FZ652"/>
      <c r="GA652"/>
      <c r="GB652"/>
      <c r="GC652"/>
      <c r="GD652"/>
      <c r="GE652"/>
      <c r="GF652"/>
      <c r="GG652"/>
      <c r="GH652"/>
      <c r="GI652"/>
      <c r="GJ652"/>
      <c r="GK652"/>
      <c r="GL652"/>
      <c r="GM652"/>
      <c r="GN652"/>
      <c r="GO652"/>
      <c r="GP652"/>
      <c r="GQ652"/>
      <c r="GR652"/>
      <c r="GS652"/>
      <c r="GT652"/>
      <c r="GU652"/>
      <c r="GV652"/>
      <c r="GW652"/>
      <c r="GX652"/>
      <c r="GY652"/>
      <c r="GZ652"/>
      <c r="HA652"/>
      <c r="HB652"/>
      <c r="HC652"/>
      <c r="HD652"/>
      <c r="HE652"/>
      <c r="HF652"/>
      <c r="HG652"/>
      <c r="HH652"/>
      <c r="HI652"/>
      <c r="HJ652"/>
      <c r="HK652"/>
      <c r="HL652"/>
      <c r="HM652"/>
      <c r="HN652"/>
      <c r="HO652"/>
      <c r="HP652"/>
      <c r="HQ652"/>
      <c r="HR652"/>
      <c r="HS652"/>
      <c r="HT652"/>
      <c r="HU652"/>
      <c r="HV652"/>
      <c r="HW652"/>
      <c r="HX652"/>
      <c r="HY652"/>
      <c r="HZ652"/>
      <c r="IA652"/>
      <c r="IB652"/>
      <c r="IC652"/>
      <c r="ID652"/>
      <c r="IE652"/>
      <c r="IF652"/>
      <c r="IG652"/>
      <c r="IH652"/>
      <c r="II652"/>
      <c r="IJ652"/>
      <c r="IK652"/>
      <c r="IL652"/>
      <c r="IM652"/>
      <c r="IN652"/>
      <c r="IO652"/>
      <c r="IP652"/>
      <c r="IQ652"/>
      <c r="IR652"/>
      <c r="IS652"/>
      <c r="IT652"/>
      <c r="IU652"/>
      <c r="IV652"/>
    </row>
    <row r="653" spans="1:256" s="5" customFormat="1" hidden="1" outlineLevel="2" x14ac:dyDescent="0.2">
      <c r="A653" s="18"/>
      <c r="B653" s="18"/>
      <c r="C653" s="36"/>
      <c r="D653" s="485"/>
      <c r="E653" s="283">
        <v>3</v>
      </c>
      <c r="F653" s="38"/>
      <c r="G653" s="306"/>
      <c r="H653" s="308"/>
      <c r="I653" s="307"/>
      <c r="J653" s="164">
        <f>IF(A14taxstdlife="n/a","n/a",IF(J$3&gt;(A14taxstdlife+$E653),((Input!$I$156+Input!$I$122)*$I$7)-SUM($I653:I653),((Input!$I$156+Input!$I$122)*$I$7)/A14taxstdlife))</f>
        <v>6.2648766563861249E-4</v>
      </c>
      <c r="K653" s="164">
        <f>IF(A14taxstdlife="n/a","n/a",IF(K$3&gt;(A14taxstdlife+$E653),((Input!$I$156+Input!$I$122)*$I$7)-SUM($I653:J653),((Input!$I$156+Input!$I$122)*$I$7)/A14taxstdlife))</f>
        <v>6.2648766563861249E-4</v>
      </c>
      <c r="L653" s="164">
        <f>IF(A14taxstdlife="n/a","n/a",IF(L$3&gt;(A14taxstdlife+$E653),((Input!$I$156+Input!$I$122)*$I$7)-SUM($I653:K653),((Input!$I$156+Input!$I$122)*$I$7)/A14taxstdlife))</f>
        <v>6.2648766563861249E-4</v>
      </c>
      <c r="M653" s="164">
        <f>IF(A14taxstdlife="n/a","n/a",IF(M$3&gt;(A14taxstdlife+$E653),((Input!$I$156+Input!$I$122)*$I$7)-SUM($I653:L653),((Input!$I$156+Input!$I$122)*$I$7)/A14taxstdlife))</f>
        <v>6.2648766563861249E-4</v>
      </c>
      <c r="N653" s="164">
        <f>IF(A14taxstdlife="n/a","n/a",IF(N$3&gt;(A14taxstdlife+$E653),((Input!$I$156+Input!$I$122)*$I$7)-SUM($I653:M653),((Input!$I$156+Input!$I$122)*$I$7)/A14taxstdlife))</f>
        <v>6.2648766563861249E-4</v>
      </c>
      <c r="O653" s="164">
        <f>IF(A14taxstdlife="n/a","n/a",IF(O$3&gt;(A14taxstdlife+$E653),((Input!$I$156+Input!$I$122)*$I$7)-SUM($I653:N653),((Input!$I$156+Input!$I$122)*$I$7)/A14taxstdlife))</f>
        <v>6.2648766563861249E-4</v>
      </c>
      <c r="P653" s="164">
        <f>IF(A14taxstdlife="n/a","n/a",IF(P$3&gt;(A14taxstdlife+$E653),((Input!$I$156+Input!$I$122)*$I$7)-SUM($I653:O653),((Input!$I$156+Input!$I$122)*$I$7)/A14taxstdlife))</f>
        <v>6.2648766563861249E-4</v>
      </c>
      <c r="Q653" s="164">
        <f>IF(A14taxstdlife="n/a","n/a",IF(Q$3&gt;(A14taxstdlife+$E653),((Input!$I$156+Input!$I$122)*$I$7)-SUM($I653:P653),((Input!$I$156+Input!$I$122)*$I$7)/A14taxstdlife))</f>
        <v>6.2648766563861249E-4</v>
      </c>
      <c r="R653" s="164">
        <f>IF(A14taxstdlife="n/a","n/a",IF(R$3&gt;(A14taxstdlife+$E653),((Input!$I$156+Input!$I$122)*$I$7)-SUM($I653:Q653),((Input!$I$156+Input!$I$122)*$I$7)/A14taxstdlife))</f>
        <v>6.2648766563861249E-4</v>
      </c>
      <c r="S653" s="164">
        <f>IF(A14taxstdlife="n/a","n/a",IF(S$3&gt;(A14taxstdlife+$E653),((Input!$I$156+Input!$I$122)*$I$7)-SUM($I653:R653),((Input!$I$156+Input!$I$122)*$I$7)/A14taxstdlife))</f>
        <v>6.2648766563861249E-4</v>
      </c>
      <c r="T653" s="164">
        <f>IF(A14taxstdlife="n/a","n/a",IF(T$3&gt;(A14taxstdlife+$E653),((Input!$I$156+Input!$I$122)*$I$7)-SUM($I653:S653),((Input!$I$156+Input!$I$122)*$I$7)/A14taxstdlife))</f>
        <v>6.2648766563861249E-4</v>
      </c>
      <c r="U653" s="164">
        <f>IF(A14taxstdlife="n/a","n/a",IF(U$3&gt;(A14taxstdlife+$E653),((Input!$I$156+Input!$I$122)*$I$7)-SUM($I653:T653),((Input!$I$156+Input!$I$122)*$I$7)/A14taxstdlife))</f>
        <v>6.2648766563861249E-4</v>
      </c>
      <c r="V653" s="164">
        <f>IF(A14taxstdlife="n/a","n/a",IF(V$3&gt;(A14taxstdlife+$E653),((Input!$I$156+Input!$I$122)*$I$7)-SUM($I653:U653),((Input!$I$156+Input!$I$122)*$I$7)/A14taxstdlife))</f>
        <v>6.2648766563861249E-4</v>
      </c>
      <c r="W653" s="164">
        <f>IF(A14taxstdlife="n/a","n/a",IF(W$3&gt;(A14taxstdlife+$E653),((Input!$I$156+Input!$I$122)*$I$7)-SUM($I653:V653),((Input!$I$156+Input!$I$122)*$I$7)/A14taxstdlife))</f>
        <v>6.2648766563861249E-4</v>
      </c>
      <c r="X653" s="164">
        <f>IF(A14taxstdlife="n/a","n/a",IF(X$3&gt;(A14taxstdlife+$E653),((Input!$I$156+Input!$I$122)*$I$7)-SUM($I653:W653),((Input!$I$156+Input!$I$122)*$I$7)/A14taxstdlife))</f>
        <v>6.2648766563861249E-4</v>
      </c>
      <c r="Y653" s="164">
        <f>IF(A14taxstdlife="n/a","n/a",IF(Y$3&gt;(A14taxstdlife+$E653),((Input!$I$156+Input!$I$122)*$I$7)-SUM($I653:X653),((Input!$I$156+Input!$I$122)*$I$7)/A14taxstdlife))</f>
        <v>6.2648766563861249E-4</v>
      </c>
      <c r="Z653" s="164">
        <f>IF(A14taxstdlife="n/a","n/a",IF(Z$3&gt;(A14taxstdlife+$E653),((Input!$I$156+Input!$I$122)*$I$7)-SUM($I653:Y653),((Input!$I$156+Input!$I$122)*$I$7)/A14taxstdlife))</f>
        <v>6.2648766563861249E-4</v>
      </c>
      <c r="AA653" s="164">
        <f>IF(A14taxstdlife="n/a","n/a",IF(AA$3&gt;(A14taxstdlife+$E653),((Input!$I$156+Input!$I$122)*$I$7)-SUM($I653:Z653),((Input!$I$156+Input!$I$122)*$I$7)/A14taxstdlife))</f>
        <v>6.2648766563861249E-4</v>
      </c>
      <c r="AB653" s="164">
        <f>IF(A14taxstdlife="n/a","n/a",IF(AB$3&gt;(A14taxstdlife+$E653),((Input!$I$156+Input!$I$122)*$I$7)-SUM($I653:AA653),((Input!$I$156+Input!$I$122)*$I$7)/A14taxstdlife))</f>
        <v>6.2648766563861249E-4</v>
      </c>
      <c r="AC653" s="164">
        <f>IF(A14taxstdlife="n/a","n/a",IF(AC$3&gt;(A14taxstdlife+$E653),((Input!$I$156+Input!$I$122)*$I$7)-SUM($I653:AB653),((Input!$I$156+Input!$I$122)*$I$7)/A14taxstdlife))</f>
        <v>6.2648766563861249E-4</v>
      </c>
      <c r="AD653" s="164">
        <f>IF(A14taxstdlife="n/a","n/a",IF(AD$3&gt;(A14taxstdlife+$E653),((Input!$I$156+Input!$I$122)*$I$7)-SUM($I653:AC653),((Input!$I$156+Input!$I$122)*$I$7)/A14taxstdlife))</f>
        <v>6.2648766563861249E-4</v>
      </c>
      <c r="AE653" s="164">
        <f>IF(A14taxstdlife="n/a","n/a",IF(AE$3&gt;(A14taxstdlife+$E653),((Input!$I$156+Input!$I$122)*$I$7)-SUM($I653:AD653),((Input!$I$156+Input!$I$122)*$I$7)/A14taxstdlife))</f>
        <v>6.2648766563861249E-4</v>
      </c>
      <c r="AF653" s="164">
        <f>IF(A14taxstdlife="n/a","n/a",IF(AF$3&gt;(A14taxstdlife+$E653),((Input!$I$156+Input!$I$122)*$I$7)-SUM($I653:AE653),((Input!$I$156+Input!$I$122)*$I$7)/A14taxstdlife))</f>
        <v>6.2648766563861249E-4</v>
      </c>
      <c r="AG653" s="164">
        <f>IF(A14taxstdlife="n/a","n/a",IF(AG$3&gt;(A14taxstdlife+$E653),((Input!$I$156+Input!$I$122)*$I$7)-SUM($I653:AF653),((Input!$I$156+Input!$I$122)*$I$7)/A14taxstdlife))</f>
        <v>6.2648766563861249E-4</v>
      </c>
      <c r="AH653" s="164">
        <f>IF(A14taxstdlife="n/a","n/a",IF(AH$3&gt;(A14taxstdlife+$E653),((Input!$I$156+Input!$I$122)*$I$7)-SUM($I653:AG653),((Input!$I$156+Input!$I$122)*$I$7)/A14taxstdlife))</f>
        <v>6.2648766563861249E-4</v>
      </c>
      <c r="AI653" s="164">
        <f>IF(A14taxstdlife="n/a","n/a",IF(AI$3&gt;(A14taxstdlife+$E653),((Input!$I$156+Input!$I$122)*$I$7)-SUM($I653:AH653),((Input!$I$156+Input!$I$122)*$I$7)/A14taxstdlife))</f>
        <v>6.2648766563861249E-4</v>
      </c>
      <c r="AJ653" s="164">
        <f>IF(A14taxstdlife="n/a","n/a",IF(AJ$3&gt;(A14taxstdlife+$E653),((Input!$I$156+Input!$I$122)*$I$7)-SUM($I653:AI653),((Input!$I$156+Input!$I$122)*$I$7)/A14taxstdlife))</f>
        <v>6.2648766563861249E-4</v>
      </c>
      <c r="AK653" s="164">
        <f>IF(A14taxstdlife="n/a","n/a",IF(AK$3&gt;(A14taxstdlife+$E653),((Input!$I$156+Input!$I$122)*$I$7)-SUM($I653:AJ653),((Input!$I$156+Input!$I$122)*$I$7)/A14taxstdlife))</f>
        <v>6.2648766563861249E-4</v>
      </c>
      <c r="AL653" s="164">
        <f>IF(A14taxstdlife="n/a","n/a",IF(AL$3&gt;(A14taxstdlife+$E653),((Input!$I$156+Input!$I$122)*$I$7)-SUM($I653:AK653),((Input!$I$156+Input!$I$122)*$I$7)/A14taxstdlife))</f>
        <v>6.2648766563861249E-4</v>
      </c>
      <c r="AM653" s="164">
        <f>IF(A14taxstdlife="n/a","n/a",IF(AM$3&gt;(A14taxstdlife+$E653),((Input!$I$156+Input!$I$122)*$I$7)-SUM($I653:AL653),((Input!$I$156+Input!$I$122)*$I$7)/A14taxstdlife))</f>
        <v>6.2648766563861249E-4</v>
      </c>
      <c r="AN653" s="164">
        <f>IF(A14taxstdlife="n/a","n/a",IF(AN$3&gt;(A14taxstdlife+$E653),((Input!$I$156+Input!$I$122)*$I$7)-SUM($I653:AM653),((Input!$I$156+Input!$I$122)*$I$7)/A14taxstdlife))</f>
        <v>6.2648766563861249E-4</v>
      </c>
      <c r="AO653" s="164">
        <f>IF(A14taxstdlife="n/a","n/a",IF(AO$3&gt;(A14taxstdlife+$E653),((Input!$I$156+Input!$I$122)*$I$7)-SUM($I653:AN653),((Input!$I$156+Input!$I$122)*$I$7)/A14taxstdlife))</f>
        <v>6.2648766563861249E-4</v>
      </c>
      <c r="AP653" s="164">
        <f>IF(A14taxstdlife="n/a","n/a",IF(AP$3&gt;(A14taxstdlife+$E653),((Input!$I$156+Input!$I$122)*$I$7)-SUM($I653:AO653),((Input!$I$156+Input!$I$122)*$I$7)/A14taxstdlife))</f>
        <v>6.2648766563861249E-4</v>
      </c>
      <c r="AQ653" s="164">
        <f>IF(A14taxstdlife="n/a","n/a",IF(AQ$3&gt;(A14taxstdlife+$E653),((Input!$I$156+Input!$I$122)*$I$7)-SUM($I653:AP653),((Input!$I$156+Input!$I$122)*$I$7)/A14taxstdlife))</f>
        <v>6.2648766563861249E-4</v>
      </c>
      <c r="AR653" s="164">
        <f>IF(A14taxstdlife="n/a","n/a",IF(AR$3&gt;(A14taxstdlife+$E653),((Input!$I$156+Input!$I$122)*$I$7)-SUM($I653:AQ653),((Input!$I$156+Input!$I$122)*$I$7)/A14taxstdlife))</f>
        <v>6.2648766563861249E-4</v>
      </c>
      <c r="AS653" s="164">
        <f>IF(A14taxstdlife="n/a","n/a",IF(AS$3&gt;(A14taxstdlife+$E653),((Input!$I$156+Input!$I$122)*$I$7)-SUM($I653:AR653),((Input!$I$156+Input!$I$122)*$I$7)/A14taxstdlife))</f>
        <v>6.2648766563861249E-4</v>
      </c>
      <c r="AT653" s="164">
        <f>IF(A14taxstdlife="n/a","n/a",IF(AT$3&gt;(A14taxstdlife+$E653),((Input!$I$156+Input!$I$122)*$I$7)-SUM($I653:AS653),((Input!$I$156+Input!$I$122)*$I$7)/A14taxstdlife))</f>
        <v>6.2648766563861249E-4</v>
      </c>
      <c r="AU653" s="164">
        <f>IF(A14taxstdlife="n/a","n/a",IF(AU$3&gt;(A14taxstdlife+$E653),((Input!$I$156+Input!$I$122)*$I$7)-SUM($I653:AT653),((Input!$I$156+Input!$I$122)*$I$7)/A14taxstdlife))</f>
        <v>6.2648766563861249E-4</v>
      </c>
      <c r="AV653" s="164">
        <f>IF(A14taxstdlife="n/a","n/a",IF(AV$3&gt;(A14taxstdlife+$E653),((Input!$I$156+Input!$I$122)*$I$7)-SUM($I653:AU653),((Input!$I$156+Input!$I$122)*$I$7)/A14taxstdlife))</f>
        <v>6.2648766563861249E-4</v>
      </c>
      <c r="AW653" s="164">
        <f>IF(A14taxstdlife="n/a","n/a",IF(AW$3&gt;(A14taxstdlife+$E653),((Input!$I$156+Input!$I$122)*$I$7)-SUM($I653:AV653),((Input!$I$156+Input!$I$122)*$I$7)/A14taxstdlife))</f>
        <v>6.2648766563861249E-4</v>
      </c>
      <c r="AX653" s="164">
        <f>IF(A14taxstdlife="n/a","n/a",IF(AX$3&gt;(A14taxstdlife+$E653),((Input!$I$156+Input!$I$122)*$I$7)-SUM($I653:AW653),((Input!$I$156+Input!$I$122)*$I$7)/A14taxstdlife))</f>
        <v>6.2648766563861249E-4</v>
      </c>
      <c r="AY653" s="164">
        <f>IF(A14taxstdlife="n/a","n/a",IF(AY$3&gt;(A14taxstdlife+$E653),((Input!$I$156+Input!$I$122)*$I$7)-SUM($I653:AX653),((Input!$I$156+Input!$I$122)*$I$7)/A14taxstdlife))</f>
        <v>6.2648766563861249E-4</v>
      </c>
      <c r="AZ653" s="164">
        <f>IF(A14taxstdlife="n/a","n/a",IF(AZ$3&gt;(A14taxstdlife+$E653),((Input!$I$156+Input!$I$122)*$I$7)-SUM($I653:AY653),((Input!$I$156+Input!$I$122)*$I$7)/A14taxstdlife))</f>
        <v>6.2648766563861249E-4</v>
      </c>
      <c r="BA653" s="164">
        <f>IF(A14taxstdlife="n/a","n/a",IF(BA$3&gt;(A14taxstdlife+$E653),((Input!$I$156+Input!$I$122)*$I$7)-SUM($I653:AZ653),((Input!$I$156+Input!$I$122)*$I$7)/A14taxstdlife))</f>
        <v>6.2648766563861249E-4</v>
      </c>
      <c r="BB653" s="164">
        <f>IF(A14taxstdlife="n/a","n/a",IF(BB$3&gt;(A14taxstdlife+$E653),((Input!$I$156+Input!$I$122)*$I$7)-SUM($I653:BA653),((Input!$I$156+Input!$I$122)*$I$7)/A14taxstdlife))</f>
        <v>6.2648766563861249E-4</v>
      </c>
      <c r="BC653" s="164">
        <f>IF(A14taxstdlife="n/a","n/a",IF(BC$3&gt;(A14taxstdlife+$E653),((Input!$I$156+Input!$I$122)*$I$7)-SUM($I653:BB653),((Input!$I$156+Input!$I$122)*$I$7)/A14taxstdlife))</f>
        <v>6.2648766563861249E-4</v>
      </c>
      <c r="BD653" s="164">
        <f>IF(A14taxstdlife="n/a","n/a",IF(BD$3&gt;(A14taxstdlife+$E653),((Input!$I$156+Input!$I$122)*$I$7)-SUM($I653:BC653),((Input!$I$156+Input!$I$122)*$I$7)/A14taxstdlife))</f>
        <v>6.2648766563861249E-4</v>
      </c>
      <c r="BE653" s="164">
        <f>IF(A14taxstdlife="n/a","n/a",IF(BE$3&gt;(A14taxstdlife+$E653),((Input!$I$156+Input!$I$122)*$I$7)-SUM($I653:BD653),((Input!$I$156+Input!$I$122)*$I$7)/A14taxstdlife))</f>
        <v>3.7589259938318118E-4</v>
      </c>
      <c r="BF653" s="164">
        <f>IF(A14taxstdlife="n/a","n/a",IF(BF$3&gt;(A14taxstdlife+$E653),((Input!$I$156+Input!$I$122)*$I$7)-SUM($I653:BE653),((Input!$I$156+Input!$I$122)*$I$7)/A14taxstdlife))</f>
        <v>0</v>
      </c>
      <c r="BG653" s="164">
        <f>IF(A14taxstdlife="n/a","n/a",IF(BG$3&gt;(A14taxstdlife+$E653),((Input!$I$156+Input!$I$122)*$I$7)-SUM($I653:BF653),((Input!$I$156+Input!$I$122)*$I$7)/A14taxstdlife))</f>
        <v>0</v>
      </c>
      <c r="BH653" s="164">
        <f>IF(A14taxstdlife="n/a","n/a",IF(BH$3&gt;(A14taxstdlife+$E653),((Input!$I$156+Input!$I$122)*$I$7)-SUM($I653:BG653),((Input!$I$156+Input!$I$122)*$I$7)/A14taxstdlife))</f>
        <v>0</v>
      </c>
      <c r="BI653" s="164">
        <f>IF(A14taxstdlife="n/a","n/a",IF(BI$3&gt;(A14taxstdlife+$E653),((Input!$I$156+Input!$I$122)*$I$7)-SUM($I653:BH653),((Input!$I$156+Input!$I$122)*$I$7)/A14taxstdlife))</f>
        <v>0</v>
      </c>
      <c r="BJ653" s="18"/>
      <c r="BK653" s="18"/>
      <c r="BL653"/>
      <c r="BM653"/>
      <c r="BN653"/>
      <c r="BO653"/>
      <c r="BP653"/>
      <c r="BQ653"/>
      <c r="BR653"/>
      <c r="BS653"/>
      <c r="BT653"/>
      <c r="BU653"/>
      <c r="BV653"/>
      <c r="BW653"/>
      <c r="BX653"/>
      <c r="BY653"/>
      <c r="BZ653"/>
      <c r="CA653"/>
      <c r="CB653"/>
      <c r="CC653"/>
      <c r="CD653"/>
      <c r="CE653"/>
      <c r="CF653"/>
      <c r="CG653"/>
      <c r="CH653"/>
      <c r="CI653"/>
      <c r="CJ653"/>
      <c r="CK653"/>
      <c r="CL653"/>
      <c r="CM653"/>
      <c r="CN653"/>
      <c r="CO653"/>
      <c r="CP653"/>
      <c r="CQ653"/>
      <c r="CR653"/>
      <c r="CS653"/>
      <c r="CT653"/>
      <c r="CU653"/>
      <c r="CV653"/>
      <c r="CW653"/>
      <c r="CX653"/>
      <c r="CY653"/>
      <c r="CZ653"/>
      <c r="DA653"/>
      <c r="DB653"/>
      <c r="DC653"/>
      <c r="DD653"/>
      <c r="DE653"/>
      <c r="DF653"/>
      <c r="DG653"/>
      <c r="DH653"/>
      <c r="DI653"/>
      <c r="DJ653"/>
      <c r="DK653"/>
      <c r="DL653"/>
      <c r="DM653"/>
      <c r="DN653"/>
      <c r="DO653"/>
      <c r="DP653"/>
      <c r="DQ653"/>
      <c r="DR653"/>
      <c r="DS653"/>
      <c r="DT653"/>
      <c r="DU653"/>
      <c r="DV653"/>
      <c r="DW653"/>
      <c r="DX653"/>
      <c r="DY653"/>
      <c r="DZ653"/>
      <c r="EA653"/>
      <c r="EB653"/>
      <c r="EC653"/>
      <c r="ED653"/>
      <c r="EE653"/>
      <c r="EF653"/>
      <c r="EG653"/>
      <c r="EH653"/>
      <c r="EI653"/>
      <c r="EJ653"/>
      <c r="EK653"/>
      <c r="EL653"/>
      <c r="EM653"/>
      <c r="EN653"/>
      <c r="EO653"/>
      <c r="EP653"/>
      <c r="EQ653"/>
      <c r="ER653"/>
      <c r="ES653"/>
      <c r="ET653"/>
      <c r="EU653"/>
      <c r="EV653"/>
      <c r="EW653"/>
      <c r="EX653"/>
      <c r="EY653"/>
      <c r="EZ653"/>
      <c r="FA653"/>
      <c r="FB653"/>
      <c r="FC653"/>
      <c r="FD653"/>
      <c r="FE653"/>
      <c r="FF653"/>
      <c r="FG653"/>
      <c r="FH653"/>
      <c r="FI653"/>
      <c r="FJ653"/>
      <c r="FK653"/>
      <c r="FL653"/>
      <c r="FM653"/>
      <c r="FN653"/>
      <c r="FO653"/>
      <c r="FP653"/>
      <c r="FQ653"/>
      <c r="FR653"/>
      <c r="FS653"/>
      <c r="FT653"/>
      <c r="FU653"/>
      <c r="FV653"/>
      <c r="FW653"/>
      <c r="FX653"/>
      <c r="FY653"/>
      <c r="FZ653"/>
      <c r="GA653"/>
      <c r="GB653"/>
      <c r="GC653"/>
      <c r="GD653"/>
      <c r="GE653"/>
      <c r="GF653"/>
      <c r="GG653"/>
      <c r="GH653"/>
      <c r="GI653"/>
      <c r="GJ653"/>
      <c r="GK653"/>
      <c r="GL653"/>
      <c r="GM653"/>
      <c r="GN653"/>
      <c r="GO653"/>
      <c r="GP653"/>
      <c r="GQ653"/>
      <c r="GR653"/>
      <c r="GS653"/>
      <c r="GT653"/>
      <c r="GU653"/>
      <c r="GV653"/>
      <c r="GW653"/>
      <c r="GX653"/>
      <c r="GY653"/>
      <c r="GZ653"/>
      <c r="HA653"/>
      <c r="HB653"/>
      <c r="HC653"/>
      <c r="HD653"/>
      <c r="HE653"/>
      <c r="HF653"/>
      <c r="HG653"/>
      <c r="HH653"/>
      <c r="HI653"/>
      <c r="HJ653"/>
      <c r="HK653"/>
      <c r="HL653"/>
      <c r="HM653"/>
      <c r="HN653"/>
      <c r="HO653"/>
      <c r="HP653"/>
      <c r="HQ653"/>
      <c r="HR653"/>
      <c r="HS653"/>
      <c r="HT653"/>
      <c r="HU653"/>
      <c r="HV653"/>
      <c r="HW653"/>
      <c r="HX653"/>
      <c r="HY653"/>
      <c r="HZ653"/>
      <c r="IA653"/>
      <c r="IB653"/>
      <c r="IC653"/>
      <c r="ID653"/>
      <c r="IE653"/>
      <c r="IF653"/>
      <c r="IG653"/>
      <c r="IH653"/>
      <c r="II653"/>
      <c r="IJ653"/>
      <c r="IK653"/>
      <c r="IL653"/>
      <c r="IM653"/>
      <c r="IN653"/>
      <c r="IO653"/>
      <c r="IP653"/>
      <c r="IQ653"/>
      <c r="IR653"/>
      <c r="IS653"/>
      <c r="IT653"/>
      <c r="IU653"/>
      <c r="IV653"/>
    </row>
    <row r="654" spans="1:256" s="5" customFormat="1" hidden="1" outlineLevel="2" x14ac:dyDescent="0.2">
      <c r="A654" s="18"/>
      <c r="B654" s="18"/>
      <c r="C654" s="36"/>
      <c r="D654" s="485"/>
      <c r="E654" s="283">
        <v>4</v>
      </c>
      <c r="F654" s="38"/>
      <c r="G654" s="306"/>
      <c r="H654" s="308"/>
      <c r="I654" s="308"/>
      <c r="J654" s="307"/>
      <c r="K654" s="164">
        <f>IF(A14taxstdlife="n/a","n/a",IF(K$3&gt;(A14taxstdlife+$E654),((Input!$J$156+Input!$J$122)*$J$7)-SUM($J654:J654),((Input!$J$156+Input!$J$122)*$J$7)/A14taxstdlife))</f>
        <v>6.4820464233653085E-4</v>
      </c>
      <c r="L654" s="164">
        <f>IF(A14taxstdlife="n/a","n/a",IF(L$3&gt;(A14taxstdlife+$E654),((Input!$J$156+Input!$J$122)*$J$7)-SUM($J654:K654),((Input!$J$156+Input!$J$122)*$J$7)/A14taxstdlife))</f>
        <v>6.4820464233653085E-4</v>
      </c>
      <c r="M654" s="164">
        <f>IF(A14taxstdlife="n/a","n/a",IF(M$3&gt;(A14taxstdlife+$E654),((Input!$J$156+Input!$J$122)*$J$7)-SUM($J654:L654),((Input!$J$156+Input!$J$122)*$J$7)/A14taxstdlife))</f>
        <v>6.4820464233653085E-4</v>
      </c>
      <c r="N654" s="164">
        <f>IF(A14taxstdlife="n/a","n/a",IF(N$3&gt;(A14taxstdlife+$E654),((Input!$J$156+Input!$J$122)*$J$7)-SUM($J654:M654),((Input!$J$156+Input!$J$122)*$J$7)/A14taxstdlife))</f>
        <v>6.4820464233653085E-4</v>
      </c>
      <c r="O654" s="164">
        <f>IF(A14taxstdlife="n/a","n/a",IF(O$3&gt;(A14taxstdlife+$E654),((Input!$J$156+Input!$J$122)*$J$7)-SUM($J654:N654),((Input!$J$156+Input!$J$122)*$J$7)/A14taxstdlife))</f>
        <v>6.4820464233653085E-4</v>
      </c>
      <c r="P654" s="164">
        <f>IF(A14taxstdlife="n/a","n/a",IF(P$3&gt;(A14taxstdlife+$E654),((Input!$J$156+Input!$J$122)*$J$7)-SUM($J654:O654),((Input!$J$156+Input!$J$122)*$J$7)/A14taxstdlife))</f>
        <v>6.4820464233653085E-4</v>
      </c>
      <c r="Q654" s="164">
        <f>IF(A14taxstdlife="n/a","n/a",IF(Q$3&gt;(A14taxstdlife+$E654),((Input!$J$156+Input!$J$122)*$J$7)-SUM($J654:P654),((Input!$J$156+Input!$J$122)*$J$7)/A14taxstdlife))</f>
        <v>6.4820464233653085E-4</v>
      </c>
      <c r="R654" s="164">
        <f>IF(A14taxstdlife="n/a","n/a",IF(R$3&gt;(A14taxstdlife+$E654),((Input!$J$156+Input!$J$122)*$J$7)-SUM($J654:Q654),((Input!$J$156+Input!$J$122)*$J$7)/A14taxstdlife))</f>
        <v>6.4820464233653085E-4</v>
      </c>
      <c r="S654" s="164">
        <f>IF(A14taxstdlife="n/a","n/a",IF(S$3&gt;(A14taxstdlife+$E654),((Input!$J$156+Input!$J$122)*$J$7)-SUM($J654:R654),((Input!$J$156+Input!$J$122)*$J$7)/A14taxstdlife))</f>
        <v>6.4820464233653085E-4</v>
      </c>
      <c r="T654" s="164">
        <f>IF(A14taxstdlife="n/a","n/a",IF(T$3&gt;(A14taxstdlife+$E654),((Input!$J$156+Input!$J$122)*$J$7)-SUM($J654:S654),((Input!$J$156+Input!$J$122)*$J$7)/A14taxstdlife))</f>
        <v>6.4820464233653085E-4</v>
      </c>
      <c r="U654" s="164">
        <f>IF(A14taxstdlife="n/a","n/a",IF(U$3&gt;(A14taxstdlife+$E654),((Input!$J$156+Input!$J$122)*$J$7)-SUM($J654:T654),((Input!$J$156+Input!$J$122)*$J$7)/A14taxstdlife))</f>
        <v>6.4820464233653085E-4</v>
      </c>
      <c r="V654" s="164">
        <f>IF(A14taxstdlife="n/a","n/a",IF(V$3&gt;(A14taxstdlife+$E654),((Input!$J$156+Input!$J$122)*$J$7)-SUM($J654:U654),((Input!$J$156+Input!$J$122)*$J$7)/A14taxstdlife))</f>
        <v>6.4820464233653085E-4</v>
      </c>
      <c r="W654" s="164">
        <f>IF(A14taxstdlife="n/a","n/a",IF(W$3&gt;(A14taxstdlife+$E654),((Input!$J$156+Input!$J$122)*$J$7)-SUM($J654:V654),((Input!$J$156+Input!$J$122)*$J$7)/A14taxstdlife))</f>
        <v>6.4820464233653085E-4</v>
      </c>
      <c r="X654" s="164">
        <f>IF(A14taxstdlife="n/a","n/a",IF(X$3&gt;(A14taxstdlife+$E654),((Input!$J$156+Input!$J$122)*$J$7)-SUM($J654:W654),((Input!$J$156+Input!$J$122)*$J$7)/A14taxstdlife))</f>
        <v>6.4820464233653085E-4</v>
      </c>
      <c r="Y654" s="164">
        <f>IF(A14taxstdlife="n/a","n/a",IF(Y$3&gt;(A14taxstdlife+$E654),((Input!$J$156+Input!$J$122)*$J$7)-SUM($J654:X654),((Input!$J$156+Input!$J$122)*$J$7)/A14taxstdlife))</f>
        <v>6.4820464233653085E-4</v>
      </c>
      <c r="Z654" s="164">
        <f>IF(A14taxstdlife="n/a","n/a",IF(Z$3&gt;(A14taxstdlife+$E654),((Input!$J$156+Input!$J$122)*$J$7)-SUM($J654:Y654),((Input!$J$156+Input!$J$122)*$J$7)/A14taxstdlife))</f>
        <v>6.4820464233653085E-4</v>
      </c>
      <c r="AA654" s="164">
        <f>IF(A14taxstdlife="n/a","n/a",IF(AA$3&gt;(A14taxstdlife+$E654),((Input!$J$156+Input!$J$122)*$J$7)-SUM($J654:Z654),((Input!$J$156+Input!$J$122)*$J$7)/A14taxstdlife))</f>
        <v>6.4820464233653085E-4</v>
      </c>
      <c r="AB654" s="164">
        <f>IF(A14taxstdlife="n/a","n/a",IF(AB$3&gt;(A14taxstdlife+$E654),((Input!$J$156+Input!$J$122)*$J$7)-SUM($J654:AA654),((Input!$J$156+Input!$J$122)*$J$7)/A14taxstdlife))</f>
        <v>6.4820464233653085E-4</v>
      </c>
      <c r="AC654" s="164">
        <f>IF(A14taxstdlife="n/a","n/a",IF(AC$3&gt;(A14taxstdlife+$E654),((Input!$J$156+Input!$J$122)*$J$7)-SUM($J654:AB654),((Input!$J$156+Input!$J$122)*$J$7)/A14taxstdlife))</f>
        <v>6.4820464233653085E-4</v>
      </c>
      <c r="AD654" s="164">
        <f>IF(A14taxstdlife="n/a","n/a",IF(AD$3&gt;(A14taxstdlife+$E654),((Input!$J$156+Input!$J$122)*$J$7)-SUM($J654:AC654),((Input!$J$156+Input!$J$122)*$J$7)/A14taxstdlife))</f>
        <v>6.4820464233653085E-4</v>
      </c>
      <c r="AE654" s="164">
        <f>IF(A14taxstdlife="n/a","n/a",IF(AE$3&gt;(A14taxstdlife+$E654),((Input!$J$156+Input!$J$122)*$J$7)-SUM($J654:AD654),((Input!$J$156+Input!$J$122)*$J$7)/A14taxstdlife))</f>
        <v>6.4820464233653085E-4</v>
      </c>
      <c r="AF654" s="164">
        <f>IF(A14taxstdlife="n/a","n/a",IF(AF$3&gt;(A14taxstdlife+$E654),((Input!$J$156+Input!$J$122)*$J$7)-SUM($J654:AE654),((Input!$J$156+Input!$J$122)*$J$7)/A14taxstdlife))</f>
        <v>6.4820464233653085E-4</v>
      </c>
      <c r="AG654" s="164">
        <f>IF(A14taxstdlife="n/a","n/a",IF(AG$3&gt;(A14taxstdlife+$E654),((Input!$J$156+Input!$J$122)*$J$7)-SUM($J654:AF654),((Input!$J$156+Input!$J$122)*$J$7)/A14taxstdlife))</f>
        <v>6.4820464233653085E-4</v>
      </c>
      <c r="AH654" s="164">
        <f>IF(A14taxstdlife="n/a","n/a",IF(AH$3&gt;(A14taxstdlife+$E654),((Input!$J$156+Input!$J$122)*$J$7)-SUM($J654:AG654),((Input!$J$156+Input!$J$122)*$J$7)/A14taxstdlife))</f>
        <v>6.4820464233653085E-4</v>
      </c>
      <c r="AI654" s="164">
        <f>IF(A14taxstdlife="n/a","n/a",IF(AI$3&gt;(A14taxstdlife+$E654),((Input!$J$156+Input!$J$122)*$J$7)-SUM($J654:AH654),((Input!$J$156+Input!$J$122)*$J$7)/A14taxstdlife))</f>
        <v>6.4820464233653085E-4</v>
      </c>
      <c r="AJ654" s="164">
        <f>IF(A14taxstdlife="n/a","n/a",IF(AJ$3&gt;(A14taxstdlife+$E654),((Input!$J$156+Input!$J$122)*$J$7)-SUM($J654:AI654),((Input!$J$156+Input!$J$122)*$J$7)/A14taxstdlife))</f>
        <v>6.4820464233653085E-4</v>
      </c>
      <c r="AK654" s="164">
        <f>IF(A14taxstdlife="n/a","n/a",IF(AK$3&gt;(A14taxstdlife+$E654),((Input!$J$156+Input!$J$122)*$J$7)-SUM($J654:AJ654),((Input!$J$156+Input!$J$122)*$J$7)/A14taxstdlife))</f>
        <v>6.4820464233653085E-4</v>
      </c>
      <c r="AL654" s="164">
        <f>IF(A14taxstdlife="n/a","n/a",IF(AL$3&gt;(A14taxstdlife+$E654),((Input!$J$156+Input!$J$122)*$J$7)-SUM($J654:AK654),((Input!$J$156+Input!$J$122)*$J$7)/A14taxstdlife))</f>
        <v>6.4820464233653085E-4</v>
      </c>
      <c r="AM654" s="164">
        <f>IF(A14taxstdlife="n/a","n/a",IF(AM$3&gt;(A14taxstdlife+$E654),((Input!$J$156+Input!$J$122)*$J$7)-SUM($J654:AL654),((Input!$J$156+Input!$J$122)*$J$7)/A14taxstdlife))</f>
        <v>6.4820464233653085E-4</v>
      </c>
      <c r="AN654" s="164">
        <f>IF(A14taxstdlife="n/a","n/a",IF(AN$3&gt;(A14taxstdlife+$E654),((Input!$J$156+Input!$J$122)*$J$7)-SUM($J654:AM654),((Input!$J$156+Input!$J$122)*$J$7)/A14taxstdlife))</f>
        <v>6.4820464233653085E-4</v>
      </c>
      <c r="AO654" s="164">
        <f>IF(A14taxstdlife="n/a","n/a",IF(AO$3&gt;(A14taxstdlife+$E654),((Input!$J$156+Input!$J$122)*$J$7)-SUM($J654:AN654),((Input!$J$156+Input!$J$122)*$J$7)/A14taxstdlife))</f>
        <v>6.4820464233653085E-4</v>
      </c>
      <c r="AP654" s="164">
        <f>IF(A14taxstdlife="n/a","n/a",IF(AP$3&gt;(A14taxstdlife+$E654),((Input!$J$156+Input!$J$122)*$J$7)-SUM($J654:AO654),((Input!$J$156+Input!$J$122)*$J$7)/A14taxstdlife))</f>
        <v>6.4820464233653085E-4</v>
      </c>
      <c r="AQ654" s="164">
        <f>IF(A14taxstdlife="n/a","n/a",IF(AQ$3&gt;(A14taxstdlife+$E654),((Input!$J$156+Input!$J$122)*$J$7)-SUM($J654:AP654),((Input!$J$156+Input!$J$122)*$J$7)/A14taxstdlife))</f>
        <v>6.4820464233653085E-4</v>
      </c>
      <c r="AR654" s="164">
        <f>IF(A14taxstdlife="n/a","n/a",IF(AR$3&gt;(A14taxstdlife+$E654),((Input!$J$156+Input!$J$122)*$J$7)-SUM($J654:AQ654),((Input!$J$156+Input!$J$122)*$J$7)/A14taxstdlife))</f>
        <v>6.4820464233653085E-4</v>
      </c>
      <c r="AS654" s="164">
        <f>IF(A14taxstdlife="n/a","n/a",IF(AS$3&gt;(A14taxstdlife+$E654),((Input!$J$156+Input!$J$122)*$J$7)-SUM($J654:AR654),((Input!$J$156+Input!$J$122)*$J$7)/A14taxstdlife))</f>
        <v>6.4820464233653085E-4</v>
      </c>
      <c r="AT654" s="164">
        <f>IF(A14taxstdlife="n/a","n/a",IF(AT$3&gt;(A14taxstdlife+$E654),((Input!$J$156+Input!$J$122)*$J$7)-SUM($J654:AS654),((Input!$J$156+Input!$J$122)*$J$7)/A14taxstdlife))</f>
        <v>6.4820464233653085E-4</v>
      </c>
      <c r="AU654" s="164">
        <f>IF(A14taxstdlife="n/a","n/a",IF(AU$3&gt;(A14taxstdlife+$E654),((Input!$J$156+Input!$J$122)*$J$7)-SUM($J654:AT654),((Input!$J$156+Input!$J$122)*$J$7)/A14taxstdlife))</f>
        <v>6.4820464233653085E-4</v>
      </c>
      <c r="AV654" s="164">
        <f>IF(A14taxstdlife="n/a","n/a",IF(AV$3&gt;(A14taxstdlife+$E654),((Input!$J$156+Input!$J$122)*$J$7)-SUM($J654:AU654),((Input!$J$156+Input!$J$122)*$J$7)/A14taxstdlife))</f>
        <v>6.4820464233653085E-4</v>
      </c>
      <c r="AW654" s="164">
        <f>IF(A14taxstdlife="n/a","n/a",IF(AW$3&gt;(A14taxstdlife+$E654),((Input!$J$156+Input!$J$122)*$J$7)-SUM($J654:AV654),((Input!$J$156+Input!$J$122)*$J$7)/A14taxstdlife))</f>
        <v>6.4820464233653085E-4</v>
      </c>
      <c r="AX654" s="164">
        <f>IF(A14taxstdlife="n/a","n/a",IF(AX$3&gt;(A14taxstdlife+$E654),((Input!$J$156+Input!$J$122)*$J$7)-SUM($J654:AW654),((Input!$J$156+Input!$J$122)*$J$7)/A14taxstdlife))</f>
        <v>6.4820464233653085E-4</v>
      </c>
      <c r="AY654" s="164">
        <f>IF(A14taxstdlife="n/a","n/a",IF(AY$3&gt;(A14taxstdlife+$E654),((Input!$J$156+Input!$J$122)*$J$7)-SUM($J654:AX654),((Input!$J$156+Input!$J$122)*$J$7)/A14taxstdlife))</f>
        <v>6.4820464233653085E-4</v>
      </c>
      <c r="AZ654" s="164">
        <f>IF(A14taxstdlife="n/a","n/a",IF(AZ$3&gt;(A14taxstdlife+$E654),((Input!$J$156+Input!$J$122)*$J$7)-SUM($J654:AY654),((Input!$J$156+Input!$J$122)*$J$7)/A14taxstdlife))</f>
        <v>6.4820464233653085E-4</v>
      </c>
      <c r="BA654" s="164">
        <f>IF(A14taxstdlife="n/a","n/a",IF(BA$3&gt;(A14taxstdlife+$E654),((Input!$J$156+Input!$J$122)*$J$7)-SUM($J654:AZ654),((Input!$J$156+Input!$J$122)*$J$7)/A14taxstdlife))</f>
        <v>6.4820464233653085E-4</v>
      </c>
      <c r="BB654" s="164">
        <f>IF(A14taxstdlife="n/a","n/a",IF(BB$3&gt;(A14taxstdlife+$E654),((Input!$J$156+Input!$J$122)*$J$7)-SUM($J654:BA654),((Input!$J$156+Input!$J$122)*$J$7)/A14taxstdlife))</f>
        <v>6.4820464233653085E-4</v>
      </c>
      <c r="BC654" s="164">
        <f>IF(A14taxstdlife="n/a","n/a",IF(BC$3&gt;(A14taxstdlife+$E654),((Input!$J$156+Input!$J$122)*$J$7)-SUM($J654:BB654),((Input!$J$156+Input!$J$122)*$J$7)/A14taxstdlife))</f>
        <v>6.4820464233653085E-4</v>
      </c>
      <c r="BD654" s="164">
        <f>IF(A14taxstdlife="n/a","n/a",IF(BD$3&gt;(A14taxstdlife+$E654),((Input!$J$156+Input!$J$122)*$J$7)-SUM($J654:BC654),((Input!$J$156+Input!$J$122)*$J$7)/A14taxstdlife))</f>
        <v>6.4820464233653085E-4</v>
      </c>
      <c r="BE654" s="164">
        <f>IF(A14taxstdlife="n/a","n/a",IF(BE$3&gt;(A14taxstdlife+$E654),((Input!$J$156+Input!$J$122)*$J$7)-SUM($J654:BD654),((Input!$J$156+Input!$J$122)*$J$7)/A14taxstdlife))</f>
        <v>6.4820464233653085E-4</v>
      </c>
      <c r="BF654" s="164">
        <f>IF(A14taxstdlife="n/a","n/a",IF(BF$3&gt;(A14taxstdlife+$E654),((Input!$J$156+Input!$J$122)*$J$7)-SUM($J654:BE654),((Input!$J$156+Input!$J$122)*$J$7)/A14taxstdlife))</f>
        <v>3.889227854019274E-4</v>
      </c>
      <c r="BG654" s="164">
        <f>IF(A14taxstdlife="n/a","n/a",IF(BG$3&gt;(A14taxstdlife+$E654),((Input!$J$156+Input!$J$122)*$J$7)-SUM($J654:BF654),((Input!$J$156+Input!$J$122)*$J$7)/A14taxstdlife))</f>
        <v>0</v>
      </c>
      <c r="BH654" s="164">
        <f>IF(A14taxstdlife="n/a","n/a",IF(BH$3&gt;(A14taxstdlife+$E654),((Input!$J$156+Input!$J$122)*$J$7)-SUM($J654:BG654),((Input!$J$156+Input!$J$122)*$J$7)/A14taxstdlife))</f>
        <v>0</v>
      </c>
      <c r="BI654" s="164">
        <f>IF(A14taxstdlife="n/a","n/a",IF(BI$3&gt;(A14taxstdlife+$E654),((Input!$J$156+Input!$J$122)*$J$7)-SUM($J654:BH654),((Input!$J$156+Input!$J$122)*$J$7)/A14taxstdlife))</f>
        <v>0</v>
      </c>
      <c r="BJ654" s="18"/>
      <c r="BK654" s="18"/>
      <c r="BL654"/>
      <c r="BM654"/>
      <c r="BN654"/>
      <c r="BO654"/>
      <c r="BP654"/>
      <c r="BQ654"/>
      <c r="BR654"/>
      <c r="BS654"/>
      <c r="BT654"/>
      <c r="BU654"/>
      <c r="BV654"/>
      <c r="BW654"/>
      <c r="BX654"/>
      <c r="BY654"/>
      <c r="BZ654"/>
      <c r="CA654"/>
      <c r="CB654"/>
      <c r="CC654"/>
      <c r="CD654"/>
      <c r="CE654"/>
      <c r="CF654"/>
      <c r="CG654"/>
      <c r="CH654"/>
      <c r="CI654"/>
      <c r="CJ654"/>
      <c r="CK654"/>
      <c r="CL654"/>
      <c r="CM654"/>
      <c r="CN654"/>
      <c r="CO654"/>
      <c r="CP654"/>
      <c r="CQ654"/>
      <c r="CR654"/>
      <c r="CS654"/>
      <c r="CT654"/>
      <c r="CU654"/>
      <c r="CV654"/>
      <c r="CW654"/>
      <c r="CX654"/>
      <c r="CY654"/>
      <c r="CZ654"/>
      <c r="DA654"/>
      <c r="DB654"/>
      <c r="DC654"/>
      <c r="DD654"/>
      <c r="DE654"/>
      <c r="DF654"/>
      <c r="DG654"/>
      <c r="DH654"/>
      <c r="DI654"/>
      <c r="DJ654"/>
      <c r="DK654"/>
      <c r="DL654"/>
      <c r="DM654"/>
      <c r="DN654"/>
      <c r="DO654"/>
      <c r="DP654"/>
      <c r="DQ654"/>
      <c r="DR654"/>
      <c r="DS654"/>
      <c r="DT654"/>
      <c r="DU654"/>
      <c r="DV654"/>
      <c r="DW654"/>
      <c r="DX654"/>
      <c r="DY654"/>
      <c r="DZ654"/>
      <c r="EA654"/>
      <c r="EB654"/>
      <c r="EC654"/>
      <c r="ED654"/>
      <c r="EE654"/>
      <c r="EF654"/>
      <c r="EG654"/>
      <c r="EH654"/>
      <c r="EI654"/>
      <c r="EJ654"/>
      <c r="EK654"/>
      <c r="EL654"/>
      <c r="EM654"/>
      <c r="EN654"/>
      <c r="EO654"/>
      <c r="EP654"/>
      <c r="EQ654"/>
      <c r="ER654"/>
      <c r="ES654"/>
      <c r="ET654"/>
      <c r="EU654"/>
      <c r="EV654"/>
      <c r="EW654"/>
      <c r="EX654"/>
      <c r="EY654"/>
      <c r="EZ654"/>
      <c r="FA654"/>
      <c r="FB654"/>
      <c r="FC654"/>
      <c r="FD654"/>
      <c r="FE654"/>
      <c r="FF654"/>
      <c r="FG654"/>
      <c r="FH654"/>
      <c r="FI654"/>
      <c r="FJ654"/>
      <c r="FK654"/>
      <c r="FL654"/>
      <c r="FM654"/>
      <c r="FN654"/>
      <c r="FO654"/>
      <c r="FP654"/>
      <c r="FQ654"/>
      <c r="FR654"/>
      <c r="FS654"/>
      <c r="FT654"/>
      <c r="FU654"/>
      <c r="FV654"/>
      <c r="FW654"/>
      <c r="FX654"/>
      <c r="FY654"/>
      <c r="FZ654"/>
      <c r="GA654"/>
      <c r="GB654"/>
      <c r="GC654"/>
      <c r="GD654"/>
      <c r="GE654"/>
      <c r="GF654"/>
      <c r="GG654"/>
      <c r="GH654"/>
      <c r="GI654"/>
      <c r="GJ654"/>
      <c r="GK654"/>
      <c r="GL654"/>
      <c r="GM654"/>
      <c r="GN654"/>
      <c r="GO654"/>
      <c r="GP654"/>
      <c r="GQ654"/>
      <c r="GR654"/>
      <c r="GS654"/>
      <c r="GT654"/>
      <c r="GU654"/>
      <c r="GV654"/>
      <c r="GW654"/>
      <c r="GX654"/>
      <c r="GY654"/>
      <c r="GZ654"/>
      <c r="HA654"/>
      <c r="HB654"/>
      <c r="HC654"/>
      <c r="HD654"/>
      <c r="HE654"/>
      <c r="HF654"/>
      <c r="HG654"/>
      <c r="HH654"/>
      <c r="HI654"/>
      <c r="HJ654"/>
      <c r="HK654"/>
      <c r="HL654"/>
      <c r="HM654"/>
      <c r="HN654"/>
      <c r="HO654"/>
      <c r="HP654"/>
      <c r="HQ654"/>
      <c r="HR654"/>
      <c r="HS654"/>
      <c r="HT654"/>
      <c r="HU654"/>
      <c r="HV654"/>
      <c r="HW654"/>
      <c r="HX654"/>
      <c r="HY654"/>
      <c r="HZ654"/>
      <c r="IA654"/>
      <c r="IB654"/>
      <c r="IC654"/>
      <c r="ID654"/>
      <c r="IE654"/>
      <c r="IF654"/>
      <c r="IG654"/>
      <c r="IH654"/>
      <c r="II654"/>
      <c r="IJ654"/>
      <c r="IK654"/>
      <c r="IL654"/>
      <c r="IM654"/>
      <c r="IN654"/>
      <c r="IO654"/>
      <c r="IP654"/>
      <c r="IQ654"/>
      <c r="IR654"/>
      <c r="IS654"/>
      <c r="IT654"/>
      <c r="IU654"/>
      <c r="IV654"/>
    </row>
    <row r="655" spans="1:256" s="5" customFormat="1" hidden="1" outlineLevel="2" x14ac:dyDescent="0.2">
      <c r="A655" s="18"/>
      <c r="B655" s="18"/>
      <c r="C655" s="36"/>
      <c r="D655" s="485"/>
      <c r="E655" s="283">
        <v>5</v>
      </c>
      <c r="F655" s="38"/>
      <c r="G655" s="306"/>
      <c r="H655" s="308"/>
      <c r="I655" s="308"/>
      <c r="J655" s="308"/>
      <c r="K655" s="307"/>
      <c r="L655" s="164">
        <f>IF(A14taxstdlife="n/a","n/a",IF(L$3&gt;(A14taxstdlife+$E655),((Input!$K$156+Input!$K$122)*$K$7)-SUM($K655:K655),((Input!$K$156+Input!$K$122)*$K$7)/A14taxstdlife))</f>
        <v>6.6293520697531733E-4</v>
      </c>
      <c r="M655" s="164">
        <f>IF(A14taxstdlife="n/a","n/a",IF(M$3&gt;(A14taxstdlife+$E655),((Input!$K$156+Input!$K$122)*$K$7)-SUM($K655:L655),((Input!$K$156+Input!$K$122)*$K$7)/A14taxstdlife))</f>
        <v>6.6293520697531733E-4</v>
      </c>
      <c r="N655" s="164">
        <f>IF(A14taxstdlife="n/a","n/a",IF(N$3&gt;(A14taxstdlife+$E655),((Input!$K$156+Input!$K$122)*$K$7)-SUM($K655:M655),((Input!$K$156+Input!$K$122)*$K$7)/A14taxstdlife))</f>
        <v>6.6293520697531733E-4</v>
      </c>
      <c r="O655" s="164">
        <f>IF(A14taxstdlife="n/a","n/a",IF(O$3&gt;(A14taxstdlife+$E655),((Input!$K$156+Input!$K$122)*$K$7)-SUM($K655:N655),((Input!$K$156+Input!$K$122)*$K$7)/A14taxstdlife))</f>
        <v>6.6293520697531733E-4</v>
      </c>
      <c r="P655" s="164">
        <f>IF(A14taxstdlife="n/a","n/a",IF(P$3&gt;(A14taxstdlife+$E655),((Input!$K$156+Input!$K$122)*$K$7)-SUM($K655:O655),((Input!$K$156+Input!$K$122)*$K$7)/A14taxstdlife))</f>
        <v>6.6293520697531733E-4</v>
      </c>
      <c r="Q655" s="164">
        <f>IF(A14taxstdlife="n/a","n/a",IF(Q$3&gt;(A14taxstdlife+$E655),((Input!$K$156+Input!$K$122)*$K$7)-SUM($K655:P655),((Input!$K$156+Input!$K$122)*$K$7)/A14taxstdlife))</f>
        <v>6.6293520697531733E-4</v>
      </c>
      <c r="R655" s="164">
        <f>IF(A14taxstdlife="n/a","n/a",IF(R$3&gt;(A14taxstdlife+$E655),((Input!$K$156+Input!$K$122)*$K$7)-SUM($K655:Q655),((Input!$K$156+Input!$K$122)*$K$7)/A14taxstdlife))</f>
        <v>6.6293520697531733E-4</v>
      </c>
      <c r="S655" s="164">
        <f>IF(A14taxstdlife="n/a","n/a",IF(S$3&gt;(A14taxstdlife+$E655),((Input!$K$156+Input!$K$122)*$K$7)-SUM($K655:R655),((Input!$K$156+Input!$K$122)*$K$7)/A14taxstdlife))</f>
        <v>6.6293520697531733E-4</v>
      </c>
      <c r="T655" s="164">
        <f>IF(A14taxstdlife="n/a","n/a",IF(T$3&gt;(A14taxstdlife+$E655),((Input!$K$156+Input!$K$122)*$K$7)-SUM($K655:S655),((Input!$K$156+Input!$K$122)*$K$7)/A14taxstdlife))</f>
        <v>6.6293520697531733E-4</v>
      </c>
      <c r="U655" s="164">
        <f>IF(A14taxstdlife="n/a","n/a",IF(U$3&gt;(A14taxstdlife+$E655),((Input!$K$156+Input!$K$122)*$K$7)-SUM($K655:T655),((Input!$K$156+Input!$K$122)*$K$7)/A14taxstdlife))</f>
        <v>6.6293520697531733E-4</v>
      </c>
      <c r="V655" s="164">
        <f>IF(A14taxstdlife="n/a","n/a",IF(V$3&gt;(A14taxstdlife+$E655),((Input!$K$156+Input!$K$122)*$K$7)-SUM($K655:U655),((Input!$K$156+Input!$K$122)*$K$7)/A14taxstdlife))</f>
        <v>6.6293520697531733E-4</v>
      </c>
      <c r="W655" s="164">
        <f>IF(A14taxstdlife="n/a","n/a",IF(W$3&gt;(A14taxstdlife+$E655),((Input!$K$156+Input!$K$122)*$K$7)-SUM($K655:V655),((Input!$K$156+Input!$K$122)*$K$7)/A14taxstdlife))</f>
        <v>6.6293520697531733E-4</v>
      </c>
      <c r="X655" s="164">
        <f>IF(A14taxstdlife="n/a","n/a",IF(X$3&gt;(A14taxstdlife+$E655),((Input!$K$156+Input!$K$122)*$K$7)-SUM($K655:W655),((Input!$K$156+Input!$K$122)*$K$7)/A14taxstdlife))</f>
        <v>6.6293520697531733E-4</v>
      </c>
      <c r="Y655" s="164">
        <f>IF(A14taxstdlife="n/a","n/a",IF(Y$3&gt;(A14taxstdlife+$E655),((Input!$K$156+Input!$K$122)*$K$7)-SUM($K655:X655),((Input!$K$156+Input!$K$122)*$K$7)/A14taxstdlife))</f>
        <v>6.6293520697531733E-4</v>
      </c>
      <c r="Z655" s="164">
        <f>IF(A14taxstdlife="n/a","n/a",IF(Z$3&gt;(A14taxstdlife+$E655),((Input!$K$156+Input!$K$122)*$K$7)-SUM($K655:Y655),((Input!$K$156+Input!$K$122)*$K$7)/A14taxstdlife))</f>
        <v>6.6293520697531733E-4</v>
      </c>
      <c r="AA655" s="164">
        <f>IF(A14taxstdlife="n/a","n/a",IF(AA$3&gt;(A14taxstdlife+$E655),((Input!$K$156+Input!$K$122)*$K$7)-SUM($K655:Z655),((Input!$K$156+Input!$K$122)*$K$7)/A14taxstdlife))</f>
        <v>6.6293520697531733E-4</v>
      </c>
      <c r="AB655" s="164">
        <f>IF(A14taxstdlife="n/a","n/a",IF(AB$3&gt;(A14taxstdlife+$E655),((Input!$K$156+Input!$K$122)*$K$7)-SUM($K655:AA655),((Input!$K$156+Input!$K$122)*$K$7)/A14taxstdlife))</f>
        <v>6.6293520697531733E-4</v>
      </c>
      <c r="AC655" s="164">
        <f>IF(A14taxstdlife="n/a","n/a",IF(AC$3&gt;(A14taxstdlife+$E655),((Input!$K$156+Input!$K$122)*$K$7)-SUM($K655:AB655),((Input!$K$156+Input!$K$122)*$K$7)/A14taxstdlife))</f>
        <v>6.6293520697531733E-4</v>
      </c>
      <c r="AD655" s="164">
        <f>IF(A14taxstdlife="n/a","n/a",IF(AD$3&gt;(A14taxstdlife+$E655),((Input!$K$156+Input!$K$122)*$K$7)-SUM($K655:AC655),((Input!$K$156+Input!$K$122)*$K$7)/A14taxstdlife))</f>
        <v>6.6293520697531733E-4</v>
      </c>
      <c r="AE655" s="164">
        <f>IF(A14taxstdlife="n/a","n/a",IF(AE$3&gt;(A14taxstdlife+$E655),((Input!$K$156+Input!$K$122)*$K$7)-SUM($K655:AD655),((Input!$K$156+Input!$K$122)*$K$7)/A14taxstdlife))</f>
        <v>6.6293520697531733E-4</v>
      </c>
      <c r="AF655" s="164">
        <f>IF(A14taxstdlife="n/a","n/a",IF(AF$3&gt;(A14taxstdlife+$E655),((Input!$K$156+Input!$K$122)*$K$7)-SUM($K655:AE655),((Input!$K$156+Input!$K$122)*$K$7)/A14taxstdlife))</f>
        <v>6.6293520697531733E-4</v>
      </c>
      <c r="AG655" s="164">
        <f>IF(A14taxstdlife="n/a","n/a",IF(AG$3&gt;(A14taxstdlife+$E655),((Input!$K$156+Input!$K$122)*$K$7)-SUM($K655:AF655),((Input!$K$156+Input!$K$122)*$K$7)/A14taxstdlife))</f>
        <v>6.6293520697531733E-4</v>
      </c>
      <c r="AH655" s="164">
        <f>IF(A14taxstdlife="n/a","n/a",IF(AH$3&gt;(A14taxstdlife+$E655),((Input!$K$156+Input!$K$122)*$K$7)-SUM($K655:AG655),((Input!$K$156+Input!$K$122)*$K$7)/A14taxstdlife))</f>
        <v>6.6293520697531733E-4</v>
      </c>
      <c r="AI655" s="164">
        <f>IF(A14taxstdlife="n/a","n/a",IF(AI$3&gt;(A14taxstdlife+$E655),((Input!$K$156+Input!$K$122)*$K$7)-SUM($K655:AH655),((Input!$K$156+Input!$K$122)*$K$7)/A14taxstdlife))</f>
        <v>6.6293520697531733E-4</v>
      </c>
      <c r="AJ655" s="164">
        <f>IF(A14taxstdlife="n/a","n/a",IF(AJ$3&gt;(A14taxstdlife+$E655),((Input!$K$156+Input!$K$122)*$K$7)-SUM($K655:AI655),((Input!$K$156+Input!$K$122)*$K$7)/A14taxstdlife))</f>
        <v>6.6293520697531733E-4</v>
      </c>
      <c r="AK655" s="164">
        <f>IF(A14taxstdlife="n/a","n/a",IF(AK$3&gt;(A14taxstdlife+$E655),((Input!$K$156+Input!$K$122)*$K$7)-SUM($K655:AJ655),((Input!$K$156+Input!$K$122)*$K$7)/A14taxstdlife))</f>
        <v>6.6293520697531733E-4</v>
      </c>
      <c r="AL655" s="164">
        <f>IF(A14taxstdlife="n/a","n/a",IF(AL$3&gt;(A14taxstdlife+$E655),((Input!$K$156+Input!$K$122)*$K$7)-SUM($K655:AK655),((Input!$K$156+Input!$K$122)*$K$7)/A14taxstdlife))</f>
        <v>6.6293520697531733E-4</v>
      </c>
      <c r="AM655" s="164">
        <f>IF(A14taxstdlife="n/a","n/a",IF(AM$3&gt;(A14taxstdlife+$E655),((Input!$K$156+Input!$K$122)*$K$7)-SUM($K655:AL655),((Input!$K$156+Input!$K$122)*$K$7)/A14taxstdlife))</f>
        <v>6.6293520697531733E-4</v>
      </c>
      <c r="AN655" s="164">
        <f>IF(A14taxstdlife="n/a","n/a",IF(AN$3&gt;(A14taxstdlife+$E655),((Input!$K$156+Input!$K$122)*$K$7)-SUM($K655:AM655),((Input!$K$156+Input!$K$122)*$K$7)/A14taxstdlife))</f>
        <v>6.6293520697531733E-4</v>
      </c>
      <c r="AO655" s="164">
        <f>IF(A14taxstdlife="n/a","n/a",IF(AO$3&gt;(A14taxstdlife+$E655),((Input!$K$156+Input!$K$122)*$K$7)-SUM($K655:AN655),((Input!$K$156+Input!$K$122)*$K$7)/A14taxstdlife))</f>
        <v>6.6293520697531733E-4</v>
      </c>
      <c r="AP655" s="164">
        <f>IF(A14taxstdlife="n/a","n/a",IF(AP$3&gt;(A14taxstdlife+$E655),((Input!$K$156+Input!$K$122)*$K$7)-SUM($K655:AO655),((Input!$K$156+Input!$K$122)*$K$7)/A14taxstdlife))</f>
        <v>6.6293520697531733E-4</v>
      </c>
      <c r="AQ655" s="164">
        <f>IF(A14taxstdlife="n/a","n/a",IF(AQ$3&gt;(A14taxstdlife+$E655),((Input!$K$156+Input!$K$122)*$K$7)-SUM($K655:AP655),((Input!$K$156+Input!$K$122)*$K$7)/A14taxstdlife))</f>
        <v>6.6293520697531733E-4</v>
      </c>
      <c r="AR655" s="164">
        <f>IF(A14taxstdlife="n/a","n/a",IF(AR$3&gt;(A14taxstdlife+$E655),((Input!$K$156+Input!$K$122)*$K$7)-SUM($K655:AQ655),((Input!$K$156+Input!$K$122)*$K$7)/A14taxstdlife))</f>
        <v>6.6293520697531733E-4</v>
      </c>
      <c r="AS655" s="164">
        <f>IF(A14taxstdlife="n/a","n/a",IF(AS$3&gt;(A14taxstdlife+$E655),((Input!$K$156+Input!$K$122)*$K$7)-SUM($K655:AR655),((Input!$K$156+Input!$K$122)*$K$7)/A14taxstdlife))</f>
        <v>6.6293520697531733E-4</v>
      </c>
      <c r="AT655" s="164">
        <f>IF(A14taxstdlife="n/a","n/a",IF(AT$3&gt;(A14taxstdlife+$E655),((Input!$K$156+Input!$K$122)*$K$7)-SUM($K655:AS655),((Input!$K$156+Input!$K$122)*$K$7)/A14taxstdlife))</f>
        <v>6.6293520697531733E-4</v>
      </c>
      <c r="AU655" s="164">
        <f>IF(A14taxstdlife="n/a","n/a",IF(AU$3&gt;(A14taxstdlife+$E655),((Input!$K$156+Input!$K$122)*$K$7)-SUM($K655:AT655),((Input!$K$156+Input!$K$122)*$K$7)/A14taxstdlife))</f>
        <v>6.6293520697531733E-4</v>
      </c>
      <c r="AV655" s="164">
        <f>IF(A14taxstdlife="n/a","n/a",IF(AV$3&gt;(A14taxstdlife+$E655),((Input!$K$156+Input!$K$122)*$K$7)-SUM($K655:AU655),((Input!$K$156+Input!$K$122)*$K$7)/A14taxstdlife))</f>
        <v>6.6293520697531733E-4</v>
      </c>
      <c r="AW655" s="164">
        <f>IF(A14taxstdlife="n/a","n/a",IF(AW$3&gt;(A14taxstdlife+$E655),((Input!$K$156+Input!$K$122)*$K$7)-SUM($K655:AV655),((Input!$K$156+Input!$K$122)*$K$7)/A14taxstdlife))</f>
        <v>6.6293520697531733E-4</v>
      </c>
      <c r="AX655" s="164">
        <f>IF(A14taxstdlife="n/a","n/a",IF(AX$3&gt;(A14taxstdlife+$E655),((Input!$K$156+Input!$K$122)*$K$7)-SUM($K655:AW655),((Input!$K$156+Input!$K$122)*$K$7)/A14taxstdlife))</f>
        <v>6.6293520697531733E-4</v>
      </c>
      <c r="AY655" s="164">
        <f>IF(A14taxstdlife="n/a","n/a",IF(AY$3&gt;(A14taxstdlife+$E655),((Input!$K$156+Input!$K$122)*$K$7)-SUM($K655:AX655),((Input!$K$156+Input!$K$122)*$K$7)/A14taxstdlife))</f>
        <v>6.6293520697531733E-4</v>
      </c>
      <c r="AZ655" s="164">
        <f>IF(A14taxstdlife="n/a","n/a",IF(AZ$3&gt;(A14taxstdlife+$E655),((Input!$K$156+Input!$K$122)*$K$7)-SUM($K655:AY655),((Input!$K$156+Input!$K$122)*$K$7)/A14taxstdlife))</f>
        <v>6.6293520697531733E-4</v>
      </c>
      <c r="BA655" s="164">
        <f>IF(A14taxstdlife="n/a","n/a",IF(BA$3&gt;(A14taxstdlife+$E655),((Input!$K$156+Input!$K$122)*$K$7)-SUM($K655:AZ655),((Input!$K$156+Input!$K$122)*$K$7)/A14taxstdlife))</f>
        <v>6.6293520697531733E-4</v>
      </c>
      <c r="BB655" s="164">
        <f>IF(A14taxstdlife="n/a","n/a",IF(BB$3&gt;(A14taxstdlife+$E655),((Input!$K$156+Input!$K$122)*$K$7)-SUM($K655:BA655),((Input!$K$156+Input!$K$122)*$K$7)/A14taxstdlife))</f>
        <v>6.6293520697531733E-4</v>
      </c>
      <c r="BC655" s="164">
        <f>IF(A14taxstdlife="n/a","n/a",IF(BC$3&gt;(A14taxstdlife+$E655),((Input!$K$156+Input!$K$122)*$K$7)-SUM($K655:BB655),((Input!$K$156+Input!$K$122)*$K$7)/A14taxstdlife))</f>
        <v>6.6293520697531733E-4</v>
      </c>
      <c r="BD655" s="164">
        <f>IF(A14taxstdlife="n/a","n/a",IF(BD$3&gt;(A14taxstdlife+$E655),((Input!$K$156+Input!$K$122)*$K$7)-SUM($K655:BC655),((Input!$K$156+Input!$K$122)*$K$7)/A14taxstdlife))</f>
        <v>6.6293520697531733E-4</v>
      </c>
      <c r="BE655" s="164">
        <f>IF(A14taxstdlife="n/a","n/a",IF(BE$3&gt;(A14taxstdlife+$E655),((Input!$K$156+Input!$K$122)*$K$7)-SUM($K655:BD655),((Input!$K$156+Input!$K$122)*$K$7)/A14taxstdlife))</f>
        <v>6.6293520697531733E-4</v>
      </c>
      <c r="BF655" s="164">
        <f>IF(A14taxstdlife="n/a","n/a",IF(BF$3&gt;(A14taxstdlife+$E655),((Input!$K$156+Input!$K$122)*$K$7)-SUM($K655:BE655),((Input!$K$156+Input!$K$122)*$K$7)/A14taxstdlife))</f>
        <v>6.6293520697531733E-4</v>
      </c>
      <c r="BG655" s="164">
        <f>IF(A14taxstdlife="n/a","n/a",IF(BG$3&gt;(A14taxstdlife+$E655),((Input!$K$156+Input!$K$122)*$K$7)-SUM($K655:BF655),((Input!$K$156+Input!$K$122)*$K$7)/A14taxstdlife))</f>
        <v>3.9776112418516557E-4</v>
      </c>
      <c r="BH655" s="164">
        <f>IF(A14taxstdlife="n/a","n/a",IF(BH$3&gt;(A14taxstdlife+$E655),((Input!$K$156+Input!$K$122)*$K$7)-SUM($K655:BG655),((Input!$K$156+Input!$K$122)*$K$7)/A14taxstdlife))</f>
        <v>0</v>
      </c>
      <c r="BI655" s="164">
        <f>IF(A14taxstdlife="n/a","n/a",IF(BI$3&gt;(A14taxstdlife+$E655),((Input!$K$156+Input!$K$122)*$K$7)-SUM($K655:BH655),((Input!$K$156+Input!$K$122)*$K$7)/A14taxstdlife))</f>
        <v>0</v>
      </c>
      <c r="BJ655" s="18"/>
      <c r="BK655" s="18"/>
      <c r="BL655"/>
      <c r="BM655"/>
      <c r="BN655"/>
      <c r="BO655"/>
      <c r="BP655"/>
      <c r="BQ655"/>
      <c r="BR655"/>
      <c r="BS655"/>
      <c r="BT655"/>
      <c r="BU655"/>
      <c r="BV655"/>
      <c r="BW655"/>
      <c r="BX655"/>
      <c r="BY655"/>
      <c r="BZ655"/>
      <c r="CA655"/>
      <c r="CB655"/>
      <c r="CC655"/>
      <c r="CD655"/>
      <c r="CE655"/>
      <c r="CF655"/>
      <c r="CG655"/>
      <c r="CH655"/>
      <c r="CI655"/>
      <c r="CJ655"/>
      <c r="CK655"/>
      <c r="CL655"/>
      <c r="CM655"/>
      <c r="CN655"/>
      <c r="CO655"/>
      <c r="CP655"/>
      <c r="CQ655"/>
      <c r="CR655"/>
      <c r="CS655"/>
      <c r="CT655"/>
      <c r="CU655"/>
      <c r="CV655"/>
      <c r="CW655"/>
      <c r="CX655"/>
      <c r="CY655"/>
      <c r="CZ655"/>
      <c r="DA655"/>
      <c r="DB655"/>
      <c r="DC655"/>
      <c r="DD655"/>
      <c r="DE655"/>
      <c r="DF655"/>
      <c r="DG655"/>
      <c r="DH655"/>
      <c r="DI655"/>
      <c r="DJ655"/>
      <c r="DK655"/>
      <c r="DL655"/>
      <c r="DM655"/>
      <c r="DN655"/>
      <c r="DO655"/>
      <c r="DP655"/>
      <c r="DQ655"/>
      <c r="DR655"/>
      <c r="DS655"/>
      <c r="DT655"/>
      <c r="DU655"/>
      <c r="DV655"/>
      <c r="DW655"/>
      <c r="DX655"/>
      <c r="DY655"/>
      <c r="DZ655"/>
      <c r="EA655"/>
      <c r="EB655"/>
      <c r="EC655"/>
      <c r="ED655"/>
      <c r="EE655"/>
      <c r="EF655"/>
      <c r="EG655"/>
      <c r="EH655"/>
      <c r="EI655"/>
      <c r="EJ655"/>
      <c r="EK655"/>
      <c r="EL655"/>
      <c r="EM655"/>
      <c r="EN655"/>
      <c r="EO655"/>
      <c r="EP655"/>
      <c r="EQ655"/>
      <c r="ER655"/>
      <c r="ES655"/>
      <c r="ET655"/>
      <c r="EU655"/>
      <c r="EV655"/>
      <c r="EW655"/>
      <c r="EX655"/>
      <c r="EY655"/>
      <c r="EZ655"/>
      <c r="FA655"/>
      <c r="FB655"/>
      <c r="FC655"/>
      <c r="FD655"/>
      <c r="FE655"/>
      <c r="FF655"/>
      <c r="FG655"/>
      <c r="FH655"/>
      <c r="FI655"/>
      <c r="FJ655"/>
      <c r="FK655"/>
      <c r="FL655"/>
      <c r="FM655"/>
      <c r="FN655"/>
      <c r="FO655"/>
      <c r="FP655"/>
      <c r="FQ655"/>
      <c r="FR655"/>
      <c r="FS655"/>
      <c r="FT655"/>
      <c r="FU655"/>
      <c r="FV655"/>
      <c r="FW655"/>
      <c r="FX655"/>
      <c r="FY655"/>
      <c r="FZ655"/>
      <c r="GA655"/>
      <c r="GB655"/>
      <c r="GC655"/>
      <c r="GD655"/>
      <c r="GE655"/>
      <c r="GF655"/>
      <c r="GG655"/>
      <c r="GH655"/>
      <c r="GI655"/>
      <c r="GJ655"/>
      <c r="GK655"/>
      <c r="GL655"/>
      <c r="GM655"/>
      <c r="GN655"/>
      <c r="GO655"/>
      <c r="GP655"/>
      <c r="GQ655"/>
      <c r="GR655"/>
      <c r="GS655"/>
      <c r="GT655"/>
      <c r="GU655"/>
      <c r="GV655"/>
      <c r="GW655"/>
      <c r="GX655"/>
      <c r="GY655"/>
      <c r="GZ655"/>
      <c r="HA655"/>
      <c r="HB655"/>
      <c r="HC655"/>
      <c r="HD655"/>
      <c r="HE655"/>
      <c r="HF655"/>
      <c r="HG655"/>
      <c r="HH655"/>
      <c r="HI655"/>
      <c r="HJ655"/>
      <c r="HK655"/>
      <c r="HL655"/>
      <c r="HM655"/>
      <c r="HN655"/>
      <c r="HO655"/>
      <c r="HP655"/>
      <c r="HQ655"/>
      <c r="HR655"/>
      <c r="HS655"/>
      <c r="HT655"/>
      <c r="HU655"/>
      <c r="HV655"/>
      <c r="HW655"/>
      <c r="HX655"/>
      <c r="HY655"/>
      <c r="HZ655"/>
      <c r="IA655"/>
      <c r="IB655"/>
      <c r="IC655"/>
      <c r="ID655"/>
      <c r="IE655"/>
      <c r="IF655"/>
      <c r="IG655"/>
      <c r="IH655"/>
      <c r="II655"/>
      <c r="IJ655"/>
      <c r="IK655"/>
      <c r="IL655"/>
      <c r="IM655"/>
      <c r="IN655"/>
      <c r="IO655"/>
      <c r="IP655"/>
      <c r="IQ655"/>
      <c r="IR655"/>
      <c r="IS655"/>
      <c r="IT655"/>
      <c r="IU655"/>
      <c r="IV655"/>
    </row>
    <row r="656" spans="1:256" s="5" customFormat="1" hidden="1" outlineLevel="2" x14ac:dyDescent="0.2">
      <c r="A656" s="18"/>
      <c r="B656" s="18"/>
      <c r="C656" s="36"/>
      <c r="D656" s="485"/>
      <c r="E656" s="283">
        <v>6</v>
      </c>
      <c r="F656" s="38"/>
      <c r="G656" s="306"/>
      <c r="H656" s="308"/>
      <c r="I656" s="308"/>
      <c r="J656" s="308"/>
      <c r="K656" s="308"/>
      <c r="L656" s="307"/>
      <c r="M656" s="164">
        <f>IF(A14taxstdlife="n/a","n/a",IF(M$3&gt;(A14taxstdlife+$E656),((Input!$L$156+Input!$L$122)*$L$7)-SUM($L656:L656),((Input!$L$156+Input!$L$122)*$L$7)/A14taxstdlife))</f>
        <v>0</v>
      </c>
      <c r="N656" s="164">
        <f>IF(A14taxstdlife="n/a","n/a",IF(N$3&gt;(A14taxstdlife+$E656),((Input!$L$156+Input!$L$122)*$L$7)-SUM($L656:M656),((Input!$L$156+Input!$L$122)*$L$7)/A14taxstdlife))</f>
        <v>0</v>
      </c>
      <c r="O656" s="164">
        <f>IF(A14taxstdlife="n/a","n/a",IF(O$3&gt;(A14taxstdlife+$E656),((Input!$L$156+Input!$L$122)*$L$7)-SUM($L656:N656),((Input!$L$156+Input!$L$122)*$L$7)/A14taxstdlife))</f>
        <v>0</v>
      </c>
      <c r="P656" s="164">
        <f>IF(A14taxstdlife="n/a","n/a",IF(P$3&gt;(A14taxstdlife+$E656),((Input!$L$156+Input!$L$122)*$L$7)-SUM($L656:O656),((Input!$L$156+Input!$L$122)*$L$7)/A14taxstdlife))</f>
        <v>0</v>
      </c>
      <c r="Q656" s="164">
        <f>IF(A14taxstdlife="n/a","n/a",IF(Q$3&gt;(A14taxstdlife+$E656),((Input!$L$156+Input!$L$122)*$L$7)-SUM($L656:P656),((Input!$L$156+Input!$L$122)*$L$7)/A14taxstdlife))</f>
        <v>0</v>
      </c>
      <c r="R656" s="164">
        <f>IF(A14taxstdlife="n/a","n/a",IF(R$3&gt;(A14taxstdlife+$E656),((Input!$L$156+Input!$L$122)*$L$7)-SUM($L656:Q656),((Input!$L$156+Input!$L$122)*$L$7)/A14taxstdlife))</f>
        <v>0</v>
      </c>
      <c r="S656" s="164">
        <f>IF(A14taxstdlife="n/a","n/a",IF(S$3&gt;(A14taxstdlife+$E656),((Input!$L$156+Input!$L$122)*$L$7)-SUM($L656:R656),((Input!$L$156+Input!$L$122)*$L$7)/A14taxstdlife))</f>
        <v>0</v>
      </c>
      <c r="T656" s="164">
        <f>IF(A14taxstdlife="n/a","n/a",IF(T$3&gt;(A14taxstdlife+$E656),((Input!$L$156+Input!$L$122)*$L$7)-SUM($L656:S656),((Input!$L$156+Input!$L$122)*$L$7)/A14taxstdlife))</f>
        <v>0</v>
      </c>
      <c r="U656" s="164">
        <f>IF(A14taxstdlife="n/a","n/a",IF(U$3&gt;(A14taxstdlife+$E656),((Input!$L$156+Input!$L$122)*$L$7)-SUM($L656:T656),((Input!$L$156+Input!$L$122)*$L$7)/A14taxstdlife))</f>
        <v>0</v>
      </c>
      <c r="V656" s="164">
        <f>IF(A14taxstdlife="n/a","n/a",IF(V$3&gt;(A14taxstdlife+$E656),((Input!$L$156+Input!$L$122)*$L$7)-SUM($L656:U656),((Input!$L$156+Input!$L$122)*$L$7)/A14taxstdlife))</f>
        <v>0</v>
      </c>
      <c r="W656" s="164">
        <f>IF(A14taxstdlife="n/a","n/a",IF(W$3&gt;(A14taxstdlife+$E656),((Input!$L$156+Input!$L$122)*$L$7)-SUM($L656:V656),((Input!$L$156+Input!$L$122)*$L$7)/A14taxstdlife))</f>
        <v>0</v>
      </c>
      <c r="X656" s="164">
        <f>IF(A14taxstdlife="n/a","n/a",IF(X$3&gt;(A14taxstdlife+$E656),((Input!$L$156+Input!$L$122)*$L$7)-SUM($L656:W656),((Input!$L$156+Input!$L$122)*$L$7)/A14taxstdlife))</f>
        <v>0</v>
      </c>
      <c r="Y656" s="164">
        <f>IF(A14taxstdlife="n/a","n/a",IF(Y$3&gt;(A14taxstdlife+$E656),((Input!$L$156+Input!$L$122)*$L$7)-SUM($L656:X656),((Input!$L$156+Input!$L$122)*$L$7)/A14taxstdlife))</f>
        <v>0</v>
      </c>
      <c r="Z656" s="164">
        <f>IF(A14taxstdlife="n/a","n/a",IF(Z$3&gt;(A14taxstdlife+$E656),((Input!$L$156+Input!$L$122)*$L$7)-SUM($L656:Y656),((Input!$L$156+Input!$L$122)*$L$7)/A14taxstdlife))</f>
        <v>0</v>
      </c>
      <c r="AA656" s="164">
        <f>IF(A14taxstdlife="n/a","n/a",IF(AA$3&gt;(A14taxstdlife+$E656),((Input!$L$156+Input!$L$122)*$L$7)-SUM($L656:Z656),((Input!$L$156+Input!$L$122)*$L$7)/A14taxstdlife))</f>
        <v>0</v>
      </c>
      <c r="AB656" s="164">
        <f>IF(A14taxstdlife="n/a","n/a",IF(AB$3&gt;(A14taxstdlife+$E656),((Input!$L$156+Input!$L$122)*$L$7)-SUM($L656:AA656),((Input!$L$156+Input!$L$122)*$L$7)/A14taxstdlife))</f>
        <v>0</v>
      </c>
      <c r="AC656" s="164">
        <f>IF(A14taxstdlife="n/a","n/a",IF(AC$3&gt;(A14taxstdlife+$E656),((Input!$L$156+Input!$L$122)*$L$7)-SUM($L656:AB656),((Input!$L$156+Input!$L$122)*$L$7)/A14taxstdlife))</f>
        <v>0</v>
      </c>
      <c r="AD656" s="164">
        <f>IF(A14taxstdlife="n/a","n/a",IF(AD$3&gt;(A14taxstdlife+$E656),((Input!$L$156+Input!$L$122)*$L$7)-SUM($L656:AC656),((Input!$L$156+Input!$L$122)*$L$7)/A14taxstdlife))</f>
        <v>0</v>
      </c>
      <c r="AE656" s="164">
        <f>IF(A14taxstdlife="n/a","n/a",IF(AE$3&gt;(A14taxstdlife+$E656),((Input!$L$156+Input!$L$122)*$L$7)-SUM($L656:AD656),((Input!$L$156+Input!$L$122)*$L$7)/A14taxstdlife))</f>
        <v>0</v>
      </c>
      <c r="AF656" s="164">
        <f>IF(A14taxstdlife="n/a","n/a",IF(AF$3&gt;(A14taxstdlife+$E656),((Input!$L$156+Input!$L$122)*$L$7)-SUM($L656:AE656),((Input!$L$156+Input!$L$122)*$L$7)/A14taxstdlife))</f>
        <v>0</v>
      </c>
      <c r="AG656" s="164">
        <f>IF(A14taxstdlife="n/a","n/a",IF(AG$3&gt;(A14taxstdlife+$E656),((Input!$L$156+Input!$L$122)*$L$7)-SUM($L656:AF656),((Input!$L$156+Input!$L$122)*$L$7)/A14taxstdlife))</f>
        <v>0</v>
      </c>
      <c r="AH656" s="164">
        <f>IF(A14taxstdlife="n/a","n/a",IF(AH$3&gt;(A14taxstdlife+$E656),((Input!$L$156+Input!$L$122)*$L$7)-SUM($L656:AG656),((Input!$L$156+Input!$L$122)*$L$7)/A14taxstdlife))</f>
        <v>0</v>
      </c>
      <c r="AI656" s="164">
        <f>IF(A14taxstdlife="n/a","n/a",IF(AI$3&gt;(A14taxstdlife+$E656),((Input!$L$156+Input!$L$122)*$L$7)-SUM($L656:AH656),((Input!$L$156+Input!$L$122)*$L$7)/A14taxstdlife))</f>
        <v>0</v>
      </c>
      <c r="AJ656" s="164">
        <f>IF(A14taxstdlife="n/a","n/a",IF(AJ$3&gt;(A14taxstdlife+$E656),((Input!$L$156+Input!$L$122)*$L$7)-SUM($L656:AI656),((Input!$L$156+Input!$L$122)*$L$7)/A14taxstdlife))</f>
        <v>0</v>
      </c>
      <c r="AK656" s="164">
        <f>IF(A14taxstdlife="n/a","n/a",IF(AK$3&gt;(A14taxstdlife+$E656),((Input!$L$156+Input!$L$122)*$L$7)-SUM($L656:AJ656),((Input!$L$156+Input!$L$122)*$L$7)/A14taxstdlife))</f>
        <v>0</v>
      </c>
      <c r="AL656" s="164">
        <f>IF(A14taxstdlife="n/a","n/a",IF(AL$3&gt;(A14taxstdlife+$E656),((Input!$L$156+Input!$L$122)*$L$7)-SUM($L656:AK656),((Input!$L$156+Input!$L$122)*$L$7)/A14taxstdlife))</f>
        <v>0</v>
      </c>
      <c r="AM656" s="164">
        <f>IF(A14taxstdlife="n/a","n/a",IF(AM$3&gt;(A14taxstdlife+$E656),((Input!$L$156+Input!$L$122)*$L$7)-SUM($L656:AL656),((Input!$L$156+Input!$L$122)*$L$7)/A14taxstdlife))</f>
        <v>0</v>
      </c>
      <c r="AN656" s="164">
        <f>IF(A14taxstdlife="n/a","n/a",IF(AN$3&gt;(A14taxstdlife+$E656),((Input!$L$156+Input!$L$122)*$L$7)-SUM($L656:AM656),((Input!$L$156+Input!$L$122)*$L$7)/A14taxstdlife))</f>
        <v>0</v>
      </c>
      <c r="AO656" s="164">
        <f>IF(A14taxstdlife="n/a","n/a",IF(AO$3&gt;(A14taxstdlife+$E656),((Input!$L$156+Input!$L$122)*$L$7)-SUM($L656:AN656),((Input!$L$156+Input!$L$122)*$L$7)/A14taxstdlife))</f>
        <v>0</v>
      </c>
      <c r="AP656" s="164">
        <f>IF(A14taxstdlife="n/a","n/a",IF(AP$3&gt;(A14taxstdlife+$E656),((Input!$L$156+Input!$L$122)*$L$7)-SUM($L656:AO656),((Input!$L$156+Input!$L$122)*$L$7)/A14taxstdlife))</f>
        <v>0</v>
      </c>
      <c r="AQ656" s="164">
        <f>IF(A14taxstdlife="n/a","n/a",IF(AQ$3&gt;(A14taxstdlife+$E656),((Input!$L$156+Input!$L$122)*$L$7)-SUM($L656:AP656),((Input!$L$156+Input!$L$122)*$L$7)/A14taxstdlife))</f>
        <v>0</v>
      </c>
      <c r="AR656" s="164">
        <f>IF(A14taxstdlife="n/a","n/a",IF(AR$3&gt;(A14taxstdlife+$E656),((Input!$L$156+Input!$L$122)*$L$7)-SUM($L656:AQ656),((Input!$L$156+Input!$L$122)*$L$7)/A14taxstdlife))</f>
        <v>0</v>
      </c>
      <c r="AS656" s="164">
        <f>IF(A14taxstdlife="n/a","n/a",IF(AS$3&gt;(A14taxstdlife+$E656),((Input!$L$156+Input!$L$122)*$L$7)-SUM($L656:AR656),((Input!$L$156+Input!$L$122)*$L$7)/A14taxstdlife))</f>
        <v>0</v>
      </c>
      <c r="AT656" s="164">
        <f>IF(A14taxstdlife="n/a","n/a",IF(AT$3&gt;(A14taxstdlife+$E656),((Input!$L$156+Input!$L$122)*$L$7)-SUM($L656:AS656),((Input!$L$156+Input!$L$122)*$L$7)/A14taxstdlife))</f>
        <v>0</v>
      </c>
      <c r="AU656" s="164">
        <f>IF(A14taxstdlife="n/a","n/a",IF(AU$3&gt;(A14taxstdlife+$E656),((Input!$L$156+Input!$L$122)*$L$7)-SUM($L656:AT656),((Input!$L$156+Input!$L$122)*$L$7)/A14taxstdlife))</f>
        <v>0</v>
      </c>
      <c r="AV656" s="164">
        <f>IF(A14taxstdlife="n/a","n/a",IF(AV$3&gt;(A14taxstdlife+$E656),((Input!$L$156+Input!$L$122)*$L$7)-SUM($L656:AU656),((Input!$L$156+Input!$L$122)*$L$7)/A14taxstdlife))</f>
        <v>0</v>
      </c>
      <c r="AW656" s="164">
        <f>IF(A14taxstdlife="n/a","n/a",IF(AW$3&gt;(A14taxstdlife+$E656),((Input!$L$156+Input!$L$122)*$L$7)-SUM($L656:AV656),((Input!$L$156+Input!$L$122)*$L$7)/A14taxstdlife))</f>
        <v>0</v>
      </c>
      <c r="AX656" s="164">
        <f>IF(A14taxstdlife="n/a","n/a",IF(AX$3&gt;(A14taxstdlife+$E656),((Input!$L$156+Input!$L$122)*$L$7)-SUM($L656:AW656),((Input!$L$156+Input!$L$122)*$L$7)/A14taxstdlife))</f>
        <v>0</v>
      </c>
      <c r="AY656" s="164">
        <f>IF(A14taxstdlife="n/a","n/a",IF(AY$3&gt;(A14taxstdlife+$E656),((Input!$L$156+Input!$L$122)*$L$7)-SUM($L656:AX656),((Input!$L$156+Input!$L$122)*$L$7)/A14taxstdlife))</f>
        <v>0</v>
      </c>
      <c r="AZ656" s="164">
        <f>IF(A14taxstdlife="n/a","n/a",IF(AZ$3&gt;(A14taxstdlife+$E656),((Input!$L$156+Input!$L$122)*$L$7)-SUM($L656:AY656),((Input!$L$156+Input!$L$122)*$L$7)/A14taxstdlife))</f>
        <v>0</v>
      </c>
      <c r="BA656" s="164">
        <f>IF(A14taxstdlife="n/a","n/a",IF(BA$3&gt;(A14taxstdlife+$E656),((Input!$L$156+Input!$L$122)*$L$7)-SUM($L656:AZ656),((Input!$L$156+Input!$L$122)*$L$7)/A14taxstdlife))</f>
        <v>0</v>
      </c>
      <c r="BB656" s="164">
        <f>IF(A14taxstdlife="n/a","n/a",IF(BB$3&gt;(A14taxstdlife+$E656),((Input!$L$156+Input!$L$122)*$L$7)-SUM($L656:BA656),((Input!$L$156+Input!$L$122)*$L$7)/A14taxstdlife))</f>
        <v>0</v>
      </c>
      <c r="BC656" s="164">
        <f>IF(A14taxstdlife="n/a","n/a",IF(BC$3&gt;(A14taxstdlife+$E656),((Input!$L$156+Input!$L$122)*$L$7)-SUM($L656:BB656),((Input!$L$156+Input!$L$122)*$L$7)/A14taxstdlife))</f>
        <v>0</v>
      </c>
      <c r="BD656" s="164">
        <f>IF(A14taxstdlife="n/a","n/a",IF(BD$3&gt;(A14taxstdlife+$E656),((Input!$L$156+Input!$L$122)*$L$7)-SUM($L656:BC656),((Input!$L$156+Input!$L$122)*$L$7)/A14taxstdlife))</f>
        <v>0</v>
      </c>
      <c r="BE656" s="164">
        <f>IF(A14taxstdlife="n/a","n/a",IF(BE$3&gt;(A14taxstdlife+$E656),((Input!$L$156+Input!$L$122)*$L$7)-SUM($L656:BD656),((Input!$L$156+Input!$L$122)*$L$7)/A14taxstdlife))</f>
        <v>0</v>
      </c>
      <c r="BF656" s="164">
        <f>IF(A14taxstdlife="n/a","n/a",IF(BF$3&gt;(A14taxstdlife+$E656),((Input!$L$156+Input!$L$122)*$L$7)-SUM($L656:BE656),((Input!$L$156+Input!$L$122)*$L$7)/A14taxstdlife))</f>
        <v>0</v>
      </c>
      <c r="BG656" s="164">
        <f>IF(A14taxstdlife="n/a","n/a",IF(BG$3&gt;(A14taxstdlife+$E656),((Input!$L$156+Input!$L$122)*$L$7)-SUM($L656:BF656),((Input!$L$156+Input!$L$122)*$L$7)/A14taxstdlife))</f>
        <v>0</v>
      </c>
      <c r="BH656" s="164">
        <f>IF(A14taxstdlife="n/a","n/a",IF(BH$3&gt;(A14taxstdlife+$E656),((Input!$L$156+Input!$L$122)*$L$7)-SUM($L656:BG656),((Input!$L$156+Input!$L$122)*$L$7)/A14taxstdlife))</f>
        <v>0</v>
      </c>
      <c r="BI656" s="164">
        <f>IF(A14taxstdlife="n/a","n/a",IF(BI$3&gt;(A14taxstdlife+$E656),((Input!$L$156+Input!$L$122)*$L$7)-SUM($L656:BH656),((Input!$L$156+Input!$L$122)*$L$7)/A14taxstdlife))</f>
        <v>0</v>
      </c>
      <c r="BJ656" s="18"/>
      <c r="BK656" s="18"/>
      <c r="BL656"/>
      <c r="BM656"/>
      <c r="BN656"/>
      <c r="BO656"/>
      <c r="BP656"/>
      <c r="BQ656"/>
      <c r="BR656"/>
      <c r="BS656"/>
      <c r="BT656"/>
      <c r="BU656"/>
      <c r="BV656"/>
      <c r="BW656"/>
      <c r="BX656"/>
      <c r="BY656"/>
      <c r="BZ656"/>
      <c r="CA656"/>
      <c r="CB656"/>
      <c r="CC656"/>
      <c r="CD656"/>
      <c r="CE656"/>
      <c r="CF656"/>
      <c r="CG656"/>
      <c r="CH656"/>
      <c r="CI656"/>
      <c r="CJ656"/>
      <c r="CK656"/>
      <c r="CL656"/>
      <c r="CM656"/>
      <c r="CN656"/>
      <c r="CO656"/>
      <c r="CP656"/>
      <c r="CQ656"/>
      <c r="CR656"/>
      <c r="CS656"/>
      <c r="CT656"/>
      <c r="CU656"/>
      <c r="CV656"/>
      <c r="CW656"/>
      <c r="CX656"/>
      <c r="CY656"/>
      <c r="CZ656"/>
      <c r="DA656"/>
      <c r="DB656"/>
      <c r="DC656"/>
      <c r="DD656"/>
      <c r="DE656"/>
      <c r="DF656"/>
      <c r="DG656"/>
      <c r="DH656"/>
      <c r="DI656"/>
      <c r="DJ656"/>
      <c r="DK656"/>
      <c r="DL656"/>
      <c r="DM656"/>
      <c r="DN656"/>
      <c r="DO656"/>
      <c r="DP656"/>
      <c r="DQ656"/>
      <c r="DR656"/>
      <c r="DS656"/>
      <c r="DT656"/>
      <c r="DU656"/>
      <c r="DV656"/>
      <c r="DW656"/>
      <c r="DX656"/>
      <c r="DY656"/>
      <c r="DZ656"/>
      <c r="EA656"/>
      <c r="EB656"/>
      <c r="EC656"/>
      <c r="ED656"/>
      <c r="EE656"/>
      <c r="EF656"/>
      <c r="EG656"/>
      <c r="EH656"/>
      <c r="EI656"/>
      <c r="EJ656"/>
      <c r="EK656"/>
      <c r="EL656"/>
      <c r="EM656"/>
      <c r="EN656"/>
      <c r="EO656"/>
      <c r="EP656"/>
      <c r="EQ656"/>
      <c r="ER656"/>
      <c r="ES656"/>
      <c r="ET656"/>
      <c r="EU656"/>
      <c r="EV656"/>
      <c r="EW656"/>
      <c r="EX656"/>
      <c r="EY656"/>
      <c r="EZ656"/>
      <c r="FA656"/>
      <c r="FB656"/>
      <c r="FC656"/>
      <c r="FD656"/>
      <c r="FE656"/>
      <c r="FF656"/>
      <c r="FG656"/>
      <c r="FH656"/>
      <c r="FI656"/>
      <c r="FJ656"/>
      <c r="FK656"/>
      <c r="FL656"/>
      <c r="FM656"/>
      <c r="FN656"/>
      <c r="FO656"/>
      <c r="FP656"/>
      <c r="FQ656"/>
      <c r="FR656"/>
      <c r="FS656"/>
      <c r="FT656"/>
      <c r="FU656"/>
      <c r="FV656"/>
      <c r="FW656"/>
      <c r="FX656"/>
      <c r="FY656"/>
      <c r="FZ656"/>
      <c r="GA656"/>
      <c r="GB656"/>
      <c r="GC656"/>
      <c r="GD656"/>
      <c r="GE656"/>
      <c r="GF656"/>
      <c r="GG656"/>
      <c r="GH656"/>
      <c r="GI656"/>
      <c r="GJ656"/>
      <c r="GK656"/>
      <c r="GL656"/>
      <c r="GM656"/>
      <c r="GN656"/>
      <c r="GO656"/>
      <c r="GP656"/>
      <c r="GQ656"/>
      <c r="GR656"/>
      <c r="GS656"/>
      <c r="GT656"/>
      <c r="GU656"/>
      <c r="GV656"/>
      <c r="GW656"/>
      <c r="GX656"/>
      <c r="GY656"/>
      <c r="GZ656"/>
      <c r="HA656"/>
      <c r="HB656"/>
      <c r="HC656"/>
      <c r="HD656"/>
      <c r="HE656"/>
      <c r="HF656"/>
      <c r="HG656"/>
      <c r="HH656"/>
      <c r="HI656"/>
      <c r="HJ656"/>
      <c r="HK656"/>
      <c r="HL656"/>
      <c r="HM656"/>
      <c r="HN656"/>
      <c r="HO656"/>
      <c r="HP656"/>
      <c r="HQ656"/>
      <c r="HR656"/>
      <c r="HS656"/>
      <c r="HT656"/>
      <c r="HU656"/>
      <c r="HV656"/>
      <c r="HW656"/>
      <c r="HX656"/>
      <c r="HY656"/>
      <c r="HZ656"/>
      <c r="IA656"/>
      <c r="IB656"/>
      <c r="IC656"/>
      <c r="ID656"/>
      <c r="IE656"/>
      <c r="IF656"/>
      <c r="IG656"/>
      <c r="IH656"/>
      <c r="II656"/>
      <c r="IJ656"/>
      <c r="IK656"/>
      <c r="IL656"/>
      <c r="IM656"/>
      <c r="IN656"/>
      <c r="IO656"/>
      <c r="IP656"/>
      <c r="IQ656"/>
      <c r="IR656"/>
      <c r="IS656"/>
      <c r="IT656"/>
      <c r="IU656"/>
      <c r="IV656"/>
    </row>
    <row r="657" spans="1:256" s="5" customFormat="1" hidden="1" outlineLevel="2" x14ac:dyDescent="0.2">
      <c r="A657" s="18"/>
      <c r="B657" s="18"/>
      <c r="C657" s="36"/>
      <c r="D657" s="485"/>
      <c r="E657" s="283">
        <v>7</v>
      </c>
      <c r="F657" s="38"/>
      <c r="G657" s="306"/>
      <c r="H657" s="308"/>
      <c r="I657" s="308"/>
      <c r="J657" s="308"/>
      <c r="K657" s="308"/>
      <c r="L657" s="308"/>
      <c r="M657" s="307"/>
      <c r="N657" s="164">
        <f>IF(A14taxstdlife="n/a","n/a",IF(N$3&gt;(A14taxstdlife+$E657),((Input!$M$156+Input!$M$122)*$M$7)-SUM($M657:M657),((Input!$M$156+Input!$M$122)*$M$7)/A14taxstdlife))</f>
        <v>0</v>
      </c>
      <c r="O657" s="164">
        <f>IF(A14taxstdlife="n/a","n/a",IF(O$3&gt;(A14taxstdlife+$E657),((Input!$M$156+Input!$M$122)*$M$7)-SUM($M657:N657),((Input!$M$156+Input!$M$122)*$M$7)/A14taxstdlife))</f>
        <v>0</v>
      </c>
      <c r="P657" s="164">
        <f>IF(A14taxstdlife="n/a","n/a",IF(P$3&gt;(A14taxstdlife+$E657),((Input!$M$156+Input!$M$122)*$M$7)-SUM($M657:O657),((Input!$M$156+Input!$M$122)*$M$7)/A14taxstdlife))</f>
        <v>0</v>
      </c>
      <c r="Q657" s="164">
        <f>IF(A14taxstdlife="n/a","n/a",IF(Q$3&gt;(A14taxstdlife+$E657),((Input!$M$156+Input!$M$122)*$M$7)-SUM($M657:P657),((Input!$M$156+Input!$M$122)*$M$7)/A14taxstdlife))</f>
        <v>0</v>
      </c>
      <c r="R657" s="164">
        <f>IF(A14taxstdlife="n/a","n/a",IF(R$3&gt;(A14taxstdlife+$E657),((Input!$M$156+Input!$M$122)*$M$7)-SUM($M657:Q657),((Input!$M$156+Input!$M$122)*$M$7)/A14taxstdlife))</f>
        <v>0</v>
      </c>
      <c r="S657" s="164">
        <f>IF(A14taxstdlife="n/a","n/a",IF(S$3&gt;(A14taxstdlife+$E657),((Input!$M$156+Input!$M$122)*$M$7)-SUM($M657:R657),((Input!$M$156+Input!$M$122)*$M$7)/A14taxstdlife))</f>
        <v>0</v>
      </c>
      <c r="T657" s="164">
        <f>IF(A14taxstdlife="n/a","n/a",IF(T$3&gt;(A14taxstdlife+$E657),((Input!$M$156+Input!$M$122)*$M$7)-SUM($M657:S657),((Input!$M$156+Input!$M$122)*$M$7)/A14taxstdlife))</f>
        <v>0</v>
      </c>
      <c r="U657" s="164">
        <f>IF(A14taxstdlife="n/a","n/a",IF(U$3&gt;(A14taxstdlife+$E657),((Input!$M$156+Input!$M$122)*$M$7)-SUM($M657:T657),((Input!$M$156+Input!$M$122)*$M$7)/A14taxstdlife))</f>
        <v>0</v>
      </c>
      <c r="V657" s="164">
        <f>IF(A14taxstdlife="n/a","n/a",IF(V$3&gt;(A14taxstdlife+$E657),((Input!$M$156+Input!$M$122)*$M$7)-SUM($M657:U657),((Input!$M$156+Input!$M$122)*$M$7)/A14taxstdlife))</f>
        <v>0</v>
      </c>
      <c r="W657" s="164">
        <f>IF(A14taxstdlife="n/a","n/a",IF(W$3&gt;(A14taxstdlife+$E657),((Input!$M$156+Input!$M$122)*$M$7)-SUM($M657:V657),((Input!$M$156+Input!$M$122)*$M$7)/A14taxstdlife))</f>
        <v>0</v>
      </c>
      <c r="X657" s="164">
        <f>IF(A14taxstdlife="n/a","n/a",IF(X$3&gt;(A14taxstdlife+$E657),((Input!$M$156+Input!$M$122)*$M$7)-SUM($M657:W657),((Input!$M$156+Input!$M$122)*$M$7)/A14taxstdlife))</f>
        <v>0</v>
      </c>
      <c r="Y657" s="164">
        <f>IF(A14taxstdlife="n/a","n/a",IF(Y$3&gt;(A14taxstdlife+$E657),((Input!$M$156+Input!$M$122)*$M$7)-SUM($M657:X657),((Input!$M$156+Input!$M$122)*$M$7)/A14taxstdlife))</f>
        <v>0</v>
      </c>
      <c r="Z657" s="164">
        <f>IF(A14taxstdlife="n/a","n/a",IF(Z$3&gt;(A14taxstdlife+$E657),((Input!$M$156+Input!$M$122)*$M$7)-SUM($M657:Y657),((Input!$M$156+Input!$M$122)*$M$7)/A14taxstdlife))</f>
        <v>0</v>
      </c>
      <c r="AA657" s="164">
        <f>IF(A14taxstdlife="n/a","n/a",IF(AA$3&gt;(A14taxstdlife+$E657),((Input!$M$156+Input!$M$122)*$M$7)-SUM($M657:Z657),((Input!$M$156+Input!$M$122)*$M$7)/A14taxstdlife))</f>
        <v>0</v>
      </c>
      <c r="AB657" s="164">
        <f>IF(A14taxstdlife="n/a","n/a",IF(AB$3&gt;(A14taxstdlife+$E657),((Input!$M$156+Input!$M$122)*$M$7)-SUM($M657:AA657),((Input!$M$156+Input!$M$122)*$M$7)/A14taxstdlife))</f>
        <v>0</v>
      </c>
      <c r="AC657" s="164">
        <f>IF(A14taxstdlife="n/a","n/a",IF(AC$3&gt;(A14taxstdlife+$E657),((Input!$M$156+Input!$M$122)*$M$7)-SUM($M657:AB657),((Input!$M$156+Input!$M$122)*$M$7)/A14taxstdlife))</f>
        <v>0</v>
      </c>
      <c r="AD657" s="164">
        <f>IF(A14taxstdlife="n/a","n/a",IF(AD$3&gt;(A14taxstdlife+$E657),((Input!$M$156+Input!$M$122)*$M$7)-SUM($M657:AC657),((Input!$M$156+Input!$M$122)*$M$7)/A14taxstdlife))</f>
        <v>0</v>
      </c>
      <c r="AE657" s="164">
        <f>IF(A14taxstdlife="n/a","n/a",IF(AE$3&gt;(A14taxstdlife+$E657),((Input!$M$156+Input!$M$122)*$M$7)-SUM($M657:AD657),((Input!$M$156+Input!$M$122)*$M$7)/A14taxstdlife))</f>
        <v>0</v>
      </c>
      <c r="AF657" s="164">
        <f>IF(A14taxstdlife="n/a","n/a",IF(AF$3&gt;(A14taxstdlife+$E657),((Input!$M$156+Input!$M$122)*$M$7)-SUM($M657:AE657),((Input!$M$156+Input!$M$122)*$M$7)/A14taxstdlife))</f>
        <v>0</v>
      </c>
      <c r="AG657" s="164">
        <f>IF(A14taxstdlife="n/a","n/a",IF(AG$3&gt;(A14taxstdlife+$E657),((Input!$M$156+Input!$M$122)*$M$7)-SUM($M657:AF657),((Input!$M$156+Input!$M$122)*$M$7)/A14taxstdlife))</f>
        <v>0</v>
      </c>
      <c r="AH657" s="164">
        <f>IF(A14taxstdlife="n/a","n/a",IF(AH$3&gt;(A14taxstdlife+$E657),((Input!$M$156+Input!$M$122)*$M$7)-SUM($M657:AG657),((Input!$M$156+Input!$M$122)*$M$7)/A14taxstdlife))</f>
        <v>0</v>
      </c>
      <c r="AI657" s="164">
        <f>IF(A14taxstdlife="n/a","n/a",IF(AI$3&gt;(A14taxstdlife+$E657),((Input!$M$156+Input!$M$122)*$M$7)-SUM($M657:AH657),((Input!$M$156+Input!$M$122)*$M$7)/A14taxstdlife))</f>
        <v>0</v>
      </c>
      <c r="AJ657" s="164">
        <f>IF(A14taxstdlife="n/a","n/a",IF(AJ$3&gt;(A14taxstdlife+$E657),((Input!$M$156+Input!$M$122)*$M$7)-SUM($M657:AI657),((Input!$M$156+Input!$M$122)*$M$7)/A14taxstdlife))</f>
        <v>0</v>
      </c>
      <c r="AK657" s="164">
        <f>IF(A14taxstdlife="n/a","n/a",IF(AK$3&gt;(A14taxstdlife+$E657),((Input!$M$156+Input!$M$122)*$M$7)-SUM($M657:AJ657),((Input!$M$156+Input!$M$122)*$M$7)/A14taxstdlife))</f>
        <v>0</v>
      </c>
      <c r="AL657" s="164">
        <f>IF(A14taxstdlife="n/a","n/a",IF(AL$3&gt;(A14taxstdlife+$E657),((Input!$M$156+Input!$M$122)*$M$7)-SUM($M657:AK657),((Input!$M$156+Input!$M$122)*$M$7)/A14taxstdlife))</f>
        <v>0</v>
      </c>
      <c r="AM657" s="164">
        <f>IF(A14taxstdlife="n/a","n/a",IF(AM$3&gt;(A14taxstdlife+$E657),((Input!$M$156+Input!$M$122)*$M$7)-SUM($M657:AL657),((Input!$M$156+Input!$M$122)*$M$7)/A14taxstdlife))</f>
        <v>0</v>
      </c>
      <c r="AN657" s="164">
        <f>IF(A14taxstdlife="n/a","n/a",IF(AN$3&gt;(A14taxstdlife+$E657),((Input!$M$156+Input!$M$122)*$M$7)-SUM($M657:AM657),((Input!$M$156+Input!$M$122)*$M$7)/A14taxstdlife))</f>
        <v>0</v>
      </c>
      <c r="AO657" s="164">
        <f>IF(A14taxstdlife="n/a","n/a",IF(AO$3&gt;(A14taxstdlife+$E657),((Input!$M$156+Input!$M$122)*$M$7)-SUM($M657:AN657),((Input!$M$156+Input!$M$122)*$M$7)/A14taxstdlife))</f>
        <v>0</v>
      </c>
      <c r="AP657" s="164">
        <f>IF(A14taxstdlife="n/a","n/a",IF(AP$3&gt;(A14taxstdlife+$E657),((Input!$M$156+Input!$M$122)*$M$7)-SUM($M657:AO657),((Input!$M$156+Input!$M$122)*$M$7)/A14taxstdlife))</f>
        <v>0</v>
      </c>
      <c r="AQ657" s="164">
        <f>IF(A14taxstdlife="n/a","n/a",IF(AQ$3&gt;(A14taxstdlife+$E657),((Input!$M$156+Input!$M$122)*$M$7)-SUM($M657:AP657),((Input!$M$156+Input!$M$122)*$M$7)/A14taxstdlife))</f>
        <v>0</v>
      </c>
      <c r="AR657" s="164">
        <f>IF(A14taxstdlife="n/a","n/a",IF(AR$3&gt;(A14taxstdlife+$E657),((Input!$M$156+Input!$M$122)*$M$7)-SUM($M657:AQ657),((Input!$M$156+Input!$M$122)*$M$7)/A14taxstdlife))</f>
        <v>0</v>
      </c>
      <c r="AS657" s="164">
        <f>IF(A14taxstdlife="n/a","n/a",IF(AS$3&gt;(A14taxstdlife+$E657),((Input!$M$156+Input!$M$122)*$M$7)-SUM($M657:AR657),((Input!$M$156+Input!$M$122)*$M$7)/A14taxstdlife))</f>
        <v>0</v>
      </c>
      <c r="AT657" s="164">
        <f>IF(A14taxstdlife="n/a","n/a",IF(AT$3&gt;(A14taxstdlife+$E657),((Input!$M$156+Input!$M$122)*$M$7)-SUM($M657:AS657),((Input!$M$156+Input!$M$122)*$M$7)/A14taxstdlife))</f>
        <v>0</v>
      </c>
      <c r="AU657" s="164">
        <f>IF(A14taxstdlife="n/a","n/a",IF(AU$3&gt;(A14taxstdlife+$E657),((Input!$M$156+Input!$M$122)*$M$7)-SUM($M657:AT657),((Input!$M$156+Input!$M$122)*$M$7)/A14taxstdlife))</f>
        <v>0</v>
      </c>
      <c r="AV657" s="164">
        <f>IF(A14taxstdlife="n/a","n/a",IF(AV$3&gt;(A14taxstdlife+$E657),((Input!$M$156+Input!$M$122)*$M$7)-SUM($M657:AU657),((Input!$M$156+Input!$M$122)*$M$7)/A14taxstdlife))</f>
        <v>0</v>
      </c>
      <c r="AW657" s="164">
        <f>IF(A14taxstdlife="n/a","n/a",IF(AW$3&gt;(A14taxstdlife+$E657),((Input!$M$156+Input!$M$122)*$M$7)-SUM($M657:AV657),((Input!$M$156+Input!$M$122)*$M$7)/A14taxstdlife))</f>
        <v>0</v>
      </c>
      <c r="AX657" s="164">
        <f>IF(A14taxstdlife="n/a","n/a",IF(AX$3&gt;(A14taxstdlife+$E657),((Input!$M$156+Input!$M$122)*$M$7)-SUM($M657:AW657),((Input!$M$156+Input!$M$122)*$M$7)/A14taxstdlife))</f>
        <v>0</v>
      </c>
      <c r="AY657" s="164">
        <f>IF(A14taxstdlife="n/a","n/a",IF(AY$3&gt;(A14taxstdlife+$E657),((Input!$M$156+Input!$M$122)*$M$7)-SUM($M657:AX657),((Input!$M$156+Input!$M$122)*$M$7)/A14taxstdlife))</f>
        <v>0</v>
      </c>
      <c r="AZ657" s="164">
        <f>IF(A14taxstdlife="n/a","n/a",IF(AZ$3&gt;(A14taxstdlife+$E657),((Input!$M$156+Input!$M$122)*$M$7)-SUM($M657:AY657),((Input!$M$156+Input!$M$122)*$M$7)/A14taxstdlife))</f>
        <v>0</v>
      </c>
      <c r="BA657" s="164">
        <f>IF(A14taxstdlife="n/a","n/a",IF(BA$3&gt;(A14taxstdlife+$E657),((Input!$M$156+Input!$M$122)*$M$7)-SUM($M657:AZ657),((Input!$M$156+Input!$M$122)*$M$7)/A14taxstdlife))</f>
        <v>0</v>
      </c>
      <c r="BB657" s="164">
        <f>IF(A14taxstdlife="n/a","n/a",IF(BB$3&gt;(A14taxstdlife+$E657),((Input!$M$156+Input!$M$122)*$M$7)-SUM($M657:BA657),((Input!$M$156+Input!$M$122)*$M$7)/A14taxstdlife))</f>
        <v>0</v>
      </c>
      <c r="BC657" s="164">
        <f>IF(A14taxstdlife="n/a","n/a",IF(BC$3&gt;(A14taxstdlife+$E657),((Input!$M$156+Input!$M$122)*$M$7)-SUM($M657:BB657),((Input!$M$156+Input!$M$122)*$M$7)/A14taxstdlife))</f>
        <v>0</v>
      </c>
      <c r="BD657" s="164">
        <f>IF(A14taxstdlife="n/a","n/a",IF(BD$3&gt;(A14taxstdlife+$E657),((Input!$M$156+Input!$M$122)*$M$7)-SUM($M657:BC657),((Input!$M$156+Input!$M$122)*$M$7)/A14taxstdlife))</f>
        <v>0</v>
      </c>
      <c r="BE657" s="164">
        <f>IF(A14taxstdlife="n/a","n/a",IF(BE$3&gt;(A14taxstdlife+$E657),((Input!$M$156+Input!$M$122)*$M$7)-SUM($M657:BD657),((Input!$M$156+Input!$M$122)*$M$7)/A14taxstdlife))</f>
        <v>0</v>
      </c>
      <c r="BF657" s="164">
        <f>IF(A14taxstdlife="n/a","n/a",IF(BF$3&gt;(A14taxstdlife+$E657),((Input!$M$156+Input!$M$122)*$M$7)-SUM($M657:BE657),((Input!$M$156+Input!$M$122)*$M$7)/A14taxstdlife))</f>
        <v>0</v>
      </c>
      <c r="BG657" s="164">
        <f>IF(A14taxstdlife="n/a","n/a",IF(BG$3&gt;(A14taxstdlife+$E657),((Input!$M$156+Input!$M$122)*$M$7)-SUM($M657:BF657),((Input!$M$156+Input!$M$122)*$M$7)/A14taxstdlife))</f>
        <v>0</v>
      </c>
      <c r="BH657" s="164">
        <f>IF(A14taxstdlife="n/a","n/a",IF(BH$3&gt;(A14taxstdlife+$E657),((Input!$M$156+Input!$M$122)*$M$7)-SUM($M657:BG657),((Input!$M$156+Input!$M$122)*$M$7)/A14taxstdlife))</f>
        <v>0</v>
      </c>
      <c r="BI657" s="164">
        <f>IF(A14taxstdlife="n/a","n/a",IF(BI$3&gt;(A14taxstdlife+$E657),((Input!$M$156+Input!$M$122)*$M$7)-SUM($M657:BH657),((Input!$M$156+Input!$M$122)*$M$7)/A14taxstdlife))</f>
        <v>0</v>
      </c>
      <c r="BJ657" s="18"/>
      <c r="BK657" s="18"/>
      <c r="BL657"/>
      <c r="BM657"/>
      <c r="BN657"/>
      <c r="BO657"/>
      <c r="BP657"/>
      <c r="BQ657"/>
      <c r="BR657"/>
      <c r="BS657"/>
      <c r="BT657"/>
      <c r="BU657"/>
      <c r="BV657"/>
      <c r="BW657"/>
      <c r="BX657"/>
      <c r="BY657"/>
      <c r="BZ657"/>
      <c r="CA657"/>
      <c r="CB657"/>
      <c r="CC657"/>
      <c r="CD657"/>
      <c r="CE657"/>
      <c r="CF657"/>
      <c r="CG657"/>
      <c r="CH657"/>
      <c r="CI657"/>
      <c r="CJ657"/>
      <c r="CK657"/>
      <c r="CL657"/>
      <c r="CM657"/>
      <c r="CN657"/>
      <c r="CO657"/>
      <c r="CP657"/>
      <c r="CQ657"/>
      <c r="CR657"/>
      <c r="CS657"/>
      <c r="CT657"/>
      <c r="CU657"/>
      <c r="CV657"/>
      <c r="CW657"/>
      <c r="CX657"/>
      <c r="CY657"/>
      <c r="CZ657"/>
      <c r="DA657"/>
      <c r="DB657"/>
      <c r="DC657"/>
      <c r="DD657"/>
      <c r="DE657"/>
      <c r="DF657"/>
      <c r="DG657"/>
      <c r="DH657"/>
      <c r="DI657"/>
      <c r="DJ657"/>
      <c r="DK657"/>
      <c r="DL657"/>
      <c r="DM657"/>
      <c r="DN657"/>
      <c r="DO657"/>
      <c r="DP657"/>
      <c r="DQ657"/>
      <c r="DR657"/>
      <c r="DS657"/>
      <c r="DT657"/>
      <c r="DU657"/>
      <c r="DV657"/>
      <c r="DW657"/>
      <c r="DX657"/>
      <c r="DY657"/>
      <c r="DZ657"/>
      <c r="EA657"/>
      <c r="EB657"/>
      <c r="EC657"/>
      <c r="ED657"/>
      <c r="EE657"/>
      <c r="EF657"/>
      <c r="EG657"/>
      <c r="EH657"/>
      <c r="EI657"/>
      <c r="EJ657"/>
      <c r="EK657"/>
      <c r="EL657"/>
      <c r="EM657"/>
      <c r="EN657"/>
      <c r="EO657"/>
      <c r="EP657"/>
      <c r="EQ657"/>
      <c r="ER657"/>
      <c r="ES657"/>
      <c r="ET657"/>
      <c r="EU657"/>
      <c r="EV657"/>
      <c r="EW657"/>
      <c r="EX657"/>
      <c r="EY657"/>
      <c r="EZ657"/>
      <c r="FA657"/>
      <c r="FB657"/>
      <c r="FC657"/>
      <c r="FD657"/>
      <c r="FE657"/>
      <c r="FF657"/>
      <c r="FG657"/>
      <c r="FH657"/>
      <c r="FI657"/>
      <c r="FJ657"/>
      <c r="FK657"/>
      <c r="FL657"/>
      <c r="FM657"/>
      <c r="FN657"/>
      <c r="FO657"/>
      <c r="FP657"/>
      <c r="FQ657"/>
      <c r="FR657"/>
      <c r="FS657"/>
      <c r="FT657"/>
      <c r="FU657"/>
      <c r="FV657"/>
      <c r="FW657"/>
      <c r="FX657"/>
      <c r="FY657"/>
      <c r="FZ657"/>
      <c r="GA657"/>
      <c r="GB657"/>
      <c r="GC657"/>
      <c r="GD657"/>
      <c r="GE657"/>
      <c r="GF657"/>
      <c r="GG657"/>
      <c r="GH657"/>
      <c r="GI657"/>
      <c r="GJ657"/>
      <c r="GK657"/>
      <c r="GL657"/>
      <c r="GM657"/>
      <c r="GN657"/>
      <c r="GO657"/>
      <c r="GP657"/>
      <c r="GQ657"/>
      <c r="GR657"/>
      <c r="GS657"/>
      <c r="GT657"/>
      <c r="GU657"/>
      <c r="GV657"/>
      <c r="GW657"/>
      <c r="GX657"/>
      <c r="GY657"/>
      <c r="GZ657"/>
      <c r="HA657"/>
      <c r="HB657"/>
      <c r="HC657"/>
      <c r="HD657"/>
      <c r="HE657"/>
      <c r="HF657"/>
      <c r="HG657"/>
      <c r="HH657"/>
      <c r="HI657"/>
      <c r="HJ657"/>
      <c r="HK657"/>
      <c r="HL657"/>
      <c r="HM657"/>
      <c r="HN657"/>
      <c r="HO657"/>
      <c r="HP657"/>
      <c r="HQ657"/>
      <c r="HR657"/>
      <c r="HS657"/>
      <c r="HT657"/>
      <c r="HU657"/>
      <c r="HV657"/>
      <c r="HW657"/>
      <c r="HX657"/>
      <c r="HY657"/>
      <c r="HZ657"/>
      <c r="IA657"/>
      <c r="IB657"/>
      <c r="IC657"/>
      <c r="ID657"/>
      <c r="IE657"/>
      <c r="IF657"/>
      <c r="IG657"/>
      <c r="IH657"/>
      <c r="II657"/>
      <c r="IJ657"/>
      <c r="IK657"/>
      <c r="IL657"/>
      <c r="IM657"/>
      <c r="IN657"/>
      <c r="IO657"/>
      <c r="IP657"/>
      <c r="IQ657"/>
      <c r="IR657"/>
      <c r="IS657"/>
      <c r="IT657"/>
      <c r="IU657"/>
      <c r="IV657"/>
    </row>
    <row r="658" spans="1:256" s="5" customFormat="1" hidden="1" outlineLevel="2" x14ac:dyDescent="0.2">
      <c r="A658" s="18"/>
      <c r="B658" s="18"/>
      <c r="C658" s="36"/>
      <c r="D658" s="485"/>
      <c r="E658" s="283">
        <v>8</v>
      </c>
      <c r="F658" s="38"/>
      <c r="G658" s="306"/>
      <c r="H658" s="308"/>
      <c r="I658" s="308"/>
      <c r="J658" s="308"/>
      <c r="K658" s="308"/>
      <c r="L658" s="308"/>
      <c r="M658" s="308"/>
      <c r="N658" s="307"/>
      <c r="O658" s="164">
        <f>IF(A14taxstdlife="n/a","n/a",IF(O$3&gt;(A14taxstdlife+$E658),((Input!$N$156+Input!$N$122)*$N$7)-SUM($N658:N658),((Input!$N$156+Input!$N$122)*$N$7)/A14taxstdlife))</f>
        <v>0</v>
      </c>
      <c r="P658" s="164">
        <f>IF(A14taxstdlife="n/a","n/a",IF(P$3&gt;(A14taxstdlife+$E658),((Input!$N$156+Input!$N$122)*$N$7)-SUM($N658:O658),((Input!$N$156+Input!$N$122)*$N$7)/A14taxstdlife))</f>
        <v>0</v>
      </c>
      <c r="Q658" s="164">
        <f>IF(A14taxstdlife="n/a","n/a",IF(Q$3&gt;(A14taxstdlife+$E658),((Input!$N$156+Input!$N$122)*$N$7)-SUM($N658:P658),((Input!$N$156+Input!$N$122)*$N$7)/A14taxstdlife))</f>
        <v>0</v>
      </c>
      <c r="R658" s="164">
        <f>IF(A14taxstdlife="n/a","n/a",IF(R$3&gt;(A14taxstdlife+$E658),((Input!$N$156+Input!$N$122)*$N$7)-SUM($N658:Q658),((Input!$N$156+Input!$N$122)*$N$7)/A14taxstdlife))</f>
        <v>0</v>
      </c>
      <c r="S658" s="164">
        <f>IF(A14taxstdlife="n/a","n/a",IF(S$3&gt;(A14taxstdlife+$E658),((Input!$N$156+Input!$N$122)*$N$7)-SUM($N658:R658),((Input!$N$156+Input!$N$122)*$N$7)/A14taxstdlife))</f>
        <v>0</v>
      </c>
      <c r="T658" s="164">
        <f>IF(A14taxstdlife="n/a","n/a",IF(T$3&gt;(A14taxstdlife+$E658),((Input!$N$156+Input!$N$122)*$N$7)-SUM($N658:S658),((Input!$N$156+Input!$N$122)*$N$7)/A14taxstdlife))</f>
        <v>0</v>
      </c>
      <c r="U658" s="164">
        <f>IF(A14taxstdlife="n/a","n/a",IF(U$3&gt;(A14taxstdlife+$E658),((Input!$N$156+Input!$N$122)*$N$7)-SUM($N658:T658),((Input!$N$156+Input!$N$122)*$N$7)/A14taxstdlife))</f>
        <v>0</v>
      </c>
      <c r="V658" s="164">
        <f>IF(A14taxstdlife="n/a","n/a",IF(V$3&gt;(A14taxstdlife+$E658),((Input!$N$156+Input!$N$122)*$N$7)-SUM($N658:U658),((Input!$N$156+Input!$N$122)*$N$7)/A14taxstdlife))</f>
        <v>0</v>
      </c>
      <c r="W658" s="164">
        <f>IF(A14taxstdlife="n/a","n/a",IF(W$3&gt;(A14taxstdlife+$E658),((Input!$N$156+Input!$N$122)*$N$7)-SUM($N658:V658),((Input!$N$156+Input!$N$122)*$N$7)/A14taxstdlife))</f>
        <v>0</v>
      </c>
      <c r="X658" s="164">
        <f>IF(A14taxstdlife="n/a","n/a",IF(X$3&gt;(A14taxstdlife+$E658),((Input!$N$156+Input!$N$122)*$N$7)-SUM($N658:W658),((Input!$N$156+Input!$N$122)*$N$7)/A14taxstdlife))</f>
        <v>0</v>
      </c>
      <c r="Y658" s="164">
        <f>IF(A14taxstdlife="n/a","n/a",IF(Y$3&gt;(A14taxstdlife+$E658),((Input!$N$156+Input!$N$122)*$N$7)-SUM($N658:X658),((Input!$N$156+Input!$N$122)*$N$7)/A14taxstdlife))</f>
        <v>0</v>
      </c>
      <c r="Z658" s="164">
        <f>IF(A14taxstdlife="n/a","n/a",IF(Z$3&gt;(A14taxstdlife+$E658),((Input!$N$156+Input!$N$122)*$N$7)-SUM($N658:Y658),((Input!$N$156+Input!$N$122)*$N$7)/A14taxstdlife))</f>
        <v>0</v>
      </c>
      <c r="AA658" s="164">
        <f>IF(A14taxstdlife="n/a","n/a",IF(AA$3&gt;(A14taxstdlife+$E658),((Input!$N$156+Input!$N$122)*$N$7)-SUM($N658:Z658),((Input!$N$156+Input!$N$122)*$N$7)/A14taxstdlife))</f>
        <v>0</v>
      </c>
      <c r="AB658" s="164">
        <f>IF(A14taxstdlife="n/a","n/a",IF(AB$3&gt;(A14taxstdlife+$E658),((Input!$N$156+Input!$N$122)*$N$7)-SUM($N658:AA658),((Input!$N$156+Input!$N$122)*$N$7)/A14taxstdlife))</f>
        <v>0</v>
      </c>
      <c r="AC658" s="164">
        <f>IF(A14taxstdlife="n/a","n/a",IF(AC$3&gt;(A14taxstdlife+$E658),((Input!$N$156+Input!$N$122)*$N$7)-SUM($N658:AB658),((Input!$N$156+Input!$N$122)*$N$7)/A14taxstdlife))</f>
        <v>0</v>
      </c>
      <c r="AD658" s="164">
        <f>IF(A14taxstdlife="n/a","n/a",IF(AD$3&gt;(A14taxstdlife+$E658),((Input!$N$156+Input!$N$122)*$N$7)-SUM($N658:AC658),((Input!$N$156+Input!$N$122)*$N$7)/A14taxstdlife))</f>
        <v>0</v>
      </c>
      <c r="AE658" s="164">
        <f>IF(A14taxstdlife="n/a","n/a",IF(AE$3&gt;(A14taxstdlife+$E658),((Input!$N$156+Input!$N$122)*$N$7)-SUM($N658:AD658),((Input!$N$156+Input!$N$122)*$N$7)/A14taxstdlife))</f>
        <v>0</v>
      </c>
      <c r="AF658" s="164">
        <f>IF(A14taxstdlife="n/a","n/a",IF(AF$3&gt;(A14taxstdlife+$E658),((Input!$N$156+Input!$N$122)*$N$7)-SUM($N658:AE658),((Input!$N$156+Input!$N$122)*$N$7)/A14taxstdlife))</f>
        <v>0</v>
      </c>
      <c r="AG658" s="164">
        <f>IF(A14taxstdlife="n/a","n/a",IF(AG$3&gt;(A14taxstdlife+$E658),((Input!$N$156+Input!$N$122)*$N$7)-SUM($N658:AF658),((Input!$N$156+Input!$N$122)*$N$7)/A14taxstdlife))</f>
        <v>0</v>
      </c>
      <c r="AH658" s="164">
        <f>IF(A14taxstdlife="n/a","n/a",IF(AH$3&gt;(A14taxstdlife+$E658),((Input!$N$156+Input!$N$122)*$N$7)-SUM($N658:AG658),((Input!$N$156+Input!$N$122)*$N$7)/A14taxstdlife))</f>
        <v>0</v>
      </c>
      <c r="AI658" s="164">
        <f>IF(A14taxstdlife="n/a","n/a",IF(AI$3&gt;(A14taxstdlife+$E658),((Input!$N$156+Input!$N$122)*$N$7)-SUM($N658:AH658),((Input!$N$156+Input!$N$122)*$N$7)/A14taxstdlife))</f>
        <v>0</v>
      </c>
      <c r="AJ658" s="164">
        <f>IF(A14taxstdlife="n/a","n/a",IF(AJ$3&gt;(A14taxstdlife+$E658),((Input!$N$156+Input!$N$122)*$N$7)-SUM($N658:AI658),((Input!$N$156+Input!$N$122)*$N$7)/A14taxstdlife))</f>
        <v>0</v>
      </c>
      <c r="AK658" s="164">
        <f>IF(A14taxstdlife="n/a","n/a",IF(AK$3&gt;(A14taxstdlife+$E658),((Input!$N$156+Input!$N$122)*$N$7)-SUM($N658:AJ658),((Input!$N$156+Input!$N$122)*$N$7)/A14taxstdlife))</f>
        <v>0</v>
      </c>
      <c r="AL658" s="164">
        <f>IF(A14taxstdlife="n/a","n/a",IF(AL$3&gt;(A14taxstdlife+$E658),((Input!$N$156+Input!$N$122)*$N$7)-SUM($N658:AK658),((Input!$N$156+Input!$N$122)*$N$7)/A14taxstdlife))</f>
        <v>0</v>
      </c>
      <c r="AM658" s="164">
        <f>IF(A14taxstdlife="n/a","n/a",IF(AM$3&gt;(A14taxstdlife+$E658),((Input!$N$156+Input!$N$122)*$N$7)-SUM($N658:AL658),((Input!$N$156+Input!$N$122)*$N$7)/A14taxstdlife))</f>
        <v>0</v>
      </c>
      <c r="AN658" s="164">
        <f>IF(A14taxstdlife="n/a","n/a",IF(AN$3&gt;(A14taxstdlife+$E658),((Input!$N$156+Input!$N$122)*$N$7)-SUM($N658:AM658),((Input!$N$156+Input!$N$122)*$N$7)/A14taxstdlife))</f>
        <v>0</v>
      </c>
      <c r="AO658" s="164">
        <f>IF(A14taxstdlife="n/a","n/a",IF(AO$3&gt;(A14taxstdlife+$E658),((Input!$N$156+Input!$N$122)*$N$7)-SUM($N658:AN658),((Input!$N$156+Input!$N$122)*$N$7)/A14taxstdlife))</f>
        <v>0</v>
      </c>
      <c r="AP658" s="164">
        <f>IF(A14taxstdlife="n/a","n/a",IF(AP$3&gt;(A14taxstdlife+$E658),((Input!$N$156+Input!$N$122)*$N$7)-SUM($N658:AO658),((Input!$N$156+Input!$N$122)*$N$7)/A14taxstdlife))</f>
        <v>0</v>
      </c>
      <c r="AQ658" s="164">
        <f>IF(A14taxstdlife="n/a","n/a",IF(AQ$3&gt;(A14taxstdlife+$E658),((Input!$N$156+Input!$N$122)*$N$7)-SUM($N658:AP658),((Input!$N$156+Input!$N$122)*$N$7)/A14taxstdlife))</f>
        <v>0</v>
      </c>
      <c r="AR658" s="164">
        <f>IF(A14taxstdlife="n/a","n/a",IF(AR$3&gt;(A14taxstdlife+$E658),((Input!$N$156+Input!$N$122)*$N$7)-SUM($N658:AQ658),((Input!$N$156+Input!$N$122)*$N$7)/A14taxstdlife))</f>
        <v>0</v>
      </c>
      <c r="AS658" s="164">
        <f>IF(A14taxstdlife="n/a","n/a",IF(AS$3&gt;(A14taxstdlife+$E658),((Input!$N$156+Input!$N$122)*$N$7)-SUM($N658:AR658),((Input!$N$156+Input!$N$122)*$N$7)/A14taxstdlife))</f>
        <v>0</v>
      </c>
      <c r="AT658" s="164">
        <f>IF(A14taxstdlife="n/a","n/a",IF(AT$3&gt;(A14taxstdlife+$E658),((Input!$N$156+Input!$N$122)*$N$7)-SUM($N658:AS658),((Input!$N$156+Input!$N$122)*$N$7)/A14taxstdlife))</f>
        <v>0</v>
      </c>
      <c r="AU658" s="164">
        <f>IF(A14taxstdlife="n/a","n/a",IF(AU$3&gt;(A14taxstdlife+$E658),((Input!$N$156+Input!$N$122)*$N$7)-SUM($N658:AT658),((Input!$N$156+Input!$N$122)*$N$7)/A14taxstdlife))</f>
        <v>0</v>
      </c>
      <c r="AV658" s="164">
        <f>IF(A14taxstdlife="n/a","n/a",IF(AV$3&gt;(A14taxstdlife+$E658),((Input!$N$156+Input!$N$122)*$N$7)-SUM($N658:AU658),((Input!$N$156+Input!$N$122)*$N$7)/A14taxstdlife))</f>
        <v>0</v>
      </c>
      <c r="AW658" s="164">
        <f>IF(A14taxstdlife="n/a","n/a",IF(AW$3&gt;(A14taxstdlife+$E658),((Input!$N$156+Input!$N$122)*$N$7)-SUM($N658:AV658),((Input!$N$156+Input!$N$122)*$N$7)/A14taxstdlife))</f>
        <v>0</v>
      </c>
      <c r="AX658" s="164">
        <f>IF(A14taxstdlife="n/a","n/a",IF(AX$3&gt;(A14taxstdlife+$E658),((Input!$N$156+Input!$N$122)*$N$7)-SUM($N658:AW658),((Input!$N$156+Input!$N$122)*$N$7)/A14taxstdlife))</f>
        <v>0</v>
      </c>
      <c r="AY658" s="164">
        <f>IF(A14taxstdlife="n/a","n/a",IF(AY$3&gt;(A14taxstdlife+$E658),((Input!$N$156+Input!$N$122)*$N$7)-SUM($N658:AX658),((Input!$N$156+Input!$N$122)*$N$7)/A14taxstdlife))</f>
        <v>0</v>
      </c>
      <c r="AZ658" s="164">
        <f>IF(A14taxstdlife="n/a","n/a",IF(AZ$3&gt;(A14taxstdlife+$E658),((Input!$N$156+Input!$N$122)*$N$7)-SUM($N658:AY658),((Input!$N$156+Input!$N$122)*$N$7)/A14taxstdlife))</f>
        <v>0</v>
      </c>
      <c r="BA658" s="164">
        <f>IF(A14taxstdlife="n/a","n/a",IF(BA$3&gt;(A14taxstdlife+$E658),((Input!$N$156+Input!$N$122)*$N$7)-SUM($N658:AZ658),((Input!$N$156+Input!$N$122)*$N$7)/A14taxstdlife))</f>
        <v>0</v>
      </c>
      <c r="BB658" s="164">
        <f>IF(A14taxstdlife="n/a","n/a",IF(BB$3&gt;(A14taxstdlife+$E658),((Input!$N$156+Input!$N$122)*$N$7)-SUM($N658:BA658),((Input!$N$156+Input!$N$122)*$N$7)/A14taxstdlife))</f>
        <v>0</v>
      </c>
      <c r="BC658" s="164">
        <f>IF(A14taxstdlife="n/a","n/a",IF(BC$3&gt;(A14taxstdlife+$E658),((Input!$N$156+Input!$N$122)*$N$7)-SUM($N658:BB658),((Input!$N$156+Input!$N$122)*$N$7)/A14taxstdlife))</f>
        <v>0</v>
      </c>
      <c r="BD658" s="164">
        <f>IF(A14taxstdlife="n/a","n/a",IF(BD$3&gt;(A14taxstdlife+$E658),((Input!$N$156+Input!$N$122)*$N$7)-SUM($N658:BC658),((Input!$N$156+Input!$N$122)*$N$7)/A14taxstdlife))</f>
        <v>0</v>
      </c>
      <c r="BE658" s="164">
        <f>IF(A14taxstdlife="n/a","n/a",IF(BE$3&gt;(A14taxstdlife+$E658),((Input!$N$156+Input!$N$122)*$N$7)-SUM($N658:BD658),((Input!$N$156+Input!$N$122)*$N$7)/A14taxstdlife))</f>
        <v>0</v>
      </c>
      <c r="BF658" s="164">
        <f>IF(A14taxstdlife="n/a","n/a",IF(BF$3&gt;(A14taxstdlife+$E658),((Input!$N$156+Input!$N$122)*$N$7)-SUM($N658:BE658),((Input!$N$156+Input!$N$122)*$N$7)/A14taxstdlife))</f>
        <v>0</v>
      </c>
      <c r="BG658" s="164">
        <f>IF(A14taxstdlife="n/a","n/a",IF(BG$3&gt;(A14taxstdlife+$E658),((Input!$N$156+Input!$N$122)*$N$7)-SUM($N658:BF658),((Input!$N$156+Input!$N$122)*$N$7)/A14taxstdlife))</f>
        <v>0</v>
      </c>
      <c r="BH658" s="164">
        <f>IF(A14taxstdlife="n/a","n/a",IF(BH$3&gt;(A14taxstdlife+$E658),((Input!$N$156+Input!$N$122)*$N$7)-SUM($N658:BG658),((Input!$N$156+Input!$N$122)*$N$7)/A14taxstdlife))</f>
        <v>0</v>
      </c>
      <c r="BI658" s="164">
        <f>IF(A14taxstdlife="n/a","n/a",IF(BI$3&gt;(A14taxstdlife+$E658),((Input!$N$156+Input!$N$122)*$N$7)-SUM($N658:BH658),((Input!$N$156+Input!$N$122)*$N$7)/A14taxstdlife))</f>
        <v>0</v>
      </c>
      <c r="BJ658" s="18"/>
      <c r="BK658" s="18"/>
      <c r="BL658"/>
      <c r="BM658"/>
      <c r="BN658"/>
      <c r="BO658"/>
      <c r="BP658"/>
      <c r="BQ658"/>
      <c r="BR658"/>
      <c r="BS658"/>
      <c r="BT658"/>
      <c r="BU658"/>
      <c r="BV658"/>
      <c r="BW658"/>
      <c r="BX658"/>
      <c r="BY658"/>
      <c r="BZ658"/>
      <c r="CA658"/>
      <c r="CB658"/>
      <c r="CC658"/>
      <c r="CD658"/>
      <c r="CE658"/>
      <c r="CF658"/>
      <c r="CG658"/>
      <c r="CH658"/>
      <c r="CI658"/>
      <c r="CJ658"/>
      <c r="CK658"/>
      <c r="CL658"/>
      <c r="CM658"/>
      <c r="CN658"/>
      <c r="CO658"/>
      <c r="CP658"/>
      <c r="CQ658"/>
      <c r="CR658"/>
      <c r="CS658"/>
      <c r="CT658"/>
      <c r="CU658"/>
      <c r="CV658"/>
      <c r="CW658"/>
      <c r="CX658"/>
      <c r="CY658"/>
      <c r="CZ658"/>
      <c r="DA658"/>
      <c r="DB658"/>
      <c r="DC658"/>
      <c r="DD658"/>
      <c r="DE658"/>
      <c r="DF658"/>
      <c r="DG658"/>
      <c r="DH658"/>
      <c r="DI658"/>
      <c r="DJ658"/>
      <c r="DK658"/>
      <c r="DL658"/>
      <c r="DM658"/>
      <c r="DN658"/>
      <c r="DO658"/>
      <c r="DP658"/>
      <c r="DQ658"/>
      <c r="DR658"/>
      <c r="DS658"/>
      <c r="DT658"/>
      <c r="DU658"/>
      <c r="DV658"/>
      <c r="DW658"/>
      <c r="DX658"/>
      <c r="DY658"/>
      <c r="DZ658"/>
      <c r="EA658"/>
      <c r="EB658"/>
      <c r="EC658"/>
      <c r="ED658"/>
      <c r="EE658"/>
      <c r="EF658"/>
      <c r="EG658"/>
      <c r="EH658"/>
      <c r="EI658"/>
      <c r="EJ658"/>
      <c r="EK658"/>
      <c r="EL658"/>
      <c r="EM658"/>
      <c r="EN658"/>
      <c r="EO658"/>
      <c r="EP658"/>
      <c r="EQ658"/>
      <c r="ER658"/>
      <c r="ES658"/>
      <c r="ET658"/>
      <c r="EU658"/>
      <c r="EV658"/>
      <c r="EW658"/>
      <c r="EX658"/>
      <c r="EY658"/>
      <c r="EZ658"/>
      <c r="FA658"/>
      <c r="FB658"/>
      <c r="FC658"/>
      <c r="FD658"/>
      <c r="FE658"/>
      <c r="FF658"/>
      <c r="FG658"/>
      <c r="FH658"/>
      <c r="FI658"/>
      <c r="FJ658"/>
      <c r="FK658"/>
      <c r="FL658"/>
      <c r="FM658"/>
      <c r="FN658"/>
      <c r="FO658"/>
      <c r="FP658"/>
      <c r="FQ658"/>
      <c r="FR658"/>
      <c r="FS658"/>
      <c r="FT658"/>
      <c r="FU658"/>
      <c r="FV658"/>
      <c r="FW658"/>
      <c r="FX658"/>
      <c r="FY658"/>
      <c r="FZ658"/>
      <c r="GA658"/>
      <c r="GB658"/>
      <c r="GC658"/>
      <c r="GD658"/>
      <c r="GE658"/>
      <c r="GF658"/>
      <c r="GG658"/>
      <c r="GH658"/>
      <c r="GI658"/>
      <c r="GJ658"/>
      <c r="GK658"/>
      <c r="GL658"/>
      <c r="GM658"/>
      <c r="GN658"/>
      <c r="GO658"/>
      <c r="GP658"/>
      <c r="GQ658"/>
      <c r="GR658"/>
      <c r="GS658"/>
      <c r="GT658"/>
      <c r="GU658"/>
      <c r="GV658"/>
      <c r="GW658"/>
      <c r="GX658"/>
      <c r="GY658"/>
      <c r="GZ658"/>
      <c r="HA658"/>
      <c r="HB658"/>
      <c r="HC658"/>
      <c r="HD658"/>
      <c r="HE658"/>
      <c r="HF658"/>
      <c r="HG658"/>
      <c r="HH658"/>
      <c r="HI658"/>
      <c r="HJ658"/>
      <c r="HK658"/>
      <c r="HL658"/>
      <c r="HM658"/>
      <c r="HN658"/>
      <c r="HO658"/>
      <c r="HP658"/>
      <c r="HQ658"/>
      <c r="HR658"/>
      <c r="HS658"/>
      <c r="HT658"/>
      <c r="HU658"/>
      <c r="HV658"/>
      <c r="HW658"/>
      <c r="HX658"/>
      <c r="HY658"/>
      <c r="HZ658"/>
      <c r="IA658"/>
      <c r="IB658"/>
      <c r="IC658"/>
      <c r="ID658"/>
      <c r="IE658"/>
      <c r="IF658"/>
      <c r="IG658"/>
      <c r="IH658"/>
      <c r="II658"/>
      <c r="IJ658"/>
      <c r="IK658"/>
      <c r="IL658"/>
      <c r="IM658"/>
      <c r="IN658"/>
      <c r="IO658"/>
      <c r="IP658"/>
      <c r="IQ658"/>
      <c r="IR658"/>
      <c r="IS658"/>
      <c r="IT658"/>
      <c r="IU658"/>
      <c r="IV658"/>
    </row>
    <row r="659" spans="1:256" s="5" customFormat="1" hidden="1" outlineLevel="2" x14ac:dyDescent="0.2">
      <c r="A659" s="18"/>
      <c r="B659" s="18"/>
      <c r="C659" s="36"/>
      <c r="D659" s="485"/>
      <c r="E659" s="283">
        <v>9</v>
      </c>
      <c r="F659" s="38"/>
      <c r="G659" s="306"/>
      <c r="H659" s="308"/>
      <c r="I659" s="308"/>
      <c r="J659" s="308"/>
      <c r="K659" s="308"/>
      <c r="L659" s="308"/>
      <c r="M659" s="308"/>
      <c r="N659" s="308"/>
      <c r="O659" s="307"/>
      <c r="P659" s="164">
        <f>IF(A14taxstdlife="n/a","n/a",IF(P$3&gt;(A14taxstdlife+$E659),((Input!$O$156+Input!$O$122)*$O$7)-SUM($O659:O659),((Input!$O$156+Input!$O$122)*$O$7)/A14taxstdlife))</f>
        <v>0</v>
      </c>
      <c r="Q659" s="164">
        <f>IF(A14taxstdlife="n/a","n/a",IF(Q$3&gt;(A14taxstdlife+$E659),((Input!$O$156+Input!$O$122)*$O$7)-SUM($O659:P659),((Input!$O$156+Input!$O$122)*$O$7)/A14taxstdlife))</f>
        <v>0</v>
      </c>
      <c r="R659" s="164">
        <f>IF(A14taxstdlife="n/a","n/a",IF(R$3&gt;(A14taxstdlife+$E659),((Input!$O$156+Input!$O$122)*$O$7)-SUM($O659:Q659),((Input!$O$156+Input!$O$122)*$O$7)/A14taxstdlife))</f>
        <v>0</v>
      </c>
      <c r="S659" s="164">
        <f>IF(A14taxstdlife="n/a","n/a",IF(S$3&gt;(A14taxstdlife+$E659),((Input!$O$156+Input!$O$122)*$O$7)-SUM($O659:R659),((Input!$O$156+Input!$O$122)*$O$7)/A14taxstdlife))</f>
        <v>0</v>
      </c>
      <c r="T659" s="164">
        <f>IF(A14taxstdlife="n/a","n/a",IF(T$3&gt;(A14taxstdlife+$E659),((Input!$O$156+Input!$O$122)*$O$7)-SUM($O659:S659),((Input!$O$156+Input!$O$122)*$O$7)/A14taxstdlife))</f>
        <v>0</v>
      </c>
      <c r="U659" s="164">
        <f>IF(A14taxstdlife="n/a","n/a",IF(U$3&gt;(A14taxstdlife+$E659),((Input!$O$156+Input!$O$122)*$O$7)-SUM($O659:T659),((Input!$O$156+Input!$O$122)*$O$7)/A14taxstdlife))</f>
        <v>0</v>
      </c>
      <c r="V659" s="164">
        <f>IF(A14taxstdlife="n/a","n/a",IF(V$3&gt;(A14taxstdlife+$E659),((Input!$O$156+Input!$O$122)*$O$7)-SUM($O659:U659),((Input!$O$156+Input!$O$122)*$O$7)/A14taxstdlife))</f>
        <v>0</v>
      </c>
      <c r="W659" s="164">
        <f>IF(A14taxstdlife="n/a","n/a",IF(W$3&gt;(A14taxstdlife+$E659),((Input!$O$156+Input!$O$122)*$O$7)-SUM($O659:V659),((Input!$O$156+Input!$O$122)*$O$7)/A14taxstdlife))</f>
        <v>0</v>
      </c>
      <c r="X659" s="164">
        <f>IF(A14taxstdlife="n/a","n/a",IF(X$3&gt;(A14taxstdlife+$E659),((Input!$O$156+Input!$O$122)*$O$7)-SUM($O659:W659),((Input!$O$156+Input!$O$122)*$O$7)/A14taxstdlife))</f>
        <v>0</v>
      </c>
      <c r="Y659" s="164">
        <f>IF(A14taxstdlife="n/a","n/a",IF(Y$3&gt;(A14taxstdlife+$E659),((Input!$O$156+Input!$O$122)*$O$7)-SUM($O659:X659),((Input!$O$156+Input!$O$122)*$O$7)/A14taxstdlife))</f>
        <v>0</v>
      </c>
      <c r="Z659" s="164">
        <f>IF(A14taxstdlife="n/a","n/a",IF(Z$3&gt;(A14taxstdlife+$E659),((Input!$O$156+Input!$O$122)*$O$7)-SUM($O659:Y659),((Input!$O$156+Input!$O$122)*$O$7)/A14taxstdlife))</f>
        <v>0</v>
      </c>
      <c r="AA659" s="164">
        <f>IF(A14taxstdlife="n/a","n/a",IF(AA$3&gt;(A14taxstdlife+$E659),((Input!$O$156+Input!$O$122)*$O$7)-SUM($O659:Z659),((Input!$O$156+Input!$O$122)*$O$7)/A14taxstdlife))</f>
        <v>0</v>
      </c>
      <c r="AB659" s="164">
        <f>IF(A14taxstdlife="n/a","n/a",IF(AB$3&gt;(A14taxstdlife+$E659),((Input!$O$156+Input!$O$122)*$O$7)-SUM($O659:AA659),((Input!$O$156+Input!$O$122)*$O$7)/A14taxstdlife))</f>
        <v>0</v>
      </c>
      <c r="AC659" s="164">
        <f>IF(A14taxstdlife="n/a","n/a",IF(AC$3&gt;(A14taxstdlife+$E659),((Input!$O$156+Input!$O$122)*$O$7)-SUM($O659:AB659),((Input!$O$156+Input!$O$122)*$O$7)/A14taxstdlife))</f>
        <v>0</v>
      </c>
      <c r="AD659" s="164">
        <f>IF(A14taxstdlife="n/a","n/a",IF(AD$3&gt;(A14taxstdlife+$E659),((Input!$O$156+Input!$O$122)*$O$7)-SUM($O659:AC659),((Input!$O$156+Input!$O$122)*$O$7)/A14taxstdlife))</f>
        <v>0</v>
      </c>
      <c r="AE659" s="164">
        <f>IF(A14taxstdlife="n/a","n/a",IF(AE$3&gt;(A14taxstdlife+$E659),((Input!$O$156+Input!$O$122)*$O$7)-SUM($O659:AD659),((Input!$O$156+Input!$O$122)*$O$7)/A14taxstdlife))</f>
        <v>0</v>
      </c>
      <c r="AF659" s="164">
        <f>IF(A14taxstdlife="n/a","n/a",IF(AF$3&gt;(A14taxstdlife+$E659),((Input!$O$156+Input!$O$122)*$O$7)-SUM($O659:AE659),((Input!$O$156+Input!$O$122)*$O$7)/A14taxstdlife))</f>
        <v>0</v>
      </c>
      <c r="AG659" s="164">
        <f>IF(A14taxstdlife="n/a","n/a",IF(AG$3&gt;(A14taxstdlife+$E659),((Input!$O$156+Input!$O$122)*$O$7)-SUM($O659:AF659),((Input!$O$156+Input!$O$122)*$O$7)/A14taxstdlife))</f>
        <v>0</v>
      </c>
      <c r="AH659" s="164">
        <f>IF(A14taxstdlife="n/a","n/a",IF(AH$3&gt;(A14taxstdlife+$E659),((Input!$O$156+Input!$O$122)*$O$7)-SUM($O659:AG659),((Input!$O$156+Input!$O$122)*$O$7)/A14taxstdlife))</f>
        <v>0</v>
      </c>
      <c r="AI659" s="164">
        <f>IF(A14taxstdlife="n/a","n/a",IF(AI$3&gt;(A14taxstdlife+$E659),((Input!$O$156+Input!$O$122)*$O$7)-SUM($O659:AH659),((Input!$O$156+Input!$O$122)*$O$7)/A14taxstdlife))</f>
        <v>0</v>
      </c>
      <c r="AJ659" s="164">
        <f>IF(A14taxstdlife="n/a","n/a",IF(AJ$3&gt;(A14taxstdlife+$E659),((Input!$O$156+Input!$O$122)*$O$7)-SUM($O659:AI659),((Input!$O$156+Input!$O$122)*$O$7)/A14taxstdlife))</f>
        <v>0</v>
      </c>
      <c r="AK659" s="164">
        <f>IF(A14taxstdlife="n/a","n/a",IF(AK$3&gt;(A14taxstdlife+$E659),((Input!$O$156+Input!$O$122)*$O$7)-SUM($O659:AJ659),((Input!$O$156+Input!$O$122)*$O$7)/A14taxstdlife))</f>
        <v>0</v>
      </c>
      <c r="AL659" s="164">
        <f>IF(A14taxstdlife="n/a","n/a",IF(AL$3&gt;(A14taxstdlife+$E659),((Input!$O$156+Input!$O$122)*$O$7)-SUM($O659:AK659),((Input!$O$156+Input!$O$122)*$O$7)/A14taxstdlife))</f>
        <v>0</v>
      </c>
      <c r="AM659" s="164">
        <f>IF(A14taxstdlife="n/a","n/a",IF(AM$3&gt;(A14taxstdlife+$E659),((Input!$O$156+Input!$O$122)*$O$7)-SUM($O659:AL659),((Input!$O$156+Input!$O$122)*$O$7)/A14taxstdlife))</f>
        <v>0</v>
      </c>
      <c r="AN659" s="164">
        <f>IF(A14taxstdlife="n/a","n/a",IF(AN$3&gt;(A14taxstdlife+$E659),((Input!$O$156+Input!$O$122)*$O$7)-SUM($O659:AM659),((Input!$O$156+Input!$O$122)*$O$7)/A14taxstdlife))</f>
        <v>0</v>
      </c>
      <c r="AO659" s="164">
        <f>IF(A14taxstdlife="n/a","n/a",IF(AO$3&gt;(A14taxstdlife+$E659),((Input!$O$156+Input!$O$122)*$O$7)-SUM($O659:AN659),((Input!$O$156+Input!$O$122)*$O$7)/A14taxstdlife))</f>
        <v>0</v>
      </c>
      <c r="AP659" s="164">
        <f>IF(A14taxstdlife="n/a","n/a",IF(AP$3&gt;(A14taxstdlife+$E659),((Input!$O$156+Input!$O$122)*$O$7)-SUM($O659:AO659),((Input!$O$156+Input!$O$122)*$O$7)/A14taxstdlife))</f>
        <v>0</v>
      </c>
      <c r="AQ659" s="164">
        <f>IF(A14taxstdlife="n/a","n/a",IF(AQ$3&gt;(A14taxstdlife+$E659),((Input!$O$156+Input!$O$122)*$O$7)-SUM($O659:AP659),((Input!$O$156+Input!$O$122)*$O$7)/A14taxstdlife))</f>
        <v>0</v>
      </c>
      <c r="AR659" s="164">
        <f>IF(A14taxstdlife="n/a","n/a",IF(AR$3&gt;(A14taxstdlife+$E659),((Input!$O$156+Input!$O$122)*$O$7)-SUM($O659:AQ659),((Input!$O$156+Input!$O$122)*$O$7)/A14taxstdlife))</f>
        <v>0</v>
      </c>
      <c r="AS659" s="164">
        <f>IF(A14taxstdlife="n/a","n/a",IF(AS$3&gt;(A14taxstdlife+$E659),((Input!$O$156+Input!$O$122)*$O$7)-SUM($O659:AR659),((Input!$O$156+Input!$O$122)*$O$7)/A14taxstdlife))</f>
        <v>0</v>
      </c>
      <c r="AT659" s="164">
        <f>IF(A14taxstdlife="n/a","n/a",IF(AT$3&gt;(A14taxstdlife+$E659),((Input!$O$156+Input!$O$122)*$O$7)-SUM($O659:AS659),((Input!$O$156+Input!$O$122)*$O$7)/A14taxstdlife))</f>
        <v>0</v>
      </c>
      <c r="AU659" s="164">
        <f>IF(A14taxstdlife="n/a","n/a",IF(AU$3&gt;(A14taxstdlife+$E659),((Input!$O$156+Input!$O$122)*$O$7)-SUM($O659:AT659),((Input!$O$156+Input!$O$122)*$O$7)/A14taxstdlife))</f>
        <v>0</v>
      </c>
      <c r="AV659" s="164">
        <f>IF(A14taxstdlife="n/a","n/a",IF(AV$3&gt;(A14taxstdlife+$E659),((Input!$O$156+Input!$O$122)*$O$7)-SUM($O659:AU659),((Input!$O$156+Input!$O$122)*$O$7)/A14taxstdlife))</f>
        <v>0</v>
      </c>
      <c r="AW659" s="164">
        <f>IF(A14taxstdlife="n/a","n/a",IF(AW$3&gt;(A14taxstdlife+$E659),((Input!$O$156+Input!$O$122)*$O$7)-SUM($O659:AV659),((Input!$O$156+Input!$O$122)*$O$7)/A14taxstdlife))</f>
        <v>0</v>
      </c>
      <c r="AX659" s="164">
        <f>IF(A14taxstdlife="n/a","n/a",IF(AX$3&gt;(A14taxstdlife+$E659),((Input!$O$156+Input!$O$122)*$O$7)-SUM($O659:AW659),((Input!$O$156+Input!$O$122)*$O$7)/A14taxstdlife))</f>
        <v>0</v>
      </c>
      <c r="AY659" s="164">
        <f>IF(A14taxstdlife="n/a","n/a",IF(AY$3&gt;(A14taxstdlife+$E659),((Input!$O$156+Input!$O$122)*$O$7)-SUM($O659:AX659),((Input!$O$156+Input!$O$122)*$O$7)/A14taxstdlife))</f>
        <v>0</v>
      </c>
      <c r="AZ659" s="164">
        <f>IF(A14taxstdlife="n/a","n/a",IF(AZ$3&gt;(A14taxstdlife+$E659),((Input!$O$156+Input!$O$122)*$O$7)-SUM($O659:AY659),((Input!$O$156+Input!$O$122)*$O$7)/A14taxstdlife))</f>
        <v>0</v>
      </c>
      <c r="BA659" s="164">
        <f>IF(A14taxstdlife="n/a","n/a",IF(BA$3&gt;(A14taxstdlife+$E659),((Input!$O$156+Input!$O$122)*$O$7)-SUM($O659:AZ659),((Input!$O$156+Input!$O$122)*$O$7)/A14taxstdlife))</f>
        <v>0</v>
      </c>
      <c r="BB659" s="164">
        <f>IF(A14taxstdlife="n/a","n/a",IF(BB$3&gt;(A14taxstdlife+$E659),((Input!$O$156+Input!$O$122)*$O$7)-SUM($O659:BA659),((Input!$O$156+Input!$O$122)*$O$7)/A14taxstdlife))</f>
        <v>0</v>
      </c>
      <c r="BC659" s="164">
        <f>IF(A14taxstdlife="n/a","n/a",IF(BC$3&gt;(A14taxstdlife+$E659),((Input!$O$156+Input!$O$122)*$O$7)-SUM($O659:BB659),((Input!$O$156+Input!$O$122)*$O$7)/A14taxstdlife))</f>
        <v>0</v>
      </c>
      <c r="BD659" s="164">
        <f>IF(A14taxstdlife="n/a","n/a",IF(BD$3&gt;(A14taxstdlife+$E659),((Input!$O$156+Input!$O$122)*$O$7)-SUM($O659:BC659),((Input!$O$156+Input!$O$122)*$O$7)/A14taxstdlife))</f>
        <v>0</v>
      </c>
      <c r="BE659" s="164">
        <f>IF(A14taxstdlife="n/a","n/a",IF(BE$3&gt;(A14taxstdlife+$E659),((Input!$O$156+Input!$O$122)*$O$7)-SUM($O659:BD659),((Input!$O$156+Input!$O$122)*$O$7)/A14taxstdlife))</f>
        <v>0</v>
      </c>
      <c r="BF659" s="164">
        <f>IF(A14taxstdlife="n/a","n/a",IF(BF$3&gt;(A14taxstdlife+$E659),((Input!$O$156+Input!$O$122)*$O$7)-SUM($O659:BE659),((Input!$O$156+Input!$O$122)*$O$7)/A14taxstdlife))</f>
        <v>0</v>
      </c>
      <c r="BG659" s="164">
        <f>IF(A14taxstdlife="n/a","n/a",IF(BG$3&gt;(A14taxstdlife+$E659),((Input!$O$156+Input!$O$122)*$O$7)-SUM($O659:BF659),((Input!$O$156+Input!$O$122)*$O$7)/A14taxstdlife))</f>
        <v>0</v>
      </c>
      <c r="BH659" s="164">
        <f>IF(A14taxstdlife="n/a","n/a",IF(BH$3&gt;(A14taxstdlife+$E659),((Input!$O$156+Input!$O$122)*$O$7)-SUM($O659:BG659),((Input!$O$156+Input!$O$122)*$O$7)/A14taxstdlife))</f>
        <v>0</v>
      </c>
      <c r="BI659" s="164">
        <f>IF(A14taxstdlife="n/a","n/a",IF(BI$3&gt;(A14taxstdlife+$E659),((Input!$O$156+Input!$O$122)*$O$7)-SUM($O659:BH659),((Input!$O$156+Input!$O$122)*$O$7)/A14taxstdlife))</f>
        <v>0</v>
      </c>
      <c r="BJ659" s="18"/>
      <c r="BK659" s="18"/>
      <c r="BL659"/>
      <c r="BM659"/>
      <c r="BN659"/>
      <c r="BO659"/>
      <c r="BP659"/>
      <c r="BQ659"/>
      <c r="BR659"/>
      <c r="BS659"/>
      <c r="BT659"/>
      <c r="BU659"/>
      <c r="BV659"/>
      <c r="BW659"/>
      <c r="BX659"/>
      <c r="BY659"/>
      <c r="BZ659"/>
      <c r="CA659"/>
      <c r="CB659"/>
      <c r="CC659"/>
      <c r="CD659"/>
      <c r="CE659"/>
      <c r="CF659"/>
      <c r="CG659"/>
      <c r="CH659"/>
      <c r="CI659"/>
      <c r="CJ659"/>
      <c r="CK659"/>
      <c r="CL659"/>
      <c r="CM659"/>
      <c r="CN659"/>
      <c r="CO659"/>
      <c r="CP659"/>
      <c r="CQ659"/>
      <c r="CR659"/>
      <c r="CS659"/>
      <c r="CT659"/>
      <c r="CU659"/>
      <c r="CV659"/>
      <c r="CW659"/>
      <c r="CX659"/>
      <c r="CY659"/>
      <c r="CZ659"/>
      <c r="DA659"/>
      <c r="DB659"/>
      <c r="DC659"/>
      <c r="DD659"/>
      <c r="DE659"/>
      <c r="DF659"/>
      <c r="DG659"/>
      <c r="DH659"/>
      <c r="DI659"/>
      <c r="DJ659"/>
      <c r="DK659"/>
      <c r="DL659"/>
      <c r="DM659"/>
      <c r="DN659"/>
      <c r="DO659"/>
      <c r="DP659"/>
      <c r="DQ659"/>
      <c r="DR659"/>
      <c r="DS659"/>
      <c r="DT659"/>
      <c r="DU659"/>
      <c r="DV659"/>
      <c r="DW659"/>
      <c r="DX659"/>
      <c r="DY659"/>
      <c r="DZ659"/>
      <c r="EA659"/>
      <c r="EB659"/>
      <c r="EC659"/>
      <c r="ED659"/>
      <c r="EE659"/>
      <c r="EF659"/>
      <c r="EG659"/>
      <c r="EH659"/>
      <c r="EI659"/>
      <c r="EJ659"/>
      <c r="EK659"/>
      <c r="EL659"/>
      <c r="EM659"/>
      <c r="EN659"/>
      <c r="EO659"/>
      <c r="EP659"/>
      <c r="EQ659"/>
      <c r="ER659"/>
      <c r="ES659"/>
      <c r="ET659"/>
      <c r="EU659"/>
      <c r="EV659"/>
      <c r="EW659"/>
      <c r="EX659"/>
      <c r="EY659"/>
      <c r="EZ659"/>
      <c r="FA659"/>
      <c r="FB659"/>
      <c r="FC659"/>
      <c r="FD659"/>
      <c r="FE659"/>
      <c r="FF659"/>
      <c r="FG659"/>
      <c r="FH659"/>
      <c r="FI659"/>
      <c r="FJ659"/>
      <c r="FK659"/>
      <c r="FL659"/>
      <c r="FM659"/>
      <c r="FN659"/>
      <c r="FO659"/>
      <c r="FP659"/>
      <c r="FQ659"/>
      <c r="FR659"/>
      <c r="FS659"/>
      <c r="FT659"/>
      <c r="FU659"/>
      <c r="FV659"/>
      <c r="FW659"/>
      <c r="FX659"/>
      <c r="FY659"/>
      <c r="FZ659"/>
      <c r="GA659"/>
      <c r="GB659"/>
      <c r="GC659"/>
      <c r="GD659"/>
      <c r="GE659"/>
      <c r="GF659"/>
      <c r="GG659"/>
      <c r="GH659"/>
      <c r="GI659"/>
      <c r="GJ659"/>
      <c r="GK659"/>
      <c r="GL659"/>
      <c r="GM659"/>
      <c r="GN659"/>
      <c r="GO659"/>
      <c r="GP659"/>
      <c r="GQ659"/>
      <c r="GR659"/>
      <c r="GS659"/>
      <c r="GT659"/>
      <c r="GU659"/>
      <c r="GV659"/>
      <c r="GW659"/>
      <c r="GX659"/>
      <c r="GY659"/>
      <c r="GZ659"/>
      <c r="HA659"/>
      <c r="HB659"/>
      <c r="HC659"/>
      <c r="HD659"/>
      <c r="HE659"/>
      <c r="HF659"/>
      <c r="HG659"/>
      <c r="HH659"/>
      <c r="HI659"/>
      <c r="HJ659"/>
      <c r="HK659"/>
      <c r="HL659"/>
      <c r="HM659"/>
      <c r="HN659"/>
      <c r="HO659"/>
      <c r="HP659"/>
      <c r="HQ659"/>
      <c r="HR659"/>
      <c r="HS659"/>
      <c r="HT659"/>
      <c r="HU659"/>
      <c r="HV659"/>
      <c r="HW659"/>
      <c r="HX659"/>
      <c r="HY659"/>
      <c r="HZ659"/>
      <c r="IA659"/>
      <c r="IB659"/>
      <c r="IC659"/>
      <c r="ID659"/>
      <c r="IE659"/>
      <c r="IF659"/>
      <c r="IG659"/>
      <c r="IH659"/>
      <c r="II659"/>
      <c r="IJ659"/>
      <c r="IK659"/>
      <c r="IL659"/>
      <c r="IM659"/>
      <c r="IN659"/>
      <c r="IO659"/>
      <c r="IP659"/>
      <c r="IQ659"/>
      <c r="IR659"/>
      <c r="IS659"/>
      <c r="IT659"/>
      <c r="IU659"/>
      <c r="IV659"/>
    </row>
    <row r="660" spans="1:256" s="5" customFormat="1" hidden="1" outlineLevel="2" x14ac:dyDescent="0.2">
      <c r="A660" s="18"/>
      <c r="B660" s="18"/>
      <c r="C660" s="36"/>
      <c r="D660" s="485"/>
      <c r="E660" s="284">
        <v>10</v>
      </c>
      <c r="F660" s="38"/>
      <c r="G660" s="306"/>
      <c r="H660" s="308"/>
      <c r="I660" s="308"/>
      <c r="J660" s="308"/>
      <c r="K660" s="308"/>
      <c r="L660" s="308"/>
      <c r="M660" s="308"/>
      <c r="N660" s="308"/>
      <c r="O660" s="308"/>
      <c r="P660" s="307"/>
      <c r="Q660" s="164">
        <f>IF(A14taxstdlife="n/a","n/a",IF(Q$3&gt;(A14taxstdlife+$E660),((Input!$P$156+Input!$P$122)*$P$7)-SUM($P660:P660),((Input!$P$156+Input!$P$122)*$P$7)/A14taxstdlife))</f>
        <v>0</v>
      </c>
      <c r="R660" s="164">
        <f>IF(A14taxstdlife="n/a","n/a",IF(R$3&gt;(A14taxstdlife+$E660),((Input!$P$156+Input!$P$122)*$P$7)-SUM($P660:Q660),((Input!$P$156+Input!$P$122)*$P$7)/A14taxstdlife))</f>
        <v>0</v>
      </c>
      <c r="S660" s="164">
        <f>IF(A14taxstdlife="n/a","n/a",IF(S$3&gt;(A14taxstdlife+$E660),((Input!$P$156+Input!$P$122)*$P$7)-SUM($P660:R660),((Input!$P$156+Input!$P$122)*$P$7)/A14taxstdlife))</f>
        <v>0</v>
      </c>
      <c r="T660" s="164">
        <f>IF(A14taxstdlife="n/a","n/a",IF(T$3&gt;(A14taxstdlife+$E660),((Input!$P$156+Input!$P$122)*$P$7)-SUM($P660:S660),((Input!$P$156+Input!$P$122)*$P$7)/A14taxstdlife))</f>
        <v>0</v>
      </c>
      <c r="U660" s="164">
        <f>IF(A14taxstdlife="n/a","n/a",IF(U$3&gt;(A14taxstdlife+$E660),((Input!$P$156+Input!$P$122)*$P$7)-SUM($P660:T660),((Input!$P$156+Input!$P$122)*$P$7)/A14taxstdlife))</f>
        <v>0</v>
      </c>
      <c r="V660" s="164">
        <f>IF(A14taxstdlife="n/a","n/a",IF(V$3&gt;(A14taxstdlife+$E660),((Input!$P$156+Input!$P$122)*$P$7)-SUM($P660:U660),((Input!$P$156+Input!$P$122)*$P$7)/A14taxstdlife))</f>
        <v>0</v>
      </c>
      <c r="W660" s="164">
        <f>IF(A14taxstdlife="n/a","n/a",IF(W$3&gt;(A14taxstdlife+$E660),((Input!$P$156+Input!$P$122)*$P$7)-SUM($P660:V660),((Input!$P$156+Input!$P$122)*$P$7)/A14taxstdlife))</f>
        <v>0</v>
      </c>
      <c r="X660" s="164">
        <f>IF(A14taxstdlife="n/a","n/a",IF(X$3&gt;(A14taxstdlife+$E660),((Input!$P$156+Input!$P$122)*$P$7)-SUM($P660:W660),((Input!$P$156+Input!$P$122)*$P$7)/A14taxstdlife))</f>
        <v>0</v>
      </c>
      <c r="Y660" s="164">
        <f>IF(A14taxstdlife="n/a","n/a",IF(Y$3&gt;(A14taxstdlife+$E660),((Input!$P$156+Input!$P$122)*$P$7)-SUM($P660:X660),((Input!$P$156+Input!$P$122)*$P$7)/A14taxstdlife))</f>
        <v>0</v>
      </c>
      <c r="Z660" s="164">
        <f>IF(A14taxstdlife="n/a","n/a",IF(Z$3&gt;(A14taxstdlife+$E660),((Input!$P$156+Input!$P$122)*$P$7)-SUM($P660:Y660),((Input!$P$156+Input!$P$122)*$P$7)/A14taxstdlife))</f>
        <v>0</v>
      </c>
      <c r="AA660" s="164">
        <f>IF(A14taxstdlife="n/a","n/a",IF(AA$3&gt;(A14taxstdlife+$E660),((Input!$P$156+Input!$P$122)*$P$7)-SUM($P660:Z660),((Input!$P$156+Input!$P$122)*$P$7)/A14taxstdlife))</f>
        <v>0</v>
      </c>
      <c r="AB660" s="164">
        <f>IF(A14taxstdlife="n/a","n/a",IF(AB$3&gt;(A14taxstdlife+$E660),((Input!$P$156+Input!$P$122)*$P$7)-SUM($P660:AA660),((Input!$P$156+Input!$P$122)*$P$7)/A14taxstdlife))</f>
        <v>0</v>
      </c>
      <c r="AC660" s="164">
        <f>IF(A14taxstdlife="n/a","n/a",IF(AC$3&gt;(A14taxstdlife+$E660),((Input!$P$156+Input!$P$122)*$P$7)-SUM($P660:AB660),((Input!$P$156+Input!$P$122)*$P$7)/A14taxstdlife))</f>
        <v>0</v>
      </c>
      <c r="AD660" s="164">
        <f>IF(A14taxstdlife="n/a","n/a",IF(AD$3&gt;(A14taxstdlife+$E660),((Input!$P$156+Input!$P$122)*$P$7)-SUM($P660:AC660),((Input!$P$156+Input!$P$122)*$P$7)/A14taxstdlife))</f>
        <v>0</v>
      </c>
      <c r="AE660" s="164">
        <f>IF(A14taxstdlife="n/a","n/a",IF(AE$3&gt;(A14taxstdlife+$E660),((Input!$P$156+Input!$P$122)*$P$7)-SUM($P660:AD660),((Input!$P$156+Input!$P$122)*$P$7)/A14taxstdlife))</f>
        <v>0</v>
      </c>
      <c r="AF660" s="164">
        <f>IF(A14taxstdlife="n/a","n/a",IF(AF$3&gt;(A14taxstdlife+$E660),((Input!$P$156+Input!$P$122)*$P$7)-SUM($P660:AE660),((Input!$P$156+Input!$P$122)*$P$7)/A14taxstdlife))</f>
        <v>0</v>
      </c>
      <c r="AG660" s="164">
        <f>IF(A14taxstdlife="n/a","n/a",IF(AG$3&gt;(A14taxstdlife+$E660),((Input!$P$156+Input!$P$122)*$P$7)-SUM($P660:AF660),((Input!$P$156+Input!$P$122)*$P$7)/A14taxstdlife))</f>
        <v>0</v>
      </c>
      <c r="AH660" s="164">
        <f>IF(A14taxstdlife="n/a","n/a",IF(AH$3&gt;(A14taxstdlife+$E660),((Input!$P$156+Input!$P$122)*$P$7)-SUM($P660:AG660),((Input!$P$156+Input!$P$122)*$P$7)/A14taxstdlife))</f>
        <v>0</v>
      </c>
      <c r="AI660" s="164">
        <f>IF(A14taxstdlife="n/a","n/a",IF(AI$3&gt;(A14taxstdlife+$E660),((Input!$P$156+Input!$P$122)*$P$7)-SUM($P660:AH660),((Input!$P$156+Input!$P$122)*$P$7)/A14taxstdlife))</f>
        <v>0</v>
      </c>
      <c r="AJ660" s="164">
        <f>IF(A14taxstdlife="n/a","n/a",IF(AJ$3&gt;(A14taxstdlife+$E660),((Input!$P$156+Input!$P$122)*$P$7)-SUM($P660:AI660),((Input!$P$156+Input!$P$122)*$P$7)/A14taxstdlife))</f>
        <v>0</v>
      </c>
      <c r="AK660" s="164">
        <f>IF(A14taxstdlife="n/a","n/a",IF(AK$3&gt;(A14taxstdlife+$E660),((Input!$P$156+Input!$P$122)*$P$7)-SUM($P660:AJ660),((Input!$P$156+Input!$P$122)*$P$7)/A14taxstdlife))</f>
        <v>0</v>
      </c>
      <c r="AL660" s="164">
        <f>IF(A14taxstdlife="n/a","n/a",IF(AL$3&gt;(A14taxstdlife+$E660),((Input!$P$156+Input!$P$122)*$P$7)-SUM($P660:AK660),((Input!$P$156+Input!$P$122)*$P$7)/A14taxstdlife))</f>
        <v>0</v>
      </c>
      <c r="AM660" s="164">
        <f>IF(A14taxstdlife="n/a","n/a",IF(AM$3&gt;(A14taxstdlife+$E660),((Input!$P$156+Input!$P$122)*$P$7)-SUM($P660:AL660),((Input!$P$156+Input!$P$122)*$P$7)/A14taxstdlife))</f>
        <v>0</v>
      </c>
      <c r="AN660" s="164">
        <f>IF(A14taxstdlife="n/a","n/a",IF(AN$3&gt;(A14taxstdlife+$E660),((Input!$P$156+Input!$P$122)*$P$7)-SUM($P660:AM660),((Input!$P$156+Input!$P$122)*$P$7)/A14taxstdlife))</f>
        <v>0</v>
      </c>
      <c r="AO660" s="164">
        <f>IF(A14taxstdlife="n/a","n/a",IF(AO$3&gt;(A14taxstdlife+$E660),((Input!$P$156+Input!$P$122)*$P$7)-SUM($P660:AN660),((Input!$P$156+Input!$P$122)*$P$7)/A14taxstdlife))</f>
        <v>0</v>
      </c>
      <c r="AP660" s="164">
        <f>IF(A14taxstdlife="n/a","n/a",IF(AP$3&gt;(A14taxstdlife+$E660),((Input!$P$156+Input!$P$122)*$P$7)-SUM($P660:AO660),((Input!$P$156+Input!$P$122)*$P$7)/A14taxstdlife))</f>
        <v>0</v>
      </c>
      <c r="AQ660" s="164">
        <f>IF(A14taxstdlife="n/a","n/a",IF(AQ$3&gt;(A14taxstdlife+$E660),((Input!$P$156+Input!$P$122)*$P$7)-SUM($P660:AP660),((Input!$P$156+Input!$P$122)*$P$7)/A14taxstdlife))</f>
        <v>0</v>
      </c>
      <c r="AR660" s="164">
        <f>IF(A14taxstdlife="n/a","n/a",IF(AR$3&gt;(A14taxstdlife+$E660),((Input!$P$156+Input!$P$122)*$P$7)-SUM($P660:AQ660),((Input!$P$156+Input!$P$122)*$P$7)/A14taxstdlife))</f>
        <v>0</v>
      </c>
      <c r="AS660" s="164">
        <f>IF(A14taxstdlife="n/a","n/a",IF(AS$3&gt;(A14taxstdlife+$E660),((Input!$P$156+Input!$P$122)*$P$7)-SUM($P660:AR660),((Input!$P$156+Input!$P$122)*$P$7)/A14taxstdlife))</f>
        <v>0</v>
      </c>
      <c r="AT660" s="164">
        <f>IF(A14taxstdlife="n/a","n/a",IF(AT$3&gt;(A14taxstdlife+$E660),((Input!$P$156+Input!$P$122)*$P$7)-SUM($P660:AS660),((Input!$P$156+Input!$P$122)*$P$7)/A14taxstdlife))</f>
        <v>0</v>
      </c>
      <c r="AU660" s="164">
        <f>IF(A14taxstdlife="n/a","n/a",IF(AU$3&gt;(A14taxstdlife+$E660),((Input!$P$156+Input!$P$122)*$P$7)-SUM($P660:AT660),((Input!$P$156+Input!$P$122)*$P$7)/A14taxstdlife))</f>
        <v>0</v>
      </c>
      <c r="AV660" s="164">
        <f>IF(A14taxstdlife="n/a","n/a",IF(AV$3&gt;(A14taxstdlife+$E660),((Input!$P$156+Input!$P$122)*$P$7)-SUM($P660:AU660),((Input!$P$156+Input!$P$122)*$P$7)/A14taxstdlife))</f>
        <v>0</v>
      </c>
      <c r="AW660" s="164">
        <f>IF(A14taxstdlife="n/a","n/a",IF(AW$3&gt;(A14taxstdlife+$E660),((Input!$P$156+Input!$P$122)*$P$7)-SUM($P660:AV660),((Input!$P$156+Input!$P$122)*$P$7)/A14taxstdlife))</f>
        <v>0</v>
      </c>
      <c r="AX660" s="164">
        <f>IF(A14taxstdlife="n/a","n/a",IF(AX$3&gt;(A14taxstdlife+$E660),((Input!$P$156+Input!$P$122)*$P$7)-SUM($P660:AW660),((Input!$P$156+Input!$P$122)*$P$7)/A14taxstdlife))</f>
        <v>0</v>
      </c>
      <c r="AY660" s="164">
        <f>IF(A14taxstdlife="n/a","n/a",IF(AY$3&gt;(A14taxstdlife+$E660),((Input!$P$156+Input!$P$122)*$P$7)-SUM($P660:AX660),((Input!$P$156+Input!$P$122)*$P$7)/A14taxstdlife))</f>
        <v>0</v>
      </c>
      <c r="AZ660" s="164">
        <f>IF(A14taxstdlife="n/a","n/a",IF(AZ$3&gt;(A14taxstdlife+$E660),((Input!$P$156+Input!$P$122)*$P$7)-SUM($P660:AY660),((Input!$P$156+Input!$P$122)*$P$7)/A14taxstdlife))</f>
        <v>0</v>
      </c>
      <c r="BA660" s="164">
        <f>IF(A14taxstdlife="n/a","n/a",IF(BA$3&gt;(A14taxstdlife+$E660),((Input!$P$156+Input!$P$122)*$P$7)-SUM($P660:AZ660),((Input!$P$156+Input!$P$122)*$P$7)/A14taxstdlife))</f>
        <v>0</v>
      </c>
      <c r="BB660" s="164">
        <f>IF(A14taxstdlife="n/a","n/a",IF(BB$3&gt;(A14taxstdlife+$E660),((Input!$P$156+Input!$P$122)*$P$7)-SUM($P660:BA660),((Input!$P$156+Input!$P$122)*$P$7)/A14taxstdlife))</f>
        <v>0</v>
      </c>
      <c r="BC660" s="164">
        <f>IF(A14taxstdlife="n/a","n/a",IF(BC$3&gt;(A14taxstdlife+$E660),((Input!$P$156+Input!$P$122)*$P$7)-SUM($P660:BB660),((Input!$P$156+Input!$P$122)*$P$7)/A14taxstdlife))</f>
        <v>0</v>
      </c>
      <c r="BD660" s="164">
        <f>IF(A14taxstdlife="n/a","n/a",IF(BD$3&gt;(A14taxstdlife+$E660),((Input!$P$156+Input!$P$122)*$P$7)-SUM($P660:BC660),((Input!$P$156+Input!$P$122)*$P$7)/A14taxstdlife))</f>
        <v>0</v>
      </c>
      <c r="BE660" s="164">
        <f>IF(A14taxstdlife="n/a","n/a",IF(BE$3&gt;(A14taxstdlife+$E660),((Input!$P$156+Input!$P$122)*$P$7)-SUM($P660:BD660),((Input!$P$156+Input!$P$122)*$P$7)/A14taxstdlife))</f>
        <v>0</v>
      </c>
      <c r="BF660" s="164">
        <f>IF(A14taxstdlife="n/a","n/a",IF(BF$3&gt;(A14taxstdlife+$E660),((Input!$P$156+Input!$P$122)*$P$7)-SUM($P660:BE660),((Input!$P$156+Input!$P$122)*$P$7)/A14taxstdlife))</f>
        <v>0</v>
      </c>
      <c r="BG660" s="164">
        <f>IF(A14taxstdlife="n/a","n/a",IF(BG$3&gt;(A14taxstdlife+$E660),((Input!$P$156+Input!$P$122)*$P$7)-SUM($P660:BF660),((Input!$P$156+Input!$P$122)*$P$7)/A14taxstdlife))</f>
        <v>0</v>
      </c>
      <c r="BH660" s="164">
        <f>IF(A14taxstdlife="n/a","n/a",IF(BH$3&gt;(A14taxstdlife+$E660),((Input!$P$156+Input!$P$122)*$P$7)-SUM($P660:BG660),((Input!$P$156+Input!$P$122)*$P$7)/A14taxstdlife))</f>
        <v>0</v>
      </c>
      <c r="BI660" s="164">
        <f>IF(A14taxstdlife="n/a","n/a",IF(BI$3&gt;(A14taxstdlife+$E660),((Input!$P$156+Input!$P$122)*$P$7)-SUM($P660:BH660),((Input!$P$156+Input!$P$122)*$P$7)/A14taxstdlife))</f>
        <v>0</v>
      </c>
      <c r="BJ660" s="18"/>
      <c r="BK660" s="18"/>
      <c r="BL660"/>
      <c r="BM660"/>
      <c r="BN660"/>
      <c r="BO660"/>
      <c r="BP660"/>
      <c r="BQ660"/>
      <c r="BR660"/>
      <c r="BS660"/>
      <c r="BT660"/>
      <c r="BU660"/>
      <c r="BV660"/>
      <c r="BW660"/>
      <c r="BX660"/>
      <c r="BY660"/>
      <c r="BZ660"/>
      <c r="CA660"/>
      <c r="CB660"/>
      <c r="CC660"/>
      <c r="CD660"/>
      <c r="CE660"/>
      <c r="CF660"/>
      <c r="CG660"/>
      <c r="CH660"/>
      <c r="CI660"/>
      <c r="CJ660"/>
      <c r="CK660"/>
      <c r="CL660"/>
      <c r="CM660"/>
      <c r="CN660"/>
      <c r="CO660"/>
      <c r="CP660"/>
      <c r="CQ660"/>
      <c r="CR660"/>
      <c r="CS660"/>
      <c r="CT660"/>
      <c r="CU660"/>
      <c r="CV660"/>
      <c r="CW660"/>
      <c r="CX660"/>
      <c r="CY660"/>
      <c r="CZ660"/>
      <c r="DA660"/>
      <c r="DB660"/>
      <c r="DC660"/>
      <c r="DD660"/>
      <c r="DE660"/>
      <c r="DF660"/>
      <c r="DG660"/>
      <c r="DH660"/>
      <c r="DI660"/>
      <c r="DJ660"/>
      <c r="DK660"/>
      <c r="DL660"/>
      <c r="DM660"/>
      <c r="DN660"/>
      <c r="DO660"/>
      <c r="DP660"/>
      <c r="DQ660"/>
      <c r="DR660"/>
      <c r="DS660"/>
      <c r="DT660"/>
      <c r="DU660"/>
      <c r="DV660"/>
      <c r="DW660"/>
      <c r="DX660"/>
      <c r="DY660"/>
      <c r="DZ660"/>
      <c r="EA660"/>
      <c r="EB660"/>
      <c r="EC660"/>
      <c r="ED660"/>
      <c r="EE660"/>
      <c r="EF660"/>
      <c r="EG660"/>
      <c r="EH660"/>
      <c r="EI660"/>
      <c r="EJ660"/>
      <c r="EK660"/>
      <c r="EL660"/>
      <c r="EM660"/>
      <c r="EN660"/>
      <c r="EO660"/>
      <c r="EP660"/>
      <c r="EQ660"/>
      <c r="ER660"/>
      <c r="ES660"/>
      <c r="ET660"/>
      <c r="EU660"/>
      <c r="EV660"/>
      <c r="EW660"/>
      <c r="EX660"/>
      <c r="EY660"/>
      <c r="EZ660"/>
      <c r="FA660"/>
      <c r="FB660"/>
      <c r="FC660"/>
      <c r="FD660"/>
      <c r="FE660"/>
      <c r="FF660"/>
      <c r="FG660"/>
      <c r="FH660"/>
      <c r="FI660"/>
      <c r="FJ660"/>
      <c r="FK660"/>
      <c r="FL660"/>
      <c r="FM660"/>
      <c r="FN660"/>
      <c r="FO660"/>
      <c r="FP660"/>
      <c r="FQ660"/>
      <c r="FR660"/>
      <c r="FS660"/>
      <c r="FT660"/>
      <c r="FU660"/>
      <c r="FV660"/>
      <c r="FW660"/>
      <c r="FX660"/>
      <c r="FY660"/>
      <c r="FZ660"/>
      <c r="GA660"/>
      <c r="GB660"/>
      <c r="GC660"/>
      <c r="GD660"/>
      <c r="GE660"/>
      <c r="GF660"/>
      <c r="GG660"/>
      <c r="GH660"/>
      <c r="GI660"/>
      <c r="GJ660"/>
      <c r="GK660"/>
      <c r="GL660"/>
      <c r="GM660"/>
      <c r="GN660"/>
      <c r="GO660"/>
      <c r="GP660"/>
      <c r="GQ660"/>
      <c r="GR660"/>
      <c r="GS660"/>
      <c r="GT660"/>
      <c r="GU660"/>
      <c r="GV660"/>
      <c r="GW660"/>
      <c r="GX660"/>
      <c r="GY660"/>
      <c r="GZ660"/>
      <c r="HA660"/>
      <c r="HB660"/>
      <c r="HC660"/>
      <c r="HD660"/>
      <c r="HE660"/>
      <c r="HF660"/>
      <c r="HG660"/>
      <c r="HH660"/>
      <c r="HI660"/>
      <c r="HJ660"/>
      <c r="HK660"/>
      <c r="HL660"/>
      <c r="HM660"/>
      <c r="HN660"/>
      <c r="HO660"/>
      <c r="HP660"/>
      <c r="HQ660"/>
      <c r="HR660"/>
      <c r="HS660"/>
      <c r="HT660"/>
      <c r="HU660"/>
      <c r="HV660"/>
      <c r="HW660"/>
      <c r="HX660"/>
      <c r="HY660"/>
      <c r="HZ660"/>
      <c r="IA660"/>
      <c r="IB660"/>
      <c r="IC660"/>
      <c r="ID660"/>
      <c r="IE660"/>
      <c r="IF660"/>
      <c r="IG660"/>
      <c r="IH660"/>
      <c r="II660"/>
      <c r="IJ660"/>
      <c r="IK660"/>
      <c r="IL660"/>
      <c r="IM660"/>
      <c r="IN660"/>
      <c r="IO660"/>
      <c r="IP660"/>
      <c r="IQ660"/>
      <c r="IR660"/>
      <c r="IS660"/>
      <c r="IT660"/>
      <c r="IU660"/>
      <c r="IV660"/>
    </row>
    <row r="661" spans="1:256" s="5" customFormat="1" hidden="1" outlineLevel="1" x14ac:dyDescent="0.2">
      <c r="A661" s="18"/>
      <c r="B661" s="18"/>
      <c r="C661" s="36" t="str">
        <f>Asset14</f>
        <v>Cable tunnel (tx)</v>
      </c>
      <c r="D661" s="18"/>
      <c r="E661" s="18"/>
      <c r="F661" s="33"/>
      <c r="G661" s="159">
        <f t="shared" ref="G661:AL661" si="132">SUM(G649:G660)</f>
        <v>1.724392249505672E-2</v>
      </c>
      <c r="H661" s="159">
        <f t="shared" si="132"/>
        <v>1.7828850030160291E-2</v>
      </c>
      <c r="I661" s="159">
        <f t="shared" si="132"/>
        <v>1.8433773821260307E-2</v>
      </c>
      <c r="J661" s="159">
        <f t="shared" si="132"/>
        <v>1.9060261486898919E-2</v>
      </c>
      <c r="K661" s="159">
        <f t="shared" si="132"/>
        <v>1.970846612923545E-2</v>
      </c>
      <c r="L661" s="159">
        <f t="shared" si="132"/>
        <v>2.0371401336210768E-2</v>
      </c>
      <c r="M661" s="159">
        <f t="shared" si="132"/>
        <v>2.0371401336210768E-2</v>
      </c>
      <c r="N661" s="159">
        <f t="shared" si="132"/>
        <v>2.0371401336210768E-2</v>
      </c>
      <c r="O661" s="159">
        <f t="shared" si="132"/>
        <v>2.0371401336210768E-2</v>
      </c>
      <c r="P661" s="159">
        <f t="shared" si="132"/>
        <v>2.0371401336210768E-2</v>
      </c>
      <c r="Q661" s="159">
        <f t="shared" si="132"/>
        <v>2.0371401336210768E-2</v>
      </c>
      <c r="R661" s="159">
        <f t="shared" si="132"/>
        <v>2.0371401336210768E-2</v>
      </c>
      <c r="S661" s="159">
        <f t="shared" si="132"/>
        <v>2.0371401336210768E-2</v>
      </c>
      <c r="T661" s="159">
        <f t="shared" si="132"/>
        <v>2.0371401336210768E-2</v>
      </c>
      <c r="U661" s="159">
        <f t="shared" si="132"/>
        <v>2.0371401336210768E-2</v>
      </c>
      <c r="V661" s="159">
        <f t="shared" si="132"/>
        <v>2.0371401336210768E-2</v>
      </c>
      <c r="W661" s="159">
        <f t="shared" si="132"/>
        <v>2.0371401336210768E-2</v>
      </c>
      <c r="X661" s="159">
        <f t="shared" si="132"/>
        <v>2.0371401336210768E-2</v>
      </c>
      <c r="Y661" s="159">
        <f t="shared" si="132"/>
        <v>2.0371401336210768E-2</v>
      </c>
      <c r="Z661" s="159">
        <f t="shared" si="132"/>
        <v>2.0371401336210768E-2</v>
      </c>
      <c r="AA661" s="159">
        <f t="shared" si="132"/>
        <v>2.0371401336210768E-2</v>
      </c>
      <c r="AB661" s="159">
        <f t="shared" si="132"/>
        <v>2.0371401336210768E-2</v>
      </c>
      <c r="AC661" s="159">
        <f t="shared" si="132"/>
        <v>2.0371401336210768E-2</v>
      </c>
      <c r="AD661" s="159">
        <f t="shared" si="132"/>
        <v>2.0371401336210768E-2</v>
      </c>
      <c r="AE661" s="159">
        <f t="shared" si="132"/>
        <v>2.0371401336210768E-2</v>
      </c>
      <c r="AF661" s="159">
        <f t="shared" si="132"/>
        <v>2.0371401336210768E-2</v>
      </c>
      <c r="AG661" s="159">
        <f t="shared" si="132"/>
        <v>2.0371401336210768E-2</v>
      </c>
      <c r="AH661" s="159">
        <f t="shared" si="132"/>
        <v>2.0371401336210768E-2</v>
      </c>
      <c r="AI661" s="159">
        <f t="shared" si="132"/>
        <v>2.0371401336210768E-2</v>
      </c>
      <c r="AJ661" s="159">
        <f t="shared" si="132"/>
        <v>2.0371401336210768E-2</v>
      </c>
      <c r="AK661" s="159">
        <f t="shared" si="132"/>
        <v>2.0371401336210768E-2</v>
      </c>
      <c r="AL661" s="159">
        <f t="shared" si="132"/>
        <v>2.0371401336210768E-2</v>
      </c>
      <c r="AM661" s="159">
        <f t="shared" ref="AM661:BI661" si="133">SUM(AM649:AM660)</f>
        <v>2.0371401336210768E-2</v>
      </c>
      <c r="AN661" s="159">
        <f t="shared" si="133"/>
        <v>2.0371401336210768E-2</v>
      </c>
      <c r="AO661" s="159">
        <f t="shared" si="133"/>
        <v>2.0371401336210768E-2</v>
      </c>
      <c r="AP661" s="159">
        <f t="shared" si="133"/>
        <v>2.0371401336210768E-2</v>
      </c>
      <c r="AQ661" s="159">
        <f t="shared" si="133"/>
        <v>2.0371401336210768E-2</v>
      </c>
      <c r="AR661" s="159">
        <f t="shared" si="133"/>
        <v>2.0371401336210768E-2</v>
      </c>
      <c r="AS661" s="159">
        <f t="shared" si="133"/>
        <v>2.0371401336210768E-2</v>
      </c>
      <c r="AT661" s="159">
        <f t="shared" si="133"/>
        <v>2.0371401336210768E-2</v>
      </c>
      <c r="AU661" s="159">
        <f t="shared" si="133"/>
        <v>1.8658330594093272E-2</v>
      </c>
      <c r="AV661" s="159">
        <f t="shared" si="133"/>
        <v>3.1274788411540491E-3</v>
      </c>
      <c r="AW661" s="159">
        <f t="shared" si="133"/>
        <v>3.1274788411540491E-3</v>
      </c>
      <c r="AX661" s="159">
        <f t="shared" si="133"/>
        <v>3.1274788411540491E-3</v>
      </c>
      <c r="AY661" s="159">
        <f t="shared" si="133"/>
        <v>3.1274788411540491E-3</v>
      </c>
      <c r="AZ661" s="159">
        <f t="shared" si="133"/>
        <v>3.1274788411540491E-3</v>
      </c>
      <c r="BA661" s="159">
        <f t="shared" si="133"/>
        <v>3.1274788411540491E-3</v>
      </c>
      <c r="BB661" s="159">
        <f t="shared" si="133"/>
        <v>3.1274788411540491E-3</v>
      </c>
      <c r="BC661" s="159">
        <f t="shared" si="133"/>
        <v>2.8935078271126184E-3</v>
      </c>
      <c r="BD661" s="159">
        <f t="shared" si="133"/>
        <v>2.3005817896104936E-3</v>
      </c>
      <c r="BE661" s="159">
        <f t="shared" si="133"/>
        <v>1.6870324486950292E-3</v>
      </c>
      <c r="BF661" s="159">
        <f t="shared" si="133"/>
        <v>1.0518579923772448E-3</v>
      </c>
      <c r="BG661" s="159">
        <f t="shared" si="133"/>
        <v>3.9776112418516557E-4</v>
      </c>
      <c r="BH661" s="159">
        <f t="shared" si="133"/>
        <v>0</v>
      </c>
      <c r="BI661" s="159">
        <f t="shared" si="133"/>
        <v>0</v>
      </c>
      <c r="BJ661" s="18"/>
      <c r="BK661" s="18"/>
      <c r="BL661"/>
      <c r="BM661"/>
      <c r="BN661"/>
      <c r="BO661"/>
      <c r="BP661"/>
      <c r="BQ661"/>
      <c r="BR661"/>
      <c r="BS661"/>
      <c r="BT661"/>
      <c r="BU661"/>
      <c r="BV661"/>
      <c r="BW661"/>
      <c r="BX661"/>
      <c r="BY661"/>
      <c r="BZ661"/>
      <c r="CA661"/>
      <c r="CB661"/>
      <c r="CC661"/>
      <c r="CD661"/>
      <c r="CE661"/>
      <c r="CF661"/>
      <c r="CG661"/>
      <c r="CH661"/>
      <c r="CI661"/>
      <c r="CJ661"/>
      <c r="CK661"/>
      <c r="CL661"/>
      <c r="CM661"/>
      <c r="CN661"/>
      <c r="CO661"/>
      <c r="CP661"/>
      <c r="CQ661"/>
      <c r="CR661"/>
      <c r="CS661"/>
      <c r="CT661"/>
      <c r="CU661"/>
      <c r="CV661"/>
      <c r="CW661"/>
      <c r="CX661"/>
      <c r="CY661"/>
      <c r="CZ661"/>
      <c r="DA661"/>
      <c r="DB661"/>
      <c r="DC661"/>
      <c r="DD661"/>
      <c r="DE661"/>
      <c r="DF661"/>
      <c r="DG661"/>
      <c r="DH661"/>
      <c r="DI661"/>
      <c r="DJ661"/>
      <c r="DK661"/>
      <c r="DL661"/>
      <c r="DM661"/>
      <c r="DN661"/>
      <c r="DO661"/>
      <c r="DP661"/>
      <c r="DQ661"/>
      <c r="DR661"/>
      <c r="DS661"/>
      <c r="DT661"/>
      <c r="DU661"/>
      <c r="DV661"/>
      <c r="DW661"/>
      <c r="DX661"/>
      <c r="DY661"/>
      <c r="DZ661"/>
      <c r="EA661"/>
      <c r="EB661"/>
      <c r="EC661"/>
      <c r="ED661"/>
      <c r="EE661"/>
      <c r="EF661"/>
      <c r="EG661"/>
      <c r="EH661"/>
      <c r="EI661"/>
      <c r="EJ661"/>
      <c r="EK661"/>
      <c r="EL661"/>
      <c r="EM661"/>
      <c r="EN661"/>
      <c r="EO661"/>
      <c r="EP661"/>
      <c r="EQ661"/>
      <c r="ER661"/>
      <c r="ES661"/>
      <c r="ET661"/>
      <c r="EU661"/>
      <c r="EV661"/>
      <c r="EW661"/>
      <c r="EX661"/>
      <c r="EY661"/>
      <c r="EZ661"/>
      <c r="FA661"/>
      <c r="FB661"/>
      <c r="FC661"/>
      <c r="FD661"/>
      <c r="FE661"/>
      <c r="FF661"/>
      <c r="FG661"/>
      <c r="FH661"/>
      <c r="FI661"/>
      <c r="FJ661"/>
      <c r="FK661"/>
      <c r="FL661"/>
      <c r="FM661"/>
      <c r="FN661"/>
      <c r="FO661"/>
      <c r="FP661"/>
      <c r="FQ661"/>
      <c r="FR661"/>
      <c r="FS661"/>
      <c r="FT661"/>
      <c r="FU661"/>
      <c r="FV661"/>
      <c r="FW661"/>
      <c r="FX661"/>
      <c r="FY661"/>
      <c r="FZ661"/>
      <c r="GA661"/>
      <c r="GB661"/>
      <c r="GC661"/>
      <c r="GD661"/>
      <c r="GE661"/>
      <c r="GF661"/>
      <c r="GG661"/>
      <c r="GH661"/>
      <c r="GI661"/>
      <c r="GJ661"/>
      <c r="GK661"/>
      <c r="GL661"/>
      <c r="GM661"/>
      <c r="GN661"/>
      <c r="GO661"/>
      <c r="GP661"/>
      <c r="GQ661"/>
      <c r="GR661"/>
      <c r="GS661"/>
      <c r="GT661"/>
      <c r="GU661"/>
      <c r="GV661"/>
      <c r="GW661"/>
      <c r="GX661"/>
      <c r="GY661"/>
      <c r="GZ661"/>
      <c r="HA661"/>
      <c r="HB661"/>
      <c r="HC661"/>
      <c r="HD661"/>
      <c r="HE661"/>
      <c r="HF661"/>
      <c r="HG661"/>
      <c r="HH661"/>
      <c r="HI661"/>
      <c r="HJ661"/>
      <c r="HK661"/>
      <c r="HL661"/>
      <c r="HM661"/>
      <c r="HN661"/>
      <c r="HO661"/>
      <c r="HP661"/>
      <c r="HQ661"/>
      <c r="HR661"/>
      <c r="HS661"/>
      <c r="HT661"/>
      <c r="HU661"/>
      <c r="HV661"/>
      <c r="HW661"/>
      <c r="HX661"/>
      <c r="HY661"/>
      <c r="HZ661"/>
      <c r="IA661"/>
      <c r="IB661"/>
      <c r="IC661"/>
      <c r="ID661"/>
      <c r="IE661"/>
      <c r="IF661"/>
      <c r="IG661"/>
      <c r="IH661"/>
      <c r="II661"/>
      <c r="IJ661"/>
      <c r="IK661"/>
      <c r="IL661"/>
      <c r="IM661"/>
      <c r="IN661"/>
      <c r="IO661"/>
      <c r="IP661"/>
      <c r="IQ661"/>
      <c r="IR661"/>
      <c r="IS661"/>
      <c r="IT661"/>
      <c r="IU661"/>
      <c r="IV661"/>
    </row>
    <row r="662" spans="1:256" s="5" customFormat="1" hidden="1" outlineLevel="2" x14ac:dyDescent="0.2">
      <c r="A662" s="18"/>
      <c r="B662" s="43" t="str">
        <f>C674</f>
        <v>Network control &amp; com systems</v>
      </c>
      <c r="C662" s="44"/>
      <c r="D662" s="45" t="s">
        <v>72</v>
      </c>
      <c r="E662" s="44"/>
      <c r="F662" s="46"/>
      <c r="G662" s="163">
        <f>IF(G$3&gt;A15taxremlife,A15taxvalue-SUM($F662:F662),IF(A15taxremlife="N/A","n/a",A15taxvalue/A15taxremlife))</f>
        <v>0.37852910193180933</v>
      </c>
      <c r="H662" s="163">
        <f>IF(H$3&gt;A15taxremlife,A15taxvalue-SUM($F662:G662),IF(A15taxremlife="N/A","n/a",A15taxvalue/A15taxremlife))</f>
        <v>0.37852910193180933</v>
      </c>
      <c r="I662" s="163">
        <f>IF(I$3&gt;A15taxremlife,A15taxvalue-SUM($F662:H662),IF(A15taxremlife="N/A","n/a",A15taxvalue/A15taxremlife))</f>
        <v>0.37852910193180933</v>
      </c>
      <c r="J662" s="163">
        <f>IF(J$3&gt;A15taxremlife,A15taxvalue-SUM($F662:I662),IF(A15taxremlife="N/A","n/a",A15taxvalue/A15taxremlife))</f>
        <v>0.37852910193180933</v>
      </c>
      <c r="K662" s="163">
        <f>IF(K$3&gt;A15taxremlife,A15taxvalue-SUM($F662:J662),IF(A15taxremlife="N/A","n/a",A15taxvalue/A15taxremlife))</f>
        <v>0.37852910193180933</v>
      </c>
      <c r="L662" s="163">
        <f>IF(L$3&gt;A15taxremlife,A15taxvalue-SUM($F662:K662),IF(A15taxremlife="N/A","n/a",A15taxvalue/A15taxremlife))</f>
        <v>0.37852910193180933</v>
      </c>
      <c r="M662" s="163">
        <f>IF(M$3&gt;A15taxremlife,A15taxvalue-SUM($F662:L662),IF(A15taxremlife="N/A","n/a",A15taxvalue/A15taxremlife))</f>
        <v>0.37852910193180933</v>
      </c>
      <c r="N662" s="163">
        <f>IF(N$3&gt;A15taxremlife,A15taxvalue-SUM($F662:M662),IF(A15taxremlife="N/A","n/a",A15taxvalue/A15taxremlife))</f>
        <v>0.37852910193180933</v>
      </c>
      <c r="O662" s="163">
        <f>IF(O$3&gt;A15taxremlife,A15taxvalue-SUM($F662:N662),IF(A15taxremlife="N/A","n/a",A15taxvalue/A15taxremlife))</f>
        <v>0.37852910193180933</v>
      </c>
      <c r="P662" s="163">
        <f>IF(P$3&gt;A15taxremlife,A15taxvalue-SUM($F662:O662),IF(A15taxremlife="N/A","n/a",A15taxvalue/A15taxremlife))</f>
        <v>0.37852910193180933</v>
      </c>
      <c r="Q662" s="163">
        <f>IF(Q$3&gt;A15taxremlife,A15taxvalue-SUM($F662:P662),IF(A15taxremlife="N/A","n/a",A15taxvalue/A15taxremlife))</f>
        <v>0.37852910193180933</v>
      </c>
      <c r="R662" s="163">
        <f>IF(R$3&gt;A15taxremlife,A15taxvalue-SUM($F662:Q662),IF(A15taxremlife="N/A","n/a",A15taxvalue/A15taxremlife))</f>
        <v>0.37852910193180933</v>
      </c>
      <c r="S662" s="163">
        <f>IF(S$3&gt;A15taxremlife,A15taxvalue-SUM($F662:R662),IF(A15taxremlife="N/A","n/a",A15taxvalue/A15taxremlife))</f>
        <v>0.37852910193180933</v>
      </c>
      <c r="T662" s="163">
        <f>IF(T$3&gt;A15taxremlife,A15taxvalue-SUM($F662:S662),IF(A15taxremlife="N/A","n/a",A15taxvalue/A15taxremlife))</f>
        <v>0.37852910193180933</v>
      </c>
      <c r="U662" s="163">
        <f>IF(U$3&gt;A15taxremlife,A15taxvalue-SUM($F662:T662),IF(A15taxremlife="N/A","n/a",A15taxvalue/A15taxremlife))</f>
        <v>0.37852910193180933</v>
      </c>
      <c r="V662" s="163">
        <f>IF(V$3&gt;A15taxremlife,A15taxvalue-SUM($F662:U662),IF(A15taxremlife="N/A","n/a",A15taxvalue/A15taxremlife))</f>
        <v>0.37852910193180933</v>
      </c>
      <c r="W662" s="163">
        <f>IF(W$3&gt;A15taxremlife,A15taxvalue-SUM($F662:V662),IF(A15taxremlife="N/A","n/a",A15taxvalue/A15taxremlife))</f>
        <v>0.37852910193180933</v>
      </c>
      <c r="X662" s="163">
        <f>IF(X$3&gt;A15taxremlife,A15taxvalue-SUM($F662:W662),IF(A15taxremlife="N/A","n/a",A15taxvalue/A15taxremlife))</f>
        <v>0.17756637193274205</v>
      </c>
      <c r="Y662" s="163">
        <f>IF(Y$3&gt;A15taxremlife,A15taxvalue-SUM($F662:X662),IF(A15taxremlife="N/A","n/a",A15taxvalue/A15taxremlife))</f>
        <v>0</v>
      </c>
      <c r="Z662" s="163">
        <f>IF(Z$3&gt;A15taxremlife,A15taxvalue-SUM($F662:Y662),IF(A15taxremlife="N/A","n/a",A15taxvalue/A15taxremlife))</f>
        <v>0</v>
      </c>
      <c r="AA662" s="163">
        <f>IF(AA$3&gt;A15taxremlife,A15taxvalue-SUM($F662:Z662),IF(A15taxremlife="N/A","n/a",A15taxvalue/A15taxremlife))</f>
        <v>0</v>
      </c>
      <c r="AB662" s="163">
        <f>IF(AB$3&gt;A15taxremlife,A15taxvalue-SUM($F662:AA662),IF(A15taxremlife="N/A","n/a",A15taxvalue/A15taxremlife))</f>
        <v>0</v>
      </c>
      <c r="AC662" s="163">
        <f>IF(AC$3&gt;A15taxremlife,A15taxvalue-SUM($F662:AB662),IF(A15taxremlife="N/A","n/a",A15taxvalue/A15taxremlife))</f>
        <v>0</v>
      </c>
      <c r="AD662" s="163">
        <f>IF(AD$3&gt;A15taxremlife,A15taxvalue-SUM($F662:AC662),IF(A15taxremlife="N/A","n/a",A15taxvalue/A15taxremlife))</f>
        <v>0</v>
      </c>
      <c r="AE662" s="163">
        <f>IF(AE$3&gt;A15taxremlife,A15taxvalue-SUM($F662:AD662),IF(A15taxremlife="N/A","n/a",A15taxvalue/A15taxremlife))</f>
        <v>0</v>
      </c>
      <c r="AF662" s="163">
        <f>IF(AF$3&gt;A15taxremlife,A15taxvalue-SUM($F662:AE662),IF(A15taxremlife="N/A","n/a",A15taxvalue/A15taxremlife))</f>
        <v>0</v>
      </c>
      <c r="AG662" s="163">
        <f>IF(AG$3&gt;A15taxremlife,A15taxvalue-SUM($F662:AF662),IF(A15taxremlife="N/A","n/a",A15taxvalue/A15taxremlife))</f>
        <v>0</v>
      </c>
      <c r="AH662" s="163">
        <f>IF(AH$3&gt;A15taxremlife,A15taxvalue-SUM($F662:AG662),IF(A15taxremlife="N/A","n/a",A15taxvalue/A15taxremlife))</f>
        <v>0</v>
      </c>
      <c r="AI662" s="163">
        <f>IF(AI$3&gt;A15taxremlife,A15taxvalue-SUM($F662:AH662),IF(A15taxremlife="N/A","n/a",A15taxvalue/A15taxremlife))</f>
        <v>0</v>
      </c>
      <c r="AJ662" s="163">
        <f>IF(AJ$3&gt;A15taxremlife,A15taxvalue-SUM($F662:AI662),IF(A15taxremlife="N/A","n/a",A15taxvalue/A15taxremlife))</f>
        <v>0</v>
      </c>
      <c r="AK662" s="163">
        <f>IF(AK$3&gt;A15taxremlife,A15taxvalue-SUM($F662:AJ662),IF(A15taxremlife="N/A","n/a",A15taxvalue/A15taxremlife))</f>
        <v>0</v>
      </c>
      <c r="AL662" s="163">
        <f>IF(AL$3&gt;A15taxremlife,A15taxvalue-SUM($F662:AK662),IF(A15taxremlife="N/A","n/a",A15taxvalue/A15taxremlife))</f>
        <v>0</v>
      </c>
      <c r="AM662" s="163">
        <f>IF(AM$3&gt;A15taxremlife,A15taxvalue-SUM($F662:AL662),IF(A15taxremlife="N/A","n/a",A15taxvalue/A15taxremlife))</f>
        <v>0</v>
      </c>
      <c r="AN662" s="163">
        <f>IF(AN$3&gt;A15taxremlife,A15taxvalue-SUM($F662:AM662),IF(A15taxremlife="N/A","n/a",A15taxvalue/A15taxremlife))</f>
        <v>0</v>
      </c>
      <c r="AO662" s="163">
        <f>IF(AO$3&gt;A15taxremlife,A15taxvalue-SUM($F662:AN662),IF(A15taxremlife="N/A","n/a",A15taxvalue/A15taxremlife))</f>
        <v>0</v>
      </c>
      <c r="AP662" s="163">
        <f>IF(AP$3&gt;A15taxremlife,A15taxvalue-SUM($F662:AO662),IF(A15taxremlife="N/A","n/a",A15taxvalue/A15taxremlife))</f>
        <v>0</v>
      </c>
      <c r="AQ662" s="163">
        <f>IF(AQ$3&gt;A15taxremlife,A15taxvalue-SUM($F662:AP662),IF(A15taxremlife="N/A","n/a",A15taxvalue/A15taxremlife))</f>
        <v>0</v>
      </c>
      <c r="AR662" s="163">
        <f>IF(AR$3&gt;A15taxremlife,A15taxvalue-SUM($F662:AQ662),IF(A15taxremlife="N/A","n/a",A15taxvalue/A15taxremlife))</f>
        <v>0</v>
      </c>
      <c r="AS662" s="163">
        <f>IF(AS$3&gt;A15taxremlife,A15taxvalue-SUM($F662:AR662),IF(A15taxremlife="N/A","n/a",A15taxvalue/A15taxremlife))</f>
        <v>0</v>
      </c>
      <c r="AT662" s="163">
        <f>IF(AT$3&gt;A15taxremlife,A15taxvalue-SUM($F662:AS662),IF(A15taxremlife="N/A","n/a",A15taxvalue/A15taxremlife))</f>
        <v>0</v>
      </c>
      <c r="AU662" s="163">
        <f>IF(AU$3&gt;A15taxremlife,A15taxvalue-SUM($F662:AT662),IF(A15taxremlife="N/A","n/a",A15taxvalue/A15taxremlife))</f>
        <v>0</v>
      </c>
      <c r="AV662" s="163">
        <f>IF(AV$3&gt;A15taxremlife,A15taxvalue-SUM($F662:AU662),IF(A15taxremlife="N/A","n/a",A15taxvalue/A15taxremlife))</f>
        <v>0</v>
      </c>
      <c r="AW662" s="163">
        <f>IF(AW$3&gt;A15taxremlife,A15taxvalue-SUM($F662:AV662),IF(A15taxremlife="N/A","n/a",A15taxvalue/A15taxremlife))</f>
        <v>0</v>
      </c>
      <c r="AX662" s="163">
        <f>IF(AX$3&gt;A15taxremlife,A15taxvalue-SUM($F662:AW662),IF(A15taxremlife="N/A","n/a",A15taxvalue/A15taxremlife))</f>
        <v>0</v>
      </c>
      <c r="AY662" s="163">
        <f>IF(AY$3&gt;A15taxremlife,A15taxvalue-SUM($F662:AX662),IF(A15taxremlife="N/A","n/a",A15taxvalue/A15taxremlife))</f>
        <v>0</v>
      </c>
      <c r="AZ662" s="163">
        <f>IF(AZ$3&gt;A15taxremlife,A15taxvalue-SUM($F662:AY662),IF(A15taxremlife="N/A","n/a",A15taxvalue/A15taxremlife))</f>
        <v>0</v>
      </c>
      <c r="BA662" s="163">
        <f>IF(BA$3&gt;A15taxremlife,A15taxvalue-SUM($F662:AZ662),IF(A15taxremlife="N/A","n/a",A15taxvalue/A15taxremlife))</f>
        <v>0</v>
      </c>
      <c r="BB662" s="163">
        <f>IF(BB$3&gt;A15taxremlife,A15taxvalue-SUM($F662:BA662),IF(A15taxremlife="N/A","n/a",A15taxvalue/A15taxremlife))</f>
        <v>0</v>
      </c>
      <c r="BC662" s="163">
        <f>IF(BC$3&gt;A15taxremlife,A15taxvalue-SUM($F662:BB662),IF(A15taxremlife="N/A","n/a",A15taxvalue/A15taxremlife))</f>
        <v>0</v>
      </c>
      <c r="BD662" s="163">
        <f>IF(BD$3&gt;A15taxremlife,A15taxvalue-SUM($F662:BC662),IF(A15taxremlife="N/A","n/a",A15taxvalue/A15taxremlife))</f>
        <v>0</v>
      </c>
      <c r="BE662" s="163">
        <f>IF(BE$3&gt;A15taxremlife,A15taxvalue-SUM($F662:BD662),IF(A15taxremlife="N/A","n/a",A15taxvalue/A15taxremlife))</f>
        <v>0</v>
      </c>
      <c r="BF662" s="163">
        <f>IF(BF$3&gt;A15taxremlife,A15taxvalue-SUM($F662:BE662),IF(A15taxremlife="N/A","n/a",A15taxvalue/A15taxremlife))</f>
        <v>0</v>
      </c>
      <c r="BG662" s="163">
        <f>IF(BG$3&gt;A15taxremlife,A15taxvalue-SUM($F662:BF662),IF(A15taxremlife="N/A","n/a",A15taxvalue/A15taxremlife))</f>
        <v>0</v>
      </c>
      <c r="BH662" s="163">
        <f>IF(BH$3&gt;A15taxremlife,A15taxvalue-SUM($F662:BG662),IF(A15taxremlife="N/A","n/a",A15taxvalue/A15taxremlife))</f>
        <v>0</v>
      </c>
      <c r="BI662" s="163">
        <f>IF(BI$3&gt;A15taxremlife,A15taxvalue-SUM($F662:BH662),IF(A15taxremlife="N/A","n/a",A15taxvalue/A15taxremlife))</f>
        <v>0</v>
      </c>
      <c r="BJ662" s="18"/>
      <c r="BK662" s="18"/>
      <c r="BL662"/>
      <c r="BM662"/>
      <c r="BN662"/>
      <c r="BO662"/>
      <c r="BP662"/>
      <c r="BQ662"/>
      <c r="BR662"/>
      <c r="BS662"/>
      <c r="BT662"/>
      <c r="BU662"/>
      <c r="BV662"/>
      <c r="BW662"/>
      <c r="BX662"/>
      <c r="BY662"/>
      <c r="BZ662"/>
      <c r="CA662"/>
      <c r="CB662"/>
      <c r="CC662"/>
      <c r="CD662"/>
      <c r="CE662"/>
      <c r="CF662"/>
      <c r="CG662"/>
      <c r="CH662"/>
      <c r="CI662"/>
      <c r="CJ662"/>
      <c r="CK662"/>
      <c r="CL662"/>
      <c r="CM662"/>
      <c r="CN662"/>
      <c r="CO662"/>
      <c r="CP662"/>
      <c r="CQ662"/>
      <c r="CR662"/>
      <c r="CS662"/>
      <c r="CT662"/>
      <c r="CU662"/>
      <c r="CV662"/>
      <c r="CW662"/>
      <c r="CX662"/>
      <c r="CY662"/>
      <c r="CZ662"/>
      <c r="DA662"/>
      <c r="DB662"/>
      <c r="DC662"/>
      <c r="DD662"/>
      <c r="DE662"/>
      <c r="DF662"/>
      <c r="DG662"/>
      <c r="DH662"/>
      <c r="DI662"/>
      <c r="DJ662"/>
      <c r="DK662"/>
      <c r="DL662"/>
      <c r="DM662"/>
      <c r="DN662"/>
      <c r="DO662"/>
      <c r="DP662"/>
      <c r="DQ662"/>
      <c r="DR662"/>
      <c r="DS662"/>
      <c r="DT662"/>
      <c r="DU662"/>
      <c r="DV662"/>
      <c r="DW662"/>
      <c r="DX662"/>
      <c r="DY662"/>
      <c r="DZ662"/>
      <c r="EA662"/>
      <c r="EB662"/>
      <c r="EC662"/>
      <c r="ED662"/>
      <c r="EE662"/>
      <c r="EF662"/>
      <c r="EG662"/>
      <c r="EH662"/>
      <c r="EI662"/>
      <c r="EJ662"/>
      <c r="EK662"/>
      <c r="EL662"/>
      <c r="EM662"/>
      <c r="EN662"/>
      <c r="EO662"/>
      <c r="EP662"/>
      <c r="EQ662"/>
      <c r="ER662"/>
      <c r="ES662"/>
      <c r="ET662"/>
      <c r="EU662"/>
      <c r="EV662"/>
      <c r="EW662"/>
      <c r="EX662"/>
      <c r="EY662"/>
      <c r="EZ662"/>
      <c r="FA662"/>
      <c r="FB662"/>
      <c r="FC662"/>
      <c r="FD662"/>
      <c r="FE662"/>
      <c r="FF662"/>
      <c r="FG662"/>
      <c r="FH662"/>
      <c r="FI662"/>
      <c r="FJ662"/>
      <c r="FK662"/>
      <c r="FL662"/>
      <c r="FM662"/>
      <c r="FN662"/>
      <c r="FO662"/>
      <c r="FP662"/>
      <c r="FQ662"/>
      <c r="FR662"/>
      <c r="FS662"/>
      <c r="FT662"/>
      <c r="FU662"/>
      <c r="FV662"/>
      <c r="FW662"/>
      <c r="FX662"/>
      <c r="FY662"/>
      <c r="FZ662"/>
      <c r="GA662"/>
      <c r="GB662"/>
      <c r="GC662"/>
      <c r="GD662"/>
      <c r="GE662"/>
      <c r="GF662"/>
      <c r="GG662"/>
      <c r="GH662"/>
      <c r="GI662"/>
      <c r="GJ662"/>
      <c r="GK662"/>
      <c r="GL662"/>
      <c r="GM662"/>
      <c r="GN662"/>
      <c r="GO662"/>
      <c r="GP662"/>
      <c r="GQ662"/>
      <c r="GR662"/>
      <c r="GS662"/>
      <c r="GT662"/>
      <c r="GU662"/>
      <c r="GV662"/>
      <c r="GW662"/>
      <c r="GX662"/>
      <c r="GY662"/>
      <c r="GZ662"/>
      <c r="HA662"/>
      <c r="HB662"/>
      <c r="HC662"/>
      <c r="HD662"/>
      <c r="HE662"/>
      <c r="HF662"/>
      <c r="HG662"/>
      <c r="HH662"/>
      <c r="HI662"/>
      <c r="HJ662"/>
      <c r="HK662"/>
      <c r="HL662"/>
      <c r="HM662"/>
      <c r="HN662"/>
      <c r="HO662"/>
      <c r="HP662"/>
      <c r="HQ662"/>
      <c r="HR662"/>
      <c r="HS662"/>
      <c r="HT662"/>
      <c r="HU662"/>
      <c r="HV662"/>
      <c r="HW662"/>
      <c r="HX662"/>
      <c r="HY662"/>
      <c r="HZ662"/>
      <c r="IA662"/>
      <c r="IB662"/>
      <c r="IC662"/>
      <c r="ID662"/>
      <c r="IE662"/>
      <c r="IF662"/>
      <c r="IG662"/>
      <c r="IH662"/>
      <c r="II662"/>
      <c r="IJ662"/>
      <c r="IK662"/>
      <c r="IL662"/>
      <c r="IM662"/>
      <c r="IN662"/>
      <c r="IO662"/>
      <c r="IP662"/>
      <c r="IQ662"/>
      <c r="IR662"/>
      <c r="IS662"/>
      <c r="IT662"/>
      <c r="IU662"/>
      <c r="IV662"/>
    </row>
    <row r="663" spans="1:256" s="5" customFormat="1" hidden="1" outlineLevel="2" x14ac:dyDescent="0.2">
      <c r="A663" s="18"/>
      <c r="B663" s="18"/>
      <c r="C663" s="36"/>
      <c r="D663" s="485" t="s">
        <v>71</v>
      </c>
      <c r="E663" s="283">
        <v>0</v>
      </c>
      <c r="F663" s="38"/>
      <c r="G663" s="164"/>
      <c r="H663" s="164"/>
      <c r="I663" s="164"/>
      <c r="J663" s="164"/>
      <c r="K663" s="164"/>
      <c r="L663" s="164"/>
      <c r="M663" s="164"/>
      <c r="N663" s="164"/>
      <c r="O663" s="164"/>
      <c r="P663" s="164"/>
      <c r="Q663" s="164"/>
      <c r="R663" s="164"/>
      <c r="S663" s="164"/>
      <c r="T663" s="164"/>
      <c r="U663" s="164"/>
      <c r="V663" s="164"/>
      <c r="W663" s="164"/>
      <c r="X663" s="164"/>
      <c r="Y663" s="164"/>
      <c r="Z663" s="164"/>
      <c r="AA663" s="164"/>
      <c r="AB663" s="164"/>
      <c r="AC663" s="164"/>
      <c r="AD663" s="164"/>
      <c r="AE663" s="164"/>
      <c r="AF663" s="164"/>
      <c r="AG663" s="164"/>
      <c r="AH663" s="164"/>
      <c r="AI663" s="164"/>
      <c r="AJ663" s="164"/>
      <c r="AK663" s="164"/>
      <c r="AL663" s="164"/>
      <c r="AM663" s="164"/>
      <c r="AN663" s="164"/>
      <c r="AO663" s="164"/>
      <c r="AP663" s="164"/>
      <c r="AQ663" s="164"/>
      <c r="AR663" s="164"/>
      <c r="AS663" s="164"/>
      <c r="AT663" s="164"/>
      <c r="AU663" s="164"/>
      <c r="AV663" s="164"/>
      <c r="AW663" s="164"/>
      <c r="AX663" s="164"/>
      <c r="AY663" s="164"/>
      <c r="AZ663" s="164"/>
      <c r="BA663" s="164"/>
      <c r="BB663" s="164"/>
      <c r="BC663" s="164"/>
      <c r="BD663" s="164"/>
      <c r="BE663" s="164"/>
      <c r="BF663" s="164"/>
      <c r="BG663" s="164"/>
      <c r="BH663" s="164"/>
      <c r="BI663" s="164"/>
      <c r="BJ663" s="18"/>
      <c r="BK663" s="18"/>
      <c r="BL663"/>
      <c r="BM663"/>
      <c r="BN663"/>
      <c r="BO663"/>
      <c r="BP663"/>
      <c r="BQ663"/>
      <c r="BR663"/>
      <c r="BS663"/>
      <c r="BT663"/>
      <c r="BU663"/>
      <c r="BV663"/>
      <c r="BW663"/>
      <c r="BX663"/>
      <c r="BY663"/>
      <c r="BZ663"/>
      <c r="CA663"/>
      <c r="CB663"/>
      <c r="CC663"/>
      <c r="CD663"/>
      <c r="CE663"/>
      <c r="CF663"/>
      <c r="CG663"/>
      <c r="CH663"/>
      <c r="CI663"/>
      <c r="CJ663"/>
      <c r="CK663"/>
      <c r="CL663"/>
      <c r="CM663"/>
      <c r="CN663"/>
      <c r="CO663"/>
      <c r="CP663"/>
      <c r="CQ663"/>
      <c r="CR663"/>
      <c r="CS663"/>
      <c r="CT663"/>
      <c r="CU663"/>
      <c r="CV663"/>
      <c r="CW663"/>
      <c r="CX663"/>
      <c r="CY663"/>
      <c r="CZ663"/>
      <c r="DA663"/>
      <c r="DB663"/>
      <c r="DC663"/>
      <c r="DD663"/>
      <c r="DE663"/>
      <c r="DF663"/>
      <c r="DG663"/>
      <c r="DH663"/>
      <c r="DI663"/>
      <c r="DJ663"/>
      <c r="DK663"/>
      <c r="DL663"/>
      <c r="DM663"/>
      <c r="DN663"/>
      <c r="DO663"/>
      <c r="DP663"/>
      <c r="DQ663"/>
      <c r="DR663"/>
      <c r="DS663"/>
      <c r="DT663"/>
      <c r="DU663"/>
      <c r="DV663"/>
      <c r="DW663"/>
      <c r="DX663"/>
      <c r="DY663"/>
      <c r="DZ663"/>
      <c r="EA663"/>
      <c r="EB663"/>
      <c r="EC663"/>
      <c r="ED663"/>
      <c r="EE663"/>
      <c r="EF663"/>
      <c r="EG663"/>
      <c r="EH663"/>
      <c r="EI663"/>
      <c r="EJ663"/>
      <c r="EK663"/>
      <c r="EL663"/>
      <c r="EM663"/>
      <c r="EN663"/>
      <c r="EO663"/>
      <c r="EP663"/>
      <c r="EQ663"/>
      <c r="ER663"/>
      <c r="ES663"/>
      <c r="ET663"/>
      <c r="EU663"/>
      <c r="EV663"/>
      <c r="EW663"/>
      <c r="EX663"/>
      <c r="EY663"/>
      <c r="EZ663"/>
      <c r="FA663"/>
      <c r="FB663"/>
      <c r="FC663"/>
      <c r="FD663"/>
      <c r="FE663"/>
      <c r="FF663"/>
      <c r="FG663"/>
      <c r="FH663"/>
      <c r="FI663"/>
      <c r="FJ663"/>
      <c r="FK663"/>
      <c r="FL663"/>
      <c r="FM663"/>
      <c r="FN663"/>
      <c r="FO663"/>
      <c r="FP663"/>
      <c r="FQ663"/>
      <c r="FR663"/>
      <c r="FS663"/>
      <c r="FT663"/>
      <c r="FU663"/>
      <c r="FV663"/>
      <c r="FW663"/>
      <c r="FX663"/>
      <c r="FY663"/>
      <c r="FZ663"/>
      <c r="GA663"/>
      <c r="GB663"/>
      <c r="GC663"/>
      <c r="GD663"/>
      <c r="GE663"/>
      <c r="GF663"/>
      <c r="GG663"/>
      <c r="GH663"/>
      <c r="GI663"/>
      <c r="GJ663"/>
      <c r="GK663"/>
      <c r="GL663"/>
      <c r="GM663"/>
      <c r="GN663"/>
      <c r="GO663"/>
      <c r="GP663"/>
      <c r="GQ663"/>
      <c r="GR663"/>
      <c r="GS663"/>
      <c r="GT663"/>
      <c r="GU663"/>
      <c r="GV663"/>
      <c r="GW663"/>
      <c r="GX663"/>
      <c r="GY663"/>
      <c r="GZ663"/>
      <c r="HA663"/>
      <c r="HB663"/>
      <c r="HC663"/>
      <c r="HD663"/>
      <c r="HE663"/>
      <c r="HF663"/>
      <c r="HG663"/>
      <c r="HH663"/>
      <c r="HI663"/>
      <c r="HJ663"/>
      <c r="HK663"/>
      <c r="HL663"/>
      <c r="HM663"/>
      <c r="HN663"/>
      <c r="HO663"/>
      <c r="HP663"/>
      <c r="HQ663"/>
      <c r="HR663"/>
      <c r="HS663"/>
      <c r="HT663"/>
      <c r="HU663"/>
      <c r="HV663"/>
      <c r="HW663"/>
      <c r="HX663"/>
      <c r="HY663"/>
      <c r="HZ663"/>
      <c r="IA663"/>
      <c r="IB663"/>
      <c r="IC663"/>
      <c r="ID663"/>
      <c r="IE663"/>
      <c r="IF663"/>
      <c r="IG663"/>
      <c r="IH663"/>
      <c r="II663"/>
      <c r="IJ663"/>
      <c r="IK663"/>
      <c r="IL663"/>
      <c r="IM663"/>
      <c r="IN663"/>
      <c r="IO663"/>
      <c r="IP663"/>
      <c r="IQ663"/>
      <c r="IR663"/>
      <c r="IS663"/>
      <c r="IT663"/>
      <c r="IU663"/>
      <c r="IV663"/>
    </row>
    <row r="664" spans="1:256" s="5" customFormat="1" hidden="1" outlineLevel="2" x14ac:dyDescent="0.2">
      <c r="A664" s="18"/>
      <c r="B664" s="18"/>
      <c r="C664" s="36"/>
      <c r="D664" s="485"/>
      <c r="E664" s="283">
        <v>1</v>
      </c>
      <c r="F664" s="38"/>
      <c r="G664" s="305"/>
      <c r="H664" s="164">
        <f>IF(A15taxstdlife="n/a","n/a",IF(H$3&gt;(A15taxstdlife+$E664),((Input!$G$157+Input!$G$123)*$G$7)-SUM($G664:G664),((Input!$G$157+Input!$G$123)*$G$7)/A15taxstdlife))</f>
        <v>0</v>
      </c>
      <c r="I664" s="164">
        <f>IF(A15taxstdlife="n/a","n/a",IF(I$3&gt;(A15taxstdlife+$E664),((Input!$G$157+Input!$G$123)*$G$7)-SUM($G664:H664),((Input!$G$157+Input!$G$123)*$G$7)/A15taxstdlife))</f>
        <v>0</v>
      </c>
      <c r="J664" s="164">
        <f>IF(A15taxstdlife="n/a","n/a",IF(J$3&gt;(A15taxstdlife+$E664),((Input!$G$157+Input!$G$123)*$G$7)-SUM($G664:I664),((Input!$G$157+Input!$G$123)*$G$7)/A15taxstdlife))</f>
        <v>0</v>
      </c>
      <c r="K664" s="164">
        <f>IF(A15taxstdlife="n/a","n/a",IF(K$3&gt;(A15taxstdlife+$E664),((Input!$G$157+Input!$G$123)*$G$7)-SUM($G664:J664),((Input!$G$157+Input!$G$123)*$G$7)/A15taxstdlife))</f>
        <v>0</v>
      </c>
      <c r="L664" s="164">
        <f>IF(A15taxstdlife="n/a","n/a",IF(L$3&gt;(A15taxstdlife+$E664),((Input!$G$157+Input!$G$123)*$G$7)-SUM($G664:K664),((Input!$G$157+Input!$G$123)*$G$7)/A15taxstdlife))</f>
        <v>0</v>
      </c>
      <c r="M664" s="164">
        <f>IF(A15taxstdlife="n/a","n/a",IF(M$3&gt;(A15taxstdlife+$E664),((Input!$G$157+Input!$G$123)*$G$7)-SUM($G664:L664),((Input!$G$157+Input!$G$123)*$G$7)/A15taxstdlife))</f>
        <v>0</v>
      </c>
      <c r="N664" s="164">
        <f>IF(A15taxstdlife="n/a","n/a",IF(N$3&gt;(A15taxstdlife+$E664),((Input!$G$157+Input!$G$123)*$G$7)-SUM($G664:M664),((Input!$G$157+Input!$G$123)*$G$7)/A15taxstdlife))</f>
        <v>0</v>
      </c>
      <c r="O664" s="164">
        <f>IF(A15taxstdlife="n/a","n/a",IF(O$3&gt;(A15taxstdlife+$E664),((Input!$G$157+Input!$G$123)*$G$7)-SUM($G664:N664),((Input!$G$157+Input!$G$123)*$G$7)/A15taxstdlife))</f>
        <v>0</v>
      </c>
      <c r="P664" s="164">
        <f>IF(A15taxstdlife="n/a","n/a",IF(P$3&gt;(A15taxstdlife+$E664),((Input!$G$157+Input!$G$123)*$G$7)-SUM($G664:O664),((Input!$G$157+Input!$G$123)*$G$7)/A15taxstdlife))</f>
        <v>0</v>
      </c>
      <c r="Q664" s="164">
        <f>IF(A15taxstdlife="n/a","n/a",IF(Q$3&gt;(A15taxstdlife+$E664),((Input!$G$157+Input!$G$123)*$G$7)-SUM($G664:P664),((Input!$G$157+Input!$G$123)*$G$7)/A15taxstdlife))</f>
        <v>0</v>
      </c>
      <c r="R664" s="164">
        <f>IF(A15taxstdlife="n/a","n/a",IF(R$3&gt;(A15taxstdlife+$E664),((Input!$G$157+Input!$G$123)*$G$7)-SUM($G664:Q664),((Input!$G$157+Input!$G$123)*$G$7)/A15taxstdlife))</f>
        <v>0</v>
      </c>
      <c r="S664" s="164">
        <f>IF(A15taxstdlife="n/a","n/a",IF(S$3&gt;(A15taxstdlife+$E664),((Input!$G$157+Input!$G$123)*$G$7)-SUM($G664:R664),((Input!$G$157+Input!$G$123)*$G$7)/A15taxstdlife))</f>
        <v>0</v>
      </c>
      <c r="T664" s="164">
        <f>IF(A15taxstdlife="n/a","n/a",IF(T$3&gt;(A15taxstdlife+$E664),((Input!$G$157+Input!$G$123)*$G$7)-SUM($G664:S664),((Input!$G$157+Input!$G$123)*$G$7)/A15taxstdlife))</f>
        <v>0</v>
      </c>
      <c r="U664" s="164">
        <f>IF(A15taxstdlife="n/a","n/a",IF(U$3&gt;(A15taxstdlife+$E664),((Input!$G$157+Input!$G$123)*$G$7)-SUM($G664:T664),((Input!$G$157+Input!$G$123)*$G$7)/A15taxstdlife))</f>
        <v>0</v>
      </c>
      <c r="V664" s="164">
        <f>IF(A15taxstdlife="n/a","n/a",IF(V$3&gt;(A15taxstdlife+$E664),((Input!$G$157+Input!$G$123)*$G$7)-SUM($G664:U664),((Input!$G$157+Input!$G$123)*$G$7)/A15taxstdlife))</f>
        <v>0</v>
      </c>
      <c r="W664" s="164">
        <f>IF(A15taxstdlife="n/a","n/a",IF(W$3&gt;(A15taxstdlife+$E664),((Input!$G$157+Input!$G$123)*$G$7)-SUM($G664:V664),((Input!$G$157+Input!$G$123)*$G$7)/A15taxstdlife))</f>
        <v>0</v>
      </c>
      <c r="X664" s="164">
        <f>IF(A15taxstdlife="n/a","n/a",IF(X$3&gt;(A15taxstdlife+$E664),((Input!$G$157+Input!$G$123)*$G$7)-SUM($G664:W664),((Input!$G$157+Input!$G$123)*$G$7)/A15taxstdlife))</f>
        <v>0</v>
      </c>
      <c r="Y664" s="164">
        <f>IF(A15taxstdlife="n/a","n/a",IF(Y$3&gt;(A15taxstdlife+$E664),((Input!$G$157+Input!$G$123)*$G$7)-SUM($G664:X664),((Input!$G$157+Input!$G$123)*$G$7)/A15taxstdlife))</f>
        <v>0</v>
      </c>
      <c r="Z664" s="164">
        <f>IF(A15taxstdlife="n/a","n/a",IF(Z$3&gt;(A15taxstdlife+$E664),((Input!$G$157+Input!$G$123)*$G$7)-SUM($G664:Y664),((Input!$G$157+Input!$G$123)*$G$7)/A15taxstdlife))</f>
        <v>0</v>
      </c>
      <c r="AA664" s="164">
        <f>IF(A15taxstdlife="n/a","n/a",IF(AA$3&gt;(A15taxstdlife+$E664),((Input!$G$157+Input!$G$123)*$G$7)-SUM($G664:Z664),((Input!$G$157+Input!$G$123)*$G$7)/A15taxstdlife))</f>
        <v>0</v>
      </c>
      <c r="AB664" s="164">
        <f>IF(A15taxstdlife="n/a","n/a",IF(AB$3&gt;(A15taxstdlife+$E664),((Input!$G$157+Input!$G$123)*$G$7)-SUM($G664:AA664),((Input!$G$157+Input!$G$123)*$G$7)/A15taxstdlife))</f>
        <v>0</v>
      </c>
      <c r="AC664" s="164">
        <f>IF(A15taxstdlife="n/a","n/a",IF(AC$3&gt;(A15taxstdlife+$E664),((Input!$G$157+Input!$G$123)*$G$7)-SUM($G664:AB664),((Input!$G$157+Input!$G$123)*$G$7)/A15taxstdlife))</f>
        <v>0</v>
      </c>
      <c r="AD664" s="164">
        <f>IF(A15taxstdlife="n/a","n/a",IF(AD$3&gt;(A15taxstdlife+$E664),((Input!$G$157+Input!$G$123)*$G$7)-SUM($G664:AC664),((Input!$G$157+Input!$G$123)*$G$7)/A15taxstdlife))</f>
        <v>0</v>
      </c>
      <c r="AE664" s="164">
        <f>IF(A15taxstdlife="n/a","n/a",IF(AE$3&gt;(A15taxstdlife+$E664),((Input!$G$157+Input!$G$123)*$G$7)-SUM($G664:AD664),((Input!$G$157+Input!$G$123)*$G$7)/A15taxstdlife))</f>
        <v>0</v>
      </c>
      <c r="AF664" s="164">
        <f>IF(A15taxstdlife="n/a","n/a",IF(AF$3&gt;(A15taxstdlife+$E664),((Input!$G$157+Input!$G$123)*$G$7)-SUM($G664:AE664),((Input!$G$157+Input!$G$123)*$G$7)/A15taxstdlife))</f>
        <v>0</v>
      </c>
      <c r="AG664" s="164">
        <f>IF(A15taxstdlife="n/a","n/a",IF(AG$3&gt;(A15taxstdlife+$E664),((Input!$G$157+Input!$G$123)*$G$7)-SUM($G664:AF664),((Input!$G$157+Input!$G$123)*$G$7)/A15taxstdlife))</f>
        <v>0</v>
      </c>
      <c r="AH664" s="164">
        <f>IF(A15taxstdlife="n/a","n/a",IF(AH$3&gt;(A15taxstdlife+$E664),((Input!$G$157+Input!$G$123)*$G$7)-SUM($G664:AG664),((Input!$G$157+Input!$G$123)*$G$7)/A15taxstdlife))</f>
        <v>0</v>
      </c>
      <c r="AI664" s="164">
        <f>IF(A15taxstdlife="n/a","n/a",IF(AI$3&gt;(A15taxstdlife+$E664),((Input!$G$157+Input!$G$123)*$G$7)-SUM($G664:AH664),((Input!$G$157+Input!$G$123)*$G$7)/A15taxstdlife))</f>
        <v>0</v>
      </c>
      <c r="AJ664" s="164">
        <f>IF(A15taxstdlife="n/a","n/a",IF(AJ$3&gt;(A15taxstdlife+$E664),((Input!$G$157+Input!$G$123)*$G$7)-SUM($G664:AI664),((Input!$G$157+Input!$G$123)*$G$7)/A15taxstdlife))</f>
        <v>0</v>
      </c>
      <c r="AK664" s="164">
        <f>IF(A15taxstdlife="n/a","n/a",IF(AK$3&gt;(A15taxstdlife+$E664),((Input!$G$157+Input!$G$123)*$G$7)-SUM($G664:AJ664),((Input!$G$157+Input!$G$123)*$G$7)/A15taxstdlife))</f>
        <v>0</v>
      </c>
      <c r="AL664" s="164">
        <f>IF(A15taxstdlife="n/a","n/a",IF(AL$3&gt;(A15taxstdlife+$E664),((Input!$G$157+Input!$G$123)*$G$7)-SUM($G664:AK664),((Input!$G$157+Input!$G$123)*$G$7)/A15taxstdlife))</f>
        <v>0</v>
      </c>
      <c r="AM664" s="164">
        <f>IF(A15taxstdlife="n/a","n/a",IF(AM$3&gt;(A15taxstdlife+$E664),((Input!$G$157+Input!$G$123)*$G$7)-SUM($G664:AL664),((Input!$G$157+Input!$G$123)*$G$7)/A15taxstdlife))</f>
        <v>0</v>
      </c>
      <c r="AN664" s="164">
        <f>IF(A15taxstdlife="n/a","n/a",IF(AN$3&gt;(A15taxstdlife+$E664),((Input!$G$157+Input!$G$123)*$G$7)-SUM($G664:AM664),((Input!$G$157+Input!$G$123)*$G$7)/A15taxstdlife))</f>
        <v>0</v>
      </c>
      <c r="AO664" s="164">
        <f>IF(A15taxstdlife="n/a","n/a",IF(AO$3&gt;(A15taxstdlife+$E664),((Input!$G$157+Input!$G$123)*$G$7)-SUM($G664:AN664),((Input!$G$157+Input!$G$123)*$G$7)/A15taxstdlife))</f>
        <v>0</v>
      </c>
      <c r="AP664" s="164">
        <f>IF(A15taxstdlife="n/a","n/a",IF(AP$3&gt;(A15taxstdlife+$E664),((Input!$G$157+Input!$G$123)*$G$7)-SUM($G664:AO664),((Input!$G$157+Input!$G$123)*$G$7)/A15taxstdlife))</f>
        <v>0</v>
      </c>
      <c r="AQ664" s="164">
        <f>IF(A15taxstdlife="n/a","n/a",IF(AQ$3&gt;(A15taxstdlife+$E664),((Input!$G$157+Input!$G$123)*$G$7)-SUM($G664:AP664),((Input!$G$157+Input!$G$123)*$G$7)/A15taxstdlife))</f>
        <v>0</v>
      </c>
      <c r="AR664" s="164">
        <f>IF(A15taxstdlife="n/a","n/a",IF(AR$3&gt;(A15taxstdlife+$E664),((Input!$G$157+Input!$G$123)*$G$7)-SUM($G664:AQ664),((Input!$G$157+Input!$G$123)*$G$7)/A15taxstdlife))</f>
        <v>0</v>
      </c>
      <c r="AS664" s="164">
        <f>IF(A15taxstdlife="n/a","n/a",IF(AS$3&gt;(A15taxstdlife+$E664),((Input!$G$157+Input!$G$123)*$G$7)-SUM($G664:AR664),((Input!$G$157+Input!$G$123)*$G$7)/A15taxstdlife))</f>
        <v>0</v>
      </c>
      <c r="AT664" s="164">
        <f>IF(A15taxstdlife="n/a","n/a",IF(AT$3&gt;(A15taxstdlife+$E664),((Input!$G$157+Input!$G$123)*$G$7)-SUM($G664:AS664),((Input!$G$157+Input!$G$123)*$G$7)/A15taxstdlife))</f>
        <v>0</v>
      </c>
      <c r="AU664" s="164">
        <f>IF(A15taxstdlife="n/a","n/a",IF(AU$3&gt;(A15taxstdlife+$E664),((Input!$G$157+Input!$G$123)*$G$7)-SUM($G664:AT664),((Input!$G$157+Input!$G$123)*$G$7)/A15taxstdlife))</f>
        <v>0</v>
      </c>
      <c r="AV664" s="164">
        <f>IF(A15taxstdlife="n/a","n/a",IF(AV$3&gt;(A15taxstdlife+$E664),((Input!$G$157+Input!$G$123)*$G$7)-SUM($G664:AU664),((Input!$G$157+Input!$G$123)*$G$7)/A15taxstdlife))</f>
        <v>0</v>
      </c>
      <c r="AW664" s="164">
        <f>IF(A15taxstdlife="n/a","n/a",IF(AW$3&gt;(A15taxstdlife+$E664),((Input!$G$157+Input!$G$123)*$G$7)-SUM($G664:AV664),((Input!$G$157+Input!$G$123)*$G$7)/A15taxstdlife))</f>
        <v>0</v>
      </c>
      <c r="AX664" s="164">
        <f>IF(A15taxstdlife="n/a","n/a",IF(AX$3&gt;(A15taxstdlife+$E664),((Input!$G$157+Input!$G$123)*$G$7)-SUM($G664:AW664),((Input!$G$157+Input!$G$123)*$G$7)/A15taxstdlife))</f>
        <v>0</v>
      </c>
      <c r="AY664" s="164">
        <f>IF(A15taxstdlife="n/a","n/a",IF(AY$3&gt;(A15taxstdlife+$E664),((Input!$G$157+Input!$G$123)*$G$7)-SUM($G664:AX664),((Input!$G$157+Input!$G$123)*$G$7)/A15taxstdlife))</f>
        <v>0</v>
      </c>
      <c r="AZ664" s="164">
        <f>IF(A15taxstdlife="n/a","n/a",IF(AZ$3&gt;(A15taxstdlife+$E664),((Input!$G$157+Input!$G$123)*$G$7)-SUM($G664:AY664),((Input!$G$157+Input!$G$123)*$G$7)/A15taxstdlife))</f>
        <v>0</v>
      </c>
      <c r="BA664" s="164">
        <f>IF(A15taxstdlife="n/a","n/a",IF(BA$3&gt;(A15taxstdlife+$E664),((Input!$G$157+Input!$G$123)*$G$7)-SUM($G664:AZ664),((Input!$G$157+Input!$G$123)*$G$7)/A15taxstdlife))</f>
        <v>0</v>
      </c>
      <c r="BB664" s="164">
        <f>IF(A15taxstdlife="n/a","n/a",IF(BB$3&gt;(A15taxstdlife+$E664),((Input!$G$157+Input!$G$123)*$G$7)-SUM($G664:BA664),((Input!$G$157+Input!$G$123)*$G$7)/A15taxstdlife))</f>
        <v>0</v>
      </c>
      <c r="BC664" s="164">
        <f>IF(A15taxstdlife="n/a","n/a",IF(BC$3&gt;(A15taxstdlife+$E664),((Input!$G$157+Input!$G$123)*$G$7)-SUM($G664:BB664),((Input!$G$157+Input!$G$123)*$G$7)/A15taxstdlife))</f>
        <v>0</v>
      </c>
      <c r="BD664" s="164">
        <f>IF(A15taxstdlife="n/a","n/a",IF(BD$3&gt;(A15taxstdlife+$E664),((Input!$G$157+Input!$G$123)*$G$7)-SUM($G664:BC664),((Input!$G$157+Input!$G$123)*$G$7)/A15taxstdlife))</f>
        <v>0</v>
      </c>
      <c r="BE664" s="164">
        <f>IF(A15taxstdlife="n/a","n/a",IF(BE$3&gt;(A15taxstdlife+$E664),((Input!$G$157+Input!$G$123)*$G$7)-SUM($G664:BD664),((Input!$G$157+Input!$G$123)*$G$7)/A15taxstdlife))</f>
        <v>0</v>
      </c>
      <c r="BF664" s="164">
        <f>IF(A15taxstdlife="n/a","n/a",IF(BF$3&gt;(A15taxstdlife+$E664),((Input!$G$157+Input!$G$123)*$G$7)-SUM($G664:BE664),((Input!$G$157+Input!$G$123)*$G$7)/A15taxstdlife))</f>
        <v>0</v>
      </c>
      <c r="BG664" s="164">
        <f>IF(A15taxstdlife="n/a","n/a",IF(BG$3&gt;(A15taxstdlife+$E664),((Input!$G$157+Input!$G$123)*$G$7)-SUM($G664:BF664),((Input!$G$157+Input!$G$123)*$G$7)/A15taxstdlife))</f>
        <v>0</v>
      </c>
      <c r="BH664" s="164">
        <f>IF(A15taxstdlife="n/a","n/a",IF(BH$3&gt;(A15taxstdlife+$E664),((Input!$G$157+Input!$G$123)*$G$7)-SUM($G664:BG664),((Input!$G$157+Input!$G$123)*$G$7)/A15taxstdlife))</f>
        <v>0</v>
      </c>
      <c r="BI664" s="164">
        <f>IF(A15taxstdlife="n/a","n/a",IF(BI$3&gt;(A15taxstdlife+$E664),((Input!$G$157+Input!$G$123)*$G$7)-SUM($G664:BH664),((Input!$G$157+Input!$G$123)*$G$7)/A15taxstdlife))</f>
        <v>0</v>
      </c>
      <c r="BJ664" s="18"/>
      <c r="BK664" s="18"/>
      <c r="BL664"/>
      <c r="BM664"/>
      <c r="BN664"/>
      <c r="BO664"/>
      <c r="BP664"/>
      <c r="BQ664"/>
      <c r="BR664"/>
      <c r="BS664"/>
      <c r="BT664"/>
      <c r="BU664"/>
      <c r="BV664"/>
      <c r="BW664"/>
      <c r="BX664"/>
      <c r="BY664"/>
      <c r="BZ664"/>
      <c r="CA664"/>
      <c r="CB664"/>
      <c r="CC664"/>
      <c r="CD664"/>
      <c r="CE664"/>
      <c r="CF664"/>
      <c r="CG664"/>
      <c r="CH664"/>
      <c r="CI664"/>
      <c r="CJ664"/>
      <c r="CK664"/>
      <c r="CL664"/>
      <c r="CM664"/>
      <c r="CN664"/>
      <c r="CO664"/>
      <c r="CP664"/>
      <c r="CQ664"/>
      <c r="CR664"/>
      <c r="CS664"/>
      <c r="CT664"/>
      <c r="CU664"/>
      <c r="CV664"/>
      <c r="CW664"/>
      <c r="CX664"/>
      <c r="CY664"/>
      <c r="CZ664"/>
      <c r="DA664"/>
      <c r="DB664"/>
      <c r="DC664"/>
      <c r="DD664"/>
      <c r="DE664"/>
      <c r="DF664"/>
      <c r="DG664"/>
      <c r="DH664"/>
      <c r="DI664"/>
      <c r="DJ664"/>
      <c r="DK664"/>
      <c r="DL664"/>
      <c r="DM664"/>
      <c r="DN664"/>
      <c r="DO664"/>
      <c r="DP664"/>
      <c r="DQ664"/>
      <c r="DR664"/>
      <c r="DS664"/>
      <c r="DT664"/>
      <c r="DU664"/>
      <c r="DV664"/>
      <c r="DW664"/>
      <c r="DX664"/>
      <c r="DY664"/>
      <c r="DZ664"/>
      <c r="EA664"/>
      <c r="EB664"/>
      <c r="EC664"/>
      <c r="ED664"/>
      <c r="EE664"/>
      <c r="EF664"/>
      <c r="EG664"/>
      <c r="EH664"/>
      <c r="EI664"/>
      <c r="EJ664"/>
      <c r="EK664"/>
      <c r="EL664"/>
      <c r="EM664"/>
      <c r="EN664"/>
      <c r="EO664"/>
      <c r="EP664"/>
      <c r="EQ664"/>
      <c r="ER664"/>
      <c r="ES664"/>
      <c r="ET664"/>
      <c r="EU664"/>
      <c r="EV664"/>
      <c r="EW664"/>
      <c r="EX664"/>
      <c r="EY664"/>
      <c r="EZ664"/>
      <c r="FA664"/>
      <c r="FB664"/>
      <c r="FC664"/>
      <c r="FD664"/>
      <c r="FE664"/>
      <c r="FF664"/>
      <c r="FG664"/>
      <c r="FH664"/>
      <c r="FI664"/>
      <c r="FJ664"/>
      <c r="FK664"/>
      <c r="FL664"/>
      <c r="FM664"/>
      <c r="FN664"/>
      <c r="FO664"/>
      <c r="FP664"/>
      <c r="FQ664"/>
      <c r="FR664"/>
      <c r="FS664"/>
      <c r="FT664"/>
      <c r="FU664"/>
      <c r="FV664"/>
      <c r="FW664"/>
      <c r="FX664"/>
      <c r="FY664"/>
      <c r="FZ664"/>
      <c r="GA664"/>
      <c r="GB664"/>
      <c r="GC664"/>
      <c r="GD664"/>
      <c r="GE664"/>
      <c r="GF664"/>
      <c r="GG664"/>
      <c r="GH664"/>
      <c r="GI664"/>
      <c r="GJ664"/>
      <c r="GK664"/>
      <c r="GL664"/>
      <c r="GM664"/>
      <c r="GN664"/>
      <c r="GO664"/>
      <c r="GP664"/>
      <c r="GQ664"/>
      <c r="GR664"/>
      <c r="GS664"/>
      <c r="GT664"/>
      <c r="GU664"/>
      <c r="GV664"/>
      <c r="GW664"/>
      <c r="GX664"/>
      <c r="GY664"/>
      <c r="GZ664"/>
      <c r="HA664"/>
      <c r="HB664"/>
      <c r="HC664"/>
      <c r="HD664"/>
      <c r="HE664"/>
      <c r="HF664"/>
      <c r="HG664"/>
      <c r="HH664"/>
      <c r="HI664"/>
      <c r="HJ664"/>
      <c r="HK664"/>
      <c r="HL664"/>
      <c r="HM664"/>
      <c r="HN664"/>
      <c r="HO664"/>
      <c r="HP664"/>
      <c r="HQ664"/>
      <c r="HR664"/>
      <c r="HS664"/>
      <c r="HT664"/>
      <c r="HU664"/>
      <c r="HV664"/>
      <c r="HW664"/>
      <c r="HX664"/>
      <c r="HY664"/>
      <c r="HZ664"/>
      <c r="IA664"/>
      <c r="IB664"/>
      <c r="IC664"/>
      <c r="ID664"/>
      <c r="IE664"/>
      <c r="IF664"/>
      <c r="IG664"/>
      <c r="IH664"/>
      <c r="II664"/>
      <c r="IJ664"/>
      <c r="IK664"/>
      <c r="IL664"/>
      <c r="IM664"/>
      <c r="IN664"/>
      <c r="IO664"/>
      <c r="IP664"/>
      <c r="IQ664"/>
      <c r="IR664"/>
      <c r="IS664"/>
      <c r="IT664"/>
      <c r="IU664"/>
      <c r="IV664"/>
    </row>
    <row r="665" spans="1:256" s="5" customFormat="1" hidden="1" outlineLevel="2" x14ac:dyDescent="0.2">
      <c r="A665" s="18"/>
      <c r="B665" s="18"/>
      <c r="C665" s="36"/>
      <c r="D665" s="485"/>
      <c r="E665" s="283">
        <v>2</v>
      </c>
      <c r="F665" s="38"/>
      <c r="G665" s="306"/>
      <c r="H665" s="307"/>
      <c r="I665" s="164">
        <f>IF(A15taxstdlife="n/a","n/a",IF(I$3&gt;(A15taxstdlife+$E665),((Input!$H$157+Input!$H$123)*$H$7)-SUM($H665:H665),((Input!$H$157+Input!$H$123)*$H$7)/A15taxstdlife))</f>
        <v>0</v>
      </c>
      <c r="J665" s="164">
        <f>IF(A15taxstdlife="n/a","n/a",IF(J$3&gt;(A15taxstdlife+$E665),((Input!$H$157+Input!$H$123)*$H$7)-SUM($H665:I665),((Input!$H$157+Input!$H$123)*$H$7)/A15taxstdlife))</f>
        <v>0</v>
      </c>
      <c r="K665" s="164">
        <f>IF(A15taxstdlife="n/a","n/a",IF(K$3&gt;(A15taxstdlife+$E665),((Input!$H$157+Input!$H$123)*$H$7)-SUM($H665:J665),((Input!$H$157+Input!$H$123)*$H$7)/A15taxstdlife))</f>
        <v>0</v>
      </c>
      <c r="L665" s="164">
        <f>IF(A15taxstdlife="n/a","n/a",IF(L$3&gt;(A15taxstdlife+$E665),((Input!$H$157+Input!$H$123)*$H$7)-SUM($H665:K665),((Input!$H$157+Input!$H$123)*$H$7)/A15taxstdlife))</f>
        <v>0</v>
      </c>
      <c r="M665" s="164">
        <f>IF(A15taxstdlife="n/a","n/a",IF(M$3&gt;(A15taxstdlife+$E665),((Input!$H$157+Input!$H$123)*$H$7)-SUM($H665:L665),((Input!$H$157+Input!$H$123)*$H$7)/A15taxstdlife))</f>
        <v>0</v>
      </c>
      <c r="N665" s="164">
        <f>IF(A15taxstdlife="n/a","n/a",IF(N$3&gt;(A15taxstdlife+$E665),((Input!$H$157+Input!$H$123)*$H$7)-SUM($H665:M665),((Input!$H$157+Input!$H$123)*$H$7)/A15taxstdlife))</f>
        <v>0</v>
      </c>
      <c r="O665" s="164">
        <f>IF(A15taxstdlife="n/a","n/a",IF(O$3&gt;(A15taxstdlife+$E665),((Input!$H$157+Input!$H$123)*$H$7)-SUM($H665:N665),((Input!$H$157+Input!$H$123)*$H$7)/A15taxstdlife))</f>
        <v>0</v>
      </c>
      <c r="P665" s="164">
        <f>IF(A15taxstdlife="n/a","n/a",IF(P$3&gt;(A15taxstdlife+$E665),((Input!$H$157+Input!$H$123)*$H$7)-SUM($H665:O665),((Input!$H$157+Input!$H$123)*$H$7)/A15taxstdlife))</f>
        <v>0</v>
      </c>
      <c r="Q665" s="164">
        <f>IF(A15taxstdlife="n/a","n/a",IF(Q$3&gt;(A15taxstdlife+$E665),((Input!$H$157+Input!$H$123)*$H$7)-SUM($H665:P665),((Input!$H$157+Input!$H$123)*$H$7)/A15taxstdlife))</f>
        <v>0</v>
      </c>
      <c r="R665" s="164">
        <f>IF(A15taxstdlife="n/a","n/a",IF(R$3&gt;(A15taxstdlife+$E665),((Input!$H$157+Input!$H$123)*$H$7)-SUM($H665:Q665),((Input!$H$157+Input!$H$123)*$H$7)/A15taxstdlife))</f>
        <v>0</v>
      </c>
      <c r="S665" s="164">
        <f>IF(A15taxstdlife="n/a","n/a",IF(S$3&gt;(A15taxstdlife+$E665),((Input!$H$157+Input!$H$123)*$H$7)-SUM($H665:R665),((Input!$H$157+Input!$H$123)*$H$7)/A15taxstdlife))</f>
        <v>0</v>
      </c>
      <c r="T665" s="164">
        <f>IF(A15taxstdlife="n/a","n/a",IF(T$3&gt;(A15taxstdlife+$E665),((Input!$H$157+Input!$H$123)*$H$7)-SUM($H665:S665),((Input!$H$157+Input!$H$123)*$H$7)/A15taxstdlife))</f>
        <v>0</v>
      </c>
      <c r="U665" s="164">
        <f>IF(A15taxstdlife="n/a","n/a",IF(U$3&gt;(A15taxstdlife+$E665),((Input!$H$157+Input!$H$123)*$H$7)-SUM($H665:T665),((Input!$H$157+Input!$H$123)*$H$7)/A15taxstdlife))</f>
        <v>0</v>
      </c>
      <c r="V665" s="164">
        <f>IF(A15taxstdlife="n/a","n/a",IF(V$3&gt;(A15taxstdlife+$E665),((Input!$H$157+Input!$H$123)*$H$7)-SUM($H665:U665),((Input!$H$157+Input!$H$123)*$H$7)/A15taxstdlife))</f>
        <v>0</v>
      </c>
      <c r="W665" s="164">
        <f>IF(A15taxstdlife="n/a","n/a",IF(W$3&gt;(A15taxstdlife+$E665),((Input!$H$157+Input!$H$123)*$H$7)-SUM($H665:V665),((Input!$H$157+Input!$H$123)*$H$7)/A15taxstdlife))</f>
        <v>0</v>
      </c>
      <c r="X665" s="164">
        <f>IF(A15taxstdlife="n/a","n/a",IF(X$3&gt;(A15taxstdlife+$E665),((Input!$H$157+Input!$H$123)*$H$7)-SUM($H665:W665),((Input!$H$157+Input!$H$123)*$H$7)/A15taxstdlife))</f>
        <v>0</v>
      </c>
      <c r="Y665" s="164">
        <f>IF(A15taxstdlife="n/a","n/a",IF(Y$3&gt;(A15taxstdlife+$E665),((Input!$H$157+Input!$H$123)*$H$7)-SUM($H665:X665),((Input!$H$157+Input!$H$123)*$H$7)/A15taxstdlife))</f>
        <v>0</v>
      </c>
      <c r="Z665" s="164">
        <f>IF(A15taxstdlife="n/a","n/a",IF(Z$3&gt;(A15taxstdlife+$E665),((Input!$H$157+Input!$H$123)*$H$7)-SUM($H665:Y665),((Input!$H$157+Input!$H$123)*$H$7)/A15taxstdlife))</f>
        <v>0</v>
      </c>
      <c r="AA665" s="164">
        <f>IF(A15taxstdlife="n/a","n/a",IF(AA$3&gt;(A15taxstdlife+$E665),((Input!$H$157+Input!$H$123)*$H$7)-SUM($H665:Z665),((Input!$H$157+Input!$H$123)*$H$7)/A15taxstdlife))</f>
        <v>0</v>
      </c>
      <c r="AB665" s="164">
        <f>IF(A15taxstdlife="n/a","n/a",IF(AB$3&gt;(A15taxstdlife+$E665),((Input!$H$157+Input!$H$123)*$H$7)-SUM($H665:AA665),((Input!$H$157+Input!$H$123)*$H$7)/A15taxstdlife))</f>
        <v>0</v>
      </c>
      <c r="AC665" s="164">
        <f>IF(A15taxstdlife="n/a","n/a",IF(AC$3&gt;(A15taxstdlife+$E665),((Input!$H$157+Input!$H$123)*$H$7)-SUM($H665:AB665),((Input!$H$157+Input!$H$123)*$H$7)/A15taxstdlife))</f>
        <v>0</v>
      </c>
      <c r="AD665" s="164">
        <f>IF(A15taxstdlife="n/a","n/a",IF(AD$3&gt;(A15taxstdlife+$E665),((Input!$H$157+Input!$H$123)*$H$7)-SUM($H665:AC665),((Input!$H$157+Input!$H$123)*$H$7)/A15taxstdlife))</f>
        <v>0</v>
      </c>
      <c r="AE665" s="164">
        <f>IF(A15taxstdlife="n/a","n/a",IF(AE$3&gt;(A15taxstdlife+$E665),((Input!$H$157+Input!$H$123)*$H$7)-SUM($H665:AD665),((Input!$H$157+Input!$H$123)*$H$7)/A15taxstdlife))</f>
        <v>0</v>
      </c>
      <c r="AF665" s="164">
        <f>IF(A15taxstdlife="n/a","n/a",IF(AF$3&gt;(A15taxstdlife+$E665),((Input!$H$157+Input!$H$123)*$H$7)-SUM($H665:AE665),((Input!$H$157+Input!$H$123)*$H$7)/A15taxstdlife))</f>
        <v>0</v>
      </c>
      <c r="AG665" s="164">
        <f>IF(A15taxstdlife="n/a","n/a",IF(AG$3&gt;(A15taxstdlife+$E665),((Input!$H$157+Input!$H$123)*$H$7)-SUM($H665:AF665),((Input!$H$157+Input!$H$123)*$H$7)/A15taxstdlife))</f>
        <v>0</v>
      </c>
      <c r="AH665" s="164">
        <f>IF(A15taxstdlife="n/a","n/a",IF(AH$3&gt;(A15taxstdlife+$E665),((Input!$H$157+Input!$H$123)*$H$7)-SUM($H665:AG665),((Input!$H$157+Input!$H$123)*$H$7)/A15taxstdlife))</f>
        <v>0</v>
      </c>
      <c r="AI665" s="164">
        <f>IF(A15taxstdlife="n/a","n/a",IF(AI$3&gt;(A15taxstdlife+$E665),((Input!$H$157+Input!$H$123)*$H$7)-SUM($H665:AH665),((Input!$H$157+Input!$H$123)*$H$7)/A15taxstdlife))</f>
        <v>0</v>
      </c>
      <c r="AJ665" s="164">
        <f>IF(A15taxstdlife="n/a","n/a",IF(AJ$3&gt;(A15taxstdlife+$E665),((Input!$H$157+Input!$H$123)*$H$7)-SUM($H665:AI665),((Input!$H$157+Input!$H$123)*$H$7)/A15taxstdlife))</f>
        <v>0</v>
      </c>
      <c r="AK665" s="164">
        <f>IF(A15taxstdlife="n/a","n/a",IF(AK$3&gt;(A15taxstdlife+$E665),((Input!$H$157+Input!$H$123)*$H$7)-SUM($H665:AJ665),((Input!$H$157+Input!$H$123)*$H$7)/A15taxstdlife))</f>
        <v>0</v>
      </c>
      <c r="AL665" s="164">
        <f>IF(A15taxstdlife="n/a","n/a",IF(AL$3&gt;(A15taxstdlife+$E665),((Input!$H$157+Input!$H$123)*$H$7)-SUM($H665:AK665),((Input!$H$157+Input!$H$123)*$H$7)/A15taxstdlife))</f>
        <v>0</v>
      </c>
      <c r="AM665" s="164">
        <f>IF(A15taxstdlife="n/a","n/a",IF(AM$3&gt;(A15taxstdlife+$E665),((Input!$H$157+Input!$H$123)*$H$7)-SUM($H665:AL665),((Input!$H$157+Input!$H$123)*$H$7)/A15taxstdlife))</f>
        <v>0</v>
      </c>
      <c r="AN665" s="164">
        <f>IF(A15taxstdlife="n/a","n/a",IF(AN$3&gt;(A15taxstdlife+$E665),((Input!$H$157+Input!$H$123)*$H$7)-SUM($H665:AM665),((Input!$H$157+Input!$H$123)*$H$7)/A15taxstdlife))</f>
        <v>0</v>
      </c>
      <c r="AO665" s="164">
        <f>IF(A15taxstdlife="n/a","n/a",IF(AO$3&gt;(A15taxstdlife+$E665),((Input!$H$157+Input!$H$123)*$H$7)-SUM($H665:AN665),((Input!$H$157+Input!$H$123)*$H$7)/A15taxstdlife))</f>
        <v>0</v>
      </c>
      <c r="AP665" s="164">
        <f>IF(A15taxstdlife="n/a","n/a",IF(AP$3&gt;(A15taxstdlife+$E665),((Input!$H$157+Input!$H$123)*$H$7)-SUM($H665:AO665),((Input!$H$157+Input!$H$123)*$H$7)/A15taxstdlife))</f>
        <v>0</v>
      </c>
      <c r="AQ665" s="164">
        <f>IF(A15taxstdlife="n/a","n/a",IF(AQ$3&gt;(A15taxstdlife+$E665),((Input!$H$157+Input!$H$123)*$H$7)-SUM($H665:AP665),((Input!$H$157+Input!$H$123)*$H$7)/A15taxstdlife))</f>
        <v>0</v>
      </c>
      <c r="AR665" s="164">
        <f>IF(A15taxstdlife="n/a","n/a",IF(AR$3&gt;(A15taxstdlife+$E665),((Input!$H$157+Input!$H$123)*$H$7)-SUM($H665:AQ665),((Input!$H$157+Input!$H$123)*$H$7)/A15taxstdlife))</f>
        <v>0</v>
      </c>
      <c r="AS665" s="164">
        <f>IF(A15taxstdlife="n/a","n/a",IF(AS$3&gt;(A15taxstdlife+$E665),((Input!$H$157+Input!$H$123)*$H$7)-SUM($H665:AR665),((Input!$H$157+Input!$H$123)*$H$7)/A15taxstdlife))</f>
        <v>0</v>
      </c>
      <c r="AT665" s="164">
        <f>IF(A15taxstdlife="n/a","n/a",IF(AT$3&gt;(A15taxstdlife+$E665),((Input!$H$157+Input!$H$123)*$H$7)-SUM($H665:AS665),((Input!$H$157+Input!$H$123)*$H$7)/A15taxstdlife))</f>
        <v>0</v>
      </c>
      <c r="AU665" s="164">
        <f>IF(A15taxstdlife="n/a","n/a",IF(AU$3&gt;(A15taxstdlife+$E665),((Input!$H$157+Input!$H$123)*$H$7)-SUM($H665:AT665),((Input!$H$157+Input!$H$123)*$H$7)/A15taxstdlife))</f>
        <v>0</v>
      </c>
      <c r="AV665" s="164">
        <f>IF(A15taxstdlife="n/a","n/a",IF(AV$3&gt;(A15taxstdlife+$E665),((Input!$H$157+Input!$H$123)*$H$7)-SUM($H665:AU665),((Input!$H$157+Input!$H$123)*$H$7)/A15taxstdlife))</f>
        <v>0</v>
      </c>
      <c r="AW665" s="164">
        <f>IF(A15taxstdlife="n/a","n/a",IF(AW$3&gt;(A15taxstdlife+$E665),((Input!$H$157+Input!$H$123)*$H$7)-SUM($H665:AV665),((Input!$H$157+Input!$H$123)*$H$7)/A15taxstdlife))</f>
        <v>0</v>
      </c>
      <c r="AX665" s="164">
        <f>IF(A15taxstdlife="n/a","n/a",IF(AX$3&gt;(A15taxstdlife+$E665),((Input!$H$157+Input!$H$123)*$H$7)-SUM($H665:AW665),((Input!$H$157+Input!$H$123)*$H$7)/A15taxstdlife))</f>
        <v>0</v>
      </c>
      <c r="AY665" s="164">
        <f>IF(A15taxstdlife="n/a","n/a",IF(AY$3&gt;(A15taxstdlife+$E665),((Input!$H$157+Input!$H$123)*$H$7)-SUM($H665:AX665),((Input!$H$157+Input!$H$123)*$H$7)/A15taxstdlife))</f>
        <v>0</v>
      </c>
      <c r="AZ665" s="164">
        <f>IF(A15taxstdlife="n/a","n/a",IF(AZ$3&gt;(A15taxstdlife+$E665),((Input!$H$157+Input!$H$123)*$H$7)-SUM($H665:AY665),((Input!$H$157+Input!$H$123)*$H$7)/A15taxstdlife))</f>
        <v>0</v>
      </c>
      <c r="BA665" s="164">
        <f>IF(A15taxstdlife="n/a","n/a",IF(BA$3&gt;(A15taxstdlife+$E665),((Input!$H$157+Input!$H$123)*$H$7)-SUM($H665:AZ665),((Input!$H$157+Input!$H$123)*$H$7)/A15taxstdlife))</f>
        <v>0</v>
      </c>
      <c r="BB665" s="164">
        <f>IF(A15taxstdlife="n/a","n/a",IF(BB$3&gt;(A15taxstdlife+$E665),((Input!$H$157+Input!$H$123)*$H$7)-SUM($H665:BA665),((Input!$H$157+Input!$H$123)*$H$7)/A15taxstdlife))</f>
        <v>0</v>
      </c>
      <c r="BC665" s="164">
        <f>IF(A15taxstdlife="n/a","n/a",IF(BC$3&gt;(A15taxstdlife+$E665),((Input!$H$157+Input!$H$123)*$H$7)-SUM($H665:BB665),((Input!$H$157+Input!$H$123)*$H$7)/A15taxstdlife))</f>
        <v>0</v>
      </c>
      <c r="BD665" s="164">
        <f>IF(A15taxstdlife="n/a","n/a",IF(BD$3&gt;(A15taxstdlife+$E665),((Input!$H$157+Input!$H$123)*$H$7)-SUM($H665:BC665),((Input!$H$157+Input!$H$123)*$H$7)/A15taxstdlife))</f>
        <v>0</v>
      </c>
      <c r="BE665" s="164">
        <f>IF(A15taxstdlife="n/a","n/a",IF(BE$3&gt;(A15taxstdlife+$E665),((Input!$H$157+Input!$H$123)*$H$7)-SUM($H665:BD665),((Input!$H$157+Input!$H$123)*$H$7)/A15taxstdlife))</f>
        <v>0</v>
      </c>
      <c r="BF665" s="164">
        <f>IF(A15taxstdlife="n/a","n/a",IF(BF$3&gt;(A15taxstdlife+$E665),((Input!$H$157+Input!$H$123)*$H$7)-SUM($H665:BE665),((Input!$H$157+Input!$H$123)*$H$7)/A15taxstdlife))</f>
        <v>0</v>
      </c>
      <c r="BG665" s="164">
        <f>IF(A15taxstdlife="n/a","n/a",IF(BG$3&gt;(A15taxstdlife+$E665),((Input!$H$157+Input!$H$123)*$H$7)-SUM($H665:BF665),((Input!$H$157+Input!$H$123)*$H$7)/A15taxstdlife))</f>
        <v>0</v>
      </c>
      <c r="BH665" s="164">
        <f>IF(A15taxstdlife="n/a","n/a",IF(BH$3&gt;(A15taxstdlife+$E665),((Input!$H$157+Input!$H$123)*$H$7)-SUM($H665:BG665),((Input!$H$157+Input!$H$123)*$H$7)/A15taxstdlife))</f>
        <v>0</v>
      </c>
      <c r="BI665" s="164">
        <f>IF(A15taxstdlife="n/a","n/a",IF(BI$3&gt;(A15taxstdlife+$E665),((Input!$H$157+Input!$H$123)*$H$7)-SUM($H665:BH665),((Input!$H$157+Input!$H$123)*$H$7)/A15taxstdlife))</f>
        <v>0</v>
      </c>
      <c r="BJ665" s="18"/>
      <c r="BK665" s="18"/>
      <c r="BL665"/>
      <c r="BM665"/>
      <c r="BN665"/>
      <c r="BO665"/>
      <c r="BP665"/>
      <c r="BQ665"/>
      <c r="BR665"/>
      <c r="BS665"/>
      <c r="BT665"/>
      <c r="BU665"/>
      <c r="BV665"/>
      <c r="BW665"/>
      <c r="BX665"/>
      <c r="BY665"/>
      <c r="BZ665"/>
      <c r="CA665"/>
      <c r="CB665"/>
      <c r="CC665"/>
      <c r="CD665"/>
      <c r="CE665"/>
      <c r="CF665"/>
      <c r="CG665"/>
      <c r="CH665"/>
      <c r="CI665"/>
      <c r="CJ665"/>
      <c r="CK665"/>
      <c r="CL665"/>
      <c r="CM665"/>
      <c r="CN665"/>
      <c r="CO665"/>
      <c r="CP665"/>
      <c r="CQ665"/>
      <c r="CR665"/>
      <c r="CS665"/>
      <c r="CT665"/>
      <c r="CU665"/>
      <c r="CV665"/>
      <c r="CW665"/>
      <c r="CX665"/>
      <c r="CY665"/>
      <c r="CZ665"/>
      <c r="DA665"/>
      <c r="DB665"/>
      <c r="DC665"/>
      <c r="DD665"/>
      <c r="DE665"/>
      <c r="DF665"/>
      <c r="DG665"/>
      <c r="DH665"/>
      <c r="DI665"/>
      <c r="DJ665"/>
      <c r="DK665"/>
      <c r="DL665"/>
      <c r="DM665"/>
      <c r="DN665"/>
      <c r="DO665"/>
      <c r="DP665"/>
      <c r="DQ665"/>
      <c r="DR665"/>
      <c r="DS665"/>
      <c r="DT665"/>
      <c r="DU665"/>
      <c r="DV665"/>
      <c r="DW665"/>
      <c r="DX665"/>
      <c r="DY665"/>
      <c r="DZ665"/>
      <c r="EA665"/>
      <c r="EB665"/>
      <c r="EC665"/>
      <c r="ED665"/>
      <c r="EE665"/>
      <c r="EF665"/>
      <c r="EG665"/>
      <c r="EH665"/>
      <c r="EI665"/>
      <c r="EJ665"/>
      <c r="EK665"/>
      <c r="EL665"/>
      <c r="EM665"/>
      <c r="EN665"/>
      <c r="EO665"/>
      <c r="EP665"/>
      <c r="EQ665"/>
      <c r="ER665"/>
      <c r="ES665"/>
      <c r="ET665"/>
      <c r="EU665"/>
      <c r="EV665"/>
      <c r="EW665"/>
      <c r="EX665"/>
      <c r="EY665"/>
      <c r="EZ665"/>
      <c r="FA665"/>
      <c r="FB665"/>
      <c r="FC665"/>
      <c r="FD665"/>
      <c r="FE665"/>
      <c r="FF665"/>
      <c r="FG665"/>
      <c r="FH665"/>
      <c r="FI665"/>
      <c r="FJ665"/>
      <c r="FK665"/>
      <c r="FL665"/>
      <c r="FM665"/>
      <c r="FN665"/>
      <c r="FO665"/>
      <c r="FP665"/>
      <c r="FQ665"/>
      <c r="FR665"/>
      <c r="FS665"/>
      <c r="FT665"/>
      <c r="FU665"/>
      <c r="FV665"/>
      <c r="FW665"/>
      <c r="FX665"/>
      <c r="FY665"/>
      <c r="FZ665"/>
      <c r="GA665"/>
      <c r="GB665"/>
      <c r="GC665"/>
      <c r="GD665"/>
      <c r="GE665"/>
      <c r="GF665"/>
      <c r="GG665"/>
      <c r="GH665"/>
      <c r="GI665"/>
      <c r="GJ665"/>
      <c r="GK665"/>
      <c r="GL665"/>
      <c r="GM665"/>
      <c r="GN665"/>
      <c r="GO665"/>
      <c r="GP665"/>
      <c r="GQ665"/>
      <c r="GR665"/>
      <c r="GS665"/>
      <c r="GT665"/>
      <c r="GU665"/>
      <c r="GV665"/>
      <c r="GW665"/>
      <c r="GX665"/>
      <c r="GY665"/>
      <c r="GZ665"/>
      <c r="HA665"/>
      <c r="HB665"/>
      <c r="HC665"/>
      <c r="HD665"/>
      <c r="HE665"/>
      <c r="HF665"/>
      <c r="HG665"/>
      <c r="HH665"/>
      <c r="HI665"/>
      <c r="HJ665"/>
      <c r="HK665"/>
      <c r="HL665"/>
      <c r="HM665"/>
      <c r="HN665"/>
      <c r="HO665"/>
      <c r="HP665"/>
      <c r="HQ665"/>
      <c r="HR665"/>
      <c r="HS665"/>
      <c r="HT665"/>
      <c r="HU665"/>
      <c r="HV665"/>
      <c r="HW665"/>
      <c r="HX665"/>
      <c r="HY665"/>
      <c r="HZ665"/>
      <c r="IA665"/>
      <c r="IB665"/>
      <c r="IC665"/>
      <c r="ID665"/>
      <c r="IE665"/>
      <c r="IF665"/>
      <c r="IG665"/>
      <c r="IH665"/>
      <c r="II665"/>
      <c r="IJ665"/>
      <c r="IK665"/>
      <c r="IL665"/>
      <c r="IM665"/>
      <c r="IN665"/>
      <c r="IO665"/>
      <c r="IP665"/>
      <c r="IQ665"/>
      <c r="IR665"/>
      <c r="IS665"/>
      <c r="IT665"/>
      <c r="IU665"/>
      <c r="IV665"/>
    </row>
    <row r="666" spans="1:256" s="5" customFormat="1" hidden="1" outlineLevel="2" x14ac:dyDescent="0.2">
      <c r="A666" s="18"/>
      <c r="B666" s="18"/>
      <c r="C666" s="36"/>
      <c r="D666" s="485"/>
      <c r="E666" s="283">
        <v>3</v>
      </c>
      <c r="F666" s="38"/>
      <c r="G666" s="306"/>
      <c r="H666" s="308"/>
      <c r="I666" s="307"/>
      <c r="J666" s="164">
        <f>IF(A15taxstdlife="n/a","n/a",IF(J$3&gt;(A15taxstdlife+$E666),((Input!$I$157+Input!$I$123)*$I$7)-SUM($I666:I666),((Input!$I$157+Input!$I$123)*$I$7)/A15taxstdlife))</f>
        <v>0</v>
      </c>
      <c r="K666" s="164">
        <f>IF(A15taxstdlife="n/a","n/a",IF(K$3&gt;(A15taxstdlife+$E666),((Input!$I$157+Input!$I$123)*$I$7)-SUM($I666:J666),((Input!$I$157+Input!$I$123)*$I$7)/A15taxstdlife))</f>
        <v>0</v>
      </c>
      <c r="L666" s="164">
        <f>IF(A15taxstdlife="n/a","n/a",IF(L$3&gt;(A15taxstdlife+$E666),((Input!$I$157+Input!$I$123)*$I$7)-SUM($I666:K666),((Input!$I$157+Input!$I$123)*$I$7)/A15taxstdlife))</f>
        <v>0</v>
      </c>
      <c r="M666" s="164">
        <f>IF(A15taxstdlife="n/a","n/a",IF(M$3&gt;(A15taxstdlife+$E666),((Input!$I$157+Input!$I$123)*$I$7)-SUM($I666:L666),((Input!$I$157+Input!$I$123)*$I$7)/A15taxstdlife))</f>
        <v>0</v>
      </c>
      <c r="N666" s="164">
        <f>IF(A15taxstdlife="n/a","n/a",IF(N$3&gt;(A15taxstdlife+$E666),((Input!$I$157+Input!$I$123)*$I$7)-SUM($I666:M666),((Input!$I$157+Input!$I$123)*$I$7)/A15taxstdlife))</f>
        <v>0</v>
      </c>
      <c r="O666" s="164">
        <f>IF(A15taxstdlife="n/a","n/a",IF(O$3&gt;(A15taxstdlife+$E666),((Input!$I$157+Input!$I$123)*$I$7)-SUM($I666:N666),((Input!$I$157+Input!$I$123)*$I$7)/A15taxstdlife))</f>
        <v>0</v>
      </c>
      <c r="P666" s="164">
        <f>IF(A15taxstdlife="n/a","n/a",IF(P$3&gt;(A15taxstdlife+$E666),((Input!$I$157+Input!$I$123)*$I$7)-SUM($I666:O666),((Input!$I$157+Input!$I$123)*$I$7)/A15taxstdlife))</f>
        <v>0</v>
      </c>
      <c r="Q666" s="164">
        <f>IF(A15taxstdlife="n/a","n/a",IF(Q$3&gt;(A15taxstdlife+$E666),((Input!$I$157+Input!$I$123)*$I$7)-SUM($I666:P666),((Input!$I$157+Input!$I$123)*$I$7)/A15taxstdlife))</f>
        <v>0</v>
      </c>
      <c r="R666" s="164">
        <f>IF(A15taxstdlife="n/a","n/a",IF(R$3&gt;(A15taxstdlife+$E666),((Input!$I$157+Input!$I$123)*$I$7)-SUM($I666:Q666),((Input!$I$157+Input!$I$123)*$I$7)/A15taxstdlife))</f>
        <v>0</v>
      </c>
      <c r="S666" s="164">
        <f>IF(A15taxstdlife="n/a","n/a",IF(S$3&gt;(A15taxstdlife+$E666),((Input!$I$157+Input!$I$123)*$I$7)-SUM($I666:R666),((Input!$I$157+Input!$I$123)*$I$7)/A15taxstdlife))</f>
        <v>0</v>
      </c>
      <c r="T666" s="164">
        <f>IF(A15taxstdlife="n/a","n/a",IF(T$3&gt;(A15taxstdlife+$E666),((Input!$I$157+Input!$I$123)*$I$7)-SUM($I666:S666),((Input!$I$157+Input!$I$123)*$I$7)/A15taxstdlife))</f>
        <v>0</v>
      </c>
      <c r="U666" s="164">
        <f>IF(A15taxstdlife="n/a","n/a",IF(U$3&gt;(A15taxstdlife+$E666),((Input!$I$157+Input!$I$123)*$I$7)-SUM($I666:T666),((Input!$I$157+Input!$I$123)*$I$7)/A15taxstdlife))</f>
        <v>0</v>
      </c>
      <c r="V666" s="164">
        <f>IF(A15taxstdlife="n/a","n/a",IF(V$3&gt;(A15taxstdlife+$E666),((Input!$I$157+Input!$I$123)*$I$7)-SUM($I666:U666),((Input!$I$157+Input!$I$123)*$I$7)/A15taxstdlife))</f>
        <v>0</v>
      </c>
      <c r="W666" s="164">
        <f>IF(A15taxstdlife="n/a","n/a",IF(W$3&gt;(A15taxstdlife+$E666),((Input!$I$157+Input!$I$123)*$I$7)-SUM($I666:V666),((Input!$I$157+Input!$I$123)*$I$7)/A15taxstdlife))</f>
        <v>0</v>
      </c>
      <c r="X666" s="164">
        <f>IF(A15taxstdlife="n/a","n/a",IF(X$3&gt;(A15taxstdlife+$E666),((Input!$I$157+Input!$I$123)*$I$7)-SUM($I666:W666),((Input!$I$157+Input!$I$123)*$I$7)/A15taxstdlife))</f>
        <v>0</v>
      </c>
      <c r="Y666" s="164">
        <f>IF(A15taxstdlife="n/a","n/a",IF(Y$3&gt;(A15taxstdlife+$E666),((Input!$I$157+Input!$I$123)*$I$7)-SUM($I666:X666),((Input!$I$157+Input!$I$123)*$I$7)/A15taxstdlife))</f>
        <v>0</v>
      </c>
      <c r="Z666" s="164">
        <f>IF(A15taxstdlife="n/a","n/a",IF(Z$3&gt;(A15taxstdlife+$E666),((Input!$I$157+Input!$I$123)*$I$7)-SUM($I666:Y666),((Input!$I$157+Input!$I$123)*$I$7)/A15taxstdlife))</f>
        <v>0</v>
      </c>
      <c r="AA666" s="164">
        <f>IF(A15taxstdlife="n/a","n/a",IF(AA$3&gt;(A15taxstdlife+$E666),((Input!$I$157+Input!$I$123)*$I$7)-SUM($I666:Z666),((Input!$I$157+Input!$I$123)*$I$7)/A15taxstdlife))</f>
        <v>0</v>
      </c>
      <c r="AB666" s="164">
        <f>IF(A15taxstdlife="n/a","n/a",IF(AB$3&gt;(A15taxstdlife+$E666),((Input!$I$157+Input!$I$123)*$I$7)-SUM($I666:AA666),((Input!$I$157+Input!$I$123)*$I$7)/A15taxstdlife))</f>
        <v>0</v>
      </c>
      <c r="AC666" s="164">
        <f>IF(A15taxstdlife="n/a","n/a",IF(AC$3&gt;(A15taxstdlife+$E666),((Input!$I$157+Input!$I$123)*$I$7)-SUM($I666:AB666),((Input!$I$157+Input!$I$123)*$I$7)/A15taxstdlife))</f>
        <v>0</v>
      </c>
      <c r="AD666" s="164">
        <f>IF(A15taxstdlife="n/a","n/a",IF(AD$3&gt;(A15taxstdlife+$E666),((Input!$I$157+Input!$I$123)*$I$7)-SUM($I666:AC666),((Input!$I$157+Input!$I$123)*$I$7)/A15taxstdlife))</f>
        <v>0</v>
      </c>
      <c r="AE666" s="164">
        <f>IF(A15taxstdlife="n/a","n/a",IF(AE$3&gt;(A15taxstdlife+$E666),((Input!$I$157+Input!$I$123)*$I$7)-SUM($I666:AD666),((Input!$I$157+Input!$I$123)*$I$7)/A15taxstdlife))</f>
        <v>0</v>
      </c>
      <c r="AF666" s="164">
        <f>IF(A15taxstdlife="n/a","n/a",IF(AF$3&gt;(A15taxstdlife+$E666),((Input!$I$157+Input!$I$123)*$I$7)-SUM($I666:AE666),((Input!$I$157+Input!$I$123)*$I$7)/A15taxstdlife))</f>
        <v>0</v>
      </c>
      <c r="AG666" s="164">
        <f>IF(A15taxstdlife="n/a","n/a",IF(AG$3&gt;(A15taxstdlife+$E666),((Input!$I$157+Input!$I$123)*$I$7)-SUM($I666:AF666),((Input!$I$157+Input!$I$123)*$I$7)/A15taxstdlife))</f>
        <v>0</v>
      </c>
      <c r="AH666" s="164">
        <f>IF(A15taxstdlife="n/a","n/a",IF(AH$3&gt;(A15taxstdlife+$E666),((Input!$I$157+Input!$I$123)*$I$7)-SUM($I666:AG666),((Input!$I$157+Input!$I$123)*$I$7)/A15taxstdlife))</f>
        <v>0</v>
      </c>
      <c r="AI666" s="164">
        <f>IF(A15taxstdlife="n/a","n/a",IF(AI$3&gt;(A15taxstdlife+$E666),((Input!$I$157+Input!$I$123)*$I$7)-SUM($I666:AH666),((Input!$I$157+Input!$I$123)*$I$7)/A15taxstdlife))</f>
        <v>0</v>
      </c>
      <c r="AJ666" s="164">
        <f>IF(A15taxstdlife="n/a","n/a",IF(AJ$3&gt;(A15taxstdlife+$E666),((Input!$I$157+Input!$I$123)*$I$7)-SUM($I666:AI666),((Input!$I$157+Input!$I$123)*$I$7)/A15taxstdlife))</f>
        <v>0</v>
      </c>
      <c r="AK666" s="164">
        <f>IF(A15taxstdlife="n/a","n/a",IF(AK$3&gt;(A15taxstdlife+$E666),((Input!$I$157+Input!$I$123)*$I$7)-SUM($I666:AJ666),((Input!$I$157+Input!$I$123)*$I$7)/A15taxstdlife))</f>
        <v>0</v>
      </c>
      <c r="AL666" s="164">
        <f>IF(A15taxstdlife="n/a","n/a",IF(AL$3&gt;(A15taxstdlife+$E666),((Input!$I$157+Input!$I$123)*$I$7)-SUM($I666:AK666),((Input!$I$157+Input!$I$123)*$I$7)/A15taxstdlife))</f>
        <v>0</v>
      </c>
      <c r="AM666" s="164">
        <f>IF(A15taxstdlife="n/a","n/a",IF(AM$3&gt;(A15taxstdlife+$E666),((Input!$I$157+Input!$I$123)*$I$7)-SUM($I666:AL666),((Input!$I$157+Input!$I$123)*$I$7)/A15taxstdlife))</f>
        <v>0</v>
      </c>
      <c r="AN666" s="164">
        <f>IF(A15taxstdlife="n/a","n/a",IF(AN$3&gt;(A15taxstdlife+$E666),((Input!$I$157+Input!$I$123)*$I$7)-SUM($I666:AM666),((Input!$I$157+Input!$I$123)*$I$7)/A15taxstdlife))</f>
        <v>0</v>
      </c>
      <c r="AO666" s="164">
        <f>IF(A15taxstdlife="n/a","n/a",IF(AO$3&gt;(A15taxstdlife+$E666),((Input!$I$157+Input!$I$123)*$I$7)-SUM($I666:AN666),((Input!$I$157+Input!$I$123)*$I$7)/A15taxstdlife))</f>
        <v>0</v>
      </c>
      <c r="AP666" s="164">
        <f>IF(A15taxstdlife="n/a","n/a",IF(AP$3&gt;(A15taxstdlife+$E666),((Input!$I$157+Input!$I$123)*$I$7)-SUM($I666:AO666),((Input!$I$157+Input!$I$123)*$I$7)/A15taxstdlife))</f>
        <v>0</v>
      </c>
      <c r="AQ666" s="164">
        <f>IF(A15taxstdlife="n/a","n/a",IF(AQ$3&gt;(A15taxstdlife+$E666),((Input!$I$157+Input!$I$123)*$I$7)-SUM($I666:AP666),((Input!$I$157+Input!$I$123)*$I$7)/A15taxstdlife))</f>
        <v>0</v>
      </c>
      <c r="AR666" s="164">
        <f>IF(A15taxstdlife="n/a","n/a",IF(AR$3&gt;(A15taxstdlife+$E666),((Input!$I$157+Input!$I$123)*$I$7)-SUM($I666:AQ666),((Input!$I$157+Input!$I$123)*$I$7)/A15taxstdlife))</f>
        <v>0</v>
      </c>
      <c r="AS666" s="164">
        <f>IF(A15taxstdlife="n/a","n/a",IF(AS$3&gt;(A15taxstdlife+$E666),((Input!$I$157+Input!$I$123)*$I$7)-SUM($I666:AR666),((Input!$I$157+Input!$I$123)*$I$7)/A15taxstdlife))</f>
        <v>0</v>
      </c>
      <c r="AT666" s="164">
        <f>IF(A15taxstdlife="n/a","n/a",IF(AT$3&gt;(A15taxstdlife+$E666),((Input!$I$157+Input!$I$123)*$I$7)-SUM($I666:AS666),((Input!$I$157+Input!$I$123)*$I$7)/A15taxstdlife))</f>
        <v>0</v>
      </c>
      <c r="AU666" s="164">
        <f>IF(A15taxstdlife="n/a","n/a",IF(AU$3&gt;(A15taxstdlife+$E666),((Input!$I$157+Input!$I$123)*$I$7)-SUM($I666:AT666),((Input!$I$157+Input!$I$123)*$I$7)/A15taxstdlife))</f>
        <v>0</v>
      </c>
      <c r="AV666" s="164">
        <f>IF(A15taxstdlife="n/a","n/a",IF(AV$3&gt;(A15taxstdlife+$E666),((Input!$I$157+Input!$I$123)*$I$7)-SUM($I666:AU666),((Input!$I$157+Input!$I$123)*$I$7)/A15taxstdlife))</f>
        <v>0</v>
      </c>
      <c r="AW666" s="164">
        <f>IF(A15taxstdlife="n/a","n/a",IF(AW$3&gt;(A15taxstdlife+$E666),((Input!$I$157+Input!$I$123)*$I$7)-SUM($I666:AV666),((Input!$I$157+Input!$I$123)*$I$7)/A15taxstdlife))</f>
        <v>0</v>
      </c>
      <c r="AX666" s="164">
        <f>IF(A15taxstdlife="n/a","n/a",IF(AX$3&gt;(A15taxstdlife+$E666),((Input!$I$157+Input!$I$123)*$I$7)-SUM($I666:AW666),((Input!$I$157+Input!$I$123)*$I$7)/A15taxstdlife))</f>
        <v>0</v>
      </c>
      <c r="AY666" s="164">
        <f>IF(A15taxstdlife="n/a","n/a",IF(AY$3&gt;(A15taxstdlife+$E666),((Input!$I$157+Input!$I$123)*$I$7)-SUM($I666:AX666),((Input!$I$157+Input!$I$123)*$I$7)/A15taxstdlife))</f>
        <v>0</v>
      </c>
      <c r="AZ666" s="164">
        <f>IF(A15taxstdlife="n/a","n/a",IF(AZ$3&gt;(A15taxstdlife+$E666),((Input!$I$157+Input!$I$123)*$I$7)-SUM($I666:AY666),((Input!$I$157+Input!$I$123)*$I$7)/A15taxstdlife))</f>
        <v>0</v>
      </c>
      <c r="BA666" s="164">
        <f>IF(A15taxstdlife="n/a","n/a",IF(BA$3&gt;(A15taxstdlife+$E666),((Input!$I$157+Input!$I$123)*$I$7)-SUM($I666:AZ666),((Input!$I$157+Input!$I$123)*$I$7)/A15taxstdlife))</f>
        <v>0</v>
      </c>
      <c r="BB666" s="164">
        <f>IF(A15taxstdlife="n/a","n/a",IF(BB$3&gt;(A15taxstdlife+$E666),((Input!$I$157+Input!$I$123)*$I$7)-SUM($I666:BA666),((Input!$I$157+Input!$I$123)*$I$7)/A15taxstdlife))</f>
        <v>0</v>
      </c>
      <c r="BC666" s="164">
        <f>IF(A15taxstdlife="n/a","n/a",IF(BC$3&gt;(A15taxstdlife+$E666),((Input!$I$157+Input!$I$123)*$I$7)-SUM($I666:BB666),((Input!$I$157+Input!$I$123)*$I$7)/A15taxstdlife))</f>
        <v>0</v>
      </c>
      <c r="BD666" s="164">
        <f>IF(A15taxstdlife="n/a","n/a",IF(BD$3&gt;(A15taxstdlife+$E666),((Input!$I$157+Input!$I$123)*$I$7)-SUM($I666:BC666),((Input!$I$157+Input!$I$123)*$I$7)/A15taxstdlife))</f>
        <v>0</v>
      </c>
      <c r="BE666" s="164">
        <f>IF(A15taxstdlife="n/a","n/a",IF(BE$3&gt;(A15taxstdlife+$E666),((Input!$I$157+Input!$I$123)*$I$7)-SUM($I666:BD666),((Input!$I$157+Input!$I$123)*$I$7)/A15taxstdlife))</f>
        <v>0</v>
      </c>
      <c r="BF666" s="164">
        <f>IF(A15taxstdlife="n/a","n/a",IF(BF$3&gt;(A15taxstdlife+$E666),((Input!$I$157+Input!$I$123)*$I$7)-SUM($I666:BE666),((Input!$I$157+Input!$I$123)*$I$7)/A15taxstdlife))</f>
        <v>0</v>
      </c>
      <c r="BG666" s="164">
        <f>IF(A15taxstdlife="n/a","n/a",IF(BG$3&gt;(A15taxstdlife+$E666),((Input!$I$157+Input!$I$123)*$I$7)-SUM($I666:BF666),((Input!$I$157+Input!$I$123)*$I$7)/A15taxstdlife))</f>
        <v>0</v>
      </c>
      <c r="BH666" s="164">
        <f>IF(A15taxstdlife="n/a","n/a",IF(BH$3&gt;(A15taxstdlife+$E666),((Input!$I$157+Input!$I$123)*$I$7)-SUM($I666:BG666),((Input!$I$157+Input!$I$123)*$I$7)/A15taxstdlife))</f>
        <v>0</v>
      </c>
      <c r="BI666" s="164">
        <f>IF(A15taxstdlife="n/a","n/a",IF(BI$3&gt;(A15taxstdlife+$E666),((Input!$I$157+Input!$I$123)*$I$7)-SUM($I666:BH666),((Input!$I$157+Input!$I$123)*$I$7)/A15taxstdlife))</f>
        <v>0</v>
      </c>
      <c r="BJ666" s="18"/>
      <c r="BK666" s="18"/>
      <c r="BL666"/>
      <c r="BM666"/>
      <c r="BN666"/>
      <c r="BO666"/>
      <c r="BP666"/>
      <c r="BQ666"/>
      <c r="BR666"/>
      <c r="BS666"/>
      <c r="BT666"/>
      <c r="BU666"/>
      <c r="BV666"/>
      <c r="BW666"/>
      <c r="BX666"/>
      <c r="BY666"/>
      <c r="BZ666"/>
      <c r="CA666"/>
      <c r="CB666"/>
      <c r="CC666"/>
      <c r="CD666"/>
      <c r="CE666"/>
      <c r="CF666"/>
      <c r="CG666"/>
      <c r="CH666"/>
      <c r="CI666"/>
      <c r="CJ666"/>
      <c r="CK666"/>
      <c r="CL666"/>
      <c r="CM666"/>
      <c r="CN666"/>
      <c r="CO666"/>
      <c r="CP666"/>
      <c r="CQ666"/>
      <c r="CR666"/>
      <c r="CS666"/>
      <c r="CT666"/>
      <c r="CU666"/>
      <c r="CV666"/>
      <c r="CW666"/>
      <c r="CX666"/>
      <c r="CY666"/>
      <c r="CZ666"/>
      <c r="DA666"/>
      <c r="DB666"/>
      <c r="DC666"/>
      <c r="DD666"/>
      <c r="DE666"/>
      <c r="DF666"/>
      <c r="DG666"/>
      <c r="DH666"/>
      <c r="DI666"/>
      <c r="DJ666"/>
      <c r="DK666"/>
      <c r="DL666"/>
      <c r="DM666"/>
      <c r="DN666"/>
      <c r="DO666"/>
      <c r="DP666"/>
      <c r="DQ666"/>
      <c r="DR666"/>
      <c r="DS666"/>
      <c r="DT666"/>
      <c r="DU666"/>
      <c r="DV666"/>
      <c r="DW666"/>
      <c r="DX666"/>
      <c r="DY666"/>
      <c r="DZ666"/>
      <c r="EA666"/>
      <c r="EB666"/>
      <c r="EC666"/>
      <c r="ED666"/>
      <c r="EE666"/>
      <c r="EF666"/>
      <c r="EG666"/>
      <c r="EH666"/>
      <c r="EI666"/>
      <c r="EJ666"/>
      <c r="EK666"/>
      <c r="EL666"/>
      <c r="EM666"/>
      <c r="EN666"/>
      <c r="EO666"/>
      <c r="EP666"/>
      <c r="EQ666"/>
      <c r="ER666"/>
      <c r="ES666"/>
      <c r="ET666"/>
      <c r="EU666"/>
      <c r="EV666"/>
      <c r="EW666"/>
      <c r="EX666"/>
      <c r="EY666"/>
      <c r="EZ666"/>
      <c r="FA666"/>
      <c r="FB666"/>
      <c r="FC666"/>
      <c r="FD666"/>
      <c r="FE666"/>
      <c r="FF666"/>
      <c r="FG666"/>
      <c r="FH666"/>
      <c r="FI666"/>
      <c r="FJ666"/>
      <c r="FK666"/>
      <c r="FL666"/>
      <c r="FM666"/>
      <c r="FN666"/>
      <c r="FO666"/>
      <c r="FP666"/>
      <c r="FQ666"/>
      <c r="FR666"/>
      <c r="FS666"/>
      <c r="FT666"/>
      <c r="FU666"/>
      <c r="FV666"/>
      <c r="FW666"/>
      <c r="FX666"/>
      <c r="FY666"/>
      <c r="FZ666"/>
      <c r="GA666"/>
      <c r="GB666"/>
      <c r="GC666"/>
      <c r="GD666"/>
      <c r="GE666"/>
      <c r="GF666"/>
      <c r="GG666"/>
      <c r="GH666"/>
      <c r="GI666"/>
      <c r="GJ666"/>
      <c r="GK666"/>
      <c r="GL666"/>
      <c r="GM666"/>
      <c r="GN666"/>
      <c r="GO666"/>
      <c r="GP666"/>
      <c r="GQ666"/>
      <c r="GR666"/>
      <c r="GS666"/>
      <c r="GT666"/>
      <c r="GU666"/>
      <c r="GV666"/>
      <c r="GW666"/>
      <c r="GX666"/>
      <c r="GY666"/>
      <c r="GZ666"/>
      <c r="HA666"/>
      <c r="HB666"/>
      <c r="HC666"/>
      <c r="HD666"/>
      <c r="HE666"/>
      <c r="HF666"/>
      <c r="HG666"/>
      <c r="HH666"/>
      <c r="HI666"/>
      <c r="HJ666"/>
      <c r="HK666"/>
      <c r="HL666"/>
      <c r="HM666"/>
      <c r="HN666"/>
      <c r="HO666"/>
      <c r="HP666"/>
      <c r="HQ666"/>
      <c r="HR666"/>
      <c r="HS666"/>
      <c r="HT666"/>
      <c r="HU666"/>
      <c r="HV666"/>
      <c r="HW666"/>
      <c r="HX666"/>
      <c r="HY666"/>
      <c r="HZ666"/>
      <c r="IA666"/>
      <c r="IB666"/>
      <c r="IC666"/>
      <c r="ID666"/>
      <c r="IE666"/>
      <c r="IF666"/>
      <c r="IG666"/>
      <c r="IH666"/>
      <c r="II666"/>
      <c r="IJ666"/>
      <c r="IK666"/>
      <c r="IL666"/>
      <c r="IM666"/>
      <c r="IN666"/>
      <c r="IO666"/>
      <c r="IP666"/>
      <c r="IQ666"/>
      <c r="IR666"/>
      <c r="IS666"/>
      <c r="IT666"/>
      <c r="IU666"/>
      <c r="IV666"/>
    </row>
    <row r="667" spans="1:256" s="5" customFormat="1" hidden="1" outlineLevel="2" x14ac:dyDescent="0.2">
      <c r="A667" s="18"/>
      <c r="B667" s="18"/>
      <c r="C667" s="36"/>
      <c r="D667" s="485"/>
      <c r="E667" s="283">
        <v>4</v>
      </c>
      <c r="F667" s="38"/>
      <c r="G667" s="306"/>
      <c r="H667" s="308"/>
      <c r="I667" s="308"/>
      <c r="J667" s="307"/>
      <c r="K667" s="164">
        <f>IF(A15taxstdlife="n/a","n/a",IF(K$3&gt;(A15taxstdlife+$E667),((Input!$J$157+Input!$J$123)*$J$7)-SUM($J667:J667),((Input!$J$157+Input!$J$123)*$J$7)/A15taxstdlife))</f>
        <v>0</v>
      </c>
      <c r="L667" s="164">
        <f>IF(A15taxstdlife="n/a","n/a",IF(L$3&gt;(A15taxstdlife+$E667),((Input!$J$157+Input!$J$123)*$J$7)-SUM($J667:K667),((Input!$J$157+Input!$J$123)*$J$7)/A15taxstdlife))</f>
        <v>0</v>
      </c>
      <c r="M667" s="164">
        <f>IF(A15taxstdlife="n/a","n/a",IF(M$3&gt;(A15taxstdlife+$E667),((Input!$J$157+Input!$J$123)*$J$7)-SUM($J667:L667),((Input!$J$157+Input!$J$123)*$J$7)/A15taxstdlife))</f>
        <v>0</v>
      </c>
      <c r="N667" s="164">
        <f>IF(A15taxstdlife="n/a","n/a",IF(N$3&gt;(A15taxstdlife+$E667),((Input!$J$157+Input!$J$123)*$J$7)-SUM($J667:M667),((Input!$J$157+Input!$J$123)*$J$7)/A15taxstdlife))</f>
        <v>0</v>
      </c>
      <c r="O667" s="164">
        <f>IF(A15taxstdlife="n/a","n/a",IF(O$3&gt;(A15taxstdlife+$E667),((Input!$J$157+Input!$J$123)*$J$7)-SUM($J667:N667),((Input!$J$157+Input!$J$123)*$J$7)/A15taxstdlife))</f>
        <v>0</v>
      </c>
      <c r="P667" s="164">
        <f>IF(A15taxstdlife="n/a","n/a",IF(P$3&gt;(A15taxstdlife+$E667),((Input!$J$157+Input!$J$123)*$J$7)-SUM($J667:O667),((Input!$J$157+Input!$J$123)*$J$7)/A15taxstdlife))</f>
        <v>0</v>
      </c>
      <c r="Q667" s="164">
        <f>IF(A15taxstdlife="n/a","n/a",IF(Q$3&gt;(A15taxstdlife+$E667),((Input!$J$157+Input!$J$123)*$J$7)-SUM($J667:P667),((Input!$J$157+Input!$J$123)*$J$7)/A15taxstdlife))</f>
        <v>0</v>
      </c>
      <c r="R667" s="164">
        <f>IF(A15taxstdlife="n/a","n/a",IF(R$3&gt;(A15taxstdlife+$E667),((Input!$J$157+Input!$J$123)*$J$7)-SUM($J667:Q667),((Input!$J$157+Input!$J$123)*$J$7)/A15taxstdlife))</f>
        <v>0</v>
      </c>
      <c r="S667" s="164">
        <f>IF(A15taxstdlife="n/a","n/a",IF(S$3&gt;(A15taxstdlife+$E667),((Input!$J$157+Input!$J$123)*$J$7)-SUM($J667:R667),((Input!$J$157+Input!$J$123)*$J$7)/A15taxstdlife))</f>
        <v>0</v>
      </c>
      <c r="T667" s="164">
        <f>IF(A15taxstdlife="n/a","n/a",IF(T$3&gt;(A15taxstdlife+$E667),((Input!$J$157+Input!$J$123)*$J$7)-SUM($J667:S667),((Input!$J$157+Input!$J$123)*$J$7)/A15taxstdlife))</f>
        <v>0</v>
      </c>
      <c r="U667" s="164">
        <f>IF(A15taxstdlife="n/a","n/a",IF(U$3&gt;(A15taxstdlife+$E667),((Input!$J$157+Input!$J$123)*$J$7)-SUM($J667:T667),((Input!$J$157+Input!$J$123)*$J$7)/A15taxstdlife))</f>
        <v>0</v>
      </c>
      <c r="V667" s="164">
        <f>IF(A15taxstdlife="n/a","n/a",IF(V$3&gt;(A15taxstdlife+$E667),((Input!$J$157+Input!$J$123)*$J$7)-SUM($J667:U667),((Input!$J$157+Input!$J$123)*$J$7)/A15taxstdlife))</f>
        <v>0</v>
      </c>
      <c r="W667" s="164">
        <f>IF(A15taxstdlife="n/a","n/a",IF(W$3&gt;(A15taxstdlife+$E667),((Input!$J$157+Input!$J$123)*$J$7)-SUM($J667:V667),((Input!$J$157+Input!$J$123)*$J$7)/A15taxstdlife))</f>
        <v>0</v>
      </c>
      <c r="X667" s="164">
        <f>IF(A15taxstdlife="n/a","n/a",IF(X$3&gt;(A15taxstdlife+$E667),((Input!$J$157+Input!$J$123)*$J$7)-SUM($J667:W667),((Input!$J$157+Input!$J$123)*$J$7)/A15taxstdlife))</f>
        <v>0</v>
      </c>
      <c r="Y667" s="164">
        <f>IF(A15taxstdlife="n/a","n/a",IF(Y$3&gt;(A15taxstdlife+$E667),((Input!$J$157+Input!$J$123)*$J$7)-SUM($J667:X667),((Input!$J$157+Input!$J$123)*$J$7)/A15taxstdlife))</f>
        <v>0</v>
      </c>
      <c r="Z667" s="164">
        <f>IF(A15taxstdlife="n/a","n/a",IF(Z$3&gt;(A15taxstdlife+$E667),((Input!$J$157+Input!$J$123)*$J$7)-SUM($J667:Y667),((Input!$J$157+Input!$J$123)*$J$7)/A15taxstdlife))</f>
        <v>0</v>
      </c>
      <c r="AA667" s="164">
        <f>IF(A15taxstdlife="n/a","n/a",IF(AA$3&gt;(A15taxstdlife+$E667),((Input!$J$157+Input!$J$123)*$J$7)-SUM($J667:Z667),((Input!$J$157+Input!$J$123)*$J$7)/A15taxstdlife))</f>
        <v>0</v>
      </c>
      <c r="AB667" s="164">
        <f>IF(A15taxstdlife="n/a","n/a",IF(AB$3&gt;(A15taxstdlife+$E667),((Input!$J$157+Input!$J$123)*$J$7)-SUM($J667:AA667),((Input!$J$157+Input!$J$123)*$J$7)/A15taxstdlife))</f>
        <v>0</v>
      </c>
      <c r="AC667" s="164">
        <f>IF(A15taxstdlife="n/a","n/a",IF(AC$3&gt;(A15taxstdlife+$E667),((Input!$J$157+Input!$J$123)*$J$7)-SUM($J667:AB667),((Input!$J$157+Input!$J$123)*$J$7)/A15taxstdlife))</f>
        <v>0</v>
      </c>
      <c r="AD667" s="164">
        <f>IF(A15taxstdlife="n/a","n/a",IF(AD$3&gt;(A15taxstdlife+$E667),((Input!$J$157+Input!$J$123)*$J$7)-SUM($J667:AC667),((Input!$J$157+Input!$J$123)*$J$7)/A15taxstdlife))</f>
        <v>0</v>
      </c>
      <c r="AE667" s="164">
        <f>IF(A15taxstdlife="n/a","n/a",IF(AE$3&gt;(A15taxstdlife+$E667),((Input!$J$157+Input!$J$123)*$J$7)-SUM($J667:AD667),((Input!$J$157+Input!$J$123)*$J$7)/A15taxstdlife))</f>
        <v>0</v>
      </c>
      <c r="AF667" s="164">
        <f>IF(A15taxstdlife="n/a","n/a",IF(AF$3&gt;(A15taxstdlife+$E667),((Input!$J$157+Input!$J$123)*$J$7)-SUM($J667:AE667),((Input!$J$157+Input!$J$123)*$J$7)/A15taxstdlife))</f>
        <v>0</v>
      </c>
      <c r="AG667" s="164">
        <f>IF(A15taxstdlife="n/a","n/a",IF(AG$3&gt;(A15taxstdlife+$E667),((Input!$J$157+Input!$J$123)*$J$7)-SUM($J667:AF667),((Input!$J$157+Input!$J$123)*$J$7)/A15taxstdlife))</f>
        <v>0</v>
      </c>
      <c r="AH667" s="164">
        <f>IF(A15taxstdlife="n/a","n/a",IF(AH$3&gt;(A15taxstdlife+$E667),((Input!$J$157+Input!$J$123)*$J$7)-SUM($J667:AG667),((Input!$J$157+Input!$J$123)*$J$7)/A15taxstdlife))</f>
        <v>0</v>
      </c>
      <c r="AI667" s="164">
        <f>IF(A15taxstdlife="n/a","n/a",IF(AI$3&gt;(A15taxstdlife+$E667),((Input!$J$157+Input!$J$123)*$J$7)-SUM($J667:AH667),((Input!$J$157+Input!$J$123)*$J$7)/A15taxstdlife))</f>
        <v>0</v>
      </c>
      <c r="AJ667" s="164">
        <f>IF(A15taxstdlife="n/a","n/a",IF(AJ$3&gt;(A15taxstdlife+$E667),((Input!$J$157+Input!$J$123)*$J$7)-SUM($J667:AI667),((Input!$J$157+Input!$J$123)*$J$7)/A15taxstdlife))</f>
        <v>0</v>
      </c>
      <c r="AK667" s="164">
        <f>IF(A15taxstdlife="n/a","n/a",IF(AK$3&gt;(A15taxstdlife+$E667),((Input!$J$157+Input!$J$123)*$J$7)-SUM($J667:AJ667),((Input!$J$157+Input!$J$123)*$J$7)/A15taxstdlife))</f>
        <v>0</v>
      </c>
      <c r="AL667" s="164">
        <f>IF(A15taxstdlife="n/a","n/a",IF(AL$3&gt;(A15taxstdlife+$E667),((Input!$J$157+Input!$J$123)*$J$7)-SUM($J667:AK667),((Input!$J$157+Input!$J$123)*$J$7)/A15taxstdlife))</f>
        <v>0</v>
      </c>
      <c r="AM667" s="164">
        <f>IF(A15taxstdlife="n/a","n/a",IF(AM$3&gt;(A15taxstdlife+$E667),((Input!$J$157+Input!$J$123)*$J$7)-SUM($J667:AL667),((Input!$J$157+Input!$J$123)*$J$7)/A15taxstdlife))</f>
        <v>0</v>
      </c>
      <c r="AN667" s="164">
        <f>IF(A15taxstdlife="n/a","n/a",IF(AN$3&gt;(A15taxstdlife+$E667),((Input!$J$157+Input!$J$123)*$J$7)-SUM($J667:AM667),((Input!$J$157+Input!$J$123)*$J$7)/A15taxstdlife))</f>
        <v>0</v>
      </c>
      <c r="AO667" s="164">
        <f>IF(A15taxstdlife="n/a","n/a",IF(AO$3&gt;(A15taxstdlife+$E667),((Input!$J$157+Input!$J$123)*$J$7)-SUM($J667:AN667),((Input!$J$157+Input!$J$123)*$J$7)/A15taxstdlife))</f>
        <v>0</v>
      </c>
      <c r="AP667" s="164">
        <f>IF(A15taxstdlife="n/a","n/a",IF(AP$3&gt;(A15taxstdlife+$E667),((Input!$J$157+Input!$J$123)*$J$7)-SUM($J667:AO667),((Input!$J$157+Input!$J$123)*$J$7)/A15taxstdlife))</f>
        <v>0</v>
      </c>
      <c r="AQ667" s="164">
        <f>IF(A15taxstdlife="n/a","n/a",IF(AQ$3&gt;(A15taxstdlife+$E667),((Input!$J$157+Input!$J$123)*$J$7)-SUM($J667:AP667),((Input!$J$157+Input!$J$123)*$J$7)/A15taxstdlife))</f>
        <v>0</v>
      </c>
      <c r="AR667" s="164">
        <f>IF(A15taxstdlife="n/a","n/a",IF(AR$3&gt;(A15taxstdlife+$E667),((Input!$J$157+Input!$J$123)*$J$7)-SUM($J667:AQ667),((Input!$J$157+Input!$J$123)*$J$7)/A15taxstdlife))</f>
        <v>0</v>
      </c>
      <c r="AS667" s="164">
        <f>IF(A15taxstdlife="n/a","n/a",IF(AS$3&gt;(A15taxstdlife+$E667),((Input!$J$157+Input!$J$123)*$J$7)-SUM($J667:AR667),((Input!$J$157+Input!$J$123)*$J$7)/A15taxstdlife))</f>
        <v>0</v>
      </c>
      <c r="AT667" s="164">
        <f>IF(A15taxstdlife="n/a","n/a",IF(AT$3&gt;(A15taxstdlife+$E667),((Input!$J$157+Input!$J$123)*$J$7)-SUM($J667:AS667),((Input!$J$157+Input!$J$123)*$J$7)/A15taxstdlife))</f>
        <v>0</v>
      </c>
      <c r="AU667" s="164">
        <f>IF(A15taxstdlife="n/a","n/a",IF(AU$3&gt;(A15taxstdlife+$E667),((Input!$J$157+Input!$J$123)*$J$7)-SUM($J667:AT667),((Input!$J$157+Input!$J$123)*$J$7)/A15taxstdlife))</f>
        <v>0</v>
      </c>
      <c r="AV667" s="164">
        <f>IF(A15taxstdlife="n/a","n/a",IF(AV$3&gt;(A15taxstdlife+$E667),((Input!$J$157+Input!$J$123)*$J$7)-SUM($J667:AU667),((Input!$J$157+Input!$J$123)*$J$7)/A15taxstdlife))</f>
        <v>0</v>
      </c>
      <c r="AW667" s="164">
        <f>IF(A15taxstdlife="n/a","n/a",IF(AW$3&gt;(A15taxstdlife+$E667),((Input!$J$157+Input!$J$123)*$J$7)-SUM($J667:AV667),((Input!$J$157+Input!$J$123)*$J$7)/A15taxstdlife))</f>
        <v>0</v>
      </c>
      <c r="AX667" s="164">
        <f>IF(A15taxstdlife="n/a","n/a",IF(AX$3&gt;(A15taxstdlife+$E667),((Input!$J$157+Input!$J$123)*$J$7)-SUM($J667:AW667),((Input!$J$157+Input!$J$123)*$J$7)/A15taxstdlife))</f>
        <v>0</v>
      </c>
      <c r="AY667" s="164">
        <f>IF(A15taxstdlife="n/a","n/a",IF(AY$3&gt;(A15taxstdlife+$E667),((Input!$J$157+Input!$J$123)*$J$7)-SUM($J667:AX667),((Input!$J$157+Input!$J$123)*$J$7)/A15taxstdlife))</f>
        <v>0</v>
      </c>
      <c r="AZ667" s="164">
        <f>IF(A15taxstdlife="n/a","n/a",IF(AZ$3&gt;(A15taxstdlife+$E667),((Input!$J$157+Input!$J$123)*$J$7)-SUM($J667:AY667),((Input!$J$157+Input!$J$123)*$J$7)/A15taxstdlife))</f>
        <v>0</v>
      </c>
      <c r="BA667" s="164">
        <f>IF(A15taxstdlife="n/a","n/a",IF(BA$3&gt;(A15taxstdlife+$E667),((Input!$J$157+Input!$J$123)*$J$7)-SUM($J667:AZ667),((Input!$J$157+Input!$J$123)*$J$7)/A15taxstdlife))</f>
        <v>0</v>
      </c>
      <c r="BB667" s="164">
        <f>IF(A15taxstdlife="n/a","n/a",IF(BB$3&gt;(A15taxstdlife+$E667),((Input!$J$157+Input!$J$123)*$J$7)-SUM($J667:BA667),((Input!$J$157+Input!$J$123)*$J$7)/A15taxstdlife))</f>
        <v>0</v>
      </c>
      <c r="BC667" s="164">
        <f>IF(A15taxstdlife="n/a","n/a",IF(BC$3&gt;(A15taxstdlife+$E667),((Input!$J$157+Input!$J$123)*$J$7)-SUM($J667:BB667),((Input!$J$157+Input!$J$123)*$J$7)/A15taxstdlife))</f>
        <v>0</v>
      </c>
      <c r="BD667" s="164">
        <f>IF(A15taxstdlife="n/a","n/a",IF(BD$3&gt;(A15taxstdlife+$E667),((Input!$J$157+Input!$J$123)*$J$7)-SUM($J667:BC667),((Input!$J$157+Input!$J$123)*$J$7)/A15taxstdlife))</f>
        <v>0</v>
      </c>
      <c r="BE667" s="164">
        <f>IF(A15taxstdlife="n/a","n/a",IF(BE$3&gt;(A15taxstdlife+$E667),((Input!$J$157+Input!$J$123)*$J$7)-SUM($J667:BD667),((Input!$J$157+Input!$J$123)*$J$7)/A15taxstdlife))</f>
        <v>0</v>
      </c>
      <c r="BF667" s="164">
        <f>IF(A15taxstdlife="n/a","n/a",IF(BF$3&gt;(A15taxstdlife+$E667),((Input!$J$157+Input!$J$123)*$J$7)-SUM($J667:BE667),((Input!$J$157+Input!$J$123)*$J$7)/A15taxstdlife))</f>
        <v>0</v>
      </c>
      <c r="BG667" s="164">
        <f>IF(A15taxstdlife="n/a","n/a",IF(BG$3&gt;(A15taxstdlife+$E667),((Input!$J$157+Input!$J$123)*$J$7)-SUM($J667:BF667),((Input!$J$157+Input!$J$123)*$J$7)/A15taxstdlife))</f>
        <v>0</v>
      </c>
      <c r="BH667" s="164">
        <f>IF(A15taxstdlife="n/a","n/a",IF(BH$3&gt;(A15taxstdlife+$E667),((Input!$J$157+Input!$J$123)*$J$7)-SUM($J667:BG667),((Input!$J$157+Input!$J$123)*$J$7)/A15taxstdlife))</f>
        <v>0</v>
      </c>
      <c r="BI667" s="164">
        <f>IF(A15taxstdlife="n/a","n/a",IF(BI$3&gt;(A15taxstdlife+$E667),((Input!$J$157+Input!$J$123)*$J$7)-SUM($J667:BH667),((Input!$J$157+Input!$J$123)*$J$7)/A15taxstdlife))</f>
        <v>0</v>
      </c>
      <c r="BJ667" s="18"/>
      <c r="BK667" s="18"/>
      <c r="BL667"/>
      <c r="BM667"/>
      <c r="BN667"/>
      <c r="BO667"/>
      <c r="BP667"/>
      <c r="BQ667"/>
      <c r="BR667"/>
      <c r="BS667"/>
      <c r="BT667"/>
      <c r="BU667"/>
      <c r="BV667"/>
      <c r="BW667"/>
      <c r="BX667"/>
      <c r="BY667"/>
      <c r="BZ667"/>
      <c r="CA667"/>
      <c r="CB667"/>
      <c r="CC667"/>
      <c r="CD667"/>
      <c r="CE667"/>
      <c r="CF667"/>
      <c r="CG667"/>
      <c r="CH667"/>
      <c r="CI667"/>
      <c r="CJ667"/>
      <c r="CK667"/>
      <c r="CL667"/>
      <c r="CM667"/>
      <c r="CN667"/>
      <c r="CO667"/>
      <c r="CP667"/>
      <c r="CQ667"/>
      <c r="CR667"/>
      <c r="CS667"/>
      <c r="CT667"/>
      <c r="CU667"/>
      <c r="CV667"/>
      <c r="CW667"/>
      <c r="CX667"/>
      <c r="CY667"/>
      <c r="CZ667"/>
      <c r="DA667"/>
      <c r="DB667"/>
      <c r="DC667"/>
      <c r="DD667"/>
      <c r="DE667"/>
      <c r="DF667"/>
      <c r="DG667"/>
      <c r="DH667"/>
      <c r="DI667"/>
      <c r="DJ667"/>
      <c r="DK667"/>
      <c r="DL667"/>
      <c r="DM667"/>
      <c r="DN667"/>
      <c r="DO667"/>
      <c r="DP667"/>
      <c r="DQ667"/>
      <c r="DR667"/>
      <c r="DS667"/>
      <c r="DT667"/>
      <c r="DU667"/>
      <c r="DV667"/>
      <c r="DW667"/>
      <c r="DX667"/>
      <c r="DY667"/>
      <c r="DZ667"/>
      <c r="EA667"/>
      <c r="EB667"/>
      <c r="EC667"/>
      <c r="ED667"/>
      <c r="EE667"/>
      <c r="EF667"/>
      <c r="EG667"/>
      <c r="EH667"/>
      <c r="EI667"/>
      <c r="EJ667"/>
      <c r="EK667"/>
      <c r="EL667"/>
      <c r="EM667"/>
      <c r="EN667"/>
      <c r="EO667"/>
      <c r="EP667"/>
      <c r="EQ667"/>
      <c r="ER667"/>
      <c r="ES667"/>
      <c r="ET667"/>
      <c r="EU667"/>
      <c r="EV667"/>
      <c r="EW667"/>
      <c r="EX667"/>
      <c r="EY667"/>
      <c r="EZ667"/>
      <c r="FA667"/>
      <c r="FB667"/>
      <c r="FC667"/>
      <c r="FD667"/>
      <c r="FE667"/>
      <c r="FF667"/>
      <c r="FG667"/>
      <c r="FH667"/>
      <c r="FI667"/>
      <c r="FJ667"/>
      <c r="FK667"/>
      <c r="FL667"/>
      <c r="FM667"/>
      <c r="FN667"/>
      <c r="FO667"/>
      <c r="FP667"/>
      <c r="FQ667"/>
      <c r="FR667"/>
      <c r="FS667"/>
      <c r="FT667"/>
      <c r="FU667"/>
      <c r="FV667"/>
      <c r="FW667"/>
      <c r="FX667"/>
      <c r="FY667"/>
      <c r="FZ667"/>
      <c r="GA667"/>
      <c r="GB667"/>
      <c r="GC667"/>
      <c r="GD667"/>
      <c r="GE667"/>
      <c r="GF667"/>
      <c r="GG667"/>
      <c r="GH667"/>
      <c r="GI667"/>
      <c r="GJ667"/>
      <c r="GK667"/>
      <c r="GL667"/>
      <c r="GM667"/>
      <c r="GN667"/>
      <c r="GO667"/>
      <c r="GP667"/>
      <c r="GQ667"/>
      <c r="GR667"/>
      <c r="GS667"/>
      <c r="GT667"/>
      <c r="GU667"/>
      <c r="GV667"/>
      <c r="GW667"/>
      <c r="GX667"/>
      <c r="GY667"/>
      <c r="GZ667"/>
      <c r="HA667"/>
      <c r="HB667"/>
      <c r="HC667"/>
      <c r="HD667"/>
      <c r="HE667"/>
      <c r="HF667"/>
      <c r="HG667"/>
      <c r="HH667"/>
      <c r="HI667"/>
      <c r="HJ667"/>
      <c r="HK667"/>
      <c r="HL667"/>
      <c r="HM667"/>
      <c r="HN667"/>
      <c r="HO667"/>
      <c r="HP667"/>
      <c r="HQ667"/>
      <c r="HR667"/>
      <c r="HS667"/>
      <c r="HT667"/>
      <c r="HU667"/>
      <c r="HV667"/>
      <c r="HW667"/>
      <c r="HX667"/>
      <c r="HY667"/>
      <c r="HZ667"/>
      <c r="IA667"/>
      <c r="IB667"/>
      <c r="IC667"/>
      <c r="ID667"/>
      <c r="IE667"/>
      <c r="IF667"/>
      <c r="IG667"/>
      <c r="IH667"/>
      <c r="II667"/>
      <c r="IJ667"/>
      <c r="IK667"/>
      <c r="IL667"/>
      <c r="IM667"/>
      <c r="IN667"/>
      <c r="IO667"/>
      <c r="IP667"/>
      <c r="IQ667"/>
      <c r="IR667"/>
      <c r="IS667"/>
      <c r="IT667"/>
      <c r="IU667"/>
      <c r="IV667"/>
    </row>
    <row r="668" spans="1:256" s="5" customFormat="1" hidden="1" outlineLevel="2" x14ac:dyDescent="0.2">
      <c r="A668" s="18"/>
      <c r="B668" s="18"/>
      <c r="C668" s="36"/>
      <c r="D668" s="485"/>
      <c r="E668" s="283">
        <v>5</v>
      </c>
      <c r="F668" s="38"/>
      <c r="G668" s="306"/>
      <c r="H668" s="308"/>
      <c r="I668" s="308"/>
      <c r="J668" s="308"/>
      <c r="K668" s="307"/>
      <c r="L668" s="164">
        <f>IF(A15taxstdlife="n/a","n/a",IF(L$3&gt;(A15taxstdlife+$E668),((Input!$K$157+Input!$K$123)*$K$7)-SUM($K668:K668),((Input!$K$157+Input!$K$123)*$K$7)/A15taxstdlife))</f>
        <v>0</v>
      </c>
      <c r="M668" s="164">
        <f>IF(A15taxstdlife="n/a","n/a",IF(M$3&gt;(A15taxstdlife+$E668),((Input!$K$157+Input!$K$123)*$K$7)-SUM($K668:L668),((Input!$K$157+Input!$K$123)*$K$7)/A15taxstdlife))</f>
        <v>0</v>
      </c>
      <c r="N668" s="164">
        <f>IF(A15taxstdlife="n/a","n/a",IF(N$3&gt;(A15taxstdlife+$E668),((Input!$K$157+Input!$K$123)*$K$7)-SUM($K668:M668),((Input!$K$157+Input!$K$123)*$K$7)/A15taxstdlife))</f>
        <v>0</v>
      </c>
      <c r="O668" s="164">
        <f>IF(A15taxstdlife="n/a","n/a",IF(O$3&gt;(A15taxstdlife+$E668),((Input!$K$157+Input!$K$123)*$K$7)-SUM($K668:N668),((Input!$K$157+Input!$K$123)*$K$7)/A15taxstdlife))</f>
        <v>0</v>
      </c>
      <c r="P668" s="164">
        <f>IF(A15taxstdlife="n/a","n/a",IF(P$3&gt;(A15taxstdlife+$E668),((Input!$K$157+Input!$K$123)*$K$7)-SUM($K668:O668),((Input!$K$157+Input!$K$123)*$K$7)/A15taxstdlife))</f>
        <v>0</v>
      </c>
      <c r="Q668" s="164">
        <f>IF(A15taxstdlife="n/a","n/a",IF(Q$3&gt;(A15taxstdlife+$E668),((Input!$K$157+Input!$K$123)*$K$7)-SUM($K668:P668),((Input!$K$157+Input!$K$123)*$K$7)/A15taxstdlife))</f>
        <v>0</v>
      </c>
      <c r="R668" s="164">
        <f>IF(A15taxstdlife="n/a","n/a",IF(R$3&gt;(A15taxstdlife+$E668),((Input!$K$157+Input!$K$123)*$K$7)-SUM($K668:Q668),((Input!$K$157+Input!$K$123)*$K$7)/A15taxstdlife))</f>
        <v>0</v>
      </c>
      <c r="S668" s="164">
        <f>IF(A15taxstdlife="n/a","n/a",IF(S$3&gt;(A15taxstdlife+$E668),((Input!$K$157+Input!$K$123)*$K$7)-SUM($K668:R668),((Input!$K$157+Input!$K$123)*$K$7)/A15taxstdlife))</f>
        <v>0</v>
      </c>
      <c r="T668" s="164">
        <f>IF(A15taxstdlife="n/a","n/a",IF(T$3&gt;(A15taxstdlife+$E668),((Input!$K$157+Input!$K$123)*$K$7)-SUM($K668:S668),((Input!$K$157+Input!$K$123)*$K$7)/A15taxstdlife))</f>
        <v>0</v>
      </c>
      <c r="U668" s="164">
        <f>IF(A15taxstdlife="n/a","n/a",IF(U$3&gt;(A15taxstdlife+$E668),((Input!$K$157+Input!$K$123)*$K$7)-SUM($K668:T668),((Input!$K$157+Input!$K$123)*$K$7)/A15taxstdlife))</f>
        <v>0</v>
      </c>
      <c r="V668" s="164">
        <f>IF(A15taxstdlife="n/a","n/a",IF(V$3&gt;(A15taxstdlife+$E668),((Input!$K$157+Input!$K$123)*$K$7)-SUM($K668:U668),((Input!$K$157+Input!$K$123)*$K$7)/A15taxstdlife))</f>
        <v>0</v>
      </c>
      <c r="W668" s="164">
        <f>IF(A15taxstdlife="n/a","n/a",IF(W$3&gt;(A15taxstdlife+$E668),((Input!$K$157+Input!$K$123)*$K$7)-SUM($K668:V668),((Input!$K$157+Input!$K$123)*$K$7)/A15taxstdlife))</f>
        <v>0</v>
      </c>
      <c r="X668" s="164">
        <f>IF(A15taxstdlife="n/a","n/a",IF(X$3&gt;(A15taxstdlife+$E668),((Input!$K$157+Input!$K$123)*$K$7)-SUM($K668:W668),((Input!$K$157+Input!$K$123)*$K$7)/A15taxstdlife))</f>
        <v>0</v>
      </c>
      <c r="Y668" s="164">
        <f>IF(A15taxstdlife="n/a","n/a",IF(Y$3&gt;(A15taxstdlife+$E668),((Input!$K$157+Input!$K$123)*$K$7)-SUM($K668:X668),((Input!$K$157+Input!$K$123)*$K$7)/A15taxstdlife))</f>
        <v>0</v>
      </c>
      <c r="Z668" s="164">
        <f>IF(A15taxstdlife="n/a","n/a",IF(Z$3&gt;(A15taxstdlife+$E668),((Input!$K$157+Input!$K$123)*$K$7)-SUM($K668:Y668),((Input!$K$157+Input!$K$123)*$K$7)/A15taxstdlife))</f>
        <v>0</v>
      </c>
      <c r="AA668" s="164">
        <f>IF(A15taxstdlife="n/a","n/a",IF(AA$3&gt;(A15taxstdlife+$E668),((Input!$K$157+Input!$K$123)*$K$7)-SUM($K668:Z668),((Input!$K$157+Input!$K$123)*$K$7)/A15taxstdlife))</f>
        <v>0</v>
      </c>
      <c r="AB668" s="164">
        <f>IF(A15taxstdlife="n/a","n/a",IF(AB$3&gt;(A15taxstdlife+$E668),((Input!$K$157+Input!$K$123)*$K$7)-SUM($K668:AA668),((Input!$K$157+Input!$K$123)*$K$7)/A15taxstdlife))</f>
        <v>0</v>
      </c>
      <c r="AC668" s="164">
        <f>IF(A15taxstdlife="n/a","n/a",IF(AC$3&gt;(A15taxstdlife+$E668),((Input!$K$157+Input!$K$123)*$K$7)-SUM($K668:AB668),((Input!$K$157+Input!$K$123)*$K$7)/A15taxstdlife))</f>
        <v>0</v>
      </c>
      <c r="AD668" s="164">
        <f>IF(A15taxstdlife="n/a","n/a",IF(AD$3&gt;(A15taxstdlife+$E668),((Input!$K$157+Input!$K$123)*$K$7)-SUM($K668:AC668),((Input!$K$157+Input!$K$123)*$K$7)/A15taxstdlife))</f>
        <v>0</v>
      </c>
      <c r="AE668" s="164">
        <f>IF(A15taxstdlife="n/a","n/a",IF(AE$3&gt;(A15taxstdlife+$E668),((Input!$K$157+Input!$K$123)*$K$7)-SUM($K668:AD668),((Input!$K$157+Input!$K$123)*$K$7)/A15taxstdlife))</f>
        <v>0</v>
      </c>
      <c r="AF668" s="164">
        <f>IF(A15taxstdlife="n/a","n/a",IF(AF$3&gt;(A15taxstdlife+$E668),((Input!$K$157+Input!$K$123)*$K$7)-SUM($K668:AE668),((Input!$K$157+Input!$K$123)*$K$7)/A15taxstdlife))</f>
        <v>0</v>
      </c>
      <c r="AG668" s="164">
        <f>IF(A15taxstdlife="n/a","n/a",IF(AG$3&gt;(A15taxstdlife+$E668),((Input!$K$157+Input!$K$123)*$K$7)-SUM($K668:AF668),((Input!$K$157+Input!$K$123)*$K$7)/A15taxstdlife))</f>
        <v>0</v>
      </c>
      <c r="AH668" s="164">
        <f>IF(A15taxstdlife="n/a","n/a",IF(AH$3&gt;(A15taxstdlife+$E668),((Input!$K$157+Input!$K$123)*$K$7)-SUM($K668:AG668),((Input!$K$157+Input!$K$123)*$K$7)/A15taxstdlife))</f>
        <v>0</v>
      </c>
      <c r="AI668" s="164">
        <f>IF(A15taxstdlife="n/a","n/a",IF(AI$3&gt;(A15taxstdlife+$E668),((Input!$K$157+Input!$K$123)*$K$7)-SUM($K668:AH668),((Input!$K$157+Input!$K$123)*$K$7)/A15taxstdlife))</f>
        <v>0</v>
      </c>
      <c r="AJ668" s="164">
        <f>IF(A15taxstdlife="n/a","n/a",IF(AJ$3&gt;(A15taxstdlife+$E668),((Input!$K$157+Input!$K$123)*$K$7)-SUM($K668:AI668),((Input!$K$157+Input!$K$123)*$K$7)/A15taxstdlife))</f>
        <v>0</v>
      </c>
      <c r="AK668" s="164">
        <f>IF(A15taxstdlife="n/a","n/a",IF(AK$3&gt;(A15taxstdlife+$E668),((Input!$K$157+Input!$K$123)*$K$7)-SUM($K668:AJ668),((Input!$K$157+Input!$K$123)*$K$7)/A15taxstdlife))</f>
        <v>0</v>
      </c>
      <c r="AL668" s="164">
        <f>IF(A15taxstdlife="n/a","n/a",IF(AL$3&gt;(A15taxstdlife+$E668),((Input!$K$157+Input!$K$123)*$K$7)-SUM($K668:AK668),((Input!$K$157+Input!$K$123)*$K$7)/A15taxstdlife))</f>
        <v>0</v>
      </c>
      <c r="AM668" s="164">
        <f>IF(A15taxstdlife="n/a","n/a",IF(AM$3&gt;(A15taxstdlife+$E668),((Input!$K$157+Input!$K$123)*$K$7)-SUM($K668:AL668),((Input!$K$157+Input!$K$123)*$K$7)/A15taxstdlife))</f>
        <v>0</v>
      </c>
      <c r="AN668" s="164">
        <f>IF(A15taxstdlife="n/a","n/a",IF(AN$3&gt;(A15taxstdlife+$E668),((Input!$K$157+Input!$K$123)*$K$7)-SUM($K668:AM668),((Input!$K$157+Input!$K$123)*$K$7)/A15taxstdlife))</f>
        <v>0</v>
      </c>
      <c r="AO668" s="164">
        <f>IF(A15taxstdlife="n/a","n/a",IF(AO$3&gt;(A15taxstdlife+$E668),((Input!$K$157+Input!$K$123)*$K$7)-SUM($K668:AN668),((Input!$K$157+Input!$K$123)*$K$7)/A15taxstdlife))</f>
        <v>0</v>
      </c>
      <c r="AP668" s="164">
        <f>IF(A15taxstdlife="n/a","n/a",IF(AP$3&gt;(A15taxstdlife+$E668),((Input!$K$157+Input!$K$123)*$K$7)-SUM($K668:AO668),((Input!$K$157+Input!$K$123)*$K$7)/A15taxstdlife))</f>
        <v>0</v>
      </c>
      <c r="AQ668" s="164">
        <f>IF(A15taxstdlife="n/a","n/a",IF(AQ$3&gt;(A15taxstdlife+$E668),((Input!$K$157+Input!$K$123)*$K$7)-SUM($K668:AP668),((Input!$K$157+Input!$K$123)*$K$7)/A15taxstdlife))</f>
        <v>0</v>
      </c>
      <c r="AR668" s="164">
        <f>IF(A15taxstdlife="n/a","n/a",IF(AR$3&gt;(A15taxstdlife+$E668),((Input!$K$157+Input!$K$123)*$K$7)-SUM($K668:AQ668),((Input!$K$157+Input!$K$123)*$K$7)/A15taxstdlife))</f>
        <v>0</v>
      </c>
      <c r="AS668" s="164">
        <f>IF(A15taxstdlife="n/a","n/a",IF(AS$3&gt;(A15taxstdlife+$E668),((Input!$K$157+Input!$K$123)*$K$7)-SUM($K668:AR668),((Input!$K$157+Input!$K$123)*$K$7)/A15taxstdlife))</f>
        <v>0</v>
      </c>
      <c r="AT668" s="164">
        <f>IF(A15taxstdlife="n/a","n/a",IF(AT$3&gt;(A15taxstdlife+$E668),((Input!$K$157+Input!$K$123)*$K$7)-SUM($K668:AS668),((Input!$K$157+Input!$K$123)*$K$7)/A15taxstdlife))</f>
        <v>0</v>
      </c>
      <c r="AU668" s="164">
        <f>IF(A15taxstdlife="n/a","n/a",IF(AU$3&gt;(A15taxstdlife+$E668),((Input!$K$157+Input!$K$123)*$K$7)-SUM($K668:AT668),((Input!$K$157+Input!$K$123)*$K$7)/A15taxstdlife))</f>
        <v>0</v>
      </c>
      <c r="AV668" s="164">
        <f>IF(A15taxstdlife="n/a","n/a",IF(AV$3&gt;(A15taxstdlife+$E668),((Input!$K$157+Input!$K$123)*$K$7)-SUM($K668:AU668),((Input!$K$157+Input!$K$123)*$K$7)/A15taxstdlife))</f>
        <v>0</v>
      </c>
      <c r="AW668" s="164">
        <f>IF(A15taxstdlife="n/a","n/a",IF(AW$3&gt;(A15taxstdlife+$E668),((Input!$K$157+Input!$K$123)*$K$7)-SUM($K668:AV668),((Input!$K$157+Input!$K$123)*$K$7)/A15taxstdlife))</f>
        <v>0</v>
      </c>
      <c r="AX668" s="164">
        <f>IF(A15taxstdlife="n/a","n/a",IF(AX$3&gt;(A15taxstdlife+$E668),((Input!$K$157+Input!$K$123)*$K$7)-SUM($K668:AW668),((Input!$K$157+Input!$K$123)*$K$7)/A15taxstdlife))</f>
        <v>0</v>
      </c>
      <c r="AY668" s="164">
        <f>IF(A15taxstdlife="n/a","n/a",IF(AY$3&gt;(A15taxstdlife+$E668),((Input!$K$157+Input!$K$123)*$K$7)-SUM($K668:AX668),((Input!$K$157+Input!$K$123)*$K$7)/A15taxstdlife))</f>
        <v>0</v>
      </c>
      <c r="AZ668" s="164">
        <f>IF(A15taxstdlife="n/a","n/a",IF(AZ$3&gt;(A15taxstdlife+$E668),((Input!$K$157+Input!$K$123)*$K$7)-SUM($K668:AY668),((Input!$K$157+Input!$K$123)*$K$7)/A15taxstdlife))</f>
        <v>0</v>
      </c>
      <c r="BA668" s="164">
        <f>IF(A15taxstdlife="n/a","n/a",IF(BA$3&gt;(A15taxstdlife+$E668),((Input!$K$157+Input!$K$123)*$K$7)-SUM($K668:AZ668),((Input!$K$157+Input!$K$123)*$K$7)/A15taxstdlife))</f>
        <v>0</v>
      </c>
      <c r="BB668" s="164">
        <f>IF(A15taxstdlife="n/a","n/a",IF(BB$3&gt;(A15taxstdlife+$E668),((Input!$K$157+Input!$K$123)*$K$7)-SUM($K668:BA668),((Input!$K$157+Input!$K$123)*$K$7)/A15taxstdlife))</f>
        <v>0</v>
      </c>
      <c r="BC668" s="164">
        <f>IF(A15taxstdlife="n/a","n/a",IF(BC$3&gt;(A15taxstdlife+$E668),((Input!$K$157+Input!$K$123)*$K$7)-SUM($K668:BB668),((Input!$K$157+Input!$K$123)*$K$7)/A15taxstdlife))</f>
        <v>0</v>
      </c>
      <c r="BD668" s="164">
        <f>IF(A15taxstdlife="n/a","n/a",IF(BD$3&gt;(A15taxstdlife+$E668),((Input!$K$157+Input!$K$123)*$K$7)-SUM($K668:BC668),((Input!$K$157+Input!$K$123)*$K$7)/A15taxstdlife))</f>
        <v>0</v>
      </c>
      <c r="BE668" s="164">
        <f>IF(A15taxstdlife="n/a","n/a",IF(BE$3&gt;(A15taxstdlife+$E668),((Input!$K$157+Input!$K$123)*$K$7)-SUM($K668:BD668),((Input!$K$157+Input!$K$123)*$K$7)/A15taxstdlife))</f>
        <v>0</v>
      </c>
      <c r="BF668" s="164">
        <f>IF(A15taxstdlife="n/a","n/a",IF(BF$3&gt;(A15taxstdlife+$E668),((Input!$K$157+Input!$K$123)*$K$7)-SUM($K668:BE668),((Input!$K$157+Input!$K$123)*$K$7)/A15taxstdlife))</f>
        <v>0</v>
      </c>
      <c r="BG668" s="164">
        <f>IF(A15taxstdlife="n/a","n/a",IF(BG$3&gt;(A15taxstdlife+$E668),((Input!$K$157+Input!$K$123)*$K$7)-SUM($K668:BF668),((Input!$K$157+Input!$K$123)*$K$7)/A15taxstdlife))</f>
        <v>0</v>
      </c>
      <c r="BH668" s="164">
        <f>IF(A15taxstdlife="n/a","n/a",IF(BH$3&gt;(A15taxstdlife+$E668),((Input!$K$157+Input!$K$123)*$K$7)-SUM($K668:BG668),((Input!$K$157+Input!$K$123)*$K$7)/A15taxstdlife))</f>
        <v>0</v>
      </c>
      <c r="BI668" s="164">
        <f>IF(A15taxstdlife="n/a","n/a",IF(BI$3&gt;(A15taxstdlife+$E668),((Input!$K$157+Input!$K$123)*$K$7)-SUM($K668:BH668),((Input!$K$157+Input!$K$123)*$K$7)/A15taxstdlife))</f>
        <v>0</v>
      </c>
      <c r="BJ668" s="18"/>
      <c r="BK668" s="18"/>
      <c r="BL668"/>
      <c r="BM668"/>
      <c r="BN668"/>
      <c r="BO668"/>
      <c r="BP668"/>
      <c r="BQ668"/>
      <c r="BR668"/>
      <c r="BS668"/>
      <c r="BT668"/>
      <c r="BU668"/>
      <c r="BV668"/>
      <c r="BW668"/>
      <c r="BX668"/>
      <c r="BY668"/>
      <c r="BZ668"/>
      <c r="CA668"/>
      <c r="CB668"/>
      <c r="CC668"/>
      <c r="CD668"/>
      <c r="CE668"/>
      <c r="CF668"/>
      <c r="CG668"/>
      <c r="CH668"/>
      <c r="CI668"/>
      <c r="CJ668"/>
      <c r="CK668"/>
      <c r="CL668"/>
      <c r="CM668"/>
      <c r="CN668"/>
      <c r="CO668"/>
      <c r="CP668"/>
      <c r="CQ668"/>
      <c r="CR668"/>
      <c r="CS668"/>
      <c r="CT668"/>
      <c r="CU668"/>
      <c r="CV668"/>
      <c r="CW668"/>
      <c r="CX668"/>
      <c r="CY668"/>
      <c r="CZ668"/>
      <c r="DA668"/>
      <c r="DB668"/>
      <c r="DC668"/>
      <c r="DD668"/>
      <c r="DE668"/>
      <c r="DF668"/>
      <c r="DG668"/>
      <c r="DH668"/>
      <c r="DI668"/>
      <c r="DJ668"/>
      <c r="DK668"/>
      <c r="DL668"/>
      <c r="DM668"/>
      <c r="DN668"/>
      <c r="DO668"/>
      <c r="DP668"/>
      <c r="DQ668"/>
      <c r="DR668"/>
      <c r="DS668"/>
      <c r="DT668"/>
      <c r="DU668"/>
      <c r="DV668"/>
      <c r="DW668"/>
      <c r="DX668"/>
      <c r="DY668"/>
      <c r="DZ668"/>
      <c r="EA668"/>
      <c r="EB668"/>
      <c r="EC668"/>
      <c r="ED668"/>
      <c r="EE668"/>
      <c r="EF668"/>
      <c r="EG668"/>
      <c r="EH668"/>
      <c r="EI668"/>
      <c r="EJ668"/>
      <c r="EK668"/>
      <c r="EL668"/>
      <c r="EM668"/>
      <c r="EN668"/>
      <c r="EO668"/>
      <c r="EP668"/>
      <c r="EQ668"/>
      <c r="ER668"/>
      <c r="ES668"/>
      <c r="ET668"/>
      <c r="EU668"/>
      <c r="EV668"/>
      <c r="EW668"/>
      <c r="EX668"/>
      <c r="EY668"/>
      <c r="EZ668"/>
      <c r="FA668"/>
      <c r="FB668"/>
      <c r="FC668"/>
      <c r="FD668"/>
      <c r="FE668"/>
      <c r="FF668"/>
      <c r="FG668"/>
      <c r="FH668"/>
      <c r="FI668"/>
      <c r="FJ668"/>
      <c r="FK668"/>
      <c r="FL668"/>
      <c r="FM668"/>
      <c r="FN668"/>
      <c r="FO668"/>
      <c r="FP668"/>
      <c r="FQ668"/>
      <c r="FR668"/>
      <c r="FS668"/>
      <c r="FT668"/>
      <c r="FU668"/>
      <c r="FV668"/>
      <c r="FW668"/>
      <c r="FX668"/>
      <c r="FY668"/>
      <c r="FZ668"/>
      <c r="GA668"/>
      <c r="GB668"/>
      <c r="GC668"/>
      <c r="GD668"/>
      <c r="GE668"/>
      <c r="GF668"/>
      <c r="GG668"/>
      <c r="GH668"/>
      <c r="GI668"/>
      <c r="GJ668"/>
      <c r="GK668"/>
      <c r="GL668"/>
      <c r="GM668"/>
      <c r="GN668"/>
      <c r="GO668"/>
      <c r="GP668"/>
      <c r="GQ668"/>
      <c r="GR668"/>
      <c r="GS668"/>
      <c r="GT668"/>
      <c r="GU668"/>
      <c r="GV668"/>
      <c r="GW668"/>
      <c r="GX668"/>
      <c r="GY668"/>
      <c r="GZ668"/>
      <c r="HA668"/>
      <c r="HB668"/>
      <c r="HC668"/>
      <c r="HD668"/>
      <c r="HE668"/>
      <c r="HF668"/>
      <c r="HG668"/>
      <c r="HH668"/>
      <c r="HI668"/>
      <c r="HJ668"/>
      <c r="HK668"/>
      <c r="HL668"/>
      <c r="HM668"/>
      <c r="HN668"/>
      <c r="HO668"/>
      <c r="HP668"/>
      <c r="HQ668"/>
      <c r="HR668"/>
      <c r="HS668"/>
      <c r="HT668"/>
      <c r="HU668"/>
      <c r="HV668"/>
      <c r="HW668"/>
      <c r="HX668"/>
      <c r="HY668"/>
      <c r="HZ668"/>
      <c r="IA668"/>
      <c r="IB668"/>
      <c r="IC668"/>
      <c r="ID668"/>
      <c r="IE668"/>
      <c r="IF668"/>
      <c r="IG668"/>
      <c r="IH668"/>
      <c r="II668"/>
      <c r="IJ668"/>
      <c r="IK668"/>
      <c r="IL668"/>
      <c r="IM668"/>
      <c r="IN668"/>
      <c r="IO668"/>
      <c r="IP668"/>
      <c r="IQ668"/>
      <c r="IR668"/>
      <c r="IS668"/>
      <c r="IT668"/>
      <c r="IU668"/>
      <c r="IV668"/>
    </row>
    <row r="669" spans="1:256" s="5" customFormat="1" hidden="1" outlineLevel="2" x14ac:dyDescent="0.2">
      <c r="A669" s="18"/>
      <c r="B669" s="18"/>
      <c r="C669" s="36"/>
      <c r="D669" s="485"/>
      <c r="E669" s="283">
        <v>6</v>
      </c>
      <c r="F669" s="38"/>
      <c r="G669" s="306"/>
      <c r="H669" s="308"/>
      <c r="I669" s="308"/>
      <c r="J669" s="308"/>
      <c r="K669" s="308"/>
      <c r="L669" s="307"/>
      <c r="M669" s="164">
        <f>IF(A15taxstdlife="n/a","n/a",IF(M$3&gt;(A15taxstdlife+$E669),((Input!$L$157+Input!$L$123)*$L$7)-SUM($L669:L669),((Input!$L$157+Input!$L$123)*$L$7)/A15taxstdlife))</f>
        <v>0</v>
      </c>
      <c r="N669" s="164">
        <f>IF(A15taxstdlife="n/a","n/a",IF(N$3&gt;(A15taxstdlife+$E669),((Input!$L$157+Input!$L$123)*$L$7)-SUM($L669:M669),((Input!$L$157+Input!$L$123)*$L$7)/A15taxstdlife))</f>
        <v>0</v>
      </c>
      <c r="O669" s="164">
        <f>IF(A15taxstdlife="n/a","n/a",IF(O$3&gt;(A15taxstdlife+$E669),((Input!$L$157+Input!$L$123)*$L$7)-SUM($L669:N669),((Input!$L$157+Input!$L$123)*$L$7)/A15taxstdlife))</f>
        <v>0</v>
      </c>
      <c r="P669" s="164">
        <f>IF(A15taxstdlife="n/a","n/a",IF(P$3&gt;(A15taxstdlife+$E669),((Input!$L$157+Input!$L$123)*$L$7)-SUM($L669:O669),((Input!$L$157+Input!$L$123)*$L$7)/A15taxstdlife))</f>
        <v>0</v>
      </c>
      <c r="Q669" s="164">
        <f>IF(A15taxstdlife="n/a","n/a",IF(Q$3&gt;(A15taxstdlife+$E669),((Input!$L$157+Input!$L$123)*$L$7)-SUM($L669:P669),((Input!$L$157+Input!$L$123)*$L$7)/A15taxstdlife))</f>
        <v>0</v>
      </c>
      <c r="R669" s="164">
        <f>IF(A15taxstdlife="n/a","n/a",IF(R$3&gt;(A15taxstdlife+$E669),((Input!$L$157+Input!$L$123)*$L$7)-SUM($L669:Q669),((Input!$L$157+Input!$L$123)*$L$7)/A15taxstdlife))</f>
        <v>0</v>
      </c>
      <c r="S669" s="164">
        <f>IF(A15taxstdlife="n/a","n/a",IF(S$3&gt;(A15taxstdlife+$E669),((Input!$L$157+Input!$L$123)*$L$7)-SUM($L669:R669),((Input!$L$157+Input!$L$123)*$L$7)/A15taxstdlife))</f>
        <v>0</v>
      </c>
      <c r="T669" s="164">
        <f>IF(A15taxstdlife="n/a","n/a",IF(T$3&gt;(A15taxstdlife+$E669),((Input!$L$157+Input!$L$123)*$L$7)-SUM($L669:S669),((Input!$L$157+Input!$L$123)*$L$7)/A15taxstdlife))</f>
        <v>0</v>
      </c>
      <c r="U669" s="164">
        <f>IF(A15taxstdlife="n/a","n/a",IF(U$3&gt;(A15taxstdlife+$E669),((Input!$L$157+Input!$L$123)*$L$7)-SUM($L669:T669),((Input!$L$157+Input!$L$123)*$L$7)/A15taxstdlife))</f>
        <v>0</v>
      </c>
      <c r="V669" s="164">
        <f>IF(A15taxstdlife="n/a","n/a",IF(V$3&gt;(A15taxstdlife+$E669),((Input!$L$157+Input!$L$123)*$L$7)-SUM($L669:U669),((Input!$L$157+Input!$L$123)*$L$7)/A15taxstdlife))</f>
        <v>0</v>
      </c>
      <c r="W669" s="164">
        <f>IF(A15taxstdlife="n/a","n/a",IF(W$3&gt;(A15taxstdlife+$E669),((Input!$L$157+Input!$L$123)*$L$7)-SUM($L669:V669),((Input!$L$157+Input!$L$123)*$L$7)/A15taxstdlife))</f>
        <v>0</v>
      </c>
      <c r="X669" s="164">
        <f>IF(A15taxstdlife="n/a","n/a",IF(X$3&gt;(A15taxstdlife+$E669),((Input!$L$157+Input!$L$123)*$L$7)-SUM($L669:W669),((Input!$L$157+Input!$L$123)*$L$7)/A15taxstdlife))</f>
        <v>0</v>
      </c>
      <c r="Y669" s="164">
        <f>IF(A15taxstdlife="n/a","n/a",IF(Y$3&gt;(A15taxstdlife+$E669),((Input!$L$157+Input!$L$123)*$L$7)-SUM($L669:X669),((Input!$L$157+Input!$L$123)*$L$7)/A15taxstdlife))</f>
        <v>0</v>
      </c>
      <c r="Z669" s="164">
        <f>IF(A15taxstdlife="n/a","n/a",IF(Z$3&gt;(A15taxstdlife+$E669),((Input!$L$157+Input!$L$123)*$L$7)-SUM($L669:Y669),((Input!$L$157+Input!$L$123)*$L$7)/A15taxstdlife))</f>
        <v>0</v>
      </c>
      <c r="AA669" s="164">
        <f>IF(A15taxstdlife="n/a","n/a",IF(AA$3&gt;(A15taxstdlife+$E669),((Input!$L$157+Input!$L$123)*$L$7)-SUM($L669:Z669),((Input!$L$157+Input!$L$123)*$L$7)/A15taxstdlife))</f>
        <v>0</v>
      </c>
      <c r="AB669" s="164">
        <f>IF(A15taxstdlife="n/a","n/a",IF(AB$3&gt;(A15taxstdlife+$E669),((Input!$L$157+Input!$L$123)*$L$7)-SUM($L669:AA669),((Input!$L$157+Input!$L$123)*$L$7)/A15taxstdlife))</f>
        <v>0</v>
      </c>
      <c r="AC669" s="164">
        <f>IF(A15taxstdlife="n/a","n/a",IF(AC$3&gt;(A15taxstdlife+$E669),((Input!$L$157+Input!$L$123)*$L$7)-SUM($L669:AB669),((Input!$L$157+Input!$L$123)*$L$7)/A15taxstdlife))</f>
        <v>0</v>
      </c>
      <c r="AD669" s="164">
        <f>IF(A15taxstdlife="n/a","n/a",IF(AD$3&gt;(A15taxstdlife+$E669),((Input!$L$157+Input!$L$123)*$L$7)-SUM($L669:AC669),((Input!$L$157+Input!$L$123)*$L$7)/A15taxstdlife))</f>
        <v>0</v>
      </c>
      <c r="AE669" s="164">
        <f>IF(A15taxstdlife="n/a","n/a",IF(AE$3&gt;(A15taxstdlife+$E669),((Input!$L$157+Input!$L$123)*$L$7)-SUM($L669:AD669),((Input!$L$157+Input!$L$123)*$L$7)/A15taxstdlife))</f>
        <v>0</v>
      </c>
      <c r="AF669" s="164">
        <f>IF(A15taxstdlife="n/a","n/a",IF(AF$3&gt;(A15taxstdlife+$E669),((Input!$L$157+Input!$L$123)*$L$7)-SUM($L669:AE669),((Input!$L$157+Input!$L$123)*$L$7)/A15taxstdlife))</f>
        <v>0</v>
      </c>
      <c r="AG669" s="164">
        <f>IF(A15taxstdlife="n/a","n/a",IF(AG$3&gt;(A15taxstdlife+$E669),((Input!$L$157+Input!$L$123)*$L$7)-SUM($L669:AF669),((Input!$L$157+Input!$L$123)*$L$7)/A15taxstdlife))</f>
        <v>0</v>
      </c>
      <c r="AH669" s="164">
        <f>IF(A15taxstdlife="n/a","n/a",IF(AH$3&gt;(A15taxstdlife+$E669),((Input!$L$157+Input!$L$123)*$L$7)-SUM($L669:AG669),((Input!$L$157+Input!$L$123)*$L$7)/A15taxstdlife))</f>
        <v>0</v>
      </c>
      <c r="AI669" s="164">
        <f>IF(A15taxstdlife="n/a","n/a",IF(AI$3&gt;(A15taxstdlife+$E669),((Input!$L$157+Input!$L$123)*$L$7)-SUM($L669:AH669),((Input!$L$157+Input!$L$123)*$L$7)/A15taxstdlife))</f>
        <v>0</v>
      </c>
      <c r="AJ669" s="164">
        <f>IF(A15taxstdlife="n/a","n/a",IF(AJ$3&gt;(A15taxstdlife+$E669),((Input!$L$157+Input!$L$123)*$L$7)-SUM($L669:AI669),((Input!$L$157+Input!$L$123)*$L$7)/A15taxstdlife))</f>
        <v>0</v>
      </c>
      <c r="AK669" s="164">
        <f>IF(A15taxstdlife="n/a","n/a",IF(AK$3&gt;(A15taxstdlife+$E669),((Input!$L$157+Input!$L$123)*$L$7)-SUM($L669:AJ669),((Input!$L$157+Input!$L$123)*$L$7)/A15taxstdlife))</f>
        <v>0</v>
      </c>
      <c r="AL669" s="164">
        <f>IF(A15taxstdlife="n/a","n/a",IF(AL$3&gt;(A15taxstdlife+$E669),((Input!$L$157+Input!$L$123)*$L$7)-SUM($L669:AK669),((Input!$L$157+Input!$L$123)*$L$7)/A15taxstdlife))</f>
        <v>0</v>
      </c>
      <c r="AM669" s="164">
        <f>IF(A15taxstdlife="n/a","n/a",IF(AM$3&gt;(A15taxstdlife+$E669),((Input!$L$157+Input!$L$123)*$L$7)-SUM($L669:AL669),((Input!$L$157+Input!$L$123)*$L$7)/A15taxstdlife))</f>
        <v>0</v>
      </c>
      <c r="AN669" s="164">
        <f>IF(A15taxstdlife="n/a","n/a",IF(AN$3&gt;(A15taxstdlife+$E669),((Input!$L$157+Input!$L$123)*$L$7)-SUM($L669:AM669),((Input!$L$157+Input!$L$123)*$L$7)/A15taxstdlife))</f>
        <v>0</v>
      </c>
      <c r="AO669" s="164">
        <f>IF(A15taxstdlife="n/a","n/a",IF(AO$3&gt;(A15taxstdlife+$E669),((Input!$L$157+Input!$L$123)*$L$7)-SUM($L669:AN669),((Input!$L$157+Input!$L$123)*$L$7)/A15taxstdlife))</f>
        <v>0</v>
      </c>
      <c r="AP669" s="164">
        <f>IF(A15taxstdlife="n/a","n/a",IF(AP$3&gt;(A15taxstdlife+$E669),((Input!$L$157+Input!$L$123)*$L$7)-SUM($L669:AO669),((Input!$L$157+Input!$L$123)*$L$7)/A15taxstdlife))</f>
        <v>0</v>
      </c>
      <c r="AQ669" s="164">
        <f>IF(A15taxstdlife="n/a","n/a",IF(AQ$3&gt;(A15taxstdlife+$E669),((Input!$L$157+Input!$L$123)*$L$7)-SUM($L669:AP669),((Input!$L$157+Input!$L$123)*$L$7)/A15taxstdlife))</f>
        <v>0</v>
      </c>
      <c r="AR669" s="164">
        <f>IF(A15taxstdlife="n/a","n/a",IF(AR$3&gt;(A15taxstdlife+$E669),((Input!$L$157+Input!$L$123)*$L$7)-SUM($L669:AQ669),((Input!$L$157+Input!$L$123)*$L$7)/A15taxstdlife))</f>
        <v>0</v>
      </c>
      <c r="AS669" s="164">
        <f>IF(A15taxstdlife="n/a","n/a",IF(AS$3&gt;(A15taxstdlife+$E669),((Input!$L$157+Input!$L$123)*$L$7)-SUM($L669:AR669),((Input!$L$157+Input!$L$123)*$L$7)/A15taxstdlife))</f>
        <v>0</v>
      </c>
      <c r="AT669" s="164">
        <f>IF(A15taxstdlife="n/a","n/a",IF(AT$3&gt;(A15taxstdlife+$E669),((Input!$L$157+Input!$L$123)*$L$7)-SUM($L669:AS669),((Input!$L$157+Input!$L$123)*$L$7)/A15taxstdlife))</f>
        <v>0</v>
      </c>
      <c r="AU669" s="164">
        <f>IF(A15taxstdlife="n/a","n/a",IF(AU$3&gt;(A15taxstdlife+$E669),((Input!$L$157+Input!$L$123)*$L$7)-SUM($L669:AT669),((Input!$L$157+Input!$L$123)*$L$7)/A15taxstdlife))</f>
        <v>0</v>
      </c>
      <c r="AV669" s="164">
        <f>IF(A15taxstdlife="n/a","n/a",IF(AV$3&gt;(A15taxstdlife+$E669),((Input!$L$157+Input!$L$123)*$L$7)-SUM($L669:AU669),((Input!$L$157+Input!$L$123)*$L$7)/A15taxstdlife))</f>
        <v>0</v>
      </c>
      <c r="AW669" s="164">
        <f>IF(A15taxstdlife="n/a","n/a",IF(AW$3&gt;(A15taxstdlife+$E669),((Input!$L$157+Input!$L$123)*$L$7)-SUM($L669:AV669),((Input!$L$157+Input!$L$123)*$L$7)/A15taxstdlife))</f>
        <v>0</v>
      </c>
      <c r="AX669" s="164">
        <f>IF(A15taxstdlife="n/a","n/a",IF(AX$3&gt;(A15taxstdlife+$E669),((Input!$L$157+Input!$L$123)*$L$7)-SUM($L669:AW669),((Input!$L$157+Input!$L$123)*$L$7)/A15taxstdlife))</f>
        <v>0</v>
      </c>
      <c r="AY669" s="164">
        <f>IF(A15taxstdlife="n/a","n/a",IF(AY$3&gt;(A15taxstdlife+$E669),((Input!$L$157+Input!$L$123)*$L$7)-SUM($L669:AX669),((Input!$L$157+Input!$L$123)*$L$7)/A15taxstdlife))</f>
        <v>0</v>
      </c>
      <c r="AZ669" s="164">
        <f>IF(A15taxstdlife="n/a","n/a",IF(AZ$3&gt;(A15taxstdlife+$E669),((Input!$L$157+Input!$L$123)*$L$7)-SUM($L669:AY669),((Input!$L$157+Input!$L$123)*$L$7)/A15taxstdlife))</f>
        <v>0</v>
      </c>
      <c r="BA669" s="164">
        <f>IF(A15taxstdlife="n/a","n/a",IF(BA$3&gt;(A15taxstdlife+$E669),((Input!$L$157+Input!$L$123)*$L$7)-SUM($L669:AZ669),((Input!$L$157+Input!$L$123)*$L$7)/A15taxstdlife))</f>
        <v>0</v>
      </c>
      <c r="BB669" s="164">
        <f>IF(A15taxstdlife="n/a","n/a",IF(BB$3&gt;(A15taxstdlife+$E669),((Input!$L$157+Input!$L$123)*$L$7)-SUM($L669:BA669),((Input!$L$157+Input!$L$123)*$L$7)/A15taxstdlife))</f>
        <v>0</v>
      </c>
      <c r="BC669" s="164">
        <f>IF(A15taxstdlife="n/a","n/a",IF(BC$3&gt;(A15taxstdlife+$E669),((Input!$L$157+Input!$L$123)*$L$7)-SUM($L669:BB669),((Input!$L$157+Input!$L$123)*$L$7)/A15taxstdlife))</f>
        <v>0</v>
      </c>
      <c r="BD669" s="164">
        <f>IF(A15taxstdlife="n/a","n/a",IF(BD$3&gt;(A15taxstdlife+$E669),((Input!$L$157+Input!$L$123)*$L$7)-SUM($L669:BC669),((Input!$L$157+Input!$L$123)*$L$7)/A15taxstdlife))</f>
        <v>0</v>
      </c>
      <c r="BE669" s="164">
        <f>IF(A15taxstdlife="n/a","n/a",IF(BE$3&gt;(A15taxstdlife+$E669),((Input!$L$157+Input!$L$123)*$L$7)-SUM($L669:BD669),((Input!$L$157+Input!$L$123)*$L$7)/A15taxstdlife))</f>
        <v>0</v>
      </c>
      <c r="BF669" s="164">
        <f>IF(A15taxstdlife="n/a","n/a",IF(BF$3&gt;(A15taxstdlife+$E669),((Input!$L$157+Input!$L$123)*$L$7)-SUM($L669:BE669),((Input!$L$157+Input!$L$123)*$L$7)/A15taxstdlife))</f>
        <v>0</v>
      </c>
      <c r="BG669" s="164">
        <f>IF(A15taxstdlife="n/a","n/a",IF(BG$3&gt;(A15taxstdlife+$E669),((Input!$L$157+Input!$L$123)*$L$7)-SUM($L669:BF669),((Input!$L$157+Input!$L$123)*$L$7)/A15taxstdlife))</f>
        <v>0</v>
      </c>
      <c r="BH669" s="164">
        <f>IF(A15taxstdlife="n/a","n/a",IF(BH$3&gt;(A15taxstdlife+$E669),((Input!$L$157+Input!$L$123)*$L$7)-SUM($L669:BG669),((Input!$L$157+Input!$L$123)*$L$7)/A15taxstdlife))</f>
        <v>0</v>
      </c>
      <c r="BI669" s="164">
        <f>IF(A15taxstdlife="n/a","n/a",IF(BI$3&gt;(A15taxstdlife+$E669),((Input!$L$157+Input!$L$123)*$L$7)-SUM($L669:BH669),((Input!$L$157+Input!$L$123)*$L$7)/A15taxstdlife))</f>
        <v>0</v>
      </c>
      <c r="BJ669" s="18"/>
      <c r="BK669" s="18"/>
      <c r="BL669"/>
      <c r="BM669"/>
      <c r="BN669"/>
      <c r="BO669"/>
      <c r="BP669"/>
      <c r="BQ669"/>
      <c r="BR669"/>
      <c r="BS669"/>
      <c r="BT669"/>
      <c r="BU669"/>
      <c r="BV669"/>
      <c r="BW669"/>
      <c r="BX669"/>
      <c r="BY669"/>
      <c r="BZ669"/>
      <c r="CA669"/>
      <c r="CB669"/>
      <c r="CC669"/>
      <c r="CD669"/>
      <c r="CE669"/>
      <c r="CF669"/>
      <c r="CG669"/>
      <c r="CH669"/>
      <c r="CI669"/>
      <c r="CJ669"/>
      <c r="CK669"/>
      <c r="CL669"/>
      <c r="CM669"/>
      <c r="CN669"/>
      <c r="CO669"/>
      <c r="CP669"/>
      <c r="CQ669"/>
      <c r="CR669"/>
      <c r="CS669"/>
      <c r="CT669"/>
      <c r="CU669"/>
      <c r="CV669"/>
      <c r="CW669"/>
      <c r="CX669"/>
      <c r="CY669"/>
      <c r="CZ669"/>
      <c r="DA669"/>
      <c r="DB669"/>
      <c r="DC669"/>
      <c r="DD669"/>
      <c r="DE669"/>
      <c r="DF669"/>
      <c r="DG669"/>
      <c r="DH669"/>
      <c r="DI669"/>
      <c r="DJ669"/>
      <c r="DK669"/>
      <c r="DL669"/>
      <c r="DM669"/>
      <c r="DN669"/>
      <c r="DO669"/>
      <c r="DP669"/>
      <c r="DQ669"/>
      <c r="DR669"/>
      <c r="DS669"/>
      <c r="DT669"/>
      <c r="DU669"/>
      <c r="DV669"/>
      <c r="DW669"/>
      <c r="DX669"/>
      <c r="DY669"/>
      <c r="DZ669"/>
      <c r="EA669"/>
      <c r="EB669"/>
      <c r="EC669"/>
      <c r="ED669"/>
      <c r="EE669"/>
      <c r="EF669"/>
      <c r="EG669"/>
      <c r="EH669"/>
      <c r="EI669"/>
      <c r="EJ669"/>
      <c r="EK669"/>
      <c r="EL669"/>
      <c r="EM669"/>
      <c r="EN669"/>
      <c r="EO669"/>
      <c r="EP669"/>
      <c r="EQ669"/>
      <c r="ER669"/>
      <c r="ES669"/>
      <c r="ET669"/>
      <c r="EU669"/>
      <c r="EV669"/>
      <c r="EW669"/>
      <c r="EX669"/>
      <c r="EY669"/>
      <c r="EZ669"/>
      <c r="FA669"/>
      <c r="FB669"/>
      <c r="FC669"/>
      <c r="FD669"/>
      <c r="FE669"/>
      <c r="FF669"/>
      <c r="FG669"/>
      <c r="FH669"/>
      <c r="FI669"/>
      <c r="FJ669"/>
      <c r="FK669"/>
      <c r="FL669"/>
      <c r="FM669"/>
      <c r="FN669"/>
      <c r="FO669"/>
      <c r="FP669"/>
      <c r="FQ669"/>
      <c r="FR669"/>
      <c r="FS669"/>
      <c r="FT669"/>
      <c r="FU669"/>
      <c r="FV669"/>
      <c r="FW669"/>
      <c r="FX669"/>
      <c r="FY669"/>
      <c r="FZ669"/>
      <c r="GA669"/>
      <c r="GB669"/>
      <c r="GC669"/>
      <c r="GD669"/>
      <c r="GE669"/>
      <c r="GF669"/>
      <c r="GG669"/>
      <c r="GH669"/>
      <c r="GI669"/>
      <c r="GJ669"/>
      <c r="GK669"/>
      <c r="GL669"/>
      <c r="GM669"/>
      <c r="GN669"/>
      <c r="GO669"/>
      <c r="GP669"/>
      <c r="GQ669"/>
      <c r="GR669"/>
      <c r="GS669"/>
      <c r="GT669"/>
      <c r="GU669"/>
      <c r="GV669"/>
      <c r="GW669"/>
      <c r="GX669"/>
      <c r="GY669"/>
      <c r="GZ669"/>
      <c r="HA669"/>
      <c r="HB669"/>
      <c r="HC669"/>
      <c r="HD669"/>
      <c r="HE669"/>
      <c r="HF669"/>
      <c r="HG669"/>
      <c r="HH669"/>
      <c r="HI669"/>
      <c r="HJ669"/>
      <c r="HK669"/>
      <c r="HL669"/>
      <c r="HM669"/>
      <c r="HN669"/>
      <c r="HO669"/>
      <c r="HP669"/>
      <c r="HQ669"/>
      <c r="HR669"/>
      <c r="HS669"/>
      <c r="HT669"/>
      <c r="HU669"/>
      <c r="HV669"/>
      <c r="HW669"/>
      <c r="HX669"/>
      <c r="HY669"/>
      <c r="HZ669"/>
      <c r="IA669"/>
      <c r="IB669"/>
      <c r="IC669"/>
      <c r="ID669"/>
      <c r="IE669"/>
      <c r="IF669"/>
      <c r="IG669"/>
      <c r="IH669"/>
      <c r="II669"/>
      <c r="IJ669"/>
      <c r="IK669"/>
      <c r="IL669"/>
      <c r="IM669"/>
      <c r="IN669"/>
      <c r="IO669"/>
      <c r="IP669"/>
      <c r="IQ669"/>
      <c r="IR669"/>
      <c r="IS669"/>
      <c r="IT669"/>
      <c r="IU669"/>
      <c r="IV669"/>
    </row>
    <row r="670" spans="1:256" s="5" customFormat="1" hidden="1" outlineLevel="2" x14ac:dyDescent="0.2">
      <c r="A670" s="18"/>
      <c r="B670" s="18"/>
      <c r="C670" s="36"/>
      <c r="D670" s="485"/>
      <c r="E670" s="283">
        <v>7</v>
      </c>
      <c r="F670" s="38"/>
      <c r="G670" s="306"/>
      <c r="H670" s="308"/>
      <c r="I670" s="308"/>
      <c r="J670" s="308"/>
      <c r="K670" s="308"/>
      <c r="L670" s="308"/>
      <c r="M670" s="307"/>
      <c r="N670" s="164">
        <f>IF(A15taxstdlife="n/a","n/a",IF(N$3&gt;(A15taxstdlife+$E670),((Input!$M$157+Input!$M$123)*$M$7)-SUM($M670:M670),((Input!$M$157+Input!$M$123)*$M$7)/A15taxstdlife))</f>
        <v>0</v>
      </c>
      <c r="O670" s="164">
        <f>IF(A15taxstdlife="n/a","n/a",IF(O$3&gt;(A15taxstdlife+$E670),((Input!$M$157+Input!$M$123)*$M$7)-SUM($M670:N670),((Input!$M$157+Input!$M$123)*$M$7)/A15taxstdlife))</f>
        <v>0</v>
      </c>
      <c r="P670" s="164">
        <f>IF(A15taxstdlife="n/a","n/a",IF(P$3&gt;(A15taxstdlife+$E670),((Input!$M$157+Input!$M$123)*$M$7)-SUM($M670:O670),((Input!$M$157+Input!$M$123)*$M$7)/A15taxstdlife))</f>
        <v>0</v>
      </c>
      <c r="Q670" s="164">
        <f>IF(A15taxstdlife="n/a","n/a",IF(Q$3&gt;(A15taxstdlife+$E670),((Input!$M$157+Input!$M$123)*$M$7)-SUM($M670:P670),((Input!$M$157+Input!$M$123)*$M$7)/A15taxstdlife))</f>
        <v>0</v>
      </c>
      <c r="R670" s="164">
        <f>IF(A15taxstdlife="n/a","n/a",IF(R$3&gt;(A15taxstdlife+$E670),((Input!$M$157+Input!$M$123)*$M$7)-SUM($M670:Q670),((Input!$M$157+Input!$M$123)*$M$7)/A15taxstdlife))</f>
        <v>0</v>
      </c>
      <c r="S670" s="164">
        <f>IF(A15taxstdlife="n/a","n/a",IF(S$3&gt;(A15taxstdlife+$E670),((Input!$M$157+Input!$M$123)*$M$7)-SUM($M670:R670),((Input!$M$157+Input!$M$123)*$M$7)/A15taxstdlife))</f>
        <v>0</v>
      </c>
      <c r="T670" s="164">
        <f>IF(A15taxstdlife="n/a","n/a",IF(T$3&gt;(A15taxstdlife+$E670),((Input!$M$157+Input!$M$123)*$M$7)-SUM($M670:S670),((Input!$M$157+Input!$M$123)*$M$7)/A15taxstdlife))</f>
        <v>0</v>
      </c>
      <c r="U670" s="164">
        <f>IF(A15taxstdlife="n/a","n/a",IF(U$3&gt;(A15taxstdlife+$E670),((Input!$M$157+Input!$M$123)*$M$7)-SUM($M670:T670),((Input!$M$157+Input!$M$123)*$M$7)/A15taxstdlife))</f>
        <v>0</v>
      </c>
      <c r="V670" s="164">
        <f>IF(A15taxstdlife="n/a","n/a",IF(V$3&gt;(A15taxstdlife+$E670),((Input!$M$157+Input!$M$123)*$M$7)-SUM($M670:U670),((Input!$M$157+Input!$M$123)*$M$7)/A15taxstdlife))</f>
        <v>0</v>
      </c>
      <c r="W670" s="164">
        <f>IF(A15taxstdlife="n/a","n/a",IF(W$3&gt;(A15taxstdlife+$E670),((Input!$M$157+Input!$M$123)*$M$7)-SUM($M670:V670),((Input!$M$157+Input!$M$123)*$M$7)/A15taxstdlife))</f>
        <v>0</v>
      </c>
      <c r="X670" s="164">
        <f>IF(A15taxstdlife="n/a","n/a",IF(X$3&gt;(A15taxstdlife+$E670),((Input!$M$157+Input!$M$123)*$M$7)-SUM($M670:W670),((Input!$M$157+Input!$M$123)*$M$7)/A15taxstdlife))</f>
        <v>0</v>
      </c>
      <c r="Y670" s="164">
        <f>IF(A15taxstdlife="n/a","n/a",IF(Y$3&gt;(A15taxstdlife+$E670),((Input!$M$157+Input!$M$123)*$M$7)-SUM($M670:X670),((Input!$M$157+Input!$M$123)*$M$7)/A15taxstdlife))</f>
        <v>0</v>
      </c>
      <c r="Z670" s="164">
        <f>IF(A15taxstdlife="n/a","n/a",IF(Z$3&gt;(A15taxstdlife+$E670),((Input!$M$157+Input!$M$123)*$M$7)-SUM($M670:Y670),((Input!$M$157+Input!$M$123)*$M$7)/A15taxstdlife))</f>
        <v>0</v>
      </c>
      <c r="AA670" s="164">
        <f>IF(A15taxstdlife="n/a","n/a",IF(AA$3&gt;(A15taxstdlife+$E670),((Input!$M$157+Input!$M$123)*$M$7)-SUM($M670:Z670),((Input!$M$157+Input!$M$123)*$M$7)/A15taxstdlife))</f>
        <v>0</v>
      </c>
      <c r="AB670" s="164">
        <f>IF(A15taxstdlife="n/a","n/a",IF(AB$3&gt;(A15taxstdlife+$E670),((Input!$M$157+Input!$M$123)*$M$7)-SUM($M670:AA670),((Input!$M$157+Input!$M$123)*$M$7)/A15taxstdlife))</f>
        <v>0</v>
      </c>
      <c r="AC670" s="164">
        <f>IF(A15taxstdlife="n/a","n/a",IF(AC$3&gt;(A15taxstdlife+$E670),((Input!$M$157+Input!$M$123)*$M$7)-SUM($M670:AB670),((Input!$M$157+Input!$M$123)*$M$7)/A15taxstdlife))</f>
        <v>0</v>
      </c>
      <c r="AD670" s="164">
        <f>IF(A15taxstdlife="n/a","n/a",IF(AD$3&gt;(A15taxstdlife+$E670),((Input!$M$157+Input!$M$123)*$M$7)-SUM($M670:AC670),((Input!$M$157+Input!$M$123)*$M$7)/A15taxstdlife))</f>
        <v>0</v>
      </c>
      <c r="AE670" s="164">
        <f>IF(A15taxstdlife="n/a","n/a",IF(AE$3&gt;(A15taxstdlife+$E670),((Input!$M$157+Input!$M$123)*$M$7)-SUM($M670:AD670),((Input!$M$157+Input!$M$123)*$M$7)/A15taxstdlife))</f>
        <v>0</v>
      </c>
      <c r="AF670" s="164">
        <f>IF(A15taxstdlife="n/a","n/a",IF(AF$3&gt;(A15taxstdlife+$E670),((Input!$M$157+Input!$M$123)*$M$7)-SUM($M670:AE670),((Input!$M$157+Input!$M$123)*$M$7)/A15taxstdlife))</f>
        <v>0</v>
      </c>
      <c r="AG670" s="164">
        <f>IF(A15taxstdlife="n/a","n/a",IF(AG$3&gt;(A15taxstdlife+$E670),((Input!$M$157+Input!$M$123)*$M$7)-SUM($M670:AF670),((Input!$M$157+Input!$M$123)*$M$7)/A15taxstdlife))</f>
        <v>0</v>
      </c>
      <c r="AH670" s="164">
        <f>IF(A15taxstdlife="n/a","n/a",IF(AH$3&gt;(A15taxstdlife+$E670),((Input!$M$157+Input!$M$123)*$M$7)-SUM($M670:AG670),((Input!$M$157+Input!$M$123)*$M$7)/A15taxstdlife))</f>
        <v>0</v>
      </c>
      <c r="AI670" s="164">
        <f>IF(A15taxstdlife="n/a","n/a",IF(AI$3&gt;(A15taxstdlife+$E670),((Input!$M$157+Input!$M$123)*$M$7)-SUM($M670:AH670),((Input!$M$157+Input!$M$123)*$M$7)/A15taxstdlife))</f>
        <v>0</v>
      </c>
      <c r="AJ670" s="164">
        <f>IF(A15taxstdlife="n/a","n/a",IF(AJ$3&gt;(A15taxstdlife+$E670),((Input!$M$157+Input!$M$123)*$M$7)-SUM($M670:AI670),((Input!$M$157+Input!$M$123)*$M$7)/A15taxstdlife))</f>
        <v>0</v>
      </c>
      <c r="AK670" s="164">
        <f>IF(A15taxstdlife="n/a","n/a",IF(AK$3&gt;(A15taxstdlife+$E670),((Input!$M$157+Input!$M$123)*$M$7)-SUM($M670:AJ670),((Input!$M$157+Input!$M$123)*$M$7)/A15taxstdlife))</f>
        <v>0</v>
      </c>
      <c r="AL670" s="164">
        <f>IF(A15taxstdlife="n/a","n/a",IF(AL$3&gt;(A15taxstdlife+$E670),((Input!$M$157+Input!$M$123)*$M$7)-SUM($M670:AK670),((Input!$M$157+Input!$M$123)*$M$7)/A15taxstdlife))</f>
        <v>0</v>
      </c>
      <c r="AM670" s="164">
        <f>IF(A15taxstdlife="n/a","n/a",IF(AM$3&gt;(A15taxstdlife+$E670),((Input!$M$157+Input!$M$123)*$M$7)-SUM($M670:AL670),((Input!$M$157+Input!$M$123)*$M$7)/A15taxstdlife))</f>
        <v>0</v>
      </c>
      <c r="AN670" s="164">
        <f>IF(A15taxstdlife="n/a","n/a",IF(AN$3&gt;(A15taxstdlife+$E670),((Input!$M$157+Input!$M$123)*$M$7)-SUM($M670:AM670),((Input!$M$157+Input!$M$123)*$M$7)/A15taxstdlife))</f>
        <v>0</v>
      </c>
      <c r="AO670" s="164">
        <f>IF(A15taxstdlife="n/a","n/a",IF(AO$3&gt;(A15taxstdlife+$E670),((Input!$M$157+Input!$M$123)*$M$7)-SUM($M670:AN670),((Input!$M$157+Input!$M$123)*$M$7)/A15taxstdlife))</f>
        <v>0</v>
      </c>
      <c r="AP670" s="164">
        <f>IF(A15taxstdlife="n/a","n/a",IF(AP$3&gt;(A15taxstdlife+$E670),((Input!$M$157+Input!$M$123)*$M$7)-SUM($M670:AO670),((Input!$M$157+Input!$M$123)*$M$7)/A15taxstdlife))</f>
        <v>0</v>
      </c>
      <c r="AQ670" s="164">
        <f>IF(A15taxstdlife="n/a","n/a",IF(AQ$3&gt;(A15taxstdlife+$E670),((Input!$M$157+Input!$M$123)*$M$7)-SUM($M670:AP670),((Input!$M$157+Input!$M$123)*$M$7)/A15taxstdlife))</f>
        <v>0</v>
      </c>
      <c r="AR670" s="164">
        <f>IF(A15taxstdlife="n/a","n/a",IF(AR$3&gt;(A15taxstdlife+$E670),((Input!$M$157+Input!$M$123)*$M$7)-SUM($M670:AQ670),((Input!$M$157+Input!$M$123)*$M$7)/A15taxstdlife))</f>
        <v>0</v>
      </c>
      <c r="AS670" s="164">
        <f>IF(A15taxstdlife="n/a","n/a",IF(AS$3&gt;(A15taxstdlife+$E670),((Input!$M$157+Input!$M$123)*$M$7)-SUM($M670:AR670),((Input!$M$157+Input!$M$123)*$M$7)/A15taxstdlife))</f>
        <v>0</v>
      </c>
      <c r="AT670" s="164">
        <f>IF(A15taxstdlife="n/a","n/a",IF(AT$3&gt;(A15taxstdlife+$E670),((Input!$M$157+Input!$M$123)*$M$7)-SUM($M670:AS670),((Input!$M$157+Input!$M$123)*$M$7)/A15taxstdlife))</f>
        <v>0</v>
      </c>
      <c r="AU670" s="164">
        <f>IF(A15taxstdlife="n/a","n/a",IF(AU$3&gt;(A15taxstdlife+$E670),((Input!$M$157+Input!$M$123)*$M$7)-SUM($M670:AT670),((Input!$M$157+Input!$M$123)*$M$7)/A15taxstdlife))</f>
        <v>0</v>
      </c>
      <c r="AV670" s="164">
        <f>IF(A15taxstdlife="n/a","n/a",IF(AV$3&gt;(A15taxstdlife+$E670),((Input!$M$157+Input!$M$123)*$M$7)-SUM($M670:AU670),((Input!$M$157+Input!$M$123)*$M$7)/A15taxstdlife))</f>
        <v>0</v>
      </c>
      <c r="AW670" s="164">
        <f>IF(A15taxstdlife="n/a","n/a",IF(AW$3&gt;(A15taxstdlife+$E670),((Input!$M$157+Input!$M$123)*$M$7)-SUM($M670:AV670),((Input!$M$157+Input!$M$123)*$M$7)/A15taxstdlife))</f>
        <v>0</v>
      </c>
      <c r="AX670" s="164">
        <f>IF(A15taxstdlife="n/a","n/a",IF(AX$3&gt;(A15taxstdlife+$E670),((Input!$M$157+Input!$M$123)*$M$7)-SUM($M670:AW670),((Input!$M$157+Input!$M$123)*$M$7)/A15taxstdlife))</f>
        <v>0</v>
      </c>
      <c r="AY670" s="164">
        <f>IF(A15taxstdlife="n/a","n/a",IF(AY$3&gt;(A15taxstdlife+$E670),((Input!$M$157+Input!$M$123)*$M$7)-SUM($M670:AX670),((Input!$M$157+Input!$M$123)*$M$7)/A15taxstdlife))</f>
        <v>0</v>
      </c>
      <c r="AZ670" s="164">
        <f>IF(A15taxstdlife="n/a","n/a",IF(AZ$3&gt;(A15taxstdlife+$E670),((Input!$M$157+Input!$M$123)*$M$7)-SUM($M670:AY670),((Input!$M$157+Input!$M$123)*$M$7)/A15taxstdlife))</f>
        <v>0</v>
      </c>
      <c r="BA670" s="164">
        <f>IF(A15taxstdlife="n/a","n/a",IF(BA$3&gt;(A15taxstdlife+$E670),((Input!$M$157+Input!$M$123)*$M$7)-SUM($M670:AZ670),((Input!$M$157+Input!$M$123)*$M$7)/A15taxstdlife))</f>
        <v>0</v>
      </c>
      <c r="BB670" s="164">
        <f>IF(A15taxstdlife="n/a","n/a",IF(BB$3&gt;(A15taxstdlife+$E670),((Input!$M$157+Input!$M$123)*$M$7)-SUM($M670:BA670),((Input!$M$157+Input!$M$123)*$M$7)/A15taxstdlife))</f>
        <v>0</v>
      </c>
      <c r="BC670" s="164">
        <f>IF(A15taxstdlife="n/a","n/a",IF(BC$3&gt;(A15taxstdlife+$E670),((Input!$M$157+Input!$M$123)*$M$7)-SUM($M670:BB670),((Input!$M$157+Input!$M$123)*$M$7)/A15taxstdlife))</f>
        <v>0</v>
      </c>
      <c r="BD670" s="164">
        <f>IF(A15taxstdlife="n/a","n/a",IF(BD$3&gt;(A15taxstdlife+$E670),((Input!$M$157+Input!$M$123)*$M$7)-SUM($M670:BC670),((Input!$M$157+Input!$M$123)*$M$7)/A15taxstdlife))</f>
        <v>0</v>
      </c>
      <c r="BE670" s="164">
        <f>IF(A15taxstdlife="n/a","n/a",IF(BE$3&gt;(A15taxstdlife+$E670),((Input!$M$157+Input!$M$123)*$M$7)-SUM($M670:BD670),((Input!$M$157+Input!$M$123)*$M$7)/A15taxstdlife))</f>
        <v>0</v>
      </c>
      <c r="BF670" s="164">
        <f>IF(A15taxstdlife="n/a","n/a",IF(BF$3&gt;(A15taxstdlife+$E670),((Input!$M$157+Input!$M$123)*$M$7)-SUM($M670:BE670),((Input!$M$157+Input!$M$123)*$M$7)/A15taxstdlife))</f>
        <v>0</v>
      </c>
      <c r="BG670" s="164">
        <f>IF(A15taxstdlife="n/a","n/a",IF(BG$3&gt;(A15taxstdlife+$E670),((Input!$M$157+Input!$M$123)*$M$7)-SUM($M670:BF670),((Input!$M$157+Input!$M$123)*$M$7)/A15taxstdlife))</f>
        <v>0</v>
      </c>
      <c r="BH670" s="164">
        <f>IF(A15taxstdlife="n/a","n/a",IF(BH$3&gt;(A15taxstdlife+$E670),((Input!$M$157+Input!$M$123)*$M$7)-SUM($M670:BG670),((Input!$M$157+Input!$M$123)*$M$7)/A15taxstdlife))</f>
        <v>0</v>
      </c>
      <c r="BI670" s="164">
        <f>IF(A15taxstdlife="n/a","n/a",IF(BI$3&gt;(A15taxstdlife+$E670),((Input!$M$157+Input!$M$123)*$M$7)-SUM($M670:BH670),((Input!$M$157+Input!$M$123)*$M$7)/A15taxstdlife))</f>
        <v>0</v>
      </c>
      <c r="BJ670" s="18"/>
      <c r="BK670" s="18"/>
      <c r="BL670"/>
      <c r="BM670"/>
      <c r="BN670"/>
      <c r="BO670"/>
      <c r="BP670"/>
      <c r="BQ670"/>
      <c r="BR670"/>
      <c r="BS670"/>
      <c r="BT670"/>
      <c r="BU670"/>
      <c r="BV670"/>
      <c r="BW670"/>
      <c r="BX670"/>
      <c r="BY670"/>
      <c r="BZ670"/>
      <c r="CA670"/>
      <c r="CB670"/>
      <c r="CC670"/>
      <c r="CD670"/>
      <c r="CE670"/>
      <c r="CF670"/>
      <c r="CG670"/>
      <c r="CH670"/>
      <c r="CI670"/>
      <c r="CJ670"/>
      <c r="CK670"/>
      <c r="CL670"/>
      <c r="CM670"/>
      <c r="CN670"/>
      <c r="CO670"/>
      <c r="CP670"/>
      <c r="CQ670"/>
      <c r="CR670"/>
      <c r="CS670"/>
      <c r="CT670"/>
      <c r="CU670"/>
      <c r="CV670"/>
      <c r="CW670"/>
      <c r="CX670"/>
      <c r="CY670"/>
      <c r="CZ670"/>
      <c r="DA670"/>
      <c r="DB670"/>
      <c r="DC670"/>
      <c r="DD670"/>
      <c r="DE670"/>
      <c r="DF670"/>
      <c r="DG670"/>
      <c r="DH670"/>
      <c r="DI670"/>
      <c r="DJ670"/>
      <c r="DK670"/>
      <c r="DL670"/>
      <c r="DM670"/>
      <c r="DN670"/>
      <c r="DO670"/>
      <c r="DP670"/>
      <c r="DQ670"/>
      <c r="DR670"/>
      <c r="DS670"/>
      <c r="DT670"/>
      <c r="DU670"/>
      <c r="DV670"/>
      <c r="DW670"/>
      <c r="DX670"/>
      <c r="DY670"/>
      <c r="DZ670"/>
      <c r="EA670"/>
      <c r="EB670"/>
      <c r="EC670"/>
      <c r="ED670"/>
      <c r="EE670"/>
      <c r="EF670"/>
      <c r="EG670"/>
      <c r="EH670"/>
      <c r="EI670"/>
      <c r="EJ670"/>
      <c r="EK670"/>
      <c r="EL670"/>
      <c r="EM670"/>
      <c r="EN670"/>
      <c r="EO670"/>
      <c r="EP670"/>
      <c r="EQ670"/>
      <c r="ER670"/>
      <c r="ES670"/>
      <c r="ET670"/>
      <c r="EU670"/>
      <c r="EV670"/>
      <c r="EW670"/>
      <c r="EX670"/>
      <c r="EY670"/>
      <c r="EZ670"/>
      <c r="FA670"/>
      <c r="FB670"/>
      <c r="FC670"/>
      <c r="FD670"/>
      <c r="FE670"/>
      <c r="FF670"/>
      <c r="FG670"/>
      <c r="FH670"/>
      <c r="FI670"/>
      <c r="FJ670"/>
      <c r="FK670"/>
      <c r="FL670"/>
      <c r="FM670"/>
      <c r="FN670"/>
      <c r="FO670"/>
      <c r="FP670"/>
      <c r="FQ670"/>
      <c r="FR670"/>
      <c r="FS670"/>
      <c r="FT670"/>
      <c r="FU670"/>
      <c r="FV670"/>
      <c r="FW670"/>
      <c r="FX670"/>
      <c r="FY670"/>
      <c r="FZ670"/>
      <c r="GA670"/>
      <c r="GB670"/>
      <c r="GC670"/>
      <c r="GD670"/>
      <c r="GE670"/>
      <c r="GF670"/>
      <c r="GG670"/>
      <c r="GH670"/>
      <c r="GI670"/>
      <c r="GJ670"/>
      <c r="GK670"/>
      <c r="GL670"/>
      <c r="GM670"/>
      <c r="GN670"/>
      <c r="GO670"/>
      <c r="GP670"/>
      <c r="GQ670"/>
      <c r="GR670"/>
      <c r="GS670"/>
      <c r="GT670"/>
      <c r="GU670"/>
      <c r="GV670"/>
      <c r="GW670"/>
      <c r="GX670"/>
      <c r="GY670"/>
      <c r="GZ670"/>
      <c r="HA670"/>
      <c r="HB670"/>
      <c r="HC670"/>
      <c r="HD670"/>
      <c r="HE670"/>
      <c r="HF670"/>
      <c r="HG670"/>
      <c r="HH670"/>
      <c r="HI670"/>
      <c r="HJ670"/>
      <c r="HK670"/>
      <c r="HL670"/>
      <c r="HM670"/>
      <c r="HN670"/>
      <c r="HO670"/>
      <c r="HP670"/>
      <c r="HQ670"/>
      <c r="HR670"/>
      <c r="HS670"/>
      <c r="HT670"/>
      <c r="HU670"/>
      <c r="HV670"/>
      <c r="HW670"/>
      <c r="HX670"/>
      <c r="HY670"/>
      <c r="HZ670"/>
      <c r="IA670"/>
      <c r="IB670"/>
      <c r="IC670"/>
      <c r="ID670"/>
      <c r="IE670"/>
      <c r="IF670"/>
      <c r="IG670"/>
      <c r="IH670"/>
      <c r="II670"/>
      <c r="IJ670"/>
      <c r="IK670"/>
      <c r="IL670"/>
      <c r="IM670"/>
      <c r="IN670"/>
      <c r="IO670"/>
      <c r="IP670"/>
      <c r="IQ670"/>
      <c r="IR670"/>
      <c r="IS670"/>
      <c r="IT670"/>
      <c r="IU670"/>
      <c r="IV670"/>
    </row>
    <row r="671" spans="1:256" s="5" customFormat="1" hidden="1" outlineLevel="2" x14ac:dyDescent="0.2">
      <c r="A671" s="18"/>
      <c r="B671" s="18"/>
      <c r="C671" s="36"/>
      <c r="D671" s="485"/>
      <c r="E671" s="283">
        <v>8</v>
      </c>
      <c r="F671" s="38"/>
      <c r="G671" s="306"/>
      <c r="H671" s="308"/>
      <c r="I671" s="308"/>
      <c r="J671" s="308"/>
      <c r="K671" s="308"/>
      <c r="L671" s="308"/>
      <c r="M671" s="308"/>
      <c r="N671" s="307"/>
      <c r="O671" s="164">
        <f>IF(A15taxstdlife="n/a","n/a",IF(O$3&gt;(A15taxstdlife+$E671),((Input!$N$157+Input!$N$123)*$N$7)-SUM($N671:N671),((Input!$N$157+Input!$N$123)*$N$7)/A15taxstdlife))</f>
        <v>0</v>
      </c>
      <c r="P671" s="164">
        <f>IF(A15taxstdlife="n/a","n/a",IF(P$3&gt;(A15taxstdlife+$E671),((Input!$N$157+Input!$N$123)*$N$7)-SUM($N671:O671),((Input!$N$157+Input!$N$123)*$N$7)/A15taxstdlife))</f>
        <v>0</v>
      </c>
      <c r="Q671" s="164">
        <f>IF(A15taxstdlife="n/a","n/a",IF(Q$3&gt;(A15taxstdlife+$E671),((Input!$N$157+Input!$N$123)*$N$7)-SUM($N671:P671),((Input!$N$157+Input!$N$123)*$N$7)/A15taxstdlife))</f>
        <v>0</v>
      </c>
      <c r="R671" s="164">
        <f>IF(A15taxstdlife="n/a","n/a",IF(R$3&gt;(A15taxstdlife+$E671),((Input!$N$157+Input!$N$123)*$N$7)-SUM($N671:Q671),((Input!$N$157+Input!$N$123)*$N$7)/A15taxstdlife))</f>
        <v>0</v>
      </c>
      <c r="S671" s="164">
        <f>IF(A15taxstdlife="n/a","n/a",IF(S$3&gt;(A15taxstdlife+$E671),((Input!$N$157+Input!$N$123)*$N$7)-SUM($N671:R671),((Input!$N$157+Input!$N$123)*$N$7)/A15taxstdlife))</f>
        <v>0</v>
      </c>
      <c r="T671" s="164">
        <f>IF(A15taxstdlife="n/a","n/a",IF(T$3&gt;(A15taxstdlife+$E671),((Input!$N$157+Input!$N$123)*$N$7)-SUM($N671:S671),((Input!$N$157+Input!$N$123)*$N$7)/A15taxstdlife))</f>
        <v>0</v>
      </c>
      <c r="U671" s="164">
        <f>IF(A15taxstdlife="n/a","n/a",IF(U$3&gt;(A15taxstdlife+$E671),((Input!$N$157+Input!$N$123)*$N$7)-SUM($N671:T671),((Input!$N$157+Input!$N$123)*$N$7)/A15taxstdlife))</f>
        <v>0</v>
      </c>
      <c r="V671" s="164">
        <f>IF(A15taxstdlife="n/a","n/a",IF(V$3&gt;(A15taxstdlife+$E671),((Input!$N$157+Input!$N$123)*$N$7)-SUM($N671:U671),((Input!$N$157+Input!$N$123)*$N$7)/A15taxstdlife))</f>
        <v>0</v>
      </c>
      <c r="W671" s="164">
        <f>IF(A15taxstdlife="n/a","n/a",IF(W$3&gt;(A15taxstdlife+$E671),((Input!$N$157+Input!$N$123)*$N$7)-SUM($N671:V671),((Input!$N$157+Input!$N$123)*$N$7)/A15taxstdlife))</f>
        <v>0</v>
      </c>
      <c r="X671" s="164">
        <f>IF(A15taxstdlife="n/a","n/a",IF(X$3&gt;(A15taxstdlife+$E671),((Input!$N$157+Input!$N$123)*$N$7)-SUM($N671:W671),((Input!$N$157+Input!$N$123)*$N$7)/A15taxstdlife))</f>
        <v>0</v>
      </c>
      <c r="Y671" s="164">
        <f>IF(A15taxstdlife="n/a","n/a",IF(Y$3&gt;(A15taxstdlife+$E671),((Input!$N$157+Input!$N$123)*$N$7)-SUM($N671:X671),((Input!$N$157+Input!$N$123)*$N$7)/A15taxstdlife))</f>
        <v>0</v>
      </c>
      <c r="Z671" s="164">
        <f>IF(A15taxstdlife="n/a","n/a",IF(Z$3&gt;(A15taxstdlife+$E671),((Input!$N$157+Input!$N$123)*$N$7)-SUM($N671:Y671),((Input!$N$157+Input!$N$123)*$N$7)/A15taxstdlife))</f>
        <v>0</v>
      </c>
      <c r="AA671" s="164">
        <f>IF(A15taxstdlife="n/a","n/a",IF(AA$3&gt;(A15taxstdlife+$E671),((Input!$N$157+Input!$N$123)*$N$7)-SUM($N671:Z671),((Input!$N$157+Input!$N$123)*$N$7)/A15taxstdlife))</f>
        <v>0</v>
      </c>
      <c r="AB671" s="164">
        <f>IF(A15taxstdlife="n/a","n/a",IF(AB$3&gt;(A15taxstdlife+$E671),((Input!$N$157+Input!$N$123)*$N$7)-SUM($N671:AA671),((Input!$N$157+Input!$N$123)*$N$7)/A15taxstdlife))</f>
        <v>0</v>
      </c>
      <c r="AC671" s="164">
        <f>IF(A15taxstdlife="n/a","n/a",IF(AC$3&gt;(A15taxstdlife+$E671),((Input!$N$157+Input!$N$123)*$N$7)-SUM($N671:AB671),((Input!$N$157+Input!$N$123)*$N$7)/A15taxstdlife))</f>
        <v>0</v>
      </c>
      <c r="AD671" s="164">
        <f>IF(A15taxstdlife="n/a","n/a",IF(AD$3&gt;(A15taxstdlife+$E671),((Input!$N$157+Input!$N$123)*$N$7)-SUM($N671:AC671),((Input!$N$157+Input!$N$123)*$N$7)/A15taxstdlife))</f>
        <v>0</v>
      </c>
      <c r="AE671" s="164">
        <f>IF(A15taxstdlife="n/a","n/a",IF(AE$3&gt;(A15taxstdlife+$E671),((Input!$N$157+Input!$N$123)*$N$7)-SUM($N671:AD671),((Input!$N$157+Input!$N$123)*$N$7)/A15taxstdlife))</f>
        <v>0</v>
      </c>
      <c r="AF671" s="164">
        <f>IF(A15taxstdlife="n/a","n/a",IF(AF$3&gt;(A15taxstdlife+$E671),((Input!$N$157+Input!$N$123)*$N$7)-SUM($N671:AE671),((Input!$N$157+Input!$N$123)*$N$7)/A15taxstdlife))</f>
        <v>0</v>
      </c>
      <c r="AG671" s="164">
        <f>IF(A15taxstdlife="n/a","n/a",IF(AG$3&gt;(A15taxstdlife+$E671),((Input!$N$157+Input!$N$123)*$N$7)-SUM($N671:AF671),((Input!$N$157+Input!$N$123)*$N$7)/A15taxstdlife))</f>
        <v>0</v>
      </c>
      <c r="AH671" s="164">
        <f>IF(A15taxstdlife="n/a","n/a",IF(AH$3&gt;(A15taxstdlife+$E671),((Input!$N$157+Input!$N$123)*$N$7)-SUM($N671:AG671),((Input!$N$157+Input!$N$123)*$N$7)/A15taxstdlife))</f>
        <v>0</v>
      </c>
      <c r="AI671" s="164">
        <f>IF(A15taxstdlife="n/a","n/a",IF(AI$3&gt;(A15taxstdlife+$E671),((Input!$N$157+Input!$N$123)*$N$7)-SUM($N671:AH671),((Input!$N$157+Input!$N$123)*$N$7)/A15taxstdlife))</f>
        <v>0</v>
      </c>
      <c r="AJ671" s="164">
        <f>IF(A15taxstdlife="n/a","n/a",IF(AJ$3&gt;(A15taxstdlife+$E671),((Input!$N$157+Input!$N$123)*$N$7)-SUM($N671:AI671),((Input!$N$157+Input!$N$123)*$N$7)/A15taxstdlife))</f>
        <v>0</v>
      </c>
      <c r="AK671" s="164">
        <f>IF(A15taxstdlife="n/a","n/a",IF(AK$3&gt;(A15taxstdlife+$E671),((Input!$N$157+Input!$N$123)*$N$7)-SUM($N671:AJ671),((Input!$N$157+Input!$N$123)*$N$7)/A15taxstdlife))</f>
        <v>0</v>
      </c>
      <c r="AL671" s="164">
        <f>IF(A15taxstdlife="n/a","n/a",IF(AL$3&gt;(A15taxstdlife+$E671),((Input!$N$157+Input!$N$123)*$N$7)-SUM($N671:AK671),((Input!$N$157+Input!$N$123)*$N$7)/A15taxstdlife))</f>
        <v>0</v>
      </c>
      <c r="AM671" s="164">
        <f>IF(A15taxstdlife="n/a","n/a",IF(AM$3&gt;(A15taxstdlife+$E671),((Input!$N$157+Input!$N$123)*$N$7)-SUM($N671:AL671),((Input!$N$157+Input!$N$123)*$N$7)/A15taxstdlife))</f>
        <v>0</v>
      </c>
      <c r="AN671" s="164">
        <f>IF(A15taxstdlife="n/a","n/a",IF(AN$3&gt;(A15taxstdlife+$E671),((Input!$N$157+Input!$N$123)*$N$7)-SUM($N671:AM671),((Input!$N$157+Input!$N$123)*$N$7)/A15taxstdlife))</f>
        <v>0</v>
      </c>
      <c r="AO671" s="164">
        <f>IF(A15taxstdlife="n/a","n/a",IF(AO$3&gt;(A15taxstdlife+$E671),((Input!$N$157+Input!$N$123)*$N$7)-SUM($N671:AN671),((Input!$N$157+Input!$N$123)*$N$7)/A15taxstdlife))</f>
        <v>0</v>
      </c>
      <c r="AP671" s="164">
        <f>IF(A15taxstdlife="n/a","n/a",IF(AP$3&gt;(A15taxstdlife+$E671),((Input!$N$157+Input!$N$123)*$N$7)-SUM($N671:AO671),((Input!$N$157+Input!$N$123)*$N$7)/A15taxstdlife))</f>
        <v>0</v>
      </c>
      <c r="AQ671" s="164">
        <f>IF(A15taxstdlife="n/a","n/a",IF(AQ$3&gt;(A15taxstdlife+$E671),((Input!$N$157+Input!$N$123)*$N$7)-SUM($N671:AP671),((Input!$N$157+Input!$N$123)*$N$7)/A15taxstdlife))</f>
        <v>0</v>
      </c>
      <c r="AR671" s="164">
        <f>IF(A15taxstdlife="n/a","n/a",IF(AR$3&gt;(A15taxstdlife+$E671),((Input!$N$157+Input!$N$123)*$N$7)-SUM($N671:AQ671),((Input!$N$157+Input!$N$123)*$N$7)/A15taxstdlife))</f>
        <v>0</v>
      </c>
      <c r="AS671" s="164">
        <f>IF(A15taxstdlife="n/a","n/a",IF(AS$3&gt;(A15taxstdlife+$E671),((Input!$N$157+Input!$N$123)*$N$7)-SUM($N671:AR671),((Input!$N$157+Input!$N$123)*$N$7)/A15taxstdlife))</f>
        <v>0</v>
      </c>
      <c r="AT671" s="164">
        <f>IF(A15taxstdlife="n/a","n/a",IF(AT$3&gt;(A15taxstdlife+$E671),((Input!$N$157+Input!$N$123)*$N$7)-SUM($N671:AS671),((Input!$N$157+Input!$N$123)*$N$7)/A15taxstdlife))</f>
        <v>0</v>
      </c>
      <c r="AU671" s="164">
        <f>IF(A15taxstdlife="n/a","n/a",IF(AU$3&gt;(A15taxstdlife+$E671),((Input!$N$157+Input!$N$123)*$N$7)-SUM($N671:AT671),((Input!$N$157+Input!$N$123)*$N$7)/A15taxstdlife))</f>
        <v>0</v>
      </c>
      <c r="AV671" s="164">
        <f>IF(A15taxstdlife="n/a","n/a",IF(AV$3&gt;(A15taxstdlife+$E671),((Input!$N$157+Input!$N$123)*$N$7)-SUM($N671:AU671),((Input!$N$157+Input!$N$123)*$N$7)/A15taxstdlife))</f>
        <v>0</v>
      </c>
      <c r="AW671" s="164">
        <f>IF(A15taxstdlife="n/a","n/a",IF(AW$3&gt;(A15taxstdlife+$E671),((Input!$N$157+Input!$N$123)*$N$7)-SUM($N671:AV671),((Input!$N$157+Input!$N$123)*$N$7)/A15taxstdlife))</f>
        <v>0</v>
      </c>
      <c r="AX671" s="164">
        <f>IF(A15taxstdlife="n/a","n/a",IF(AX$3&gt;(A15taxstdlife+$E671),((Input!$N$157+Input!$N$123)*$N$7)-SUM($N671:AW671),((Input!$N$157+Input!$N$123)*$N$7)/A15taxstdlife))</f>
        <v>0</v>
      </c>
      <c r="AY671" s="164">
        <f>IF(A15taxstdlife="n/a","n/a",IF(AY$3&gt;(A15taxstdlife+$E671),((Input!$N$157+Input!$N$123)*$N$7)-SUM($N671:AX671),((Input!$N$157+Input!$N$123)*$N$7)/A15taxstdlife))</f>
        <v>0</v>
      </c>
      <c r="AZ671" s="164">
        <f>IF(A15taxstdlife="n/a","n/a",IF(AZ$3&gt;(A15taxstdlife+$E671),((Input!$N$157+Input!$N$123)*$N$7)-SUM($N671:AY671),((Input!$N$157+Input!$N$123)*$N$7)/A15taxstdlife))</f>
        <v>0</v>
      </c>
      <c r="BA671" s="164">
        <f>IF(A15taxstdlife="n/a","n/a",IF(BA$3&gt;(A15taxstdlife+$E671),((Input!$N$157+Input!$N$123)*$N$7)-SUM($N671:AZ671),((Input!$N$157+Input!$N$123)*$N$7)/A15taxstdlife))</f>
        <v>0</v>
      </c>
      <c r="BB671" s="164">
        <f>IF(A15taxstdlife="n/a","n/a",IF(BB$3&gt;(A15taxstdlife+$E671),((Input!$N$157+Input!$N$123)*$N$7)-SUM($N671:BA671),((Input!$N$157+Input!$N$123)*$N$7)/A15taxstdlife))</f>
        <v>0</v>
      </c>
      <c r="BC671" s="164">
        <f>IF(A15taxstdlife="n/a","n/a",IF(BC$3&gt;(A15taxstdlife+$E671),((Input!$N$157+Input!$N$123)*$N$7)-SUM($N671:BB671),((Input!$N$157+Input!$N$123)*$N$7)/A15taxstdlife))</f>
        <v>0</v>
      </c>
      <c r="BD671" s="164">
        <f>IF(A15taxstdlife="n/a","n/a",IF(BD$3&gt;(A15taxstdlife+$E671),((Input!$N$157+Input!$N$123)*$N$7)-SUM($N671:BC671),((Input!$N$157+Input!$N$123)*$N$7)/A15taxstdlife))</f>
        <v>0</v>
      </c>
      <c r="BE671" s="164">
        <f>IF(A15taxstdlife="n/a","n/a",IF(BE$3&gt;(A15taxstdlife+$E671),((Input!$N$157+Input!$N$123)*$N$7)-SUM($N671:BD671),((Input!$N$157+Input!$N$123)*$N$7)/A15taxstdlife))</f>
        <v>0</v>
      </c>
      <c r="BF671" s="164">
        <f>IF(A15taxstdlife="n/a","n/a",IF(BF$3&gt;(A15taxstdlife+$E671),((Input!$N$157+Input!$N$123)*$N$7)-SUM($N671:BE671),((Input!$N$157+Input!$N$123)*$N$7)/A15taxstdlife))</f>
        <v>0</v>
      </c>
      <c r="BG671" s="164">
        <f>IF(A15taxstdlife="n/a","n/a",IF(BG$3&gt;(A15taxstdlife+$E671),((Input!$N$157+Input!$N$123)*$N$7)-SUM($N671:BF671),((Input!$N$157+Input!$N$123)*$N$7)/A15taxstdlife))</f>
        <v>0</v>
      </c>
      <c r="BH671" s="164">
        <f>IF(A15taxstdlife="n/a","n/a",IF(BH$3&gt;(A15taxstdlife+$E671),((Input!$N$157+Input!$N$123)*$N$7)-SUM($N671:BG671),((Input!$N$157+Input!$N$123)*$N$7)/A15taxstdlife))</f>
        <v>0</v>
      </c>
      <c r="BI671" s="164">
        <f>IF(A15taxstdlife="n/a","n/a",IF(BI$3&gt;(A15taxstdlife+$E671),((Input!$N$157+Input!$N$123)*$N$7)-SUM($N671:BH671),((Input!$N$157+Input!$N$123)*$N$7)/A15taxstdlife))</f>
        <v>0</v>
      </c>
      <c r="BJ671" s="18"/>
      <c r="BK671" s="18"/>
      <c r="BL671"/>
      <c r="BM671"/>
      <c r="BN671"/>
      <c r="BO671"/>
      <c r="BP671"/>
      <c r="BQ671"/>
      <c r="BR671"/>
      <c r="BS671"/>
      <c r="BT671"/>
      <c r="BU671"/>
      <c r="BV671"/>
      <c r="BW671"/>
      <c r="BX671"/>
      <c r="BY671"/>
      <c r="BZ671"/>
      <c r="CA671"/>
      <c r="CB671"/>
      <c r="CC671"/>
      <c r="CD671"/>
      <c r="CE671"/>
      <c r="CF671"/>
      <c r="CG671"/>
      <c r="CH671"/>
      <c r="CI671"/>
      <c r="CJ671"/>
      <c r="CK671"/>
      <c r="CL671"/>
      <c r="CM671"/>
      <c r="CN671"/>
      <c r="CO671"/>
      <c r="CP671"/>
      <c r="CQ671"/>
      <c r="CR671"/>
      <c r="CS671"/>
      <c r="CT671"/>
      <c r="CU671"/>
      <c r="CV671"/>
      <c r="CW671"/>
      <c r="CX671"/>
      <c r="CY671"/>
      <c r="CZ671"/>
      <c r="DA671"/>
      <c r="DB671"/>
      <c r="DC671"/>
      <c r="DD671"/>
      <c r="DE671"/>
      <c r="DF671"/>
      <c r="DG671"/>
      <c r="DH671"/>
      <c r="DI671"/>
      <c r="DJ671"/>
      <c r="DK671"/>
      <c r="DL671"/>
      <c r="DM671"/>
      <c r="DN671"/>
      <c r="DO671"/>
      <c r="DP671"/>
      <c r="DQ671"/>
      <c r="DR671"/>
      <c r="DS671"/>
      <c r="DT671"/>
      <c r="DU671"/>
      <c r="DV671"/>
      <c r="DW671"/>
      <c r="DX671"/>
      <c r="DY671"/>
      <c r="DZ671"/>
      <c r="EA671"/>
      <c r="EB671"/>
      <c r="EC671"/>
      <c r="ED671"/>
      <c r="EE671"/>
      <c r="EF671"/>
      <c r="EG671"/>
      <c r="EH671"/>
      <c r="EI671"/>
      <c r="EJ671"/>
      <c r="EK671"/>
      <c r="EL671"/>
      <c r="EM671"/>
      <c r="EN671"/>
      <c r="EO671"/>
      <c r="EP671"/>
      <c r="EQ671"/>
      <c r="ER671"/>
      <c r="ES671"/>
      <c r="ET671"/>
      <c r="EU671"/>
      <c r="EV671"/>
      <c r="EW671"/>
      <c r="EX671"/>
      <c r="EY671"/>
      <c r="EZ671"/>
      <c r="FA671"/>
      <c r="FB671"/>
      <c r="FC671"/>
      <c r="FD671"/>
      <c r="FE671"/>
      <c r="FF671"/>
      <c r="FG671"/>
      <c r="FH671"/>
      <c r="FI671"/>
      <c r="FJ671"/>
      <c r="FK671"/>
      <c r="FL671"/>
      <c r="FM671"/>
      <c r="FN671"/>
      <c r="FO671"/>
      <c r="FP671"/>
      <c r="FQ671"/>
      <c r="FR671"/>
      <c r="FS671"/>
      <c r="FT671"/>
      <c r="FU671"/>
      <c r="FV671"/>
      <c r="FW671"/>
      <c r="FX671"/>
      <c r="FY671"/>
      <c r="FZ671"/>
      <c r="GA671"/>
      <c r="GB671"/>
      <c r="GC671"/>
      <c r="GD671"/>
      <c r="GE671"/>
      <c r="GF671"/>
      <c r="GG671"/>
      <c r="GH671"/>
      <c r="GI671"/>
      <c r="GJ671"/>
      <c r="GK671"/>
      <c r="GL671"/>
      <c r="GM671"/>
      <c r="GN671"/>
      <c r="GO671"/>
      <c r="GP671"/>
      <c r="GQ671"/>
      <c r="GR671"/>
      <c r="GS671"/>
      <c r="GT671"/>
      <c r="GU671"/>
      <c r="GV671"/>
      <c r="GW671"/>
      <c r="GX671"/>
      <c r="GY671"/>
      <c r="GZ671"/>
      <c r="HA671"/>
      <c r="HB671"/>
      <c r="HC671"/>
      <c r="HD671"/>
      <c r="HE671"/>
      <c r="HF671"/>
      <c r="HG671"/>
      <c r="HH671"/>
      <c r="HI671"/>
      <c r="HJ671"/>
      <c r="HK671"/>
      <c r="HL671"/>
      <c r="HM671"/>
      <c r="HN671"/>
      <c r="HO671"/>
      <c r="HP671"/>
      <c r="HQ671"/>
      <c r="HR671"/>
      <c r="HS671"/>
      <c r="HT671"/>
      <c r="HU671"/>
      <c r="HV671"/>
      <c r="HW671"/>
      <c r="HX671"/>
      <c r="HY671"/>
      <c r="HZ671"/>
      <c r="IA671"/>
      <c r="IB671"/>
      <c r="IC671"/>
      <c r="ID671"/>
      <c r="IE671"/>
      <c r="IF671"/>
      <c r="IG671"/>
      <c r="IH671"/>
      <c r="II671"/>
      <c r="IJ671"/>
      <c r="IK671"/>
      <c r="IL671"/>
      <c r="IM671"/>
      <c r="IN671"/>
      <c r="IO671"/>
      <c r="IP671"/>
      <c r="IQ671"/>
      <c r="IR671"/>
      <c r="IS671"/>
      <c r="IT671"/>
      <c r="IU671"/>
      <c r="IV671"/>
    </row>
    <row r="672" spans="1:256" s="5" customFormat="1" hidden="1" outlineLevel="2" x14ac:dyDescent="0.2">
      <c r="A672" s="18"/>
      <c r="B672" s="18"/>
      <c r="C672" s="36"/>
      <c r="D672" s="485"/>
      <c r="E672" s="283">
        <v>9</v>
      </c>
      <c r="F672" s="38"/>
      <c r="G672" s="306"/>
      <c r="H672" s="308"/>
      <c r="I672" s="308"/>
      <c r="J672" s="308"/>
      <c r="K672" s="308"/>
      <c r="L672" s="308"/>
      <c r="M672" s="308"/>
      <c r="N672" s="308"/>
      <c r="O672" s="307"/>
      <c r="P672" s="164">
        <f>IF(A15taxstdlife="n/a","n/a",IF(P$3&gt;(A15taxstdlife+$E672),((Input!$O$157+Input!$O$123)*$O$7)-SUM($O672:O672),((Input!$O$157+Input!$O$123)*$O$7)/A15taxstdlife))</f>
        <v>0</v>
      </c>
      <c r="Q672" s="164">
        <f>IF(A15taxstdlife="n/a","n/a",IF(Q$3&gt;(A15taxstdlife+$E672),((Input!$O$157+Input!$O$123)*$O$7)-SUM($O672:P672),((Input!$O$157+Input!$O$123)*$O$7)/A15taxstdlife))</f>
        <v>0</v>
      </c>
      <c r="R672" s="164">
        <f>IF(A15taxstdlife="n/a","n/a",IF(R$3&gt;(A15taxstdlife+$E672),((Input!$O$157+Input!$O$123)*$O$7)-SUM($O672:Q672),((Input!$O$157+Input!$O$123)*$O$7)/A15taxstdlife))</f>
        <v>0</v>
      </c>
      <c r="S672" s="164">
        <f>IF(A15taxstdlife="n/a","n/a",IF(S$3&gt;(A15taxstdlife+$E672),((Input!$O$157+Input!$O$123)*$O$7)-SUM($O672:R672),((Input!$O$157+Input!$O$123)*$O$7)/A15taxstdlife))</f>
        <v>0</v>
      </c>
      <c r="T672" s="164">
        <f>IF(A15taxstdlife="n/a","n/a",IF(T$3&gt;(A15taxstdlife+$E672),((Input!$O$157+Input!$O$123)*$O$7)-SUM($O672:S672),((Input!$O$157+Input!$O$123)*$O$7)/A15taxstdlife))</f>
        <v>0</v>
      </c>
      <c r="U672" s="164">
        <f>IF(A15taxstdlife="n/a","n/a",IF(U$3&gt;(A15taxstdlife+$E672),((Input!$O$157+Input!$O$123)*$O$7)-SUM($O672:T672),((Input!$O$157+Input!$O$123)*$O$7)/A15taxstdlife))</f>
        <v>0</v>
      </c>
      <c r="V672" s="164">
        <f>IF(A15taxstdlife="n/a","n/a",IF(V$3&gt;(A15taxstdlife+$E672),((Input!$O$157+Input!$O$123)*$O$7)-SUM($O672:U672),((Input!$O$157+Input!$O$123)*$O$7)/A15taxstdlife))</f>
        <v>0</v>
      </c>
      <c r="W672" s="164">
        <f>IF(A15taxstdlife="n/a","n/a",IF(W$3&gt;(A15taxstdlife+$E672),((Input!$O$157+Input!$O$123)*$O$7)-SUM($O672:V672),((Input!$O$157+Input!$O$123)*$O$7)/A15taxstdlife))</f>
        <v>0</v>
      </c>
      <c r="X672" s="164">
        <f>IF(A15taxstdlife="n/a","n/a",IF(X$3&gt;(A15taxstdlife+$E672),((Input!$O$157+Input!$O$123)*$O$7)-SUM($O672:W672),((Input!$O$157+Input!$O$123)*$O$7)/A15taxstdlife))</f>
        <v>0</v>
      </c>
      <c r="Y672" s="164">
        <f>IF(A15taxstdlife="n/a","n/a",IF(Y$3&gt;(A15taxstdlife+$E672),((Input!$O$157+Input!$O$123)*$O$7)-SUM($O672:X672),((Input!$O$157+Input!$O$123)*$O$7)/A15taxstdlife))</f>
        <v>0</v>
      </c>
      <c r="Z672" s="164">
        <f>IF(A15taxstdlife="n/a","n/a",IF(Z$3&gt;(A15taxstdlife+$E672),((Input!$O$157+Input!$O$123)*$O$7)-SUM($O672:Y672),((Input!$O$157+Input!$O$123)*$O$7)/A15taxstdlife))</f>
        <v>0</v>
      </c>
      <c r="AA672" s="164">
        <f>IF(A15taxstdlife="n/a","n/a",IF(AA$3&gt;(A15taxstdlife+$E672),((Input!$O$157+Input!$O$123)*$O$7)-SUM($O672:Z672),((Input!$O$157+Input!$O$123)*$O$7)/A15taxstdlife))</f>
        <v>0</v>
      </c>
      <c r="AB672" s="164">
        <f>IF(A15taxstdlife="n/a","n/a",IF(AB$3&gt;(A15taxstdlife+$E672),((Input!$O$157+Input!$O$123)*$O$7)-SUM($O672:AA672),((Input!$O$157+Input!$O$123)*$O$7)/A15taxstdlife))</f>
        <v>0</v>
      </c>
      <c r="AC672" s="164">
        <f>IF(A15taxstdlife="n/a","n/a",IF(AC$3&gt;(A15taxstdlife+$E672),((Input!$O$157+Input!$O$123)*$O$7)-SUM($O672:AB672),((Input!$O$157+Input!$O$123)*$O$7)/A15taxstdlife))</f>
        <v>0</v>
      </c>
      <c r="AD672" s="164">
        <f>IF(A15taxstdlife="n/a","n/a",IF(AD$3&gt;(A15taxstdlife+$E672),((Input!$O$157+Input!$O$123)*$O$7)-SUM($O672:AC672),((Input!$O$157+Input!$O$123)*$O$7)/A15taxstdlife))</f>
        <v>0</v>
      </c>
      <c r="AE672" s="164">
        <f>IF(A15taxstdlife="n/a","n/a",IF(AE$3&gt;(A15taxstdlife+$E672),((Input!$O$157+Input!$O$123)*$O$7)-SUM($O672:AD672),((Input!$O$157+Input!$O$123)*$O$7)/A15taxstdlife))</f>
        <v>0</v>
      </c>
      <c r="AF672" s="164">
        <f>IF(A15taxstdlife="n/a","n/a",IF(AF$3&gt;(A15taxstdlife+$E672),((Input!$O$157+Input!$O$123)*$O$7)-SUM($O672:AE672),((Input!$O$157+Input!$O$123)*$O$7)/A15taxstdlife))</f>
        <v>0</v>
      </c>
      <c r="AG672" s="164">
        <f>IF(A15taxstdlife="n/a","n/a",IF(AG$3&gt;(A15taxstdlife+$E672),((Input!$O$157+Input!$O$123)*$O$7)-SUM($O672:AF672),((Input!$O$157+Input!$O$123)*$O$7)/A15taxstdlife))</f>
        <v>0</v>
      </c>
      <c r="AH672" s="164">
        <f>IF(A15taxstdlife="n/a","n/a",IF(AH$3&gt;(A15taxstdlife+$E672),((Input!$O$157+Input!$O$123)*$O$7)-SUM($O672:AG672),((Input!$O$157+Input!$O$123)*$O$7)/A15taxstdlife))</f>
        <v>0</v>
      </c>
      <c r="AI672" s="164">
        <f>IF(A15taxstdlife="n/a","n/a",IF(AI$3&gt;(A15taxstdlife+$E672),((Input!$O$157+Input!$O$123)*$O$7)-SUM($O672:AH672),((Input!$O$157+Input!$O$123)*$O$7)/A15taxstdlife))</f>
        <v>0</v>
      </c>
      <c r="AJ672" s="164">
        <f>IF(A15taxstdlife="n/a","n/a",IF(AJ$3&gt;(A15taxstdlife+$E672),((Input!$O$157+Input!$O$123)*$O$7)-SUM($O672:AI672),((Input!$O$157+Input!$O$123)*$O$7)/A15taxstdlife))</f>
        <v>0</v>
      </c>
      <c r="AK672" s="164">
        <f>IF(A15taxstdlife="n/a","n/a",IF(AK$3&gt;(A15taxstdlife+$E672),((Input!$O$157+Input!$O$123)*$O$7)-SUM($O672:AJ672),((Input!$O$157+Input!$O$123)*$O$7)/A15taxstdlife))</f>
        <v>0</v>
      </c>
      <c r="AL672" s="164">
        <f>IF(A15taxstdlife="n/a","n/a",IF(AL$3&gt;(A15taxstdlife+$E672),((Input!$O$157+Input!$O$123)*$O$7)-SUM($O672:AK672),((Input!$O$157+Input!$O$123)*$O$7)/A15taxstdlife))</f>
        <v>0</v>
      </c>
      <c r="AM672" s="164">
        <f>IF(A15taxstdlife="n/a","n/a",IF(AM$3&gt;(A15taxstdlife+$E672),((Input!$O$157+Input!$O$123)*$O$7)-SUM($O672:AL672),((Input!$O$157+Input!$O$123)*$O$7)/A15taxstdlife))</f>
        <v>0</v>
      </c>
      <c r="AN672" s="164">
        <f>IF(A15taxstdlife="n/a","n/a",IF(AN$3&gt;(A15taxstdlife+$E672),((Input!$O$157+Input!$O$123)*$O$7)-SUM($O672:AM672),((Input!$O$157+Input!$O$123)*$O$7)/A15taxstdlife))</f>
        <v>0</v>
      </c>
      <c r="AO672" s="164">
        <f>IF(A15taxstdlife="n/a","n/a",IF(AO$3&gt;(A15taxstdlife+$E672),((Input!$O$157+Input!$O$123)*$O$7)-SUM($O672:AN672),((Input!$O$157+Input!$O$123)*$O$7)/A15taxstdlife))</f>
        <v>0</v>
      </c>
      <c r="AP672" s="164">
        <f>IF(A15taxstdlife="n/a","n/a",IF(AP$3&gt;(A15taxstdlife+$E672),((Input!$O$157+Input!$O$123)*$O$7)-SUM($O672:AO672),((Input!$O$157+Input!$O$123)*$O$7)/A15taxstdlife))</f>
        <v>0</v>
      </c>
      <c r="AQ672" s="164">
        <f>IF(A15taxstdlife="n/a","n/a",IF(AQ$3&gt;(A15taxstdlife+$E672),((Input!$O$157+Input!$O$123)*$O$7)-SUM($O672:AP672),((Input!$O$157+Input!$O$123)*$O$7)/A15taxstdlife))</f>
        <v>0</v>
      </c>
      <c r="AR672" s="164">
        <f>IF(A15taxstdlife="n/a","n/a",IF(AR$3&gt;(A15taxstdlife+$E672),((Input!$O$157+Input!$O$123)*$O$7)-SUM($O672:AQ672),((Input!$O$157+Input!$O$123)*$O$7)/A15taxstdlife))</f>
        <v>0</v>
      </c>
      <c r="AS672" s="164">
        <f>IF(A15taxstdlife="n/a","n/a",IF(AS$3&gt;(A15taxstdlife+$E672),((Input!$O$157+Input!$O$123)*$O$7)-SUM($O672:AR672),((Input!$O$157+Input!$O$123)*$O$7)/A15taxstdlife))</f>
        <v>0</v>
      </c>
      <c r="AT672" s="164">
        <f>IF(A15taxstdlife="n/a","n/a",IF(AT$3&gt;(A15taxstdlife+$E672),((Input!$O$157+Input!$O$123)*$O$7)-SUM($O672:AS672),((Input!$O$157+Input!$O$123)*$O$7)/A15taxstdlife))</f>
        <v>0</v>
      </c>
      <c r="AU672" s="164">
        <f>IF(A15taxstdlife="n/a","n/a",IF(AU$3&gt;(A15taxstdlife+$E672),((Input!$O$157+Input!$O$123)*$O$7)-SUM($O672:AT672),((Input!$O$157+Input!$O$123)*$O$7)/A15taxstdlife))</f>
        <v>0</v>
      </c>
      <c r="AV672" s="164">
        <f>IF(A15taxstdlife="n/a","n/a",IF(AV$3&gt;(A15taxstdlife+$E672),((Input!$O$157+Input!$O$123)*$O$7)-SUM($O672:AU672),((Input!$O$157+Input!$O$123)*$O$7)/A15taxstdlife))</f>
        <v>0</v>
      </c>
      <c r="AW672" s="164">
        <f>IF(A15taxstdlife="n/a","n/a",IF(AW$3&gt;(A15taxstdlife+$E672),((Input!$O$157+Input!$O$123)*$O$7)-SUM($O672:AV672),((Input!$O$157+Input!$O$123)*$O$7)/A15taxstdlife))</f>
        <v>0</v>
      </c>
      <c r="AX672" s="164">
        <f>IF(A15taxstdlife="n/a","n/a",IF(AX$3&gt;(A15taxstdlife+$E672),((Input!$O$157+Input!$O$123)*$O$7)-SUM($O672:AW672),((Input!$O$157+Input!$O$123)*$O$7)/A15taxstdlife))</f>
        <v>0</v>
      </c>
      <c r="AY672" s="164">
        <f>IF(A15taxstdlife="n/a","n/a",IF(AY$3&gt;(A15taxstdlife+$E672),((Input!$O$157+Input!$O$123)*$O$7)-SUM($O672:AX672),((Input!$O$157+Input!$O$123)*$O$7)/A15taxstdlife))</f>
        <v>0</v>
      </c>
      <c r="AZ672" s="164">
        <f>IF(A15taxstdlife="n/a","n/a",IF(AZ$3&gt;(A15taxstdlife+$E672),((Input!$O$157+Input!$O$123)*$O$7)-SUM($O672:AY672),((Input!$O$157+Input!$O$123)*$O$7)/A15taxstdlife))</f>
        <v>0</v>
      </c>
      <c r="BA672" s="164">
        <f>IF(A15taxstdlife="n/a","n/a",IF(BA$3&gt;(A15taxstdlife+$E672),((Input!$O$157+Input!$O$123)*$O$7)-SUM($O672:AZ672),((Input!$O$157+Input!$O$123)*$O$7)/A15taxstdlife))</f>
        <v>0</v>
      </c>
      <c r="BB672" s="164">
        <f>IF(A15taxstdlife="n/a","n/a",IF(BB$3&gt;(A15taxstdlife+$E672),((Input!$O$157+Input!$O$123)*$O$7)-SUM($O672:BA672),((Input!$O$157+Input!$O$123)*$O$7)/A15taxstdlife))</f>
        <v>0</v>
      </c>
      <c r="BC672" s="164">
        <f>IF(A15taxstdlife="n/a","n/a",IF(BC$3&gt;(A15taxstdlife+$E672),((Input!$O$157+Input!$O$123)*$O$7)-SUM($O672:BB672),((Input!$O$157+Input!$O$123)*$O$7)/A15taxstdlife))</f>
        <v>0</v>
      </c>
      <c r="BD672" s="164">
        <f>IF(A15taxstdlife="n/a","n/a",IF(BD$3&gt;(A15taxstdlife+$E672),((Input!$O$157+Input!$O$123)*$O$7)-SUM($O672:BC672),((Input!$O$157+Input!$O$123)*$O$7)/A15taxstdlife))</f>
        <v>0</v>
      </c>
      <c r="BE672" s="164">
        <f>IF(A15taxstdlife="n/a","n/a",IF(BE$3&gt;(A15taxstdlife+$E672),((Input!$O$157+Input!$O$123)*$O$7)-SUM($O672:BD672),((Input!$O$157+Input!$O$123)*$O$7)/A15taxstdlife))</f>
        <v>0</v>
      </c>
      <c r="BF672" s="164">
        <f>IF(A15taxstdlife="n/a","n/a",IF(BF$3&gt;(A15taxstdlife+$E672),((Input!$O$157+Input!$O$123)*$O$7)-SUM($O672:BE672),((Input!$O$157+Input!$O$123)*$O$7)/A15taxstdlife))</f>
        <v>0</v>
      </c>
      <c r="BG672" s="164">
        <f>IF(A15taxstdlife="n/a","n/a",IF(BG$3&gt;(A15taxstdlife+$E672),((Input!$O$157+Input!$O$123)*$O$7)-SUM($O672:BF672),((Input!$O$157+Input!$O$123)*$O$7)/A15taxstdlife))</f>
        <v>0</v>
      </c>
      <c r="BH672" s="164">
        <f>IF(A15taxstdlife="n/a","n/a",IF(BH$3&gt;(A15taxstdlife+$E672),((Input!$O$157+Input!$O$123)*$O$7)-SUM($O672:BG672),((Input!$O$157+Input!$O$123)*$O$7)/A15taxstdlife))</f>
        <v>0</v>
      </c>
      <c r="BI672" s="164">
        <f>IF(A15taxstdlife="n/a","n/a",IF(BI$3&gt;(A15taxstdlife+$E672),((Input!$O$157+Input!$O$123)*$O$7)-SUM($O672:BH672),((Input!$O$157+Input!$O$123)*$O$7)/A15taxstdlife))</f>
        <v>0</v>
      </c>
      <c r="BJ672" s="18"/>
      <c r="BK672" s="18"/>
      <c r="BL672"/>
      <c r="BM672"/>
      <c r="BN672"/>
      <c r="BO672"/>
      <c r="BP672"/>
      <c r="BQ672"/>
      <c r="BR672"/>
      <c r="BS672"/>
      <c r="BT672"/>
      <c r="BU672"/>
      <c r="BV672"/>
      <c r="BW672"/>
      <c r="BX672"/>
      <c r="BY672"/>
      <c r="BZ672"/>
      <c r="CA672"/>
      <c r="CB672"/>
      <c r="CC672"/>
      <c r="CD672"/>
      <c r="CE672"/>
      <c r="CF672"/>
      <c r="CG672"/>
      <c r="CH672"/>
      <c r="CI672"/>
      <c r="CJ672"/>
      <c r="CK672"/>
      <c r="CL672"/>
      <c r="CM672"/>
      <c r="CN672"/>
      <c r="CO672"/>
      <c r="CP672"/>
      <c r="CQ672"/>
      <c r="CR672"/>
      <c r="CS672"/>
      <c r="CT672"/>
      <c r="CU672"/>
      <c r="CV672"/>
      <c r="CW672"/>
      <c r="CX672"/>
      <c r="CY672"/>
      <c r="CZ672"/>
      <c r="DA672"/>
      <c r="DB672"/>
      <c r="DC672"/>
      <c r="DD672"/>
      <c r="DE672"/>
      <c r="DF672"/>
      <c r="DG672"/>
      <c r="DH672"/>
      <c r="DI672"/>
      <c r="DJ672"/>
      <c r="DK672"/>
      <c r="DL672"/>
      <c r="DM672"/>
      <c r="DN672"/>
      <c r="DO672"/>
      <c r="DP672"/>
      <c r="DQ672"/>
      <c r="DR672"/>
      <c r="DS672"/>
      <c r="DT672"/>
      <c r="DU672"/>
      <c r="DV672"/>
      <c r="DW672"/>
      <c r="DX672"/>
      <c r="DY672"/>
      <c r="DZ672"/>
      <c r="EA672"/>
      <c r="EB672"/>
      <c r="EC672"/>
      <c r="ED672"/>
      <c r="EE672"/>
      <c r="EF672"/>
      <c r="EG672"/>
      <c r="EH672"/>
      <c r="EI672"/>
      <c r="EJ672"/>
      <c r="EK672"/>
      <c r="EL672"/>
      <c r="EM672"/>
      <c r="EN672"/>
      <c r="EO672"/>
      <c r="EP672"/>
      <c r="EQ672"/>
      <c r="ER672"/>
      <c r="ES672"/>
      <c r="ET672"/>
      <c r="EU672"/>
      <c r="EV672"/>
      <c r="EW672"/>
      <c r="EX672"/>
      <c r="EY672"/>
      <c r="EZ672"/>
      <c r="FA672"/>
      <c r="FB672"/>
      <c r="FC672"/>
      <c r="FD672"/>
      <c r="FE672"/>
      <c r="FF672"/>
      <c r="FG672"/>
      <c r="FH672"/>
      <c r="FI672"/>
      <c r="FJ672"/>
      <c r="FK672"/>
      <c r="FL672"/>
      <c r="FM672"/>
      <c r="FN672"/>
      <c r="FO672"/>
      <c r="FP672"/>
      <c r="FQ672"/>
      <c r="FR672"/>
      <c r="FS672"/>
      <c r="FT672"/>
      <c r="FU672"/>
      <c r="FV672"/>
      <c r="FW672"/>
      <c r="FX672"/>
      <c r="FY672"/>
      <c r="FZ672"/>
      <c r="GA672"/>
      <c r="GB672"/>
      <c r="GC672"/>
      <c r="GD672"/>
      <c r="GE672"/>
      <c r="GF672"/>
      <c r="GG672"/>
      <c r="GH672"/>
      <c r="GI672"/>
      <c r="GJ672"/>
      <c r="GK672"/>
      <c r="GL672"/>
      <c r="GM672"/>
      <c r="GN672"/>
      <c r="GO672"/>
      <c r="GP672"/>
      <c r="GQ672"/>
      <c r="GR672"/>
      <c r="GS672"/>
      <c r="GT672"/>
      <c r="GU672"/>
      <c r="GV672"/>
      <c r="GW672"/>
      <c r="GX672"/>
      <c r="GY672"/>
      <c r="GZ672"/>
      <c r="HA672"/>
      <c r="HB672"/>
      <c r="HC672"/>
      <c r="HD672"/>
      <c r="HE672"/>
      <c r="HF672"/>
      <c r="HG672"/>
      <c r="HH672"/>
      <c r="HI672"/>
      <c r="HJ672"/>
      <c r="HK672"/>
      <c r="HL672"/>
      <c r="HM672"/>
      <c r="HN672"/>
      <c r="HO672"/>
      <c r="HP672"/>
      <c r="HQ672"/>
      <c r="HR672"/>
      <c r="HS672"/>
      <c r="HT672"/>
      <c r="HU672"/>
      <c r="HV672"/>
      <c r="HW672"/>
      <c r="HX672"/>
      <c r="HY672"/>
      <c r="HZ672"/>
      <c r="IA672"/>
      <c r="IB672"/>
      <c r="IC672"/>
      <c r="ID672"/>
      <c r="IE672"/>
      <c r="IF672"/>
      <c r="IG672"/>
      <c r="IH672"/>
      <c r="II672"/>
      <c r="IJ672"/>
      <c r="IK672"/>
      <c r="IL672"/>
      <c r="IM672"/>
      <c r="IN672"/>
      <c r="IO672"/>
      <c r="IP672"/>
      <c r="IQ672"/>
      <c r="IR672"/>
      <c r="IS672"/>
      <c r="IT672"/>
      <c r="IU672"/>
      <c r="IV672"/>
    </row>
    <row r="673" spans="1:256" s="5" customFormat="1" hidden="1" outlineLevel="2" x14ac:dyDescent="0.2">
      <c r="A673" s="18"/>
      <c r="B673" s="18"/>
      <c r="C673" s="36"/>
      <c r="D673" s="485"/>
      <c r="E673" s="284">
        <v>10</v>
      </c>
      <c r="F673" s="38"/>
      <c r="G673" s="306"/>
      <c r="H673" s="308"/>
      <c r="I673" s="308"/>
      <c r="J673" s="308"/>
      <c r="K673" s="308"/>
      <c r="L673" s="308"/>
      <c r="M673" s="308"/>
      <c r="N673" s="308"/>
      <c r="O673" s="308"/>
      <c r="P673" s="307"/>
      <c r="Q673" s="164">
        <f>IF(A15taxstdlife="n/a","n/a",IF(Q$3&gt;(A15taxstdlife+$E673),((Input!$P$157+Input!$P$123)*$P$7)-SUM($P673:P673),((Input!$P$157+Input!$P$123)*$P$7)/A15taxstdlife))</f>
        <v>0</v>
      </c>
      <c r="R673" s="164">
        <f>IF(A15taxstdlife="n/a","n/a",IF(R$3&gt;(A15taxstdlife+$E673),((Input!$P$157+Input!$P$123)*$P$7)-SUM($P673:Q673),((Input!$P$157+Input!$P$123)*$P$7)/A15taxstdlife))</f>
        <v>0</v>
      </c>
      <c r="S673" s="164">
        <f>IF(A15taxstdlife="n/a","n/a",IF(S$3&gt;(A15taxstdlife+$E673),((Input!$P$157+Input!$P$123)*$P$7)-SUM($P673:R673),((Input!$P$157+Input!$P$123)*$P$7)/A15taxstdlife))</f>
        <v>0</v>
      </c>
      <c r="T673" s="164">
        <f>IF(A15taxstdlife="n/a","n/a",IF(T$3&gt;(A15taxstdlife+$E673),((Input!$P$157+Input!$P$123)*$P$7)-SUM($P673:S673),((Input!$P$157+Input!$P$123)*$P$7)/A15taxstdlife))</f>
        <v>0</v>
      </c>
      <c r="U673" s="164">
        <f>IF(A15taxstdlife="n/a","n/a",IF(U$3&gt;(A15taxstdlife+$E673),((Input!$P$157+Input!$P$123)*$P$7)-SUM($P673:T673),((Input!$P$157+Input!$P$123)*$P$7)/A15taxstdlife))</f>
        <v>0</v>
      </c>
      <c r="V673" s="164">
        <f>IF(A15taxstdlife="n/a","n/a",IF(V$3&gt;(A15taxstdlife+$E673),((Input!$P$157+Input!$P$123)*$P$7)-SUM($P673:U673),((Input!$P$157+Input!$P$123)*$P$7)/A15taxstdlife))</f>
        <v>0</v>
      </c>
      <c r="W673" s="164">
        <f>IF(A15taxstdlife="n/a","n/a",IF(W$3&gt;(A15taxstdlife+$E673),((Input!$P$157+Input!$P$123)*$P$7)-SUM($P673:V673),((Input!$P$157+Input!$P$123)*$P$7)/A15taxstdlife))</f>
        <v>0</v>
      </c>
      <c r="X673" s="164">
        <f>IF(A15taxstdlife="n/a","n/a",IF(X$3&gt;(A15taxstdlife+$E673),((Input!$P$157+Input!$P$123)*$P$7)-SUM($P673:W673),((Input!$P$157+Input!$P$123)*$P$7)/A15taxstdlife))</f>
        <v>0</v>
      </c>
      <c r="Y673" s="164">
        <f>IF(A15taxstdlife="n/a","n/a",IF(Y$3&gt;(A15taxstdlife+$E673),((Input!$P$157+Input!$P$123)*$P$7)-SUM($P673:X673),((Input!$P$157+Input!$P$123)*$P$7)/A15taxstdlife))</f>
        <v>0</v>
      </c>
      <c r="Z673" s="164">
        <f>IF(A15taxstdlife="n/a","n/a",IF(Z$3&gt;(A15taxstdlife+$E673),((Input!$P$157+Input!$P$123)*$P$7)-SUM($P673:Y673),((Input!$P$157+Input!$P$123)*$P$7)/A15taxstdlife))</f>
        <v>0</v>
      </c>
      <c r="AA673" s="164">
        <f>IF(A15taxstdlife="n/a","n/a",IF(AA$3&gt;(A15taxstdlife+$E673),((Input!$P$157+Input!$P$123)*$P$7)-SUM($P673:Z673),((Input!$P$157+Input!$P$123)*$P$7)/A15taxstdlife))</f>
        <v>0</v>
      </c>
      <c r="AB673" s="164">
        <f>IF(A15taxstdlife="n/a","n/a",IF(AB$3&gt;(A15taxstdlife+$E673),((Input!$P$157+Input!$P$123)*$P$7)-SUM($P673:AA673),((Input!$P$157+Input!$P$123)*$P$7)/A15taxstdlife))</f>
        <v>0</v>
      </c>
      <c r="AC673" s="164">
        <f>IF(A15taxstdlife="n/a","n/a",IF(AC$3&gt;(A15taxstdlife+$E673),((Input!$P$157+Input!$P$123)*$P$7)-SUM($P673:AB673),((Input!$P$157+Input!$P$123)*$P$7)/A15taxstdlife))</f>
        <v>0</v>
      </c>
      <c r="AD673" s="164">
        <f>IF(A15taxstdlife="n/a","n/a",IF(AD$3&gt;(A15taxstdlife+$E673),((Input!$P$157+Input!$P$123)*$P$7)-SUM($P673:AC673),((Input!$P$157+Input!$P$123)*$P$7)/A15taxstdlife))</f>
        <v>0</v>
      </c>
      <c r="AE673" s="164">
        <f>IF(A15taxstdlife="n/a","n/a",IF(AE$3&gt;(A15taxstdlife+$E673),((Input!$P$157+Input!$P$123)*$P$7)-SUM($P673:AD673),((Input!$P$157+Input!$P$123)*$P$7)/A15taxstdlife))</f>
        <v>0</v>
      </c>
      <c r="AF673" s="164">
        <f>IF(A15taxstdlife="n/a","n/a",IF(AF$3&gt;(A15taxstdlife+$E673),((Input!$P$157+Input!$P$123)*$P$7)-SUM($P673:AE673),((Input!$P$157+Input!$P$123)*$P$7)/A15taxstdlife))</f>
        <v>0</v>
      </c>
      <c r="AG673" s="164">
        <f>IF(A15taxstdlife="n/a","n/a",IF(AG$3&gt;(A15taxstdlife+$E673),((Input!$P$157+Input!$P$123)*$P$7)-SUM($P673:AF673),((Input!$P$157+Input!$P$123)*$P$7)/A15taxstdlife))</f>
        <v>0</v>
      </c>
      <c r="AH673" s="164">
        <f>IF(A15taxstdlife="n/a","n/a",IF(AH$3&gt;(A15taxstdlife+$E673),((Input!$P$157+Input!$P$123)*$P$7)-SUM($P673:AG673),((Input!$P$157+Input!$P$123)*$P$7)/A15taxstdlife))</f>
        <v>0</v>
      </c>
      <c r="AI673" s="164">
        <f>IF(A15taxstdlife="n/a","n/a",IF(AI$3&gt;(A15taxstdlife+$E673),((Input!$P$157+Input!$P$123)*$P$7)-SUM($P673:AH673),((Input!$P$157+Input!$P$123)*$P$7)/A15taxstdlife))</f>
        <v>0</v>
      </c>
      <c r="AJ673" s="164">
        <f>IF(A15taxstdlife="n/a","n/a",IF(AJ$3&gt;(A15taxstdlife+$E673),((Input!$P$157+Input!$P$123)*$P$7)-SUM($P673:AI673),((Input!$P$157+Input!$P$123)*$P$7)/A15taxstdlife))</f>
        <v>0</v>
      </c>
      <c r="AK673" s="164">
        <f>IF(A15taxstdlife="n/a","n/a",IF(AK$3&gt;(A15taxstdlife+$E673),((Input!$P$157+Input!$P$123)*$P$7)-SUM($P673:AJ673),((Input!$P$157+Input!$P$123)*$P$7)/A15taxstdlife))</f>
        <v>0</v>
      </c>
      <c r="AL673" s="164">
        <f>IF(A15taxstdlife="n/a","n/a",IF(AL$3&gt;(A15taxstdlife+$E673),((Input!$P$157+Input!$P$123)*$P$7)-SUM($P673:AK673),((Input!$P$157+Input!$P$123)*$P$7)/A15taxstdlife))</f>
        <v>0</v>
      </c>
      <c r="AM673" s="164">
        <f>IF(A15taxstdlife="n/a","n/a",IF(AM$3&gt;(A15taxstdlife+$E673),((Input!$P$157+Input!$P$123)*$P$7)-SUM($P673:AL673),((Input!$P$157+Input!$P$123)*$P$7)/A15taxstdlife))</f>
        <v>0</v>
      </c>
      <c r="AN673" s="164">
        <f>IF(A15taxstdlife="n/a","n/a",IF(AN$3&gt;(A15taxstdlife+$E673),((Input!$P$157+Input!$P$123)*$P$7)-SUM($P673:AM673),((Input!$P$157+Input!$P$123)*$P$7)/A15taxstdlife))</f>
        <v>0</v>
      </c>
      <c r="AO673" s="164">
        <f>IF(A15taxstdlife="n/a","n/a",IF(AO$3&gt;(A15taxstdlife+$E673),((Input!$P$157+Input!$P$123)*$P$7)-SUM($P673:AN673),((Input!$P$157+Input!$P$123)*$P$7)/A15taxstdlife))</f>
        <v>0</v>
      </c>
      <c r="AP673" s="164">
        <f>IF(A15taxstdlife="n/a","n/a",IF(AP$3&gt;(A15taxstdlife+$E673),((Input!$P$157+Input!$P$123)*$P$7)-SUM($P673:AO673),((Input!$P$157+Input!$P$123)*$P$7)/A15taxstdlife))</f>
        <v>0</v>
      </c>
      <c r="AQ673" s="164">
        <f>IF(A15taxstdlife="n/a","n/a",IF(AQ$3&gt;(A15taxstdlife+$E673),((Input!$P$157+Input!$P$123)*$P$7)-SUM($P673:AP673),((Input!$P$157+Input!$P$123)*$P$7)/A15taxstdlife))</f>
        <v>0</v>
      </c>
      <c r="AR673" s="164">
        <f>IF(A15taxstdlife="n/a","n/a",IF(AR$3&gt;(A15taxstdlife+$E673),((Input!$P$157+Input!$P$123)*$P$7)-SUM($P673:AQ673),((Input!$P$157+Input!$P$123)*$P$7)/A15taxstdlife))</f>
        <v>0</v>
      </c>
      <c r="AS673" s="164">
        <f>IF(A15taxstdlife="n/a","n/a",IF(AS$3&gt;(A15taxstdlife+$E673),((Input!$P$157+Input!$P$123)*$P$7)-SUM($P673:AR673),((Input!$P$157+Input!$P$123)*$P$7)/A15taxstdlife))</f>
        <v>0</v>
      </c>
      <c r="AT673" s="164">
        <f>IF(A15taxstdlife="n/a","n/a",IF(AT$3&gt;(A15taxstdlife+$E673),((Input!$P$157+Input!$P$123)*$P$7)-SUM($P673:AS673),((Input!$P$157+Input!$P$123)*$P$7)/A15taxstdlife))</f>
        <v>0</v>
      </c>
      <c r="AU673" s="164">
        <f>IF(A15taxstdlife="n/a","n/a",IF(AU$3&gt;(A15taxstdlife+$E673),((Input!$P$157+Input!$P$123)*$P$7)-SUM($P673:AT673),((Input!$P$157+Input!$P$123)*$P$7)/A15taxstdlife))</f>
        <v>0</v>
      </c>
      <c r="AV673" s="164">
        <f>IF(A15taxstdlife="n/a","n/a",IF(AV$3&gt;(A15taxstdlife+$E673),((Input!$P$157+Input!$P$123)*$P$7)-SUM($P673:AU673),((Input!$P$157+Input!$P$123)*$P$7)/A15taxstdlife))</f>
        <v>0</v>
      </c>
      <c r="AW673" s="164">
        <f>IF(A15taxstdlife="n/a","n/a",IF(AW$3&gt;(A15taxstdlife+$E673),((Input!$P$157+Input!$P$123)*$P$7)-SUM($P673:AV673),((Input!$P$157+Input!$P$123)*$P$7)/A15taxstdlife))</f>
        <v>0</v>
      </c>
      <c r="AX673" s="164">
        <f>IF(A15taxstdlife="n/a","n/a",IF(AX$3&gt;(A15taxstdlife+$E673),((Input!$P$157+Input!$P$123)*$P$7)-SUM($P673:AW673),((Input!$P$157+Input!$P$123)*$P$7)/A15taxstdlife))</f>
        <v>0</v>
      </c>
      <c r="AY673" s="164">
        <f>IF(A15taxstdlife="n/a","n/a",IF(AY$3&gt;(A15taxstdlife+$E673),((Input!$P$157+Input!$P$123)*$P$7)-SUM($P673:AX673),((Input!$P$157+Input!$P$123)*$P$7)/A15taxstdlife))</f>
        <v>0</v>
      </c>
      <c r="AZ673" s="164">
        <f>IF(A15taxstdlife="n/a","n/a",IF(AZ$3&gt;(A15taxstdlife+$E673),((Input!$P$157+Input!$P$123)*$P$7)-SUM($P673:AY673),((Input!$P$157+Input!$P$123)*$P$7)/A15taxstdlife))</f>
        <v>0</v>
      </c>
      <c r="BA673" s="164">
        <f>IF(A15taxstdlife="n/a","n/a",IF(BA$3&gt;(A15taxstdlife+$E673),((Input!$P$157+Input!$P$123)*$P$7)-SUM($P673:AZ673),((Input!$P$157+Input!$P$123)*$P$7)/A15taxstdlife))</f>
        <v>0</v>
      </c>
      <c r="BB673" s="164">
        <f>IF(A15taxstdlife="n/a","n/a",IF(BB$3&gt;(A15taxstdlife+$E673),((Input!$P$157+Input!$P$123)*$P$7)-SUM($P673:BA673),((Input!$P$157+Input!$P$123)*$P$7)/A15taxstdlife))</f>
        <v>0</v>
      </c>
      <c r="BC673" s="164">
        <f>IF(A15taxstdlife="n/a","n/a",IF(BC$3&gt;(A15taxstdlife+$E673),((Input!$P$157+Input!$P$123)*$P$7)-SUM($P673:BB673),((Input!$P$157+Input!$P$123)*$P$7)/A15taxstdlife))</f>
        <v>0</v>
      </c>
      <c r="BD673" s="164">
        <f>IF(A15taxstdlife="n/a","n/a",IF(BD$3&gt;(A15taxstdlife+$E673),((Input!$P$157+Input!$P$123)*$P$7)-SUM($P673:BC673),((Input!$P$157+Input!$P$123)*$P$7)/A15taxstdlife))</f>
        <v>0</v>
      </c>
      <c r="BE673" s="164">
        <f>IF(A15taxstdlife="n/a","n/a",IF(BE$3&gt;(A15taxstdlife+$E673),((Input!$P$157+Input!$P$123)*$P$7)-SUM($P673:BD673),((Input!$P$157+Input!$P$123)*$P$7)/A15taxstdlife))</f>
        <v>0</v>
      </c>
      <c r="BF673" s="164">
        <f>IF(A15taxstdlife="n/a","n/a",IF(BF$3&gt;(A15taxstdlife+$E673),((Input!$P$157+Input!$P$123)*$P$7)-SUM($P673:BE673),((Input!$P$157+Input!$P$123)*$P$7)/A15taxstdlife))</f>
        <v>0</v>
      </c>
      <c r="BG673" s="164">
        <f>IF(A15taxstdlife="n/a","n/a",IF(BG$3&gt;(A15taxstdlife+$E673),((Input!$P$157+Input!$P$123)*$P$7)-SUM($P673:BF673),((Input!$P$157+Input!$P$123)*$P$7)/A15taxstdlife))</f>
        <v>0</v>
      </c>
      <c r="BH673" s="164">
        <f>IF(A15taxstdlife="n/a","n/a",IF(BH$3&gt;(A15taxstdlife+$E673),((Input!$P$157+Input!$P$123)*$P$7)-SUM($P673:BG673),((Input!$P$157+Input!$P$123)*$P$7)/A15taxstdlife))</f>
        <v>0</v>
      </c>
      <c r="BI673" s="164">
        <f>IF(A15taxstdlife="n/a","n/a",IF(BI$3&gt;(A15taxstdlife+$E673),((Input!$P$157+Input!$P$123)*$P$7)-SUM($P673:BH673),((Input!$P$157+Input!$P$123)*$P$7)/A15taxstdlife))</f>
        <v>0</v>
      </c>
      <c r="BJ673" s="18"/>
      <c r="BK673" s="18"/>
      <c r="BL673"/>
      <c r="BM673"/>
      <c r="BN673"/>
      <c r="BO673"/>
      <c r="BP673"/>
      <c r="BQ673"/>
      <c r="BR673"/>
      <c r="BS673"/>
      <c r="BT673"/>
      <c r="BU673"/>
      <c r="BV673"/>
      <c r="BW673"/>
      <c r="BX673"/>
      <c r="BY673"/>
      <c r="BZ673"/>
      <c r="CA673"/>
      <c r="CB673"/>
      <c r="CC673"/>
      <c r="CD673"/>
      <c r="CE673"/>
      <c r="CF673"/>
      <c r="CG673"/>
      <c r="CH673"/>
      <c r="CI673"/>
      <c r="CJ673"/>
      <c r="CK673"/>
      <c r="CL673"/>
      <c r="CM673"/>
      <c r="CN673"/>
      <c r="CO673"/>
      <c r="CP673"/>
      <c r="CQ673"/>
      <c r="CR673"/>
      <c r="CS673"/>
      <c r="CT673"/>
      <c r="CU673"/>
      <c r="CV673"/>
      <c r="CW673"/>
      <c r="CX673"/>
      <c r="CY673"/>
      <c r="CZ673"/>
      <c r="DA673"/>
      <c r="DB673"/>
      <c r="DC673"/>
      <c r="DD673"/>
      <c r="DE673"/>
      <c r="DF673"/>
      <c r="DG673"/>
      <c r="DH673"/>
      <c r="DI673"/>
      <c r="DJ673"/>
      <c r="DK673"/>
      <c r="DL673"/>
      <c r="DM673"/>
      <c r="DN673"/>
      <c r="DO673"/>
      <c r="DP673"/>
      <c r="DQ673"/>
      <c r="DR673"/>
      <c r="DS673"/>
      <c r="DT673"/>
      <c r="DU673"/>
      <c r="DV673"/>
      <c r="DW673"/>
      <c r="DX673"/>
      <c r="DY673"/>
      <c r="DZ673"/>
      <c r="EA673"/>
      <c r="EB673"/>
      <c r="EC673"/>
      <c r="ED673"/>
      <c r="EE673"/>
      <c r="EF673"/>
      <c r="EG673"/>
      <c r="EH673"/>
      <c r="EI673"/>
      <c r="EJ673"/>
      <c r="EK673"/>
      <c r="EL673"/>
      <c r="EM673"/>
      <c r="EN673"/>
      <c r="EO673"/>
      <c r="EP673"/>
      <c r="EQ673"/>
      <c r="ER673"/>
      <c r="ES673"/>
      <c r="ET673"/>
      <c r="EU673"/>
      <c r="EV673"/>
      <c r="EW673"/>
      <c r="EX673"/>
      <c r="EY673"/>
      <c r="EZ673"/>
      <c r="FA673"/>
      <c r="FB673"/>
      <c r="FC673"/>
      <c r="FD673"/>
      <c r="FE673"/>
      <c r="FF673"/>
      <c r="FG673"/>
      <c r="FH673"/>
      <c r="FI673"/>
      <c r="FJ673"/>
      <c r="FK673"/>
      <c r="FL673"/>
      <c r="FM673"/>
      <c r="FN673"/>
      <c r="FO673"/>
      <c r="FP673"/>
      <c r="FQ673"/>
      <c r="FR673"/>
      <c r="FS673"/>
      <c r="FT673"/>
      <c r="FU673"/>
      <c r="FV673"/>
      <c r="FW673"/>
      <c r="FX673"/>
      <c r="FY673"/>
      <c r="FZ673"/>
      <c r="GA673"/>
      <c r="GB673"/>
      <c r="GC673"/>
      <c r="GD673"/>
      <c r="GE673"/>
      <c r="GF673"/>
      <c r="GG673"/>
      <c r="GH673"/>
      <c r="GI673"/>
      <c r="GJ673"/>
      <c r="GK673"/>
      <c r="GL673"/>
      <c r="GM673"/>
      <c r="GN673"/>
      <c r="GO673"/>
      <c r="GP673"/>
      <c r="GQ673"/>
      <c r="GR673"/>
      <c r="GS673"/>
      <c r="GT673"/>
      <c r="GU673"/>
      <c r="GV673"/>
      <c r="GW673"/>
      <c r="GX673"/>
      <c r="GY673"/>
      <c r="GZ673"/>
      <c r="HA673"/>
      <c r="HB673"/>
      <c r="HC673"/>
      <c r="HD673"/>
      <c r="HE673"/>
      <c r="HF673"/>
      <c r="HG673"/>
      <c r="HH673"/>
      <c r="HI673"/>
      <c r="HJ673"/>
      <c r="HK673"/>
      <c r="HL673"/>
      <c r="HM673"/>
      <c r="HN673"/>
      <c r="HO673"/>
      <c r="HP673"/>
      <c r="HQ673"/>
      <c r="HR673"/>
      <c r="HS673"/>
      <c r="HT673"/>
      <c r="HU673"/>
      <c r="HV673"/>
      <c r="HW673"/>
      <c r="HX673"/>
      <c r="HY673"/>
      <c r="HZ673"/>
      <c r="IA673"/>
      <c r="IB673"/>
      <c r="IC673"/>
      <c r="ID673"/>
      <c r="IE673"/>
      <c r="IF673"/>
      <c r="IG673"/>
      <c r="IH673"/>
      <c r="II673"/>
      <c r="IJ673"/>
      <c r="IK673"/>
      <c r="IL673"/>
      <c r="IM673"/>
      <c r="IN673"/>
      <c r="IO673"/>
      <c r="IP673"/>
      <c r="IQ673"/>
      <c r="IR673"/>
      <c r="IS673"/>
      <c r="IT673"/>
      <c r="IU673"/>
      <c r="IV673"/>
    </row>
    <row r="674" spans="1:256" s="5" customFormat="1" hidden="1" outlineLevel="1" x14ac:dyDescent="0.2">
      <c r="A674" s="18"/>
      <c r="B674" s="18"/>
      <c r="C674" s="36" t="str">
        <f>Asset15</f>
        <v>Network control &amp; com systems</v>
      </c>
      <c r="D674" s="18"/>
      <c r="E674" s="18"/>
      <c r="F674" s="33"/>
      <c r="G674" s="159">
        <f t="shared" ref="G674:AL674" si="134">SUM(G662:G673)</f>
        <v>0.37852910193180933</v>
      </c>
      <c r="H674" s="159">
        <f t="shared" si="134"/>
        <v>0.37852910193180933</v>
      </c>
      <c r="I674" s="159">
        <f t="shared" si="134"/>
        <v>0.37852910193180933</v>
      </c>
      <c r="J674" s="159">
        <f t="shared" si="134"/>
        <v>0.37852910193180933</v>
      </c>
      <c r="K674" s="159">
        <f t="shared" si="134"/>
        <v>0.37852910193180933</v>
      </c>
      <c r="L674" s="159">
        <f t="shared" si="134"/>
        <v>0.37852910193180933</v>
      </c>
      <c r="M674" s="159">
        <f t="shared" si="134"/>
        <v>0.37852910193180933</v>
      </c>
      <c r="N674" s="159">
        <f t="shared" si="134"/>
        <v>0.37852910193180933</v>
      </c>
      <c r="O674" s="159">
        <f t="shared" si="134"/>
        <v>0.37852910193180933</v>
      </c>
      <c r="P674" s="159">
        <f t="shared" si="134"/>
        <v>0.37852910193180933</v>
      </c>
      <c r="Q674" s="159">
        <f t="shared" si="134"/>
        <v>0.37852910193180933</v>
      </c>
      <c r="R674" s="159">
        <f t="shared" si="134"/>
        <v>0.37852910193180933</v>
      </c>
      <c r="S674" s="159">
        <f t="shared" si="134"/>
        <v>0.37852910193180933</v>
      </c>
      <c r="T674" s="159">
        <f t="shared" si="134"/>
        <v>0.37852910193180933</v>
      </c>
      <c r="U674" s="159">
        <f t="shared" si="134"/>
        <v>0.37852910193180933</v>
      </c>
      <c r="V674" s="159">
        <f t="shared" si="134"/>
        <v>0.37852910193180933</v>
      </c>
      <c r="W674" s="159">
        <f t="shared" si="134"/>
        <v>0.37852910193180933</v>
      </c>
      <c r="X674" s="159">
        <f t="shared" si="134"/>
        <v>0.17756637193274205</v>
      </c>
      <c r="Y674" s="159">
        <f t="shared" si="134"/>
        <v>0</v>
      </c>
      <c r="Z674" s="159">
        <f t="shared" si="134"/>
        <v>0</v>
      </c>
      <c r="AA674" s="159">
        <f t="shared" si="134"/>
        <v>0</v>
      </c>
      <c r="AB674" s="159">
        <f t="shared" si="134"/>
        <v>0</v>
      </c>
      <c r="AC674" s="159">
        <f t="shared" si="134"/>
        <v>0</v>
      </c>
      <c r="AD674" s="159">
        <f t="shared" si="134"/>
        <v>0</v>
      </c>
      <c r="AE674" s="159">
        <f t="shared" si="134"/>
        <v>0</v>
      </c>
      <c r="AF674" s="159">
        <f t="shared" si="134"/>
        <v>0</v>
      </c>
      <c r="AG674" s="159">
        <f t="shared" si="134"/>
        <v>0</v>
      </c>
      <c r="AH674" s="159">
        <f t="shared" si="134"/>
        <v>0</v>
      </c>
      <c r="AI674" s="159">
        <f t="shared" si="134"/>
        <v>0</v>
      </c>
      <c r="AJ674" s="159">
        <f t="shared" si="134"/>
        <v>0</v>
      </c>
      <c r="AK674" s="159">
        <f t="shared" si="134"/>
        <v>0</v>
      </c>
      <c r="AL674" s="159">
        <f t="shared" si="134"/>
        <v>0</v>
      </c>
      <c r="AM674" s="159">
        <f t="shared" ref="AM674:BI674" si="135">SUM(AM662:AM673)</f>
        <v>0</v>
      </c>
      <c r="AN674" s="159">
        <f t="shared" si="135"/>
        <v>0</v>
      </c>
      <c r="AO674" s="159">
        <f t="shared" si="135"/>
        <v>0</v>
      </c>
      <c r="AP674" s="159">
        <f t="shared" si="135"/>
        <v>0</v>
      </c>
      <c r="AQ674" s="159">
        <f t="shared" si="135"/>
        <v>0</v>
      </c>
      <c r="AR674" s="159">
        <f t="shared" si="135"/>
        <v>0</v>
      </c>
      <c r="AS674" s="159">
        <f t="shared" si="135"/>
        <v>0</v>
      </c>
      <c r="AT674" s="159">
        <f t="shared" si="135"/>
        <v>0</v>
      </c>
      <c r="AU674" s="159">
        <f t="shared" si="135"/>
        <v>0</v>
      </c>
      <c r="AV674" s="159">
        <f t="shared" si="135"/>
        <v>0</v>
      </c>
      <c r="AW674" s="159">
        <f t="shared" si="135"/>
        <v>0</v>
      </c>
      <c r="AX674" s="159">
        <f t="shared" si="135"/>
        <v>0</v>
      </c>
      <c r="AY674" s="159">
        <f t="shared" si="135"/>
        <v>0</v>
      </c>
      <c r="AZ674" s="159">
        <f t="shared" si="135"/>
        <v>0</v>
      </c>
      <c r="BA674" s="159">
        <f t="shared" si="135"/>
        <v>0</v>
      </c>
      <c r="BB674" s="159">
        <f t="shared" si="135"/>
        <v>0</v>
      </c>
      <c r="BC674" s="159">
        <f t="shared" si="135"/>
        <v>0</v>
      </c>
      <c r="BD674" s="159">
        <f t="shared" si="135"/>
        <v>0</v>
      </c>
      <c r="BE674" s="159">
        <f t="shared" si="135"/>
        <v>0</v>
      </c>
      <c r="BF674" s="159">
        <f t="shared" si="135"/>
        <v>0</v>
      </c>
      <c r="BG674" s="159">
        <f t="shared" si="135"/>
        <v>0</v>
      </c>
      <c r="BH674" s="159">
        <f t="shared" si="135"/>
        <v>0</v>
      </c>
      <c r="BI674" s="159">
        <f t="shared" si="135"/>
        <v>0</v>
      </c>
      <c r="BJ674" s="18"/>
      <c r="BK674" s="18"/>
      <c r="BL674"/>
      <c r="BM674"/>
      <c r="BN674"/>
      <c r="BO674"/>
      <c r="BP674"/>
      <c r="BQ674"/>
      <c r="BR674"/>
      <c r="BS674"/>
      <c r="BT674"/>
      <c r="BU674"/>
      <c r="BV674"/>
      <c r="BW674"/>
      <c r="BX674"/>
      <c r="BY674"/>
      <c r="BZ674"/>
      <c r="CA674"/>
      <c r="CB674"/>
      <c r="CC674"/>
      <c r="CD674"/>
      <c r="CE674"/>
      <c r="CF674"/>
      <c r="CG674"/>
      <c r="CH674"/>
      <c r="CI674"/>
      <c r="CJ674"/>
      <c r="CK674"/>
      <c r="CL674"/>
      <c r="CM674"/>
      <c r="CN674"/>
      <c r="CO674"/>
      <c r="CP674"/>
      <c r="CQ674"/>
      <c r="CR674"/>
      <c r="CS674"/>
      <c r="CT674"/>
      <c r="CU674"/>
      <c r="CV674"/>
      <c r="CW674"/>
      <c r="CX674"/>
      <c r="CY674"/>
      <c r="CZ674"/>
      <c r="DA674"/>
      <c r="DB674"/>
      <c r="DC674"/>
      <c r="DD674"/>
      <c r="DE674"/>
      <c r="DF674"/>
      <c r="DG674"/>
      <c r="DH674"/>
      <c r="DI674"/>
      <c r="DJ674"/>
      <c r="DK674"/>
      <c r="DL674"/>
      <c r="DM674"/>
      <c r="DN674"/>
      <c r="DO674"/>
      <c r="DP674"/>
      <c r="DQ674"/>
      <c r="DR674"/>
      <c r="DS674"/>
      <c r="DT674"/>
      <c r="DU674"/>
      <c r="DV674"/>
      <c r="DW674"/>
      <c r="DX674"/>
      <c r="DY674"/>
      <c r="DZ674"/>
      <c r="EA674"/>
      <c r="EB674"/>
      <c r="EC674"/>
      <c r="ED674"/>
      <c r="EE674"/>
      <c r="EF674"/>
      <c r="EG674"/>
      <c r="EH674"/>
      <c r="EI674"/>
      <c r="EJ674"/>
      <c r="EK674"/>
      <c r="EL674"/>
      <c r="EM674"/>
      <c r="EN674"/>
      <c r="EO674"/>
      <c r="EP674"/>
      <c r="EQ674"/>
      <c r="ER674"/>
      <c r="ES674"/>
      <c r="ET674"/>
      <c r="EU674"/>
      <c r="EV674"/>
      <c r="EW674"/>
      <c r="EX674"/>
      <c r="EY674"/>
      <c r="EZ674"/>
      <c r="FA674"/>
      <c r="FB674"/>
      <c r="FC674"/>
      <c r="FD674"/>
      <c r="FE674"/>
      <c r="FF674"/>
      <c r="FG674"/>
      <c r="FH674"/>
      <c r="FI674"/>
      <c r="FJ674"/>
      <c r="FK674"/>
      <c r="FL674"/>
      <c r="FM674"/>
      <c r="FN674"/>
      <c r="FO674"/>
      <c r="FP674"/>
      <c r="FQ674"/>
      <c r="FR674"/>
      <c r="FS674"/>
      <c r="FT674"/>
      <c r="FU674"/>
      <c r="FV674"/>
      <c r="FW674"/>
      <c r="FX674"/>
      <c r="FY674"/>
      <c r="FZ674"/>
      <c r="GA674"/>
      <c r="GB674"/>
      <c r="GC674"/>
      <c r="GD674"/>
      <c r="GE674"/>
      <c r="GF674"/>
      <c r="GG674"/>
      <c r="GH674"/>
      <c r="GI674"/>
      <c r="GJ674"/>
      <c r="GK674"/>
      <c r="GL674"/>
      <c r="GM674"/>
      <c r="GN674"/>
      <c r="GO674"/>
      <c r="GP674"/>
      <c r="GQ674"/>
      <c r="GR674"/>
      <c r="GS674"/>
      <c r="GT674"/>
      <c r="GU674"/>
      <c r="GV674"/>
      <c r="GW674"/>
      <c r="GX674"/>
      <c r="GY674"/>
      <c r="GZ674"/>
      <c r="HA674"/>
      <c r="HB674"/>
      <c r="HC674"/>
      <c r="HD674"/>
      <c r="HE674"/>
      <c r="HF674"/>
      <c r="HG674"/>
      <c r="HH674"/>
      <c r="HI674"/>
      <c r="HJ674"/>
      <c r="HK674"/>
      <c r="HL674"/>
      <c r="HM674"/>
      <c r="HN674"/>
      <c r="HO674"/>
      <c r="HP674"/>
      <c r="HQ674"/>
      <c r="HR674"/>
      <c r="HS674"/>
      <c r="HT674"/>
      <c r="HU674"/>
      <c r="HV674"/>
      <c r="HW674"/>
      <c r="HX674"/>
      <c r="HY674"/>
      <c r="HZ674"/>
      <c r="IA674"/>
      <c r="IB674"/>
      <c r="IC674"/>
      <c r="ID674"/>
      <c r="IE674"/>
      <c r="IF674"/>
      <c r="IG674"/>
      <c r="IH674"/>
      <c r="II674"/>
      <c r="IJ674"/>
      <c r="IK674"/>
      <c r="IL674"/>
      <c r="IM674"/>
      <c r="IN674"/>
      <c r="IO674"/>
      <c r="IP674"/>
      <c r="IQ674"/>
      <c r="IR674"/>
      <c r="IS674"/>
      <c r="IT674"/>
      <c r="IU674"/>
      <c r="IV674"/>
    </row>
    <row r="675" spans="1:256" s="5" customFormat="1" hidden="1" outlineLevel="2" x14ac:dyDescent="0.2">
      <c r="A675" s="18"/>
      <c r="B675" s="43" t="str">
        <f>C687</f>
        <v>Communications (digital) - tx</v>
      </c>
      <c r="C675" s="44"/>
      <c r="D675" s="45" t="s">
        <v>72</v>
      </c>
      <c r="E675" s="44"/>
      <c r="F675" s="46"/>
      <c r="G675" s="163">
        <f>IF(G$3&gt;A16taxremlife,A16taxvalue-SUM($F675:F675),IF(A16taxremlife="N/A","n/a",A16taxvalue/A16taxremlife))</f>
        <v>9.7598882293502942E-2</v>
      </c>
      <c r="H675" s="163">
        <f>IF(H$3&gt;A16taxremlife,A16taxvalue-SUM($F675:G675),IF(A16taxremlife="N/A","n/a",A16taxvalue/A16taxremlife))</f>
        <v>9.7598882293502942E-2</v>
      </c>
      <c r="I675" s="163">
        <f>IF(I$3&gt;A16taxremlife,A16taxvalue-SUM($F675:H675),IF(A16taxremlife="N/A","n/a",A16taxvalue/A16taxremlife))</f>
        <v>9.7598882293502942E-2</v>
      </c>
      <c r="J675" s="163">
        <f>IF(J$3&gt;A16taxremlife,A16taxvalue-SUM($F675:I675),IF(A16taxremlife="N/A","n/a",A16taxvalue/A16taxremlife))</f>
        <v>9.7598882293502942E-2</v>
      </c>
      <c r="K675" s="163">
        <f>IF(K$3&gt;A16taxremlife,A16taxvalue-SUM($F675:J675),IF(A16taxremlife="N/A","n/a",A16taxvalue/A16taxremlife))</f>
        <v>9.7598882293502942E-2</v>
      </c>
      <c r="L675" s="163">
        <f>IF(L$3&gt;A16taxremlife,A16taxvalue-SUM($F675:K675),IF(A16taxremlife="N/A","n/a",A16taxvalue/A16taxremlife))</f>
        <v>9.7598882293502942E-2</v>
      </c>
      <c r="M675" s="163">
        <f>IF(M$3&gt;A16taxremlife,A16taxvalue-SUM($F675:L675),IF(A16taxremlife="N/A","n/a",A16taxvalue/A16taxremlife))</f>
        <v>9.7598882293502942E-2</v>
      </c>
      <c r="N675" s="163">
        <f>IF(N$3&gt;A16taxremlife,A16taxvalue-SUM($F675:M675),IF(A16taxremlife="N/A","n/a",A16taxvalue/A16taxremlife))</f>
        <v>8.7388717345479372E-2</v>
      </c>
      <c r="O675" s="163">
        <f>IF(O$3&gt;A16taxremlife,A16taxvalue-SUM($F675:N675),IF(A16taxremlife="N/A","n/a",A16taxvalue/A16taxremlife))</f>
        <v>0</v>
      </c>
      <c r="P675" s="163">
        <f>IF(P$3&gt;A16taxremlife,A16taxvalue-SUM($F675:O675),IF(A16taxremlife="N/A","n/a",A16taxvalue/A16taxremlife))</f>
        <v>0</v>
      </c>
      <c r="Q675" s="163">
        <f>IF(Q$3&gt;A16taxremlife,A16taxvalue-SUM($F675:P675),IF(A16taxremlife="N/A","n/a",A16taxvalue/A16taxremlife))</f>
        <v>0</v>
      </c>
      <c r="R675" s="163">
        <f>IF(R$3&gt;A16taxremlife,A16taxvalue-SUM($F675:Q675),IF(A16taxremlife="N/A","n/a",A16taxvalue/A16taxremlife))</f>
        <v>0</v>
      </c>
      <c r="S675" s="163">
        <f>IF(S$3&gt;A16taxremlife,A16taxvalue-SUM($F675:R675),IF(A16taxremlife="N/A","n/a",A16taxvalue/A16taxremlife))</f>
        <v>0</v>
      </c>
      <c r="T675" s="163">
        <f>IF(T$3&gt;A16taxremlife,A16taxvalue-SUM($F675:S675),IF(A16taxremlife="N/A","n/a",A16taxvalue/A16taxremlife))</f>
        <v>0</v>
      </c>
      <c r="U675" s="163">
        <f>IF(U$3&gt;A16taxremlife,A16taxvalue-SUM($F675:T675),IF(A16taxremlife="N/A","n/a",A16taxvalue/A16taxremlife))</f>
        <v>0</v>
      </c>
      <c r="V675" s="163">
        <f>IF(V$3&gt;A16taxremlife,A16taxvalue-SUM($F675:U675),IF(A16taxremlife="N/A","n/a",A16taxvalue/A16taxremlife))</f>
        <v>0</v>
      </c>
      <c r="W675" s="163">
        <f>IF(W$3&gt;A16taxremlife,A16taxvalue-SUM($F675:V675),IF(A16taxremlife="N/A","n/a",A16taxvalue/A16taxremlife))</f>
        <v>0</v>
      </c>
      <c r="X675" s="163">
        <f>IF(X$3&gt;A16taxremlife,A16taxvalue-SUM($F675:W675),IF(A16taxremlife="N/A","n/a",A16taxvalue/A16taxremlife))</f>
        <v>0</v>
      </c>
      <c r="Y675" s="163">
        <f>IF(Y$3&gt;A16taxremlife,A16taxvalue-SUM($F675:X675),IF(A16taxremlife="N/A","n/a",A16taxvalue/A16taxremlife))</f>
        <v>0</v>
      </c>
      <c r="Z675" s="163">
        <f>IF(Z$3&gt;A16taxremlife,A16taxvalue-SUM($F675:Y675),IF(A16taxremlife="N/A","n/a",A16taxvalue/A16taxremlife))</f>
        <v>0</v>
      </c>
      <c r="AA675" s="163">
        <f>IF(AA$3&gt;A16taxremlife,A16taxvalue-SUM($F675:Z675),IF(A16taxremlife="N/A","n/a",A16taxvalue/A16taxremlife))</f>
        <v>0</v>
      </c>
      <c r="AB675" s="163">
        <f>IF(AB$3&gt;A16taxremlife,A16taxvalue-SUM($F675:AA675),IF(A16taxremlife="N/A","n/a",A16taxvalue/A16taxremlife))</f>
        <v>0</v>
      </c>
      <c r="AC675" s="163">
        <f>IF(AC$3&gt;A16taxremlife,A16taxvalue-SUM($F675:AB675),IF(A16taxremlife="N/A","n/a",A16taxvalue/A16taxremlife))</f>
        <v>0</v>
      </c>
      <c r="AD675" s="163">
        <f>IF(AD$3&gt;A16taxremlife,A16taxvalue-SUM($F675:AC675),IF(A16taxremlife="N/A","n/a",A16taxvalue/A16taxremlife))</f>
        <v>0</v>
      </c>
      <c r="AE675" s="163">
        <f>IF(AE$3&gt;A16taxremlife,A16taxvalue-SUM($F675:AD675),IF(A16taxremlife="N/A","n/a",A16taxvalue/A16taxremlife))</f>
        <v>0</v>
      </c>
      <c r="AF675" s="163">
        <f>IF(AF$3&gt;A16taxremlife,A16taxvalue-SUM($F675:AE675),IF(A16taxremlife="N/A","n/a",A16taxvalue/A16taxremlife))</f>
        <v>0</v>
      </c>
      <c r="AG675" s="163">
        <f>IF(AG$3&gt;A16taxremlife,A16taxvalue-SUM($F675:AF675),IF(A16taxremlife="N/A","n/a",A16taxvalue/A16taxremlife))</f>
        <v>0</v>
      </c>
      <c r="AH675" s="163">
        <f>IF(AH$3&gt;A16taxremlife,A16taxvalue-SUM($F675:AG675),IF(A16taxremlife="N/A","n/a",A16taxvalue/A16taxremlife))</f>
        <v>0</v>
      </c>
      <c r="AI675" s="163">
        <f>IF(AI$3&gt;A16taxremlife,A16taxvalue-SUM($F675:AH675),IF(A16taxremlife="N/A","n/a",A16taxvalue/A16taxremlife))</f>
        <v>0</v>
      </c>
      <c r="AJ675" s="163">
        <f>IF(AJ$3&gt;A16taxremlife,A16taxvalue-SUM($F675:AI675),IF(A16taxremlife="N/A","n/a",A16taxvalue/A16taxremlife))</f>
        <v>0</v>
      </c>
      <c r="AK675" s="163">
        <f>IF(AK$3&gt;A16taxremlife,A16taxvalue-SUM($F675:AJ675),IF(A16taxremlife="N/A","n/a",A16taxvalue/A16taxremlife))</f>
        <v>0</v>
      </c>
      <c r="AL675" s="163">
        <f>IF(AL$3&gt;A16taxremlife,A16taxvalue-SUM($F675:AK675),IF(A16taxremlife="N/A","n/a",A16taxvalue/A16taxremlife))</f>
        <v>0</v>
      </c>
      <c r="AM675" s="163">
        <f>IF(AM$3&gt;A16taxremlife,A16taxvalue-SUM($F675:AL675),IF(A16taxremlife="N/A","n/a",A16taxvalue/A16taxremlife))</f>
        <v>0</v>
      </c>
      <c r="AN675" s="163">
        <f>IF(AN$3&gt;A16taxremlife,A16taxvalue-SUM($F675:AM675),IF(A16taxremlife="N/A","n/a",A16taxvalue/A16taxremlife))</f>
        <v>0</v>
      </c>
      <c r="AO675" s="163">
        <f>IF(AO$3&gt;A16taxremlife,A16taxvalue-SUM($F675:AN675),IF(A16taxremlife="N/A","n/a",A16taxvalue/A16taxremlife))</f>
        <v>0</v>
      </c>
      <c r="AP675" s="163">
        <f>IF(AP$3&gt;A16taxremlife,A16taxvalue-SUM($F675:AO675),IF(A16taxremlife="N/A","n/a",A16taxvalue/A16taxremlife))</f>
        <v>0</v>
      </c>
      <c r="AQ675" s="163">
        <f>IF(AQ$3&gt;A16taxremlife,A16taxvalue-SUM($F675:AP675),IF(A16taxremlife="N/A","n/a",A16taxvalue/A16taxremlife))</f>
        <v>0</v>
      </c>
      <c r="AR675" s="163">
        <f>IF(AR$3&gt;A16taxremlife,A16taxvalue-SUM($F675:AQ675),IF(A16taxremlife="N/A","n/a",A16taxvalue/A16taxremlife))</f>
        <v>0</v>
      </c>
      <c r="AS675" s="163">
        <f>IF(AS$3&gt;A16taxremlife,A16taxvalue-SUM($F675:AR675),IF(A16taxremlife="N/A","n/a",A16taxvalue/A16taxremlife))</f>
        <v>0</v>
      </c>
      <c r="AT675" s="163">
        <f>IF(AT$3&gt;A16taxremlife,A16taxvalue-SUM($F675:AS675),IF(A16taxremlife="N/A","n/a",A16taxvalue/A16taxremlife))</f>
        <v>0</v>
      </c>
      <c r="AU675" s="163">
        <f>IF(AU$3&gt;A16taxremlife,A16taxvalue-SUM($F675:AT675),IF(A16taxremlife="N/A","n/a",A16taxvalue/A16taxremlife))</f>
        <v>0</v>
      </c>
      <c r="AV675" s="163">
        <f>IF(AV$3&gt;A16taxremlife,A16taxvalue-SUM($F675:AU675),IF(A16taxremlife="N/A","n/a",A16taxvalue/A16taxremlife))</f>
        <v>0</v>
      </c>
      <c r="AW675" s="163">
        <f>IF(AW$3&gt;A16taxremlife,A16taxvalue-SUM($F675:AV675),IF(A16taxremlife="N/A","n/a",A16taxvalue/A16taxremlife))</f>
        <v>0</v>
      </c>
      <c r="AX675" s="163">
        <f>IF(AX$3&gt;A16taxremlife,A16taxvalue-SUM($F675:AW675),IF(A16taxremlife="N/A","n/a",A16taxvalue/A16taxremlife))</f>
        <v>0</v>
      </c>
      <c r="AY675" s="163">
        <f>IF(AY$3&gt;A16taxremlife,A16taxvalue-SUM($F675:AX675),IF(A16taxremlife="N/A","n/a",A16taxvalue/A16taxremlife))</f>
        <v>0</v>
      </c>
      <c r="AZ675" s="163">
        <f>IF(AZ$3&gt;A16taxremlife,A16taxvalue-SUM($F675:AY675),IF(A16taxremlife="N/A","n/a",A16taxvalue/A16taxremlife))</f>
        <v>0</v>
      </c>
      <c r="BA675" s="163">
        <f>IF(BA$3&gt;A16taxremlife,A16taxvalue-SUM($F675:AZ675),IF(A16taxremlife="N/A","n/a",A16taxvalue/A16taxremlife))</f>
        <v>0</v>
      </c>
      <c r="BB675" s="163">
        <f>IF(BB$3&gt;A16taxremlife,A16taxvalue-SUM($F675:BA675),IF(A16taxremlife="N/A","n/a",A16taxvalue/A16taxremlife))</f>
        <v>0</v>
      </c>
      <c r="BC675" s="163">
        <f>IF(BC$3&gt;A16taxremlife,A16taxvalue-SUM($F675:BB675),IF(A16taxremlife="N/A","n/a",A16taxvalue/A16taxremlife))</f>
        <v>0</v>
      </c>
      <c r="BD675" s="163">
        <f>IF(BD$3&gt;A16taxremlife,A16taxvalue-SUM($F675:BC675),IF(A16taxremlife="N/A","n/a",A16taxvalue/A16taxremlife))</f>
        <v>0</v>
      </c>
      <c r="BE675" s="163">
        <f>IF(BE$3&gt;A16taxremlife,A16taxvalue-SUM($F675:BD675),IF(A16taxremlife="N/A","n/a",A16taxvalue/A16taxremlife))</f>
        <v>0</v>
      </c>
      <c r="BF675" s="163">
        <f>IF(BF$3&gt;A16taxremlife,A16taxvalue-SUM($F675:BE675),IF(A16taxremlife="N/A","n/a",A16taxvalue/A16taxremlife))</f>
        <v>0</v>
      </c>
      <c r="BG675" s="163">
        <f>IF(BG$3&gt;A16taxremlife,A16taxvalue-SUM($F675:BF675),IF(A16taxremlife="N/A","n/a",A16taxvalue/A16taxremlife))</f>
        <v>0</v>
      </c>
      <c r="BH675" s="163">
        <f>IF(BH$3&gt;A16taxremlife,A16taxvalue-SUM($F675:BG675),IF(A16taxremlife="N/A","n/a",A16taxvalue/A16taxremlife))</f>
        <v>0</v>
      </c>
      <c r="BI675" s="163">
        <f>IF(BI$3&gt;A16taxremlife,A16taxvalue-SUM($F675:BH675),IF(A16taxremlife="N/A","n/a",A16taxvalue/A16taxremlife))</f>
        <v>0</v>
      </c>
      <c r="BJ675" s="18"/>
      <c r="BK675" s="18"/>
      <c r="BL675"/>
      <c r="BM675"/>
      <c r="BN675"/>
      <c r="BO675"/>
      <c r="BP675"/>
      <c r="BQ675"/>
      <c r="BR675"/>
      <c r="BS675"/>
      <c r="BT675"/>
      <c r="BU675"/>
      <c r="BV675"/>
      <c r="BW675"/>
      <c r="BX675"/>
      <c r="BY675"/>
      <c r="BZ675"/>
      <c r="CA675"/>
      <c r="CB675"/>
      <c r="CC675"/>
      <c r="CD675"/>
      <c r="CE675"/>
      <c r="CF675"/>
      <c r="CG675"/>
      <c r="CH675"/>
      <c r="CI675"/>
      <c r="CJ675"/>
      <c r="CK675"/>
      <c r="CL675"/>
      <c r="CM675"/>
      <c r="CN675"/>
      <c r="CO675"/>
      <c r="CP675"/>
      <c r="CQ675"/>
      <c r="CR675"/>
      <c r="CS675"/>
      <c r="CT675"/>
      <c r="CU675"/>
      <c r="CV675"/>
      <c r="CW675"/>
      <c r="CX675"/>
      <c r="CY675"/>
      <c r="CZ675"/>
      <c r="DA675"/>
      <c r="DB675"/>
      <c r="DC675"/>
      <c r="DD675"/>
      <c r="DE675"/>
      <c r="DF675"/>
      <c r="DG675"/>
      <c r="DH675"/>
      <c r="DI675"/>
      <c r="DJ675"/>
      <c r="DK675"/>
      <c r="DL675"/>
      <c r="DM675"/>
      <c r="DN675"/>
      <c r="DO675"/>
      <c r="DP675"/>
      <c r="DQ675"/>
      <c r="DR675"/>
      <c r="DS675"/>
      <c r="DT675"/>
      <c r="DU675"/>
      <c r="DV675"/>
      <c r="DW675"/>
      <c r="DX675"/>
      <c r="DY675"/>
      <c r="DZ675"/>
      <c r="EA675"/>
      <c r="EB675"/>
      <c r="EC675"/>
      <c r="ED675"/>
      <c r="EE675"/>
      <c r="EF675"/>
      <c r="EG675"/>
      <c r="EH675"/>
      <c r="EI675"/>
      <c r="EJ675"/>
      <c r="EK675"/>
      <c r="EL675"/>
      <c r="EM675"/>
      <c r="EN675"/>
      <c r="EO675"/>
      <c r="EP675"/>
      <c r="EQ675"/>
      <c r="ER675"/>
      <c r="ES675"/>
      <c r="ET675"/>
      <c r="EU675"/>
      <c r="EV675"/>
      <c r="EW675"/>
      <c r="EX675"/>
      <c r="EY675"/>
      <c r="EZ675"/>
      <c r="FA675"/>
      <c r="FB675"/>
      <c r="FC675"/>
      <c r="FD675"/>
      <c r="FE675"/>
      <c r="FF675"/>
      <c r="FG675"/>
      <c r="FH675"/>
      <c r="FI675"/>
      <c r="FJ675"/>
      <c r="FK675"/>
      <c r="FL675"/>
      <c r="FM675"/>
      <c r="FN675"/>
      <c r="FO675"/>
      <c r="FP675"/>
      <c r="FQ675"/>
      <c r="FR675"/>
      <c r="FS675"/>
      <c r="FT675"/>
      <c r="FU675"/>
      <c r="FV675"/>
      <c r="FW675"/>
      <c r="FX675"/>
      <c r="FY675"/>
      <c r="FZ675"/>
      <c r="GA675"/>
      <c r="GB675"/>
      <c r="GC675"/>
      <c r="GD675"/>
      <c r="GE675"/>
      <c r="GF675"/>
      <c r="GG675"/>
      <c r="GH675"/>
      <c r="GI675"/>
      <c r="GJ675"/>
      <c r="GK675"/>
      <c r="GL675"/>
      <c r="GM675"/>
      <c r="GN675"/>
      <c r="GO675"/>
      <c r="GP675"/>
      <c r="GQ675"/>
      <c r="GR675"/>
      <c r="GS675"/>
      <c r="GT675"/>
      <c r="GU675"/>
      <c r="GV675"/>
      <c r="GW675"/>
      <c r="GX675"/>
      <c r="GY675"/>
      <c r="GZ675"/>
      <c r="HA675"/>
      <c r="HB675"/>
      <c r="HC675"/>
      <c r="HD675"/>
      <c r="HE675"/>
      <c r="HF675"/>
      <c r="HG675"/>
      <c r="HH675"/>
      <c r="HI675"/>
      <c r="HJ675"/>
      <c r="HK675"/>
      <c r="HL675"/>
      <c r="HM675"/>
      <c r="HN675"/>
      <c r="HO675"/>
      <c r="HP675"/>
      <c r="HQ675"/>
      <c r="HR675"/>
      <c r="HS675"/>
      <c r="HT675"/>
      <c r="HU675"/>
      <c r="HV675"/>
      <c r="HW675"/>
      <c r="HX675"/>
      <c r="HY675"/>
      <c r="HZ675"/>
      <c r="IA675"/>
      <c r="IB675"/>
      <c r="IC675"/>
      <c r="ID675"/>
      <c r="IE675"/>
      <c r="IF675"/>
      <c r="IG675"/>
      <c r="IH675"/>
      <c r="II675"/>
      <c r="IJ675"/>
      <c r="IK675"/>
      <c r="IL675"/>
      <c r="IM675"/>
      <c r="IN675"/>
      <c r="IO675"/>
      <c r="IP675"/>
      <c r="IQ675"/>
      <c r="IR675"/>
      <c r="IS675"/>
      <c r="IT675"/>
      <c r="IU675"/>
      <c r="IV675"/>
    </row>
    <row r="676" spans="1:256" s="5" customFormat="1" hidden="1" outlineLevel="2" x14ac:dyDescent="0.2">
      <c r="A676" s="18"/>
      <c r="B676" s="18"/>
      <c r="C676" s="36"/>
      <c r="D676" s="485" t="s">
        <v>71</v>
      </c>
      <c r="E676" s="283">
        <v>0</v>
      </c>
      <c r="F676" s="38"/>
      <c r="G676" s="164"/>
      <c r="H676" s="164"/>
      <c r="I676" s="164"/>
      <c r="J676" s="164"/>
      <c r="K676" s="164"/>
      <c r="L676" s="164"/>
      <c r="M676" s="164"/>
      <c r="N676" s="164"/>
      <c r="O676" s="164"/>
      <c r="P676" s="164"/>
      <c r="Q676" s="164"/>
      <c r="R676" s="164"/>
      <c r="S676" s="164"/>
      <c r="T676" s="164"/>
      <c r="U676" s="164"/>
      <c r="V676" s="164"/>
      <c r="W676" s="164"/>
      <c r="X676" s="164"/>
      <c r="Y676" s="164"/>
      <c r="Z676" s="164"/>
      <c r="AA676" s="164"/>
      <c r="AB676" s="164"/>
      <c r="AC676" s="164"/>
      <c r="AD676" s="164"/>
      <c r="AE676" s="164"/>
      <c r="AF676" s="164"/>
      <c r="AG676" s="164"/>
      <c r="AH676" s="164"/>
      <c r="AI676" s="164"/>
      <c r="AJ676" s="164"/>
      <c r="AK676" s="164"/>
      <c r="AL676" s="164"/>
      <c r="AM676" s="164"/>
      <c r="AN676" s="164"/>
      <c r="AO676" s="164"/>
      <c r="AP676" s="164"/>
      <c r="AQ676" s="164"/>
      <c r="AR676" s="164"/>
      <c r="AS676" s="164"/>
      <c r="AT676" s="164"/>
      <c r="AU676" s="164"/>
      <c r="AV676" s="164"/>
      <c r="AW676" s="164"/>
      <c r="AX676" s="164"/>
      <c r="AY676" s="164"/>
      <c r="AZ676" s="164"/>
      <c r="BA676" s="164"/>
      <c r="BB676" s="164"/>
      <c r="BC676" s="164"/>
      <c r="BD676" s="164"/>
      <c r="BE676" s="164"/>
      <c r="BF676" s="164"/>
      <c r="BG676" s="164"/>
      <c r="BH676" s="164"/>
      <c r="BI676" s="164"/>
      <c r="BJ676" s="18"/>
      <c r="BK676" s="18"/>
      <c r="BL676"/>
      <c r="BM676"/>
      <c r="BN676"/>
      <c r="BO676"/>
      <c r="BP676"/>
      <c r="BQ676"/>
      <c r="BR676"/>
      <c r="BS676"/>
      <c r="BT676"/>
      <c r="BU676"/>
      <c r="BV676"/>
      <c r="BW676"/>
      <c r="BX676"/>
      <c r="BY676"/>
      <c r="BZ676"/>
      <c r="CA676"/>
      <c r="CB676"/>
      <c r="CC676"/>
      <c r="CD676"/>
      <c r="CE676"/>
      <c r="CF676"/>
      <c r="CG676"/>
      <c r="CH676"/>
      <c r="CI676"/>
      <c r="CJ676"/>
      <c r="CK676"/>
      <c r="CL676"/>
      <c r="CM676"/>
      <c r="CN676"/>
      <c r="CO676"/>
      <c r="CP676"/>
      <c r="CQ676"/>
      <c r="CR676"/>
      <c r="CS676"/>
      <c r="CT676"/>
      <c r="CU676"/>
      <c r="CV676"/>
      <c r="CW676"/>
      <c r="CX676"/>
      <c r="CY676"/>
      <c r="CZ676"/>
      <c r="DA676"/>
      <c r="DB676"/>
      <c r="DC676"/>
      <c r="DD676"/>
      <c r="DE676"/>
      <c r="DF676"/>
      <c r="DG676"/>
      <c r="DH676"/>
      <c r="DI676"/>
      <c r="DJ676"/>
      <c r="DK676"/>
      <c r="DL676"/>
      <c r="DM676"/>
      <c r="DN676"/>
      <c r="DO676"/>
      <c r="DP676"/>
      <c r="DQ676"/>
      <c r="DR676"/>
      <c r="DS676"/>
      <c r="DT676"/>
      <c r="DU676"/>
      <c r="DV676"/>
      <c r="DW676"/>
      <c r="DX676"/>
      <c r="DY676"/>
      <c r="DZ676"/>
      <c r="EA676"/>
      <c r="EB676"/>
      <c r="EC676"/>
      <c r="ED676"/>
      <c r="EE676"/>
      <c r="EF676"/>
      <c r="EG676"/>
      <c r="EH676"/>
      <c r="EI676"/>
      <c r="EJ676"/>
      <c r="EK676"/>
      <c r="EL676"/>
      <c r="EM676"/>
      <c r="EN676"/>
      <c r="EO676"/>
      <c r="EP676"/>
      <c r="EQ676"/>
      <c r="ER676"/>
      <c r="ES676"/>
      <c r="ET676"/>
      <c r="EU676"/>
      <c r="EV676"/>
      <c r="EW676"/>
      <c r="EX676"/>
      <c r="EY676"/>
      <c r="EZ676"/>
      <c r="FA676"/>
      <c r="FB676"/>
      <c r="FC676"/>
      <c r="FD676"/>
      <c r="FE676"/>
      <c r="FF676"/>
      <c r="FG676"/>
      <c r="FH676"/>
      <c r="FI676"/>
      <c r="FJ676"/>
      <c r="FK676"/>
      <c r="FL676"/>
      <c r="FM676"/>
      <c r="FN676"/>
      <c r="FO676"/>
      <c r="FP676"/>
      <c r="FQ676"/>
      <c r="FR676"/>
      <c r="FS676"/>
      <c r="FT676"/>
      <c r="FU676"/>
      <c r="FV676"/>
      <c r="FW676"/>
      <c r="FX676"/>
      <c r="FY676"/>
      <c r="FZ676"/>
      <c r="GA676"/>
      <c r="GB676"/>
      <c r="GC676"/>
      <c r="GD676"/>
      <c r="GE676"/>
      <c r="GF676"/>
      <c r="GG676"/>
      <c r="GH676"/>
      <c r="GI676"/>
      <c r="GJ676"/>
      <c r="GK676"/>
      <c r="GL676"/>
      <c r="GM676"/>
      <c r="GN676"/>
      <c r="GO676"/>
      <c r="GP676"/>
      <c r="GQ676"/>
      <c r="GR676"/>
      <c r="GS676"/>
      <c r="GT676"/>
      <c r="GU676"/>
      <c r="GV676"/>
      <c r="GW676"/>
      <c r="GX676"/>
      <c r="GY676"/>
      <c r="GZ676"/>
      <c r="HA676"/>
      <c r="HB676"/>
      <c r="HC676"/>
      <c r="HD676"/>
      <c r="HE676"/>
      <c r="HF676"/>
      <c r="HG676"/>
      <c r="HH676"/>
      <c r="HI676"/>
      <c r="HJ676"/>
      <c r="HK676"/>
      <c r="HL676"/>
      <c r="HM676"/>
      <c r="HN676"/>
      <c r="HO676"/>
      <c r="HP676"/>
      <c r="HQ676"/>
      <c r="HR676"/>
      <c r="HS676"/>
      <c r="HT676"/>
      <c r="HU676"/>
      <c r="HV676"/>
      <c r="HW676"/>
      <c r="HX676"/>
      <c r="HY676"/>
      <c r="HZ676"/>
      <c r="IA676"/>
      <c r="IB676"/>
      <c r="IC676"/>
      <c r="ID676"/>
      <c r="IE676"/>
      <c r="IF676"/>
      <c r="IG676"/>
      <c r="IH676"/>
      <c r="II676"/>
      <c r="IJ676"/>
      <c r="IK676"/>
      <c r="IL676"/>
      <c r="IM676"/>
      <c r="IN676"/>
      <c r="IO676"/>
      <c r="IP676"/>
      <c r="IQ676"/>
      <c r="IR676"/>
      <c r="IS676"/>
      <c r="IT676"/>
      <c r="IU676"/>
      <c r="IV676"/>
    </row>
    <row r="677" spans="1:256" s="5" customFormat="1" hidden="1" outlineLevel="2" x14ac:dyDescent="0.2">
      <c r="A677" s="18"/>
      <c r="B677" s="18"/>
      <c r="C677" s="36"/>
      <c r="D677" s="485"/>
      <c r="E677" s="283">
        <v>1</v>
      </c>
      <c r="F677" s="38"/>
      <c r="G677" s="305"/>
      <c r="H677" s="164">
        <f>IF(A16taxstdlife="n/a","n/a",IF(H$3&gt;(A16taxstdlife+$E677),((Input!$G$158+Input!$G$124)*$G$7)-SUM($G677:G677),((Input!$G$158+Input!$G$124)*$G$7)/A16taxstdlife))</f>
        <v>0</v>
      </c>
      <c r="I677" s="164">
        <f>IF(A16taxstdlife="n/a","n/a",IF(I$3&gt;(A16taxstdlife+$E677),((Input!$G$158+Input!$G$124)*$G$7)-SUM($G677:H677),((Input!$G$158+Input!$G$124)*$G$7)/A16taxstdlife))</f>
        <v>0</v>
      </c>
      <c r="J677" s="164">
        <f>IF(A16taxstdlife="n/a","n/a",IF(J$3&gt;(A16taxstdlife+$E677),((Input!$G$158+Input!$G$124)*$G$7)-SUM($G677:I677),((Input!$G$158+Input!$G$124)*$G$7)/A16taxstdlife))</f>
        <v>0</v>
      </c>
      <c r="K677" s="164">
        <f>IF(A16taxstdlife="n/a","n/a",IF(K$3&gt;(A16taxstdlife+$E677),((Input!$G$158+Input!$G$124)*$G$7)-SUM($G677:J677),((Input!$G$158+Input!$G$124)*$G$7)/A16taxstdlife))</f>
        <v>0</v>
      </c>
      <c r="L677" s="164">
        <f>IF(A16taxstdlife="n/a","n/a",IF(L$3&gt;(A16taxstdlife+$E677),((Input!$G$158+Input!$G$124)*$G$7)-SUM($G677:K677),((Input!$G$158+Input!$G$124)*$G$7)/A16taxstdlife))</f>
        <v>0</v>
      </c>
      <c r="M677" s="164">
        <f>IF(A16taxstdlife="n/a","n/a",IF(M$3&gt;(A16taxstdlife+$E677),((Input!$G$158+Input!$G$124)*$G$7)-SUM($G677:L677),((Input!$G$158+Input!$G$124)*$G$7)/A16taxstdlife))</f>
        <v>0</v>
      </c>
      <c r="N677" s="164">
        <f>IF(A16taxstdlife="n/a","n/a",IF(N$3&gt;(A16taxstdlife+$E677),((Input!$G$158+Input!$G$124)*$G$7)-SUM($G677:M677),((Input!$G$158+Input!$G$124)*$G$7)/A16taxstdlife))</f>
        <v>0</v>
      </c>
      <c r="O677" s="164">
        <f>IF(A16taxstdlife="n/a","n/a",IF(O$3&gt;(A16taxstdlife+$E677),((Input!$G$158+Input!$G$124)*$G$7)-SUM($G677:N677),((Input!$G$158+Input!$G$124)*$G$7)/A16taxstdlife))</f>
        <v>0</v>
      </c>
      <c r="P677" s="164">
        <f>IF(A16taxstdlife="n/a","n/a",IF(P$3&gt;(A16taxstdlife+$E677),((Input!$G$158+Input!$G$124)*$G$7)-SUM($G677:O677),((Input!$G$158+Input!$G$124)*$G$7)/A16taxstdlife))</f>
        <v>0</v>
      </c>
      <c r="Q677" s="164">
        <f>IF(A16taxstdlife="n/a","n/a",IF(Q$3&gt;(A16taxstdlife+$E677),((Input!$G$158+Input!$G$124)*$G$7)-SUM($G677:P677),((Input!$G$158+Input!$G$124)*$G$7)/A16taxstdlife))</f>
        <v>0</v>
      </c>
      <c r="R677" s="164">
        <f>IF(A16taxstdlife="n/a","n/a",IF(R$3&gt;(A16taxstdlife+$E677),((Input!$G$158+Input!$G$124)*$G$7)-SUM($G677:Q677),((Input!$G$158+Input!$G$124)*$G$7)/A16taxstdlife))</f>
        <v>0</v>
      </c>
      <c r="S677" s="164">
        <f>IF(A16taxstdlife="n/a","n/a",IF(S$3&gt;(A16taxstdlife+$E677),((Input!$G$158+Input!$G$124)*$G$7)-SUM($G677:R677),((Input!$G$158+Input!$G$124)*$G$7)/A16taxstdlife))</f>
        <v>0</v>
      </c>
      <c r="T677" s="164">
        <f>IF(A16taxstdlife="n/a","n/a",IF(T$3&gt;(A16taxstdlife+$E677),((Input!$G$158+Input!$G$124)*$G$7)-SUM($G677:S677),((Input!$G$158+Input!$G$124)*$G$7)/A16taxstdlife))</f>
        <v>0</v>
      </c>
      <c r="U677" s="164">
        <f>IF(A16taxstdlife="n/a","n/a",IF(U$3&gt;(A16taxstdlife+$E677),((Input!$G$158+Input!$G$124)*$G$7)-SUM($G677:T677),((Input!$G$158+Input!$G$124)*$G$7)/A16taxstdlife))</f>
        <v>0</v>
      </c>
      <c r="V677" s="164">
        <f>IF(A16taxstdlife="n/a","n/a",IF(V$3&gt;(A16taxstdlife+$E677),((Input!$G$158+Input!$G$124)*$G$7)-SUM($G677:U677),((Input!$G$158+Input!$G$124)*$G$7)/A16taxstdlife))</f>
        <v>0</v>
      </c>
      <c r="W677" s="164">
        <f>IF(A16taxstdlife="n/a","n/a",IF(W$3&gt;(A16taxstdlife+$E677),((Input!$G$158+Input!$G$124)*$G$7)-SUM($G677:V677),((Input!$G$158+Input!$G$124)*$G$7)/A16taxstdlife))</f>
        <v>0</v>
      </c>
      <c r="X677" s="164">
        <f>IF(A16taxstdlife="n/a","n/a",IF(X$3&gt;(A16taxstdlife+$E677),((Input!$G$158+Input!$G$124)*$G$7)-SUM($G677:W677),((Input!$G$158+Input!$G$124)*$G$7)/A16taxstdlife))</f>
        <v>0</v>
      </c>
      <c r="Y677" s="164">
        <f>IF(A16taxstdlife="n/a","n/a",IF(Y$3&gt;(A16taxstdlife+$E677),((Input!$G$158+Input!$G$124)*$G$7)-SUM($G677:X677),((Input!$G$158+Input!$G$124)*$G$7)/A16taxstdlife))</f>
        <v>0</v>
      </c>
      <c r="Z677" s="164">
        <f>IF(A16taxstdlife="n/a","n/a",IF(Z$3&gt;(A16taxstdlife+$E677),((Input!$G$158+Input!$G$124)*$G$7)-SUM($G677:Y677),((Input!$G$158+Input!$G$124)*$G$7)/A16taxstdlife))</f>
        <v>0</v>
      </c>
      <c r="AA677" s="164">
        <f>IF(A16taxstdlife="n/a","n/a",IF(AA$3&gt;(A16taxstdlife+$E677),((Input!$G$158+Input!$G$124)*$G$7)-SUM($G677:Z677),((Input!$G$158+Input!$G$124)*$G$7)/A16taxstdlife))</f>
        <v>0</v>
      </c>
      <c r="AB677" s="164">
        <f>IF(A16taxstdlife="n/a","n/a",IF(AB$3&gt;(A16taxstdlife+$E677),((Input!$G$158+Input!$G$124)*$G$7)-SUM($G677:AA677),((Input!$G$158+Input!$G$124)*$G$7)/A16taxstdlife))</f>
        <v>0</v>
      </c>
      <c r="AC677" s="164">
        <f>IF(A16taxstdlife="n/a","n/a",IF(AC$3&gt;(A16taxstdlife+$E677),((Input!$G$158+Input!$G$124)*$G$7)-SUM($G677:AB677),((Input!$G$158+Input!$G$124)*$G$7)/A16taxstdlife))</f>
        <v>0</v>
      </c>
      <c r="AD677" s="164">
        <f>IF(A16taxstdlife="n/a","n/a",IF(AD$3&gt;(A16taxstdlife+$E677),((Input!$G$158+Input!$G$124)*$G$7)-SUM($G677:AC677),((Input!$G$158+Input!$G$124)*$G$7)/A16taxstdlife))</f>
        <v>0</v>
      </c>
      <c r="AE677" s="164">
        <f>IF(A16taxstdlife="n/a","n/a",IF(AE$3&gt;(A16taxstdlife+$E677),((Input!$G$158+Input!$G$124)*$G$7)-SUM($G677:AD677),((Input!$G$158+Input!$G$124)*$G$7)/A16taxstdlife))</f>
        <v>0</v>
      </c>
      <c r="AF677" s="164">
        <f>IF(A16taxstdlife="n/a","n/a",IF(AF$3&gt;(A16taxstdlife+$E677),((Input!$G$158+Input!$G$124)*$G$7)-SUM($G677:AE677),((Input!$G$158+Input!$G$124)*$G$7)/A16taxstdlife))</f>
        <v>0</v>
      </c>
      <c r="AG677" s="164">
        <f>IF(A16taxstdlife="n/a","n/a",IF(AG$3&gt;(A16taxstdlife+$E677),((Input!$G$158+Input!$G$124)*$G$7)-SUM($G677:AF677),((Input!$G$158+Input!$G$124)*$G$7)/A16taxstdlife))</f>
        <v>0</v>
      </c>
      <c r="AH677" s="164">
        <f>IF(A16taxstdlife="n/a","n/a",IF(AH$3&gt;(A16taxstdlife+$E677),((Input!$G$158+Input!$G$124)*$G$7)-SUM($G677:AG677),((Input!$G$158+Input!$G$124)*$G$7)/A16taxstdlife))</f>
        <v>0</v>
      </c>
      <c r="AI677" s="164">
        <f>IF(A16taxstdlife="n/a","n/a",IF(AI$3&gt;(A16taxstdlife+$E677),((Input!$G$158+Input!$G$124)*$G$7)-SUM($G677:AH677),((Input!$G$158+Input!$G$124)*$G$7)/A16taxstdlife))</f>
        <v>0</v>
      </c>
      <c r="AJ677" s="164">
        <f>IF(A16taxstdlife="n/a","n/a",IF(AJ$3&gt;(A16taxstdlife+$E677),((Input!$G$158+Input!$G$124)*$G$7)-SUM($G677:AI677),((Input!$G$158+Input!$G$124)*$G$7)/A16taxstdlife))</f>
        <v>0</v>
      </c>
      <c r="AK677" s="164">
        <f>IF(A16taxstdlife="n/a","n/a",IF(AK$3&gt;(A16taxstdlife+$E677),((Input!$G$158+Input!$G$124)*$G$7)-SUM($G677:AJ677),((Input!$G$158+Input!$G$124)*$G$7)/A16taxstdlife))</f>
        <v>0</v>
      </c>
      <c r="AL677" s="164">
        <f>IF(A16taxstdlife="n/a","n/a",IF(AL$3&gt;(A16taxstdlife+$E677),((Input!$G$158+Input!$G$124)*$G$7)-SUM($G677:AK677),((Input!$G$158+Input!$G$124)*$G$7)/A16taxstdlife))</f>
        <v>0</v>
      </c>
      <c r="AM677" s="164">
        <f>IF(A16taxstdlife="n/a","n/a",IF(AM$3&gt;(A16taxstdlife+$E677),((Input!$G$158+Input!$G$124)*$G$7)-SUM($G677:AL677),((Input!$G$158+Input!$G$124)*$G$7)/A16taxstdlife))</f>
        <v>0</v>
      </c>
      <c r="AN677" s="164">
        <f>IF(A16taxstdlife="n/a","n/a",IF(AN$3&gt;(A16taxstdlife+$E677),((Input!$G$158+Input!$G$124)*$G$7)-SUM($G677:AM677),((Input!$G$158+Input!$G$124)*$G$7)/A16taxstdlife))</f>
        <v>0</v>
      </c>
      <c r="AO677" s="164">
        <f>IF(A16taxstdlife="n/a","n/a",IF(AO$3&gt;(A16taxstdlife+$E677),((Input!$G$158+Input!$G$124)*$G$7)-SUM($G677:AN677),((Input!$G$158+Input!$G$124)*$G$7)/A16taxstdlife))</f>
        <v>0</v>
      </c>
      <c r="AP677" s="164">
        <f>IF(A16taxstdlife="n/a","n/a",IF(AP$3&gt;(A16taxstdlife+$E677),((Input!$G$158+Input!$G$124)*$G$7)-SUM($G677:AO677),((Input!$G$158+Input!$G$124)*$G$7)/A16taxstdlife))</f>
        <v>0</v>
      </c>
      <c r="AQ677" s="164">
        <f>IF(A16taxstdlife="n/a","n/a",IF(AQ$3&gt;(A16taxstdlife+$E677),((Input!$G$158+Input!$G$124)*$G$7)-SUM($G677:AP677),((Input!$G$158+Input!$G$124)*$G$7)/A16taxstdlife))</f>
        <v>0</v>
      </c>
      <c r="AR677" s="164">
        <f>IF(A16taxstdlife="n/a","n/a",IF(AR$3&gt;(A16taxstdlife+$E677),((Input!$G$158+Input!$G$124)*$G$7)-SUM($G677:AQ677),((Input!$G$158+Input!$G$124)*$G$7)/A16taxstdlife))</f>
        <v>0</v>
      </c>
      <c r="AS677" s="164">
        <f>IF(A16taxstdlife="n/a","n/a",IF(AS$3&gt;(A16taxstdlife+$E677),((Input!$G$158+Input!$G$124)*$G$7)-SUM($G677:AR677),((Input!$G$158+Input!$G$124)*$G$7)/A16taxstdlife))</f>
        <v>0</v>
      </c>
      <c r="AT677" s="164">
        <f>IF(A16taxstdlife="n/a","n/a",IF(AT$3&gt;(A16taxstdlife+$E677),((Input!$G$158+Input!$G$124)*$G$7)-SUM($G677:AS677),((Input!$G$158+Input!$G$124)*$G$7)/A16taxstdlife))</f>
        <v>0</v>
      </c>
      <c r="AU677" s="164">
        <f>IF(A16taxstdlife="n/a","n/a",IF(AU$3&gt;(A16taxstdlife+$E677),((Input!$G$158+Input!$G$124)*$G$7)-SUM($G677:AT677),((Input!$G$158+Input!$G$124)*$G$7)/A16taxstdlife))</f>
        <v>0</v>
      </c>
      <c r="AV677" s="164">
        <f>IF(A16taxstdlife="n/a","n/a",IF(AV$3&gt;(A16taxstdlife+$E677),((Input!$G$158+Input!$G$124)*$G$7)-SUM($G677:AU677),((Input!$G$158+Input!$G$124)*$G$7)/A16taxstdlife))</f>
        <v>0</v>
      </c>
      <c r="AW677" s="164">
        <f>IF(A16taxstdlife="n/a","n/a",IF(AW$3&gt;(A16taxstdlife+$E677),((Input!$G$158+Input!$G$124)*$G$7)-SUM($G677:AV677),((Input!$G$158+Input!$G$124)*$G$7)/A16taxstdlife))</f>
        <v>0</v>
      </c>
      <c r="AX677" s="164">
        <f>IF(A16taxstdlife="n/a","n/a",IF(AX$3&gt;(A16taxstdlife+$E677),((Input!$G$158+Input!$G$124)*$G$7)-SUM($G677:AW677),((Input!$G$158+Input!$G$124)*$G$7)/A16taxstdlife))</f>
        <v>0</v>
      </c>
      <c r="AY677" s="164">
        <f>IF(A16taxstdlife="n/a","n/a",IF(AY$3&gt;(A16taxstdlife+$E677),((Input!$G$158+Input!$G$124)*$G$7)-SUM($G677:AX677),((Input!$G$158+Input!$G$124)*$G$7)/A16taxstdlife))</f>
        <v>0</v>
      </c>
      <c r="AZ677" s="164">
        <f>IF(A16taxstdlife="n/a","n/a",IF(AZ$3&gt;(A16taxstdlife+$E677),((Input!$G$158+Input!$G$124)*$G$7)-SUM($G677:AY677),((Input!$G$158+Input!$G$124)*$G$7)/A16taxstdlife))</f>
        <v>0</v>
      </c>
      <c r="BA677" s="164">
        <f>IF(A16taxstdlife="n/a","n/a",IF(BA$3&gt;(A16taxstdlife+$E677),((Input!$G$158+Input!$G$124)*$G$7)-SUM($G677:AZ677),((Input!$G$158+Input!$G$124)*$G$7)/A16taxstdlife))</f>
        <v>0</v>
      </c>
      <c r="BB677" s="164">
        <f>IF(A16taxstdlife="n/a","n/a",IF(BB$3&gt;(A16taxstdlife+$E677),((Input!$G$158+Input!$G$124)*$G$7)-SUM($G677:BA677),((Input!$G$158+Input!$G$124)*$G$7)/A16taxstdlife))</f>
        <v>0</v>
      </c>
      <c r="BC677" s="164">
        <f>IF(A16taxstdlife="n/a","n/a",IF(BC$3&gt;(A16taxstdlife+$E677),((Input!$G$158+Input!$G$124)*$G$7)-SUM($G677:BB677),((Input!$G$158+Input!$G$124)*$G$7)/A16taxstdlife))</f>
        <v>0</v>
      </c>
      <c r="BD677" s="164">
        <f>IF(A16taxstdlife="n/a","n/a",IF(BD$3&gt;(A16taxstdlife+$E677),((Input!$G$158+Input!$G$124)*$G$7)-SUM($G677:BC677),((Input!$G$158+Input!$G$124)*$G$7)/A16taxstdlife))</f>
        <v>0</v>
      </c>
      <c r="BE677" s="164">
        <f>IF(A16taxstdlife="n/a","n/a",IF(BE$3&gt;(A16taxstdlife+$E677),((Input!$G$158+Input!$G$124)*$G$7)-SUM($G677:BD677),((Input!$G$158+Input!$G$124)*$G$7)/A16taxstdlife))</f>
        <v>0</v>
      </c>
      <c r="BF677" s="164">
        <f>IF(A16taxstdlife="n/a","n/a",IF(BF$3&gt;(A16taxstdlife+$E677),((Input!$G$158+Input!$G$124)*$G$7)-SUM($G677:BE677),((Input!$G$158+Input!$G$124)*$G$7)/A16taxstdlife))</f>
        <v>0</v>
      </c>
      <c r="BG677" s="164">
        <f>IF(A16taxstdlife="n/a","n/a",IF(BG$3&gt;(A16taxstdlife+$E677),((Input!$G$158+Input!$G$124)*$G$7)-SUM($G677:BF677),((Input!$G$158+Input!$G$124)*$G$7)/A16taxstdlife))</f>
        <v>0</v>
      </c>
      <c r="BH677" s="164">
        <f>IF(A16taxstdlife="n/a","n/a",IF(BH$3&gt;(A16taxstdlife+$E677),((Input!$G$158+Input!$G$124)*$G$7)-SUM($G677:BG677),((Input!$G$158+Input!$G$124)*$G$7)/A16taxstdlife))</f>
        <v>0</v>
      </c>
      <c r="BI677" s="164">
        <f>IF(A16taxstdlife="n/a","n/a",IF(BI$3&gt;(A16taxstdlife+$E677),((Input!$G$158+Input!$G$124)*$G$7)-SUM($G677:BH677),((Input!$G$158+Input!$G$124)*$G$7)/A16taxstdlife))</f>
        <v>0</v>
      </c>
      <c r="BJ677" s="18"/>
      <c r="BK677" s="18"/>
      <c r="BL677"/>
      <c r="BM677"/>
      <c r="BN677"/>
      <c r="BO677"/>
      <c r="BP677"/>
      <c r="BQ677"/>
      <c r="BR677"/>
      <c r="BS677"/>
      <c r="BT677"/>
      <c r="BU677"/>
      <c r="BV677"/>
      <c r="BW677"/>
      <c r="BX677"/>
      <c r="BY677"/>
      <c r="BZ677"/>
      <c r="CA677"/>
      <c r="CB677"/>
      <c r="CC677"/>
      <c r="CD677"/>
      <c r="CE677"/>
      <c r="CF677"/>
      <c r="CG677"/>
      <c r="CH677"/>
      <c r="CI677"/>
      <c r="CJ677"/>
      <c r="CK677"/>
      <c r="CL677"/>
      <c r="CM677"/>
      <c r="CN677"/>
      <c r="CO677"/>
      <c r="CP677"/>
      <c r="CQ677"/>
      <c r="CR677"/>
      <c r="CS677"/>
      <c r="CT677"/>
      <c r="CU677"/>
      <c r="CV677"/>
      <c r="CW677"/>
      <c r="CX677"/>
      <c r="CY677"/>
      <c r="CZ677"/>
      <c r="DA677"/>
      <c r="DB677"/>
      <c r="DC677"/>
      <c r="DD677"/>
      <c r="DE677"/>
      <c r="DF677"/>
      <c r="DG677"/>
      <c r="DH677"/>
      <c r="DI677"/>
      <c r="DJ677"/>
      <c r="DK677"/>
      <c r="DL677"/>
      <c r="DM677"/>
      <c r="DN677"/>
      <c r="DO677"/>
      <c r="DP677"/>
      <c r="DQ677"/>
      <c r="DR677"/>
      <c r="DS677"/>
      <c r="DT677"/>
      <c r="DU677"/>
      <c r="DV677"/>
      <c r="DW677"/>
      <c r="DX677"/>
      <c r="DY677"/>
      <c r="DZ677"/>
      <c r="EA677"/>
      <c r="EB677"/>
      <c r="EC677"/>
      <c r="ED677"/>
      <c r="EE677"/>
      <c r="EF677"/>
      <c r="EG677"/>
      <c r="EH677"/>
      <c r="EI677"/>
      <c r="EJ677"/>
      <c r="EK677"/>
      <c r="EL677"/>
      <c r="EM677"/>
      <c r="EN677"/>
      <c r="EO677"/>
      <c r="EP677"/>
      <c r="EQ677"/>
      <c r="ER677"/>
      <c r="ES677"/>
      <c r="ET677"/>
      <c r="EU677"/>
      <c r="EV677"/>
      <c r="EW677"/>
      <c r="EX677"/>
      <c r="EY677"/>
      <c r="EZ677"/>
      <c r="FA677"/>
      <c r="FB677"/>
      <c r="FC677"/>
      <c r="FD677"/>
      <c r="FE677"/>
      <c r="FF677"/>
      <c r="FG677"/>
      <c r="FH677"/>
      <c r="FI677"/>
      <c r="FJ677"/>
      <c r="FK677"/>
      <c r="FL677"/>
      <c r="FM677"/>
      <c r="FN677"/>
      <c r="FO677"/>
      <c r="FP677"/>
      <c r="FQ677"/>
      <c r="FR677"/>
      <c r="FS677"/>
      <c r="FT677"/>
      <c r="FU677"/>
      <c r="FV677"/>
      <c r="FW677"/>
      <c r="FX677"/>
      <c r="FY677"/>
      <c r="FZ677"/>
      <c r="GA677"/>
      <c r="GB677"/>
      <c r="GC677"/>
      <c r="GD677"/>
      <c r="GE677"/>
      <c r="GF677"/>
      <c r="GG677"/>
      <c r="GH677"/>
      <c r="GI677"/>
      <c r="GJ677"/>
      <c r="GK677"/>
      <c r="GL677"/>
      <c r="GM677"/>
      <c r="GN677"/>
      <c r="GO677"/>
      <c r="GP677"/>
      <c r="GQ677"/>
      <c r="GR677"/>
      <c r="GS677"/>
      <c r="GT677"/>
      <c r="GU677"/>
      <c r="GV677"/>
      <c r="GW677"/>
      <c r="GX677"/>
      <c r="GY677"/>
      <c r="GZ677"/>
      <c r="HA677"/>
      <c r="HB677"/>
      <c r="HC677"/>
      <c r="HD677"/>
      <c r="HE677"/>
      <c r="HF677"/>
      <c r="HG677"/>
      <c r="HH677"/>
      <c r="HI677"/>
      <c r="HJ677"/>
      <c r="HK677"/>
      <c r="HL677"/>
      <c r="HM677"/>
      <c r="HN677"/>
      <c r="HO677"/>
      <c r="HP677"/>
      <c r="HQ677"/>
      <c r="HR677"/>
      <c r="HS677"/>
      <c r="HT677"/>
      <c r="HU677"/>
      <c r="HV677"/>
      <c r="HW677"/>
      <c r="HX677"/>
      <c r="HY677"/>
      <c r="HZ677"/>
      <c r="IA677"/>
      <c r="IB677"/>
      <c r="IC677"/>
      <c r="ID677"/>
      <c r="IE677"/>
      <c r="IF677"/>
      <c r="IG677"/>
      <c r="IH677"/>
      <c r="II677"/>
      <c r="IJ677"/>
      <c r="IK677"/>
      <c r="IL677"/>
      <c r="IM677"/>
      <c r="IN677"/>
      <c r="IO677"/>
      <c r="IP677"/>
      <c r="IQ677"/>
      <c r="IR677"/>
      <c r="IS677"/>
      <c r="IT677"/>
      <c r="IU677"/>
      <c r="IV677"/>
    </row>
    <row r="678" spans="1:256" s="5" customFormat="1" hidden="1" outlineLevel="2" x14ac:dyDescent="0.2">
      <c r="A678" s="18"/>
      <c r="B678" s="18"/>
      <c r="C678" s="36"/>
      <c r="D678" s="485"/>
      <c r="E678" s="283">
        <v>2</v>
      </c>
      <c r="F678" s="38"/>
      <c r="G678" s="306"/>
      <c r="H678" s="307"/>
      <c r="I678" s="164">
        <f>IF(A16taxstdlife="n/a","n/a",IF(I$3&gt;(A16taxstdlife+$E678),((Input!$H$158+Input!$H$124)*$H$7)-SUM($H678:H678),((Input!$H$158+Input!$H$124)*$H$7)/A16taxstdlife))</f>
        <v>0</v>
      </c>
      <c r="J678" s="164">
        <f>IF(A16taxstdlife="n/a","n/a",IF(J$3&gt;(A16taxstdlife+$E678),((Input!$H$158+Input!$H$124)*$H$7)-SUM($H678:I678),((Input!$H$158+Input!$H$124)*$H$7)/A16taxstdlife))</f>
        <v>0</v>
      </c>
      <c r="K678" s="164">
        <f>IF(A16taxstdlife="n/a","n/a",IF(K$3&gt;(A16taxstdlife+$E678),((Input!$H$158+Input!$H$124)*$H$7)-SUM($H678:J678),((Input!$H$158+Input!$H$124)*$H$7)/A16taxstdlife))</f>
        <v>0</v>
      </c>
      <c r="L678" s="164">
        <f>IF(A16taxstdlife="n/a","n/a",IF(L$3&gt;(A16taxstdlife+$E678),((Input!$H$158+Input!$H$124)*$H$7)-SUM($H678:K678),((Input!$H$158+Input!$H$124)*$H$7)/A16taxstdlife))</f>
        <v>0</v>
      </c>
      <c r="M678" s="164">
        <f>IF(A16taxstdlife="n/a","n/a",IF(M$3&gt;(A16taxstdlife+$E678),((Input!$H$158+Input!$H$124)*$H$7)-SUM($H678:L678),((Input!$H$158+Input!$H$124)*$H$7)/A16taxstdlife))</f>
        <v>0</v>
      </c>
      <c r="N678" s="164">
        <f>IF(A16taxstdlife="n/a","n/a",IF(N$3&gt;(A16taxstdlife+$E678),((Input!$H$158+Input!$H$124)*$H$7)-SUM($H678:M678),((Input!$H$158+Input!$H$124)*$H$7)/A16taxstdlife))</f>
        <v>0</v>
      </c>
      <c r="O678" s="164">
        <f>IF(A16taxstdlife="n/a","n/a",IF(O$3&gt;(A16taxstdlife+$E678),((Input!$H$158+Input!$H$124)*$H$7)-SUM($H678:N678),((Input!$H$158+Input!$H$124)*$H$7)/A16taxstdlife))</f>
        <v>0</v>
      </c>
      <c r="P678" s="164">
        <f>IF(A16taxstdlife="n/a","n/a",IF(P$3&gt;(A16taxstdlife+$E678),((Input!$H$158+Input!$H$124)*$H$7)-SUM($H678:O678),((Input!$H$158+Input!$H$124)*$H$7)/A16taxstdlife))</f>
        <v>0</v>
      </c>
      <c r="Q678" s="164">
        <f>IF(A16taxstdlife="n/a","n/a",IF(Q$3&gt;(A16taxstdlife+$E678),((Input!$H$158+Input!$H$124)*$H$7)-SUM($H678:P678),((Input!$H$158+Input!$H$124)*$H$7)/A16taxstdlife))</f>
        <v>0</v>
      </c>
      <c r="R678" s="164">
        <f>IF(A16taxstdlife="n/a","n/a",IF(R$3&gt;(A16taxstdlife+$E678),((Input!$H$158+Input!$H$124)*$H$7)-SUM($H678:Q678),((Input!$H$158+Input!$H$124)*$H$7)/A16taxstdlife))</f>
        <v>0</v>
      </c>
      <c r="S678" s="164">
        <f>IF(A16taxstdlife="n/a","n/a",IF(S$3&gt;(A16taxstdlife+$E678),((Input!$H$158+Input!$H$124)*$H$7)-SUM($H678:R678),((Input!$H$158+Input!$H$124)*$H$7)/A16taxstdlife))</f>
        <v>0</v>
      </c>
      <c r="T678" s="164">
        <f>IF(A16taxstdlife="n/a","n/a",IF(T$3&gt;(A16taxstdlife+$E678),((Input!$H$158+Input!$H$124)*$H$7)-SUM($H678:S678),((Input!$H$158+Input!$H$124)*$H$7)/A16taxstdlife))</f>
        <v>0</v>
      </c>
      <c r="U678" s="164">
        <f>IF(A16taxstdlife="n/a","n/a",IF(U$3&gt;(A16taxstdlife+$E678),((Input!$H$158+Input!$H$124)*$H$7)-SUM($H678:T678),((Input!$H$158+Input!$H$124)*$H$7)/A16taxstdlife))</f>
        <v>0</v>
      </c>
      <c r="V678" s="164">
        <f>IF(A16taxstdlife="n/a","n/a",IF(V$3&gt;(A16taxstdlife+$E678),((Input!$H$158+Input!$H$124)*$H$7)-SUM($H678:U678),((Input!$H$158+Input!$H$124)*$H$7)/A16taxstdlife))</f>
        <v>0</v>
      </c>
      <c r="W678" s="164">
        <f>IF(A16taxstdlife="n/a","n/a",IF(W$3&gt;(A16taxstdlife+$E678),((Input!$H$158+Input!$H$124)*$H$7)-SUM($H678:V678),((Input!$H$158+Input!$H$124)*$H$7)/A16taxstdlife))</f>
        <v>0</v>
      </c>
      <c r="X678" s="164">
        <f>IF(A16taxstdlife="n/a","n/a",IF(X$3&gt;(A16taxstdlife+$E678),((Input!$H$158+Input!$H$124)*$H$7)-SUM($H678:W678),((Input!$H$158+Input!$H$124)*$H$7)/A16taxstdlife))</f>
        <v>0</v>
      </c>
      <c r="Y678" s="164">
        <f>IF(A16taxstdlife="n/a","n/a",IF(Y$3&gt;(A16taxstdlife+$E678),((Input!$H$158+Input!$H$124)*$H$7)-SUM($H678:X678),((Input!$H$158+Input!$H$124)*$H$7)/A16taxstdlife))</f>
        <v>0</v>
      </c>
      <c r="Z678" s="164">
        <f>IF(A16taxstdlife="n/a","n/a",IF(Z$3&gt;(A16taxstdlife+$E678),((Input!$H$158+Input!$H$124)*$H$7)-SUM($H678:Y678),((Input!$H$158+Input!$H$124)*$H$7)/A16taxstdlife))</f>
        <v>0</v>
      </c>
      <c r="AA678" s="164">
        <f>IF(A16taxstdlife="n/a","n/a",IF(AA$3&gt;(A16taxstdlife+$E678),((Input!$H$158+Input!$H$124)*$H$7)-SUM($H678:Z678),((Input!$H$158+Input!$H$124)*$H$7)/A16taxstdlife))</f>
        <v>0</v>
      </c>
      <c r="AB678" s="164">
        <f>IF(A16taxstdlife="n/a","n/a",IF(AB$3&gt;(A16taxstdlife+$E678),((Input!$H$158+Input!$H$124)*$H$7)-SUM($H678:AA678),((Input!$H$158+Input!$H$124)*$H$7)/A16taxstdlife))</f>
        <v>0</v>
      </c>
      <c r="AC678" s="164">
        <f>IF(A16taxstdlife="n/a","n/a",IF(AC$3&gt;(A16taxstdlife+$E678),((Input!$H$158+Input!$H$124)*$H$7)-SUM($H678:AB678),((Input!$H$158+Input!$H$124)*$H$7)/A16taxstdlife))</f>
        <v>0</v>
      </c>
      <c r="AD678" s="164">
        <f>IF(A16taxstdlife="n/a","n/a",IF(AD$3&gt;(A16taxstdlife+$E678),((Input!$H$158+Input!$H$124)*$H$7)-SUM($H678:AC678),((Input!$H$158+Input!$H$124)*$H$7)/A16taxstdlife))</f>
        <v>0</v>
      </c>
      <c r="AE678" s="164">
        <f>IF(A16taxstdlife="n/a","n/a",IF(AE$3&gt;(A16taxstdlife+$E678),((Input!$H$158+Input!$H$124)*$H$7)-SUM($H678:AD678),((Input!$H$158+Input!$H$124)*$H$7)/A16taxstdlife))</f>
        <v>0</v>
      </c>
      <c r="AF678" s="164">
        <f>IF(A16taxstdlife="n/a","n/a",IF(AF$3&gt;(A16taxstdlife+$E678),((Input!$H$158+Input!$H$124)*$H$7)-SUM($H678:AE678),((Input!$H$158+Input!$H$124)*$H$7)/A16taxstdlife))</f>
        <v>0</v>
      </c>
      <c r="AG678" s="164">
        <f>IF(A16taxstdlife="n/a","n/a",IF(AG$3&gt;(A16taxstdlife+$E678),((Input!$H$158+Input!$H$124)*$H$7)-SUM($H678:AF678),((Input!$H$158+Input!$H$124)*$H$7)/A16taxstdlife))</f>
        <v>0</v>
      </c>
      <c r="AH678" s="164">
        <f>IF(A16taxstdlife="n/a","n/a",IF(AH$3&gt;(A16taxstdlife+$E678),((Input!$H$158+Input!$H$124)*$H$7)-SUM($H678:AG678),((Input!$H$158+Input!$H$124)*$H$7)/A16taxstdlife))</f>
        <v>0</v>
      </c>
      <c r="AI678" s="164">
        <f>IF(A16taxstdlife="n/a","n/a",IF(AI$3&gt;(A16taxstdlife+$E678),((Input!$H$158+Input!$H$124)*$H$7)-SUM($H678:AH678),((Input!$H$158+Input!$H$124)*$H$7)/A16taxstdlife))</f>
        <v>0</v>
      </c>
      <c r="AJ678" s="164">
        <f>IF(A16taxstdlife="n/a","n/a",IF(AJ$3&gt;(A16taxstdlife+$E678),((Input!$H$158+Input!$H$124)*$H$7)-SUM($H678:AI678),((Input!$H$158+Input!$H$124)*$H$7)/A16taxstdlife))</f>
        <v>0</v>
      </c>
      <c r="AK678" s="164">
        <f>IF(A16taxstdlife="n/a","n/a",IF(AK$3&gt;(A16taxstdlife+$E678),((Input!$H$158+Input!$H$124)*$H$7)-SUM($H678:AJ678),((Input!$H$158+Input!$H$124)*$H$7)/A16taxstdlife))</f>
        <v>0</v>
      </c>
      <c r="AL678" s="164">
        <f>IF(A16taxstdlife="n/a","n/a",IF(AL$3&gt;(A16taxstdlife+$E678),((Input!$H$158+Input!$H$124)*$H$7)-SUM($H678:AK678),((Input!$H$158+Input!$H$124)*$H$7)/A16taxstdlife))</f>
        <v>0</v>
      </c>
      <c r="AM678" s="164">
        <f>IF(A16taxstdlife="n/a","n/a",IF(AM$3&gt;(A16taxstdlife+$E678),((Input!$H$158+Input!$H$124)*$H$7)-SUM($H678:AL678),((Input!$H$158+Input!$H$124)*$H$7)/A16taxstdlife))</f>
        <v>0</v>
      </c>
      <c r="AN678" s="164">
        <f>IF(A16taxstdlife="n/a","n/a",IF(AN$3&gt;(A16taxstdlife+$E678),((Input!$H$158+Input!$H$124)*$H$7)-SUM($H678:AM678),((Input!$H$158+Input!$H$124)*$H$7)/A16taxstdlife))</f>
        <v>0</v>
      </c>
      <c r="AO678" s="164">
        <f>IF(A16taxstdlife="n/a","n/a",IF(AO$3&gt;(A16taxstdlife+$E678),((Input!$H$158+Input!$H$124)*$H$7)-SUM($H678:AN678),((Input!$H$158+Input!$H$124)*$H$7)/A16taxstdlife))</f>
        <v>0</v>
      </c>
      <c r="AP678" s="164">
        <f>IF(A16taxstdlife="n/a","n/a",IF(AP$3&gt;(A16taxstdlife+$E678),((Input!$H$158+Input!$H$124)*$H$7)-SUM($H678:AO678),((Input!$H$158+Input!$H$124)*$H$7)/A16taxstdlife))</f>
        <v>0</v>
      </c>
      <c r="AQ678" s="164">
        <f>IF(A16taxstdlife="n/a","n/a",IF(AQ$3&gt;(A16taxstdlife+$E678),((Input!$H$158+Input!$H$124)*$H$7)-SUM($H678:AP678),((Input!$H$158+Input!$H$124)*$H$7)/A16taxstdlife))</f>
        <v>0</v>
      </c>
      <c r="AR678" s="164">
        <f>IF(A16taxstdlife="n/a","n/a",IF(AR$3&gt;(A16taxstdlife+$E678),((Input!$H$158+Input!$H$124)*$H$7)-SUM($H678:AQ678),((Input!$H$158+Input!$H$124)*$H$7)/A16taxstdlife))</f>
        <v>0</v>
      </c>
      <c r="AS678" s="164">
        <f>IF(A16taxstdlife="n/a","n/a",IF(AS$3&gt;(A16taxstdlife+$E678),((Input!$H$158+Input!$H$124)*$H$7)-SUM($H678:AR678),((Input!$H$158+Input!$H$124)*$H$7)/A16taxstdlife))</f>
        <v>0</v>
      </c>
      <c r="AT678" s="164">
        <f>IF(A16taxstdlife="n/a","n/a",IF(AT$3&gt;(A16taxstdlife+$E678),((Input!$H$158+Input!$H$124)*$H$7)-SUM($H678:AS678),((Input!$H$158+Input!$H$124)*$H$7)/A16taxstdlife))</f>
        <v>0</v>
      </c>
      <c r="AU678" s="164">
        <f>IF(A16taxstdlife="n/a","n/a",IF(AU$3&gt;(A16taxstdlife+$E678),((Input!$H$158+Input!$H$124)*$H$7)-SUM($H678:AT678),((Input!$H$158+Input!$H$124)*$H$7)/A16taxstdlife))</f>
        <v>0</v>
      </c>
      <c r="AV678" s="164">
        <f>IF(A16taxstdlife="n/a","n/a",IF(AV$3&gt;(A16taxstdlife+$E678),((Input!$H$158+Input!$H$124)*$H$7)-SUM($H678:AU678),((Input!$H$158+Input!$H$124)*$H$7)/A16taxstdlife))</f>
        <v>0</v>
      </c>
      <c r="AW678" s="164">
        <f>IF(A16taxstdlife="n/a","n/a",IF(AW$3&gt;(A16taxstdlife+$E678),((Input!$H$158+Input!$H$124)*$H$7)-SUM($H678:AV678),((Input!$H$158+Input!$H$124)*$H$7)/A16taxstdlife))</f>
        <v>0</v>
      </c>
      <c r="AX678" s="164">
        <f>IF(A16taxstdlife="n/a","n/a",IF(AX$3&gt;(A16taxstdlife+$E678),((Input!$H$158+Input!$H$124)*$H$7)-SUM($H678:AW678),((Input!$H$158+Input!$H$124)*$H$7)/A16taxstdlife))</f>
        <v>0</v>
      </c>
      <c r="AY678" s="164">
        <f>IF(A16taxstdlife="n/a","n/a",IF(AY$3&gt;(A16taxstdlife+$E678),((Input!$H$158+Input!$H$124)*$H$7)-SUM($H678:AX678),((Input!$H$158+Input!$H$124)*$H$7)/A16taxstdlife))</f>
        <v>0</v>
      </c>
      <c r="AZ678" s="164">
        <f>IF(A16taxstdlife="n/a","n/a",IF(AZ$3&gt;(A16taxstdlife+$E678),((Input!$H$158+Input!$H$124)*$H$7)-SUM($H678:AY678),((Input!$H$158+Input!$H$124)*$H$7)/A16taxstdlife))</f>
        <v>0</v>
      </c>
      <c r="BA678" s="164">
        <f>IF(A16taxstdlife="n/a","n/a",IF(BA$3&gt;(A16taxstdlife+$E678),((Input!$H$158+Input!$H$124)*$H$7)-SUM($H678:AZ678),((Input!$H$158+Input!$H$124)*$H$7)/A16taxstdlife))</f>
        <v>0</v>
      </c>
      <c r="BB678" s="164">
        <f>IF(A16taxstdlife="n/a","n/a",IF(BB$3&gt;(A16taxstdlife+$E678),((Input!$H$158+Input!$H$124)*$H$7)-SUM($H678:BA678),((Input!$H$158+Input!$H$124)*$H$7)/A16taxstdlife))</f>
        <v>0</v>
      </c>
      <c r="BC678" s="164">
        <f>IF(A16taxstdlife="n/a","n/a",IF(BC$3&gt;(A16taxstdlife+$E678),((Input!$H$158+Input!$H$124)*$H$7)-SUM($H678:BB678),((Input!$H$158+Input!$H$124)*$H$7)/A16taxstdlife))</f>
        <v>0</v>
      </c>
      <c r="BD678" s="164">
        <f>IF(A16taxstdlife="n/a","n/a",IF(BD$3&gt;(A16taxstdlife+$E678),((Input!$H$158+Input!$H$124)*$H$7)-SUM($H678:BC678),((Input!$H$158+Input!$H$124)*$H$7)/A16taxstdlife))</f>
        <v>0</v>
      </c>
      <c r="BE678" s="164">
        <f>IF(A16taxstdlife="n/a","n/a",IF(BE$3&gt;(A16taxstdlife+$E678),((Input!$H$158+Input!$H$124)*$H$7)-SUM($H678:BD678),((Input!$H$158+Input!$H$124)*$H$7)/A16taxstdlife))</f>
        <v>0</v>
      </c>
      <c r="BF678" s="164">
        <f>IF(A16taxstdlife="n/a","n/a",IF(BF$3&gt;(A16taxstdlife+$E678),((Input!$H$158+Input!$H$124)*$H$7)-SUM($H678:BE678),((Input!$H$158+Input!$H$124)*$H$7)/A16taxstdlife))</f>
        <v>0</v>
      </c>
      <c r="BG678" s="164">
        <f>IF(A16taxstdlife="n/a","n/a",IF(BG$3&gt;(A16taxstdlife+$E678),((Input!$H$158+Input!$H$124)*$H$7)-SUM($H678:BF678),((Input!$H$158+Input!$H$124)*$H$7)/A16taxstdlife))</f>
        <v>0</v>
      </c>
      <c r="BH678" s="164">
        <f>IF(A16taxstdlife="n/a","n/a",IF(BH$3&gt;(A16taxstdlife+$E678),((Input!$H$158+Input!$H$124)*$H$7)-SUM($H678:BG678),((Input!$H$158+Input!$H$124)*$H$7)/A16taxstdlife))</f>
        <v>0</v>
      </c>
      <c r="BI678" s="164">
        <f>IF(A16taxstdlife="n/a","n/a",IF(BI$3&gt;(A16taxstdlife+$E678),((Input!$H$158+Input!$H$124)*$H$7)-SUM($H678:BH678),((Input!$H$158+Input!$H$124)*$H$7)/A16taxstdlife))</f>
        <v>0</v>
      </c>
      <c r="BJ678" s="18"/>
      <c r="BK678" s="18"/>
      <c r="BL678"/>
      <c r="BM678"/>
      <c r="BN678"/>
      <c r="BO678"/>
      <c r="BP678"/>
      <c r="BQ678"/>
      <c r="BR678"/>
      <c r="BS678"/>
      <c r="BT678"/>
      <c r="BU678"/>
      <c r="BV678"/>
      <c r="BW678"/>
      <c r="BX678"/>
      <c r="BY678"/>
      <c r="BZ678"/>
      <c r="CA678"/>
      <c r="CB678"/>
      <c r="CC678"/>
      <c r="CD678"/>
      <c r="CE678"/>
      <c r="CF678"/>
      <c r="CG678"/>
      <c r="CH678"/>
      <c r="CI678"/>
      <c r="CJ678"/>
      <c r="CK678"/>
      <c r="CL678"/>
      <c r="CM678"/>
      <c r="CN678"/>
      <c r="CO678"/>
      <c r="CP678"/>
      <c r="CQ678"/>
      <c r="CR678"/>
      <c r="CS678"/>
      <c r="CT678"/>
      <c r="CU678"/>
      <c r="CV678"/>
      <c r="CW678"/>
      <c r="CX678"/>
      <c r="CY678"/>
      <c r="CZ678"/>
      <c r="DA678"/>
      <c r="DB678"/>
      <c r="DC678"/>
      <c r="DD678"/>
      <c r="DE678"/>
      <c r="DF678"/>
      <c r="DG678"/>
      <c r="DH678"/>
      <c r="DI678"/>
      <c r="DJ678"/>
      <c r="DK678"/>
      <c r="DL678"/>
      <c r="DM678"/>
      <c r="DN678"/>
      <c r="DO678"/>
      <c r="DP678"/>
      <c r="DQ678"/>
      <c r="DR678"/>
      <c r="DS678"/>
      <c r="DT678"/>
      <c r="DU678"/>
      <c r="DV678"/>
      <c r="DW678"/>
      <c r="DX678"/>
      <c r="DY678"/>
      <c r="DZ678"/>
      <c r="EA678"/>
      <c r="EB678"/>
      <c r="EC678"/>
      <c r="ED678"/>
      <c r="EE678"/>
      <c r="EF678"/>
      <c r="EG678"/>
      <c r="EH678"/>
      <c r="EI678"/>
      <c r="EJ678"/>
      <c r="EK678"/>
      <c r="EL678"/>
      <c r="EM678"/>
      <c r="EN678"/>
      <c r="EO678"/>
      <c r="EP678"/>
      <c r="EQ678"/>
      <c r="ER678"/>
      <c r="ES678"/>
      <c r="ET678"/>
      <c r="EU678"/>
      <c r="EV678"/>
      <c r="EW678"/>
      <c r="EX678"/>
      <c r="EY678"/>
      <c r="EZ678"/>
      <c r="FA678"/>
      <c r="FB678"/>
      <c r="FC678"/>
      <c r="FD678"/>
      <c r="FE678"/>
      <c r="FF678"/>
      <c r="FG678"/>
      <c r="FH678"/>
      <c r="FI678"/>
      <c r="FJ678"/>
      <c r="FK678"/>
      <c r="FL678"/>
      <c r="FM678"/>
      <c r="FN678"/>
      <c r="FO678"/>
      <c r="FP678"/>
      <c r="FQ678"/>
      <c r="FR678"/>
      <c r="FS678"/>
      <c r="FT678"/>
      <c r="FU678"/>
      <c r="FV678"/>
      <c r="FW678"/>
      <c r="FX678"/>
      <c r="FY678"/>
      <c r="FZ678"/>
      <c r="GA678"/>
      <c r="GB678"/>
      <c r="GC678"/>
      <c r="GD678"/>
      <c r="GE678"/>
      <c r="GF678"/>
      <c r="GG678"/>
      <c r="GH678"/>
      <c r="GI678"/>
      <c r="GJ678"/>
      <c r="GK678"/>
      <c r="GL678"/>
      <c r="GM678"/>
      <c r="GN678"/>
      <c r="GO678"/>
      <c r="GP678"/>
      <c r="GQ678"/>
      <c r="GR678"/>
      <c r="GS678"/>
      <c r="GT678"/>
      <c r="GU678"/>
      <c r="GV678"/>
      <c r="GW678"/>
      <c r="GX678"/>
      <c r="GY678"/>
      <c r="GZ678"/>
      <c r="HA678"/>
      <c r="HB678"/>
      <c r="HC678"/>
      <c r="HD678"/>
      <c r="HE678"/>
      <c r="HF678"/>
      <c r="HG678"/>
      <c r="HH678"/>
      <c r="HI678"/>
      <c r="HJ678"/>
      <c r="HK678"/>
      <c r="HL678"/>
      <c r="HM678"/>
      <c r="HN678"/>
      <c r="HO678"/>
      <c r="HP678"/>
      <c r="HQ678"/>
      <c r="HR678"/>
      <c r="HS678"/>
      <c r="HT678"/>
      <c r="HU678"/>
      <c r="HV678"/>
      <c r="HW678"/>
      <c r="HX678"/>
      <c r="HY678"/>
      <c r="HZ678"/>
      <c r="IA678"/>
      <c r="IB678"/>
      <c r="IC678"/>
      <c r="ID678"/>
      <c r="IE678"/>
      <c r="IF678"/>
      <c r="IG678"/>
      <c r="IH678"/>
      <c r="II678"/>
      <c r="IJ678"/>
      <c r="IK678"/>
      <c r="IL678"/>
      <c r="IM678"/>
      <c r="IN678"/>
      <c r="IO678"/>
      <c r="IP678"/>
      <c r="IQ678"/>
      <c r="IR678"/>
      <c r="IS678"/>
      <c r="IT678"/>
      <c r="IU678"/>
      <c r="IV678"/>
    </row>
    <row r="679" spans="1:256" s="5" customFormat="1" hidden="1" outlineLevel="2" x14ac:dyDescent="0.2">
      <c r="A679" s="18"/>
      <c r="B679" s="18"/>
      <c r="C679" s="36"/>
      <c r="D679" s="485"/>
      <c r="E679" s="283">
        <v>3</v>
      </c>
      <c r="F679" s="38"/>
      <c r="G679" s="306"/>
      <c r="H679" s="308"/>
      <c r="I679" s="307"/>
      <c r="J679" s="164">
        <f>IF(A16taxstdlife="n/a","n/a",IF(J$3&gt;(A16taxstdlife+$E679),((Input!$I$158+Input!$I$124)*$I$7)-SUM($I679:I679),((Input!$I$158+Input!$I$124)*$I$7)/A16taxstdlife))</f>
        <v>0</v>
      </c>
      <c r="K679" s="164">
        <f>IF(A16taxstdlife="n/a","n/a",IF(K$3&gt;(A16taxstdlife+$E679),((Input!$I$158+Input!$I$124)*$I$7)-SUM($I679:J679),((Input!$I$158+Input!$I$124)*$I$7)/A16taxstdlife))</f>
        <v>0</v>
      </c>
      <c r="L679" s="164">
        <f>IF(A16taxstdlife="n/a","n/a",IF(L$3&gt;(A16taxstdlife+$E679),((Input!$I$158+Input!$I$124)*$I$7)-SUM($I679:K679),((Input!$I$158+Input!$I$124)*$I$7)/A16taxstdlife))</f>
        <v>0</v>
      </c>
      <c r="M679" s="164">
        <f>IF(A16taxstdlife="n/a","n/a",IF(M$3&gt;(A16taxstdlife+$E679),((Input!$I$158+Input!$I$124)*$I$7)-SUM($I679:L679),((Input!$I$158+Input!$I$124)*$I$7)/A16taxstdlife))</f>
        <v>0</v>
      </c>
      <c r="N679" s="164">
        <f>IF(A16taxstdlife="n/a","n/a",IF(N$3&gt;(A16taxstdlife+$E679),((Input!$I$158+Input!$I$124)*$I$7)-SUM($I679:M679),((Input!$I$158+Input!$I$124)*$I$7)/A16taxstdlife))</f>
        <v>0</v>
      </c>
      <c r="O679" s="164">
        <f>IF(A16taxstdlife="n/a","n/a",IF(O$3&gt;(A16taxstdlife+$E679),((Input!$I$158+Input!$I$124)*$I$7)-SUM($I679:N679),((Input!$I$158+Input!$I$124)*$I$7)/A16taxstdlife))</f>
        <v>0</v>
      </c>
      <c r="P679" s="164">
        <f>IF(A16taxstdlife="n/a","n/a",IF(P$3&gt;(A16taxstdlife+$E679),((Input!$I$158+Input!$I$124)*$I$7)-SUM($I679:O679),((Input!$I$158+Input!$I$124)*$I$7)/A16taxstdlife))</f>
        <v>0</v>
      </c>
      <c r="Q679" s="164">
        <f>IF(A16taxstdlife="n/a","n/a",IF(Q$3&gt;(A16taxstdlife+$E679),((Input!$I$158+Input!$I$124)*$I$7)-SUM($I679:P679),((Input!$I$158+Input!$I$124)*$I$7)/A16taxstdlife))</f>
        <v>0</v>
      </c>
      <c r="R679" s="164">
        <f>IF(A16taxstdlife="n/a","n/a",IF(R$3&gt;(A16taxstdlife+$E679),((Input!$I$158+Input!$I$124)*$I$7)-SUM($I679:Q679),((Input!$I$158+Input!$I$124)*$I$7)/A16taxstdlife))</f>
        <v>0</v>
      </c>
      <c r="S679" s="164">
        <f>IF(A16taxstdlife="n/a","n/a",IF(S$3&gt;(A16taxstdlife+$E679),((Input!$I$158+Input!$I$124)*$I$7)-SUM($I679:R679),((Input!$I$158+Input!$I$124)*$I$7)/A16taxstdlife))</f>
        <v>0</v>
      </c>
      <c r="T679" s="164">
        <f>IF(A16taxstdlife="n/a","n/a",IF(T$3&gt;(A16taxstdlife+$E679),((Input!$I$158+Input!$I$124)*$I$7)-SUM($I679:S679),((Input!$I$158+Input!$I$124)*$I$7)/A16taxstdlife))</f>
        <v>0</v>
      </c>
      <c r="U679" s="164">
        <f>IF(A16taxstdlife="n/a","n/a",IF(U$3&gt;(A16taxstdlife+$E679),((Input!$I$158+Input!$I$124)*$I$7)-SUM($I679:T679),((Input!$I$158+Input!$I$124)*$I$7)/A16taxstdlife))</f>
        <v>0</v>
      </c>
      <c r="V679" s="164">
        <f>IF(A16taxstdlife="n/a","n/a",IF(V$3&gt;(A16taxstdlife+$E679),((Input!$I$158+Input!$I$124)*$I$7)-SUM($I679:U679),((Input!$I$158+Input!$I$124)*$I$7)/A16taxstdlife))</f>
        <v>0</v>
      </c>
      <c r="W679" s="164">
        <f>IF(A16taxstdlife="n/a","n/a",IF(W$3&gt;(A16taxstdlife+$E679),((Input!$I$158+Input!$I$124)*$I$7)-SUM($I679:V679),((Input!$I$158+Input!$I$124)*$I$7)/A16taxstdlife))</f>
        <v>0</v>
      </c>
      <c r="X679" s="164">
        <f>IF(A16taxstdlife="n/a","n/a",IF(X$3&gt;(A16taxstdlife+$E679),((Input!$I$158+Input!$I$124)*$I$7)-SUM($I679:W679),((Input!$I$158+Input!$I$124)*$I$7)/A16taxstdlife))</f>
        <v>0</v>
      </c>
      <c r="Y679" s="164">
        <f>IF(A16taxstdlife="n/a","n/a",IF(Y$3&gt;(A16taxstdlife+$E679),((Input!$I$158+Input!$I$124)*$I$7)-SUM($I679:X679),((Input!$I$158+Input!$I$124)*$I$7)/A16taxstdlife))</f>
        <v>0</v>
      </c>
      <c r="Z679" s="164">
        <f>IF(A16taxstdlife="n/a","n/a",IF(Z$3&gt;(A16taxstdlife+$E679),((Input!$I$158+Input!$I$124)*$I$7)-SUM($I679:Y679),((Input!$I$158+Input!$I$124)*$I$7)/A16taxstdlife))</f>
        <v>0</v>
      </c>
      <c r="AA679" s="164">
        <f>IF(A16taxstdlife="n/a","n/a",IF(AA$3&gt;(A16taxstdlife+$E679),((Input!$I$158+Input!$I$124)*$I$7)-SUM($I679:Z679),((Input!$I$158+Input!$I$124)*$I$7)/A16taxstdlife))</f>
        <v>0</v>
      </c>
      <c r="AB679" s="164">
        <f>IF(A16taxstdlife="n/a","n/a",IF(AB$3&gt;(A16taxstdlife+$E679),((Input!$I$158+Input!$I$124)*$I$7)-SUM($I679:AA679),((Input!$I$158+Input!$I$124)*$I$7)/A16taxstdlife))</f>
        <v>0</v>
      </c>
      <c r="AC679" s="164">
        <f>IF(A16taxstdlife="n/a","n/a",IF(AC$3&gt;(A16taxstdlife+$E679),((Input!$I$158+Input!$I$124)*$I$7)-SUM($I679:AB679),((Input!$I$158+Input!$I$124)*$I$7)/A16taxstdlife))</f>
        <v>0</v>
      </c>
      <c r="AD679" s="164">
        <f>IF(A16taxstdlife="n/a","n/a",IF(AD$3&gt;(A16taxstdlife+$E679),((Input!$I$158+Input!$I$124)*$I$7)-SUM($I679:AC679),((Input!$I$158+Input!$I$124)*$I$7)/A16taxstdlife))</f>
        <v>0</v>
      </c>
      <c r="AE679" s="164">
        <f>IF(A16taxstdlife="n/a","n/a",IF(AE$3&gt;(A16taxstdlife+$E679),((Input!$I$158+Input!$I$124)*$I$7)-SUM($I679:AD679),((Input!$I$158+Input!$I$124)*$I$7)/A16taxstdlife))</f>
        <v>0</v>
      </c>
      <c r="AF679" s="164">
        <f>IF(A16taxstdlife="n/a","n/a",IF(AF$3&gt;(A16taxstdlife+$E679),((Input!$I$158+Input!$I$124)*$I$7)-SUM($I679:AE679),((Input!$I$158+Input!$I$124)*$I$7)/A16taxstdlife))</f>
        <v>0</v>
      </c>
      <c r="AG679" s="164">
        <f>IF(A16taxstdlife="n/a","n/a",IF(AG$3&gt;(A16taxstdlife+$E679),((Input!$I$158+Input!$I$124)*$I$7)-SUM($I679:AF679),((Input!$I$158+Input!$I$124)*$I$7)/A16taxstdlife))</f>
        <v>0</v>
      </c>
      <c r="AH679" s="164">
        <f>IF(A16taxstdlife="n/a","n/a",IF(AH$3&gt;(A16taxstdlife+$E679),((Input!$I$158+Input!$I$124)*$I$7)-SUM($I679:AG679),((Input!$I$158+Input!$I$124)*$I$7)/A16taxstdlife))</f>
        <v>0</v>
      </c>
      <c r="AI679" s="164">
        <f>IF(A16taxstdlife="n/a","n/a",IF(AI$3&gt;(A16taxstdlife+$E679),((Input!$I$158+Input!$I$124)*$I$7)-SUM($I679:AH679),((Input!$I$158+Input!$I$124)*$I$7)/A16taxstdlife))</f>
        <v>0</v>
      </c>
      <c r="AJ679" s="164">
        <f>IF(A16taxstdlife="n/a","n/a",IF(AJ$3&gt;(A16taxstdlife+$E679),((Input!$I$158+Input!$I$124)*$I$7)-SUM($I679:AI679),((Input!$I$158+Input!$I$124)*$I$7)/A16taxstdlife))</f>
        <v>0</v>
      </c>
      <c r="AK679" s="164">
        <f>IF(A16taxstdlife="n/a","n/a",IF(AK$3&gt;(A16taxstdlife+$E679),((Input!$I$158+Input!$I$124)*$I$7)-SUM($I679:AJ679),((Input!$I$158+Input!$I$124)*$I$7)/A16taxstdlife))</f>
        <v>0</v>
      </c>
      <c r="AL679" s="164">
        <f>IF(A16taxstdlife="n/a","n/a",IF(AL$3&gt;(A16taxstdlife+$E679),((Input!$I$158+Input!$I$124)*$I$7)-SUM($I679:AK679),((Input!$I$158+Input!$I$124)*$I$7)/A16taxstdlife))</f>
        <v>0</v>
      </c>
      <c r="AM679" s="164">
        <f>IF(A16taxstdlife="n/a","n/a",IF(AM$3&gt;(A16taxstdlife+$E679),((Input!$I$158+Input!$I$124)*$I$7)-SUM($I679:AL679),((Input!$I$158+Input!$I$124)*$I$7)/A16taxstdlife))</f>
        <v>0</v>
      </c>
      <c r="AN679" s="164">
        <f>IF(A16taxstdlife="n/a","n/a",IF(AN$3&gt;(A16taxstdlife+$E679),((Input!$I$158+Input!$I$124)*$I$7)-SUM($I679:AM679),((Input!$I$158+Input!$I$124)*$I$7)/A16taxstdlife))</f>
        <v>0</v>
      </c>
      <c r="AO679" s="164">
        <f>IF(A16taxstdlife="n/a","n/a",IF(AO$3&gt;(A16taxstdlife+$E679),((Input!$I$158+Input!$I$124)*$I$7)-SUM($I679:AN679),((Input!$I$158+Input!$I$124)*$I$7)/A16taxstdlife))</f>
        <v>0</v>
      </c>
      <c r="AP679" s="164">
        <f>IF(A16taxstdlife="n/a","n/a",IF(AP$3&gt;(A16taxstdlife+$E679),((Input!$I$158+Input!$I$124)*$I$7)-SUM($I679:AO679),((Input!$I$158+Input!$I$124)*$I$7)/A16taxstdlife))</f>
        <v>0</v>
      </c>
      <c r="AQ679" s="164">
        <f>IF(A16taxstdlife="n/a","n/a",IF(AQ$3&gt;(A16taxstdlife+$E679),((Input!$I$158+Input!$I$124)*$I$7)-SUM($I679:AP679),((Input!$I$158+Input!$I$124)*$I$7)/A16taxstdlife))</f>
        <v>0</v>
      </c>
      <c r="AR679" s="164">
        <f>IF(A16taxstdlife="n/a","n/a",IF(AR$3&gt;(A16taxstdlife+$E679),((Input!$I$158+Input!$I$124)*$I$7)-SUM($I679:AQ679),((Input!$I$158+Input!$I$124)*$I$7)/A16taxstdlife))</f>
        <v>0</v>
      </c>
      <c r="AS679" s="164">
        <f>IF(A16taxstdlife="n/a","n/a",IF(AS$3&gt;(A16taxstdlife+$E679),((Input!$I$158+Input!$I$124)*$I$7)-SUM($I679:AR679),((Input!$I$158+Input!$I$124)*$I$7)/A16taxstdlife))</f>
        <v>0</v>
      </c>
      <c r="AT679" s="164">
        <f>IF(A16taxstdlife="n/a","n/a",IF(AT$3&gt;(A16taxstdlife+$E679),((Input!$I$158+Input!$I$124)*$I$7)-SUM($I679:AS679),((Input!$I$158+Input!$I$124)*$I$7)/A16taxstdlife))</f>
        <v>0</v>
      </c>
      <c r="AU679" s="164">
        <f>IF(A16taxstdlife="n/a","n/a",IF(AU$3&gt;(A16taxstdlife+$E679),((Input!$I$158+Input!$I$124)*$I$7)-SUM($I679:AT679),((Input!$I$158+Input!$I$124)*$I$7)/A16taxstdlife))</f>
        <v>0</v>
      </c>
      <c r="AV679" s="164">
        <f>IF(A16taxstdlife="n/a","n/a",IF(AV$3&gt;(A16taxstdlife+$E679),((Input!$I$158+Input!$I$124)*$I$7)-SUM($I679:AU679),((Input!$I$158+Input!$I$124)*$I$7)/A16taxstdlife))</f>
        <v>0</v>
      </c>
      <c r="AW679" s="164">
        <f>IF(A16taxstdlife="n/a","n/a",IF(AW$3&gt;(A16taxstdlife+$E679),((Input!$I$158+Input!$I$124)*$I$7)-SUM($I679:AV679),((Input!$I$158+Input!$I$124)*$I$7)/A16taxstdlife))</f>
        <v>0</v>
      </c>
      <c r="AX679" s="164">
        <f>IF(A16taxstdlife="n/a","n/a",IF(AX$3&gt;(A16taxstdlife+$E679),((Input!$I$158+Input!$I$124)*$I$7)-SUM($I679:AW679),((Input!$I$158+Input!$I$124)*$I$7)/A16taxstdlife))</f>
        <v>0</v>
      </c>
      <c r="AY679" s="164">
        <f>IF(A16taxstdlife="n/a","n/a",IF(AY$3&gt;(A16taxstdlife+$E679),((Input!$I$158+Input!$I$124)*$I$7)-SUM($I679:AX679),((Input!$I$158+Input!$I$124)*$I$7)/A16taxstdlife))</f>
        <v>0</v>
      </c>
      <c r="AZ679" s="164">
        <f>IF(A16taxstdlife="n/a","n/a",IF(AZ$3&gt;(A16taxstdlife+$E679),((Input!$I$158+Input!$I$124)*$I$7)-SUM($I679:AY679),((Input!$I$158+Input!$I$124)*$I$7)/A16taxstdlife))</f>
        <v>0</v>
      </c>
      <c r="BA679" s="164">
        <f>IF(A16taxstdlife="n/a","n/a",IF(BA$3&gt;(A16taxstdlife+$E679),((Input!$I$158+Input!$I$124)*$I$7)-SUM($I679:AZ679),((Input!$I$158+Input!$I$124)*$I$7)/A16taxstdlife))</f>
        <v>0</v>
      </c>
      <c r="BB679" s="164">
        <f>IF(A16taxstdlife="n/a","n/a",IF(BB$3&gt;(A16taxstdlife+$E679),((Input!$I$158+Input!$I$124)*$I$7)-SUM($I679:BA679),((Input!$I$158+Input!$I$124)*$I$7)/A16taxstdlife))</f>
        <v>0</v>
      </c>
      <c r="BC679" s="164">
        <f>IF(A16taxstdlife="n/a","n/a",IF(BC$3&gt;(A16taxstdlife+$E679),((Input!$I$158+Input!$I$124)*$I$7)-SUM($I679:BB679),((Input!$I$158+Input!$I$124)*$I$7)/A16taxstdlife))</f>
        <v>0</v>
      </c>
      <c r="BD679" s="164">
        <f>IF(A16taxstdlife="n/a","n/a",IF(BD$3&gt;(A16taxstdlife+$E679),((Input!$I$158+Input!$I$124)*$I$7)-SUM($I679:BC679),((Input!$I$158+Input!$I$124)*$I$7)/A16taxstdlife))</f>
        <v>0</v>
      </c>
      <c r="BE679" s="164">
        <f>IF(A16taxstdlife="n/a","n/a",IF(BE$3&gt;(A16taxstdlife+$E679),((Input!$I$158+Input!$I$124)*$I$7)-SUM($I679:BD679),((Input!$I$158+Input!$I$124)*$I$7)/A16taxstdlife))</f>
        <v>0</v>
      </c>
      <c r="BF679" s="164">
        <f>IF(A16taxstdlife="n/a","n/a",IF(BF$3&gt;(A16taxstdlife+$E679),((Input!$I$158+Input!$I$124)*$I$7)-SUM($I679:BE679),((Input!$I$158+Input!$I$124)*$I$7)/A16taxstdlife))</f>
        <v>0</v>
      </c>
      <c r="BG679" s="164">
        <f>IF(A16taxstdlife="n/a","n/a",IF(BG$3&gt;(A16taxstdlife+$E679),((Input!$I$158+Input!$I$124)*$I$7)-SUM($I679:BF679),((Input!$I$158+Input!$I$124)*$I$7)/A16taxstdlife))</f>
        <v>0</v>
      </c>
      <c r="BH679" s="164">
        <f>IF(A16taxstdlife="n/a","n/a",IF(BH$3&gt;(A16taxstdlife+$E679),((Input!$I$158+Input!$I$124)*$I$7)-SUM($I679:BG679),((Input!$I$158+Input!$I$124)*$I$7)/A16taxstdlife))</f>
        <v>0</v>
      </c>
      <c r="BI679" s="164">
        <f>IF(A16taxstdlife="n/a","n/a",IF(BI$3&gt;(A16taxstdlife+$E679),((Input!$I$158+Input!$I$124)*$I$7)-SUM($I679:BH679),((Input!$I$158+Input!$I$124)*$I$7)/A16taxstdlife))</f>
        <v>0</v>
      </c>
      <c r="BJ679" s="18"/>
      <c r="BK679" s="18"/>
      <c r="BL679"/>
      <c r="BM679"/>
      <c r="BN679"/>
      <c r="BO679"/>
      <c r="BP679"/>
      <c r="BQ679"/>
      <c r="BR679"/>
      <c r="BS679"/>
      <c r="BT679"/>
      <c r="BU679"/>
      <c r="BV679"/>
      <c r="BW679"/>
      <c r="BX679"/>
      <c r="BY679"/>
      <c r="BZ679"/>
      <c r="CA679"/>
      <c r="CB679"/>
      <c r="CC679"/>
      <c r="CD679"/>
      <c r="CE679"/>
      <c r="CF679"/>
      <c r="CG679"/>
      <c r="CH679"/>
      <c r="CI679"/>
      <c r="CJ679"/>
      <c r="CK679"/>
      <c r="CL679"/>
      <c r="CM679"/>
      <c r="CN679"/>
      <c r="CO679"/>
      <c r="CP679"/>
      <c r="CQ679"/>
      <c r="CR679"/>
      <c r="CS679"/>
      <c r="CT679"/>
      <c r="CU679"/>
      <c r="CV679"/>
      <c r="CW679"/>
      <c r="CX679"/>
      <c r="CY679"/>
      <c r="CZ679"/>
      <c r="DA679"/>
      <c r="DB679"/>
      <c r="DC679"/>
      <c r="DD679"/>
      <c r="DE679"/>
      <c r="DF679"/>
      <c r="DG679"/>
      <c r="DH679"/>
      <c r="DI679"/>
      <c r="DJ679"/>
      <c r="DK679"/>
      <c r="DL679"/>
      <c r="DM679"/>
      <c r="DN679"/>
      <c r="DO679"/>
      <c r="DP679"/>
      <c r="DQ679"/>
      <c r="DR679"/>
      <c r="DS679"/>
      <c r="DT679"/>
      <c r="DU679"/>
      <c r="DV679"/>
      <c r="DW679"/>
      <c r="DX679"/>
      <c r="DY679"/>
      <c r="DZ679"/>
      <c r="EA679"/>
      <c r="EB679"/>
      <c r="EC679"/>
      <c r="ED679"/>
      <c r="EE679"/>
      <c r="EF679"/>
      <c r="EG679"/>
      <c r="EH679"/>
      <c r="EI679"/>
      <c r="EJ679"/>
      <c r="EK679"/>
      <c r="EL679"/>
      <c r="EM679"/>
      <c r="EN679"/>
      <c r="EO679"/>
      <c r="EP679"/>
      <c r="EQ679"/>
      <c r="ER679"/>
      <c r="ES679"/>
      <c r="ET679"/>
      <c r="EU679"/>
      <c r="EV679"/>
      <c r="EW679"/>
      <c r="EX679"/>
      <c r="EY679"/>
      <c r="EZ679"/>
      <c r="FA679"/>
      <c r="FB679"/>
      <c r="FC679"/>
      <c r="FD679"/>
      <c r="FE679"/>
      <c r="FF679"/>
      <c r="FG679"/>
      <c r="FH679"/>
      <c r="FI679"/>
      <c r="FJ679"/>
      <c r="FK679"/>
      <c r="FL679"/>
      <c r="FM679"/>
      <c r="FN679"/>
      <c r="FO679"/>
      <c r="FP679"/>
      <c r="FQ679"/>
      <c r="FR679"/>
      <c r="FS679"/>
      <c r="FT679"/>
      <c r="FU679"/>
      <c r="FV679"/>
      <c r="FW679"/>
      <c r="FX679"/>
      <c r="FY679"/>
      <c r="FZ679"/>
      <c r="GA679"/>
      <c r="GB679"/>
      <c r="GC679"/>
      <c r="GD679"/>
      <c r="GE679"/>
      <c r="GF679"/>
      <c r="GG679"/>
      <c r="GH679"/>
      <c r="GI679"/>
      <c r="GJ679"/>
      <c r="GK679"/>
      <c r="GL679"/>
      <c r="GM679"/>
      <c r="GN679"/>
      <c r="GO679"/>
      <c r="GP679"/>
      <c r="GQ679"/>
      <c r="GR679"/>
      <c r="GS679"/>
      <c r="GT679"/>
      <c r="GU679"/>
      <c r="GV679"/>
      <c r="GW679"/>
      <c r="GX679"/>
      <c r="GY679"/>
      <c r="GZ679"/>
      <c r="HA679"/>
      <c r="HB679"/>
      <c r="HC679"/>
      <c r="HD679"/>
      <c r="HE679"/>
      <c r="HF679"/>
      <c r="HG679"/>
      <c r="HH679"/>
      <c r="HI679"/>
      <c r="HJ679"/>
      <c r="HK679"/>
      <c r="HL679"/>
      <c r="HM679"/>
      <c r="HN679"/>
      <c r="HO679"/>
      <c r="HP679"/>
      <c r="HQ679"/>
      <c r="HR679"/>
      <c r="HS679"/>
      <c r="HT679"/>
      <c r="HU679"/>
      <c r="HV679"/>
      <c r="HW679"/>
      <c r="HX679"/>
      <c r="HY679"/>
      <c r="HZ679"/>
      <c r="IA679"/>
      <c r="IB679"/>
      <c r="IC679"/>
      <c r="ID679"/>
      <c r="IE679"/>
      <c r="IF679"/>
      <c r="IG679"/>
      <c r="IH679"/>
      <c r="II679"/>
      <c r="IJ679"/>
      <c r="IK679"/>
      <c r="IL679"/>
      <c r="IM679"/>
      <c r="IN679"/>
      <c r="IO679"/>
      <c r="IP679"/>
      <c r="IQ679"/>
      <c r="IR679"/>
      <c r="IS679"/>
      <c r="IT679"/>
      <c r="IU679"/>
      <c r="IV679"/>
    </row>
    <row r="680" spans="1:256" s="5" customFormat="1" hidden="1" outlineLevel="2" x14ac:dyDescent="0.2">
      <c r="A680" s="18"/>
      <c r="B680" s="18"/>
      <c r="C680" s="36"/>
      <c r="D680" s="485"/>
      <c r="E680" s="283">
        <v>4</v>
      </c>
      <c r="F680" s="38"/>
      <c r="G680" s="306"/>
      <c r="H680" s="308"/>
      <c r="I680" s="308"/>
      <c r="J680" s="307"/>
      <c r="K680" s="164">
        <f>IF(A16taxstdlife="n/a","n/a",IF(K$3&gt;(A16taxstdlife+$E680),((Input!$J$158+Input!$J$124)*$J$7)-SUM($J680:J680),((Input!$J$158+Input!$J$124)*$J$7)/A16taxstdlife))</f>
        <v>0</v>
      </c>
      <c r="L680" s="164">
        <f>IF(A16taxstdlife="n/a","n/a",IF(L$3&gt;(A16taxstdlife+$E680),((Input!$J$158+Input!$J$124)*$J$7)-SUM($J680:K680),((Input!$J$158+Input!$J$124)*$J$7)/A16taxstdlife))</f>
        <v>0</v>
      </c>
      <c r="M680" s="164">
        <f>IF(A16taxstdlife="n/a","n/a",IF(M$3&gt;(A16taxstdlife+$E680),((Input!$J$158+Input!$J$124)*$J$7)-SUM($J680:L680),((Input!$J$158+Input!$J$124)*$J$7)/A16taxstdlife))</f>
        <v>0</v>
      </c>
      <c r="N680" s="164">
        <f>IF(A16taxstdlife="n/a","n/a",IF(N$3&gt;(A16taxstdlife+$E680),((Input!$J$158+Input!$J$124)*$J$7)-SUM($J680:M680),((Input!$J$158+Input!$J$124)*$J$7)/A16taxstdlife))</f>
        <v>0</v>
      </c>
      <c r="O680" s="164">
        <f>IF(A16taxstdlife="n/a","n/a",IF(O$3&gt;(A16taxstdlife+$E680),((Input!$J$158+Input!$J$124)*$J$7)-SUM($J680:N680),((Input!$J$158+Input!$J$124)*$J$7)/A16taxstdlife))</f>
        <v>0</v>
      </c>
      <c r="P680" s="164">
        <f>IF(A16taxstdlife="n/a","n/a",IF(P$3&gt;(A16taxstdlife+$E680),((Input!$J$158+Input!$J$124)*$J$7)-SUM($J680:O680),((Input!$J$158+Input!$J$124)*$J$7)/A16taxstdlife))</f>
        <v>0</v>
      </c>
      <c r="Q680" s="164">
        <f>IF(A16taxstdlife="n/a","n/a",IF(Q$3&gt;(A16taxstdlife+$E680),((Input!$J$158+Input!$J$124)*$J$7)-SUM($J680:P680),((Input!$J$158+Input!$J$124)*$J$7)/A16taxstdlife))</f>
        <v>0</v>
      </c>
      <c r="R680" s="164">
        <f>IF(A16taxstdlife="n/a","n/a",IF(R$3&gt;(A16taxstdlife+$E680),((Input!$J$158+Input!$J$124)*$J$7)-SUM($J680:Q680),((Input!$J$158+Input!$J$124)*$J$7)/A16taxstdlife))</f>
        <v>0</v>
      </c>
      <c r="S680" s="164">
        <f>IF(A16taxstdlife="n/a","n/a",IF(S$3&gt;(A16taxstdlife+$E680),((Input!$J$158+Input!$J$124)*$J$7)-SUM($J680:R680),((Input!$J$158+Input!$J$124)*$J$7)/A16taxstdlife))</f>
        <v>0</v>
      </c>
      <c r="T680" s="164">
        <f>IF(A16taxstdlife="n/a","n/a",IF(T$3&gt;(A16taxstdlife+$E680),((Input!$J$158+Input!$J$124)*$J$7)-SUM($J680:S680),((Input!$J$158+Input!$J$124)*$J$7)/A16taxstdlife))</f>
        <v>0</v>
      </c>
      <c r="U680" s="164">
        <f>IF(A16taxstdlife="n/a","n/a",IF(U$3&gt;(A16taxstdlife+$E680),((Input!$J$158+Input!$J$124)*$J$7)-SUM($J680:T680),((Input!$J$158+Input!$J$124)*$J$7)/A16taxstdlife))</f>
        <v>0</v>
      </c>
      <c r="V680" s="164">
        <f>IF(A16taxstdlife="n/a","n/a",IF(V$3&gt;(A16taxstdlife+$E680),((Input!$J$158+Input!$J$124)*$J$7)-SUM($J680:U680),((Input!$J$158+Input!$J$124)*$J$7)/A16taxstdlife))</f>
        <v>0</v>
      </c>
      <c r="W680" s="164">
        <f>IF(A16taxstdlife="n/a","n/a",IF(W$3&gt;(A16taxstdlife+$E680),((Input!$J$158+Input!$J$124)*$J$7)-SUM($J680:V680),((Input!$J$158+Input!$J$124)*$J$7)/A16taxstdlife))</f>
        <v>0</v>
      </c>
      <c r="X680" s="164">
        <f>IF(A16taxstdlife="n/a","n/a",IF(X$3&gt;(A16taxstdlife+$E680),((Input!$J$158+Input!$J$124)*$J$7)-SUM($J680:W680),((Input!$J$158+Input!$J$124)*$J$7)/A16taxstdlife))</f>
        <v>0</v>
      </c>
      <c r="Y680" s="164">
        <f>IF(A16taxstdlife="n/a","n/a",IF(Y$3&gt;(A16taxstdlife+$E680),((Input!$J$158+Input!$J$124)*$J$7)-SUM($J680:X680),((Input!$J$158+Input!$J$124)*$J$7)/A16taxstdlife))</f>
        <v>0</v>
      </c>
      <c r="Z680" s="164">
        <f>IF(A16taxstdlife="n/a","n/a",IF(Z$3&gt;(A16taxstdlife+$E680),((Input!$J$158+Input!$J$124)*$J$7)-SUM($J680:Y680),((Input!$J$158+Input!$J$124)*$J$7)/A16taxstdlife))</f>
        <v>0</v>
      </c>
      <c r="AA680" s="164">
        <f>IF(A16taxstdlife="n/a","n/a",IF(AA$3&gt;(A16taxstdlife+$E680),((Input!$J$158+Input!$J$124)*$J$7)-SUM($J680:Z680),((Input!$J$158+Input!$J$124)*$J$7)/A16taxstdlife))</f>
        <v>0</v>
      </c>
      <c r="AB680" s="164">
        <f>IF(A16taxstdlife="n/a","n/a",IF(AB$3&gt;(A16taxstdlife+$E680),((Input!$J$158+Input!$J$124)*$J$7)-SUM($J680:AA680),((Input!$J$158+Input!$J$124)*$J$7)/A16taxstdlife))</f>
        <v>0</v>
      </c>
      <c r="AC680" s="164">
        <f>IF(A16taxstdlife="n/a","n/a",IF(AC$3&gt;(A16taxstdlife+$E680),((Input!$J$158+Input!$J$124)*$J$7)-SUM($J680:AB680),((Input!$J$158+Input!$J$124)*$J$7)/A16taxstdlife))</f>
        <v>0</v>
      </c>
      <c r="AD680" s="164">
        <f>IF(A16taxstdlife="n/a","n/a",IF(AD$3&gt;(A16taxstdlife+$E680),((Input!$J$158+Input!$J$124)*$J$7)-SUM($J680:AC680),((Input!$J$158+Input!$J$124)*$J$7)/A16taxstdlife))</f>
        <v>0</v>
      </c>
      <c r="AE680" s="164">
        <f>IF(A16taxstdlife="n/a","n/a",IF(AE$3&gt;(A16taxstdlife+$E680),((Input!$J$158+Input!$J$124)*$J$7)-SUM($J680:AD680),((Input!$J$158+Input!$J$124)*$J$7)/A16taxstdlife))</f>
        <v>0</v>
      </c>
      <c r="AF680" s="164">
        <f>IF(A16taxstdlife="n/a","n/a",IF(AF$3&gt;(A16taxstdlife+$E680),((Input!$J$158+Input!$J$124)*$J$7)-SUM($J680:AE680),((Input!$J$158+Input!$J$124)*$J$7)/A16taxstdlife))</f>
        <v>0</v>
      </c>
      <c r="AG680" s="164">
        <f>IF(A16taxstdlife="n/a","n/a",IF(AG$3&gt;(A16taxstdlife+$E680),((Input!$J$158+Input!$J$124)*$J$7)-SUM($J680:AF680),((Input!$J$158+Input!$J$124)*$J$7)/A16taxstdlife))</f>
        <v>0</v>
      </c>
      <c r="AH680" s="164">
        <f>IF(A16taxstdlife="n/a","n/a",IF(AH$3&gt;(A16taxstdlife+$E680),((Input!$J$158+Input!$J$124)*$J$7)-SUM($J680:AG680),((Input!$J$158+Input!$J$124)*$J$7)/A16taxstdlife))</f>
        <v>0</v>
      </c>
      <c r="AI680" s="164">
        <f>IF(A16taxstdlife="n/a","n/a",IF(AI$3&gt;(A16taxstdlife+$E680),((Input!$J$158+Input!$J$124)*$J$7)-SUM($J680:AH680),((Input!$J$158+Input!$J$124)*$J$7)/A16taxstdlife))</f>
        <v>0</v>
      </c>
      <c r="AJ680" s="164">
        <f>IF(A16taxstdlife="n/a","n/a",IF(AJ$3&gt;(A16taxstdlife+$E680),((Input!$J$158+Input!$J$124)*$J$7)-SUM($J680:AI680),((Input!$J$158+Input!$J$124)*$J$7)/A16taxstdlife))</f>
        <v>0</v>
      </c>
      <c r="AK680" s="164">
        <f>IF(A16taxstdlife="n/a","n/a",IF(AK$3&gt;(A16taxstdlife+$E680),((Input!$J$158+Input!$J$124)*$J$7)-SUM($J680:AJ680),((Input!$J$158+Input!$J$124)*$J$7)/A16taxstdlife))</f>
        <v>0</v>
      </c>
      <c r="AL680" s="164">
        <f>IF(A16taxstdlife="n/a","n/a",IF(AL$3&gt;(A16taxstdlife+$E680),((Input!$J$158+Input!$J$124)*$J$7)-SUM($J680:AK680),((Input!$J$158+Input!$J$124)*$J$7)/A16taxstdlife))</f>
        <v>0</v>
      </c>
      <c r="AM680" s="164">
        <f>IF(A16taxstdlife="n/a","n/a",IF(AM$3&gt;(A16taxstdlife+$E680),((Input!$J$158+Input!$J$124)*$J$7)-SUM($J680:AL680),((Input!$J$158+Input!$J$124)*$J$7)/A16taxstdlife))</f>
        <v>0</v>
      </c>
      <c r="AN680" s="164">
        <f>IF(A16taxstdlife="n/a","n/a",IF(AN$3&gt;(A16taxstdlife+$E680),((Input!$J$158+Input!$J$124)*$J$7)-SUM($J680:AM680),((Input!$J$158+Input!$J$124)*$J$7)/A16taxstdlife))</f>
        <v>0</v>
      </c>
      <c r="AO680" s="164">
        <f>IF(A16taxstdlife="n/a","n/a",IF(AO$3&gt;(A16taxstdlife+$E680),((Input!$J$158+Input!$J$124)*$J$7)-SUM($J680:AN680),((Input!$J$158+Input!$J$124)*$J$7)/A16taxstdlife))</f>
        <v>0</v>
      </c>
      <c r="AP680" s="164">
        <f>IF(A16taxstdlife="n/a","n/a",IF(AP$3&gt;(A16taxstdlife+$E680),((Input!$J$158+Input!$J$124)*$J$7)-SUM($J680:AO680),((Input!$J$158+Input!$J$124)*$J$7)/A16taxstdlife))</f>
        <v>0</v>
      </c>
      <c r="AQ680" s="164">
        <f>IF(A16taxstdlife="n/a","n/a",IF(AQ$3&gt;(A16taxstdlife+$E680),((Input!$J$158+Input!$J$124)*$J$7)-SUM($J680:AP680),((Input!$J$158+Input!$J$124)*$J$7)/A16taxstdlife))</f>
        <v>0</v>
      </c>
      <c r="AR680" s="164">
        <f>IF(A16taxstdlife="n/a","n/a",IF(AR$3&gt;(A16taxstdlife+$E680),((Input!$J$158+Input!$J$124)*$J$7)-SUM($J680:AQ680),((Input!$J$158+Input!$J$124)*$J$7)/A16taxstdlife))</f>
        <v>0</v>
      </c>
      <c r="AS680" s="164">
        <f>IF(A16taxstdlife="n/a","n/a",IF(AS$3&gt;(A16taxstdlife+$E680),((Input!$J$158+Input!$J$124)*$J$7)-SUM($J680:AR680),((Input!$J$158+Input!$J$124)*$J$7)/A16taxstdlife))</f>
        <v>0</v>
      </c>
      <c r="AT680" s="164">
        <f>IF(A16taxstdlife="n/a","n/a",IF(AT$3&gt;(A16taxstdlife+$E680),((Input!$J$158+Input!$J$124)*$J$7)-SUM($J680:AS680),((Input!$J$158+Input!$J$124)*$J$7)/A16taxstdlife))</f>
        <v>0</v>
      </c>
      <c r="AU680" s="164">
        <f>IF(A16taxstdlife="n/a","n/a",IF(AU$3&gt;(A16taxstdlife+$E680),((Input!$J$158+Input!$J$124)*$J$7)-SUM($J680:AT680),((Input!$J$158+Input!$J$124)*$J$7)/A16taxstdlife))</f>
        <v>0</v>
      </c>
      <c r="AV680" s="164">
        <f>IF(A16taxstdlife="n/a","n/a",IF(AV$3&gt;(A16taxstdlife+$E680),((Input!$J$158+Input!$J$124)*$J$7)-SUM($J680:AU680),((Input!$J$158+Input!$J$124)*$J$7)/A16taxstdlife))</f>
        <v>0</v>
      </c>
      <c r="AW680" s="164">
        <f>IF(A16taxstdlife="n/a","n/a",IF(AW$3&gt;(A16taxstdlife+$E680),((Input!$J$158+Input!$J$124)*$J$7)-SUM($J680:AV680),((Input!$J$158+Input!$J$124)*$J$7)/A16taxstdlife))</f>
        <v>0</v>
      </c>
      <c r="AX680" s="164">
        <f>IF(A16taxstdlife="n/a","n/a",IF(AX$3&gt;(A16taxstdlife+$E680),((Input!$J$158+Input!$J$124)*$J$7)-SUM($J680:AW680),((Input!$J$158+Input!$J$124)*$J$7)/A16taxstdlife))</f>
        <v>0</v>
      </c>
      <c r="AY680" s="164">
        <f>IF(A16taxstdlife="n/a","n/a",IF(AY$3&gt;(A16taxstdlife+$E680),((Input!$J$158+Input!$J$124)*$J$7)-SUM($J680:AX680),((Input!$J$158+Input!$J$124)*$J$7)/A16taxstdlife))</f>
        <v>0</v>
      </c>
      <c r="AZ680" s="164">
        <f>IF(A16taxstdlife="n/a","n/a",IF(AZ$3&gt;(A16taxstdlife+$E680),((Input!$J$158+Input!$J$124)*$J$7)-SUM($J680:AY680),((Input!$J$158+Input!$J$124)*$J$7)/A16taxstdlife))</f>
        <v>0</v>
      </c>
      <c r="BA680" s="164">
        <f>IF(A16taxstdlife="n/a","n/a",IF(BA$3&gt;(A16taxstdlife+$E680),((Input!$J$158+Input!$J$124)*$J$7)-SUM($J680:AZ680),((Input!$J$158+Input!$J$124)*$J$7)/A16taxstdlife))</f>
        <v>0</v>
      </c>
      <c r="BB680" s="164">
        <f>IF(A16taxstdlife="n/a","n/a",IF(BB$3&gt;(A16taxstdlife+$E680),((Input!$J$158+Input!$J$124)*$J$7)-SUM($J680:BA680),((Input!$J$158+Input!$J$124)*$J$7)/A16taxstdlife))</f>
        <v>0</v>
      </c>
      <c r="BC680" s="164">
        <f>IF(A16taxstdlife="n/a","n/a",IF(BC$3&gt;(A16taxstdlife+$E680),((Input!$J$158+Input!$J$124)*$J$7)-SUM($J680:BB680),((Input!$J$158+Input!$J$124)*$J$7)/A16taxstdlife))</f>
        <v>0</v>
      </c>
      <c r="BD680" s="164">
        <f>IF(A16taxstdlife="n/a","n/a",IF(BD$3&gt;(A16taxstdlife+$E680),((Input!$J$158+Input!$J$124)*$J$7)-SUM($J680:BC680),((Input!$J$158+Input!$J$124)*$J$7)/A16taxstdlife))</f>
        <v>0</v>
      </c>
      <c r="BE680" s="164">
        <f>IF(A16taxstdlife="n/a","n/a",IF(BE$3&gt;(A16taxstdlife+$E680),((Input!$J$158+Input!$J$124)*$J$7)-SUM($J680:BD680),((Input!$J$158+Input!$J$124)*$J$7)/A16taxstdlife))</f>
        <v>0</v>
      </c>
      <c r="BF680" s="164">
        <f>IF(A16taxstdlife="n/a","n/a",IF(BF$3&gt;(A16taxstdlife+$E680),((Input!$J$158+Input!$J$124)*$J$7)-SUM($J680:BE680),((Input!$J$158+Input!$J$124)*$J$7)/A16taxstdlife))</f>
        <v>0</v>
      </c>
      <c r="BG680" s="164">
        <f>IF(A16taxstdlife="n/a","n/a",IF(BG$3&gt;(A16taxstdlife+$E680),((Input!$J$158+Input!$J$124)*$J$7)-SUM($J680:BF680),((Input!$J$158+Input!$J$124)*$J$7)/A16taxstdlife))</f>
        <v>0</v>
      </c>
      <c r="BH680" s="164">
        <f>IF(A16taxstdlife="n/a","n/a",IF(BH$3&gt;(A16taxstdlife+$E680),((Input!$J$158+Input!$J$124)*$J$7)-SUM($J680:BG680),((Input!$J$158+Input!$J$124)*$J$7)/A16taxstdlife))</f>
        <v>0</v>
      </c>
      <c r="BI680" s="164">
        <f>IF(A16taxstdlife="n/a","n/a",IF(BI$3&gt;(A16taxstdlife+$E680),((Input!$J$158+Input!$J$124)*$J$7)-SUM($J680:BH680),((Input!$J$158+Input!$J$124)*$J$7)/A16taxstdlife))</f>
        <v>0</v>
      </c>
      <c r="BJ680" s="18"/>
      <c r="BK680" s="18"/>
      <c r="BL680"/>
      <c r="BM680"/>
      <c r="BN680"/>
      <c r="BO680"/>
      <c r="BP680"/>
      <c r="BQ680"/>
      <c r="BR680"/>
      <c r="BS680"/>
      <c r="BT680"/>
      <c r="BU680"/>
      <c r="BV680"/>
      <c r="BW680"/>
      <c r="BX680"/>
      <c r="BY680"/>
      <c r="BZ680"/>
      <c r="CA680"/>
      <c r="CB680"/>
      <c r="CC680"/>
      <c r="CD680"/>
      <c r="CE680"/>
      <c r="CF680"/>
      <c r="CG680"/>
      <c r="CH680"/>
      <c r="CI680"/>
      <c r="CJ680"/>
      <c r="CK680"/>
      <c r="CL680"/>
      <c r="CM680"/>
      <c r="CN680"/>
      <c r="CO680"/>
      <c r="CP680"/>
      <c r="CQ680"/>
      <c r="CR680"/>
      <c r="CS680"/>
      <c r="CT680"/>
      <c r="CU680"/>
      <c r="CV680"/>
      <c r="CW680"/>
      <c r="CX680"/>
      <c r="CY680"/>
      <c r="CZ680"/>
      <c r="DA680"/>
      <c r="DB680"/>
      <c r="DC680"/>
      <c r="DD680"/>
      <c r="DE680"/>
      <c r="DF680"/>
      <c r="DG680"/>
      <c r="DH680"/>
      <c r="DI680"/>
      <c r="DJ680"/>
      <c r="DK680"/>
      <c r="DL680"/>
      <c r="DM680"/>
      <c r="DN680"/>
      <c r="DO680"/>
      <c r="DP680"/>
      <c r="DQ680"/>
      <c r="DR680"/>
      <c r="DS680"/>
      <c r="DT680"/>
      <c r="DU680"/>
      <c r="DV680"/>
      <c r="DW680"/>
      <c r="DX680"/>
      <c r="DY680"/>
      <c r="DZ680"/>
      <c r="EA680"/>
      <c r="EB680"/>
      <c r="EC680"/>
      <c r="ED680"/>
      <c r="EE680"/>
      <c r="EF680"/>
      <c r="EG680"/>
      <c r="EH680"/>
      <c r="EI680"/>
      <c r="EJ680"/>
      <c r="EK680"/>
      <c r="EL680"/>
      <c r="EM680"/>
      <c r="EN680"/>
      <c r="EO680"/>
      <c r="EP680"/>
      <c r="EQ680"/>
      <c r="ER680"/>
      <c r="ES680"/>
      <c r="ET680"/>
      <c r="EU680"/>
      <c r="EV680"/>
      <c r="EW680"/>
      <c r="EX680"/>
      <c r="EY680"/>
      <c r="EZ680"/>
      <c r="FA680"/>
      <c r="FB680"/>
      <c r="FC680"/>
      <c r="FD680"/>
      <c r="FE680"/>
      <c r="FF680"/>
      <c r="FG680"/>
      <c r="FH680"/>
      <c r="FI680"/>
      <c r="FJ680"/>
      <c r="FK680"/>
      <c r="FL680"/>
      <c r="FM680"/>
      <c r="FN680"/>
      <c r="FO680"/>
      <c r="FP680"/>
      <c r="FQ680"/>
      <c r="FR680"/>
      <c r="FS680"/>
      <c r="FT680"/>
      <c r="FU680"/>
      <c r="FV680"/>
      <c r="FW680"/>
      <c r="FX680"/>
      <c r="FY680"/>
      <c r="FZ680"/>
      <c r="GA680"/>
      <c r="GB680"/>
      <c r="GC680"/>
      <c r="GD680"/>
      <c r="GE680"/>
      <c r="GF680"/>
      <c r="GG680"/>
      <c r="GH680"/>
      <c r="GI680"/>
      <c r="GJ680"/>
      <c r="GK680"/>
      <c r="GL680"/>
      <c r="GM680"/>
      <c r="GN680"/>
      <c r="GO680"/>
      <c r="GP680"/>
      <c r="GQ680"/>
      <c r="GR680"/>
      <c r="GS680"/>
      <c r="GT680"/>
      <c r="GU680"/>
      <c r="GV680"/>
      <c r="GW680"/>
      <c r="GX680"/>
      <c r="GY680"/>
      <c r="GZ680"/>
      <c r="HA680"/>
      <c r="HB680"/>
      <c r="HC680"/>
      <c r="HD680"/>
      <c r="HE680"/>
      <c r="HF680"/>
      <c r="HG680"/>
      <c r="HH680"/>
      <c r="HI680"/>
      <c r="HJ680"/>
      <c r="HK680"/>
      <c r="HL680"/>
      <c r="HM680"/>
      <c r="HN680"/>
      <c r="HO680"/>
      <c r="HP680"/>
      <c r="HQ680"/>
      <c r="HR680"/>
      <c r="HS680"/>
      <c r="HT680"/>
      <c r="HU680"/>
      <c r="HV680"/>
      <c r="HW680"/>
      <c r="HX680"/>
      <c r="HY680"/>
      <c r="HZ680"/>
      <c r="IA680"/>
      <c r="IB680"/>
      <c r="IC680"/>
      <c r="ID680"/>
      <c r="IE680"/>
      <c r="IF680"/>
      <c r="IG680"/>
      <c r="IH680"/>
      <c r="II680"/>
      <c r="IJ680"/>
      <c r="IK680"/>
      <c r="IL680"/>
      <c r="IM680"/>
      <c r="IN680"/>
      <c r="IO680"/>
      <c r="IP680"/>
      <c r="IQ680"/>
      <c r="IR680"/>
      <c r="IS680"/>
      <c r="IT680"/>
      <c r="IU680"/>
      <c r="IV680"/>
    </row>
    <row r="681" spans="1:256" s="5" customFormat="1" hidden="1" outlineLevel="2" x14ac:dyDescent="0.2">
      <c r="A681" s="18"/>
      <c r="B681" s="18"/>
      <c r="C681" s="36"/>
      <c r="D681" s="485"/>
      <c r="E681" s="283">
        <v>5</v>
      </c>
      <c r="F681" s="38"/>
      <c r="G681" s="306"/>
      <c r="H681" s="308"/>
      <c r="I681" s="308"/>
      <c r="J681" s="308"/>
      <c r="K681" s="307"/>
      <c r="L681" s="164">
        <f>IF(A16taxstdlife="n/a","n/a",IF(L$3&gt;(A16taxstdlife+$E681),((Input!$K$158+Input!$K$124)*$K$7)-SUM($K681:K681),((Input!$K$158+Input!$K$124)*$K$7)/A16taxstdlife))</f>
        <v>0</v>
      </c>
      <c r="M681" s="164">
        <f>IF(A16taxstdlife="n/a","n/a",IF(M$3&gt;(A16taxstdlife+$E681),((Input!$K$158+Input!$K$124)*$K$7)-SUM($K681:L681),((Input!$K$158+Input!$K$124)*$K$7)/A16taxstdlife))</f>
        <v>0</v>
      </c>
      <c r="N681" s="164">
        <f>IF(A16taxstdlife="n/a","n/a",IF(N$3&gt;(A16taxstdlife+$E681),((Input!$K$158+Input!$K$124)*$K$7)-SUM($K681:M681),((Input!$K$158+Input!$K$124)*$K$7)/A16taxstdlife))</f>
        <v>0</v>
      </c>
      <c r="O681" s="164">
        <f>IF(A16taxstdlife="n/a","n/a",IF(O$3&gt;(A16taxstdlife+$E681),((Input!$K$158+Input!$K$124)*$K$7)-SUM($K681:N681),((Input!$K$158+Input!$K$124)*$K$7)/A16taxstdlife))</f>
        <v>0</v>
      </c>
      <c r="P681" s="164">
        <f>IF(A16taxstdlife="n/a","n/a",IF(P$3&gt;(A16taxstdlife+$E681),((Input!$K$158+Input!$K$124)*$K$7)-SUM($K681:O681),((Input!$K$158+Input!$K$124)*$K$7)/A16taxstdlife))</f>
        <v>0</v>
      </c>
      <c r="Q681" s="164">
        <f>IF(A16taxstdlife="n/a","n/a",IF(Q$3&gt;(A16taxstdlife+$E681),((Input!$K$158+Input!$K$124)*$K$7)-SUM($K681:P681),((Input!$K$158+Input!$K$124)*$K$7)/A16taxstdlife))</f>
        <v>0</v>
      </c>
      <c r="R681" s="164">
        <f>IF(A16taxstdlife="n/a","n/a",IF(R$3&gt;(A16taxstdlife+$E681),((Input!$K$158+Input!$K$124)*$K$7)-SUM($K681:Q681),((Input!$K$158+Input!$K$124)*$K$7)/A16taxstdlife))</f>
        <v>0</v>
      </c>
      <c r="S681" s="164">
        <f>IF(A16taxstdlife="n/a","n/a",IF(S$3&gt;(A16taxstdlife+$E681),((Input!$K$158+Input!$K$124)*$K$7)-SUM($K681:R681),((Input!$K$158+Input!$K$124)*$K$7)/A16taxstdlife))</f>
        <v>0</v>
      </c>
      <c r="T681" s="164">
        <f>IF(A16taxstdlife="n/a","n/a",IF(T$3&gt;(A16taxstdlife+$E681),((Input!$K$158+Input!$K$124)*$K$7)-SUM($K681:S681),((Input!$K$158+Input!$K$124)*$K$7)/A16taxstdlife))</f>
        <v>0</v>
      </c>
      <c r="U681" s="164">
        <f>IF(A16taxstdlife="n/a","n/a",IF(U$3&gt;(A16taxstdlife+$E681),((Input!$K$158+Input!$K$124)*$K$7)-SUM($K681:T681),((Input!$K$158+Input!$K$124)*$K$7)/A16taxstdlife))</f>
        <v>0</v>
      </c>
      <c r="V681" s="164">
        <f>IF(A16taxstdlife="n/a","n/a",IF(V$3&gt;(A16taxstdlife+$E681),((Input!$K$158+Input!$K$124)*$K$7)-SUM($K681:U681),((Input!$K$158+Input!$K$124)*$K$7)/A16taxstdlife))</f>
        <v>0</v>
      </c>
      <c r="W681" s="164">
        <f>IF(A16taxstdlife="n/a","n/a",IF(W$3&gt;(A16taxstdlife+$E681),((Input!$K$158+Input!$K$124)*$K$7)-SUM($K681:V681),((Input!$K$158+Input!$K$124)*$K$7)/A16taxstdlife))</f>
        <v>0</v>
      </c>
      <c r="X681" s="164">
        <f>IF(A16taxstdlife="n/a","n/a",IF(X$3&gt;(A16taxstdlife+$E681),((Input!$K$158+Input!$K$124)*$K$7)-SUM($K681:W681),((Input!$K$158+Input!$K$124)*$K$7)/A16taxstdlife))</f>
        <v>0</v>
      </c>
      <c r="Y681" s="164">
        <f>IF(A16taxstdlife="n/a","n/a",IF(Y$3&gt;(A16taxstdlife+$E681),((Input!$K$158+Input!$K$124)*$K$7)-SUM($K681:X681),((Input!$K$158+Input!$K$124)*$K$7)/A16taxstdlife))</f>
        <v>0</v>
      </c>
      <c r="Z681" s="164">
        <f>IF(A16taxstdlife="n/a","n/a",IF(Z$3&gt;(A16taxstdlife+$E681),((Input!$K$158+Input!$K$124)*$K$7)-SUM($K681:Y681),((Input!$K$158+Input!$K$124)*$K$7)/A16taxstdlife))</f>
        <v>0</v>
      </c>
      <c r="AA681" s="164">
        <f>IF(A16taxstdlife="n/a","n/a",IF(AA$3&gt;(A16taxstdlife+$E681),((Input!$K$158+Input!$K$124)*$K$7)-SUM($K681:Z681),((Input!$K$158+Input!$K$124)*$K$7)/A16taxstdlife))</f>
        <v>0</v>
      </c>
      <c r="AB681" s="164">
        <f>IF(A16taxstdlife="n/a","n/a",IF(AB$3&gt;(A16taxstdlife+$E681),((Input!$K$158+Input!$K$124)*$K$7)-SUM($K681:AA681),((Input!$K$158+Input!$K$124)*$K$7)/A16taxstdlife))</f>
        <v>0</v>
      </c>
      <c r="AC681" s="164">
        <f>IF(A16taxstdlife="n/a","n/a",IF(AC$3&gt;(A16taxstdlife+$E681),((Input!$K$158+Input!$K$124)*$K$7)-SUM($K681:AB681),((Input!$K$158+Input!$K$124)*$K$7)/A16taxstdlife))</f>
        <v>0</v>
      </c>
      <c r="AD681" s="164">
        <f>IF(A16taxstdlife="n/a","n/a",IF(AD$3&gt;(A16taxstdlife+$E681),((Input!$K$158+Input!$K$124)*$K$7)-SUM($K681:AC681),((Input!$K$158+Input!$K$124)*$K$7)/A16taxstdlife))</f>
        <v>0</v>
      </c>
      <c r="AE681" s="164">
        <f>IF(A16taxstdlife="n/a","n/a",IF(AE$3&gt;(A16taxstdlife+$E681),((Input!$K$158+Input!$K$124)*$K$7)-SUM($K681:AD681),((Input!$K$158+Input!$K$124)*$K$7)/A16taxstdlife))</f>
        <v>0</v>
      </c>
      <c r="AF681" s="164">
        <f>IF(A16taxstdlife="n/a","n/a",IF(AF$3&gt;(A16taxstdlife+$E681),((Input!$K$158+Input!$K$124)*$K$7)-SUM($K681:AE681),((Input!$K$158+Input!$K$124)*$K$7)/A16taxstdlife))</f>
        <v>0</v>
      </c>
      <c r="AG681" s="164">
        <f>IF(A16taxstdlife="n/a","n/a",IF(AG$3&gt;(A16taxstdlife+$E681),((Input!$K$158+Input!$K$124)*$K$7)-SUM($K681:AF681),((Input!$K$158+Input!$K$124)*$K$7)/A16taxstdlife))</f>
        <v>0</v>
      </c>
      <c r="AH681" s="164">
        <f>IF(A16taxstdlife="n/a","n/a",IF(AH$3&gt;(A16taxstdlife+$E681),((Input!$K$158+Input!$K$124)*$K$7)-SUM($K681:AG681),((Input!$K$158+Input!$K$124)*$K$7)/A16taxstdlife))</f>
        <v>0</v>
      </c>
      <c r="AI681" s="164">
        <f>IF(A16taxstdlife="n/a","n/a",IF(AI$3&gt;(A16taxstdlife+$E681),((Input!$K$158+Input!$K$124)*$K$7)-SUM($K681:AH681),((Input!$K$158+Input!$K$124)*$K$7)/A16taxstdlife))</f>
        <v>0</v>
      </c>
      <c r="AJ681" s="164">
        <f>IF(A16taxstdlife="n/a","n/a",IF(AJ$3&gt;(A16taxstdlife+$E681),((Input!$K$158+Input!$K$124)*$K$7)-SUM($K681:AI681),((Input!$K$158+Input!$K$124)*$K$7)/A16taxstdlife))</f>
        <v>0</v>
      </c>
      <c r="AK681" s="164">
        <f>IF(A16taxstdlife="n/a","n/a",IF(AK$3&gt;(A16taxstdlife+$E681),((Input!$K$158+Input!$K$124)*$K$7)-SUM($K681:AJ681),((Input!$K$158+Input!$K$124)*$K$7)/A16taxstdlife))</f>
        <v>0</v>
      </c>
      <c r="AL681" s="164">
        <f>IF(A16taxstdlife="n/a","n/a",IF(AL$3&gt;(A16taxstdlife+$E681),((Input!$K$158+Input!$K$124)*$K$7)-SUM($K681:AK681),((Input!$K$158+Input!$K$124)*$K$7)/A16taxstdlife))</f>
        <v>0</v>
      </c>
      <c r="AM681" s="164">
        <f>IF(A16taxstdlife="n/a","n/a",IF(AM$3&gt;(A16taxstdlife+$E681),((Input!$K$158+Input!$K$124)*$K$7)-SUM($K681:AL681),((Input!$K$158+Input!$K$124)*$K$7)/A16taxstdlife))</f>
        <v>0</v>
      </c>
      <c r="AN681" s="164">
        <f>IF(A16taxstdlife="n/a","n/a",IF(AN$3&gt;(A16taxstdlife+$E681),((Input!$K$158+Input!$K$124)*$K$7)-SUM($K681:AM681),((Input!$K$158+Input!$K$124)*$K$7)/A16taxstdlife))</f>
        <v>0</v>
      </c>
      <c r="AO681" s="164">
        <f>IF(A16taxstdlife="n/a","n/a",IF(AO$3&gt;(A16taxstdlife+$E681),((Input!$K$158+Input!$K$124)*$K$7)-SUM($K681:AN681),((Input!$K$158+Input!$K$124)*$K$7)/A16taxstdlife))</f>
        <v>0</v>
      </c>
      <c r="AP681" s="164">
        <f>IF(A16taxstdlife="n/a","n/a",IF(AP$3&gt;(A16taxstdlife+$E681),((Input!$K$158+Input!$K$124)*$K$7)-SUM($K681:AO681),((Input!$K$158+Input!$K$124)*$K$7)/A16taxstdlife))</f>
        <v>0</v>
      </c>
      <c r="AQ681" s="164">
        <f>IF(A16taxstdlife="n/a","n/a",IF(AQ$3&gt;(A16taxstdlife+$E681),((Input!$K$158+Input!$K$124)*$K$7)-SUM($K681:AP681),((Input!$K$158+Input!$K$124)*$K$7)/A16taxstdlife))</f>
        <v>0</v>
      </c>
      <c r="AR681" s="164">
        <f>IF(A16taxstdlife="n/a","n/a",IF(AR$3&gt;(A16taxstdlife+$E681),((Input!$K$158+Input!$K$124)*$K$7)-SUM($K681:AQ681),((Input!$K$158+Input!$K$124)*$K$7)/A16taxstdlife))</f>
        <v>0</v>
      </c>
      <c r="AS681" s="164">
        <f>IF(A16taxstdlife="n/a","n/a",IF(AS$3&gt;(A16taxstdlife+$E681),((Input!$K$158+Input!$K$124)*$K$7)-SUM($K681:AR681),((Input!$K$158+Input!$K$124)*$K$7)/A16taxstdlife))</f>
        <v>0</v>
      </c>
      <c r="AT681" s="164">
        <f>IF(A16taxstdlife="n/a","n/a",IF(AT$3&gt;(A16taxstdlife+$E681),((Input!$K$158+Input!$K$124)*$K$7)-SUM($K681:AS681),((Input!$K$158+Input!$K$124)*$K$7)/A16taxstdlife))</f>
        <v>0</v>
      </c>
      <c r="AU681" s="164">
        <f>IF(A16taxstdlife="n/a","n/a",IF(AU$3&gt;(A16taxstdlife+$E681),((Input!$K$158+Input!$K$124)*$K$7)-SUM($K681:AT681),((Input!$K$158+Input!$K$124)*$K$7)/A16taxstdlife))</f>
        <v>0</v>
      </c>
      <c r="AV681" s="164">
        <f>IF(A16taxstdlife="n/a","n/a",IF(AV$3&gt;(A16taxstdlife+$E681),((Input!$K$158+Input!$K$124)*$K$7)-SUM($K681:AU681),((Input!$K$158+Input!$K$124)*$K$7)/A16taxstdlife))</f>
        <v>0</v>
      </c>
      <c r="AW681" s="164">
        <f>IF(A16taxstdlife="n/a","n/a",IF(AW$3&gt;(A16taxstdlife+$E681),((Input!$K$158+Input!$K$124)*$K$7)-SUM($K681:AV681),((Input!$K$158+Input!$K$124)*$K$7)/A16taxstdlife))</f>
        <v>0</v>
      </c>
      <c r="AX681" s="164">
        <f>IF(A16taxstdlife="n/a","n/a",IF(AX$3&gt;(A16taxstdlife+$E681),((Input!$K$158+Input!$K$124)*$K$7)-SUM($K681:AW681),((Input!$K$158+Input!$K$124)*$K$7)/A16taxstdlife))</f>
        <v>0</v>
      </c>
      <c r="AY681" s="164">
        <f>IF(A16taxstdlife="n/a","n/a",IF(AY$3&gt;(A16taxstdlife+$E681),((Input!$K$158+Input!$K$124)*$K$7)-SUM($K681:AX681),((Input!$K$158+Input!$K$124)*$K$7)/A16taxstdlife))</f>
        <v>0</v>
      </c>
      <c r="AZ681" s="164">
        <f>IF(A16taxstdlife="n/a","n/a",IF(AZ$3&gt;(A16taxstdlife+$E681),((Input!$K$158+Input!$K$124)*$K$7)-SUM($K681:AY681),((Input!$K$158+Input!$K$124)*$K$7)/A16taxstdlife))</f>
        <v>0</v>
      </c>
      <c r="BA681" s="164">
        <f>IF(A16taxstdlife="n/a","n/a",IF(BA$3&gt;(A16taxstdlife+$E681),((Input!$K$158+Input!$K$124)*$K$7)-SUM($K681:AZ681),((Input!$K$158+Input!$K$124)*$K$7)/A16taxstdlife))</f>
        <v>0</v>
      </c>
      <c r="BB681" s="164">
        <f>IF(A16taxstdlife="n/a","n/a",IF(BB$3&gt;(A16taxstdlife+$E681),((Input!$K$158+Input!$K$124)*$K$7)-SUM($K681:BA681),((Input!$K$158+Input!$K$124)*$K$7)/A16taxstdlife))</f>
        <v>0</v>
      </c>
      <c r="BC681" s="164">
        <f>IF(A16taxstdlife="n/a","n/a",IF(BC$3&gt;(A16taxstdlife+$E681),((Input!$K$158+Input!$K$124)*$K$7)-SUM($K681:BB681),((Input!$K$158+Input!$K$124)*$K$7)/A16taxstdlife))</f>
        <v>0</v>
      </c>
      <c r="BD681" s="164">
        <f>IF(A16taxstdlife="n/a","n/a",IF(BD$3&gt;(A16taxstdlife+$E681),((Input!$K$158+Input!$K$124)*$K$7)-SUM($K681:BC681),((Input!$K$158+Input!$K$124)*$K$7)/A16taxstdlife))</f>
        <v>0</v>
      </c>
      <c r="BE681" s="164">
        <f>IF(A16taxstdlife="n/a","n/a",IF(BE$3&gt;(A16taxstdlife+$E681),((Input!$K$158+Input!$K$124)*$K$7)-SUM($K681:BD681),((Input!$K$158+Input!$K$124)*$K$7)/A16taxstdlife))</f>
        <v>0</v>
      </c>
      <c r="BF681" s="164">
        <f>IF(A16taxstdlife="n/a","n/a",IF(BF$3&gt;(A16taxstdlife+$E681),((Input!$K$158+Input!$K$124)*$K$7)-SUM($K681:BE681),((Input!$K$158+Input!$K$124)*$K$7)/A16taxstdlife))</f>
        <v>0</v>
      </c>
      <c r="BG681" s="164">
        <f>IF(A16taxstdlife="n/a","n/a",IF(BG$3&gt;(A16taxstdlife+$E681),((Input!$K$158+Input!$K$124)*$K$7)-SUM($K681:BF681),((Input!$K$158+Input!$K$124)*$K$7)/A16taxstdlife))</f>
        <v>0</v>
      </c>
      <c r="BH681" s="164">
        <f>IF(A16taxstdlife="n/a","n/a",IF(BH$3&gt;(A16taxstdlife+$E681),((Input!$K$158+Input!$K$124)*$K$7)-SUM($K681:BG681),((Input!$K$158+Input!$K$124)*$K$7)/A16taxstdlife))</f>
        <v>0</v>
      </c>
      <c r="BI681" s="164">
        <f>IF(A16taxstdlife="n/a","n/a",IF(BI$3&gt;(A16taxstdlife+$E681),((Input!$K$158+Input!$K$124)*$K$7)-SUM($K681:BH681),((Input!$K$158+Input!$K$124)*$K$7)/A16taxstdlife))</f>
        <v>0</v>
      </c>
      <c r="BJ681" s="18"/>
      <c r="BK681" s="18"/>
      <c r="BL681"/>
      <c r="BM681"/>
      <c r="BN681"/>
      <c r="BO681"/>
      <c r="BP681"/>
      <c r="BQ681"/>
      <c r="BR681"/>
      <c r="BS681"/>
      <c r="BT681"/>
      <c r="BU681"/>
      <c r="BV681"/>
      <c r="BW681"/>
      <c r="BX681"/>
      <c r="BY681"/>
      <c r="BZ681"/>
      <c r="CA681"/>
      <c r="CB681"/>
      <c r="CC681"/>
      <c r="CD681"/>
      <c r="CE681"/>
      <c r="CF681"/>
      <c r="CG681"/>
      <c r="CH681"/>
      <c r="CI681"/>
      <c r="CJ681"/>
      <c r="CK681"/>
      <c r="CL681"/>
      <c r="CM681"/>
      <c r="CN681"/>
      <c r="CO681"/>
      <c r="CP681"/>
      <c r="CQ681"/>
      <c r="CR681"/>
      <c r="CS681"/>
      <c r="CT681"/>
      <c r="CU681"/>
      <c r="CV681"/>
      <c r="CW681"/>
      <c r="CX681"/>
      <c r="CY681"/>
      <c r="CZ681"/>
      <c r="DA681"/>
      <c r="DB681"/>
      <c r="DC681"/>
      <c r="DD681"/>
      <c r="DE681"/>
      <c r="DF681"/>
      <c r="DG681"/>
      <c r="DH681"/>
      <c r="DI681"/>
      <c r="DJ681"/>
      <c r="DK681"/>
      <c r="DL681"/>
      <c r="DM681"/>
      <c r="DN681"/>
      <c r="DO681"/>
      <c r="DP681"/>
      <c r="DQ681"/>
      <c r="DR681"/>
      <c r="DS681"/>
      <c r="DT681"/>
      <c r="DU681"/>
      <c r="DV681"/>
      <c r="DW681"/>
      <c r="DX681"/>
      <c r="DY681"/>
      <c r="DZ681"/>
      <c r="EA681"/>
      <c r="EB681"/>
      <c r="EC681"/>
      <c r="ED681"/>
      <c r="EE681"/>
      <c r="EF681"/>
      <c r="EG681"/>
      <c r="EH681"/>
      <c r="EI681"/>
      <c r="EJ681"/>
      <c r="EK681"/>
      <c r="EL681"/>
      <c r="EM681"/>
      <c r="EN681"/>
      <c r="EO681"/>
      <c r="EP681"/>
      <c r="EQ681"/>
      <c r="ER681"/>
      <c r="ES681"/>
      <c r="ET681"/>
      <c r="EU681"/>
      <c r="EV681"/>
      <c r="EW681"/>
      <c r="EX681"/>
      <c r="EY681"/>
      <c r="EZ681"/>
      <c r="FA681"/>
      <c r="FB681"/>
      <c r="FC681"/>
      <c r="FD681"/>
      <c r="FE681"/>
      <c r="FF681"/>
      <c r="FG681"/>
      <c r="FH681"/>
      <c r="FI681"/>
      <c r="FJ681"/>
      <c r="FK681"/>
      <c r="FL681"/>
      <c r="FM681"/>
      <c r="FN681"/>
      <c r="FO681"/>
      <c r="FP681"/>
      <c r="FQ681"/>
      <c r="FR681"/>
      <c r="FS681"/>
      <c r="FT681"/>
      <c r="FU681"/>
      <c r="FV681"/>
      <c r="FW681"/>
      <c r="FX681"/>
      <c r="FY681"/>
      <c r="FZ681"/>
      <c r="GA681"/>
      <c r="GB681"/>
      <c r="GC681"/>
      <c r="GD681"/>
      <c r="GE681"/>
      <c r="GF681"/>
      <c r="GG681"/>
      <c r="GH681"/>
      <c r="GI681"/>
      <c r="GJ681"/>
      <c r="GK681"/>
      <c r="GL681"/>
      <c r="GM681"/>
      <c r="GN681"/>
      <c r="GO681"/>
      <c r="GP681"/>
      <c r="GQ681"/>
      <c r="GR681"/>
      <c r="GS681"/>
      <c r="GT681"/>
      <c r="GU681"/>
      <c r="GV681"/>
      <c r="GW681"/>
      <c r="GX681"/>
      <c r="GY681"/>
      <c r="GZ681"/>
      <c r="HA681"/>
      <c r="HB681"/>
      <c r="HC681"/>
      <c r="HD681"/>
      <c r="HE681"/>
      <c r="HF681"/>
      <c r="HG681"/>
      <c r="HH681"/>
      <c r="HI681"/>
      <c r="HJ681"/>
      <c r="HK681"/>
      <c r="HL681"/>
      <c r="HM681"/>
      <c r="HN681"/>
      <c r="HO681"/>
      <c r="HP681"/>
      <c r="HQ681"/>
      <c r="HR681"/>
      <c r="HS681"/>
      <c r="HT681"/>
      <c r="HU681"/>
      <c r="HV681"/>
      <c r="HW681"/>
      <c r="HX681"/>
      <c r="HY681"/>
      <c r="HZ681"/>
      <c r="IA681"/>
      <c r="IB681"/>
      <c r="IC681"/>
      <c r="ID681"/>
      <c r="IE681"/>
      <c r="IF681"/>
      <c r="IG681"/>
      <c r="IH681"/>
      <c r="II681"/>
      <c r="IJ681"/>
      <c r="IK681"/>
      <c r="IL681"/>
      <c r="IM681"/>
      <c r="IN681"/>
      <c r="IO681"/>
      <c r="IP681"/>
      <c r="IQ681"/>
      <c r="IR681"/>
      <c r="IS681"/>
      <c r="IT681"/>
      <c r="IU681"/>
      <c r="IV681"/>
    </row>
    <row r="682" spans="1:256" s="5" customFormat="1" hidden="1" outlineLevel="2" x14ac:dyDescent="0.2">
      <c r="A682" s="18"/>
      <c r="B682" s="18"/>
      <c r="C682" s="36"/>
      <c r="D682" s="485"/>
      <c r="E682" s="283">
        <v>6</v>
      </c>
      <c r="F682" s="38"/>
      <c r="G682" s="306"/>
      <c r="H682" s="308"/>
      <c r="I682" s="308"/>
      <c r="J682" s="308"/>
      <c r="K682" s="308"/>
      <c r="L682" s="307"/>
      <c r="M682" s="164">
        <f>IF(A16taxstdlife="n/a","n/a",IF(M$3&gt;(A16taxstdlife+$E682),((Input!$L$158+Input!$L$124)*$L$7)-SUM($L682:L682),((Input!$L$158+Input!$L$124)*$L$7)/A16taxstdlife))</f>
        <v>0</v>
      </c>
      <c r="N682" s="164">
        <f>IF(A16taxstdlife="n/a","n/a",IF(N$3&gt;(A16taxstdlife+$E682),((Input!$L$158+Input!$L$124)*$L$7)-SUM($L682:M682),((Input!$L$158+Input!$L$124)*$L$7)/A16taxstdlife))</f>
        <v>0</v>
      </c>
      <c r="O682" s="164">
        <f>IF(A16taxstdlife="n/a","n/a",IF(O$3&gt;(A16taxstdlife+$E682),((Input!$L$158+Input!$L$124)*$L$7)-SUM($L682:N682),((Input!$L$158+Input!$L$124)*$L$7)/A16taxstdlife))</f>
        <v>0</v>
      </c>
      <c r="P682" s="164">
        <f>IF(A16taxstdlife="n/a","n/a",IF(P$3&gt;(A16taxstdlife+$E682),((Input!$L$158+Input!$L$124)*$L$7)-SUM($L682:O682),((Input!$L$158+Input!$L$124)*$L$7)/A16taxstdlife))</f>
        <v>0</v>
      </c>
      <c r="Q682" s="164">
        <f>IF(A16taxstdlife="n/a","n/a",IF(Q$3&gt;(A16taxstdlife+$E682),((Input!$L$158+Input!$L$124)*$L$7)-SUM($L682:P682),((Input!$L$158+Input!$L$124)*$L$7)/A16taxstdlife))</f>
        <v>0</v>
      </c>
      <c r="R682" s="164">
        <f>IF(A16taxstdlife="n/a","n/a",IF(R$3&gt;(A16taxstdlife+$E682),((Input!$L$158+Input!$L$124)*$L$7)-SUM($L682:Q682),((Input!$L$158+Input!$L$124)*$L$7)/A16taxstdlife))</f>
        <v>0</v>
      </c>
      <c r="S682" s="164">
        <f>IF(A16taxstdlife="n/a","n/a",IF(S$3&gt;(A16taxstdlife+$E682),((Input!$L$158+Input!$L$124)*$L$7)-SUM($L682:R682),((Input!$L$158+Input!$L$124)*$L$7)/A16taxstdlife))</f>
        <v>0</v>
      </c>
      <c r="T682" s="164">
        <f>IF(A16taxstdlife="n/a","n/a",IF(T$3&gt;(A16taxstdlife+$E682),((Input!$L$158+Input!$L$124)*$L$7)-SUM($L682:S682),((Input!$L$158+Input!$L$124)*$L$7)/A16taxstdlife))</f>
        <v>0</v>
      </c>
      <c r="U682" s="164">
        <f>IF(A16taxstdlife="n/a","n/a",IF(U$3&gt;(A16taxstdlife+$E682),((Input!$L$158+Input!$L$124)*$L$7)-SUM($L682:T682),((Input!$L$158+Input!$L$124)*$L$7)/A16taxstdlife))</f>
        <v>0</v>
      </c>
      <c r="V682" s="164">
        <f>IF(A16taxstdlife="n/a","n/a",IF(V$3&gt;(A16taxstdlife+$E682),((Input!$L$158+Input!$L$124)*$L$7)-SUM($L682:U682),((Input!$L$158+Input!$L$124)*$L$7)/A16taxstdlife))</f>
        <v>0</v>
      </c>
      <c r="W682" s="164">
        <f>IF(A16taxstdlife="n/a","n/a",IF(W$3&gt;(A16taxstdlife+$E682),((Input!$L$158+Input!$L$124)*$L$7)-SUM($L682:V682),((Input!$L$158+Input!$L$124)*$L$7)/A16taxstdlife))</f>
        <v>0</v>
      </c>
      <c r="X682" s="164">
        <f>IF(A16taxstdlife="n/a","n/a",IF(X$3&gt;(A16taxstdlife+$E682),((Input!$L$158+Input!$L$124)*$L$7)-SUM($L682:W682),((Input!$L$158+Input!$L$124)*$L$7)/A16taxstdlife))</f>
        <v>0</v>
      </c>
      <c r="Y682" s="164">
        <f>IF(A16taxstdlife="n/a","n/a",IF(Y$3&gt;(A16taxstdlife+$E682),((Input!$L$158+Input!$L$124)*$L$7)-SUM($L682:X682),((Input!$L$158+Input!$L$124)*$L$7)/A16taxstdlife))</f>
        <v>0</v>
      </c>
      <c r="Z682" s="164">
        <f>IF(A16taxstdlife="n/a","n/a",IF(Z$3&gt;(A16taxstdlife+$E682),((Input!$L$158+Input!$L$124)*$L$7)-SUM($L682:Y682),((Input!$L$158+Input!$L$124)*$L$7)/A16taxstdlife))</f>
        <v>0</v>
      </c>
      <c r="AA682" s="164">
        <f>IF(A16taxstdlife="n/a","n/a",IF(AA$3&gt;(A16taxstdlife+$E682),((Input!$L$158+Input!$L$124)*$L$7)-SUM($L682:Z682),((Input!$L$158+Input!$L$124)*$L$7)/A16taxstdlife))</f>
        <v>0</v>
      </c>
      <c r="AB682" s="164">
        <f>IF(A16taxstdlife="n/a","n/a",IF(AB$3&gt;(A16taxstdlife+$E682),((Input!$L$158+Input!$L$124)*$L$7)-SUM($L682:AA682),((Input!$L$158+Input!$L$124)*$L$7)/A16taxstdlife))</f>
        <v>0</v>
      </c>
      <c r="AC682" s="164">
        <f>IF(A16taxstdlife="n/a","n/a",IF(AC$3&gt;(A16taxstdlife+$E682),((Input!$L$158+Input!$L$124)*$L$7)-SUM($L682:AB682),((Input!$L$158+Input!$L$124)*$L$7)/A16taxstdlife))</f>
        <v>0</v>
      </c>
      <c r="AD682" s="164">
        <f>IF(A16taxstdlife="n/a","n/a",IF(AD$3&gt;(A16taxstdlife+$E682),((Input!$L$158+Input!$L$124)*$L$7)-SUM($L682:AC682),((Input!$L$158+Input!$L$124)*$L$7)/A16taxstdlife))</f>
        <v>0</v>
      </c>
      <c r="AE682" s="164">
        <f>IF(A16taxstdlife="n/a","n/a",IF(AE$3&gt;(A16taxstdlife+$E682),((Input!$L$158+Input!$L$124)*$L$7)-SUM($L682:AD682),((Input!$L$158+Input!$L$124)*$L$7)/A16taxstdlife))</f>
        <v>0</v>
      </c>
      <c r="AF682" s="164">
        <f>IF(A16taxstdlife="n/a","n/a",IF(AF$3&gt;(A16taxstdlife+$E682),((Input!$L$158+Input!$L$124)*$L$7)-SUM($L682:AE682),((Input!$L$158+Input!$L$124)*$L$7)/A16taxstdlife))</f>
        <v>0</v>
      </c>
      <c r="AG682" s="164">
        <f>IF(A16taxstdlife="n/a","n/a",IF(AG$3&gt;(A16taxstdlife+$E682),((Input!$L$158+Input!$L$124)*$L$7)-SUM($L682:AF682),((Input!$L$158+Input!$L$124)*$L$7)/A16taxstdlife))</f>
        <v>0</v>
      </c>
      <c r="AH682" s="164">
        <f>IF(A16taxstdlife="n/a","n/a",IF(AH$3&gt;(A16taxstdlife+$E682),((Input!$L$158+Input!$L$124)*$L$7)-SUM($L682:AG682),((Input!$L$158+Input!$L$124)*$L$7)/A16taxstdlife))</f>
        <v>0</v>
      </c>
      <c r="AI682" s="164">
        <f>IF(A16taxstdlife="n/a","n/a",IF(AI$3&gt;(A16taxstdlife+$E682),((Input!$L$158+Input!$L$124)*$L$7)-SUM($L682:AH682),((Input!$L$158+Input!$L$124)*$L$7)/A16taxstdlife))</f>
        <v>0</v>
      </c>
      <c r="AJ682" s="164">
        <f>IF(A16taxstdlife="n/a","n/a",IF(AJ$3&gt;(A16taxstdlife+$E682),((Input!$L$158+Input!$L$124)*$L$7)-SUM($L682:AI682),((Input!$L$158+Input!$L$124)*$L$7)/A16taxstdlife))</f>
        <v>0</v>
      </c>
      <c r="AK682" s="164">
        <f>IF(A16taxstdlife="n/a","n/a",IF(AK$3&gt;(A16taxstdlife+$E682),((Input!$L$158+Input!$L$124)*$L$7)-SUM($L682:AJ682),((Input!$L$158+Input!$L$124)*$L$7)/A16taxstdlife))</f>
        <v>0</v>
      </c>
      <c r="AL682" s="164">
        <f>IF(A16taxstdlife="n/a","n/a",IF(AL$3&gt;(A16taxstdlife+$E682),((Input!$L$158+Input!$L$124)*$L$7)-SUM($L682:AK682),((Input!$L$158+Input!$L$124)*$L$7)/A16taxstdlife))</f>
        <v>0</v>
      </c>
      <c r="AM682" s="164">
        <f>IF(A16taxstdlife="n/a","n/a",IF(AM$3&gt;(A16taxstdlife+$E682),((Input!$L$158+Input!$L$124)*$L$7)-SUM($L682:AL682),((Input!$L$158+Input!$L$124)*$L$7)/A16taxstdlife))</f>
        <v>0</v>
      </c>
      <c r="AN682" s="164">
        <f>IF(A16taxstdlife="n/a","n/a",IF(AN$3&gt;(A16taxstdlife+$E682),((Input!$L$158+Input!$L$124)*$L$7)-SUM($L682:AM682),((Input!$L$158+Input!$L$124)*$L$7)/A16taxstdlife))</f>
        <v>0</v>
      </c>
      <c r="AO682" s="164">
        <f>IF(A16taxstdlife="n/a","n/a",IF(AO$3&gt;(A16taxstdlife+$E682),((Input!$L$158+Input!$L$124)*$L$7)-SUM($L682:AN682),((Input!$L$158+Input!$L$124)*$L$7)/A16taxstdlife))</f>
        <v>0</v>
      </c>
      <c r="AP682" s="164">
        <f>IF(A16taxstdlife="n/a","n/a",IF(AP$3&gt;(A16taxstdlife+$E682),((Input!$L$158+Input!$L$124)*$L$7)-SUM($L682:AO682),((Input!$L$158+Input!$L$124)*$L$7)/A16taxstdlife))</f>
        <v>0</v>
      </c>
      <c r="AQ682" s="164">
        <f>IF(A16taxstdlife="n/a","n/a",IF(AQ$3&gt;(A16taxstdlife+$E682),((Input!$L$158+Input!$L$124)*$L$7)-SUM($L682:AP682),((Input!$L$158+Input!$L$124)*$L$7)/A16taxstdlife))</f>
        <v>0</v>
      </c>
      <c r="AR682" s="164">
        <f>IF(A16taxstdlife="n/a","n/a",IF(AR$3&gt;(A16taxstdlife+$E682),((Input!$L$158+Input!$L$124)*$L$7)-SUM($L682:AQ682),((Input!$L$158+Input!$L$124)*$L$7)/A16taxstdlife))</f>
        <v>0</v>
      </c>
      <c r="AS682" s="164">
        <f>IF(A16taxstdlife="n/a","n/a",IF(AS$3&gt;(A16taxstdlife+$E682),((Input!$L$158+Input!$L$124)*$L$7)-SUM($L682:AR682),((Input!$L$158+Input!$L$124)*$L$7)/A16taxstdlife))</f>
        <v>0</v>
      </c>
      <c r="AT682" s="164">
        <f>IF(A16taxstdlife="n/a","n/a",IF(AT$3&gt;(A16taxstdlife+$E682),((Input!$L$158+Input!$L$124)*$L$7)-SUM($L682:AS682),((Input!$L$158+Input!$L$124)*$L$7)/A16taxstdlife))</f>
        <v>0</v>
      </c>
      <c r="AU682" s="164">
        <f>IF(A16taxstdlife="n/a","n/a",IF(AU$3&gt;(A16taxstdlife+$E682),((Input!$L$158+Input!$L$124)*$L$7)-SUM($L682:AT682),((Input!$L$158+Input!$L$124)*$L$7)/A16taxstdlife))</f>
        <v>0</v>
      </c>
      <c r="AV682" s="164">
        <f>IF(A16taxstdlife="n/a","n/a",IF(AV$3&gt;(A16taxstdlife+$E682),((Input!$L$158+Input!$L$124)*$L$7)-SUM($L682:AU682),((Input!$L$158+Input!$L$124)*$L$7)/A16taxstdlife))</f>
        <v>0</v>
      </c>
      <c r="AW682" s="164">
        <f>IF(A16taxstdlife="n/a","n/a",IF(AW$3&gt;(A16taxstdlife+$E682),((Input!$L$158+Input!$L$124)*$L$7)-SUM($L682:AV682),((Input!$L$158+Input!$L$124)*$L$7)/A16taxstdlife))</f>
        <v>0</v>
      </c>
      <c r="AX682" s="164">
        <f>IF(A16taxstdlife="n/a","n/a",IF(AX$3&gt;(A16taxstdlife+$E682),((Input!$L$158+Input!$L$124)*$L$7)-SUM($L682:AW682),((Input!$L$158+Input!$L$124)*$L$7)/A16taxstdlife))</f>
        <v>0</v>
      </c>
      <c r="AY682" s="164">
        <f>IF(A16taxstdlife="n/a","n/a",IF(AY$3&gt;(A16taxstdlife+$E682),((Input!$L$158+Input!$L$124)*$L$7)-SUM($L682:AX682),((Input!$L$158+Input!$L$124)*$L$7)/A16taxstdlife))</f>
        <v>0</v>
      </c>
      <c r="AZ682" s="164">
        <f>IF(A16taxstdlife="n/a","n/a",IF(AZ$3&gt;(A16taxstdlife+$E682),((Input!$L$158+Input!$L$124)*$L$7)-SUM($L682:AY682),((Input!$L$158+Input!$L$124)*$L$7)/A16taxstdlife))</f>
        <v>0</v>
      </c>
      <c r="BA682" s="164">
        <f>IF(A16taxstdlife="n/a","n/a",IF(BA$3&gt;(A16taxstdlife+$E682),((Input!$L$158+Input!$L$124)*$L$7)-SUM($L682:AZ682),((Input!$L$158+Input!$L$124)*$L$7)/A16taxstdlife))</f>
        <v>0</v>
      </c>
      <c r="BB682" s="164">
        <f>IF(A16taxstdlife="n/a","n/a",IF(BB$3&gt;(A16taxstdlife+$E682),((Input!$L$158+Input!$L$124)*$L$7)-SUM($L682:BA682),((Input!$L$158+Input!$L$124)*$L$7)/A16taxstdlife))</f>
        <v>0</v>
      </c>
      <c r="BC682" s="164">
        <f>IF(A16taxstdlife="n/a","n/a",IF(BC$3&gt;(A16taxstdlife+$E682),((Input!$L$158+Input!$L$124)*$L$7)-SUM($L682:BB682),((Input!$L$158+Input!$L$124)*$L$7)/A16taxstdlife))</f>
        <v>0</v>
      </c>
      <c r="BD682" s="164">
        <f>IF(A16taxstdlife="n/a","n/a",IF(BD$3&gt;(A16taxstdlife+$E682),((Input!$L$158+Input!$L$124)*$L$7)-SUM($L682:BC682),((Input!$L$158+Input!$L$124)*$L$7)/A16taxstdlife))</f>
        <v>0</v>
      </c>
      <c r="BE682" s="164">
        <f>IF(A16taxstdlife="n/a","n/a",IF(BE$3&gt;(A16taxstdlife+$E682),((Input!$L$158+Input!$L$124)*$L$7)-SUM($L682:BD682),((Input!$L$158+Input!$L$124)*$L$7)/A16taxstdlife))</f>
        <v>0</v>
      </c>
      <c r="BF682" s="164">
        <f>IF(A16taxstdlife="n/a","n/a",IF(BF$3&gt;(A16taxstdlife+$E682),((Input!$L$158+Input!$L$124)*$L$7)-SUM($L682:BE682),((Input!$L$158+Input!$L$124)*$L$7)/A16taxstdlife))</f>
        <v>0</v>
      </c>
      <c r="BG682" s="164">
        <f>IF(A16taxstdlife="n/a","n/a",IF(BG$3&gt;(A16taxstdlife+$E682),((Input!$L$158+Input!$L$124)*$L$7)-SUM($L682:BF682),((Input!$L$158+Input!$L$124)*$L$7)/A16taxstdlife))</f>
        <v>0</v>
      </c>
      <c r="BH682" s="164">
        <f>IF(A16taxstdlife="n/a","n/a",IF(BH$3&gt;(A16taxstdlife+$E682),((Input!$L$158+Input!$L$124)*$L$7)-SUM($L682:BG682),((Input!$L$158+Input!$L$124)*$L$7)/A16taxstdlife))</f>
        <v>0</v>
      </c>
      <c r="BI682" s="164">
        <f>IF(A16taxstdlife="n/a","n/a",IF(BI$3&gt;(A16taxstdlife+$E682),((Input!$L$158+Input!$L$124)*$L$7)-SUM($L682:BH682),((Input!$L$158+Input!$L$124)*$L$7)/A16taxstdlife))</f>
        <v>0</v>
      </c>
      <c r="BJ682" s="18"/>
      <c r="BK682" s="18"/>
      <c r="BL682"/>
      <c r="BM682"/>
      <c r="BN682"/>
      <c r="BO682"/>
      <c r="BP682"/>
      <c r="BQ682"/>
      <c r="BR682"/>
      <c r="BS682"/>
      <c r="BT682"/>
      <c r="BU682"/>
      <c r="BV682"/>
      <c r="BW682"/>
      <c r="BX682"/>
      <c r="BY682"/>
      <c r="BZ682"/>
      <c r="CA682"/>
      <c r="CB682"/>
      <c r="CC682"/>
      <c r="CD682"/>
      <c r="CE682"/>
      <c r="CF682"/>
      <c r="CG682"/>
      <c r="CH682"/>
      <c r="CI682"/>
      <c r="CJ682"/>
      <c r="CK682"/>
      <c r="CL682"/>
      <c r="CM682"/>
      <c r="CN682"/>
      <c r="CO682"/>
      <c r="CP682"/>
      <c r="CQ682"/>
      <c r="CR682"/>
      <c r="CS682"/>
      <c r="CT682"/>
      <c r="CU682"/>
      <c r="CV682"/>
      <c r="CW682"/>
      <c r="CX682"/>
      <c r="CY682"/>
      <c r="CZ682"/>
      <c r="DA682"/>
      <c r="DB682"/>
      <c r="DC682"/>
      <c r="DD682"/>
      <c r="DE682"/>
      <c r="DF682"/>
      <c r="DG682"/>
      <c r="DH682"/>
      <c r="DI682"/>
      <c r="DJ682"/>
      <c r="DK682"/>
      <c r="DL682"/>
      <c r="DM682"/>
      <c r="DN682"/>
      <c r="DO682"/>
      <c r="DP682"/>
      <c r="DQ682"/>
      <c r="DR682"/>
      <c r="DS682"/>
      <c r="DT682"/>
      <c r="DU682"/>
      <c r="DV682"/>
      <c r="DW682"/>
      <c r="DX682"/>
      <c r="DY682"/>
      <c r="DZ682"/>
      <c r="EA682"/>
      <c r="EB682"/>
      <c r="EC682"/>
      <c r="ED682"/>
      <c r="EE682"/>
      <c r="EF682"/>
      <c r="EG682"/>
      <c r="EH682"/>
      <c r="EI682"/>
      <c r="EJ682"/>
      <c r="EK682"/>
      <c r="EL682"/>
      <c r="EM682"/>
      <c r="EN682"/>
      <c r="EO682"/>
      <c r="EP682"/>
      <c r="EQ682"/>
      <c r="ER682"/>
      <c r="ES682"/>
      <c r="ET682"/>
      <c r="EU682"/>
      <c r="EV682"/>
      <c r="EW682"/>
      <c r="EX682"/>
      <c r="EY682"/>
      <c r="EZ682"/>
      <c r="FA682"/>
      <c r="FB682"/>
      <c r="FC682"/>
      <c r="FD682"/>
      <c r="FE682"/>
      <c r="FF682"/>
      <c r="FG682"/>
      <c r="FH682"/>
      <c r="FI682"/>
      <c r="FJ682"/>
      <c r="FK682"/>
      <c r="FL682"/>
      <c r="FM682"/>
      <c r="FN682"/>
      <c r="FO682"/>
      <c r="FP682"/>
      <c r="FQ682"/>
      <c r="FR682"/>
      <c r="FS682"/>
      <c r="FT682"/>
      <c r="FU682"/>
      <c r="FV682"/>
      <c r="FW682"/>
      <c r="FX682"/>
      <c r="FY682"/>
      <c r="FZ682"/>
      <c r="GA682"/>
      <c r="GB682"/>
      <c r="GC682"/>
      <c r="GD682"/>
      <c r="GE682"/>
      <c r="GF682"/>
      <c r="GG682"/>
      <c r="GH682"/>
      <c r="GI682"/>
      <c r="GJ682"/>
      <c r="GK682"/>
      <c r="GL682"/>
      <c r="GM682"/>
      <c r="GN682"/>
      <c r="GO682"/>
      <c r="GP682"/>
      <c r="GQ682"/>
      <c r="GR682"/>
      <c r="GS682"/>
      <c r="GT682"/>
      <c r="GU682"/>
      <c r="GV682"/>
      <c r="GW682"/>
      <c r="GX682"/>
      <c r="GY682"/>
      <c r="GZ682"/>
      <c r="HA682"/>
      <c r="HB682"/>
      <c r="HC682"/>
      <c r="HD682"/>
      <c r="HE682"/>
      <c r="HF682"/>
      <c r="HG682"/>
      <c r="HH682"/>
      <c r="HI682"/>
      <c r="HJ682"/>
      <c r="HK682"/>
      <c r="HL682"/>
      <c r="HM682"/>
      <c r="HN682"/>
      <c r="HO682"/>
      <c r="HP682"/>
      <c r="HQ682"/>
      <c r="HR682"/>
      <c r="HS682"/>
      <c r="HT682"/>
      <c r="HU682"/>
      <c r="HV682"/>
      <c r="HW682"/>
      <c r="HX682"/>
      <c r="HY682"/>
      <c r="HZ682"/>
      <c r="IA682"/>
      <c r="IB682"/>
      <c r="IC682"/>
      <c r="ID682"/>
      <c r="IE682"/>
      <c r="IF682"/>
      <c r="IG682"/>
      <c r="IH682"/>
      <c r="II682"/>
      <c r="IJ682"/>
      <c r="IK682"/>
      <c r="IL682"/>
      <c r="IM682"/>
      <c r="IN682"/>
      <c r="IO682"/>
      <c r="IP682"/>
      <c r="IQ682"/>
      <c r="IR682"/>
      <c r="IS682"/>
      <c r="IT682"/>
      <c r="IU682"/>
      <c r="IV682"/>
    </row>
    <row r="683" spans="1:256" s="5" customFormat="1" hidden="1" outlineLevel="2" x14ac:dyDescent="0.2">
      <c r="A683" s="18"/>
      <c r="B683" s="18"/>
      <c r="C683" s="36"/>
      <c r="D683" s="485"/>
      <c r="E683" s="283">
        <v>7</v>
      </c>
      <c r="F683" s="38"/>
      <c r="G683" s="306"/>
      <c r="H683" s="308"/>
      <c r="I683" s="308"/>
      <c r="J683" s="308"/>
      <c r="K683" s="308"/>
      <c r="L683" s="308"/>
      <c r="M683" s="307"/>
      <c r="N683" s="164">
        <f>IF(A16taxstdlife="n/a","n/a",IF(N$3&gt;(A16taxstdlife+$E683),((Input!$M$158+Input!$M$124)*$M$7)-SUM($M683:M683),((Input!$M$158+Input!$M$124)*$M$7)/A16taxstdlife))</f>
        <v>0</v>
      </c>
      <c r="O683" s="164">
        <f>IF(A16taxstdlife="n/a","n/a",IF(O$3&gt;(A16taxstdlife+$E683),((Input!$M$158+Input!$M$124)*$M$7)-SUM($M683:N683),((Input!$M$158+Input!$M$124)*$M$7)/A16taxstdlife))</f>
        <v>0</v>
      </c>
      <c r="P683" s="164">
        <f>IF(A16taxstdlife="n/a","n/a",IF(P$3&gt;(A16taxstdlife+$E683),((Input!$M$158+Input!$M$124)*$M$7)-SUM($M683:O683),((Input!$M$158+Input!$M$124)*$M$7)/A16taxstdlife))</f>
        <v>0</v>
      </c>
      <c r="Q683" s="164">
        <f>IF(A16taxstdlife="n/a","n/a",IF(Q$3&gt;(A16taxstdlife+$E683),((Input!$M$158+Input!$M$124)*$M$7)-SUM($M683:P683),((Input!$M$158+Input!$M$124)*$M$7)/A16taxstdlife))</f>
        <v>0</v>
      </c>
      <c r="R683" s="164">
        <f>IF(A16taxstdlife="n/a","n/a",IF(R$3&gt;(A16taxstdlife+$E683),((Input!$M$158+Input!$M$124)*$M$7)-SUM($M683:Q683),((Input!$M$158+Input!$M$124)*$M$7)/A16taxstdlife))</f>
        <v>0</v>
      </c>
      <c r="S683" s="164">
        <f>IF(A16taxstdlife="n/a","n/a",IF(S$3&gt;(A16taxstdlife+$E683),((Input!$M$158+Input!$M$124)*$M$7)-SUM($M683:R683),((Input!$M$158+Input!$M$124)*$M$7)/A16taxstdlife))</f>
        <v>0</v>
      </c>
      <c r="T683" s="164">
        <f>IF(A16taxstdlife="n/a","n/a",IF(T$3&gt;(A16taxstdlife+$E683),((Input!$M$158+Input!$M$124)*$M$7)-SUM($M683:S683),((Input!$M$158+Input!$M$124)*$M$7)/A16taxstdlife))</f>
        <v>0</v>
      </c>
      <c r="U683" s="164">
        <f>IF(A16taxstdlife="n/a","n/a",IF(U$3&gt;(A16taxstdlife+$E683),((Input!$M$158+Input!$M$124)*$M$7)-SUM($M683:T683),((Input!$M$158+Input!$M$124)*$M$7)/A16taxstdlife))</f>
        <v>0</v>
      </c>
      <c r="V683" s="164">
        <f>IF(A16taxstdlife="n/a","n/a",IF(V$3&gt;(A16taxstdlife+$E683),((Input!$M$158+Input!$M$124)*$M$7)-SUM($M683:U683),((Input!$M$158+Input!$M$124)*$M$7)/A16taxstdlife))</f>
        <v>0</v>
      </c>
      <c r="W683" s="164">
        <f>IF(A16taxstdlife="n/a","n/a",IF(W$3&gt;(A16taxstdlife+$E683),((Input!$M$158+Input!$M$124)*$M$7)-SUM($M683:V683),((Input!$M$158+Input!$M$124)*$M$7)/A16taxstdlife))</f>
        <v>0</v>
      </c>
      <c r="X683" s="164">
        <f>IF(A16taxstdlife="n/a","n/a",IF(X$3&gt;(A16taxstdlife+$E683),((Input!$M$158+Input!$M$124)*$M$7)-SUM($M683:W683),((Input!$M$158+Input!$M$124)*$M$7)/A16taxstdlife))</f>
        <v>0</v>
      </c>
      <c r="Y683" s="164">
        <f>IF(A16taxstdlife="n/a","n/a",IF(Y$3&gt;(A16taxstdlife+$E683),((Input!$M$158+Input!$M$124)*$M$7)-SUM($M683:X683),((Input!$M$158+Input!$M$124)*$M$7)/A16taxstdlife))</f>
        <v>0</v>
      </c>
      <c r="Z683" s="164">
        <f>IF(A16taxstdlife="n/a","n/a",IF(Z$3&gt;(A16taxstdlife+$E683),((Input!$M$158+Input!$M$124)*$M$7)-SUM($M683:Y683),((Input!$M$158+Input!$M$124)*$M$7)/A16taxstdlife))</f>
        <v>0</v>
      </c>
      <c r="AA683" s="164">
        <f>IF(A16taxstdlife="n/a","n/a",IF(AA$3&gt;(A16taxstdlife+$E683),((Input!$M$158+Input!$M$124)*$M$7)-SUM($M683:Z683),((Input!$M$158+Input!$M$124)*$M$7)/A16taxstdlife))</f>
        <v>0</v>
      </c>
      <c r="AB683" s="164">
        <f>IF(A16taxstdlife="n/a","n/a",IF(AB$3&gt;(A16taxstdlife+$E683),((Input!$M$158+Input!$M$124)*$M$7)-SUM($M683:AA683),((Input!$M$158+Input!$M$124)*$M$7)/A16taxstdlife))</f>
        <v>0</v>
      </c>
      <c r="AC683" s="164">
        <f>IF(A16taxstdlife="n/a","n/a",IF(AC$3&gt;(A16taxstdlife+$E683),((Input!$M$158+Input!$M$124)*$M$7)-SUM($M683:AB683),((Input!$M$158+Input!$M$124)*$M$7)/A16taxstdlife))</f>
        <v>0</v>
      </c>
      <c r="AD683" s="164">
        <f>IF(A16taxstdlife="n/a","n/a",IF(AD$3&gt;(A16taxstdlife+$E683),((Input!$M$158+Input!$M$124)*$M$7)-SUM($M683:AC683),((Input!$M$158+Input!$M$124)*$M$7)/A16taxstdlife))</f>
        <v>0</v>
      </c>
      <c r="AE683" s="164">
        <f>IF(A16taxstdlife="n/a","n/a",IF(AE$3&gt;(A16taxstdlife+$E683),((Input!$M$158+Input!$M$124)*$M$7)-SUM($M683:AD683),((Input!$M$158+Input!$M$124)*$M$7)/A16taxstdlife))</f>
        <v>0</v>
      </c>
      <c r="AF683" s="164">
        <f>IF(A16taxstdlife="n/a","n/a",IF(AF$3&gt;(A16taxstdlife+$E683),((Input!$M$158+Input!$M$124)*$M$7)-SUM($M683:AE683),((Input!$M$158+Input!$M$124)*$M$7)/A16taxstdlife))</f>
        <v>0</v>
      </c>
      <c r="AG683" s="164">
        <f>IF(A16taxstdlife="n/a","n/a",IF(AG$3&gt;(A16taxstdlife+$E683),((Input!$M$158+Input!$M$124)*$M$7)-SUM($M683:AF683),((Input!$M$158+Input!$M$124)*$M$7)/A16taxstdlife))</f>
        <v>0</v>
      </c>
      <c r="AH683" s="164">
        <f>IF(A16taxstdlife="n/a","n/a",IF(AH$3&gt;(A16taxstdlife+$E683),((Input!$M$158+Input!$M$124)*$M$7)-SUM($M683:AG683),((Input!$M$158+Input!$M$124)*$M$7)/A16taxstdlife))</f>
        <v>0</v>
      </c>
      <c r="AI683" s="164">
        <f>IF(A16taxstdlife="n/a","n/a",IF(AI$3&gt;(A16taxstdlife+$E683),((Input!$M$158+Input!$M$124)*$M$7)-SUM($M683:AH683),((Input!$M$158+Input!$M$124)*$M$7)/A16taxstdlife))</f>
        <v>0</v>
      </c>
      <c r="AJ683" s="164">
        <f>IF(A16taxstdlife="n/a","n/a",IF(AJ$3&gt;(A16taxstdlife+$E683),((Input!$M$158+Input!$M$124)*$M$7)-SUM($M683:AI683),((Input!$M$158+Input!$M$124)*$M$7)/A16taxstdlife))</f>
        <v>0</v>
      </c>
      <c r="AK683" s="164">
        <f>IF(A16taxstdlife="n/a","n/a",IF(AK$3&gt;(A16taxstdlife+$E683),((Input!$M$158+Input!$M$124)*$M$7)-SUM($M683:AJ683),((Input!$M$158+Input!$M$124)*$M$7)/A16taxstdlife))</f>
        <v>0</v>
      </c>
      <c r="AL683" s="164">
        <f>IF(A16taxstdlife="n/a","n/a",IF(AL$3&gt;(A16taxstdlife+$E683),((Input!$M$158+Input!$M$124)*$M$7)-SUM($M683:AK683),((Input!$M$158+Input!$M$124)*$M$7)/A16taxstdlife))</f>
        <v>0</v>
      </c>
      <c r="AM683" s="164">
        <f>IF(A16taxstdlife="n/a","n/a",IF(AM$3&gt;(A16taxstdlife+$E683),((Input!$M$158+Input!$M$124)*$M$7)-SUM($M683:AL683),((Input!$M$158+Input!$M$124)*$M$7)/A16taxstdlife))</f>
        <v>0</v>
      </c>
      <c r="AN683" s="164">
        <f>IF(A16taxstdlife="n/a","n/a",IF(AN$3&gt;(A16taxstdlife+$E683),((Input!$M$158+Input!$M$124)*$M$7)-SUM($M683:AM683),((Input!$M$158+Input!$M$124)*$M$7)/A16taxstdlife))</f>
        <v>0</v>
      </c>
      <c r="AO683" s="164">
        <f>IF(A16taxstdlife="n/a","n/a",IF(AO$3&gt;(A16taxstdlife+$E683),((Input!$M$158+Input!$M$124)*$M$7)-SUM($M683:AN683),((Input!$M$158+Input!$M$124)*$M$7)/A16taxstdlife))</f>
        <v>0</v>
      </c>
      <c r="AP683" s="164">
        <f>IF(A16taxstdlife="n/a","n/a",IF(AP$3&gt;(A16taxstdlife+$E683),((Input!$M$158+Input!$M$124)*$M$7)-SUM($M683:AO683),((Input!$M$158+Input!$M$124)*$M$7)/A16taxstdlife))</f>
        <v>0</v>
      </c>
      <c r="AQ683" s="164">
        <f>IF(A16taxstdlife="n/a","n/a",IF(AQ$3&gt;(A16taxstdlife+$E683),((Input!$M$158+Input!$M$124)*$M$7)-SUM($M683:AP683),((Input!$M$158+Input!$M$124)*$M$7)/A16taxstdlife))</f>
        <v>0</v>
      </c>
      <c r="AR683" s="164">
        <f>IF(A16taxstdlife="n/a","n/a",IF(AR$3&gt;(A16taxstdlife+$E683),((Input!$M$158+Input!$M$124)*$M$7)-SUM($M683:AQ683),((Input!$M$158+Input!$M$124)*$M$7)/A16taxstdlife))</f>
        <v>0</v>
      </c>
      <c r="AS683" s="164">
        <f>IF(A16taxstdlife="n/a","n/a",IF(AS$3&gt;(A16taxstdlife+$E683),((Input!$M$158+Input!$M$124)*$M$7)-SUM($M683:AR683),((Input!$M$158+Input!$M$124)*$M$7)/A16taxstdlife))</f>
        <v>0</v>
      </c>
      <c r="AT683" s="164">
        <f>IF(A16taxstdlife="n/a","n/a",IF(AT$3&gt;(A16taxstdlife+$E683),((Input!$M$158+Input!$M$124)*$M$7)-SUM($M683:AS683),((Input!$M$158+Input!$M$124)*$M$7)/A16taxstdlife))</f>
        <v>0</v>
      </c>
      <c r="AU683" s="164">
        <f>IF(A16taxstdlife="n/a","n/a",IF(AU$3&gt;(A16taxstdlife+$E683),((Input!$M$158+Input!$M$124)*$M$7)-SUM($M683:AT683),((Input!$M$158+Input!$M$124)*$M$7)/A16taxstdlife))</f>
        <v>0</v>
      </c>
      <c r="AV683" s="164">
        <f>IF(A16taxstdlife="n/a","n/a",IF(AV$3&gt;(A16taxstdlife+$E683),((Input!$M$158+Input!$M$124)*$M$7)-SUM($M683:AU683),((Input!$M$158+Input!$M$124)*$M$7)/A16taxstdlife))</f>
        <v>0</v>
      </c>
      <c r="AW683" s="164">
        <f>IF(A16taxstdlife="n/a","n/a",IF(AW$3&gt;(A16taxstdlife+$E683),((Input!$M$158+Input!$M$124)*$M$7)-SUM($M683:AV683),((Input!$M$158+Input!$M$124)*$M$7)/A16taxstdlife))</f>
        <v>0</v>
      </c>
      <c r="AX683" s="164">
        <f>IF(A16taxstdlife="n/a","n/a",IF(AX$3&gt;(A16taxstdlife+$E683),((Input!$M$158+Input!$M$124)*$M$7)-SUM($M683:AW683),((Input!$M$158+Input!$M$124)*$M$7)/A16taxstdlife))</f>
        <v>0</v>
      </c>
      <c r="AY683" s="164">
        <f>IF(A16taxstdlife="n/a","n/a",IF(AY$3&gt;(A16taxstdlife+$E683),((Input!$M$158+Input!$M$124)*$M$7)-SUM($M683:AX683),((Input!$M$158+Input!$M$124)*$M$7)/A16taxstdlife))</f>
        <v>0</v>
      </c>
      <c r="AZ683" s="164">
        <f>IF(A16taxstdlife="n/a","n/a",IF(AZ$3&gt;(A16taxstdlife+$E683),((Input!$M$158+Input!$M$124)*$M$7)-SUM($M683:AY683),((Input!$M$158+Input!$M$124)*$M$7)/A16taxstdlife))</f>
        <v>0</v>
      </c>
      <c r="BA683" s="164">
        <f>IF(A16taxstdlife="n/a","n/a",IF(BA$3&gt;(A16taxstdlife+$E683),((Input!$M$158+Input!$M$124)*$M$7)-SUM($M683:AZ683),((Input!$M$158+Input!$M$124)*$M$7)/A16taxstdlife))</f>
        <v>0</v>
      </c>
      <c r="BB683" s="164">
        <f>IF(A16taxstdlife="n/a","n/a",IF(BB$3&gt;(A16taxstdlife+$E683),((Input!$M$158+Input!$M$124)*$M$7)-SUM($M683:BA683),((Input!$M$158+Input!$M$124)*$M$7)/A16taxstdlife))</f>
        <v>0</v>
      </c>
      <c r="BC683" s="164">
        <f>IF(A16taxstdlife="n/a","n/a",IF(BC$3&gt;(A16taxstdlife+$E683),((Input!$M$158+Input!$M$124)*$M$7)-SUM($M683:BB683),((Input!$M$158+Input!$M$124)*$M$7)/A16taxstdlife))</f>
        <v>0</v>
      </c>
      <c r="BD683" s="164">
        <f>IF(A16taxstdlife="n/a","n/a",IF(BD$3&gt;(A16taxstdlife+$E683),((Input!$M$158+Input!$M$124)*$M$7)-SUM($M683:BC683),((Input!$M$158+Input!$M$124)*$M$7)/A16taxstdlife))</f>
        <v>0</v>
      </c>
      <c r="BE683" s="164">
        <f>IF(A16taxstdlife="n/a","n/a",IF(BE$3&gt;(A16taxstdlife+$E683),((Input!$M$158+Input!$M$124)*$M$7)-SUM($M683:BD683),((Input!$M$158+Input!$M$124)*$M$7)/A16taxstdlife))</f>
        <v>0</v>
      </c>
      <c r="BF683" s="164">
        <f>IF(A16taxstdlife="n/a","n/a",IF(BF$3&gt;(A16taxstdlife+$E683),((Input!$M$158+Input!$M$124)*$M$7)-SUM($M683:BE683),((Input!$M$158+Input!$M$124)*$M$7)/A16taxstdlife))</f>
        <v>0</v>
      </c>
      <c r="BG683" s="164">
        <f>IF(A16taxstdlife="n/a","n/a",IF(BG$3&gt;(A16taxstdlife+$E683),((Input!$M$158+Input!$M$124)*$M$7)-SUM($M683:BF683),((Input!$M$158+Input!$M$124)*$M$7)/A16taxstdlife))</f>
        <v>0</v>
      </c>
      <c r="BH683" s="164">
        <f>IF(A16taxstdlife="n/a","n/a",IF(BH$3&gt;(A16taxstdlife+$E683),((Input!$M$158+Input!$M$124)*$M$7)-SUM($M683:BG683),((Input!$M$158+Input!$M$124)*$M$7)/A16taxstdlife))</f>
        <v>0</v>
      </c>
      <c r="BI683" s="164">
        <f>IF(A16taxstdlife="n/a","n/a",IF(BI$3&gt;(A16taxstdlife+$E683),((Input!$M$158+Input!$M$124)*$M$7)-SUM($M683:BH683),((Input!$M$158+Input!$M$124)*$M$7)/A16taxstdlife))</f>
        <v>0</v>
      </c>
      <c r="BJ683" s="164"/>
      <c r="BK683" s="18"/>
      <c r="BL683"/>
      <c r="BM683"/>
      <c r="BN683"/>
      <c r="BO683"/>
      <c r="BP683"/>
      <c r="BQ683"/>
      <c r="BR683"/>
      <c r="BS683"/>
      <c r="BT683"/>
      <c r="BU683"/>
      <c r="BV683"/>
      <c r="BW683"/>
      <c r="BX683"/>
      <c r="BY683"/>
      <c r="BZ683"/>
      <c r="CA683"/>
      <c r="CB683"/>
      <c r="CC683"/>
      <c r="CD683"/>
      <c r="CE683"/>
      <c r="CF683"/>
      <c r="CG683"/>
      <c r="CH683"/>
      <c r="CI683"/>
      <c r="CJ683"/>
      <c r="CK683"/>
      <c r="CL683"/>
      <c r="CM683"/>
      <c r="CN683"/>
      <c r="CO683"/>
      <c r="CP683"/>
      <c r="CQ683"/>
      <c r="CR683"/>
      <c r="CS683"/>
      <c r="CT683"/>
      <c r="CU683"/>
      <c r="CV683"/>
      <c r="CW683"/>
      <c r="CX683"/>
      <c r="CY683"/>
      <c r="CZ683"/>
      <c r="DA683"/>
      <c r="DB683"/>
      <c r="DC683"/>
      <c r="DD683"/>
      <c r="DE683"/>
      <c r="DF683"/>
      <c r="DG683"/>
      <c r="DH683"/>
      <c r="DI683"/>
      <c r="DJ683"/>
      <c r="DK683"/>
      <c r="DL683"/>
      <c r="DM683"/>
      <c r="DN683"/>
      <c r="DO683"/>
      <c r="DP683"/>
      <c r="DQ683"/>
      <c r="DR683"/>
      <c r="DS683"/>
      <c r="DT683"/>
      <c r="DU683"/>
      <c r="DV683"/>
      <c r="DW683"/>
      <c r="DX683"/>
      <c r="DY683"/>
      <c r="DZ683"/>
      <c r="EA683"/>
      <c r="EB683"/>
      <c r="EC683"/>
      <c r="ED683"/>
      <c r="EE683"/>
      <c r="EF683"/>
      <c r="EG683"/>
      <c r="EH683"/>
      <c r="EI683"/>
      <c r="EJ683"/>
      <c r="EK683"/>
      <c r="EL683"/>
      <c r="EM683"/>
      <c r="EN683"/>
      <c r="EO683"/>
      <c r="EP683"/>
      <c r="EQ683"/>
      <c r="ER683"/>
      <c r="ES683"/>
      <c r="ET683"/>
      <c r="EU683"/>
      <c r="EV683"/>
      <c r="EW683"/>
      <c r="EX683"/>
      <c r="EY683"/>
      <c r="EZ683"/>
      <c r="FA683"/>
      <c r="FB683"/>
      <c r="FC683"/>
      <c r="FD683"/>
      <c r="FE683"/>
      <c r="FF683"/>
      <c r="FG683"/>
      <c r="FH683"/>
      <c r="FI683"/>
      <c r="FJ683"/>
      <c r="FK683"/>
      <c r="FL683"/>
      <c r="FM683"/>
      <c r="FN683"/>
      <c r="FO683"/>
      <c r="FP683"/>
      <c r="FQ683"/>
      <c r="FR683"/>
      <c r="FS683"/>
      <c r="FT683"/>
      <c r="FU683"/>
      <c r="FV683"/>
      <c r="FW683"/>
      <c r="FX683"/>
      <c r="FY683"/>
      <c r="FZ683"/>
      <c r="GA683"/>
      <c r="GB683"/>
      <c r="GC683"/>
      <c r="GD683"/>
      <c r="GE683"/>
      <c r="GF683"/>
      <c r="GG683"/>
      <c r="GH683"/>
      <c r="GI683"/>
      <c r="GJ683"/>
      <c r="GK683"/>
      <c r="GL683"/>
      <c r="GM683"/>
      <c r="GN683"/>
      <c r="GO683"/>
      <c r="GP683"/>
      <c r="GQ683"/>
      <c r="GR683"/>
      <c r="GS683"/>
      <c r="GT683"/>
      <c r="GU683"/>
      <c r="GV683"/>
      <c r="GW683"/>
      <c r="GX683"/>
      <c r="GY683"/>
      <c r="GZ683"/>
      <c r="HA683"/>
      <c r="HB683"/>
      <c r="HC683"/>
      <c r="HD683"/>
      <c r="HE683"/>
      <c r="HF683"/>
      <c r="HG683"/>
      <c r="HH683"/>
      <c r="HI683"/>
      <c r="HJ683"/>
      <c r="HK683"/>
      <c r="HL683"/>
      <c r="HM683"/>
      <c r="HN683"/>
      <c r="HO683"/>
      <c r="HP683"/>
      <c r="HQ683"/>
      <c r="HR683"/>
      <c r="HS683"/>
      <c r="HT683"/>
      <c r="HU683"/>
      <c r="HV683"/>
      <c r="HW683"/>
      <c r="HX683"/>
      <c r="HY683"/>
      <c r="HZ683"/>
      <c r="IA683"/>
      <c r="IB683"/>
      <c r="IC683"/>
      <c r="ID683"/>
      <c r="IE683"/>
      <c r="IF683"/>
      <c r="IG683"/>
      <c r="IH683"/>
      <c r="II683"/>
      <c r="IJ683"/>
      <c r="IK683"/>
      <c r="IL683"/>
      <c r="IM683"/>
      <c r="IN683"/>
      <c r="IO683"/>
      <c r="IP683"/>
      <c r="IQ683"/>
      <c r="IR683"/>
      <c r="IS683"/>
      <c r="IT683"/>
      <c r="IU683"/>
      <c r="IV683"/>
    </row>
    <row r="684" spans="1:256" s="5" customFormat="1" hidden="1" outlineLevel="2" x14ac:dyDescent="0.2">
      <c r="A684" s="18"/>
      <c r="B684" s="18"/>
      <c r="C684" s="36"/>
      <c r="D684" s="485"/>
      <c r="E684" s="283">
        <v>8</v>
      </c>
      <c r="F684" s="38"/>
      <c r="G684" s="306"/>
      <c r="H684" s="308"/>
      <c r="I684" s="308"/>
      <c r="J684" s="308"/>
      <c r="K684" s="308"/>
      <c r="L684" s="308"/>
      <c r="M684" s="308"/>
      <c r="N684" s="307"/>
      <c r="O684" s="164">
        <f>IF(A16taxstdlife="n/a","n/a",IF(O$3&gt;(A16taxstdlife+$E684),((Input!$N$158+Input!$N$124)*$N$7)-SUM($N684:N684),((Input!$N$158+Input!$N$124)*$N$7)/A16taxstdlife))</f>
        <v>0</v>
      </c>
      <c r="P684" s="164">
        <f>IF(A16taxstdlife="n/a","n/a",IF(P$3&gt;(A16taxstdlife+$E684),((Input!$N$158+Input!$N$124)*$N$7)-SUM($N684:O684),((Input!$N$158+Input!$N$124)*$N$7)/A16taxstdlife))</f>
        <v>0</v>
      </c>
      <c r="Q684" s="164">
        <f>IF(A16taxstdlife="n/a","n/a",IF(Q$3&gt;(A16taxstdlife+$E684),((Input!$N$158+Input!$N$124)*$N$7)-SUM($N684:P684),((Input!$N$158+Input!$N$124)*$N$7)/A16taxstdlife))</f>
        <v>0</v>
      </c>
      <c r="R684" s="164">
        <f>IF(A16taxstdlife="n/a","n/a",IF(R$3&gt;(A16taxstdlife+$E684),((Input!$N$158+Input!$N$124)*$N$7)-SUM($N684:Q684),((Input!$N$158+Input!$N$124)*$N$7)/A16taxstdlife))</f>
        <v>0</v>
      </c>
      <c r="S684" s="164">
        <f>IF(A16taxstdlife="n/a","n/a",IF(S$3&gt;(A16taxstdlife+$E684),((Input!$N$158+Input!$N$124)*$N$7)-SUM($N684:R684),((Input!$N$158+Input!$N$124)*$N$7)/A16taxstdlife))</f>
        <v>0</v>
      </c>
      <c r="T684" s="164">
        <f>IF(A16taxstdlife="n/a","n/a",IF(T$3&gt;(A16taxstdlife+$E684),((Input!$N$158+Input!$N$124)*$N$7)-SUM($N684:S684),((Input!$N$158+Input!$N$124)*$N$7)/A16taxstdlife))</f>
        <v>0</v>
      </c>
      <c r="U684" s="164">
        <f>IF(A16taxstdlife="n/a","n/a",IF(U$3&gt;(A16taxstdlife+$E684),((Input!$N$158+Input!$N$124)*$N$7)-SUM($N684:T684),((Input!$N$158+Input!$N$124)*$N$7)/A16taxstdlife))</f>
        <v>0</v>
      </c>
      <c r="V684" s="164">
        <f>IF(A16taxstdlife="n/a","n/a",IF(V$3&gt;(A16taxstdlife+$E684),((Input!$N$158+Input!$N$124)*$N$7)-SUM($N684:U684),((Input!$N$158+Input!$N$124)*$N$7)/A16taxstdlife))</f>
        <v>0</v>
      </c>
      <c r="W684" s="164">
        <f>IF(A16taxstdlife="n/a","n/a",IF(W$3&gt;(A16taxstdlife+$E684),((Input!$N$158+Input!$N$124)*$N$7)-SUM($N684:V684),((Input!$N$158+Input!$N$124)*$N$7)/A16taxstdlife))</f>
        <v>0</v>
      </c>
      <c r="X684" s="164">
        <f>IF(A16taxstdlife="n/a","n/a",IF(X$3&gt;(A16taxstdlife+$E684),((Input!$N$158+Input!$N$124)*$N$7)-SUM($N684:W684),((Input!$N$158+Input!$N$124)*$N$7)/A16taxstdlife))</f>
        <v>0</v>
      </c>
      <c r="Y684" s="164">
        <f>IF(A16taxstdlife="n/a","n/a",IF(Y$3&gt;(A16taxstdlife+$E684),((Input!$N$158+Input!$N$124)*$N$7)-SUM($N684:X684),((Input!$N$158+Input!$N$124)*$N$7)/A16taxstdlife))</f>
        <v>0</v>
      </c>
      <c r="Z684" s="164">
        <f>IF(A16taxstdlife="n/a","n/a",IF(Z$3&gt;(A16taxstdlife+$E684),((Input!$N$158+Input!$N$124)*$N$7)-SUM($N684:Y684),((Input!$N$158+Input!$N$124)*$N$7)/A16taxstdlife))</f>
        <v>0</v>
      </c>
      <c r="AA684" s="164">
        <f>IF(A16taxstdlife="n/a","n/a",IF(AA$3&gt;(A16taxstdlife+$E684),((Input!$N$158+Input!$N$124)*$N$7)-SUM($N684:Z684),((Input!$N$158+Input!$N$124)*$N$7)/A16taxstdlife))</f>
        <v>0</v>
      </c>
      <c r="AB684" s="164">
        <f>IF(A16taxstdlife="n/a","n/a",IF(AB$3&gt;(A16taxstdlife+$E684),((Input!$N$158+Input!$N$124)*$N$7)-SUM($N684:AA684),((Input!$N$158+Input!$N$124)*$N$7)/A16taxstdlife))</f>
        <v>0</v>
      </c>
      <c r="AC684" s="164">
        <f>IF(A16taxstdlife="n/a","n/a",IF(AC$3&gt;(A16taxstdlife+$E684),((Input!$N$158+Input!$N$124)*$N$7)-SUM($N684:AB684),((Input!$N$158+Input!$N$124)*$N$7)/A16taxstdlife))</f>
        <v>0</v>
      </c>
      <c r="AD684" s="164">
        <f>IF(A16taxstdlife="n/a","n/a",IF(AD$3&gt;(A16taxstdlife+$E684),((Input!$N$158+Input!$N$124)*$N$7)-SUM($N684:AC684),((Input!$N$158+Input!$N$124)*$N$7)/A16taxstdlife))</f>
        <v>0</v>
      </c>
      <c r="AE684" s="164">
        <f>IF(A16taxstdlife="n/a","n/a",IF(AE$3&gt;(A16taxstdlife+$E684),((Input!$N$158+Input!$N$124)*$N$7)-SUM($N684:AD684),((Input!$N$158+Input!$N$124)*$N$7)/A16taxstdlife))</f>
        <v>0</v>
      </c>
      <c r="AF684" s="164">
        <f>IF(A16taxstdlife="n/a","n/a",IF(AF$3&gt;(A16taxstdlife+$E684),((Input!$N$158+Input!$N$124)*$N$7)-SUM($N684:AE684),((Input!$N$158+Input!$N$124)*$N$7)/A16taxstdlife))</f>
        <v>0</v>
      </c>
      <c r="AG684" s="164">
        <f>IF(A16taxstdlife="n/a","n/a",IF(AG$3&gt;(A16taxstdlife+$E684),((Input!$N$158+Input!$N$124)*$N$7)-SUM($N684:AF684),((Input!$N$158+Input!$N$124)*$N$7)/A16taxstdlife))</f>
        <v>0</v>
      </c>
      <c r="AH684" s="164">
        <f>IF(A16taxstdlife="n/a","n/a",IF(AH$3&gt;(A16taxstdlife+$E684),((Input!$N$158+Input!$N$124)*$N$7)-SUM($N684:AG684),((Input!$N$158+Input!$N$124)*$N$7)/A16taxstdlife))</f>
        <v>0</v>
      </c>
      <c r="AI684" s="164">
        <f>IF(A16taxstdlife="n/a","n/a",IF(AI$3&gt;(A16taxstdlife+$E684),((Input!$N$158+Input!$N$124)*$N$7)-SUM($N684:AH684),((Input!$N$158+Input!$N$124)*$N$7)/A16taxstdlife))</f>
        <v>0</v>
      </c>
      <c r="AJ684" s="164">
        <f>IF(A16taxstdlife="n/a","n/a",IF(AJ$3&gt;(A16taxstdlife+$E684),((Input!$N$158+Input!$N$124)*$N$7)-SUM($N684:AI684),((Input!$N$158+Input!$N$124)*$N$7)/A16taxstdlife))</f>
        <v>0</v>
      </c>
      <c r="AK684" s="164">
        <f>IF(A16taxstdlife="n/a","n/a",IF(AK$3&gt;(A16taxstdlife+$E684),((Input!$N$158+Input!$N$124)*$N$7)-SUM($N684:AJ684),((Input!$N$158+Input!$N$124)*$N$7)/A16taxstdlife))</f>
        <v>0</v>
      </c>
      <c r="AL684" s="164">
        <f>IF(A16taxstdlife="n/a","n/a",IF(AL$3&gt;(A16taxstdlife+$E684),((Input!$N$158+Input!$N$124)*$N$7)-SUM($N684:AK684),((Input!$N$158+Input!$N$124)*$N$7)/A16taxstdlife))</f>
        <v>0</v>
      </c>
      <c r="AM684" s="164">
        <f>IF(A16taxstdlife="n/a","n/a",IF(AM$3&gt;(A16taxstdlife+$E684),((Input!$N$158+Input!$N$124)*$N$7)-SUM($N684:AL684),((Input!$N$158+Input!$N$124)*$N$7)/A16taxstdlife))</f>
        <v>0</v>
      </c>
      <c r="AN684" s="164">
        <f>IF(A16taxstdlife="n/a","n/a",IF(AN$3&gt;(A16taxstdlife+$E684),((Input!$N$158+Input!$N$124)*$N$7)-SUM($N684:AM684),((Input!$N$158+Input!$N$124)*$N$7)/A16taxstdlife))</f>
        <v>0</v>
      </c>
      <c r="AO684" s="164">
        <f>IF(A16taxstdlife="n/a","n/a",IF(AO$3&gt;(A16taxstdlife+$E684),((Input!$N$158+Input!$N$124)*$N$7)-SUM($N684:AN684),((Input!$N$158+Input!$N$124)*$N$7)/A16taxstdlife))</f>
        <v>0</v>
      </c>
      <c r="AP684" s="164">
        <f>IF(A16taxstdlife="n/a","n/a",IF(AP$3&gt;(A16taxstdlife+$E684),((Input!$N$158+Input!$N$124)*$N$7)-SUM($N684:AO684),((Input!$N$158+Input!$N$124)*$N$7)/A16taxstdlife))</f>
        <v>0</v>
      </c>
      <c r="AQ684" s="164">
        <f>IF(A16taxstdlife="n/a","n/a",IF(AQ$3&gt;(A16taxstdlife+$E684),((Input!$N$158+Input!$N$124)*$N$7)-SUM($N684:AP684),((Input!$N$158+Input!$N$124)*$N$7)/A16taxstdlife))</f>
        <v>0</v>
      </c>
      <c r="AR684" s="164">
        <f>IF(A16taxstdlife="n/a","n/a",IF(AR$3&gt;(A16taxstdlife+$E684),((Input!$N$158+Input!$N$124)*$N$7)-SUM($N684:AQ684),((Input!$N$158+Input!$N$124)*$N$7)/A16taxstdlife))</f>
        <v>0</v>
      </c>
      <c r="AS684" s="164">
        <f>IF(A16taxstdlife="n/a","n/a",IF(AS$3&gt;(A16taxstdlife+$E684),((Input!$N$158+Input!$N$124)*$N$7)-SUM($N684:AR684),((Input!$N$158+Input!$N$124)*$N$7)/A16taxstdlife))</f>
        <v>0</v>
      </c>
      <c r="AT684" s="164">
        <f>IF(A16taxstdlife="n/a","n/a",IF(AT$3&gt;(A16taxstdlife+$E684),((Input!$N$158+Input!$N$124)*$N$7)-SUM($N684:AS684),((Input!$N$158+Input!$N$124)*$N$7)/A16taxstdlife))</f>
        <v>0</v>
      </c>
      <c r="AU684" s="164">
        <f>IF(A16taxstdlife="n/a","n/a",IF(AU$3&gt;(A16taxstdlife+$E684),((Input!$N$158+Input!$N$124)*$N$7)-SUM($N684:AT684),((Input!$N$158+Input!$N$124)*$N$7)/A16taxstdlife))</f>
        <v>0</v>
      </c>
      <c r="AV684" s="164">
        <f>IF(A16taxstdlife="n/a","n/a",IF(AV$3&gt;(A16taxstdlife+$E684),((Input!$N$158+Input!$N$124)*$N$7)-SUM($N684:AU684),((Input!$N$158+Input!$N$124)*$N$7)/A16taxstdlife))</f>
        <v>0</v>
      </c>
      <c r="AW684" s="164">
        <f>IF(A16taxstdlife="n/a","n/a",IF(AW$3&gt;(A16taxstdlife+$E684),((Input!$N$158+Input!$N$124)*$N$7)-SUM($N684:AV684),((Input!$N$158+Input!$N$124)*$N$7)/A16taxstdlife))</f>
        <v>0</v>
      </c>
      <c r="AX684" s="164">
        <f>IF(A16taxstdlife="n/a","n/a",IF(AX$3&gt;(A16taxstdlife+$E684),((Input!$N$158+Input!$N$124)*$N$7)-SUM($N684:AW684),((Input!$N$158+Input!$N$124)*$N$7)/A16taxstdlife))</f>
        <v>0</v>
      </c>
      <c r="AY684" s="164">
        <f>IF(A16taxstdlife="n/a","n/a",IF(AY$3&gt;(A16taxstdlife+$E684),((Input!$N$158+Input!$N$124)*$N$7)-SUM($N684:AX684),((Input!$N$158+Input!$N$124)*$N$7)/A16taxstdlife))</f>
        <v>0</v>
      </c>
      <c r="AZ684" s="164">
        <f>IF(A16taxstdlife="n/a","n/a",IF(AZ$3&gt;(A16taxstdlife+$E684),((Input!$N$158+Input!$N$124)*$N$7)-SUM($N684:AY684),((Input!$N$158+Input!$N$124)*$N$7)/A16taxstdlife))</f>
        <v>0</v>
      </c>
      <c r="BA684" s="164">
        <f>IF(A16taxstdlife="n/a","n/a",IF(BA$3&gt;(A16taxstdlife+$E684),((Input!$N$158+Input!$N$124)*$N$7)-SUM($N684:AZ684),((Input!$N$158+Input!$N$124)*$N$7)/A16taxstdlife))</f>
        <v>0</v>
      </c>
      <c r="BB684" s="164">
        <f>IF(A16taxstdlife="n/a","n/a",IF(BB$3&gt;(A16taxstdlife+$E684),((Input!$N$158+Input!$N$124)*$N$7)-SUM($N684:BA684),((Input!$N$158+Input!$N$124)*$N$7)/A16taxstdlife))</f>
        <v>0</v>
      </c>
      <c r="BC684" s="164">
        <f>IF(A16taxstdlife="n/a","n/a",IF(BC$3&gt;(A16taxstdlife+$E684),((Input!$N$158+Input!$N$124)*$N$7)-SUM($N684:BB684),((Input!$N$158+Input!$N$124)*$N$7)/A16taxstdlife))</f>
        <v>0</v>
      </c>
      <c r="BD684" s="164">
        <f>IF(A16taxstdlife="n/a","n/a",IF(BD$3&gt;(A16taxstdlife+$E684),((Input!$N$158+Input!$N$124)*$N$7)-SUM($N684:BC684),((Input!$N$158+Input!$N$124)*$N$7)/A16taxstdlife))</f>
        <v>0</v>
      </c>
      <c r="BE684" s="164">
        <f>IF(A16taxstdlife="n/a","n/a",IF(BE$3&gt;(A16taxstdlife+$E684),((Input!$N$158+Input!$N$124)*$N$7)-SUM($N684:BD684),((Input!$N$158+Input!$N$124)*$N$7)/A16taxstdlife))</f>
        <v>0</v>
      </c>
      <c r="BF684" s="164">
        <f>IF(A16taxstdlife="n/a","n/a",IF(BF$3&gt;(A16taxstdlife+$E684),((Input!$N$158+Input!$N$124)*$N$7)-SUM($N684:BE684),((Input!$N$158+Input!$N$124)*$N$7)/A16taxstdlife))</f>
        <v>0</v>
      </c>
      <c r="BG684" s="164">
        <f>IF(A16taxstdlife="n/a","n/a",IF(BG$3&gt;(A16taxstdlife+$E684),((Input!$N$158+Input!$N$124)*$N$7)-SUM($N684:BF684),((Input!$N$158+Input!$N$124)*$N$7)/A16taxstdlife))</f>
        <v>0</v>
      </c>
      <c r="BH684" s="164">
        <f>IF(A16taxstdlife="n/a","n/a",IF(BH$3&gt;(A16taxstdlife+$E684),((Input!$N$158+Input!$N$124)*$N$7)-SUM($N684:BG684),((Input!$N$158+Input!$N$124)*$N$7)/A16taxstdlife))</f>
        <v>0</v>
      </c>
      <c r="BI684" s="164">
        <f>IF(A16taxstdlife="n/a","n/a",IF(BI$3&gt;(A16taxstdlife+$E684),((Input!$N$158+Input!$N$124)*$N$7)-SUM($N684:BH684),((Input!$N$158+Input!$N$124)*$N$7)/A16taxstdlife))</f>
        <v>0</v>
      </c>
      <c r="BJ684" s="18"/>
      <c r="BK684" s="18"/>
      <c r="BL684"/>
      <c r="BM684"/>
      <c r="BN684"/>
      <c r="BO684"/>
      <c r="BP684"/>
      <c r="BQ684"/>
      <c r="BR684"/>
      <c r="BS684"/>
      <c r="BT684"/>
      <c r="BU684"/>
      <c r="BV684"/>
      <c r="BW684"/>
      <c r="BX684"/>
      <c r="BY684"/>
      <c r="BZ684"/>
      <c r="CA684"/>
      <c r="CB684"/>
      <c r="CC684"/>
      <c r="CD684"/>
      <c r="CE684"/>
      <c r="CF684"/>
      <c r="CG684"/>
      <c r="CH684"/>
      <c r="CI684"/>
      <c r="CJ684"/>
      <c r="CK684"/>
      <c r="CL684"/>
      <c r="CM684"/>
      <c r="CN684"/>
      <c r="CO684"/>
      <c r="CP684"/>
      <c r="CQ684"/>
      <c r="CR684"/>
      <c r="CS684"/>
      <c r="CT684"/>
      <c r="CU684"/>
      <c r="CV684"/>
      <c r="CW684"/>
      <c r="CX684"/>
      <c r="CY684"/>
      <c r="CZ684"/>
      <c r="DA684"/>
      <c r="DB684"/>
      <c r="DC684"/>
      <c r="DD684"/>
      <c r="DE684"/>
      <c r="DF684"/>
      <c r="DG684"/>
      <c r="DH684"/>
      <c r="DI684"/>
      <c r="DJ684"/>
      <c r="DK684"/>
      <c r="DL684"/>
      <c r="DM684"/>
      <c r="DN684"/>
      <c r="DO684"/>
      <c r="DP684"/>
      <c r="DQ684"/>
      <c r="DR684"/>
      <c r="DS684"/>
      <c r="DT684"/>
      <c r="DU684"/>
      <c r="DV684"/>
      <c r="DW684"/>
      <c r="DX684"/>
      <c r="DY684"/>
      <c r="DZ684"/>
      <c r="EA684"/>
      <c r="EB684"/>
      <c r="EC684"/>
      <c r="ED684"/>
      <c r="EE684"/>
      <c r="EF684"/>
      <c r="EG684"/>
      <c r="EH684"/>
      <c r="EI684"/>
      <c r="EJ684"/>
      <c r="EK684"/>
      <c r="EL684"/>
      <c r="EM684"/>
      <c r="EN684"/>
      <c r="EO684"/>
      <c r="EP684"/>
      <c r="EQ684"/>
      <c r="ER684"/>
      <c r="ES684"/>
      <c r="ET684"/>
      <c r="EU684"/>
      <c r="EV684"/>
      <c r="EW684"/>
      <c r="EX684"/>
      <c r="EY684"/>
      <c r="EZ684"/>
      <c r="FA684"/>
      <c r="FB684"/>
      <c r="FC684"/>
      <c r="FD684"/>
      <c r="FE684"/>
      <c r="FF684"/>
      <c r="FG684"/>
      <c r="FH684"/>
      <c r="FI684"/>
      <c r="FJ684"/>
      <c r="FK684"/>
      <c r="FL684"/>
      <c r="FM684"/>
      <c r="FN684"/>
      <c r="FO684"/>
      <c r="FP684"/>
      <c r="FQ684"/>
      <c r="FR684"/>
      <c r="FS684"/>
      <c r="FT684"/>
      <c r="FU684"/>
      <c r="FV684"/>
      <c r="FW684"/>
      <c r="FX684"/>
      <c r="FY684"/>
      <c r="FZ684"/>
      <c r="GA684"/>
      <c r="GB684"/>
      <c r="GC684"/>
      <c r="GD684"/>
      <c r="GE684"/>
      <c r="GF684"/>
      <c r="GG684"/>
      <c r="GH684"/>
      <c r="GI684"/>
      <c r="GJ684"/>
      <c r="GK684"/>
      <c r="GL684"/>
      <c r="GM684"/>
      <c r="GN684"/>
      <c r="GO684"/>
      <c r="GP684"/>
      <c r="GQ684"/>
      <c r="GR684"/>
      <c r="GS684"/>
      <c r="GT684"/>
      <c r="GU684"/>
      <c r="GV684"/>
      <c r="GW684"/>
      <c r="GX684"/>
      <c r="GY684"/>
      <c r="GZ684"/>
      <c r="HA684"/>
      <c r="HB684"/>
      <c r="HC684"/>
      <c r="HD684"/>
      <c r="HE684"/>
      <c r="HF684"/>
      <c r="HG684"/>
      <c r="HH684"/>
      <c r="HI684"/>
      <c r="HJ684"/>
      <c r="HK684"/>
      <c r="HL684"/>
      <c r="HM684"/>
      <c r="HN684"/>
      <c r="HO684"/>
      <c r="HP684"/>
      <c r="HQ684"/>
      <c r="HR684"/>
      <c r="HS684"/>
      <c r="HT684"/>
      <c r="HU684"/>
      <c r="HV684"/>
      <c r="HW684"/>
      <c r="HX684"/>
      <c r="HY684"/>
      <c r="HZ684"/>
      <c r="IA684"/>
      <c r="IB684"/>
      <c r="IC684"/>
      <c r="ID684"/>
      <c r="IE684"/>
      <c r="IF684"/>
      <c r="IG684"/>
      <c r="IH684"/>
      <c r="II684"/>
      <c r="IJ684"/>
      <c r="IK684"/>
      <c r="IL684"/>
      <c r="IM684"/>
      <c r="IN684"/>
      <c r="IO684"/>
      <c r="IP684"/>
      <c r="IQ684"/>
      <c r="IR684"/>
      <c r="IS684"/>
      <c r="IT684"/>
      <c r="IU684"/>
      <c r="IV684"/>
    </row>
    <row r="685" spans="1:256" s="5" customFormat="1" hidden="1" outlineLevel="2" x14ac:dyDescent="0.2">
      <c r="A685" s="18"/>
      <c r="B685" s="18"/>
      <c r="C685" s="36"/>
      <c r="D685" s="485"/>
      <c r="E685" s="283">
        <v>9</v>
      </c>
      <c r="F685" s="38"/>
      <c r="G685" s="306"/>
      <c r="H685" s="308"/>
      <c r="I685" s="308"/>
      <c r="J685" s="308"/>
      <c r="K685" s="308"/>
      <c r="L685" s="308"/>
      <c r="M685" s="308"/>
      <c r="N685" s="308"/>
      <c r="O685" s="307"/>
      <c r="P685" s="164">
        <f>IF(A16taxstdlife="n/a","n/a",IF(P$3&gt;(A16taxstdlife+$E685),((Input!$O$158+Input!$O$124)*$O$7)-SUM($O685:O685),((Input!$O$158+Input!$O$124)*$O$7)/A16taxstdlife))</f>
        <v>0</v>
      </c>
      <c r="Q685" s="164">
        <f>IF(A16taxstdlife="n/a","n/a",IF(Q$3&gt;(A16taxstdlife+$E685),((Input!$O$158+Input!$O$124)*$O$7)-SUM($O685:P685),((Input!$O$158+Input!$O$124)*$O$7)/A16taxstdlife))</f>
        <v>0</v>
      </c>
      <c r="R685" s="164">
        <f>IF(A16taxstdlife="n/a","n/a",IF(R$3&gt;(A16taxstdlife+$E685),((Input!$O$158+Input!$O$124)*$O$7)-SUM($O685:Q685),((Input!$O$158+Input!$O$124)*$O$7)/A16taxstdlife))</f>
        <v>0</v>
      </c>
      <c r="S685" s="164">
        <f>IF(A16taxstdlife="n/a","n/a",IF(S$3&gt;(A16taxstdlife+$E685),((Input!$O$158+Input!$O$124)*$O$7)-SUM($O685:R685),((Input!$O$158+Input!$O$124)*$O$7)/A16taxstdlife))</f>
        <v>0</v>
      </c>
      <c r="T685" s="164">
        <f>IF(A16taxstdlife="n/a","n/a",IF(T$3&gt;(A16taxstdlife+$E685),((Input!$O$158+Input!$O$124)*$O$7)-SUM($O685:S685),((Input!$O$158+Input!$O$124)*$O$7)/A16taxstdlife))</f>
        <v>0</v>
      </c>
      <c r="U685" s="164">
        <f>IF(A16taxstdlife="n/a","n/a",IF(U$3&gt;(A16taxstdlife+$E685),((Input!$O$158+Input!$O$124)*$O$7)-SUM($O685:T685),((Input!$O$158+Input!$O$124)*$O$7)/A16taxstdlife))</f>
        <v>0</v>
      </c>
      <c r="V685" s="164">
        <f>IF(A16taxstdlife="n/a","n/a",IF(V$3&gt;(A16taxstdlife+$E685),((Input!$O$158+Input!$O$124)*$O$7)-SUM($O685:U685),((Input!$O$158+Input!$O$124)*$O$7)/A16taxstdlife))</f>
        <v>0</v>
      </c>
      <c r="W685" s="164">
        <f>IF(A16taxstdlife="n/a","n/a",IF(W$3&gt;(A16taxstdlife+$E685),((Input!$O$158+Input!$O$124)*$O$7)-SUM($O685:V685),((Input!$O$158+Input!$O$124)*$O$7)/A16taxstdlife))</f>
        <v>0</v>
      </c>
      <c r="X685" s="164">
        <f>IF(A16taxstdlife="n/a","n/a",IF(X$3&gt;(A16taxstdlife+$E685),((Input!$O$158+Input!$O$124)*$O$7)-SUM($O685:W685),((Input!$O$158+Input!$O$124)*$O$7)/A16taxstdlife))</f>
        <v>0</v>
      </c>
      <c r="Y685" s="164">
        <f>IF(A16taxstdlife="n/a","n/a",IF(Y$3&gt;(A16taxstdlife+$E685),((Input!$O$158+Input!$O$124)*$O$7)-SUM($O685:X685),((Input!$O$158+Input!$O$124)*$O$7)/A16taxstdlife))</f>
        <v>0</v>
      </c>
      <c r="Z685" s="164">
        <f>IF(A16taxstdlife="n/a","n/a",IF(Z$3&gt;(A16taxstdlife+$E685),((Input!$O$158+Input!$O$124)*$O$7)-SUM($O685:Y685),((Input!$O$158+Input!$O$124)*$O$7)/A16taxstdlife))</f>
        <v>0</v>
      </c>
      <c r="AA685" s="164">
        <f>IF(A16taxstdlife="n/a","n/a",IF(AA$3&gt;(A16taxstdlife+$E685),((Input!$O$158+Input!$O$124)*$O$7)-SUM($O685:Z685),((Input!$O$158+Input!$O$124)*$O$7)/A16taxstdlife))</f>
        <v>0</v>
      </c>
      <c r="AB685" s="164">
        <f>IF(A16taxstdlife="n/a","n/a",IF(AB$3&gt;(A16taxstdlife+$E685),((Input!$O$158+Input!$O$124)*$O$7)-SUM($O685:AA685),((Input!$O$158+Input!$O$124)*$O$7)/A16taxstdlife))</f>
        <v>0</v>
      </c>
      <c r="AC685" s="164">
        <f>IF(A16taxstdlife="n/a","n/a",IF(AC$3&gt;(A16taxstdlife+$E685),((Input!$O$158+Input!$O$124)*$O$7)-SUM($O685:AB685),((Input!$O$158+Input!$O$124)*$O$7)/A16taxstdlife))</f>
        <v>0</v>
      </c>
      <c r="AD685" s="164">
        <f>IF(A16taxstdlife="n/a","n/a",IF(AD$3&gt;(A16taxstdlife+$E685),((Input!$O$158+Input!$O$124)*$O$7)-SUM($O685:AC685),((Input!$O$158+Input!$O$124)*$O$7)/A16taxstdlife))</f>
        <v>0</v>
      </c>
      <c r="AE685" s="164">
        <f>IF(A16taxstdlife="n/a","n/a",IF(AE$3&gt;(A16taxstdlife+$E685),((Input!$O$158+Input!$O$124)*$O$7)-SUM($O685:AD685),((Input!$O$158+Input!$O$124)*$O$7)/A16taxstdlife))</f>
        <v>0</v>
      </c>
      <c r="AF685" s="164">
        <f>IF(A16taxstdlife="n/a","n/a",IF(AF$3&gt;(A16taxstdlife+$E685),((Input!$O$158+Input!$O$124)*$O$7)-SUM($O685:AE685),((Input!$O$158+Input!$O$124)*$O$7)/A16taxstdlife))</f>
        <v>0</v>
      </c>
      <c r="AG685" s="164">
        <f>IF(A16taxstdlife="n/a","n/a",IF(AG$3&gt;(A16taxstdlife+$E685),((Input!$O$158+Input!$O$124)*$O$7)-SUM($O685:AF685),((Input!$O$158+Input!$O$124)*$O$7)/A16taxstdlife))</f>
        <v>0</v>
      </c>
      <c r="AH685" s="164">
        <f>IF(A16taxstdlife="n/a","n/a",IF(AH$3&gt;(A16taxstdlife+$E685),((Input!$O$158+Input!$O$124)*$O$7)-SUM($O685:AG685),((Input!$O$158+Input!$O$124)*$O$7)/A16taxstdlife))</f>
        <v>0</v>
      </c>
      <c r="AI685" s="164">
        <f>IF(A16taxstdlife="n/a","n/a",IF(AI$3&gt;(A16taxstdlife+$E685),((Input!$O$158+Input!$O$124)*$O$7)-SUM($O685:AH685),((Input!$O$158+Input!$O$124)*$O$7)/A16taxstdlife))</f>
        <v>0</v>
      </c>
      <c r="AJ685" s="164">
        <f>IF(A16taxstdlife="n/a","n/a",IF(AJ$3&gt;(A16taxstdlife+$E685),((Input!$O$158+Input!$O$124)*$O$7)-SUM($O685:AI685),((Input!$O$158+Input!$O$124)*$O$7)/A16taxstdlife))</f>
        <v>0</v>
      </c>
      <c r="AK685" s="164">
        <f>IF(A16taxstdlife="n/a","n/a",IF(AK$3&gt;(A16taxstdlife+$E685),((Input!$O$158+Input!$O$124)*$O$7)-SUM($O685:AJ685),((Input!$O$158+Input!$O$124)*$O$7)/A16taxstdlife))</f>
        <v>0</v>
      </c>
      <c r="AL685" s="164">
        <f>IF(A16taxstdlife="n/a","n/a",IF(AL$3&gt;(A16taxstdlife+$E685),((Input!$O$158+Input!$O$124)*$O$7)-SUM($O685:AK685),((Input!$O$158+Input!$O$124)*$O$7)/A16taxstdlife))</f>
        <v>0</v>
      </c>
      <c r="AM685" s="164">
        <f>IF(A16taxstdlife="n/a","n/a",IF(AM$3&gt;(A16taxstdlife+$E685),((Input!$O$158+Input!$O$124)*$O$7)-SUM($O685:AL685),((Input!$O$158+Input!$O$124)*$O$7)/A16taxstdlife))</f>
        <v>0</v>
      </c>
      <c r="AN685" s="164">
        <f>IF(A16taxstdlife="n/a","n/a",IF(AN$3&gt;(A16taxstdlife+$E685),((Input!$O$158+Input!$O$124)*$O$7)-SUM($O685:AM685),((Input!$O$158+Input!$O$124)*$O$7)/A16taxstdlife))</f>
        <v>0</v>
      </c>
      <c r="AO685" s="164">
        <f>IF(A16taxstdlife="n/a","n/a",IF(AO$3&gt;(A16taxstdlife+$E685),((Input!$O$158+Input!$O$124)*$O$7)-SUM($O685:AN685),((Input!$O$158+Input!$O$124)*$O$7)/A16taxstdlife))</f>
        <v>0</v>
      </c>
      <c r="AP685" s="164">
        <f>IF(A16taxstdlife="n/a","n/a",IF(AP$3&gt;(A16taxstdlife+$E685),((Input!$O$158+Input!$O$124)*$O$7)-SUM($O685:AO685),((Input!$O$158+Input!$O$124)*$O$7)/A16taxstdlife))</f>
        <v>0</v>
      </c>
      <c r="AQ685" s="164">
        <f>IF(A16taxstdlife="n/a","n/a",IF(AQ$3&gt;(A16taxstdlife+$E685),((Input!$O$158+Input!$O$124)*$O$7)-SUM($O685:AP685),((Input!$O$158+Input!$O$124)*$O$7)/A16taxstdlife))</f>
        <v>0</v>
      </c>
      <c r="AR685" s="164">
        <f>IF(A16taxstdlife="n/a","n/a",IF(AR$3&gt;(A16taxstdlife+$E685),((Input!$O$158+Input!$O$124)*$O$7)-SUM($O685:AQ685),((Input!$O$158+Input!$O$124)*$O$7)/A16taxstdlife))</f>
        <v>0</v>
      </c>
      <c r="AS685" s="164">
        <f>IF(A16taxstdlife="n/a","n/a",IF(AS$3&gt;(A16taxstdlife+$E685),((Input!$O$158+Input!$O$124)*$O$7)-SUM($O685:AR685),((Input!$O$158+Input!$O$124)*$O$7)/A16taxstdlife))</f>
        <v>0</v>
      </c>
      <c r="AT685" s="164">
        <f>IF(A16taxstdlife="n/a","n/a",IF(AT$3&gt;(A16taxstdlife+$E685),((Input!$O$158+Input!$O$124)*$O$7)-SUM($O685:AS685),((Input!$O$158+Input!$O$124)*$O$7)/A16taxstdlife))</f>
        <v>0</v>
      </c>
      <c r="AU685" s="164">
        <f>IF(A16taxstdlife="n/a","n/a",IF(AU$3&gt;(A16taxstdlife+$E685),((Input!$O$158+Input!$O$124)*$O$7)-SUM($O685:AT685),((Input!$O$158+Input!$O$124)*$O$7)/A16taxstdlife))</f>
        <v>0</v>
      </c>
      <c r="AV685" s="164">
        <f>IF(A16taxstdlife="n/a","n/a",IF(AV$3&gt;(A16taxstdlife+$E685),((Input!$O$158+Input!$O$124)*$O$7)-SUM($O685:AU685),((Input!$O$158+Input!$O$124)*$O$7)/A16taxstdlife))</f>
        <v>0</v>
      </c>
      <c r="AW685" s="164">
        <f>IF(A16taxstdlife="n/a","n/a",IF(AW$3&gt;(A16taxstdlife+$E685),((Input!$O$158+Input!$O$124)*$O$7)-SUM($O685:AV685),((Input!$O$158+Input!$O$124)*$O$7)/A16taxstdlife))</f>
        <v>0</v>
      </c>
      <c r="AX685" s="164">
        <f>IF(A16taxstdlife="n/a","n/a",IF(AX$3&gt;(A16taxstdlife+$E685),((Input!$O$158+Input!$O$124)*$O$7)-SUM($O685:AW685),((Input!$O$158+Input!$O$124)*$O$7)/A16taxstdlife))</f>
        <v>0</v>
      </c>
      <c r="AY685" s="164">
        <f>IF(A16taxstdlife="n/a","n/a",IF(AY$3&gt;(A16taxstdlife+$E685),((Input!$O$158+Input!$O$124)*$O$7)-SUM($O685:AX685),((Input!$O$158+Input!$O$124)*$O$7)/A16taxstdlife))</f>
        <v>0</v>
      </c>
      <c r="AZ685" s="164">
        <f>IF(A16taxstdlife="n/a","n/a",IF(AZ$3&gt;(A16taxstdlife+$E685),((Input!$O$158+Input!$O$124)*$O$7)-SUM($O685:AY685),((Input!$O$158+Input!$O$124)*$O$7)/A16taxstdlife))</f>
        <v>0</v>
      </c>
      <c r="BA685" s="164">
        <f>IF(A16taxstdlife="n/a","n/a",IF(BA$3&gt;(A16taxstdlife+$E685),((Input!$O$158+Input!$O$124)*$O$7)-SUM($O685:AZ685),((Input!$O$158+Input!$O$124)*$O$7)/A16taxstdlife))</f>
        <v>0</v>
      </c>
      <c r="BB685" s="164">
        <f>IF(A16taxstdlife="n/a","n/a",IF(BB$3&gt;(A16taxstdlife+$E685),((Input!$O$158+Input!$O$124)*$O$7)-SUM($O685:BA685),((Input!$O$158+Input!$O$124)*$O$7)/A16taxstdlife))</f>
        <v>0</v>
      </c>
      <c r="BC685" s="164">
        <f>IF(A16taxstdlife="n/a","n/a",IF(BC$3&gt;(A16taxstdlife+$E685),((Input!$O$158+Input!$O$124)*$O$7)-SUM($O685:BB685),((Input!$O$158+Input!$O$124)*$O$7)/A16taxstdlife))</f>
        <v>0</v>
      </c>
      <c r="BD685" s="164">
        <f>IF(A16taxstdlife="n/a","n/a",IF(BD$3&gt;(A16taxstdlife+$E685),((Input!$O$158+Input!$O$124)*$O$7)-SUM($O685:BC685),((Input!$O$158+Input!$O$124)*$O$7)/A16taxstdlife))</f>
        <v>0</v>
      </c>
      <c r="BE685" s="164">
        <f>IF(A16taxstdlife="n/a","n/a",IF(BE$3&gt;(A16taxstdlife+$E685),((Input!$O$158+Input!$O$124)*$O$7)-SUM($O685:BD685),((Input!$O$158+Input!$O$124)*$O$7)/A16taxstdlife))</f>
        <v>0</v>
      </c>
      <c r="BF685" s="164">
        <f>IF(A16taxstdlife="n/a","n/a",IF(BF$3&gt;(A16taxstdlife+$E685),((Input!$O$158+Input!$O$124)*$O$7)-SUM($O685:BE685),((Input!$O$158+Input!$O$124)*$O$7)/A16taxstdlife))</f>
        <v>0</v>
      </c>
      <c r="BG685" s="164">
        <f>IF(A16taxstdlife="n/a","n/a",IF(BG$3&gt;(A16taxstdlife+$E685),((Input!$O$158+Input!$O$124)*$O$7)-SUM($O685:BF685),((Input!$O$158+Input!$O$124)*$O$7)/A16taxstdlife))</f>
        <v>0</v>
      </c>
      <c r="BH685" s="164">
        <f>IF(A16taxstdlife="n/a","n/a",IF(BH$3&gt;(A16taxstdlife+$E685),((Input!$O$158+Input!$O$124)*$O$7)-SUM($O685:BG685),((Input!$O$158+Input!$O$124)*$O$7)/A16taxstdlife))</f>
        <v>0</v>
      </c>
      <c r="BI685" s="164">
        <f>IF(A16taxstdlife="n/a","n/a",IF(BI$3&gt;(A16taxstdlife+$E685),((Input!$O$158+Input!$O$124)*$O$7)-SUM($O685:BH685),((Input!$O$158+Input!$O$124)*$O$7)/A16taxstdlife))</f>
        <v>0</v>
      </c>
      <c r="BJ685" s="18"/>
      <c r="BK685" s="18"/>
      <c r="BL685"/>
      <c r="BM685"/>
      <c r="BN685"/>
      <c r="BO685"/>
      <c r="BP685"/>
      <c r="BQ685"/>
      <c r="BR685"/>
      <c r="BS685"/>
      <c r="BT685"/>
      <c r="BU685"/>
      <c r="BV685"/>
      <c r="BW685"/>
      <c r="BX685"/>
      <c r="BY685"/>
      <c r="BZ685"/>
      <c r="CA685"/>
      <c r="CB685"/>
      <c r="CC685"/>
      <c r="CD685"/>
      <c r="CE685"/>
      <c r="CF685"/>
      <c r="CG685"/>
      <c r="CH685"/>
      <c r="CI685"/>
      <c r="CJ685"/>
      <c r="CK685"/>
      <c r="CL685"/>
      <c r="CM685"/>
      <c r="CN685"/>
      <c r="CO685"/>
      <c r="CP685"/>
      <c r="CQ685"/>
      <c r="CR685"/>
      <c r="CS685"/>
      <c r="CT685"/>
      <c r="CU685"/>
      <c r="CV685"/>
      <c r="CW685"/>
      <c r="CX685"/>
      <c r="CY685"/>
      <c r="CZ685"/>
      <c r="DA685"/>
      <c r="DB685"/>
      <c r="DC685"/>
      <c r="DD685"/>
      <c r="DE685"/>
      <c r="DF685"/>
      <c r="DG685"/>
      <c r="DH685"/>
      <c r="DI685"/>
      <c r="DJ685"/>
      <c r="DK685"/>
      <c r="DL685"/>
      <c r="DM685"/>
      <c r="DN685"/>
      <c r="DO685"/>
      <c r="DP685"/>
      <c r="DQ685"/>
      <c r="DR685"/>
      <c r="DS685"/>
      <c r="DT685"/>
      <c r="DU685"/>
      <c r="DV685"/>
      <c r="DW685"/>
      <c r="DX685"/>
      <c r="DY685"/>
      <c r="DZ685"/>
      <c r="EA685"/>
      <c r="EB685"/>
      <c r="EC685"/>
      <c r="ED685"/>
      <c r="EE685"/>
      <c r="EF685"/>
      <c r="EG685"/>
      <c r="EH685"/>
      <c r="EI685"/>
      <c r="EJ685"/>
      <c r="EK685"/>
      <c r="EL685"/>
      <c r="EM685"/>
      <c r="EN685"/>
      <c r="EO685"/>
      <c r="EP685"/>
      <c r="EQ685"/>
      <c r="ER685"/>
      <c r="ES685"/>
      <c r="ET685"/>
      <c r="EU685"/>
      <c r="EV685"/>
      <c r="EW685"/>
      <c r="EX685"/>
      <c r="EY685"/>
      <c r="EZ685"/>
      <c r="FA685"/>
      <c r="FB685"/>
      <c r="FC685"/>
      <c r="FD685"/>
      <c r="FE685"/>
      <c r="FF685"/>
      <c r="FG685"/>
      <c r="FH685"/>
      <c r="FI685"/>
      <c r="FJ685"/>
      <c r="FK685"/>
      <c r="FL685"/>
      <c r="FM685"/>
      <c r="FN685"/>
      <c r="FO685"/>
      <c r="FP685"/>
      <c r="FQ685"/>
      <c r="FR685"/>
      <c r="FS685"/>
      <c r="FT685"/>
      <c r="FU685"/>
      <c r="FV685"/>
      <c r="FW685"/>
      <c r="FX685"/>
      <c r="FY685"/>
      <c r="FZ685"/>
      <c r="GA685"/>
      <c r="GB685"/>
      <c r="GC685"/>
      <c r="GD685"/>
      <c r="GE685"/>
      <c r="GF685"/>
      <c r="GG685"/>
      <c r="GH685"/>
      <c r="GI685"/>
      <c r="GJ685"/>
      <c r="GK685"/>
      <c r="GL685"/>
      <c r="GM685"/>
      <c r="GN685"/>
      <c r="GO685"/>
      <c r="GP685"/>
      <c r="GQ685"/>
      <c r="GR685"/>
      <c r="GS685"/>
      <c r="GT685"/>
      <c r="GU685"/>
      <c r="GV685"/>
      <c r="GW685"/>
      <c r="GX685"/>
      <c r="GY685"/>
      <c r="GZ685"/>
      <c r="HA685"/>
      <c r="HB685"/>
      <c r="HC685"/>
      <c r="HD685"/>
      <c r="HE685"/>
      <c r="HF685"/>
      <c r="HG685"/>
      <c r="HH685"/>
      <c r="HI685"/>
      <c r="HJ685"/>
      <c r="HK685"/>
      <c r="HL685"/>
      <c r="HM685"/>
      <c r="HN685"/>
      <c r="HO685"/>
      <c r="HP685"/>
      <c r="HQ685"/>
      <c r="HR685"/>
      <c r="HS685"/>
      <c r="HT685"/>
      <c r="HU685"/>
      <c r="HV685"/>
      <c r="HW685"/>
      <c r="HX685"/>
      <c r="HY685"/>
      <c r="HZ685"/>
      <c r="IA685"/>
      <c r="IB685"/>
      <c r="IC685"/>
      <c r="ID685"/>
      <c r="IE685"/>
      <c r="IF685"/>
      <c r="IG685"/>
      <c r="IH685"/>
      <c r="II685"/>
      <c r="IJ685"/>
      <c r="IK685"/>
      <c r="IL685"/>
      <c r="IM685"/>
      <c r="IN685"/>
      <c r="IO685"/>
      <c r="IP685"/>
      <c r="IQ685"/>
      <c r="IR685"/>
      <c r="IS685"/>
      <c r="IT685"/>
      <c r="IU685"/>
      <c r="IV685"/>
    </row>
    <row r="686" spans="1:256" s="5" customFormat="1" hidden="1" outlineLevel="2" x14ac:dyDescent="0.2">
      <c r="A686" s="18"/>
      <c r="B686" s="18"/>
      <c r="C686" s="36"/>
      <c r="D686" s="485"/>
      <c r="E686" s="284">
        <v>10</v>
      </c>
      <c r="F686" s="38"/>
      <c r="G686" s="306"/>
      <c r="H686" s="308"/>
      <c r="I686" s="308"/>
      <c r="J686" s="308"/>
      <c r="K686" s="308"/>
      <c r="L686" s="308"/>
      <c r="M686" s="308"/>
      <c r="N686" s="308"/>
      <c r="O686" s="308"/>
      <c r="P686" s="307"/>
      <c r="Q686" s="164">
        <f>IF(A16taxstdlife="n/a","n/a",IF(Q$3&gt;(A16taxstdlife+$E686),((Input!$P$158+Input!$P$124)*$P$7)-SUM($P686:P686),((Input!$P$158+Input!$P$124)*$P$7)/A16taxstdlife))</f>
        <v>0</v>
      </c>
      <c r="R686" s="164">
        <f>IF(A16taxstdlife="n/a","n/a",IF(R$3&gt;(A16taxstdlife+$E686),((Input!$P$158+Input!$P$124)*$P$7)-SUM($P686:Q686),((Input!$P$158+Input!$P$124)*$P$7)/A16taxstdlife))</f>
        <v>0</v>
      </c>
      <c r="S686" s="164">
        <f>IF(A16taxstdlife="n/a","n/a",IF(S$3&gt;(A16taxstdlife+$E686),((Input!$P$158+Input!$P$124)*$P$7)-SUM($P686:R686),((Input!$P$158+Input!$P$124)*$P$7)/A16taxstdlife))</f>
        <v>0</v>
      </c>
      <c r="T686" s="164">
        <f>IF(A16taxstdlife="n/a","n/a",IF(T$3&gt;(A16taxstdlife+$E686),((Input!$P$158+Input!$P$124)*$P$7)-SUM($P686:S686),((Input!$P$158+Input!$P$124)*$P$7)/A16taxstdlife))</f>
        <v>0</v>
      </c>
      <c r="U686" s="164">
        <f>IF(A16taxstdlife="n/a","n/a",IF(U$3&gt;(A16taxstdlife+$E686),((Input!$P$158+Input!$P$124)*$P$7)-SUM($P686:T686),((Input!$P$158+Input!$P$124)*$P$7)/A16taxstdlife))</f>
        <v>0</v>
      </c>
      <c r="V686" s="164">
        <f>IF(A16taxstdlife="n/a","n/a",IF(V$3&gt;(A16taxstdlife+$E686),((Input!$P$158+Input!$P$124)*$P$7)-SUM($P686:U686),((Input!$P$158+Input!$P$124)*$P$7)/A16taxstdlife))</f>
        <v>0</v>
      </c>
      <c r="W686" s="164">
        <f>IF(A16taxstdlife="n/a","n/a",IF(W$3&gt;(A16taxstdlife+$E686),((Input!$P$158+Input!$P$124)*$P$7)-SUM($P686:V686),((Input!$P$158+Input!$P$124)*$P$7)/A16taxstdlife))</f>
        <v>0</v>
      </c>
      <c r="X686" s="164">
        <f>IF(A16taxstdlife="n/a","n/a",IF(X$3&gt;(A16taxstdlife+$E686),((Input!$P$158+Input!$P$124)*$P$7)-SUM($P686:W686),((Input!$P$158+Input!$P$124)*$P$7)/A16taxstdlife))</f>
        <v>0</v>
      </c>
      <c r="Y686" s="164">
        <f>IF(A16taxstdlife="n/a","n/a",IF(Y$3&gt;(A16taxstdlife+$E686),((Input!$P$158+Input!$P$124)*$P$7)-SUM($P686:X686),((Input!$P$158+Input!$P$124)*$P$7)/A16taxstdlife))</f>
        <v>0</v>
      </c>
      <c r="Z686" s="164">
        <f>IF(A16taxstdlife="n/a","n/a",IF(Z$3&gt;(A16taxstdlife+$E686),((Input!$P$158+Input!$P$124)*$P$7)-SUM($P686:Y686),((Input!$P$158+Input!$P$124)*$P$7)/A16taxstdlife))</f>
        <v>0</v>
      </c>
      <c r="AA686" s="164">
        <f>IF(A16taxstdlife="n/a","n/a",IF(AA$3&gt;(A16taxstdlife+$E686),((Input!$P$158+Input!$P$124)*$P$7)-SUM($P686:Z686),((Input!$P$158+Input!$P$124)*$P$7)/A16taxstdlife))</f>
        <v>0</v>
      </c>
      <c r="AB686" s="164">
        <f>IF(A16taxstdlife="n/a","n/a",IF(AB$3&gt;(A16taxstdlife+$E686),((Input!$P$158+Input!$P$124)*$P$7)-SUM($P686:AA686),((Input!$P$158+Input!$P$124)*$P$7)/A16taxstdlife))</f>
        <v>0</v>
      </c>
      <c r="AC686" s="164">
        <f>IF(A16taxstdlife="n/a","n/a",IF(AC$3&gt;(A16taxstdlife+$E686),((Input!$P$158+Input!$P$124)*$P$7)-SUM($P686:AB686),((Input!$P$158+Input!$P$124)*$P$7)/A16taxstdlife))</f>
        <v>0</v>
      </c>
      <c r="AD686" s="164">
        <f>IF(A16taxstdlife="n/a","n/a",IF(AD$3&gt;(A16taxstdlife+$E686),((Input!$P$158+Input!$P$124)*$P$7)-SUM($P686:AC686),((Input!$P$158+Input!$P$124)*$P$7)/A16taxstdlife))</f>
        <v>0</v>
      </c>
      <c r="AE686" s="164">
        <f>IF(A16taxstdlife="n/a","n/a",IF(AE$3&gt;(A16taxstdlife+$E686),((Input!$P$158+Input!$P$124)*$P$7)-SUM($P686:AD686),((Input!$P$158+Input!$P$124)*$P$7)/A16taxstdlife))</f>
        <v>0</v>
      </c>
      <c r="AF686" s="164">
        <f>IF(A16taxstdlife="n/a","n/a",IF(AF$3&gt;(A16taxstdlife+$E686),((Input!$P$158+Input!$P$124)*$P$7)-SUM($P686:AE686),((Input!$P$158+Input!$P$124)*$P$7)/A16taxstdlife))</f>
        <v>0</v>
      </c>
      <c r="AG686" s="164">
        <f>IF(A16taxstdlife="n/a","n/a",IF(AG$3&gt;(A16taxstdlife+$E686),((Input!$P$158+Input!$P$124)*$P$7)-SUM($P686:AF686),((Input!$P$158+Input!$P$124)*$P$7)/A16taxstdlife))</f>
        <v>0</v>
      </c>
      <c r="AH686" s="164">
        <f>IF(A16taxstdlife="n/a","n/a",IF(AH$3&gt;(A16taxstdlife+$E686),((Input!$P$158+Input!$P$124)*$P$7)-SUM($P686:AG686),((Input!$P$158+Input!$P$124)*$P$7)/A16taxstdlife))</f>
        <v>0</v>
      </c>
      <c r="AI686" s="164">
        <f>IF(A16taxstdlife="n/a","n/a",IF(AI$3&gt;(A16taxstdlife+$E686),((Input!$P$158+Input!$P$124)*$P$7)-SUM($P686:AH686),((Input!$P$158+Input!$P$124)*$P$7)/A16taxstdlife))</f>
        <v>0</v>
      </c>
      <c r="AJ686" s="164">
        <f>IF(A16taxstdlife="n/a","n/a",IF(AJ$3&gt;(A16taxstdlife+$E686),((Input!$P$158+Input!$P$124)*$P$7)-SUM($P686:AI686),((Input!$P$158+Input!$P$124)*$P$7)/A16taxstdlife))</f>
        <v>0</v>
      </c>
      <c r="AK686" s="164">
        <f>IF(A16taxstdlife="n/a","n/a",IF(AK$3&gt;(A16taxstdlife+$E686),((Input!$P$158+Input!$P$124)*$P$7)-SUM($P686:AJ686),((Input!$P$158+Input!$P$124)*$P$7)/A16taxstdlife))</f>
        <v>0</v>
      </c>
      <c r="AL686" s="164">
        <f>IF(A16taxstdlife="n/a","n/a",IF(AL$3&gt;(A16taxstdlife+$E686),((Input!$P$158+Input!$P$124)*$P$7)-SUM($P686:AK686),((Input!$P$158+Input!$P$124)*$P$7)/A16taxstdlife))</f>
        <v>0</v>
      </c>
      <c r="AM686" s="164">
        <f>IF(A16taxstdlife="n/a","n/a",IF(AM$3&gt;(A16taxstdlife+$E686),((Input!$P$158+Input!$P$124)*$P$7)-SUM($P686:AL686),((Input!$P$158+Input!$P$124)*$P$7)/A16taxstdlife))</f>
        <v>0</v>
      </c>
      <c r="AN686" s="164">
        <f>IF(A16taxstdlife="n/a","n/a",IF(AN$3&gt;(A16taxstdlife+$E686),((Input!$P$158+Input!$P$124)*$P$7)-SUM($P686:AM686),((Input!$P$158+Input!$P$124)*$P$7)/A16taxstdlife))</f>
        <v>0</v>
      </c>
      <c r="AO686" s="164">
        <f>IF(A16taxstdlife="n/a","n/a",IF(AO$3&gt;(A16taxstdlife+$E686),((Input!$P$158+Input!$P$124)*$P$7)-SUM($P686:AN686),((Input!$P$158+Input!$P$124)*$P$7)/A16taxstdlife))</f>
        <v>0</v>
      </c>
      <c r="AP686" s="164">
        <f>IF(A16taxstdlife="n/a","n/a",IF(AP$3&gt;(A16taxstdlife+$E686),((Input!$P$158+Input!$P$124)*$P$7)-SUM($P686:AO686),((Input!$P$158+Input!$P$124)*$P$7)/A16taxstdlife))</f>
        <v>0</v>
      </c>
      <c r="AQ686" s="164">
        <f>IF(A16taxstdlife="n/a","n/a",IF(AQ$3&gt;(A16taxstdlife+$E686),((Input!$P$158+Input!$P$124)*$P$7)-SUM($P686:AP686),((Input!$P$158+Input!$P$124)*$P$7)/A16taxstdlife))</f>
        <v>0</v>
      </c>
      <c r="AR686" s="164">
        <f>IF(A16taxstdlife="n/a","n/a",IF(AR$3&gt;(A16taxstdlife+$E686),((Input!$P$158+Input!$P$124)*$P$7)-SUM($P686:AQ686),((Input!$P$158+Input!$P$124)*$P$7)/A16taxstdlife))</f>
        <v>0</v>
      </c>
      <c r="AS686" s="164">
        <f>IF(A16taxstdlife="n/a","n/a",IF(AS$3&gt;(A16taxstdlife+$E686),((Input!$P$158+Input!$P$124)*$P$7)-SUM($P686:AR686),((Input!$P$158+Input!$P$124)*$P$7)/A16taxstdlife))</f>
        <v>0</v>
      </c>
      <c r="AT686" s="164">
        <f>IF(A16taxstdlife="n/a","n/a",IF(AT$3&gt;(A16taxstdlife+$E686),((Input!$P$158+Input!$P$124)*$P$7)-SUM($P686:AS686),((Input!$P$158+Input!$P$124)*$P$7)/A16taxstdlife))</f>
        <v>0</v>
      </c>
      <c r="AU686" s="164">
        <f>IF(A16taxstdlife="n/a","n/a",IF(AU$3&gt;(A16taxstdlife+$E686),((Input!$P$158+Input!$P$124)*$P$7)-SUM($P686:AT686),((Input!$P$158+Input!$P$124)*$P$7)/A16taxstdlife))</f>
        <v>0</v>
      </c>
      <c r="AV686" s="164">
        <f>IF(A16taxstdlife="n/a","n/a",IF(AV$3&gt;(A16taxstdlife+$E686),((Input!$P$158+Input!$P$124)*$P$7)-SUM($P686:AU686),((Input!$P$158+Input!$P$124)*$P$7)/A16taxstdlife))</f>
        <v>0</v>
      </c>
      <c r="AW686" s="164">
        <f>IF(A16taxstdlife="n/a","n/a",IF(AW$3&gt;(A16taxstdlife+$E686),((Input!$P$158+Input!$P$124)*$P$7)-SUM($P686:AV686),((Input!$P$158+Input!$P$124)*$P$7)/A16taxstdlife))</f>
        <v>0</v>
      </c>
      <c r="AX686" s="164">
        <f>IF(A16taxstdlife="n/a","n/a",IF(AX$3&gt;(A16taxstdlife+$E686),((Input!$P$158+Input!$P$124)*$P$7)-SUM($P686:AW686),((Input!$P$158+Input!$P$124)*$P$7)/A16taxstdlife))</f>
        <v>0</v>
      </c>
      <c r="AY686" s="164">
        <f>IF(A16taxstdlife="n/a","n/a",IF(AY$3&gt;(A16taxstdlife+$E686),((Input!$P$158+Input!$P$124)*$P$7)-SUM($P686:AX686),((Input!$P$158+Input!$P$124)*$P$7)/A16taxstdlife))</f>
        <v>0</v>
      </c>
      <c r="AZ686" s="164">
        <f>IF(A16taxstdlife="n/a","n/a",IF(AZ$3&gt;(A16taxstdlife+$E686),((Input!$P$158+Input!$P$124)*$P$7)-SUM($P686:AY686),((Input!$P$158+Input!$P$124)*$P$7)/A16taxstdlife))</f>
        <v>0</v>
      </c>
      <c r="BA686" s="164">
        <f>IF(A16taxstdlife="n/a","n/a",IF(BA$3&gt;(A16taxstdlife+$E686),((Input!$P$158+Input!$P$124)*$P$7)-SUM($P686:AZ686),((Input!$P$158+Input!$P$124)*$P$7)/A16taxstdlife))</f>
        <v>0</v>
      </c>
      <c r="BB686" s="164">
        <f>IF(A16taxstdlife="n/a","n/a",IF(BB$3&gt;(A16taxstdlife+$E686),((Input!$P$158+Input!$P$124)*$P$7)-SUM($P686:BA686),((Input!$P$158+Input!$P$124)*$P$7)/A16taxstdlife))</f>
        <v>0</v>
      </c>
      <c r="BC686" s="164">
        <f>IF(A16taxstdlife="n/a","n/a",IF(BC$3&gt;(A16taxstdlife+$E686),((Input!$P$158+Input!$P$124)*$P$7)-SUM($P686:BB686),((Input!$P$158+Input!$P$124)*$P$7)/A16taxstdlife))</f>
        <v>0</v>
      </c>
      <c r="BD686" s="164">
        <f>IF(A16taxstdlife="n/a","n/a",IF(BD$3&gt;(A16taxstdlife+$E686),((Input!$P$158+Input!$P$124)*$P$7)-SUM($P686:BC686),((Input!$P$158+Input!$P$124)*$P$7)/A16taxstdlife))</f>
        <v>0</v>
      </c>
      <c r="BE686" s="164">
        <f>IF(A16taxstdlife="n/a","n/a",IF(BE$3&gt;(A16taxstdlife+$E686),((Input!$P$158+Input!$P$124)*$P$7)-SUM($P686:BD686),((Input!$P$158+Input!$P$124)*$P$7)/A16taxstdlife))</f>
        <v>0</v>
      </c>
      <c r="BF686" s="164">
        <f>IF(A16taxstdlife="n/a","n/a",IF(BF$3&gt;(A16taxstdlife+$E686),((Input!$P$158+Input!$P$124)*$P$7)-SUM($P686:BE686),((Input!$P$158+Input!$P$124)*$P$7)/A16taxstdlife))</f>
        <v>0</v>
      </c>
      <c r="BG686" s="164">
        <f>IF(A16taxstdlife="n/a","n/a",IF(BG$3&gt;(A16taxstdlife+$E686),((Input!$P$158+Input!$P$124)*$P$7)-SUM($P686:BF686),((Input!$P$158+Input!$P$124)*$P$7)/A16taxstdlife))</f>
        <v>0</v>
      </c>
      <c r="BH686" s="164">
        <f>IF(A16taxstdlife="n/a","n/a",IF(BH$3&gt;(A16taxstdlife+$E686),((Input!$P$158+Input!$P$124)*$P$7)-SUM($P686:BG686),((Input!$P$158+Input!$P$124)*$P$7)/A16taxstdlife))</f>
        <v>0</v>
      </c>
      <c r="BI686" s="164">
        <f>IF(A16taxstdlife="n/a","n/a",IF(BI$3&gt;(A16taxstdlife+$E686),((Input!$P$158+Input!$P$124)*$P$7)-SUM($P686:BH686),((Input!$P$158+Input!$P$124)*$P$7)/A16taxstdlife))</f>
        <v>0</v>
      </c>
      <c r="BJ686" s="18"/>
      <c r="BK686" s="18"/>
      <c r="BL686"/>
      <c r="BM686"/>
      <c r="BN686"/>
      <c r="BO686"/>
      <c r="BP686"/>
      <c r="BQ686"/>
      <c r="BR686"/>
      <c r="BS686"/>
      <c r="BT686"/>
      <c r="BU686"/>
      <c r="BV686"/>
      <c r="BW686"/>
      <c r="BX686"/>
      <c r="BY686"/>
      <c r="BZ686"/>
      <c r="CA686"/>
      <c r="CB686"/>
      <c r="CC686"/>
      <c r="CD686"/>
      <c r="CE686"/>
      <c r="CF686"/>
      <c r="CG686"/>
      <c r="CH686"/>
      <c r="CI686"/>
      <c r="CJ686"/>
      <c r="CK686"/>
      <c r="CL686"/>
      <c r="CM686"/>
      <c r="CN686"/>
      <c r="CO686"/>
      <c r="CP686"/>
      <c r="CQ686"/>
      <c r="CR686"/>
      <c r="CS686"/>
      <c r="CT686"/>
      <c r="CU686"/>
      <c r="CV686"/>
      <c r="CW686"/>
      <c r="CX686"/>
      <c r="CY686"/>
      <c r="CZ686"/>
      <c r="DA686"/>
      <c r="DB686"/>
      <c r="DC686"/>
      <c r="DD686"/>
      <c r="DE686"/>
      <c r="DF686"/>
      <c r="DG686"/>
      <c r="DH686"/>
      <c r="DI686"/>
      <c r="DJ686"/>
      <c r="DK686"/>
      <c r="DL686"/>
      <c r="DM686"/>
      <c r="DN686"/>
      <c r="DO686"/>
      <c r="DP686"/>
      <c r="DQ686"/>
      <c r="DR686"/>
      <c r="DS686"/>
      <c r="DT686"/>
      <c r="DU686"/>
      <c r="DV686"/>
      <c r="DW686"/>
      <c r="DX686"/>
      <c r="DY686"/>
      <c r="DZ686"/>
      <c r="EA686"/>
      <c r="EB686"/>
      <c r="EC686"/>
      <c r="ED686"/>
      <c r="EE686"/>
      <c r="EF686"/>
      <c r="EG686"/>
      <c r="EH686"/>
      <c r="EI686"/>
      <c r="EJ686"/>
      <c r="EK686"/>
      <c r="EL686"/>
      <c r="EM686"/>
      <c r="EN686"/>
      <c r="EO686"/>
      <c r="EP686"/>
      <c r="EQ686"/>
      <c r="ER686"/>
      <c r="ES686"/>
      <c r="ET686"/>
      <c r="EU686"/>
      <c r="EV686"/>
      <c r="EW686"/>
      <c r="EX686"/>
      <c r="EY686"/>
      <c r="EZ686"/>
      <c r="FA686"/>
      <c r="FB686"/>
      <c r="FC686"/>
      <c r="FD686"/>
      <c r="FE686"/>
      <c r="FF686"/>
      <c r="FG686"/>
      <c r="FH686"/>
      <c r="FI686"/>
      <c r="FJ686"/>
      <c r="FK686"/>
      <c r="FL686"/>
      <c r="FM686"/>
      <c r="FN686"/>
      <c r="FO686"/>
      <c r="FP686"/>
      <c r="FQ686"/>
      <c r="FR686"/>
      <c r="FS686"/>
      <c r="FT686"/>
      <c r="FU686"/>
      <c r="FV686"/>
      <c r="FW686"/>
      <c r="FX686"/>
      <c r="FY686"/>
      <c r="FZ686"/>
      <c r="GA686"/>
      <c r="GB686"/>
      <c r="GC686"/>
      <c r="GD686"/>
      <c r="GE686"/>
      <c r="GF686"/>
      <c r="GG686"/>
      <c r="GH686"/>
      <c r="GI686"/>
      <c r="GJ686"/>
      <c r="GK686"/>
      <c r="GL686"/>
      <c r="GM686"/>
      <c r="GN686"/>
      <c r="GO686"/>
      <c r="GP686"/>
      <c r="GQ686"/>
      <c r="GR686"/>
      <c r="GS686"/>
      <c r="GT686"/>
      <c r="GU686"/>
      <c r="GV686"/>
      <c r="GW686"/>
      <c r="GX686"/>
      <c r="GY686"/>
      <c r="GZ686"/>
      <c r="HA686"/>
      <c r="HB686"/>
      <c r="HC686"/>
      <c r="HD686"/>
      <c r="HE686"/>
      <c r="HF686"/>
      <c r="HG686"/>
      <c r="HH686"/>
      <c r="HI686"/>
      <c r="HJ686"/>
      <c r="HK686"/>
      <c r="HL686"/>
      <c r="HM686"/>
      <c r="HN686"/>
      <c r="HO686"/>
      <c r="HP686"/>
      <c r="HQ686"/>
      <c r="HR686"/>
      <c r="HS686"/>
      <c r="HT686"/>
      <c r="HU686"/>
      <c r="HV686"/>
      <c r="HW686"/>
      <c r="HX686"/>
      <c r="HY686"/>
      <c r="HZ686"/>
      <c r="IA686"/>
      <c r="IB686"/>
      <c r="IC686"/>
      <c r="ID686"/>
      <c r="IE686"/>
      <c r="IF686"/>
      <c r="IG686"/>
      <c r="IH686"/>
      <c r="II686"/>
      <c r="IJ686"/>
      <c r="IK686"/>
      <c r="IL686"/>
      <c r="IM686"/>
      <c r="IN686"/>
      <c r="IO686"/>
      <c r="IP686"/>
      <c r="IQ686"/>
      <c r="IR686"/>
      <c r="IS686"/>
      <c r="IT686"/>
      <c r="IU686"/>
      <c r="IV686"/>
    </row>
    <row r="687" spans="1:256" s="5" customFormat="1" hidden="1" outlineLevel="1" x14ac:dyDescent="0.2">
      <c r="A687" s="18"/>
      <c r="B687" s="18"/>
      <c r="C687" s="36" t="str">
        <f>Asset16</f>
        <v>Communications (digital) - tx</v>
      </c>
      <c r="D687" s="18"/>
      <c r="E687" s="18"/>
      <c r="F687" s="33"/>
      <c r="G687" s="159">
        <f t="shared" ref="G687:AL687" si="136">SUM(G675:G686)</f>
        <v>9.7598882293502942E-2</v>
      </c>
      <c r="H687" s="159">
        <f t="shared" si="136"/>
        <v>9.7598882293502942E-2</v>
      </c>
      <c r="I687" s="159">
        <f t="shared" si="136"/>
        <v>9.7598882293502942E-2</v>
      </c>
      <c r="J687" s="159">
        <f t="shared" si="136"/>
        <v>9.7598882293502942E-2</v>
      </c>
      <c r="K687" s="159">
        <f t="shared" si="136"/>
        <v>9.7598882293502942E-2</v>
      </c>
      <c r="L687" s="159">
        <f t="shared" si="136"/>
        <v>9.7598882293502942E-2</v>
      </c>
      <c r="M687" s="159">
        <f t="shared" si="136"/>
        <v>9.7598882293502942E-2</v>
      </c>
      <c r="N687" s="159">
        <f t="shared" si="136"/>
        <v>8.7388717345479372E-2</v>
      </c>
      <c r="O687" s="159">
        <f t="shared" si="136"/>
        <v>0</v>
      </c>
      <c r="P687" s="159">
        <f t="shared" si="136"/>
        <v>0</v>
      </c>
      <c r="Q687" s="159">
        <f t="shared" si="136"/>
        <v>0</v>
      </c>
      <c r="R687" s="159">
        <f t="shared" si="136"/>
        <v>0</v>
      </c>
      <c r="S687" s="159">
        <f t="shared" si="136"/>
        <v>0</v>
      </c>
      <c r="T687" s="159">
        <f t="shared" si="136"/>
        <v>0</v>
      </c>
      <c r="U687" s="159">
        <f t="shared" si="136"/>
        <v>0</v>
      </c>
      <c r="V687" s="159">
        <f t="shared" si="136"/>
        <v>0</v>
      </c>
      <c r="W687" s="159">
        <f t="shared" si="136"/>
        <v>0</v>
      </c>
      <c r="X687" s="159">
        <f t="shared" si="136"/>
        <v>0</v>
      </c>
      <c r="Y687" s="159">
        <f t="shared" si="136"/>
        <v>0</v>
      </c>
      <c r="Z687" s="159">
        <f t="shared" si="136"/>
        <v>0</v>
      </c>
      <c r="AA687" s="159">
        <f t="shared" si="136"/>
        <v>0</v>
      </c>
      <c r="AB687" s="159">
        <f t="shared" si="136"/>
        <v>0</v>
      </c>
      <c r="AC687" s="159">
        <f t="shared" si="136"/>
        <v>0</v>
      </c>
      <c r="AD687" s="159">
        <f t="shared" si="136"/>
        <v>0</v>
      </c>
      <c r="AE687" s="159">
        <f t="shared" si="136"/>
        <v>0</v>
      </c>
      <c r="AF687" s="159">
        <f t="shared" si="136"/>
        <v>0</v>
      </c>
      <c r="AG687" s="159">
        <f t="shared" si="136"/>
        <v>0</v>
      </c>
      <c r="AH687" s="159">
        <f t="shared" si="136"/>
        <v>0</v>
      </c>
      <c r="AI687" s="159">
        <f t="shared" si="136"/>
        <v>0</v>
      </c>
      <c r="AJ687" s="159">
        <f t="shared" si="136"/>
        <v>0</v>
      </c>
      <c r="AK687" s="159">
        <f t="shared" si="136"/>
        <v>0</v>
      </c>
      <c r="AL687" s="159">
        <f t="shared" si="136"/>
        <v>0</v>
      </c>
      <c r="AM687" s="159">
        <f t="shared" ref="AM687:BI687" si="137">SUM(AM675:AM686)</f>
        <v>0</v>
      </c>
      <c r="AN687" s="159">
        <f t="shared" si="137"/>
        <v>0</v>
      </c>
      <c r="AO687" s="159">
        <f t="shared" si="137"/>
        <v>0</v>
      </c>
      <c r="AP687" s="159">
        <f t="shared" si="137"/>
        <v>0</v>
      </c>
      <c r="AQ687" s="159">
        <f t="shared" si="137"/>
        <v>0</v>
      </c>
      <c r="AR687" s="159">
        <f t="shared" si="137"/>
        <v>0</v>
      </c>
      <c r="AS687" s="159">
        <f t="shared" si="137"/>
        <v>0</v>
      </c>
      <c r="AT687" s="159">
        <f t="shared" si="137"/>
        <v>0</v>
      </c>
      <c r="AU687" s="159">
        <f t="shared" si="137"/>
        <v>0</v>
      </c>
      <c r="AV687" s="159">
        <f t="shared" si="137"/>
        <v>0</v>
      </c>
      <c r="AW687" s="159">
        <f t="shared" si="137"/>
        <v>0</v>
      </c>
      <c r="AX687" s="159">
        <f t="shared" si="137"/>
        <v>0</v>
      </c>
      <c r="AY687" s="159">
        <f t="shared" si="137"/>
        <v>0</v>
      </c>
      <c r="AZ687" s="159">
        <f t="shared" si="137"/>
        <v>0</v>
      </c>
      <c r="BA687" s="159">
        <f t="shared" si="137"/>
        <v>0</v>
      </c>
      <c r="BB687" s="159">
        <f t="shared" si="137"/>
        <v>0</v>
      </c>
      <c r="BC687" s="159">
        <f t="shared" si="137"/>
        <v>0</v>
      </c>
      <c r="BD687" s="159">
        <f t="shared" si="137"/>
        <v>0</v>
      </c>
      <c r="BE687" s="159">
        <f t="shared" si="137"/>
        <v>0</v>
      </c>
      <c r="BF687" s="159">
        <f t="shared" si="137"/>
        <v>0</v>
      </c>
      <c r="BG687" s="159">
        <f t="shared" si="137"/>
        <v>0</v>
      </c>
      <c r="BH687" s="159">
        <f t="shared" si="137"/>
        <v>0</v>
      </c>
      <c r="BI687" s="159">
        <f t="shared" si="137"/>
        <v>0</v>
      </c>
      <c r="BJ687" s="18"/>
      <c r="BK687" s="18"/>
      <c r="BL687"/>
      <c r="BM687"/>
      <c r="BN687"/>
      <c r="BO687"/>
      <c r="BP687"/>
      <c r="BQ687"/>
      <c r="BR687"/>
      <c r="BS687"/>
      <c r="BT687"/>
      <c r="BU687"/>
      <c r="BV687"/>
      <c r="BW687"/>
      <c r="BX687"/>
      <c r="BY687"/>
      <c r="BZ687"/>
      <c r="CA687"/>
      <c r="CB687"/>
      <c r="CC687"/>
      <c r="CD687"/>
      <c r="CE687"/>
      <c r="CF687"/>
      <c r="CG687"/>
      <c r="CH687"/>
      <c r="CI687"/>
      <c r="CJ687"/>
      <c r="CK687"/>
      <c r="CL687"/>
      <c r="CM687"/>
      <c r="CN687"/>
      <c r="CO687"/>
      <c r="CP687"/>
      <c r="CQ687"/>
      <c r="CR687"/>
      <c r="CS687"/>
      <c r="CT687"/>
      <c r="CU687"/>
      <c r="CV687"/>
      <c r="CW687"/>
      <c r="CX687"/>
      <c r="CY687"/>
      <c r="CZ687"/>
      <c r="DA687"/>
      <c r="DB687"/>
      <c r="DC687"/>
      <c r="DD687"/>
      <c r="DE687"/>
      <c r="DF687"/>
      <c r="DG687"/>
      <c r="DH687"/>
      <c r="DI687"/>
      <c r="DJ687"/>
      <c r="DK687"/>
      <c r="DL687"/>
      <c r="DM687"/>
      <c r="DN687"/>
      <c r="DO687"/>
      <c r="DP687"/>
      <c r="DQ687"/>
      <c r="DR687"/>
      <c r="DS687"/>
      <c r="DT687"/>
      <c r="DU687"/>
      <c r="DV687"/>
      <c r="DW687"/>
      <c r="DX687"/>
      <c r="DY687"/>
      <c r="DZ687"/>
      <c r="EA687"/>
      <c r="EB687"/>
      <c r="EC687"/>
      <c r="ED687"/>
      <c r="EE687"/>
      <c r="EF687"/>
      <c r="EG687"/>
      <c r="EH687"/>
      <c r="EI687"/>
      <c r="EJ687"/>
      <c r="EK687"/>
      <c r="EL687"/>
      <c r="EM687"/>
      <c r="EN687"/>
      <c r="EO687"/>
      <c r="EP687"/>
      <c r="EQ687"/>
      <c r="ER687"/>
      <c r="ES687"/>
      <c r="ET687"/>
      <c r="EU687"/>
      <c r="EV687"/>
      <c r="EW687"/>
      <c r="EX687"/>
      <c r="EY687"/>
      <c r="EZ687"/>
      <c r="FA687"/>
      <c r="FB687"/>
      <c r="FC687"/>
      <c r="FD687"/>
      <c r="FE687"/>
      <c r="FF687"/>
      <c r="FG687"/>
      <c r="FH687"/>
      <c r="FI687"/>
      <c r="FJ687"/>
      <c r="FK687"/>
      <c r="FL687"/>
      <c r="FM687"/>
      <c r="FN687"/>
      <c r="FO687"/>
      <c r="FP687"/>
      <c r="FQ687"/>
      <c r="FR687"/>
      <c r="FS687"/>
      <c r="FT687"/>
      <c r="FU687"/>
      <c r="FV687"/>
      <c r="FW687"/>
      <c r="FX687"/>
      <c r="FY687"/>
      <c r="FZ687"/>
      <c r="GA687"/>
      <c r="GB687"/>
      <c r="GC687"/>
      <c r="GD687"/>
      <c r="GE687"/>
      <c r="GF687"/>
      <c r="GG687"/>
      <c r="GH687"/>
      <c r="GI687"/>
      <c r="GJ687"/>
      <c r="GK687"/>
      <c r="GL687"/>
      <c r="GM687"/>
      <c r="GN687"/>
      <c r="GO687"/>
      <c r="GP687"/>
      <c r="GQ687"/>
      <c r="GR687"/>
      <c r="GS687"/>
      <c r="GT687"/>
      <c r="GU687"/>
      <c r="GV687"/>
      <c r="GW687"/>
      <c r="GX687"/>
      <c r="GY687"/>
      <c r="GZ687"/>
      <c r="HA687"/>
      <c r="HB687"/>
      <c r="HC687"/>
      <c r="HD687"/>
      <c r="HE687"/>
      <c r="HF687"/>
      <c r="HG687"/>
      <c r="HH687"/>
      <c r="HI687"/>
      <c r="HJ687"/>
      <c r="HK687"/>
      <c r="HL687"/>
      <c r="HM687"/>
      <c r="HN687"/>
      <c r="HO687"/>
      <c r="HP687"/>
      <c r="HQ687"/>
      <c r="HR687"/>
      <c r="HS687"/>
      <c r="HT687"/>
      <c r="HU687"/>
      <c r="HV687"/>
      <c r="HW687"/>
      <c r="HX687"/>
      <c r="HY687"/>
      <c r="HZ687"/>
      <c r="IA687"/>
      <c r="IB687"/>
      <c r="IC687"/>
      <c r="ID687"/>
      <c r="IE687"/>
      <c r="IF687"/>
      <c r="IG687"/>
      <c r="IH687"/>
      <c r="II687"/>
      <c r="IJ687"/>
      <c r="IK687"/>
      <c r="IL687"/>
      <c r="IM687"/>
      <c r="IN687"/>
      <c r="IO687"/>
      <c r="IP687"/>
      <c r="IQ687"/>
      <c r="IR687"/>
      <c r="IS687"/>
      <c r="IT687"/>
      <c r="IU687"/>
      <c r="IV687"/>
    </row>
    <row r="688" spans="1:256" s="5" customFormat="1" hidden="1" outlineLevel="2" x14ac:dyDescent="0.2">
      <c r="A688" s="18"/>
      <c r="B688" s="127" t="str">
        <f>C700</f>
        <v>System IT (tx)</v>
      </c>
      <c r="C688" s="44"/>
      <c r="D688" s="45" t="s">
        <v>72</v>
      </c>
      <c r="E688" s="44"/>
      <c r="F688" s="46"/>
      <c r="G688" s="163">
        <f>IF(G$3&gt;A17taxremlife,A17taxvalue-SUM($F688:F688),IF(A17taxremlife="N/A","n/a",A17taxvalue/A17taxremlife))</f>
        <v>3.5771356680021831</v>
      </c>
      <c r="H688" s="163">
        <f>IF(H$3&gt;A17taxremlife,A17taxvalue-SUM($F688:G688),IF(A17taxremlife="N/A","n/a",A17taxvalue/A17taxremlife))</f>
        <v>3.5771356680021831</v>
      </c>
      <c r="I688" s="163">
        <f>IF(I$3&gt;A17taxremlife,A17taxvalue-SUM($F688:H688),IF(A17taxremlife="N/A","n/a",A17taxvalue/A17taxremlife))</f>
        <v>3.5771356680021831</v>
      </c>
      <c r="J688" s="163">
        <f>IF(J$3&gt;A17taxremlife,A17taxvalue-SUM($F688:I688),IF(A17taxremlife="N/A","n/a",A17taxvalue/A17taxremlife))</f>
        <v>3.5771356680021831</v>
      </c>
      <c r="K688" s="163">
        <f>IF(K$3&gt;A17taxremlife,A17taxvalue-SUM($F688:J688),IF(A17taxremlife="N/A","n/a",A17taxvalue/A17taxremlife))</f>
        <v>2.8124651556076987</v>
      </c>
      <c r="L688" s="163">
        <f>IF(L$3&gt;A17taxremlife,A17taxvalue-SUM($F688:K688),IF(A17taxremlife="N/A","n/a",A17taxvalue/A17taxremlife))</f>
        <v>0</v>
      </c>
      <c r="M688" s="163">
        <f>IF(M$3&gt;A17taxremlife,A17taxvalue-SUM($F688:L688),IF(A17taxremlife="N/A","n/a",A17taxvalue/A17taxremlife))</f>
        <v>0</v>
      </c>
      <c r="N688" s="163">
        <f>IF(N$3&gt;A17taxremlife,A17taxvalue-SUM($F688:M688),IF(A17taxremlife="N/A","n/a",A17taxvalue/A17taxremlife))</f>
        <v>0</v>
      </c>
      <c r="O688" s="163">
        <f>IF(O$3&gt;A17taxremlife,A17taxvalue-SUM($F688:N688),IF(A17taxremlife="N/A","n/a",A17taxvalue/A17taxremlife))</f>
        <v>0</v>
      </c>
      <c r="P688" s="163">
        <f>IF(P$3&gt;A17taxremlife,A17taxvalue-SUM($F688:O688),IF(A17taxremlife="N/A","n/a",A17taxvalue/A17taxremlife))</f>
        <v>0</v>
      </c>
      <c r="Q688" s="163">
        <f>IF(Q$3&gt;A17taxremlife,A17taxvalue-SUM($F688:P688),IF(A17taxremlife="N/A","n/a",A17taxvalue/A17taxremlife))</f>
        <v>0</v>
      </c>
      <c r="R688" s="163">
        <f>IF(R$3&gt;A17taxremlife,A17taxvalue-SUM($F688:Q688),IF(A17taxremlife="N/A","n/a",A17taxvalue/A17taxremlife))</f>
        <v>0</v>
      </c>
      <c r="S688" s="163">
        <f>IF(S$3&gt;A17taxremlife,A17taxvalue-SUM($F688:R688),IF(A17taxremlife="N/A","n/a",A17taxvalue/A17taxremlife))</f>
        <v>0</v>
      </c>
      <c r="T688" s="163">
        <f>IF(T$3&gt;A17taxremlife,A17taxvalue-SUM($F688:S688),IF(A17taxremlife="N/A","n/a",A17taxvalue/A17taxremlife))</f>
        <v>0</v>
      </c>
      <c r="U688" s="163">
        <f>IF(U$3&gt;A17taxremlife,A17taxvalue-SUM($F688:T688),IF(A17taxremlife="N/A","n/a",A17taxvalue/A17taxremlife))</f>
        <v>0</v>
      </c>
      <c r="V688" s="163">
        <f>IF(V$3&gt;A17taxremlife,A17taxvalue-SUM($F688:U688),IF(A17taxremlife="N/A","n/a",A17taxvalue/A17taxremlife))</f>
        <v>0</v>
      </c>
      <c r="W688" s="163">
        <f>IF(W$3&gt;A17taxremlife,A17taxvalue-SUM($F688:V688),IF(A17taxremlife="N/A","n/a",A17taxvalue/A17taxremlife))</f>
        <v>0</v>
      </c>
      <c r="X688" s="163">
        <f>IF(X$3&gt;A17taxremlife,A17taxvalue-SUM($F688:W688),IF(A17taxremlife="N/A","n/a",A17taxvalue/A17taxremlife))</f>
        <v>0</v>
      </c>
      <c r="Y688" s="163">
        <f>IF(Y$3&gt;A17taxremlife,A17taxvalue-SUM($F688:X688),IF(A17taxremlife="N/A","n/a",A17taxvalue/A17taxremlife))</f>
        <v>0</v>
      </c>
      <c r="Z688" s="163">
        <f>IF(Z$3&gt;A17taxremlife,A17taxvalue-SUM($F688:Y688),IF(A17taxremlife="N/A","n/a",A17taxvalue/A17taxremlife))</f>
        <v>0</v>
      </c>
      <c r="AA688" s="163">
        <f>IF(AA$3&gt;A17taxremlife,A17taxvalue-SUM($F688:Z688),IF(A17taxremlife="N/A","n/a",A17taxvalue/A17taxremlife))</f>
        <v>0</v>
      </c>
      <c r="AB688" s="163">
        <f>IF(AB$3&gt;A17taxremlife,A17taxvalue-SUM($F688:AA688),IF(A17taxremlife="N/A","n/a",A17taxvalue/A17taxremlife))</f>
        <v>0</v>
      </c>
      <c r="AC688" s="163">
        <f>IF(AC$3&gt;A17taxremlife,A17taxvalue-SUM($F688:AB688),IF(A17taxremlife="N/A","n/a",A17taxvalue/A17taxremlife))</f>
        <v>0</v>
      </c>
      <c r="AD688" s="163">
        <f>IF(AD$3&gt;A17taxremlife,A17taxvalue-SUM($F688:AC688),IF(A17taxremlife="N/A","n/a",A17taxvalue/A17taxremlife))</f>
        <v>0</v>
      </c>
      <c r="AE688" s="163">
        <f>IF(AE$3&gt;A17taxremlife,A17taxvalue-SUM($F688:AD688),IF(A17taxremlife="N/A","n/a",A17taxvalue/A17taxremlife))</f>
        <v>0</v>
      </c>
      <c r="AF688" s="163">
        <f>IF(AF$3&gt;A17taxremlife,A17taxvalue-SUM($F688:AE688),IF(A17taxremlife="N/A","n/a",A17taxvalue/A17taxremlife))</f>
        <v>0</v>
      </c>
      <c r="AG688" s="163">
        <f>IF(AG$3&gt;A17taxremlife,A17taxvalue-SUM($F688:AF688),IF(A17taxremlife="N/A","n/a",A17taxvalue/A17taxremlife))</f>
        <v>0</v>
      </c>
      <c r="AH688" s="163">
        <f>IF(AH$3&gt;A17taxremlife,A17taxvalue-SUM($F688:AG688),IF(A17taxremlife="N/A","n/a",A17taxvalue/A17taxremlife))</f>
        <v>0</v>
      </c>
      <c r="AI688" s="163">
        <f>IF(AI$3&gt;A17taxremlife,A17taxvalue-SUM($F688:AH688),IF(A17taxremlife="N/A","n/a",A17taxvalue/A17taxremlife))</f>
        <v>0</v>
      </c>
      <c r="AJ688" s="163">
        <f>IF(AJ$3&gt;A17taxremlife,A17taxvalue-SUM($F688:AI688),IF(A17taxremlife="N/A","n/a",A17taxvalue/A17taxremlife))</f>
        <v>0</v>
      </c>
      <c r="AK688" s="163">
        <f>IF(AK$3&gt;A17taxremlife,A17taxvalue-SUM($F688:AJ688),IF(A17taxremlife="N/A","n/a",A17taxvalue/A17taxremlife))</f>
        <v>0</v>
      </c>
      <c r="AL688" s="163">
        <f>IF(AL$3&gt;A17taxremlife,A17taxvalue-SUM($F688:AK688),IF(A17taxremlife="N/A","n/a",A17taxvalue/A17taxremlife))</f>
        <v>0</v>
      </c>
      <c r="AM688" s="163">
        <f>IF(AM$3&gt;A17taxremlife,A17taxvalue-SUM($F688:AL688),IF(A17taxremlife="N/A","n/a",A17taxvalue/A17taxremlife))</f>
        <v>0</v>
      </c>
      <c r="AN688" s="163">
        <f>IF(AN$3&gt;A17taxremlife,A17taxvalue-SUM($F688:AM688),IF(A17taxremlife="N/A","n/a",A17taxvalue/A17taxremlife))</f>
        <v>0</v>
      </c>
      <c r="AO688" s="163">
        <f>IF(AO$3&gt;A17taxremlife,A17taxvalue-SUM($F688:AN688),IF(A17taxremlife="N/A","n/a",A17taxvalue/A17taxremlife))</f>
        <v>0</v>
      </c>
      <c r="AP688" s="163">
        <f>IF(AP$3&gt;A17taxremlife,A17taxvalue-SUM($F688:AO688),IF(A17taxremlife="N/A","n/a",A17taxvalue/A17taxremlife))</f>
        <v>0</v>
      </c>
      <c r="AQ688" s="163">
        <f>IF(AQ$3&gt;A17taxremlife,A17taxvalue-SUM($F688:AP688),IF(A17taxremlife="N/A","n/a",A17taxvalue/A17taxremlife))</f>
        <v>0</v>
      </c>
      <c r="AR688" s="163">
        <f>IF(AR$3&gt;A17taxremlife,A17taxvalue-SUM($F688:AQ688),IF(A17taxremlife="N/A","n/a",A17taxvalue/A17taxremlife))</f>
        <v>0</v>
      </c>
      <c r="AS688" s="163">
        <f>IF(AS$3&gt;A17taxremlife,A17taxvalue-SUM($F688:AR688),IF(A17taxremlife="N/A","n/a",A17taxvalue/A17taxremlife))</f>
        <v>0</v>
      </c>
      <c r="AT688" s="163">
        <f>IF(AT$3&gt;A17taxremlife,A17taxvalue-SUM($F688:AS688),IF(A17taxremlife="N/A","n/a",A17taxvalue/A17taxremlife))</f>
        <v>0</v>
      </c>
      <c r="AU688" s="163">
        <f>IF(AU$3&gt;A17taxremlife,A17taxvalue-SUM($F688:AT688),IF(A17taxremlife="N/A","n/a",A17taxvalue/A17taxremlife))</f>
        <v>0</v>
      </c>
      <c r="AV688" s="163">
        <f>IF(AV$3&gt;A17taxremlife,A17taxvalue-SUM($F688:AU688),IF(A17taxremlife="N/A","n/a",A17taxvalue/A17taxremlife))</f>
        <v>0</v>
      </c>
      <c r="AW688" s="163">
        <f>IF(AW$3&gt;A17taxremlife,A17taxvalue-SUM($F688:AV688),IF(A17taxremlife="N/A","n/a",A17taxvalue/A17taxremlife))</f>
        <v>0</v>
      </c>
      <c r="AX688" s="163">
        <f>IF(AX$3&gt;A17taxremlife,A17taxvalue-SUM($F688:AW688),IF(A17taxremlife="N/A","n/a",A17taxvalue/A17taxremlife))</f>
        <v>0</v>
      </c>
      <c r="AY688" s="163">
        <f>IF(AY$3&gt;A17taxremlife,A17taxvalue-SUM($F688:AX688),IF(A17taxremlife="N/A","n/a",A17taxvalue/A17taxremlife))</f>
        <v>0</v>
      </c>
      <c r="AZ688" s="163">
        <f>IF(AZ$3&gt;A17taxremlife,A17taxvalue-SUM($F688:AY688),IF(A17taxremlife="N/A","n/a",A17taxvalue/A17taxremlife))</f>
        <v>0</v>
      </c>
      <c r="BA688" s="163">
        <f>IF(BA$3&gt;A17taxremlife,A17taxvalue-SUM($F688:AZ688),IF(A17taxremlife="N/A","n/a",A17taxvalue/A17taxremlife))</f>
        <v>0</v>
      </c>
      <c r="BB688" s="163">
        <f>IF(BB$3&gt;A17taxremlife,A17taxvalue-SUM($F688:BA688),IF(A17taxremlife="N/A","n/a",A17taxvalue/A17taxremlife))</f>
        <v>0</v>
      </c>
      <c r="BC688" s="163">
        <f>IF(BC$3&gt;A17taxremlife,A17taxvalue-SUM($F688:BB688),IF(A17taxremlife="N/A","n/a",A17taxvalue/A17taxremlife))</f>
        <v>0</v>
      </c>
      <c r="BD688" s="163">
        <f>IF(BD$3&gt;A17taxremlife,A17taxvalue-SUM($F688:BC688),IF(A17taxremlife="N/A","n/a",A17taxvalue/A17taxremlife))</f>
        <v>0</v>
      </c>
      <c r="BE688" s="163">
        <f>IF(BE$3&gt;A17taxremlife,A17taxvalue-SUM($F688:BD688),IF(A17taxremlife="N/A","n/a",A17taxvalue/A17taxremlife))</f>
        <v>0</v>
      </c>
      <c r="BF688" s="163">
        <f>IF(BF$3&gt;A17taxremlife,A17taxvalue-SUM($F688:BE688),IF(A17taxremlife="N/A","n/a",A17taxvalue/A17taxremlife))</f>
        <v>0</v>
      </c>
      <c r="BG688" s="163">
        <f>IF(BG$3&gt;A17taxremlife,A17taxvalue-SUM($F688:BF688),IF(A17taxremlife="N/A","n/a",A17taxvalue/A17taxremlife))</f>
        <v>0</v>
      </c>
      <c r="BH688" s="163">
        <f>IF(BH$3&gt;A17taxremlife,A17taxvalue-SUM($F688:BG688),IF(A17taxremlife="N/A","n/a",A17taxvalue/A17taxremlife))</f>
        <v>0</v>
      </c>
      <c r="BI688" s="163">
        <f>IF(BI$3&gt;A17taxremlife,A17taxvalue-SUM($F688:BH688),IF(A17taxremlife="N/A","n/a",A17taxvalue/A17taxremlife))</f>
        <v>0</v>
      </c>
      <c r="BJ688" s="18"/>
      <c r="BK688" s="18"/>
      <c r="BL688"/>
      <c r="BM688"/>
      <c r="BN688"/>
      <c r="BO688"/>
      <c r="BP688"/>
      <c r="BQ688"/>
      <c r="BR688"/>
      <c r="BS688"/>
      <c r="BT688"/>
      <c r="BU688"/>
      <c r="BV688"/>
      <c r="BW688"/>
      <c r="BX688"/>
      <c r="BY688"/>
      <c r="BZ688"/>
      <c r="CA688"/>
      <c r="CB688"/>
      <c r="CC688"/>
      <c r="CD688"/>
      <c r="CE688"/>
      <c r="CF688"/>
      <c r="CG688"/>
      <c r="CH688"/>
      <c r="CI688"/>
      <c r="CJ688"/>
      <c r="CK688"/>
      <c r="CL688"/>
      <c r="CM688"/>
      <c r="CN688"/>
      <c r="CO688"/>
      <c r="CP688"/>
      <c r="CQ688"/>
      <c r="CR688"/>
      <c r="CS688"/>
      <c r="CT688"/>
      <c r="CU688"/>
      <c r="CV688"/>
      <c r="CW688"/>
      <c r="CX688"/>
      <c r="CY688"/>
      <c r="CZ688"/>
      <c r="DA688"/>
      <c r="DB688"/>
      <c r="DC688"/>
      <c r="DD688"/>
      <c r="DE688"/>
      <c r="DF688"/>
      <c r="DG688"/>
      <c r="DH688"/>
      <c r="DI688"/>
      <c r="DJ688"/>
      <c r="DK688"/>
      <c r="DL688"/>
      <c r="DM688"/>
      <c r="DN688"/>
      <c r="DO688"/>
      <c r="DP688"/>
      <c r="DQ688"/>
      <c r="DR688"/>
      <c r="DS688"/>
      <c r="DT688"/>
      <c r="DU688"/>
      <c r="DV688"/>
      <c r="DW688"/>
      <c r="DX688"/>
      <c r="DY688"/>
      <c r="DZ688"/>
      <c r="EA688"/>
      <c r="EB688"/>
      <c r="EC688"/>
      <c r="ED688"/>
      <c r="EE688"/>
      <c r="EF688"/>
      <c r="EG688"/>
      <c r="EH688"/>
      <c r="EI688"/>
      <c r="EJ688"/>
      <c r="EK688"/>
      <c r="EL688"/>
      <c r="EM688"/>
      <c r="EN688"/>
      <c r="EO688"/>
      <c r="EP688"/>
      <c r="EQ688"/>
      <c r="ER688"/>
      <c r="ES688"/>
      <c r="ET688"/>
      <c r="EU688"/>
      <c r="EV688"/>
      <c r="EW688"/>
      <c r="EX688"/>
      <c r="EY688"/>
      <c r="EZ688"/>
      <c r="FA688"/>
      <c r="FB688"/>
      <c r="FC688"/>
      <c r="FD688"/>
      <c r="FE688"/>
      <c r="FF688"/>
      <c r="FG688"/>
      <c r="FH688"/>
      <c r="FI688"/>
      <c r="FJ688"/>
      <c r="FK688"/>
      <c r="FL688"/>
      <c r="FM688"/>
      <c r="FN688"/>
      <c r="FO688"/>
      <c r="FP688"/>
      <c r="FQ688"/>
      <c r="FR688"/>
      <c r="FS688"/>
      <c r="FT688"/>
      <c r="FU688"/>
      <c r="FV688"/>
      <c r="FW688"/>
      <c r="FX688"/>
      <c r="FY688"/>
      <c r="FZ688"/>
      <c r="GA688"/>
      <c r="GB688"/>
      <c r="GC688"/>
      <c r="GD688"/>
      <c r="GE688"/>
      <c r="GF688"/>
      <c r="GG688"/>
      <c r="GH688"/>
      <c r="GI688"/>
      <c r="GJ688"/>
      <c r="GK688"/>
      <c r="GL688"/>
      <c r="GM688"/>
      <c r="GN688"/>
      <c r="GO688"/>
      <c r="GP688"/>
      <c r="GQ688"/>
      <c r="GR688"/>
      <c r="GS688"/>
      <c r="GT688"/>
      <c r="GU688"/>
      <c r="GV688"/>
      <c r="GW688"/>
      <c r="GX688"/>
      <c r="GY688"/>
      <c r="GZ688"/>
      <c r="HA688"/>
      <c r="HB688"/>
      <c r="HC688"/>
      <c r="HD688"/>
      <c r="HE688"/>
      <c r="HF688"/>
      <c r="HG688"/>
      <c r="HH688"/>
      <c r="HI688"/>
      <c r="HJ688"/>
      <c r="HK688"/>
      <c r="HL688"/>
      <c r="HM688"/>
      <c r="HN688"/>
      <c r="HO688"/>
      <c r="HP688"/>
      <c r="HQ688"/>
      <c r="HR688"/>
      <c r="HS688"/>
      <c r="HT688"/>
      <c r="HU688"/>
      <c r="HV688"/>
      <c r="HW688"/>
      <c r="HX688"/>
      <c r="HY688"/>
      <c r="HZ688"/>
      <c r="IA688"/>
      <c r="IB688"/>
      <c r="IC688"/>
      <c r="ID688"/>
      <c r="IE688"/>
      <c r="IF688"/>
      <c r="IG688"/>
      <c r="IH688"/>
      <c r="II688"/>
      <c r="IJ688"/>
      <c r="IK688"/>
      <c r="IL688"/>
      <c r="IM688"/>
      <c r="IN688"/>
      <c r="IO688"/>
      <c r="IP688"/>
      <c r="IQ688"/>
      <c r="IR688"/>
      <c r="IS688"/>
      <c r="IT688"/>
      <c r="IU688"/>
      <c r="IV688"/>
    </row>
    <row r="689" spans="1:256" s="5" customFormat="1" hidden="1" outlineLevel="2" x14ac:dyDescent="0.2">
      <c r="A689" s="18"/>
      <c r="B689" s="18"/>
      <c r="C689" s="36"/>
      <c r="D689" s="485" t="s">
        <v>71</v>
      </c>
      <c r="E689" s="283">
        <v>0</v>
      </c>
      <c r="F689" s="38"/>
      <c r="G689" s="164"/>
      <c r="H689" s="164"/>
      <c r="I689" s="164"/>
      <c r="J689" s="164"/>
      <c r="K689" s="164"/>
      <c r="L689" s="164"/>
      <c r="M689" s="164"/>
      <c r="N689" s="164"/>
      <c r="O689" s="164"/>
      <c r="P689" s="164"/>
      <c r="Q689" s="164"/>
      <c r="R689" s="164"/>
      <c r="S689" s="164"/>
      <c r="T689" s="164"/>
      <c r="U689" s="164"/>
      <c r="V689" s="164"/>
      <c r="W689" s="164"/>
      <c r="X689" s="164"/>
      <c r="Y689" s="164"/>
      <c r="Z689" s="164"/>
      <c r="AA689" s="164"/>
      <c r="AB689" s="164"/>
      <c r="AC689" s="164"/>
      <c r="AD689" s="164"/>
      <c r="AE689" s="164"/>
      <c r="AF689" s="164"/>
      <c r="AG689" s="164"/>
      <c r="AH689" s="164"/>
      <c r="AI689" s="164"/>
      <c r="AJ689" s="164"/>
      <c r="AK689" s="164"/>
      <c r="AL689" s="164"/>
      <c r="AM689" s="164"/>
      <c r="AN689" s="164"/>
      <c r="AO689" s="164"/>
      <c r="AP689" s="164"/>
      <c r="AQ689" s="164"/>
      <c r="AR689" s="164"/>
      <c r="AS689" s="164"/>
      <c r="AT689" s="164"/>
      <c r="AU689" s="164"/>
      <c r="AV689" s="164"/>
      <c r="AW689" s="164"/>
      <c r="AX689" s="164"/>
      <c r="AY689" s="164"/>
      <c r="AZ689" s="164"/>
      <c r="BA689" s="164"/>
      <c r="BB689" s="164"/>
      <c r="BC689" s="164"/>
      <c r="BD689" s="164"/>
      <c r="BE689" s="164"/>
      <c r="BF689" s="164"/>
      <c r="BG689" s="164"/>
      <c r="BH689" s="164"/>
      <c r="BI689" s="164"/>
      <c r="BJ689" s="18"/>
      <c r="BK689" s="18"/>
      <c r="BL689"/>
      <c r="BM689"/>
      <c r="BN689"/>
      <c r="BO689"/>
      <c r="BP689"/>
      <c r="BQ689"/>
      <c r="BR689"/>
      <c r="BS689"/>
      <c r="BT689"/>
      <c r="BU689"/>
      <c r="BV689"/>
      <c r="BW689"/>
      <c r="BX689"/>
      <c r="BY689"/>
      <c r="BZ689"/>
      <c r="CA689"/>
      <c r="CB689"/>
      <c r="CC689"/>
      <c r="CD689"/>
      <c r="CE689"/>
      <c r="CF689"/>
      <c r="CG689"/>
      <c r="CH689"/>
      <c r="CI689"/>
      <c r="CJ689"/>
      <c r="CK689"/>
      <c r="CL689"/>
      <c r="CM689"/>
      <c r="CN689"/>
      <c r="CO689"/>
      <c r="CP689"/>
      <c r="CQ689"/>
      <c r="CR689"/>
      <c r="CS689"/>
      <c r="CT689"/>
      <c r="CU689"/>
      <c r="CV689"/>
      <c r="CW689"/>
      <c r="CX689"/>
      <c r="CY689"/>
      <c r="CZ689"/>
      <c r="DA689"/>
      <c r="DB689"/>
      <c r="DC689"/>
      <c r="DD689"/>
      <c r="DE689"/>
      <c r="DF689"/>
      <c r="DG689"/>
      <c r="DH689"/>
      <c r="DI689"/>
      <c r="DJ689"/>
      <c r="DK689"/>
      <c r="DL689"/>
      <c r="DM689"/>
      <c r="DN689"/>
      <c r="DO689"/>
      <c r="DP689"/>
      <c r="DQ689"/>
      <c r="DR689"/>
      <c r="DS689"/>
      <c r="DT689"/>
      <c r="DU689"/>
      <c r="DV689"/>
      <c r="DW689"/>
      <c r="DX689"/>
      <c r="DY689"/>
      <c r="DZ689"/>
      <c r="EA689"/>
      <c r="EB689"/>
      <c r="EC689"/>
      <c r="ED689"/>
      <c r="EE689"/>
      <c r="EF689"/>
      <c r="EG689"/>
      <c r="EH689"/>
      <c r="EI689"/>
      <c r="EJ689"/>
      <c r="EK689"/>
      <c r="EL689"/>
      <c r="EM689"/>
      <c r="EN689"/>
      <c r="EO689"/>
      <c r="EP689"/>
      <c r="EQ689"/>
      <c r="ER689"/>
      <c r="ES689"/>
      <c r="ET689"/>
      <c r="EU689"/>
      <c r="EV689"/>
      <c r="EW689"/>
      <c r="EX689"/>
      <c r="EY689"/>
      <c r="EZ689"/>
      <c r="FA689"/>
      <c r="FB689"/>
      <c r="FC689"/>
      <c r="FD689"/>
      <c r="FE689"/>
      <c r="FF689"/>
      <c r="FG689"/>
      <c r="FH689"/>
      <c r="FI689"/>
      <c r="FJ689"/>
      <c r="FK689"/>
      <c r="FL689"/>
      <c r="FM689"/>
      <c r="FN689"/>
      <c r="FO689"/>
      <c r="FP689"/>
      <c r="FQ689"/>
      <c r="FR689"/>
      <c r="FS689"/>
      <c r="FT689"/>
      <c r="FU689"/>
      <c r="FV689"/>
      <c r="FW689"/>
      <c r="FX689"/>
      <c r="FY689"/>
      <c r="FZ689"/>
      <c r="GA689"/>
      <c r="GB689"/>
      <c r="GC689"/>
      <c r="GD689"/>
      <c r="GE689"/>
      <c r="GF689"/>
      <c r="GG689"/>
      <c r="GH689"/>
      <c r="GI689"/>
      <c r="GJ689"/>
      <c r="GK689"/>
      <c r="GL689"/>
      <c r="GM689"/>
      <c r="GN689"/>
      <c r="GO689"/>
      <c r="GP689"/>
      <c r="GQ689"/>
      <c r="GR689"/>
      <c r="GS689"/>
      <c r="GT689"/>
      <c r="GU689"/>
      <c r="GV689"/>
      <c r="GW689"/>
      <c r="GX689"/>
      <c r="GY689"/>
      <c r="GZ689"/>
      <c r="HA689"/>
      <c r="HB689"/>
      <c r="HC689"/>
      <c r="HD689"/>
      <c r="HE689"/>
      <c r="HF689"/>
      <c r="HG689"/>
      <c r="HH689"/>
      <c r="HI689"/>
      <c r="HJ689"/>
      <c r="HK689"/>
      <c r="HL689"/>
      <c r="HM689"/>
      <c r="HN689"/>
      <c r="HO689"/>
      <c r="HP689"/>
      <c r="HQ689"/>
      <c r="HR689"/>
      <c r="HS689"/>
      <c r="HT689"/>
      <c r="HU689"/>
      <c r="HV689"/>
      <c r="HW689"/>
      <c r="HX689"/>
      <c r="HY689"/>
      <c r="HZ689"/>
      <c r="IA689"/>
      <c r="IB689"/>
      <c r="IC689"/>
      <c r="ID689"/>
      <c r="IE689"/>
      <c r="IF689"/>
      <c r="IG689"/>
      <c r="IH689"/>
      <c r="II689"/>
      <c r="IJ689"/>
      <c r="IK689"/>
      <c r="IL689"/>
      <c r="IM689"/>
      <c r="IN689"/>
      <c r="IO689"/>
      <c r="IP689"/>
      <c r="IQ689"/>
      <c r="IR689"/>
      <c r="IS689"/>
      <c r="IT689"/>
      <c r="IU689"/>
      <c r="IV689"/>
    </row>
    <row r="690" spans="1:256" s="5" customFormat="1" hidden="1" outlineLevel="2" x14ac:dyDescent="0.2">
      <c r="A690" s="18"/>
      <c r="B690" s="18"/>
      <c r="C690" s="36"/>
      <c r="D690" s="485"/>
      <c r="E690" s="283">
        <v>1</v>
      </c>
      <c r="F690" s="38"/>
      <c r="G690" s="305"/>
      <c r="H690" s="164">
        <f>IF(A17taxstdlife="n/a","n/a",IF(H$3&gt;(A17taxstdlife+$E690),((Input!$G$159+Input!$G$125)*$G$7)-SUM($G690:G690),((Input!$G$159+Input!$G$125)*$G$7)/A17taxstdlife))</f>
        <v>0.47362733765586068</v>
      </c>
      <c r="I690" s="164">
        <f>IF(A17taxstdlife="n/a","n/a",IF(I$3&gt;(A17taxstdlife+$E690),((Input!$G$159+Input!$G$125)*$G$7)-SUM($G690:H690),((Input!$G$159+Input!$G$125)*$G$7)/A17taxstdlife))</f>
        <v>0.47362733765586068</v>
      </c>
      <c r="J690" s="164">
        <f>IF(A17taxstdlife="n/a","n/a",IF(J$3&gt;(A17taxstdlife+$E690),((Input!$G$159+Input!$G$125)*$G$7)-SUM($G690:I690),((Input!$G$159+Input!$G$125)*$G$7)/A17taxstdlife))</f>
        <v>0.47362733765586068</v>
      </c>
      <c r="K690" s="164">
        <f>IF(A17taxstdlife="n/a","n/a",IF(K$3&gt;(A17taxstdlife+$E690),((Input!$G$159+Input!$G$125)*$G$7)-SUM($G690:J690),((Input!$G$159+Input!$G$125)*$G$7)/A17taxstdlife))</f>
        <v>0.47362733765586068</v>
      </c>
      <c r="L690" s="164">
        <f>IF(A17taxstdlife="n/a","n/a",IF(L$3&gt;(A17taxstdlife+$E690),((Input!$G$159+Input!$G$125)*$G$7)-SUM($G690:K690),((Input!$G$159+Input!$G$125)*$G$7)/A17taxstdlife))</f>
        <v>0.47362733765586068</v>
      </c>
      <c r="M690" s="164">
        <f>IF(A17taxstdlife="n/a","n/a",IF(M$3&gt;(A17taxstdlife+$E690),((Input!$G$159+Input!$G$125)*$G$7)-SUM($G690:L690),((Input!$G$159+Input!$G$125)*$G$7)/A17taxstdlife))</f>
        <v>0.47362733765586068</v>
      </c>
      <c r="N690" s="164">
        <f>IF(A17taxstdlife="n/a","n/a",IF(N$3&gt;(A17taxstdlife+$E690),((Input!$G$159+Input!$G$125)*$G$7)-SUM($G690:M690),((Input!$G$159+Input!$G$125)*$G$7)/A17taxstdlife))</f>
        <v>0.47362733765586068</v>
      </c>
      <c r="O690" s="164">
        <f>IF(A17taxstdlife="n/a","n/a",IF(O$3&gt;(A17taxstdlife+$E690),((Input!$G$159+Input!$G$125)*$G$7)-SUM($G690:N690),((Input!$G$159+Input!$G$125)*$G$7)/A17taxstdlife))</f>
        <v>0</v>
      </c>
      <c r="P690" s="164">
        <f>IF(A17taxstdlife="n/a","n/a",IF(P$3&gt;(A17taxstdlife+$E690),((Input!$G$159+Input!$G$125)*$G$7)-SUM($G690:O690),((Input!$G$159+Input!$G$125)*$G$7)/A17taxstdlife))</f>
        <v>0</v>
      </c>
      <c r="Q690" s="164">
        <f>IF(A17taxstdlife="n/a","n/a",IF(Q$3&gt;(A17taxstdlife+$E690),((Input!$G$159+Input!$G$125)*$G$7)-SUM($G690:P690),((Input!$G$159+Input!$G$125)*$G$7)/A17taxstdlife))</f>
        <v>0</v>
      </c>
      <c r="R690" s="164">
        <f>IF(A17taxstdlife="n/a","n/a",IF(R$3&gt;(A17taxstdlife+$E690),((Input!$G$159+Input!$G$125)*$G$7)-SUM($G690:Q690),((Input!$G$159+Input!$G$125)*$G$7)/A17taxstdlife))</f>
        <v>0</v>
      </c>
      <c r="S690" s="164">
        <f>IF(A17taxstdlife="n/a","n/a",IF(S$3&gt;(A17taxstdlife+$E690),((Input!$G$159+Input!$G$125)*$G$7)-SUM($G690:R690),((Input!$G$159+Input!$G$125)*$G$7)/A17taxstdlife))</f>
        <v>0</v>
      </c>
      <c r="T690" s="164">
        <f>IF(A17taxstdlife="n/a","n/a",IF(T$3&gt;(A17taxstdlife+$E690),((Input!$G$159+Input!$G$125)*$G$7)-SUM($G690:S690),((Input!$G$159+Input!$G$125)*$G$7)/A17taxstdlife))</f>
        <v>0</v>
      </c>
      <c r="U690" s="164">
        <f>IF(A17taxstdlife="n/a","n/a",IF(U$3&gt;(A17taxstdlife+$E690),((Input!$G$159+Input!$G$125)*$G$7)-SUM($G690:T690),((Input!$G$159+Input!$G$125)*$G$7)/A17taxstdlife))</f>
        <v>0</v>
      </c>
      <c r="V690" s="164">
        <f>IF(A17taxstdlife="n/a","n/a",IF(V$3&gt;(A17taxstdlife+$E690),((Input!$G$159+Input!$G$125)*$G$7)-SUM($G690:U690),((Input!$G$159+Input!$G$125)*$G$7)/A17taxstdlife))</f>
        <v>0</v>
      </c>
      <c r="W690" s="164">
        <f>IF(A17taxstdlife="n/a","n/a",IF(W$3&gt;(A17taxstdlife+$E690),((Input!$G$159+Input!$G$125)*$G$7)-SUM($G690:V690),((Input!$G$159+Input!$G$125)*$G$7)/A17taxstdlife))</f>
        <v>0</v>
      </c>
      <c r="X690" s="164">
        <f>IF(A17taxstdlife="n/a","n/a",IF(X$3&gt;(A17taxstdlife+$E690),((Input!$G$159+Input!$G$125)*$G$7)-SUM($G690:W690),((Input!$G$159+Input!$G$125)*$G$7)/A17taxstdlife))</f>
        <v>0</v>
      </c>
      <c r="Y690" s="164">
        <f>IF(A17taxstdlife="n/a","n/a",IF(Y$3&gt;(A17taxstdlife+$E690),((Input!$G$159+Input!$G$125)*$G$7)-SUM($G690:X690),((Input!$G$159+Input!$G$125)*$G$7)/A17taxstdlife))</f>
        <v>0</v>
      </c>
      <c r="Z690" s="164">
        <f>IF(A17taxstdlife="n/a","n/a",IF(Z$3&gt;(A17taxstdlife+$E690),((Input!$G$159+Input!$G$125)*$G$7)-SUM($G690:Y690),((Input!$G$159+Input!$G$125)*$G$7)/A17taxstdlife))</f>
        <v>0</v>
      </c>
      <c r="AA690" s="164">
        <f>IF(A17taxstdlife="n/a","n/a",IF(AA$3&gt;(A17taxstdlife+$E690),((Input!$G$159+Input!$G$125)*$G$7)-SUM($G690:Z690),((Input!$G$159+Input!$G$125)*$G$7)/A17taxstdlife))</f>
        <v>0</v>
      </c>
      <c r="AB690" s="164">
        <f>IF(A17taxstdlife="n/a","n/a",IF(AB$3&gt;(A17taxstdlife+$E690),((Input!$G$159+Input!$G$125)*$G$7)-SUM($G690:AA690),((Input!$G$159+Input!$G$125)*$G$7)/A17taxstdlife))</f>
        <v>0</v>
      </c>
      <c r="AC690" s="164">
        <f>IF(A17taxstdlife="n/a","n/a",IF(AC$3&gt;(A17taxstdlife+$E690),((Input!$G$159+Input!$G$125)*$G$7)-SUM($G690:AB690),((Input!$G$159+Input!$G$125)*$G$7)/A17taxstdlife))</f>
        <v>0</v>
      </c>
      <c r="AD690" s="164">
        <f>IF(A17taxstdlife="n/a","n/a",IF(AD$3&gt;(A17taxstdlife+$E690),((Input!$G$159+Input!$G$125)*$G$7)-SUM($G690:AC690),((Input!$G$159+Input!$G$125)*$G$7)/A17taxstdlife))</f>
        <v>0</v>
      </c>
      <c r="AE690" s="164">
        <f>IF(A17taxstdlife="n/a","n/a",IF(AE$3&gt;(A17taxstdlife+$E690),((Input!$G$159+Input!$G$125)*$G$7)-SUM($G690:AD690),((Input!$G$159+Input!$G$125)*$G$7)/A17taxstdlife))</f>
        <v>0</v>
      </c>
      <c r="AF690" s="164">
        <f>IF(A17taxstdlife="n/a","n/a",IF(AF$3&gt;(A17taxstdlife+$E690),((Input!$G$159+Input!$G$125)*$G$7)-SUM($G690:AE690),((Input!$G$159+Input!$G$125)*$G$7)/A17taxstdlife))</f>
        <v>0</v>
      </c>
      <c r="AG690" s="164">
        <f>IF(A17taxstdlife="n/a","n/a",IF(AG$3&gt;(A17taxstdlife+$E690),((Input!$G$159+Input!$G$125)*$G$7)-SUM($G690:AF690),((Input!$G$159+Input!$G$125)*$G$7)/A17taxstdlife))</f>
        <v>0</v>
      </c>
      <c r="AH690" s="164">
        <f>IF(A17taxstdlife="n/a","n/a",IF(AH$3&gt;(A17taxstdlife+$E690),((Input!$G$159+Input!$G$125)*$G$7)-SUM($G690:AG690),((Input!$G$159+Input!$G$125)*$G$7)/A17taxstdlife))</f>
        <v>0</v>
      </c>
      <c r="AI690" s="164">
        <f>IF(A17taxstdlife="n/a","n/a",IF(AI$3&gt;(A17taxstdlife+$E690),((Input!$G$159+Input!$G$125)*$G$7)-SUM($G690:AH690),((Input!$G$159+Input!$G$125)*$G$7)/A17taxstdlife))</f>
        <v>0</v>
      </c>
      <c r="AJ690" s="164">
        <f>IF(A17taxstdlife="n/a","n/a",IF(AJ$3&gt;(A17taxstdlife+$E690),((Input!$G$159+Input!$G$125)*$G$7)-SUM($G690:AI690),((Input!$G$159+Input!$G$125)*$G$7)/A17taxstdlife))</f>
        <v>0</v>
      </c>
      <c r="AK690" s="164">
        <f>IF(A17taxstdlife="n/a","n/a",IF(AK$3&gt;(A17taxstdlife+$E690),((Input!$G$159+Input!$G$125)*$G$7)-SUM($G690:AJ690),((Input!$G$159+Input!$G$125)*$G$7)/A17taxstdlife))</f>
        <v>0</v>
      </c>
      <c r="AL690" s="164">
        <f>IF(A17taxstdlife="n/a","n/a",IF(AL$3&gt;(A17taxstdlife+$E690),((Input!$G$159+Input!$G$125)*$G$7)-SUM($G690:AK690),((Input!$G$159+Input!$G$125)*$G$7)/A17taxstdlife))</f>
        <v>0</v>
      </c>
      <c r="AM690" s="164">
        <f>IF(A17taxstdlife="n/a","n/a",IF(AM$3&gt;(A17taxstdlife+$E690),((Input!$G$159+Input!$G$125)*$G$7)-SUM($G690:AL690),((Input!$G$159+Input!$G$125)*$G$7)/A17taxstdlife))</f>
        <v>0</v>
      </c>
      <c r="AN690" s="164">
        <f>IF(A17taxstdlife="n/a","n/a",IF(AN$3&gt;(A17taxstdlife+$E690),((Input!$G$159+Input!$G$125)*$G$7)-SUM($G690:AM690),((Input!$G$159+Input!$G$125)*$G$7)/A17taxstdlife))</f>
        <v>0</v>
      </c>
      <c r="AO690" s="164">
        <f>IF(A17taxstdlife="n/a","n/a",IF(AO$3&gt;(A17taxstdlife+$E690),((Input!$G$159+Input!$G$125)*$G$7)-SUM($G690:AN690),((Input!$G$159+Input!$G$125)*$G$7)/A17taxstdlife))</f>
        <v>0</v>
      </c>
      <c r="AP690" s="164">
        <f>IF(A17taxstdlife="n/a","n/a",IF(AP$3&gt;(A17taxstdlife+$E690),((Input!$G$159+Input!$G$125)*$G$7)-SUM($G690:AO690),((Input!$G$159+Input!$G$125)*$G$7)/A17taxstdlife))</f>
        <v>0</v>
      </c>
      <c r="AQ690" s="164">
        <f>IF(A17taxstdlife="n/a","n/a",IF(AQ$3&gt;(A17taxstdlife+$E690),((Input!$G$159+Input!$G$125)*$G$7)-SUM($G690:AP690),((Input!$G$159+Input!$G$125)*$G$7)/A17taxstdlife))</f>
        <v>0</v>
      </c>
      <c r="AR690" s="164">
        <f>IF(A17taxstdlife="n/a","n/a",IF(AR$3&gt;(A17taxstdlife+$E690),((Input!$G$159+Input!$G$125)*$G$7)-SUM($G690:AQ690),((Input!$G$159+Input!$G$125)*$G$7)/A17taxstdlife))</f>
        <v>0</v>
      </c>
      <c r="AS690" s="164">
        <f>IF(A17taxstdlife="n/a","n/a",IF(AS$3&gt;(A17taxstdlife+$E690),((Input!$G$159+Input!$G$125)*$G$7)-SUM($G690:AR690),((Input!$G$159+Input!$G$125)*$G$7)/A17taxstdlife))</f>
        <v>0</v>
      </c>
      <c r="AT690" s="164">
        <f>IF(A17taxstdlife="n/a","n/a",IF(AT$3&gt;(A17taxstdlife+$E690),((Input!$G$159+Input!$G$125)*$G$7)-SUM($G690:AS690),((Input!$G$159+Input!$G$125)*$G$7)/A17taxstdlife))</f>
        <v>0</v>
      </c>
      <c r="AU690" s="164">
        <f>IF(A17taxstdlife="n/a","n/a",IF(AU$3&gt;(A17taxstdlife+$E690),((Input!$G$159+Input!$G$125)*$G$7)-SUM($G690:AT690),((Input!$G$159+Input!$G$125)*$G$7)/A17taxstdlife))</f>
        <v>0</v>
      </c>
      <c r="AV690" s="164">
        <f>IF(A17taxstdlife="n/a","n/a",IF(AV$3&gt;(A17taxstdlife+$E690),((Input!$G$159+Input!$G$125)*$G$7)-SUM($G690:AU690),((Input!$G$159+Input!$G$125)*$G$7)/A17taxstdlife))</f>
        <v>0</v>
      </c>
      <c r="AW690" s="164">
        <f>IF(A17taxstdlife="n/a","n/a",IF(AW$3&gt;(A17taxstdlife+$E690),((Input!$G$159+Input!$G$125)*$G$7)-SUM($G690:AV690),((Input!$G$159+Input!$G$125)*$G$7)/A17taxstdlife))</f>
        <v>0</v>
      </c>
      <c r="AX690" s="164">
        <f>IF(A17taxstdlife="n/a","n/a",IF(AX$3&gt;(A17taxstdlife+$E690),((Input!$G$159+Input!$G$125)*$G$7)-SUM($G690:AW690),((Input!$G$159+Input!$G$125)*$G$7)/A17taxstdlife))</f>
        <v>0</v>
      </c>
      <c r="AY690" s="164">
        <f>IF(A17taxstdlife="n/a","n/a",IF(AY$3&gt;(A17taxstdlife+$E690),((Input!$G$159+Input!$G$125)*$G$7)-SUM($G690:AX690),((Input!$G$159+Input!$G$125)*$G$7)/A17taxstdlife))</f>
        <v>0</v>
      </c>
      <c r="AZ690" s="164">
        <f>IF(A17taxstdlife="n/a","n/a",IF(AZ$3&gt;(A17taxstdlife+$E690),((Input!$G$159+Input!$G$125)*$G$7)-SUM($G690:AY690),((Input!$G$159+Input!$G$125)*$G$7)/A17taxstdlife))</f>
        <v>0</v>
      </c>
      <c r="BA690" s="164">
        <f>IF(A17taxstdlife="n/a","n/a",IF(BA$3&gt;(A17taxstdlife+$E690),((Input!$G$159+Input!$G$125)*$G$7)-SUM($G690:AZ690),((Input!$G$159+Input!$G$125)*$G$7)/A17taxstdlife))</f>
        <v>0</v>
      </c>
      <c r="BB690" s="164">
        <f>IF(A17taxstdlife="n/a","n/a",IF(BB$3&gt;(A17taxstdlife+$E690),((Input!$G$159+Input!$G$125)*$G$7)-SUM($G690:BA690),((Input!$G$159+Input!$G$125)*$G$7)/A17taxstdlife))</f>
        <v>0</v>
      </c>
      <c r="BC690" s="164">
        <f>IF(A17taxstdlife="n/a","n/a",IF(BC$3&gt;(A17taxstdlife+$E690),((Input!$G$159+Input!$G$125)*$G$7)-SUM($G690:BB690),((Input!$G$159+Input!$G$125)*$G$7)/A17taxstdlife))</f>
        <v>0</v>
      </c>
      <c r="BD690" s="164">
        <f>IF(A17taxstdlife="n/a","n/a",IF(BD$3&gt;(A17taxstdlife+$E690),((Input!$G$159+Input!$G$125)*$G$7)-SUM($G690:BC690),((Input!$G$159+Input!$G$125)*$G$7)/A17taxstdlife))</f>
        <v>0</v>
      </c>
      <c r="BE690" s="164">
        <f>IF(A17taxstdlife="n/a","n/a",IF(BE$3&gt;(A17taxstdlife+$E690),((Input!$G$159+Input!$G$125)*$G$7)-SUM($G690:BD690),((Input!$G$159+Input!$G$125)*$G$7)/A17taxstdlife))</f>
        <v>0</v>
      </c>
      <c r="BF690" s="164">
        <f>IF(A17taxstdlife="n/a","n/a",IF(BF$3&gt;(A17taxstdlife+$E690),((Input!$G$159+Input!$G$125)*$G$7)-SUM($G690:BE690),((Input!$G$159+Input!$G$125)*$G$7)/A17taxstdlife))</f>
        <v>0</v>
      </c>
      <c r="BG690" s="164">
        <f>IF(A17taxstdlife="n/a","n/a",IF(BG$3&gt;(A17taxstdlife+$E690),((Input!$G$159+Input!$G$125)*$G$7)-SUM($G690:BF690),((Input!$G$159+Input!$G$125)*$G$7)/A17taxstdlife))</f>
        <v>0</v>
      </c>
      <c r="BH690" s="164">
        <f>IF(A17taxstdlife="n/a","n/a",IF(BH$3&gt;(A17taxstdlife+$E690),((Input!$G$159+Input!$G$125)*$G$7)-SUM($G690:BG690),((Input!$G$159+Input!$G$125)*$G$7)/A17taxstdlife))</f>
        <v>0</v>
      </c>
      <c r="BI690" s="164">
        <f>IF(A17taxstdlife="n/a","n/a",IF(BI$3&gt;(A17taxstdlife+$E690),((Input!$G$159+Input!$G$125)*$G$7)-SUM($G690:BH690),((Input!$G$159+Input!$G$125)*$G$7)/A17taxstdlife))</f>
        <v>0</v>
      </c>
      <c r="BJ690" s="18"/>
      <c r="BK690" s="18"/>
      <c r="BL690"/>
      <c r="BM690"/>
      <c r="BN690"/>
      <c r="BO690"/>
      <c r="BP690"/>
      <c r="BQ690"/>
      <c r="BR690"/>
      <c r="BS690"/>
      <c r="BT690"/>
      <c r="BU690"/>
      <c r="BV690"/>
      <c r="BW690"/>
      <c r="BX690"/>
      <c r="BY690"/>
      <c r="BZ690"/>
      <c r="CA690"/>
      <c r="CB690"/>
      <c r="CC690"/>
      <c r="CD690"/>
      <c r="CE690"/>
      <c r="CF690"/>
      <c r="CG690"/>
      <c r="CH690"/>
      <c r="CI690"/>
      <c r="CJ690"/>
      <c r="CK690"/>
      <c r="CL690"/>
      <c r="CM690"/>
      <c r="CN690"/>
      <c r="CO690"/>
      <c r="CP690"/>
      <c r="CQ690"/>
      <c r="CR690"/>
      <c r="CS690"/>
      <c r="CT690"/>
      <c r="CU690"/>
      <c r="CV690"/>
      <c r="CW690"/>
      <c r="CX690"/>
      <c r="CY690"/>
      <c r="CZ690"/>
      <c r="DA690"/>
      <c r="DB690"/>
      <c r="DC690"/>
      <c r="DD690"/>
      <c r="DE690"/>
      <c r="DF690"/>
      <c r="DG690"/>
      <c r="DH690"/>
      <c r="DI690"/>
      <c r="DJ690"/>
      <c r="DK690"/>
      <c r="DL690"/>
      <c r="DM690"/>
      <c r="DN690"/>
      <c r="DO690"/>
      <c r="DP690"/>
      <c r="DQ690"/>
      <c r="DR690"/>
      <c r="DS690"/>
      <c r="DT690"/>
      <c r="DU690"/>
      <c r="DV690"/>
      <c r="DW690"/>
      <c r="DX690"/>
      <c r="DY690"/>
      <c r="DZ690"/>
      <c r="EA690"/>
      <c r="EB690"/>
      <c r="EC690"/>
      <c r="ED690"/>
      <c r="EE690"/>
      <c r="EF690"/>
      <c r="EG690"/>
      <c r="EH690"/>
      <c r="EI690"/>
      <c r="EJ690"/>
      <c r="EK690"/>
      <c r="EL690"/>
      <c r="EM690"/>
      <c r="EN690"/>
      <c r="EO690"/>
      <c r="EP690"/>
      <c r="EQ690"/>
      <c r="ER690"/>
      <c r="ES690"/>
      <c r="ET690"/>
      <c r="EU690"/>
      <c r="EV690"/>
      <c r="EW690"/>
      <c r="EX690"/>
      <c r="EY690"/>
      <c r="EZ690"/>
      <c r="FA690"/>
      <c r="FB690"/>
      <c r="FC690"/>
      <c r="FD690"/>
      <c r="FE690"/>
      <c r="FF690"/>
      <c r="FG690"/>
      <c r="FH690"/>
      <c r="FI690"/>
      <c r="FJ690"/>
      <c r="FK690"/>
      <c r="FL690"/>
      <c r="FM690"/>
      <c r="FN690"/>
      <c r="FO690"/>
      <c r="FP690"/>
      <c r="FQ690"/>
      <c r="FR690"/>
      <c r="FS690"/>
      <c r="FT690"/>
      <c r="FU690"/>
      <c r="FV690"/>
      <c r="FW690"/>
      <c r="FX690"/>
      <c r="FY690"/>
      <c r="FZ690"/>
      <c r="GA690"/>
      <c r="GB690"/>
      <c r="GC690"/>
      <c r="GD690"/>
      <c r="GE690"/>
      <c r="GF690"/>
      <c r="GG690"/>
      <c r="GH690"/>
      <c r="GI690"/>
      <c r="GJ690"/>
      <c r="GK690"/>
      <c r="GL690"/>
      <c r="GM690"/>
      <c r="GN690"/>
      <c r="GO690"/>
      <c r="GP690"/>
      <c r="GQ690"/>
      <c r="GR690"/>
      <c r="GS690"/>
      <c r="GT690"/>
      <c r="GU690"/>
      <c r="GV690"/>
      <c r="GW690"/>
      <c r="GX690"/>
      <c r="GY690"/>
      <c r="GZ690"/>
      <c r="HA690"/>
      <c r="HB690"/>
      <c r="HC690"/>
      <c r="HD690"/>
      <c r="HE690"/>
      <c r="HF690"/>
      <c r="HG690"/>
      <c r="HH690"/>
      <c r="HI690"/>
      <c r="HJ690"/>
      <c r="HK690"/>
      <c r="HL690"/>
      <c r="HM690"/>
      <c r="HN690"/>
      <c r="HO690"/>
      <c r="HP690"/>
      <c r="HQ690"/>
      <c r="HR690"/>
      <c r="HS690"/>
      <c r="HT690"/>
      <c r="HU690"/>
      <c r="HV690"/>
      <c r="HW690"/>
      <c r="HX690"/>
      <c r="HY690"/>
      <c r="HZ690"/>
      <c r="IA690"/>
      <c r="IB690"/>
      <c r="IC690"/>
      <c r="ID690"/>
      <c r="IE690"/>
      <c r="IF690"/>
      <c r="IG690"/>
      <c r="IH690"/>
      <c r="II690"/>
      <c r="IJ690"/>
      <c r="IK690"/>
      <c r="IL690"/>
      <c r="IM690"/>
      <c r="IN690"/>
      <c r="IO690"/>
      <c r="IP690"/>
      <c r="IQ690"/>
      <c r="IR690"/>
      <c r="IS690"/>
      <c r="IT690"/>
      <c r="IU690"/>
      <c r="IV690"/>
    </row>
    <row r="691" spans="1:256" s="5" customFormat="1" hidden="1" outlineLevel="2" x14ac:dyDescent="0.2">
      <c r="A691" s="18"/>
      <c r="B691" s="18"/>
      <c r="C691" s="36"/>
      <c r="D691" s="485"/>
      <c r="E691" s="283">
        <v>2</v>
      </c>
      <c r="F691" s="38"/>
      <c r="G691" s="306"/>
      <c r="H691" s="307"/>
      <c r="I691" s="164">
        <f>IF(A17taxstdlife="n/a","n/a",IF(I$3&gt;(A17taxstdlife+$E691),((Input!$H$159+Input!$H$125)*$H$7)-SUM($H691:H691),((Input!$H$159+Input!$H$125)*$H$7)/A17taxstdlife))</f>
        <v>0.86626757907774066</v>
      </c>
      <c r="J691" s="164">
        <f>IF(A17taxstdlife="n/a","n/a",IF(J$3&gt;(A17taxstdlife+$E691),((Input!$H$159+Input!$H$125)*$H$7)-SUM($H691:I691),((Input!$H$159+Input!$H$125)*$H$7)/A17taxstdlife))</f>
        <v>0.86626757907774066</v>
      </c>
      <c r="K691" s="164">
        <f>IF(A17taxstdlife="n/a","n/a",IF(K$3&gt;(A17taxstdlife+$E691),((Input!$H$159+Input!$H$125)*$H$7)-SUM($H691:J691),((Input!$H$159+Input!$H$125)*$H$7)/A17taxstdlife))</f>
        <v>0.86626757907774066</v>
      </c>
      <c r="L691" s="164">
        <f>IF(A17taxstdlife="n/a","n/a",IF(L$3&gt;(A17taxstdlife+$E691),((Input!$H$159+Input!$H$125)*$H$7)-SUM($H691:K691),((Input!$H$159+Input!$H$125)*$H$7)/A17taxstdlife))</f>
        <v>0.86626757907774066</v>
      </c>
      <c r="M691" s="164">
        <f>IF(A17taxstdlife="n/a","n/a",IF(M$3&gt;(A17taxstdlife+$E691),((Input!$H$159+Input!$H$125)*$H$7)-SUM($H691:L691),((Input!$H$159+Input!$H$125)*$H$7)/A17taxstdlife))</f>
        <v>0.86626757907774066</v>
      </c>
      <c r="N691" s="164">
        <f>IF(A17taxstdlife="n/a","n/a",IF(N$3&gt;(A17taxstdlife+$E691),((Input!$H$159+Input!$H$125)*$H$7)-SUM($H691:M691),((Input!$H$159+Input!$H$125)*$H$7)/A17taxstdlife))</f>
        <v>0.86626757907774066</v>
      </c>
      <c r="O691" s="164">
        <f>IF(A17taxstdlife="n/a","n/a",IF(O$3&gt;(A17taxstdlife+$E691),((Input!$H$159+Input!$H$125)*$H$7)-SUM($H691:N691),((Input!$H$159+Input!$H$125)*$H$7)/A17taxstdlife))</f>
        <v>0.86626757907774066</v>
      </c>
      <c r="P691" s="164">
        <f>IF(A17taxstdlife="n/a","n/a",IF(P$3&gt;(A17taxstdlife+$E691),((Input!$H$159+Input!$H$125)*$H$7)-SUM($H691:O691),((Input!$H$159+Input!$H$125)*$H$7)/A17taxstdlife))</f>
        <v>-8.8817841970012523E-16</v>
      </c>
      <c r="Q691" s="164">
        <f>IF(A17taxstdlife="n/a","n/a",IF(Q$3&gt;(A17taxstdlife+$E691),((Input!$H$159+Input!$H$125)*$H$7)-SUM($H691:P691),((Input!$H$159+Input!$H$125)*$H$7)/A17taxstdlife))</f>
        <v>0</v>
      </c>
      <c r="R691" s="164">
        <f>IF(A17taxstdlife="n/a","n/a",IF(R$3&gt;(A17taxstdlife+$E691),((Input!$H$159+Input!$H$125)*$H$7)-SUM($H691:Q691),((Input!$H$159+Input!$H$125)*$H$7)/A17taxstdlife))</f>
        <v>0</v>
      </c>
      <c r="S691" s="164">
        <f>IF(A17taxstdlife="n/a","n/a",IF(S$3&gt;(A17taxstdlife+$E691),((Input!$H$159+Input!$H$125)*$H$7)-SUM($H691:R691),((Input!$H$159+Input!$H$125)*$H$7)/A17taxstdlife))</f>
        <v>0</v>
      </c>
      <c r="T691" s="164">
        <f>IF(A17taxstdlife="n/a","n/a",IF(T$3&gt;(A17taxstdlife+$E691),((Input!$H$159+Input!$H$125)*$H$7)-SUM($H691:S691),((Input!$H$159+Input!$H$125)*$H$7)/A17taxstdlife))</f>
        <v>0</v>
      </c>
      <c r="U691" s="164">
        <f>IF(A17taxstdlife="n/a","n/a",IF(U$3&gt;(A17taxstdlife+$E691),((Input!$H$159+Input!$H$125)*$H$7)-SUM($H691:T691),((Input!$H$159+Input!$H$125)*$H$7)/A17taxstdlife))</f>
        <v>0</v>
      </c>
      <c r="V691" s="164">
        <f>IF(A17taxstdlife="n/a","n/a",IF(V$3&gt;(A17taxstdlife+$E691),((Input!$H$159+Input!$H$125)*$H$7)-SUM($H691:U691),((Input!$H$159+Input!$H$125)*$H$7)/A17taxstdlife))</f>
        <v>0</v>
      </c>
      <c r="W691" s="164">
        <f>IF(A17taxstdlife="n/a","n/a",IF(W$3&gt;(A17taxstdlife+$E691),((Input!$H$159+Input!$H$125)*$H$7)-SUM($H691:V691),((Input!$H$159+Input!$H$125)*$H$7)/A17taxstdlife))</f>
        <v>0</v>
      </c>
      <c r="X691" s="164">
        <f>IF(A17taxstdlife="n/a","n/a",IF(X$3&gt;(A17taxstdlife+$E691),((Input!$H$159+Input!$H$125)*$H$7)-SUM($H691:W691),((Input!$H$159+Input!$H$125)*$H$7)/A17taxstdlife))</f>
        <v>0</v>
      </c>
      <c r="Y691" s="164">
        <f>IF(A17taxstdlife="n/a","n/a",IF(Y$3&gt;(A17taxstdlife+$E691),((Input!$H$159+Input!$H$125)*$H$7)-SUM($H691:X691),((Input!$H$159+Input!$H$125)*$H$7)/A17taxstdlife))</f>
        <v>0</v>
      </c>
      <c r="Z691" s="164">
        <f>IF(A17taxstdlife="n/a","n/a",IF(Z$3&gt;(A17taxstdlife+$E691),((Input!$H$159+Input!$H$125)*$H$7)-SUM($H691:Y691),((Input!$H$159+Input!$H$125)*$H$7)/A17taxstdlife))</f>
        <v>0</v>
      </c>
      <c r="AA691" s="164">
        <f>IF(A17taxstdlife="n/a","n/a",IF(AA$3&gt;(A17taxstdlife+$E691),((Input!$H$159+Input!$H$125)*$H$7)-SUM($H691:Z691),((Input!$H$159+Input!$H$125)*$H$7)/A17taxstdlife))</f>
        <v>0</v>
      </c>
      <c r="AB691" s="164">
        <f>IF(A17taxstdlife="n/a","n/a",IF(AB$3&gt;(A17taxstdlife+$E691),((Input!$H$159+Input!$H$125)*$H$7)-SUM($H691:AA691),((Input!$H$159+Input!$H$125)*$H$7)/A17taxstdlife))</f>
        <v>0</v>
      </c>
      <c r="AC691" s="164">
        <f>IF(A17taxstdlife="n/a","n/a",IF(AC$3&gt;(A17taxstdlife+$E691),((Input!$H$159+Input!$H$125)*$H$7)-SUM($H691:AB691),((Input!$H$159+Input!$H$125)*$H$7)/A17taxstdlife))</f>
        <v>0</v>
      </c>
      <c r="AD691" s="164">
        <f>IF(A17taxstdlife="n/a","n/a",IF(AD$3&gt;(A17taxstdlife+$E691),((Input!$H$159+Input!$H$125)*$H$7)-SUM($H691:AC691),((Input!$H$159+Input!$H$125)*$H$7)/A17taxstdlife))</f>
        <v>0</v>
      </c>
      <c r="AE691" s="164">
        <f>IF(A17taxstdlife="n/a","n/a",IF(AE$3&gt;(A17taxstdlife+$E691),((Input!$H$159+Input!$H$125)*$H$7)-SUM($H691:AD691),((Input!$H$159+Input!$H$125)*$H$7)/A17taxstdlife))</f>
        <v>0</v>
      </c>
      <c r="AF691" s="164">
        <f>IF(A17taxstdlife="n/a","n/a",IF(AF$3&gt;(A17taxstdlife+$E691),((Input!$H$159+Input!$H$125)*$H$7)-SUM($H691:AE691),((Input!$H$159+Input!$H$125)*$H$7)/A17taxstdlife))</f>
        <v>0</v>
      </c>
      <c r="AG691" s="164">
        <f>IF(A17taxstdlife="n/a","n/a",IF(AG$3&gt;(A17taxstdlife+$E691),((Input!$H$159+Input!$H$125)*$H$7)-SUM($H691:AF691),((Input!$H$159+Input!$H$125)*$H$7)/A17taxstdlife))</f>
        <v>0</v>
      </c>
      <c r="AH691" s="164">
        <f>IF(A17taxstdlife="n/a","n/a",IF(AH$3&gt;(A17taxstdlife+$E691),((Input!$H$159+Input!$H$125)*$H$7)-SUM($H691:AG691),((Input!$H$159+Input!$H$125)*$H$7)/A17taxstdlife))</f>
        <v>0</v>
      </c>
      <c r="AI691" s="164">
        <f>IF(A17taxstdlife="n/a","n/a",IF(AI$3&gt;(A17taxstdlife+$E691),((Input!$H$159+Input!$H$125)*$H$7)-SUM($H691:AH691),((Input!$H$159+Input!$H$125)*$H$7)/A17taxstdlife))</f>
        <v>0</v>
      </c>
      <c r="AJ691" s="164">
        <f>IF(A17taxstdlife="n/a","n/a",IF(AJ$3&gt;(A17taxstdlife+$E691),((Input!$H$159+Input!$H$125)*$H$7)-SUM($H691:AI691),((Input!$H$159+Input!$H$125)*$H$7)/A17taxstdlife))</f>
        <v>0</v>
      </c>
      <c r="AK691" s="164">
        <f>IF(A17taxstdlife="n/a","n/a",IF(AK$3&gt;(A17taxstdlife+$E691),((Input!$H$159+Input!$H$125)*$H$7)-SUM($H691:AJ691),((Input!$H$159+Input!$H$125)*$H$7)/A17taxstdlife))</f>
        <v>0</v>
      </c>
      <c r="AL691" s="164">
        <f>IF(A17taxstdlife="n/a","n/a",IF(AL$3&gt;(A17taxstdlife+$E691),((Input!$H$159+Input!$H$125)*$H$7)-SUM($H691:AK691),((Input!$H$159+Input!$H$125)*$H$7)/A17taxstdlife))</f>
        <v>0</v>
      </c>
      <c r="AM691" s="164">
        <f>IF(A17taxstdlife="n/a","n/a",IF(AM$3&gt;(A17taxstdlife+$E691),((Input!$H$159+Input!$H$125)*$H$7)-SUM($H691:AL691),((Input!$H$159+Input!$H$125)*$H$7)/A17taxstdlife))</f>
        <v>0</v>
      </c>
      <c r="AN691" s="164">
        <f>IF(A17taxstdlife="n/a","n/a",IF(AN$3&gt;(A17taxstdlife+$E691),((Input!$H$159+Input!$H$125)*$H$7)-SUM($H691:AM691),((Input!$H$159+Input!$H$125)*$H$7)/A17taxstdlife))</f>
        <v>0</v>
      </c>
      <c r="AO691" s="164">
        <f>IF(A17taxstdlife="n/a","n/a",IF(AO$3&gt;(A17taxstdlife+$E691),((Input!$H$159+Input!$H$125)*$H$7)-SUM($H691:AN691),((Input!$H$159+Input!$H$125)*$H$7)/A17taxstdlife))</f>
        <v>0</v>
      </c>
      <c r="AP691" s="164">
        <f>IF(A17taxstdlife="n/a","n/a",IF(AP$3&gt;(A17taxstdlife+$E691),((Input!$H$159+Input!$H$125)*$H$7)-SUM($H691:AO691),((Input!$H$159+Input!$H$125)*$H$7)/A17taxstdlife))</f>
        <v>0</v>
      </c>
      <c r="AQ691" s="164">
        <f>IF(A17taxstdlife="n/a","n/a",IF(AQ$3&gt;(A17taxstdlife+$E691),((Input!$H$159+Input!$H$125)*$H$7)-SUM($H691:AP691),((Input!$H$159+Input!$H$125)*$H$7)/A17taxstdlife))</f>
        <v>0</v>
      </c>
      <c r="AR691" s="164">
        <f>IF(A17taxstdlife="n/a","n/a",IF(AR$3&gt;(A17taxstdlife+$E691),((Input!$H$159+Input!$H$125)*$H$7)-SUM($H691:AQ691),((Input!$H$159+Input!$H$125)*$H$7)/A17taxstdlife))</f>
        <v>0</v>
      </c>
      <c r="AS691" s="164">
        <f>IF(A17taxstdlife="n/a","n/a",IF(AS$3&gt;(A17taxstdlife+$E691),((Input!$H$159+Input!$H$125)*$H$7)-SUM($H691:AR691),((Input!$H$159+Input!$H$125)*$H$7)/A17taxstdlife))</f>
        <v>0</v>
      </c>
      <c r="AT691" s="164">
        <f>IF(A17taxstdlife="n/a","n/a",IF(AT$3&gt;(A17taxstdlife+$E691),((Input!$H$159+Input!$H$125)*$H$7)-SUM($H691:AS691),((Input!$H$159+Input!$H$125)*$H$7)/A17taxstdlife))</f>
        <v>0</v>
      </c>
      <c r="AU691" s="164">
        <f>IF(A17taxstdlife="n/a","n/a",IF(AU$3&gt;(A17taxstdlife+$E691),((Input!$H$159+Input!$H$125)*$H$7)-SUM($H691:AT691),((Input!$H$159+Input!$H$125)*$H$7)/A17taxstdlife))</f>
        <v>0</v>
      </c>
      <c r="AV691" s="164">
        <f>IF(A17taxstdlife="n/a","n/a",IF(AV$3&gt;(A17taxstdlife+$E691),((Input!$H$159+Input!$H$125)*$H$7)-SUM($H691:AU691),((Input!$H$159+Input!$H$125)*$H$7)/A17taxstdlife))</f>
        <v>0</v>
      </c>
      <c r="AW691" s="164">
        <f>IF(A17taxstdlife="n/a","n/a",IF(AW$3&gt;(A17taxstdlife+$E691),((Input!$H$159+Input!$H$125)*$H$7)-SUM($H691:AV691),((Input!$H$159+Input!$H$125)*$H$7)/A17taxstdlife))</f>
        <v>0</v>
      </c>
      <c r="AX691" s="164">
        <f>IF(A17taxstdlife="n/a","n/a",IF(AX$3&gt;(A17taxstdlife+$E691),((Input!$H$159+Input!$H$125)*$H$7)-SUM($H691:AW691),((Input!$H$159+Input!$H$125)*$H$7)/A17taxstdlife))</f>
        <v>0</v>
      </c>
      <c r="AY691" s="164">
        <f>IF(A17taxstdlife="n/a","n/a",IF(AY$3&gt;(A17taxstdlife+$E691),((Input!$H$159+Input!$H$125)*$H$7)-SUM($H691:AX691),((Input!$H$159+Input!$H$125)*$H$7)/A17taxstdlife))</f>
        <v>0</v>
      </c>
      <c r="AZ691" s="164">
        <f>IF(A17taxstdlife="n/a","n/a",IF(AZ$3&gt;(A17taxstdlife+$E691),((Input!$H$159+Input!$H$125)*$H$7)-SUM($H691:AY691),((Input!$H$159+Input!$H$125)*$H$7)/A17taxstdlife))</f>
        <v>0</v>
      </c>
      <c r="BA691" s="164">
        <f>IF(A17taxstdlife="n/a","n/a",IF(BA$3&gt;(A17taxstdlife+$E691),((Input!$H$159+Input!$H$125)*$H$7)-SUM($H691:AZ691),((Input!$H$159+Input!$H$125)*$H$7)/A17taxstdlife))</f>
        <v>0</v>
      </c>
      <c r="BB691" s="164">
        <f>IF(A17taxstdlife="n/a","n/a",IF(BB$3&gt;(A17taxstdlife+$E691),((Input!$H$159+Input!$H$125)*$H$7)-SUM($H691:BA691),((Input!$H$159+Input!$H$125)*$H$7)/A17taxstdlife))</f>
        <v>0</v>
      </c>
      <c r="BC691" s="164">
        <f>IF(A17taxstdlife="n/a","n/a",IF(BC$3&gt;(A17taxstdlife+$E691),((Input!$H$159+Input!$H$125)*$H$7)-SUM($H691:BB691),((Input!$H$159+Input!$H$125)*$H$7)/A17taxstdlife))</f>
        <v>0</v>
      </c>
      <c r="BD691" s="164">
        <f>IF(A17taxstdlife="n/a","n/a",IF(BD$3&gt;(A17taxstdlife+$E691),((Input!$H$159+Input!$H$125)*$H$7)-SUM($H691:BC691),((Input!$H$159+Input!$H$125)*$H$7)/A17taxstdlife))</f>
        <v>0</v>
      </c>
      <c r="BE691" s="164">
        <f>IF(A17taxstdlife="n/a","n/a",IF(BE$3&gt;(A17taxstdlife+$E691),((Input!$H$159+Input!$H$125)*$H$7)-SUM($H691:BD691),((Input!$H$159+Input!$H$125)*$H$7)/A17taxstdlife))</f>
        <v>0</v>
      </c>
      <c r="BF691" s="164">
        <f>IF(A17taxstdlife="n/a","n/a",IF(BF$3&gt;(A17taxstdlife+$E691),((Input!$H$159+Input!$H$125)*$H$7)-SUM($H691:BE691),((Input!$H$159+Input!$H$125)*$H$7)/A17taxstdlife))</f>
        <v>0</v>
      </c>
      <c r="BG691" s="164">
        <f>IF(A17taxstdlife="n/a","n/a",IF(BG$3&gt;(A17taxstdlife+$E691),((Input!$H$159+Input!$H$125)*$H$7)-SUM($H691:BF691),((Input!$H$159+Input!$H$125)*$H$7)/A17taxstdlife))</f>
        <v>0</v>
      </c>
      <c r="BH691" s="164">
        <f>IF(A17taxstdlife="n/a","n/a",IF(BH$3&gt;(A17taxstdlife+$E691),((Input!$H$159+Input!$H$125)*$H$7)-SUM($H691:BG691),((Input!$H$159+Input!$H$125)*$H$7)/A17taxstdlife))</f>
        <v>0</v>
      </c>
      <c r="BI691" s="164">
        <f>IF(A17taxstdlife="n/a","n/a",IF(BI$3&gt;(A17taxstdlife+$E691),((Input!$H$159+Input!$H$125)*$H$7)-SUM($H691:BH691),((Input!$H$159+Input!$H$125)*$H$7)/A17taxstdlife))</f>
        <v>0</v>
      </c>
      <c r="BJ691" s="18"/>
      <c r="BK691" s="18"/>
      <c r="BL691"/>
      <c r="BM691"/>
      <c r="BN691"/>
      <c r="BO691"/>
      <c r="BP691"/>
      <c r="BQ691"/>
      <c r="BR691"/>
      <c r="BS691"/>
      <c r="BT691"/>
      <c r="BU691"/>
      <c r="BV691"/>
      <c r="BW691"/>
      <c r="BX691"/>
      <c r="BY691"/>
      <c r="BZ691"/>
      <c r="CA691"/>
      <c r="CB691"/>
      <c r="CC691"/>
      <c r="CD691"/>
      <c r="CE691"/>
      <c r="CF691"/>
      <c r="CG691"/>
      <c r="CH691"/>
      <c r="CI691"/>
      <c r="CJ691"/>
      <c r="CK691"/>
      <c r="CL691"/>
      <c r="CM691"/>
      <c r="CN691"/>
      <c r="CO691"/>
      <c r="CP691"/>
      <c r="CQ691"/>
      <c r="CR691"/>
      <c r="CS691"/>
      <c r="CT691"/>
      <c r="CU691"/>
      <c r="CV691"/>
      <c r="CW691"/>
      <c r="CX691"/>
      <c r="CY691"/>
      <c r="CZ691"/>
      <c r="DA691"/>
      <c r="DB691"/>
      <c r="DC691"/>
      <c r="DD691"/>
      <c r="DE691"/>
      <c r="DF691"/>
      <c r="DG691"/>
      <c r="DH691"/>
      <c r="DI691"/>
      <c r="DJ691"/>
      <c r="DK691"/>
      <c r="DL691"/>
      <c r="DM691"/>
      <c r="DN691"/>
      <c r="DO691"/>
      <c r="DP691"/>
      <c r="DQ691"/>
      <c r="DR691"/>
      <c r="DS691"/>
      <c r="DT691"/>
      <c r="DU691"/>
      <c r="DV691"/>
      <c r="DW691"/>
      <c r="DX691"/>
      <c r="DY691"/>
      <c r="DZ691"/>
      <c r="EA691"/>
      <c r="EB691"/>
      <c r="EC691"/>
      <c r="ED691"/>
      <c r="EE691"/>
      <c r="EF691"/>
      <c r="EG691"/>
      <c r="EH691"/>
      <c r="EI691"/>
      <c r="EJ691"/>
      <c r="EK691"/>
      <c r="EL691"/>
      <c r="EM691"/>
      <c r="EN691"/>
      <c r="EO691"/>
      <c r="EP691"/>
      <c r="EQ691"/>
      <c r="ER691"/>
      <c r="ES691"/>
      <c r="ET691"/>
      <c r="EU691"/>
      <c r="EV691"/>
      <c r="EW691"/>
      <c r="EX691"/>
      <c r="EY691"/>
      <c r="EZ691"/>
      <c r="FA691"/>
      <c r="FB691"/>
      <c r="FC691"/>
      <c r="FD691"/>
      <c r="FE691"/>
      <c r="FF691"/>
      <c r="FG691"/>
      <c r="FH691"/>
      <c r="FI691"/>
      <c r="FJ691"/>
      <c r="FK691"/>
      <c r="FL691"/>
      <c r="FM691"/>
      <c r="FN691"/>
      <c r="FO691"/>
      <c r="FP691"/>
      <c r="FQ691"/>
      <c r="FR691"/>
      <c r="FS691"/>
      <c r="FT691"/>
      <c r="FU691"/>
      <c r="FV691"/>
      <c r="FW691"/>
      <c r="FX691"/>
      <c r="FY691"/>
      <c r="FZ691"/>
      <c r="GA691"/>
      <c r="GB691"/>
      <c r="GC691"/>
      <c r="GD691"/>
      <c r="GE691"/>
      <c r="GF691"/>
      <c r="GG691"/>
      <c r="GH691"/>
      <c r="GI691"/>
      <c r="GJ691"/>
      <c r="GK691"/>
      <c r="GL691"/>
      <c r="GM691"/>
      <c r="GN691"/>
      <c r="GO691"/>
      <c r="GP691"/>
      <c r="GQ691"/>
      <c r="GR691"/>
      <c r="GS691"/>
      <c r="GT691"/>
      <c r="GU691"/>
      <c r="GV691"/>
      <c r="GW691"/>
      <c r="GX691"/>
      <c r="GY691"/>
      <c r="GZ691"/>
      <c r="HA691"/>
      <c r="HB691"/>
      <c r="HC691"/>
      <c r="HD691"/>
      <c r="HE691"/>
      <c r="HF691"/>
      <c r="HG691"/>
      <c r="HH691"/>
      <c r="HI691"/>
      <c r="HJ691"/>
      <c r="HK691"/>
      <c r="HL691"/>
      <c r="HM691"/>
      <c r="HN691"/>
      <c r="HO691"/>
      <c r="HP691"/>
      <c r="HQ691"/>
      <c r="HR691"/>
      <c r="HS691"/>
      <c r="HT691"/>
      <c r="HU691"/>
      <c r="HV691"/>
      <c r="HW691"/>
      <c r="HX691"/>
      <c r="HY691"/>
      <c r="HZ691"/>
      <c r="IA691"/>
      <c r="IB691"/>
      <c r="IC691"/>
      <c r="ID691"/>
      <c r="IE691"/>
      <c r="IF691"/>
      <c r="IG691"/>
      <c r="IH691"/>
      <c r="II691"/>
      <c r="IJ691"/>
      <c r="IK691"/>
      <c r="IL691"/>
      <c r="IM691"/>
      <c r="IN691"/>
      <c r="IO691"/>
      <c r="IP691"/>
      <c r="IQ691"/>
      <c r="IR691"/>
      <c r="IS691"/>
      <c r="IT691"/>
      <c r="IU691"/>
      <c r="IV691"/>
    </row>
    <row r="692" spans="1:256" s="5" customFormat="1" hidden="1" outlineLevel="2" x14ac:dyDescent="0.2">
      <c r="A692" s="18"/>
      <c r="B692" s="18"/>
      <c r="C692" s="36"/>
      <c r="D692" s="485"/>
      <c r="E692" s="283">
        <v>3</v>
      </c>
      <c r="F692" s="38"/>
      <c r="G692" s="306"/>
      <c r="H692" s="308"/>
      <c r="I692" s="307"/>
      <c r="J692" s="164">
        <f>IF(A17taxstdlife="n/a","n/a",IF(J$3&gt;(A17taxstdlife+$E692),((Input!$I$159+Input!$I$125)*$I$7)-SUM($I692:I692),((Input!$I$159+Input!$I$125)*$I$7)/A17taxstdlife))</f>
        <v>0.93786683644262048</v>
      </c>
      <c r="K692" s="164">
        <f>IF(A17taxstdlife="n/a","n/a",IF(K$3&gt;(A17taxstdlife+$E692),((Input!$I$159+Input!$I$125)*$I$7)-SUM($I692:J692),((Input!$I$159+Input!$I$125)*$I$7)/A17taxstdlife))</f>
        <v>0.93786683644262048</v>
      </c>
      <c r="L692" s="164">
        <f>IF(A17taxstdlife="n/a","n/a",IF(L$3&gt;(A17taxstdlife+$E692),((Input!$I$159+Input!$I$125)*$I$7)-SUM($I692:K692),((Input!$I$159+Input!$I$125)*$I$7)/A17taxstdlife))</f>
        <v>0.93786683644262048</v>
      </c>
      <c r="M692" s="164">
        <f>IF(A17taxstdlife="n/a","n/a",IF(M$3&gt;(A17taxstdlife+$E692),((Input!$I$159+Input!$I$125)*$I$7)-SUM($I692:L692),((Input!$I$159+Input!$I$125)*$I$7)/A17taxstdlife))</f>
        <v>0.93786683644262048</v>
      </c>
      <c r="N692" s="164">
        <f>IF(A17taxstdlife="n/a","n/a",IF(N$3&gt;(A17taxstdlife+$E692),((Input!$I$159+Input!$I$125)*$I$7)-SUM($I692:M692),((Input!$I$159+Input!$I$125)*$I$7)/A17taxstdlife))</f>
        <v>0.93786683644262048</v>
      </c>
      <c r="O692" s="164">
        <f>IF(A17taxstdlife="n/a","n/a",IF(O$3&gt;(A17taxstdlife+$E692),((Input!$I$159+Input!$I$125)*$I$7)-SUM($I692:N692),((Input!$I$159+Input!$I$125)*$I$7)/A17taxstdlife))</f>
        <v>0.93786683644262048</v>
      </c>
      <c r="P692" s="164">
        <f>IF(A17taxstdlife="n/a","n/a",IF(P$3&gt;(A17taxstdlife+$E692),((Input!$I$159+Input!$I$125)*$I$7)-SUM($I692:O692),((Input!$I$159+Input!$I$125)*$I$7)/A17taxstdlife))</f>
        <v>0.93786683644262048</v>
      </c>
      <c r="Q692" s="164">
        <f>IF(A17taxstdlife="n/a","n/a",IF(Q$3&gt;(A17taxstdlife+$E692),((Input!$I$159+Input!$I$125)*$I$7)-SUM($I692:P692),((Input!$I$159+Input!$I$125)*$I$7)/A17taxstdlife))</f>
        <v>0</v>
      </c>
      <c r="R692" s="164">
        <f>IF(A17taxstdlife="n/a","n/a",IF(R$3&gt;(A17taxstdlife+$E692),((Input!$I$159+Input!$I$125)*$I$7)-SUM($I692:Q692),((Input!$I$159+Input!$I$125)*$I$7)/A17taxstdlife))</f>
        <v>0</v>
      </c>
      <c r="S692" s="164">
        <f>IF(A17taxstdlife="n/a","n/a",IF(S$3&gt;(A17taxstdlife+$E692),((Input!$I$159+Input!$I$125)*$I$7)-SUM($I692:R692),((Input!$I$159+Input!$I$125)*$I$7)/A17taxstdlife))</f>
        <v>0</v>
      </c>
      <c r="T692" s="164">
        <f>IF(A17taxstdlife="n/a","n/a",IF(T$3&gt;(A17taxstdlife+$E692),((Input!$I$159+Input!$I$125)*$I$7)-SUM($I692:S692),((Input!$I$159+Input!$I$125)*$I$7)/A17taxstdlife))</f>
        <v>0</v>
      </c>
      <c r="U692" s="164">
        <f>IF(A17taxstdlife="n/a","n/a",IF(U$3&gt;(A17taxstdlife+$E692),((Input!$I$159+Input!$I$125)*$I$7)-SUM($I692:T692),((Input!$I$159+Input!$I$125)*$I$7)/A17taxstdlife))</f>
        <v>0</v>
      </c>
      <c r="V692" s="164">
        <f>IF(A17taxstdlife="n/a","n/a",IF(V$3&gt;(A17taxstdlife+$E692),((Input!$I$159+Input!$I$125)*$I$7)-SUM($I692:U692),((Input!$I$159+Input!$I$125)*$I$7)/A17taxstdlife))</f>
        <v>0</v>
      </c>
      <c r="W692" s="164">
        <f>IF(A17taxstdlife="n/a","n/a",IF(W$3&gt;(A17taxstdlife+$E692),((Input!$I$159+Input!$I$125)*$I$7)-SUM($I692:V692),((Input!$I$159+Input!$I$125)*$I$7)/A17taxstdlife))</f>
        <v>0</v>
      </c>
      <c r="X692" s="164">
        <f>IF(A17taxstdlife="n/a","n/a",IF(X$3&gt;(A17taxstdlife+$E692),((Input!$I$159+Input!$I$125)*$I$7)-SUM($I692:W692),((Input!$I$159+Input!$I$125)*$I$7)/A17taxstdlife))</f>
        <v>0</v>
      </c>
      <c r="Y692" s="164">
        <f>IF(A17taxstdlife="n/a","n/a",IF(Y$3&gt;(A17taxstdlife+$E692),((Input!$I$159+Input!$I$125)*$I$7)-SUM($I692:X692),((Input!$I$159+Input!$I$125)*$I$7)/A17taxstdlife))</f>
        <v>0</v>
      </c>
      <c r="Z692" s="164">
        <f>IF(A17taxstdlife="n/a","n/a",IF(Z$3&gt;(A17taxstdlife+$E692),((Input!$I$159+Input!$I$125)*$I$7)-SUM($I692:Y692),((Input!$I$159+Input!$I$125)*$I$7)/A17taxstdlife))</f>
        <v>0</v>
      </c>
      <c r="AA692" s="164">
        <f>IF(A17taxstdlife="n/a","n/a",IF(AA$3&gt;(A17taxstdlife+$E692),((Input!$I$159+Input!$I$125)*$I$7)-SUM($I692:Z692),((Input!$I$159+Input!$I$125)*$I$7)/A17taxstdlife))</f>
        <v>0</v>
      </c>
      <c r="AB692" s="164">
        <f>IF(A17taxstdlife="n/a","n/a",IF(AB$3&gt;(A17taxstdlife+$E692),((Input!$I$159+Input!$I$125)*$I$7)-SUM($I692:AA692),((Input!$I$159+Input!$I$125)*$I$7)/A17taxstdlife))</f>
        <v>0</v>
      </c>
      <c r="AC692" s="164">
        <f>IF(A17taxstdlife="n/a","n/a",IF(AC$3&gt;(A17taxstdlife+$E692),((Input!$I$159+Input!$I$125)*$I$7)-SUM($I692:AB692),((Input!$I$159+Input!$I$125)*$I$7)/A17taxstdlife))</f>
        <v>0</v>
      </c>
      <c r="AD692" s="164">
        <f>IF(A17taxstdlife="n/a","n/a",IF(AD$3&gt;(A17taxstdlife+$E692),((Input!$I$159+Input!$I$125)*$I$7)-SUM($I692:AC692),((Input!$I$159+Input!$I$125)*$I$7)/A17taxstdlife))</f>
        <v>0</v>
      </c>
      <c r="AE692" s="164">
        <f>IF(A17taxstdlife="n/a","n/a",IF(AE$3&gt;(A17taxstdlife+$E692),((Input!$I$159+Input!$I$125)*$I$7)-SUM($I692:AD692),((Input!$I$159+Input!$I$125)*$I$7)/A17taxstdlife))</f>
        <v>0</v>
      </c>
      <c r="AF692" s="164">
        <f>IF(A17taxstdlife="n/a","n/a",IF(AF$3&gt;(A17taxstdlife+$E692),((Input!$I$159+Input!$I$125)*$I$7)-SUM($I692:AE692),((Input!$I$159+Input!$I$125)*$I$7)/A17taxstdlife))</f>
        <v>0</v>
      </c>
      <c r="AG692" s="164">
        <f>IF(A17taxstdlife="n/a","n/a",IF(AG$3&gt;(A17taxstdlife+$E692),((Input!$I$159+Input!$I$125)*$I$7)-SUM($I692:AF692),((Input!$I$159+Input!$I$125)*$I$7)/A17taxstdlife))</f>
        <v>0</v>
      </c>
      <c r="AH692" s="164">
        <f>IF(A17taxstdlife="n/a","n/a",IF(AH$3&gt;(A17taxstdlife+$E692),((Input!$I$159+Input!$I$125)*$I$7)-SUM($I692:AG692),((Input!$I$159+Input!$I$125)*$I$7)/A17taxstdlife))</f>
        <v>0</v>
      </c>
      <c r="AI692" s="164">
        <f>IF(A17taxstdlife="n/a","n/a",IF(AI$3&gt;(A17taxstdlife+$E692),((Input!$I$159+Input!$I$125)*$I$7)-SUM($I692:AH692),((Input!$I$159+Input!$I$125)*$I$7)/A17taxstdlife))</f>
        <v>0</v>
      </c>
      <c r="AJ692" s="164">
        <f>IF(A17taxstdlife="n/a","n/a",IF(AJ$3&gt;(A17taxstdlife+$E692),((Input!$I$159+Input!$I$125)*$I$7)-SUM($I692:AI692),((Input!$I$159+Input!$I$125)*$I$7)/A17taxstdlife))</f>
        <v>0</v>
      </c>
      <c r="AK692" s="164">
        <f>IF(A17taxstdlife="n/a","n/a",IF(AK$3&gt;(A17taxstdlife+$E692),((Input!$I$159+Input!$I$125)*$I$7)-SUM($I692:AJ692),((Input!$I$159+Input!$I$125)*$I$7)/A17taxstdlife))</f>
        <v>0</v>
      </c>
      <c r="AL692" s="164">
        <f>IF(A17taxstdlife="n/a","n/a",IF(AL$3&gt;(A17taxstdlife+$E692),((Input!$I$159+Input!$I$125)*$I$7)-SUM($I692:AK692),((Input!$I$159+Input!$I$125)*$I$7)/A17taxstdlife))</f>
        <v>0</v>
      </c>
      <c r="AM692" s="164">
        <f>IF(A17taxstdlife="n/a","n/a",IF(AM$3&gt;(A17taxstdlife+$E692),((Input!$I$159+Input!$I$125)*$I$7)-SUM($I692:AL692),((Input!$I$159+Input!$I$125)*$I$7)/A17taxstdlife))</f>
        <v>0</v>
      </c>
      <c r="AN692" s="164">
        <f>IF(A17taxstdlife="n/a","n/a",IF(AN$3&gt;(A17taxstdlife+$E692),((Input!$I$159+Input!$I$125)*$I$7)-SUM($I692:AM692),((Input!$I$159+Input!$I$125)*$I$7)/A17taxstdlife))</f>
        <v>0</v>
      </c>
      <c r="AO692" s="164">
        <f>IF(A17taxstdlife="n/a","n/a",IF(AO$3&gt;(A17taxstdlife+$E692),((Input!$I$159+Input!$I$125)*$I$7)-SUM($I692:AN692),((Input!$I$159+Input!$I$125)*$I$7)/A17taxstdlife))</f>
        <v>0</v>
      </c>
      <c r="AP692" s="164">
        <f>IF(A17taxstdlife="n/a","n/a",IF(AP$3&gt;(A17taxstdlife+$E692),((Input!$I$159+Input!$I$125)*$I$7)-SUM($I692:AO692),((Input!$I$159+Input!$I$125)*$I$7)/A17taxstdlife))</f>
        <v>0</v>
      </c>
      <c r="AQ692" s="164">
        <f>IF(A17taxstdlife="n/a","n/a",IF(AQ$3&gt;(A17taxstdlife+$E692),((Input!$I$159+Input!$I$125)*$I$7)-SUM($I692:AP692),((Input!$I$159+Input!$I$125)*$I$7)/A17taxstdlife))</f>
        <v>0</v>
      </c>
      <c r="AR692" s="164">
        <f>IF(A17taxstdlife="n/a","n/a",IF(AR$3&gt;(A17taxstdlife+$E692),((Input!$I$159+Input!$I$125)*$I$7)-SUM($I692:AQ692),((Input!$I$159+Input!$I$125)*$I$7)/A17taxstdlife))</f>
        <v>0</v>
      </c>
      <c r="AS692" s="164">
        <f>IF(A17taxstdlife="n/a","n/a",IF(AS$3&gt;(A17taxstdlife+$E692),((Input!$I$159+Input!$I$125)*$I$7)-SUM($I692:AR692),((Input!$I$159+Input!$I$125)*$I$7)/A17taxstdlife))</f>
        <v>0</v>
      </c>
      <c r="AT692" s="164">
        <f>IF(A17taxstdlife="n/a","n/a",IF(AT$3&gt;(A17taxstdlife+$E692),((Input!$I$159+Input!$I$125)*$I$7)-SUM($I692:AS692),((Input!$I$159+Input!$I$125)*$I$7)/A17taxstdlife))</f>
        <v>0</v>
      </c>
      <c r="AU692" s="164">
        <f>IF(A17taxstdlife="n/a","n/a",IF(AU$3&gt;(A17taxstdlife+$E692),((Input!$I$159+Input!$I$125)*$I$7)-SUM($I692:AT692),((Input!$I$159+Input!$I$125)*$I$7)/A17taxstdlife))</f>
        <v>0</v>
      </c>
      <c r="AV692" s="164">
        <f>IF(A17taxstdlife="n/a","n/a",IF(AV$3&gt;(A17taxstdlife+$E692),((Input!$I$159+Input!$I$125)*$I$7)-SUM($I692:AU692),((Input!$I$159+Input!$I$125)*$I$7)/A17taxstdlife))</f>
        <v>0</v>
      </c>
      <c r="AW692" s="164">
        <f>IF(A17taxstdlife="n/a","n/a",IF(AW$3&gt;(A17taxstdlife+$E692),((Input!$I$159+Input!$I$125)*$I$7)-SUM($I692:AV692),((Input!$I$159+Input!$I$125)*$I$7)/A17taxstdlife))</f>
        <v>0</v>
      </c>
      <c r="AX692" s="164">
        <f>IF(A17taxstdlife="n/a","n/a",IF(AX$3&gt;(A17taxstdlife+$E692),((Input!$I$159+Input!$I$125)*$I$7)-SUM($I692:AW692),((Input!$I$159+Input!$I$125)*$I$7)/A17taxstdlife))</f>
        <v>0</v>
      </c>
      <c r="AY692" s="164">
        <f>IF(A17taxstdlife="n/a","n/a",IF(AY$3&gt;(A17taxstdlife+$E692),((Input!$I$159+Input!$I$125)*$I$7)-SUM($I692:AX692),((Input!$I$159+Input!$I$125)*$I$7)/A17taxstdlife))</f>
        <v>0</v>
      </c>
      <c r="AZ692" s="164">
        <f>IF(A17taxstdlife="n/a","n/a",IF(AZ$3&gt;(A17taxstdlife+$E692),((Input!$I$159+Input!$I$125)*$I$7)-SUM($I692:AY692),((Input!$I$159+Input!$I$125)*$I$7)/A17taxstdlife))</f>
        <v>0</v>
      </c>
      <c r="BA692" s="164">
        <f>IF(A17taxstdlife="n/a","n/a",IF(BA$3&gt;(A17taxstdlife+$E692),((Input!$I$159+Input!$I$125)*$I$7)-SUM($I692:AZ692),((Input!$I$159+Input!$I$125)*$I$7)/A17taxstdlife))</f>
        <v>0</v>
      </c>
      <c r="BB692" s="164">
        <f>IF(A17taxstdlife="n/a","n/a",IF(BB$3&gt;(A17taxstdlife+$E692),((Input!$I$159+Input!$I$125)*$I$7)-SUM($I692:BA692),((Input!$I$159+Input!$I$125)*$I$7)/A17taxstdlife))</f>
        <v>0</v>
      </c>
      <c r="BC692" s="164">
        <f>IF(A17taxstdlife="n/a","n/a",IF(BC$3&gt;(A17taxstdlife+$E692),((Input!$I$159+Input!$I$125)*$I$7)-SUM($I692:BB692),((Input!$I$159+Input!$I$125)*$I$7)/A17taxstdlife))</f>
        <v>0</v>
      </c>
      <c r="BD692" s="164">
        <f>IF(A17taxstdlife="n/a","n/a",IF(BD$3&gt;(A17taxstdlife+$E692),((Input!$I$159+Input!$I$125)*$I$7)-SUM($I692:BC692),((Input!$I$159+Input!$I$125)*$I$7)/A17taxstdlife))</f>
        <v>0</v>
      </c>
      <c r="BE692" s="164">
        <f>IF(A17taxstdlife="n/a","n/a",IF(BE$3&gt;(A17taxstdlife+$E692),((Input!$I$159+Input!$I$125)*$I$7)-SUM($I692:BD692),((Input!$I$159+Input!$I$125)*$I$7)/A17taxstdlife))</f>
        <v>0</v>
      </c>
      <c r="BF692" s="164">
        <f>IF(A17taxstdlife="n/a","n/a",IF(BF$3&gt;(A17taxstdlife+$E692),((Input!$I$159+Input!$I$125)*$I$7)-SUM($I692:BE692),((Input!$I$159+Input!$I$125)*$I$7)/A17taxstdlife))</f>
        <v>0</v>
      </c>
      <c r="BG692" s="164">
        <f>IF(A17taxstdlife="n/a","n/a",IF(BG$3&gt;(A17taxstdlife+$E692),((Input!$I$159+Input!$I$125)*$I$7)-SUM($I692:BF692),((Input!$I$159+Input!$I$125)*$I$7)/A17taxstdlife))</f>
        <v>0</v>
      </c>
      <c r="BH692" s="164">
        <f>IF(A17taxstdlife="n/a","n/a",IF(BH$3&gt;(A17taxstdlife+$E692),((Input!$I$159+Input!$I$125)*$I$7)-SUM($I692:BG692),((Input!$I$159+Input!$I$125)*$I$7)/A17taxstdlife))</f>
        <v>0</v>
      </c>
      <c r="BI692" s="164">
        <f>IF(A17taxstdlife="n/a","n/a",IF(BI$3&gt;(A17taxstdlife+$E692),((Input!$I$159+Input!$I$125)*$I$7)-SUM($I692:BH692),((Input!$I$159+Input!$I$125)*$I$7)/A17taxstdlife))</f>
        <v>0</v>
      </c>
      <c r="BJ692" s="18"/>
      <c r="BK692" s="18"/>
      <c r="BL692"/>
      <c r="BM692"/>
      <c r="BN692"/>
      <c r="BO692"/>
      <c r="BP692"/>
      <c r="BQ692"/>
      <c r="BR692"/>
      <c r="BS692"/>
      <c r="BT692"/>
      <c r="BU692"/>
      <c r="BV692"/>
      <c r="BW692"/>
      <c r="BX692"/>
      <c r="BY692"/>
      <c r="BZ692"/>
      <c r="CA692"/>
      <c r="CB692"/>
      <c r="CC692"/>
      <c r="CD692"/>
      <c r="CE692"/>
      <c r="CF692"/>
      <c r="CG692"/>
      <c r="CH692"/>
      <c r="CI692"/>
      <c r="CJ692"/>
      <c r="CK692"/>
      <c r="CL692"/>
      <c r="CM692"/>
      <c r="CN692"/>
      <c r="CO692"/>
      <c r="CP692"/>
      <c r="CQ692"/>
      <c r="CR692"/>
      <c r="CS692"/>
      <c r="CT692"/>
      <c r="CU692"/>
      <c r="CV692"/>
      <c r="CW692"/>
      <c r="CX692"/>
      <c r="CY692"/>
      <c r="CZ692"/>
      <c r="DA692"/>
      <c r="DB692"/>
      <c r="DC692"/>
      <c r="DD692"/>
      <c r="DE692"/>
      <c r="DF692"/>
      <c r="DG692"/>
      <c r="DH692"/>
      <c r="DI692"/>
      <c r="DJ692"/>
      <c r="DK692"/>
      <c r="DL692"/>
      <c r="DM692"/>
      <c r="DN692"/>
      <c r="DO692"/>
      <c r="DP692"/>
      <c r="DQ692"/>
      <c r="DR692"/>
      <c r="DS692"/>
      <c r="DT692"/>
      <c r="DU692"/>
      <c r="DV692"/>
      <c r="DW692"/>
      <c r="DX692"/>
      <c r="DY692"/>
      <c r="DZ692"/>
      <c r="EA692"/>
      <c r="EB692"/>
      <c r="EC692"/>
      <c r="ED692"/>
      <c r="EE692"/>
      <c r="EF692"/>
      <c r="EG692"/>
      <c r="EH692"/>
      <c r="EI692"/>
      <c r="EJ692"/>
      <c r="EK692"/>
      <c r="EL692"/>
      <c r="EM692"/>
      <c r="EN692"/>
      <c r="EO692"/>
      <c r="EP692"/>
      <c r="EQ692"/>
      <c r="ER692"/>
      <c r="ES692"/>
      <c r="ET692"/>
      <c r="EU692"/>
      <c r="EV692"/>
      <c r="EW692"/>
      <c r="EX692"/>
      <c r="EY692"/>
      <c r="EZ692"/>
      <c r="FA692"/>
      <c r="FB692"/>
      <c r="FC692"/>
      <c r="FD692"/>
      <c r="FE692"/>
      <c r="FF692"/>
      <c r="FG692"/>
      <c r="FH692"/>
      <c r="FI692"/>
      <c r="FJ692"/>
      <c r="FK692"/>
      <c r="FL692"/>
      <c r="FM692"/>
      <c r="FN692"/>
      <c r="FO692"/>
      <c r="FP692"/>
      <c r="FQ692"/>
      <c r="FR692"/>
      <c r="FS692"/>
      <c r="FT692"/>
      <c r="FU692"/>
      <c r="FV692"/>
      <c r="FW692"/>
      <c r="FX692"/>
      <c r="FY692"/>
      <c r="FZ692"/>
      <c r="GA692"/>
      <c r="GB692"/>
      <c r="GC692"/>
      <c r="GD692"/>
      <c r="GE692"/>
      <c r="GF692"/>
      <c r="GG692"/>
      <c r="GH692"/>
      <c r="GI692"/>
      <c r="GJ692"/>
      <c r="GK692"/>
      <c r="GL692"/>
      <c r="GM692"/>
      <c r="GN692"/>
      <c r="GO692"/>
      <c r="GP692"/>
      <c r="GQ692"/>
      <c r="GR692"/>
      <c r="GS692"/>
      <c r="GT692"/>
      <c r="GU692"/>
      <c r="GV692"/>
      <c r="GW692"/>
      <c r="GX692"/>
      <c r="GY692"/>
      <c r="GZ692"/>
      <c r="HA692"/>
      <c r="HB692"/>
      <c r="HC692"/>
      <c r="HD692"/>
      <c r="HE692"/>
      <c r="HF692"/>
      <c r="HG692"/>
      <c r="HH692"/>
      <c r="HI692"/>
      <c r="HJ692"/>
      <c r="HK692"/>
      <c r="HL692"/>
      <c r="HM692"/>
      <c r="HN692"/>
      <c r="HO692"/>
      <c r="HP692"/>
      <c r="HQ692"/>
      <c r="HR692"/>
      <c r="HS692"/>
      <c r="HT692"/>
      <c r="HU692"/>
      <c r="HV692"/>
      <c r="HW692"/>
      <c r="HX692"/>
      <c r="HY692"/>
      <c r="HZ692"/>
      <c r="IA692"/>
      <c r="IB692"/>
      <c r="IC692"/>
      <c r="ID692"/>
      <c r="IE692"/>
      <c r="IF692"/>
      <c r="IG692"/>
      <c r="IH692"/>
      <c r="II692"/>
      <c r="IJ692"/>
      <c r="IK692"/>
      <c r="IL692"/>
      <c r="IM692"/>
      <c r="IN692"/>
      <c r="IO692"/>
      <c r="IP692"/>
      <c r="IQ692"/>
      <c r="IR692"/>
      <c r="IS692"/>
      <c r="IT692"/>
      <c r="IU692"/>
      <c r="IV692"/>
    </row>
    <row r="693" spans="1:256" s="5" customFormat="1" hidden="1" outlineLevel="2" x14ac:dyDescent="0.2">
      <c r="A693" s="18"/>
      <c r="B693" s="18"/>
      <c r="C693" s="36"/>
      <c r="D693" s="485"/>
      <c r="E693" s="283">
        <v>4</v>
      </c>
      <c r="F693" s="38"/>
      <c r="G693" s="306"/>
      <c r="H693" s="308"/>
      <c r="I693" s="308"/>
      <c r="J693" s="307"/>
      <c r="K693" s="164">
        <f>IF(A17taxstdlife="n/a","n/a",IF(K$3&gt;(A17taxstdlife+$E693),((Input!$J$159+Input!$J$125)*$J$7)-SUM($J693:J693),((Input!$J$159+Input!$J$125)*$J$7)/A17taxstdlife))</f>
        <v>0.4504218118057734</v>
      </c>
      <c r="L693" s="164">
        <f>IF(A17taxstdlife="n/a","n/a",IF(L$3&gt;(A17taxstdlife+$E693),((Input!$J$159+Input!$J$125)*$J$7)-SUM($J693:K693),((Input!$J$159+Input!$J$125)*$J$7)/A17taxstdlife))</f>
        <v>0.4504218118057734</v>
      </c>
      <c r="M693" s="164">
        <f>IF(A17taxstdlife="n/a","n/a",IF(M$3&gt;(A17taxstdlife+$E693),((Input!$J$159+Input!$J$125)*$J$7)-SUM($J693:L693),((Input!$J$159+Input!$J$125)*$J$7)/A17taxstdlife))</f>
        <v>0.4504218118057734</v>
      </c>
      <c r="N693" s="164">
        <f>IF(A17taxstdlife="n/a","n/a",IF(N$3&gt;(A17taxstdlife+$E693),((Input!$J$159+Input!$J$125)*$J$7)-SUM($J693:M693),((Input!$J$159+Input!$J$125)*$J$7)/A17taxstdlife))</f>
        <v>0.4504218118057734</v>
      </c>
      <c r="O693" s="164">
        <f>IF(A17taxstdlife="n/a","n/a",IF(O$3&gt;(A17taxstdlife+$E693),((Input!$J$159+Input!$J$125)*$J$7)-SUM($J693:N693),((Input!$J$159+Input!$J$125)*$J$7)/A17taxstdlife))</f>
        <v>0.4504218118057734</v>
      </c>
      <c r="P693" s="164">
        <f>IF(A17taxstdlife="n/a","n/a",IF(P$3&gt;(A17taxstdlife+$E693),((Input!$J$159+Input!$J$125)*$J$7)-SUM($J693:O693),((Input!$J$159+Input!$J$125)*$J$7)/A17taxstdlife))</f>
        <v>0.4504218118057734</v>
      </c>
      <c r="Q693" s="164">
        <f>IF(A17taxstdlife="n/a","n/a",IF(Q$3&gt;(A17taxstdlife+$E693),((Input!$J$159+Input!$J$125)*$J$7)-SUM($J693:P693),((Input!$J$159+Input!$J$125)*$J$7)/A17taxstdlife))</f>
        <v>0.4504218118057734</v>
      </c>
      <c r="R693" s="164">
        <f>IF(A17taxstdlife="n/a","n/a",IF(R$3&gt;(A17taxstdlife+$E693),((Input!$J$159+Input!$J$125)*$J$7)-SUM($J693:Q693),((Input!$J$159+Input!$J$125)*$J$7)/A17taxstdlife))</f>
        <v>4.4408920985006262E-16</v>
      </c>
      <c r="S693" s="164">
        <f>IF(A17taxstdlife="n/a","n/a",IF(S$3&gt;(A17taxstdlife+$E693),((Input!$J$159+Input!$J$125)*$J$7)-SUM($J693:R693),((Input!$J$159+Input!$J$125)*$J$7)/A17taxstdlife))</f>
        <v>0</v>
      </c>
      <c r="T693" s="164">
        <f>IF(A17taxstdlife="n/a","n/a",IF(T$3&gt;(A17taxstdlife+$E693),((Input!$J$159+Input!$J$125)*$J$7)-SUM($J693:S693),((Input!$J$159+Input!$J$125)*$J$7)/A17taxstdlife))</f>
        <v>0</v>
      </c>
      <c r="U693" s="164">
        <f>IF(A17taxstdlife="n/a","n/a",IF(U$3&gt;(A17taxstdlife+$E693),((Input!$J$159+Input!$J$125)*$J$7)-SUM($J693:T693),((Input!$J$159+Input!$J$125)*$J$7)/A17taxstdlife))</f>
        <v>0</v>
      </c>
      <c r="V693" s="164">
        <f>IF(A17taxstdlife="n/a","n/a",IF(V$3&gt;(A17taxstdlife+$E693),((Input!$J$159+Input!$J$125)*$J$7)-SUM($J693:U693),((Input!$J$159+Input!$J$125)*$J$7)/A17taxstdlife))</f>
        <v>0</v>
      </c>
      <c r="W693" s="164">
        <f>IF(A17taxstdlife="n/a","n/a",IF(W$3&gt;(A17taxstdlife+$E693),((Input!$J$159+Input!$J$125)*$J$7)-SUM($J693:V693),((Input!$J$159+Input!$J$125)*$J$7)/A17taxstdlife))</f>
        <v>0</v>
      </c>
      <c r="X693" s="164">
        <f>IF(A17taxstdlife="n/a","n/a",IF(X$3&gt;(A17taxstdlife+$E693),((Input!$J$159+Input!$J$125)*$J$7)-SUM($J693:W693),((Input!$J$159+Input!$J$125)*$J$7)/A17taxstdlife))</f>
        <v>0</v>
      </c>
      <c r="Y693" s="164">
        <f>IF(A17taxstdlife="n/a","n/a",IF(Y$3&gt;(A17taxstdlife+$E693),((Input!$J$159+Input!$J$125)*$J$7)-SUM($J693:X693),((Input!$J$159+Input!$J$125)*$J$7)/A17taxstdlife))</f>
        <v>0</v>
      </c>
      <c r="Z693" s="164">
        <f>IF(A17taxstdlife="n/a","n/a",IF(Z$3&gt;(A17taxstdlife+$E693),((Input!$J$159+Input!$J$125)*$J$7)-SUM($J693:Y693),((Input!$J$159+Input!$J$125)*$J$7)/A17taxstdlife))</f>
        <v>0</v>
      </c>
      <c r="AA693" s="164">
        <f>IF(A17taxstdlife="n/a","n/a",IF(AA$3&gt;(A17taxstdlife+$E693),((Input!$J$159+Input!$J$125)*$J$7)-SUM($J693:Z693),((Input!$J$159+Input!$J$125)*$J$7)/A17taxstdlife))</f>
        <v>0</v>
      </c>
      <c r="AB693" s="164">
        <f>IF(A17taxstdlife="n/a","n/a",IF(AB$3&gt;(A17taxstdlife+$E693),((Input!$J$159+Input!$J$125)*$J$7)-SUM($J693:AA693),((Input!$J$159+Input!$J$125)*$J$7)/A17taxstdlife))</f>
        <v>0</v>
      </c>
      <c r="AC693" s="164">
        <f>IF(A17taxstdlife="n/a","n/a",IF(AC$3&gt;(A17taxstdlife+$E693),((Input!$J$159+Input!$J$125)*$J$7)-SUM($J693:AB693),((Input!$J$159+Input!$J$125)*$J$7)/A17taxstdlife))</f>
        <v>0</v>
      </c>
      <c r="AD693" s="164">
        <f>IF(A17taxstdlife="n/a","n/a",IF(AD$3&gt;(A17taxstdlife+$E693),((Input!$J$159+Input!$J$125)*$J$7)-SUM($J693:AC693),((Input!$J$159+Input!$J$125)*$J$7)/A17taxstdlife))</f>
        <v>0</v>
      </c>
      <c r="AE693" s="164">
        <f>IF(A17taxstdlife="n/a","n/a",IF(AE$3&gt;(A17taxstdlife+$E693),((Input!$J$159+Input!$J$125)*$J$7)-SUM($J693:AD693),((Input!$J$159+Input!$J$125)*$J$7)/A17taxstdlife))</f>
        <v>0</v>
      </c>
      <c r="AF693" s="164">
        <f>IF(A17taxstdlife="n/a","n/a",IF(AF$3&gt;(A17taxstdlife+$E693),((Input!$J$159+Input!$J$125)*$J$7)-SUM($J693:AE693),((Input!$J$159+Input!$J$125)*$J$7)/A17taxstdlife))</f>
        <v>0</v>
      </c>
      <c r="AG693" s="164">
        <f>IF(A17taxstdlife="n/a","n/a",IF(AG$3&gt;(A17taxstdlife+$E693),((Input!$J$159+Input!$J$125)*$J$7)-SUM($J693:AF693),((Input!$J$159+Input!$J$125)*$J$7)/A17taxstdlife))</f>
        <v>0</v>
      </c>
      <c r="AH693" s="164">
        <f>IF(A17taxstdlife="n/a","n/a",IF(AH$3&gt;(A17taxstdlife+$E693),((Input!$J$159+Input!$J$125)*$J$7)-SUM($J693:AG693),((Input!$J$159+Input!$J$125)*$J$7)/A17taxstdlife))</f>
        <v>0</v>
      </c>
      <c r="AI693" s="164">
        <f>IF(A17taxstdlife="n/a","n/a",IF(AI$3&gt;(A17taxstdlife+$E693),((Input!$J$159+Input!$J$125)*$J$7)-SUM($J693:AH693),((Input!$J$159+Input!$J$125)*$J$7)/A17taxstdlife))</f>
        <v>0</v>
      </c>
      <c r="AJ693" s="164">
        <f>IF(A17taxstdlife="n/a","n/a",IF(AJ$3&gt;(A17taxstdlife+$E693),((Input!$J$159+Input!$J$125)*$J$7)-SUM($J693:AI693),((Input!$J$159+Input!$J$125)*$J$7)/A17taxstdlife))</f>
        <v>0</v>
      </c>
      <c r="AK693" s="164">
        <f>IF(A17taxstdlife="n/a","n/a",IF(AK$3&gt;(A17taxstdlife+$E693),((Input!$J$159+Input!$J$125)*$J$7)-SUM($J693:AJ693),((Input!$J$159+Input!$J$125)*$J$7)/A17taxstdlife))</f>
        <v>0</v>
      </c>
      <c r="AL693" s="164">
        <f>IF(A17taxstdlife="n/a","n/a",IF(AL$3&gt;(A17taxstdlife+$E693),((Input!$J$159+Input!$J$125)*$J$7)-SUM($J693:AK693),((Input!$J$159+Input!$J$125)*$J$7)/A17taxstdlife))</f>
        <v>0</v>
      </c>
      <c r="AM693" s="164">
        <f>IF(A17taxstdlife="n/a","n/a",IF(AM$3&gt;(A17taxstdlife+$E693),((Input!$J$159+Input!$J$125)*$J$7)-SUM($J693:AL693),((Input!$J$159+Input!$J$125)*$J$7)/A17taxstdlife))</f>
        <v>0</v>
      </c>
      <c r="AN693" s="164">
        <f>IF(A17taxstdlife="n/a","n/a",IF(AN$3&gt;(A17taxstdlife+$E693),((Input!$J$159+Input!$J$125)*$J$7)-SUM($J693:AM693),((Input!$J$159+Input!$J$125)*$J$7)/A17taxstdlife))</f>
        <v>0</v>
      </c>
      <c r="AO693" s="164">
        <f>IF(A17taxstdlife="n/a","n/a",IF(AO$3&gt;(A17taxstdlife+$E693),((Input!$J$159+Input!$J$125)*$J$7)-SUM($J693:AN693),((Input!$J$159+Input!$J$125)*$J$7)/A17taxstdlife))</f>
        <v>0</v>
      </c>
      <c r="AP693" s="164">
        <f>IF(A17taxstdlife="n/a","n/a",IF(AP$3&gt;(A17taxstdlife+$E693),((Input!$J$159+Input!$J$125)*$J$7)-SUM($J693:AO693),((Input!$J$159+Input!$J$125)*$J$7)/A17taxstdlife))</f>
        <v>0</v>
      </c>
      <c r="AQ693" s="164">
        <f>IF(A17taxstdlife="n/a","n/a",IF(AQ$3&gt;(A17taxstdlife+$E693),((Input!$J$159+Input!$J$125)*$J$7)-SUM($J693:AP693),((Input!$J$159+Input!$J$125)*$J$7)/A17taxstdlife))</f>
        <v>0</v>
      </c>
      <c r="AR693" s="164">
        <f>IF(A17taxstdlife="n/a","n/a",IF(AR$3&gt;(A17taxstdlife+$E693),((Input!$J$159+Input!$J$125)*$J$7)-SUM($J693:AQ693),((Input!$J$159+Input!$J$125)*$J$7)/A17taxstdlife))</f>
        <v>0</v>
      </c>
      <c r="AS693" s="164">
        <f>IF(A17taxstdlife="n/a","n/a",IF(AS$3&gt;(A17taxstdlife+$E693),((Input!$J$159+Input!$J$125)*$J$7)-SUM($J693:AR693),((Input!$J$159+Input!$J$125)*$J$7)/A17taxstdlife))</f>
        <v>0</v>
      </c>
      <c r="AT693" s="164">
        <f>IF(A17taxstdlife="n/a","n/a",IF(AT$3&gt;(A17taxstdlife+$E693),((Input!$J$159+Input!$J$125)*$J$7)-SUM($J693:AS693),((Input!$J$159+Input!$J$125)*$J$7)/A17taxstdlife))</f>
        <v>0</v>
      </c>
      <c r="AU693" s="164">
        <f>IF(A17taxstdlife="n/a","n/a",IF(AU$3&gt;(A17taxstdlife+$E693),((Input!$J$159+Input!$J$125)*$J$7)-SUM($J693:AT693),((Input!$J$159+Input!$J$125)*$J$7)/A17taxstdlife))</f>
        <v>0</v>
      </c>
      <c r="AV693" s="164">
        <f>IF(A17taxstdlife="n/a","n/a",IF(AV$3&gt;(A17taxstdlife+$E693),((Input!$J$159+Input!$J$125)*$J$7)-SUM($J693:AU693),((Input!$J$159+Input!$J$125)*$J$7)/A17taxstdlife))</f>
        <v>0</v>
      </c>
      <c r="AW693" s="164">
        <f>IF(A17taxstdlife="n/a","n/a",IF(AW$3&gt;(A17taxstdlife+$E693),((Input!$J$159+Input!$J$125)*$J$7)-SUM($J693:AV693),((Input!$J$159+Input!$J$125)*$J$7)/A17taxstdlife))</f>
        <v>0</v>
      </c>
      <c r="AX693" s="164">
        <f>IF(A17taxstdlife="n/a","n/a",IF(AX$3&gt;(A17taxstdlife+$E693),((Input!$J$159+Input!$J$125)*$J$7)-SUM($J693:AW693),((Input!$J$159+Input!$J$125)*$J$7)/A17taxstdlife))</f>
        <v>0</v>
      </c>
      <c r="AY693" s="164">
        <f>IF(A17taxstdlife="n/a","n/a",IF(AY$3&gt;(A17taxstdlife+$E693),((Input!$J$159+Input!$J$125)*$J$7)-SUM($J693:AX693),((Input!$J$159+Input!$J$125)*$J$7)/A17taxstdlife))</f>
        <v>0</v>
      </c>
      <c r="AZ693" s="164">
        <f>IF(A17taxstdlife="n/a","n/a",IF(AZ$3&gt;(A17taxstdlife+$E693),((Input!$J$159+Input!$J$125)*$J$7)-SUM($J693:AY693),((Input!$J$159+Input!$J$125)*$J$7)/A17taxstdlife))</f>
        <v>0</v>
      </c>
      <c r="BA693" s="164">
        <f>IF(A17taxstdlife="n/a","n/a",IF(BA$3&gt;(A17taxstdlife+$E693),((Input!$J$159+Input!$J$125)*$J$7)-SUM($J693:AZ693),((Input!$J$159+Input!$J$125)*$J$7)/A17taxstdlife))</f>
        <v>0</v>
      </c>
      <c r="BB693" s="164">
        <f>IF(A17taxstdlife="n/a","n/a",IF(BB$3&gt;(A17taxstdlife+$E693),((Input!$J$159+Input!$J$125)*$J$7)-SUM($J693:BA693),((Input!$J$159+Input!$J$125)*$J$7)/A17taxstdlife))</f>
        <v>0</v>
      </c>
      <c r="BC693" s="164">
        <f>IF(A17taxstdlife="n/a","n/a",IF(BC$3&gt;(A17taxstdlife+$E693),((Input!$J$159+Input!$J$125)*$J$7)-SUM($J693:BB693),((Input!$J$159+Input!$J$125)*$J$7)/A17taxstdlife))</f>
        <v>0</v>
      </c>
      <c r="BD693" s="164">
        <f>IF(A17taxstdlife="n/a","n/a",IF(BD$3&gt;(A17taxstdlife+$E693),((Input!$J$159+Input!$J$125)*$J$7)-SUM($J693:BC693),((Input!$J$159+Input!$J$125)*$J$7)/A17taxstdlife))</f>
        <v>0</v>
      </c>
      <c r="BE693" s="164">
        <f>IF(A17taxstdlife="n/a","n/a",IF(BE$3&gt;(A17taxstdlife+$E693),((Input!$J$159+Input!$J$125)*$J$7)-SUM($J693:BD693),((Input!$J$159+Input!$J$125)*$J$7)/A17taxstdlife))</f>
        <v>0</v>
      </c>
      <c r="BF693" s="164">
        <f>IF(A17taxstdlife="n/a","n/a",IF(BF$3&gt;(A17taxstdlife+$E693),((Input!$J$159+Input!$J$125)*$J$7)-SUM($J693:BE693),((Input!$J$159+Input!$J$125)*$J$7)/A17taxstdlife))</f>
        <v>0</v>
      </c>
      <c r="BG693" s="164">
        <f>IF(A17taxstdlife="n/a","n/a",IF(BG$3&gt;(A17taxstdlife+$E693),((Input!$J$159+Input!$J$125)*$J$7)-SUM($J693:BF693),((Input!$J$159+Input!$J$125)*$J$7)/A17taxstdlife))</f>
        <v>0</v>
      </c>
      <c r="BH693" s="164">
        <f>IF(A17taxstdlife="n/a","n/a",IF(BH$3&gt;(A17taxstdlife+$E693),((Input!$J$159+Input!$J$125)*$J$7)-SUM($J693:BG693),((Input!$J$159+Input!$J$125)*$J$7)/A17taxstdlife))</f>
        <v>0</v>
      </c>
      <c r="BI693" s="164">
        <f>IF(A17taxstdlife="n/a","n/a",IF(BI$3&gt;(A17taxstdlife+$E693),((Input!$J$159+Input!$J$125)*$J$7)-SUM($J693:BH693),((Input!$J$159+Input!$J$125)*$J$7)/A17taxstdlife))</f>
        <v>0</v>
      </c>
      <c r="BJ693" s="18"/>
      <c r="BK693" s="18"/>
      <c r="BL693"/>
      <c r="BM693"/>
      <c r="BN693"/>
      <c r="BO693"/>
      <c r="BP693"/>
      <c r="BQ693"/>
      <c r="BR693"/>
      <c r="BS693"/>
      <c r="BT693"/>
      <c r="BU693"/>
      <c r="BV693"/>
      <c r="BW693"/>
      <c r="BX693"/>
      <c r="BY693"/>
      <c r="BZ693"/>
      <c r="CA693"/>
      <c r="CB693"/>
      <c r="CC693"/>
      <c r="CD693"/>
      <c r="CE693"/>
      <c r="CF693"/>
      <c r="CG693"/>
      <c r="CH693"/>
      <c r="CI693"/>
      <c r="CJ693"/>
      <c r="CK693"/>
      <c r="CL693"/>
      <c r="CM693"/>
      <c r="CN693"/>
      <c r="CO693"/>
      <c r="CP693"/>
      <c r="CQ693"/>
      <c r="CR693"/>
      <c r="CS693"/>
      <c r="CT693"/>
      <c r="CU693"/>
      <c r="CV693"/>
      <c r="CW693"/>
      <c r="CX693"/>
      <c r="CY693"/>
      <c r="CZ693"/>
      <c r="DA693"/>
      <c r="DB693"/>
      <c r="DC693"/>
      <c r="DD693"/>
      <c r="DE693"/>
      <c r="DF693"/>
      <c r="DG693"/>
      <c r="DH693"/>
      <c r="DI693"/>
      <c r="DJ693"/>
      <c r="DK693"/>
      <c r="DL693"/>
      <c r="DM693"/>
      <c r="DN693"/>
      <c r="DO693"/>
      <c r="DP693"/>
      <c r="DQ693"/>
      <c r="DR693"/>
      <c r="DS693"/>
      <c r="DT693"/>
      <c r="DU693"/>
      <c r="DV693"/>
      <c r="DW693"/>
      <c r="DX693"/>
      <c r="DY693"/>
      <c r="DZ693"/>
      <c r="EA693"/>
      <c r="EB693"/>
      <c r="EC693"/>
      <c r="ED693"/>
      <c r="EE693"/>
      <c r="EF693"/>
      <c r="EG693"/>
      <c r="EH693"/>
      <c r="EI693"/>
      <c r="EJ693"/>
      <c r="EK693"/>
      <c r="EL693"/>
      <c r="EM693"/>
      <c r="EN693"/>
      <c r="EO693"/>
      <c r="EP693"/>
      <c r="EQ693"/>
      <c r="ER693"/>
      <c r="ES693"/>
      <c r="ET693"/>
      <c r="EU693"/>
      <c r="EV693"/>
      <c r="EW693"/>
      <c r="EX693"/>
      <c r="EY693"/>
      <c r="EZ693"/>
      <c r="FA693"/>
      <c r="FB693"/>
      <c r="FC693"/>
      <c r="FD693"/>
      <c r="FE693"/>
      <c r="FF693"/>
      <c r="FG693"/>
      <c r="FH693"/>
      <c r="FI693"/>
      <c r="FJ693"/>
      <c r="FK693"/>
      <c r="FL693"/>
      <c r="FM693"/>
      <c r="FN693"/>
      <c r="FO693"/>
      <c r="FP693"/>
      <c r="FQ693"/>
      <c r="FR693"/>
      <c r="FS693"/>
      <c r="FT693"/>
      <c r="FU693"/>
      <c r="FV693"/>
      <c r="FW693"/>
      <c r="FX693"/>
      <c r="FY693"/>
      <c r="FZ693"/>
      <c r="GA693"/>
      <c r="GB693"/>
      <c r="GC693"/>
      <c r="GD693"/>
      <c r="GE693"/>
      <c r="GF693"/>
      <c r="GG693"/>
      <c r="GH693"/>
      <c r="GI693"/>
      <c r="GJ693"/>
      <c r="GK693"/>
      <c r="GL693"/>
      <c r="GM693"/>
      <c r="GN693"/>
      <c r="GO693"/>
      <c r="GP693"/>
      <c r="GQ693"/>
      <c r="GR693"/>
      <c r="GS693"/>
      <c r="GT693"/>
      <c r="GU693"/>
      <c r="GV693"/>
      <c r="GW693"/>
      <c r="GX693"/>
      <c r="GY693"/>
      <c r="GZ693"/>
      <c r="HA693"/>
      <c r="HB693"/>
      <c r="HC693"/>
      <c r="HD693"/>
      <c r="HE693"/>
      <c r="HF693"/>
      <c r="HG693"/>
      <c r="HH693"/>
      <c r="HI693"/>
      <c r="HJ693"/>
      <c r="HK693"/>
      <c r="HL693"/>
      <c r="HM693"/>
      <c r="HN693"/>
      <c r="HO693"/>
      <c r="HP693"/>
      <c r="HQ693"/>
      <c r="HR693"/>
      <c r="HS693"/>
      <c r="HT693"/>
      <c r="HU693"/>
      <c r="HV693"/>
      <c r="HW693"/>
      <c r="HX693"/>
      <c r="HY693"/>
      <c r="HZ693"/>
      <c r="IA693"/>
      <c r="IB693"/>
      <c r="IC693"/>
      <c r="ID693"/>
      <c r="IE693"/>
      <c r="IF693"/>
      <c r="IG693"/>
      <c r="IH693"/>
      <c r="II693"/>
      <c r="IJ693"/>
      <c r="IK693"/>
      <c r="IL693"/>
      <c r="IM693"/>
      <c r="IN693"/>
      <c r="IO693"/>
      <c r="IP693"/>
      <c r="IQ693"/>
      <c r="IR693"/>
      <c r="IS693"/>
      <c r="IT693"/>
      <c r="IU693"/>
      <c r="IV693"/>
    </row>
    <row r="694" spans="1:256" s="5" customFormat="1" hidden="1" outlineLevel="2" x14ac:dyDescent="0.2">
      <c r="A694" s="18"/>
      <c r="B694" s="18"/>
      <c r="C694" s="36"/>
      <c r="D694" s="485"/>
      <c r="E694" s="283">
        <v>5</v>
      </c>
      <c r="F694" s="38"/>
      <c r="G694" s="306"/>
      <c r="H694" s="308"/>
      <c r="I694" s="308"/>
      <c r="J694" s="308"/>
      <c r="K694" s="307"/>
      <c r="L694" s="164">
        <f>IF(A17taxstdlife="n/a","n/a",IF(L$3&gt;(A17taxstdlife+$E694),((Input!$K$159+Input!$K$125)*$K$7)-SUM($K694:K694),((Input!$K$159+Input!$K$125)*$K$7)/A17taxstdlife))</f>
        <v>0.42174706020677971</v>
      </c>
      <c r="M694" s="164">
        <f>IF(A17taxstdlife="n/a","n/a",IF(M$3&gt;(A17taxstdlife+$E694),((Input!$K$159+Input!$K$125)*$K$7)-SUM($K694:L694),((Input!$K$159+Input!$K$125)*$K$7)/A17taxstdlife))</f>
        <v>0.42174706020677971</v>
      </c>
      <c r="N694" s="164">
        <f>IF(A17taxstdlife="n/a","n/a",IF(N$3&gt;(A17taxstdlife+$E694),((Input!$K$159+Input!$K$125)*$K$7)-SUM($K694:M694),((Input!$K$159+Input!$K$125)*$K$7)/A17taxstdlife))</f>
        <v>0.42174706020677971</v>
      </c>
      <c r="O694" s="164">
        <f>IF(A17taxstdlife="n/a","n/a",IF(O$3&gt;(A17taxstdlife+$E694),((Input!$K$159+Input!$K$125)*$K$7)-SUM($K694:N694),((Input!$K$159+Input!$K$125)*$K$7)/A17taxstdlife))</f>
        <v>0.42174706020677971</v>
      </c>
      <c r="P694" s="164">
        <f>IF(A17taxstdlife="n/a","n/a",IF(P$3&gt;(A17taxstdlife+$E694),((Input!$K$159+Input!$K$125)*$K$7)-SUM($K694:O694),((Input!$K$159+Input!$K$125)*$K$7)/A17taxstdlife))</f>
        <v>0.42174706020677971</v>
      </c>
      <c r="Q694" s="164">
        <f>IF(A17taxstdlife="n/a","n/a",IF(Q$3&gt;(A17taxstdlife+$E694),((Input!$K$159+Input!$K$125)*$K$7)-SUM($K694:P694),((Input!$K$159+Input!$K$125)*$K$7)/A17taxstdlife))</f>
        <v>0.42174706020677971</v>
      </c>
      <c r="R694" s="164">
        <f>IF(A17taxstdlife="n/a","n/a",IF(R$3&gt;(A17taxstdlife+$E694),((Input!$K$159+Input!$K$125)*$K$7)-SUM($K694:Q694),((Input!$K$159+Input!$K$125)*$K$7)/A17taxstdlife))</f>
        <v>0.42174706020677971</v>
      </c>
      <c r="S694" s="164">
        <f>IF(A17taxstdlife="n/a","n/a",IF(S$3&gt;(A17taxstdlife+$E694),((Input!$K$159+Input!$K$125)*$K$7)-SUM($K694:R694),((Input!$K$159+Input!$K$125)*$K$7)/A17taxstdlife))</f>
        <v>-4.4408920985006262E-16</v>
      </c>
      <c r="T694" s="164">
        <f>IF(A17taxstdlife="n/a","n/a",IF(T$3&gt;(A17taxstdlife+$E694),((Input!$K$159+Input!$K$125)*$K$7)-SUM($K694:S694),((Input!$K$159+Input!$K$125)*$K$7)/A17taxstdlife))</f>
        <v>0</v>
      </c>
      <c r="U694" s="164">
        <f>IF(A17taxstdlife="n/a","n/a",IF(U$3&gt;(A17taxstdlife+$E694),((Input!$K$159+Input!$K$125)*$K$7)-SUM($K694:T694),((Input!$K$159+Input!$K$125)*$K$7)/A17taxstdlife))</f>
        <v>0</v>
      </c>
      <c r="V694" s="164">
        <f>IF(A17taxstdlife="n/a","n/a",IF(V$3&gt;(A17taxstdlife+$E694),((Input!$K$159+Input!$K$125)*$K$7)-SUM($K694:U694),((Input!$K$159+Input!$K$125)*$K$7)/A17taxstdlife))</f>
        <v>0</v>
      </c>
      <c r="W694" s="164">
        <f>IF(A17taxstdlife="n/a","n/a",IF(W$3&gt;(A17taxstdlife+$E694),((Input!$K$159+Input!$K$125)*$K$7)-SUM($K694:V694),((Input!$K$159+Input!$K$125)*$K$7)/A17taxstdlife))</f>
        <v>0</v>
      </c>
      <c r="X694" s="164">
        <f>IF(A17taxstdlife="n/a","n/a",IF(X$3&gt;(A17taxstdlife+$E694),((Input!$K$159+Input!$K$125)*$K$7)-SUM($K694:W694),((Input!$K$159+Input!$K$125)*$K$7)/A17taxstdlife))</f>
        <v>0</v>
      </c>
      <c r="Y694" s="164">
        <f>IF(A17taxstdlife="n/a","n/a",IF(Y$3&gt;(A17taxstdlife+$E694),((Input!$K$159+Input!$K$125)*$K$7)-SUM($K694:X694),((Input!$K$159+Input!$K$125)*$K$7)/A17taxstdlife))</f>
        <v>0</v>
      </c>
      <c r="Z694" s="164">
        <f>IF(A17taxstdlife="n/a","n/a",IF(Z$3&gt;(A17taxstdlife+$E694),((Input!$K$159+Input!$K$125)*$K$7)-SUM($K694:Y694),((Input!$K$159+Input!$K$125)*$K$7)/A17taxstdlife))</f>
        <v>0</v>
      </c>
      <c r="AA694" s="164">
        <f>IF(A17taxstdlife="n/a","n/a",IF(AA$3&gt;(A17taxstdlife+$E694),((Input!$K$159+Input!$K$125)*$K$7)-SUM($K694:Z694),((Input!$K$159+Input!$K$125)*$K$7)/A17taxstdlife))</f>
        <v>0</v>
      </c>
      <c r="AB694" s="164">
        <f>IF(A17taxstdlife="n/a","n/a",IF(AB$3&gt;(A17taxstdlife+$E694),((Input!$K$159+Input!$K$125)*$K$7)-SUM($K694:AA694),((Input!$K$159+Input!$K$125)*$K$7)/A17taxstdlife))</f>
        <v>0</v>
      </c>
      <c r="AC694" s="164">
        <f>IF(A17taxstdlife="n/a","n/a",IF(AC$3&gt;(A17taxstdlife+$E694),((Input!$K$159+Input!$K$125)*$K$7)-SUM($K694:AB694),((Input!$K$159+Input!$K$125)*$K$7)/A17taxstdlife))</f>
        <v>0</v>
      </c>
      <c r="AD694" s="164">
        <f>IF(A17taxstdlife="n/a","n/a",IF(AD$3&gt;(A17taxstdlife+$E694),((Input!$K$159+Input!$K$125)*$K$7)-SUM($K694:AC694),((Input!$K$159+Input!$K$125)*$K$7)/A17taxstdlife))</f>
        <v>0</v>
      </c>
      <c r="AE694" s="164">
        <f>IF(A17taxstdlife="n/a","n/a",IF(AE$3&gt;(A17taxstdlife+$E694),((Input!$K$159+Input!$K$125)*$K$7)-SUM($K694:AD694),((Input!$K$159+Input!$K$125)*$K$7)/A17taxstdlife))</f>
        <v>0</v>
      </c>
      <c r="AF694" s="164">
        <f>IF(A17taxstdlife="n/a","n/a",IF(AF$3&gt;(A17taxstdlife+$E694),((Input!$K$159+Input!$K$125)*$K$7)-SUM($K694:AE694),((Input!$K$159+Input!$K$125)*$K$7)/A17taxstdlife))</f>
        <v>0</v>
      </c>
      <c r="AG694" s="164">
        <f>IF(A17taxstdlife="n/a","n/a",IF(AG$3&gt;(A17taxstdlife+$E694),((Input!$K$159+Input!$K$125)*$K$7)-SUM($K694:AF694),((Input!$K$159+Input!$K$125)*$K$7)/A17taxstdlife))</f>
        <v>0</v>
      </c>
      <c r="AH694" s="164">
        <f>IF(A17taxstdlife="n/a","n/a",IF(AH$3&gt;(A17taxstdlife+$E694),((Input!$K$159+Input!$K$125)*$K$7)-SUM($K694:AG694),((Input!$K$159+Input!$K$125)*$K$7)/A17taxstdlife))</f>
        <v>0</v>
      </c>
      <c r="AI694" s="164">
        <f>IF(A17taxstdlife="n/a","n/a",IF(AI$3&gt;(A17taxstdlife+$E694),((Input!$K$159+Input!$K$125)*$K$7)-SUM($K694:AH694),((Input!$K$159+Input!$K$125)*$K$7)/A17taxstdlife))</f>
        <v>0</v>
      </c>
      <c r="AJ694" s="164">
        <f>IF(A17taxstdlife="n/a","n/a",IF(AJ$3&gt;(A17taxstdlife+$E694),((Input!$K$159+Input!$K$125)*$K$7)-SUM($K694:AI694),((Input!$K$159+Input!$K$125)*$K$7)/A17taxstdlife))</f>
        <v>0</v>
      </c>
      <c r="AK694" s="164">
        <f>IF(A17taxstdlife="n/a","n/a",IF(AK$3&gt;(A17taxstdlife+$E694),((Input!$K$159+Input!$K$125)*$K$7)-SUM($K694:AJ694),((Input!$K$159+Input!$K$125)*$K$7)/A17taxstdlife))</f>
        <v>0</v>
      </c>
      <c r="AL694" s="164">
        <f>IF(A17taxstdlife="n/a","n/a",IF(AL$3&gt;(A17taxstdlife+$E694),((Input!$K$159+Input!$K$125)*$K$7)-SUM($K694:AK694),((Input!$K$159+Input!$K$125)*$K$7)/A17taxstdlife))</f>
        <v>0</v>
      </c>
      <c r="AM694" s="164">
        <f>IF(A17taxstdlife="n/a","n/a",IF(AM$3&gt;(A17taxstdlife+$E694),((Input!$K$159+Input!$K$125)*$K$7)-SUM($K694:AL694),((Input!$K$159+Input!$K$125)*$K$7)/A17taxstdlife))</f>
        <v>0</v>
      </c>
      <c r="AN694" s="164">
        <f>IF(A17taxstdlife="n/a","n/a",IF(AN$3&gt;(A17taxstdlife+$E694),((Input!$K$159+Input!$K$125)*$K$7)-SUM($K694:AM694),((Input!$K$159+Input!$K$125)*$K$7)/A17taxstdlife))</f>
        <v>0</v>
      </c>
      <c r="AO694" s="164">
        <f>IF(A17taxstdlife="n/a","n/a",IF(AO$3&gt;(A17taxstdlife+$E694),((Input!$K$159+Input!$K$125)*$K$7)-SUM($K694:AN694),((Input!$K$159+Input!$K$125)*$K$7)/A17taxstdlife))</f>
        <v>0</v>
      </c>
      <c r="AP694" s="164">
        <f>IF(A17taxstdlife="n/a","n/a",IF(AP$3&gt;(A17taxstdlife+$E694),((Input!$K$159+Input!$K$125)*$K$7)-SUM($K694:AO694),((Input!$K$159+Input!$K$125)*$K$7)/A17taxstdlife))</f>
        <v>0</v>
      </c>
      <c r="AQ694" s="164">
        <f>IF(A17taxstdlife="n/a","n/a",IF(AQ$3&gt;(A17taxstdlife+$E694),((Input!$K$159+Input!$K$125)*$K$7)-SUM($K694:AP694),((Input!$K$159+Input!$K$125)*$K$7)/A17taxstdlife))</f>
        <v>0</v>
      </c>
      <c r="AR694" s="164">
        <f>IF(A17taxstdlife="n/a","n/a",IF(AR$3&gt;(A17taxstdlife+$E694),((Input!$K$159+Input!$K$125)*$K$7)-SUM($K694:AQ694),((Input!$K$159+Input!$K$125)*$K$7)/A17taxstdlife))</f>
        <v>0</v>
      </c>
      <c r="AS694" s="164">
        <f>IF(A17taxstdlife="n/a","n/a",IF(AS$3&gt;(A17taxstdlife+$E694),((Input!$K$159+Input!$K$125)*$K$7)-SUM($K694:AR694),((Input!$K$159+Input!$K$125)*$K$7)/A17taxstdlife))</f>
        <v>0</v>
      </c>
      <c r="AT694" s="164">
        <f>IF(A17taxstdlife="n/a","n/a",IF(AT$3&gt;(A17taxstdlife+$E694),((Input!$K$159+Input!$K$125)*$K$7)-SUM($K694:AS694),((Input!$K$159+Input!$K$125)*$K$7)/A17taxstdlife))</f>
        <v>0</v>
      </c>
      <c r="AU694" s="164">
        <f>IF(A17taxstdlife="n/a","n/a",IF(AU$3&gt;(A17taxstdlife+$E694),((Input!$K$159+Input!$K$125)*$K$7)-SUM($K694:AT694),((Input!$K$159+Input!$K$125)*$K$7)/A17taxstdlife))</f>
        <v>0</v>
      </c>
      <c r="AV694" s="164">
        <f>IF(A17taxstdlife="n/a","n/a",IF(AV$3&gt;(A17taxstdlife+$E694),((Input!$K$159+Input!$K$125)*$K$7)-SUM($K694:AU694),((Input!$K$159+Input!$K$125)*$K$7)/A17taxstdlife))</f>
        <v>0</v>
      </c>
      <c r="AW694" s="164">
        <f>IF(A17taxstdlife="n/a","n/a",IF(AW$3&gt;(A17taxstdlife+$E694),((Input!$K$159+Input!$K$125)*$K$7)-SUM($K694:AV694),((Input!$K$159+Input!$K$125)*$K$7)/A17taxstdlife))</f>
        <v>0</v>
      </c>
      <c r="AX694" s="164">
        <f>IF(A17taxstdlife="n/a","n/a",IF(AX$3&gt;(A17taxstdlife+$E694),((Input!$K$159+Input!$K$125)*$K$7)-SUM($K694:AW694),((Input!$K$159+Input!$K$125)*$K$7)/A17taxstdlife))</f>
        <v>0</v>
      </c>
      <c r="AY694" s="164">
        <f>IF(A17taxstdlife="n/a","n/a",IF(AY$3&gt;(A17taxstdlife+$E694),((Input!$K$159+Input!$K$125)*$K$7)-SUM($K694:AX694),((Input!$K$159+Input!$K$125)*$K$7)/A17taxstdlife))</f>
        <v>0</v>
      </c>
      <c r="AZ694" s="164">
        <f>IF(A17taxstdlife="n/a","n/a",IF(AZ$3&gt;(A17taxstdlife+$E694),((Input!$K$159+Input!$K$125)*$K$7)-SUM($K694:AY694),((Input!$K$159+Input!$K$125)*$K$7)/A17taxstdlife))</f>
        <v>0</v>
      </c>
      <c r="BA694" s="164">
        <f>IF(A17taxstdlife="n/a","n/a",IF(BA$3&gt;(A17taxstdlife+$E694),((Input!$K$159+Input!$K$125)*$K$7)-SUM($K694:AZ694),((Input!$K$159+Input!$K$125)*$K$7)/A17taxstdlife))</f>
        <v>0</v>
      </c>
      <c r="BB694" s="164">
        <f>IF(A17taxstdlife="n/a","n/a",IF(BB$3&gt;(A17taxstdlife+$E694),((Input!$K$159+Input!$K$125)*$K$7)-SUM($K694:BA694),((Input!$K$159+Input!$K$125)*$K$7)/A17taxstdlife))</f>
        <v>0</v>
      </c>
      <c r="BC694" s="164">
        <f>IF(A17taxstdlife="n/a","n/a",IF(BC$3&gt;(A17taxstdlife+$E694),((Input!$K$159+Input!$K$125)*$K$7)-SUM($K694:BB694),((Input!$K$159+Input!$K$125)*$K$7)/A17taxstdlife))</f>
        <v>0</v>
      </c>
      <c r="BD694" s="164">
        <f>IF(A17taxstdlife="n/a","n/a",IF(BD$3&gt;(A17taxstdlife+$E694),((Input!$K$159+Input!$K$125)*$K$7)-SUM($K694:BC694),((Input!$K$159+Input!$K$125)*$K$7)/A17taxstdlife))</f>
        <v>0</v>
      </c>
      <c r="BE694" s="164">
        <f>IF(A17taxstdlife="n/a","n/a",IF(BE$3&gt;(A17taxstdlife+$E694),((Input!$K$159+Input!$K$125)*$K$7)-SUM($K694:BD694),((Input!$K$159+Input!$K$125)*$K$7)/A17taxstdlife))</f>
        <v>0</v>
      </c>
      <c r="BF694" s="164">
        <f>IF(A17taxstdlife="n/a","n/a",IF(BF$3&gt;(A17taxstdlife+$E694),((Input!$K$159+Input!$K$125)*$K$7)-SUM($K694:BE694),((Input!$K$159+Input!$K$125)*$K$7)/A17taxstdlife))</f>
        <v>0</v>
      </c>
      <c r="BG694" s="164">
        <f>IF(A17taxstdlife="n/a","n/a",IF(BG$3&gt;(A17taxstdlife+$E694),((Input!$K$159+Input!$K$125)*$K$7)-SUM($K694:BF694),((Input!$K$159+Input!$K$125)*$K$7)/A17taxstdlife))</f>
        <v>0</v>
      </c>
      <c r="BH694" s="164">
        <f>IF(A17taxstdlife="n/a","n/a",IF(BH$3&gt;(A17taxstdlife+$E694),((Input!$K$159+Input!$K$125)*$K$7)-SUM($K694:BG694),((Input!$K$159+Input!$K$125)*$K$7)/A17taxstdlife))</f>
        <v>0</v>
      </c>
      <c r="BI694" s="164">
        <f>IF(A17taxstdlife="n/a","n/a",IF(BI$3&gt;(A17taxstdlife+$E694),((Input!$K$159+Input!$K$125)*$K$7)-SUM($K694:BH694),((Input!$K$159+Input!$K$125)*$K$7)/A17taxstdlife))</f>
        <v>0</v>
      </c>
      <c r="BJ694" s="18"/>
      <c r="BK694" s="18"/>
      <c r="BL694"/>
      <c r="BM694"/>
      <c r="BN694"/>
      <c r="BO694"/>
      <c r="BP694"/>
      <c r="BQ694"/>
      <c r="BR694"/>
      <c r="BS694"/>
      <c r="BT694"/>
      <c r="BU694"/>
      <c r="BV694"/>
      <c r="BW694"/>
      <c r="BX694"/>
      <c r="BY694"/>
      <c r="BZ694"/>
      <c r="CA694"/>
      <c r="CB694"/>
      <c r="CC694"/>
      <c r="CD694"/>
      <c r="CE694"/>
      <c r="CF694"/>
      <c r="CG694"/>
      <c r="CH694"/>
      <c r="CI694"/>
      <c r="CJ694"/>
      <c r="CK694"/>
      <c r="CL694"/>
      <c r="CM694"/>
      <c r="CN694"/>
      <c r="CO694"/>
      <c r="CP694"/>
      <c r="CQ694"/>
      <c r="CR694"/>
      <c r="CS694"/>
      <c r="CT694"/>
      <c r="CU694"/>
      <c r="CV694"/>
      <c r="CW694"/>
      <c r="CX694"/>
      <c r="CY694"/>
      <c r="CZ694"/>
      <c r="DA694"/>
      <c r="DB694"/>
      <c r="DC694"/>
      <c r="DD694"/>
      <c r="DE694"/>
      <c r="DF694"/>
      <c r="DG694"/>
      <c r="DH694"/>
      <c r="DI694"/>
      <c r="DJ694"/>
      <c r="DK694"/>
      <c r="DL694"/>
      <c r="DM694"/>
      <c r="DN694"/>
      <c r="DO694"/>
      <c r="DP694"/>
      <c r="DQ694"/>
      <c r="DR694"/>
      <c r="DS694"/>
      <c r="DT694"/>
      <c r="DU694"/>
      <c r="DV694"/>
      <c r="DW694"/>
      <c r="DX694"/>
      <c r="DY694"/>
      <c r="DZ694"/>
      <c r="EA694"/>
      <c r="EB694"/>
      <c r="EC694"/>
      <c r="ED694"/>
      <c r="EE694"/>
      <c r="EF694"/>
      <c r="EG694"/>
      <c r="EH694"/>
      <c r="EI694"/>
      <c r="EJ694"/>
      <c r="EK694"/>
      <c r="EL694"/>
      <c r="EM694"/>
      <c r="EN694"/>
      <c r="EO694"/>
      <c r="EP694"/>
      <c r="EQ694"/>
      <c r="ER694"/>
      <c r="ES694"/>
      <c r="ET694"/>
      <c r="EU694"/>
      <c r="EV694"/>
      <c r="EW694"/>
      <c r="EX694"/>
      <c r="EY694"/>
      <c r="EZ694"/>
      <c r="FA694"/>
      <c r="FB694"/>
      <c r="FC694"/>
      <c r="FD694"/>
      <c r="FE694"/>
      <c r="FF694"/>
      <c r="FG694"/>
      <c r="FH694"/>
      <c r="FI694"/>
      <c r="FJ694"/>
      <c r="FK694"/>
      <c r="FL694"/>
      <c r="FM694"/>
      <c r="FN694"/>
      <c r="FO694"/>
      <c r="FP694"/>
      <c r="FQ694"/>
      <c r="FR694"/>
      <c r="FS694"/>
      <c r="FT694"/>
      <c r="FU694"/>
      <c r="FV694"/>
      <c r="FW694"/>
      <c r="FX694"/>
      <c r="FY694"/>
      <c r="FZ694"/>
      <c r="GA694"/>
      <c r="GB694"/>
      <c r="GC694"/>
      <c r="GD694"/>
      <c r="GE694"/>
      <c r="GF694"/>
      <c r="GG694"/>
      <c r="GH694"/>
      <c r="GI694"/>
      <c r="GJ694"/>
      <c r="GK694"/>
      <c r="GL694"/>
      <c r="GM694"/>
      <c r="GN694"/>
      <c r="GO694"/>
      <c r="GP694"/>
      <c r="GQ694"/>
      <c r="GR694"/>
      <c r="GS694"/>
      <c r="GT694"/>
      <c r="GU694"/>
      <c r="GV694"/>
      <c r="GW694"/>
      <c r="GX694"/>
      <c r="GY694"/>
      <c r="GZ694"/>
      <c r="HA694"/>
      <c r="HB694"/>
      <c r="HC694"/>
      <c r="HD694"/>
      <c r="HE694"/>
      <c r="HF694"/>
      <c r="HG694"/>
      <c r="HH694"/>
      <c r="HI694"/>
      <c r="HJ694"/>
      <c r="HK694"/>
      <c r="HL694"/>
      <c r="HM694"/>
      <c r="HN694"/>
      <c r="HO694"/>
      <c r="HP694"/>
      <c r="HQ694"/>
      <c r="HR694"/>
      <c r="HS694"/>
      <c r="HT694"/>
      <c r="HU694"/>
      <c r="HV694"/>
      <c r="HW694"/>
      <c r="HX694"/>
      <c r="HY694"/>
      <c r="HZ694"/>
      <c r="IA694"/>
      <c r="IB694"/>
      <c r="IC694"/>
      <c r="ID694"/>
      <c r="IE694"/>
      <c r="IF694"/>
      <c r="IG694"/>
      <c r="IH694"/>
      <c r="II694"/>
      <c r="IJ694"/>
      <c r="IK694"/>
      <c r="IL694"/>
      <c r="IM694"/>
      <c r="IN694"/>
      <c r="IO694"/>
      <c r="IP694"/>
      <c r="IQ694"/>
      <c r="IR694"/>
      <c r="IS694"/>
      <c r="IT694"/>
      <c r="IU694"/>
      <c r="IV694"/>
    </row>
    <row r="695" spans="1:256" s="5" customFormat="1" hidden="1" outlineLevel="2" x14ac:dyDescent="0.2">
      <c r="A695" s="18"/>
      <c r="B695" s="18"/>
      <c r="C695" s="36"/>
      <c r="D695" s="485"/>
      <c r="E695" s="283">
        <v>6</v>
      </c>
      <c r="F695" s="38"/>
      <c r="G695" s="306"/>
      <c r="H695" s="308"/>
      <c r="I695" s="308"/>
      <c r="J695" s="308"/>
      <c r="K695" s="308"/>
      <c r="L695" s="307"/>
      <c r="M695" s="164">
        <f>IF(A17taxstdlife="n/a","n/a",IF(M$3&gt;(A17taxstdlife+$E695),((Input!$L$159+Input!$L$125)*$L$7)-SUM($L695:L695),((Input!$L$159+Input!$L$125)*$L$7)/A17taxstdlife))</f>
        <v>0</v>
      </c>
      <c r="N695" s="164">
        <f>IF(A17taxstdlife="n/a","n/a",IF(N$3&gt;(A17taxstdlife+$E695),((Input!$L$159+Input!$L$125)*$L$7)-SUM($L695:M695),((Input!$L$159+Input!$L$125)*$L$7)/A17taxstdlife))</f>
        <v>0</v>
      </c>
      <c r="O695" s="164">
        <f>IF(A17taxstdlife="n/a","n/a",IF(O$3&gt;(A17taxstdlife+$E695),((Input!$L$159+Input!$L$125)*$L$7)-SUM($L695:N695),((Input!$L$159+Input!$L$125)*$L$7)/A17taxstdlife))</f>
        <v>0</v>
      </c>
      <c r="P695" s="164">
        <f>IF(A17taxstdlife="n/a","n/a",IF(P$3&gt;(A17taxstdlife+$E695),((Input!$L$159+Input!$L$125)*$L$7)-SUM($L695:O695),((Input!$L$159+Input!$L$125)*$L$7)/A17taxstdlife))</f>
        <v>0</v>
      </c>
      <c r="Q695" s="164">
        <f>IF(A17taxstdlife="n/a","n/a",IF(Q$3&gt;(A17taxstdlife+$E695),((Input!$L$159+Input!$L$125)*$L$7)-SUM($L695:P695),((Input!$L$159+Input!$L$125)*$L$7)/A17taxstdlife))</f>
        <v>0</v>
      </c>
      <c r="R695" s="164">
        <f>IF(A17taxstdlife="n/a","n/a",IF(R$3&gt;(A17taxstdlife+$E695),((Input!$L$159+Input!$L$125)*$L$7)-SUM($L695:Q695),((Input!$L$159+Input!$L$125)*$L$7)/A17taxstdlife))</f>
        <v>0</v>
      </c>
      <c r="S695" s="164">
        <f>IF(A17taxstdlife="n/a","n/a",IF(S$3&gt;(A17taxstdlife+$E695),((Input!$L$159+Input!$L$125)*$L$7)-SUM($L695:R695),((Input!$L$159+Input!$L$125)*$L$7)/A17taxstdlife))</f>
        <v>0</v>
      </c>
      <c r="T695" s="164">
        <f>IF(A17taxstdlife="n/a","n/a",IF(T$3&gt;(A17taxstdlife+$E695),((Input!$L$159+Input!$L$125)*$L$7)-SUM($L695:S695),((Input!$L$159+Input!$L$125)*$L$7)/A17taxstdlife))</f>
        <v>0</v>
      </c>
      <c r="U695" s="164">
        <f>IF(A17taxstdlife="n/a","n/a",IF(U$3&gt;(A17taxstdlife+$E695),((Input!$L$159+Input!$L$125)*$L$7)-SUM($L695:T695),((Input!$L$159+Input!$L$125)*$L$7)/A17taxstdlife))</f>
        <v>0</v>
      </c>
      <c r="V695" s="164">
        <f>IF(A17taxstdlife="n/a","n/a",IF(V$3&gt;(A17taxstdlife+$E695),((Input!$L$159+Input!$L$125)*$L$7)-SUM($L695:U695),((Input!$L$159+Input!$L$125)*$L$7)/A17taxstdlife))</f>
        <v>0</v>
      </c>
      <c r="W695" s="164">
        <f>IF(A17taxstdlife="n/a","n/a",IF(W$3&gt;(A17taxstdlife+$E695),((Input!$L$159+Input!$L$125)*$L$7)-SUM($L695:V695),((Input!$L$159+Input!$L$125)*$L$7)/A17taxstdlife))</f>
        <v>0</v>
      </c>
      <c r="X695" s="164">
        <f>IF(A17taxstdlife="n/a","n/a",IF(X$3&gt;(A17taxstdlife+$E695),((Input!$L$159+Input!$L$125)*$L$7)-SUM($L695:W695),((Input!$L$159+Input!$L$125)*$L$7)/A17taxstdlife))</f>
        <v>0</v>
      </c>
      <c r="Y695" s="164">
        <f>IF(A17taxstdlife="n/a","n/a",IF(Y$3&gt;(A17taxstdlife+$E695),((Input!$L$159+Input!$L$125)*$L$7)-SUM($L695:X695),((Input!$L$159+Input!$L$125)*$L$7)/A17taxstdlife))</f>
        <v>0</v>
      </c>
      <c r="Z695" s="164">
        <f>IF(A17taxstdlife="n/a","n/a",IF(Z$3&gt;(A17taxstdlife+$E695),((Input!$L$159+Input!$L$125)*$L$7)-SUM($L695:Y695),((Input!$L$159+Input!$L$125)*$L$7)/A17taxstdlife))</f>
        <v>0</v>
      </c>
      <c r="AA695" s="164">
        <f>IF(A17taxstdlife="n/a","n/a",IF(AA$3&gt;(A17taxstdlife+$E695),((Input!$L$159+Input!$L$125)*$L$7)-SUM($L695:Z695),((Input!$L$159+Input!$L$125)*$L$7)/A17taxstdlife))</f>
        <v>0</v>
      </c>
      <c r="AB695" s="164">
        <f>IF(A17taxstdlife="n/a","n/a",IF(AB$3&gt;(A17taxstdlife+$E695),((Input!$L$159+Input!$L$125)*$L$7)-SUM($L695:AA695),((Input!$L$159+Input!$L$125)*$L$7)/A17taxstdlife))</f>
        <v>0</v>
      </c>
      <c r="AC695" s="164">
        <f>IF(A17taxstdlife="n/a","n/a",IF(AC$3&gt;(A17taxstdlife+$E695),((Input!$L$159+Input!$L$125)*$L$7)-SUM($L695:AB695),((Input!$L$159+Input!$L$125)*$L$7)/A17taxstdlife))</f>
        <v>0</v>
      </c>
      <c r="AD695" s="164">
        <f>IF(A17taxstdlife="n/a","n/a",IF(AD$3&gt;(A17taxstdlife+$E695),((Input!$L$159+Input!$L$125)*$L$7)-SUM($L695:AC695),((Input!$L$159+Input!$L$125)*$L$7)/A17taxstdlife))</f>
        <v>0</v>
      </c>
      <c r="AE695" s="164">
        <f>IF(A17taxstdlife="n/a","n/a",IF(AE$3&gt;(A17taxstdlife+$E695),((Input!$L$159+Input!$L$125)*$L$7)-SUM($L695:AD695),((Input!$L$159+Input!$L$125)*$L$7)/A17taxstdlife))</f>
        <v>0</v>
      </c>
      <c r="AF695" s="164">
        <f>IF(A17taxstdlife="n/a","n/a",IF(AF$3&gt;(A17taxstdlife+$E695),((Input!$L$159+Input!$L$125)*$L$7)-SUM($L695:AE695),((Input!$L$159+Input!$L$125)*$L$7)/A17taxstdlife))</f>
        <v>0</v>
      </c>
      <c r="AG695" s="164">
        <f>IF(A17taxstdlife="n/a","n/a",IF(AG$3&gt;(A17taxstdlife+$E695),((Input!$L$159+Input!$L$125)*$L$7)-SUM($L695:AF695),((Input!$L$159+Input!$L$125)*$L$7)/A17taxstdlife))</f>
        <v>0</v>
      </c>
      <c r="AH695" s="164">
        <f>IF(A17taxstdlife="n/a","n/a",IF(AH$3&gt;(A17taxstdlife+$E695),((Input!$L$159+Input!$L$125)*$L$7)-SUM($L695:AG695),((Input!$L$159+Input!$L$125)*$L$7)/A17taxstdlife))</f>
        <v>0</v>
      </c>
      <c r="AI695" s="164">
        <f>IF(A17taxstdlife="n/a","n/a",IF(AI$3&gt;(A17taxstdlife+$E695),((Input!$L$159+Input!$L$125)*$L$7)-SUM($L695:AH695),((Input!$L$159+Input!$L$125)*$L$7)/A17taxstdlife))</f>
        <v>0</v>
      </c>
      <c r="AJ695" s="164">
        <f>IF(A17taxstdlife="n/a","n/a",IF(AJ$3&gt;(A17taxstdlife+$E695),((Input!$L$159+Input!$L$125)*$L$7)-SUM($L695:AI695),((Input!$L$159+Input!$L$125)*$L$7)/A17taxstdlife))</f>
        <v>0</v>
      </c>
      <c r="AK695" s="164">
        <f>IF(A17taxstdlife="n/a","n/a",IF(AK$3&gt;(A17taxstdlife+$E695),((Input!$L$159+Input!$L$125)*$L$7)-SUM($L695:AJ695),((Input!$L$159+Input!$L$125)*$L$7)/A17taxstdlife))</f>
        <v>0</v>
      </c>
      <c r="AL695" s="164">
        <f>IF(A17taxstdlife="n/a","n/a",IF(AL$3&gt;(A17taxstdlife+$E695),((Input!$L$159+Input!$L$125)*$L$7)-SUM($L695:AK695),((Input!$L$159+Input!$L$125)*$L$7)/A17taxstdlife))</f>
        <v>0</v>
      </c>
      <c r="AM695" s="164">
        <f>IF(A17taxstdlife="n/a","n/a",IF(AM$3&gt;(A17taxstdlife+$E695),((Input!$L$159+Input!$L$125)*$L$7)-SUM($L695:AL695),((Input!$L$159+Input!$L$125)*$L$7)/A17taxstdlife))</f>
        <v>0</v>
      </c>
      <c r="AN695" s="164">
        <f>IF(A17taxstdlife="n/a","n/a",IF(AN$3&gt;(A17taxstdlife+$E695),((Input!$L$159+Input!$L$125)*$L$7)-SUM($L695:AM695),((Input!$L$159+Input!$L$125)*$L$7)/A17taxstdlife))</f>
        <v>0</v>
      </c>
      <c r="AO695" s="164">
        <f>IF(A17taxstdlife="n/a","n/a",IF(AO$3&gt;(A17taxstdlife+$E695),((Input!$L$159+Input!$L$125)*$L$7)-SUM($L695:AN695),((Input!$L$159+Input!$L$125)*$L$7)/A17taxstdlife))</f>
        <v>0</v>
      </c>
      <c r="AP695" s="164">
        <f>IF(A17taxstdlife="n/a","n/a",IF(AP$3&gt;(A17taxstdlife+$E695),((Input!$L$159+Input!$L$125)*$L$7)-SUM($L695:AO695),((Input!$L$159+Input!$L$125)*$L$7)/A17taxstdlife))</f>
        <v>0</v>
      </c>
      <c r="AQ695" s="164">
        <f>IF(A17taxstdlife="n/a","n/a",IF(AQ$3&gt;(A17taxstdlife+$E695),((Input!$L$159+Input!$L$125)*$L$7)-SUM($L695:AP695),((Input!$L$159+Input!$L$125)*$L$7)/A17taxstdlife))</f>
        <v>0</v>
      </c>
      <c r="AR695" s="164">
        <f>IF(A17taxstdlife="n/a","n/a",IF(AR$3&gt;(A17taxstdlife+$E695),((Input!$L$159+Input!$L$125)*$L$7)-SUM($L695:AQ695),((Input!$L$159+Input!$L$125)*$L$7)/A17taxstdlife))</f>
        <v>0</v>
      </c>
      <c r="AS695" s="164">
        <f>IF(A17taxstdlife="n/a","n/a",IF(AS$3&gt;(A17taxstdlife+$E695),((Input!$L$159+Input!$L$125)*$L$7)-SUM($L695:AR695),((Input!$L$159+Input!$L$125)*$L$7)/A17taxstdlife))</f>
        <v>0</v>
      </c>
      <c r="AT695" s="164">
        <f>IF(A17taxstdlife="n/a","n/a",IF(AT$3&gt;(A17taxstdlife+$E695),((Input!$L$159+Input!$L$125)*$L$7)-SUM($L695:AS695),((Input!$L$159+Input!$L$125)*$L$7)/A17taxstdlife))</f>
        <v>0</v>
      </c>
      <c r="AU695" s="164">
        <f>IF(A17taxstdlife="n/a","n/a",IF(AU$3&gt;(A17taxstdlife+$E695),((Input!$L$159+Input!$L$125)*$L$7)-SUM($L695:AT695),((Input!$L$159+Input!$L$125)*$L$7)/A17taxstdlife))</f>
        <v>0</v>
      </c>
      <c r="AV695" s="164">
        <f>IF(A17taxstdlife="n/a","n/a",IF(AV$3&gt;(A17taxstdlife+$E695),((Input!$L$159+Input!$L$125)*$L$7)-SUM($L695:AU695),((Input!$L$159+Input!$L$125)*$L$7)/A17taxstdlife))</f>
        <v>0</v>
      </c>
      <c r="AW695" s="164">
        <f>IF(A17taxstdlife="n/a","n/a",IF(AW$3&gt;(A17taxstdlife+$E695),((Input!$L$159+Input!$L$125)*$L$7)-SUM($L695:AV695),((Input!$L$159+Input!$L$125)*$L$7)/A17taxstdlife))</f>
        <v>0</v>
      </c>
      <c r="AX695" s="164">
        <f>IF(A17taxstdlife="n/a","n/a",IF(AX$3&gt;(A17taxstdlife+$E695),((Input!$L$159+Input!$L$125)*$L$7)-SUM($L695:AW695),((Input!$L$159+Input!$L$125)*$L$7)/A17taxstdlife))</f>
        <v>0</v>
      </c>
      <c r="AY695" s="164">
        <f>IF(A17taxstdlife="n/a","n/a",IF(AY$3&gt;(A17taxstdlife+$E695),((Input!$L$159+Input!$L$125)*$L$7)-SUM($L695:AX695),((Input!$L$159+Input!$L$125)*$L$7)/A17taxstdlife))</f>
        <v>0</v>
      </c>
      <c r="AZ695" s="164">
        <f>IF(A17taxstdlife="n/a","n/a",IF(AZ$3&gt;(A17taxstdlife+$E695),((Input!$L$159+Input!$L$125)*$L$7)-SUM($L695:AY695),((Input!$L$159+Input!$L$125)*$L$7)/A17taxstdlife))</f>
        <v>0</v>
      </c>
      <c r="BA695" s="164">
        <f>IF(A17taxstdlife="n/a","n/a",IF(BA$3&gt;(A17taxstdlife+$E695),((Input!$L$159+Input!$L$125)*$L$7)-SUM($L695:AZ695),((Input!$L$159+Input!$L$125)*$L$7)/A17taxstdlife))</f>
        <v>0</v>
      </c>
      <c r="BB695" s="164">
        <f>IF(A17taxstdlife="n/a","n/a",IF(BB$3&gt;(A17taxstdlife+$E695),((Input!$L$159+Input!$L$125)*$L$7)-SUM($L695:BA695),((Input!$L$159+Input!$L$125)*$L$7)/A17taxstdlife))</f>
        <v>0</v>
      </c>
      <c r="BC695" s="164">
        <f>IF(A17taxstdlife="n/a","n/a",IF(BC$3&gt;(A17taxstdlife+$E695),((Input!$L$159+Input!$L$125)*$L$7)-SUM($L695:BB695),((Input!$L$159+Input!$L$125)*$L$7)/A17taxstdlife))</f>
        <v>0</v>
      </c>
      <c r="BD695" s="164">
        <f>IF(A17taxstdlife="n/a","n/a",IF(BD$3&gt;(A17taxstdlife+$E695),((Input!$L$159+Input!$L$125)*$L$7)-SUM($L695:BC695),((Input!$L$159+Input!$L$125)*$L$7)/A17taxstdlife))</f>
        <v>0</v>
      </c>
      <c r="BE695" s="164">
        <f>IF(A17taxstdlife="n/a","n/a",IF(BE$3&gt;(A17taxstdlife+$E695),((Input!$L$159+Input!$L$125)*$L$7)-SUM($L695:BD695),((Input!$L$159+Input!$L$125)*$L$7)/A17taxstdlife))</f>
        <v>0</v>
      </c>
      <c r="BF695" s="164">
        <f>IF(A17taxstdlife="n/a","n/a",IF(BF$3&gt;(A17taxstdlife+$E695),((Input!$L$159+Input!$L$125)*$L$7)-SUM($L695:BE695),((Input!$L$159+Input!$L$125)*$L$7)/A17taxstdlife))</f>
        <v>0</v>
      </c>
      <c r="BG695" s="164">
        <f>IF(A17taxstdlife="n/a","n/a",IF(BG$3&gt;(A17taxstdlife+$E695),((Input!$L$159+Input!$L$125)*$L$7)-SUM($L695:BF695),((Input!$L$159+Input!$L$125)*$L$7)/A17taxstdlife))</f>
        <v>0</v>
      </c>
      <c r="BH695" s="164">
        <f>IF(A17taxstdlife="n/a","n/a",IF(BH$3&gt;(A17taxstdlife+$E695),((Input!$L$159+Input!$L$125)*$L$7)-SUM($L695:BG695),((Input!$L$159+Input!$L$125)*$L$7)/A17taxstdlife))</f>
        <v>0</v>
      </c>
      <c r="BI695" s="164">
        <f>IF(A17taxstdlife="n/a","n/a",IF(BI$3&gt;(A17taxstdlife+$E695),((Input!$L$159+Input!$L$125)*$L$7)-SUM($L695:BH695),((Input!$L$159+Input!$L$125)*$L$7)/A17taxstdlife))</f>
        <v>0</v>
      </c>
      <c r="BJ695" s="18"/>
      <c r="BK695" s="18"/>
      <c r="BL695"/>
      <c r="BM695"/>
      <c r="BN695"/>
      <c r="BO695"/>
      <c r="BP695"/>
      <c r="BQ695"/>
      <c r="BR695"/>
      <c r="BS695"/>
      <c r="BT695"/>
      <c r="BU695"/>
      <c r="BV695"/>
      <c r="BW695"/>
      <c r="BX695"/>
      <c r="BY695"/>
      <c r="BZ695"/>
      <c r="CA695"/>
      <c r="CB695"/>
      <c r="CC695"/>
      <c r="CD695"/>
      <c r="CE695"/>
      <c r="CF695"/>
      <c r="CG695"/>
      <c r="CH695"/>
      <c r="CI695"/>
      <c r="CJ695"/>
      <c r="CK695"/>
      <c r="CL695"/>
      <c r="CM695"/>
      <c r="CN695"/>
      <c r="CO695"/>
      <c r="CP695"/>
      <c r="CQ695"/>
      <c r="CR695"/>
      <c r="CS695"/>
      <c r="CT695"/>
      <c r="CU695"/>
      <c r="CV695"/>
      <c r="CW695"/>
      <c r="CX695"/>
      <c r="CY695"/>
      <c r="CZ695"/>
      <c r="DA695"/>
      <c r="DB695"/>
      <c r="DC695"/>
      <c r="DD695"/>
      <c r="DE695"/>
      <c r="DF695"/>
      <c r="DG695"/>
      <c r="DH695"/>
      <c r="DI695"/>
      <c r="DJ695"/>
      <c r="DK695"/>
      <c r="DL695"/>
      <c r="DM695"/>
      <c r="DN695"/>
      <c r="DO695"/>
      <c r="DP695"/>
      <c r="DQ695"/>
      <c r="DR695"/>
      <c r="DS695"/>
      <c r="DT695"/>
      <c r="DU695"/>
      <c r="DV695"/>
      <c r="DW695"/>
      <c r="DX695"/>
      <c r="DY695"/>
      <c r="DZ695"/>
      <c r="EA695"/>
      <c r="EB695"/>
      <c r="EC695"/>
      <c r="ED695"/>
      <c r="EE695"/>
      <c r="EF695"/>
      <c r="EG695"/>
      <c r="EH695"/>
      <c r="EI695"/>
      <c r="EJ695"/>
      <c r="EK695"/>
      <c r="EL695"/>
      <c r="EM695"/>
      <c r="EN695"/>
      <c r="EO695"/>
      <c r="EP695"/>
      <c r="EQ695"/>
      <c r="ER695"/>
      <c r="ES695"/>
      <c r="ET695"/>
      <c r="EU695"/>
      <c r="EV695"/>
      <c r="EW695"/>
      <c r="EX695"/>
      <c r="EY695"/>
      <c r="EZ695"/>
      <c r="FA695"/>
      <c r="FB695"/>
      <c r="FC695"/>
      <c r="FD695"/>
      <c r="FE695"/>
      <c r="FF695"/>
      <c r="FG695"/>
      <c r="FH695"/>
      <c r="FI695"/>
      <c r="FJ695"/>
      <c r="FK695"/>
      <c r="FL695"/>
      <c r="FM695"/>
      <c r="FN695"/>
      <c r="FO695"/>
      <c r="FP695"/>
      <c r="FQ695"/>
      <c r="FR695"/>
      <c r="FS695"/>
      <c r="FT695"/>
      <c r="FU695"/>
      <c r="FV695"/>
      <c r="FW695"/>
      <c r="FX695"/>
      <c r="FY695"/>
      <c r="FZ695"/>
      <c r="GA695"/>
      <c r="GB695"/>
      <c r="GC695"/>
      <c r="GD695"/>
      <c r="GE695"/>
      <c r="GF695"/>
      <c r="GG695"/>
      <c r="GH695"/>
      <c r="GI695"/>
      <c r="GJ695"/>
      <c r="GK695"/>
      <c r="GL695"/>
      <c r="GM695"/>
      <c r="GN695"/>
      <c r="GO695"/>
      <c r="GP695"/>
      <c r="GQ695"/>
      <c r="GR695"/>
      <c r="GS695"/>
      <c r="GT695"/>
      <c r="GU695"/>
      <c r="GV695"/>
      <c r="GW695"/>
      <c r="GX695"/>
      <c r="GY695"/>
      <c r="GZ695"/>
      <c r="HA695"/>
      <c r="HB695"/>
      <c r="HC695"/>
      <c r="HD695"/>
      <c r="HE695"/>
      <c r="HF695"/>
      <c r="HG695"/>
      <c r="HH695"/>
      <c r="HI695"/>
      <c r="HJ695"/>
      <c r="HK695"/>
      <c r="HL695"/>
      <c r="HM695"/>
      <c r="HN695"/>
      <c r="HO695"/>
      <c r="HP695"/>
      <c r="HQ695"/>
      <c r="HR695"/>
      <c r="HS695"/>
      <c r="HT695"/>
      <c r="HU695"/>
      <c r="HV695"/>
      <c r="HW695"/>
      <c r="HX695"/>
      <c r="HY695"/>
      <c r="HZ695"/>
      <c r="IA695"/>
      <c r="IB695"/>
      <c r="IC695"/>
      <c r="ID695"/>
      <c r="IE695"/>
      <c r="IF695"/>
      <c r="IG695"/>
      <c r="IH695"/>
      <c r="II695"/>
      <c r="IJ695"/>
      <c r="IK695"/>
      <c r="IL695"/>
      <c r="IM695"/>
      <c r="IN695"/>
      <c r="IO695"/>
      <c r="IP695"/>
      <c r="IQ695"/>
      <c r="IR695"/>
      <c r="IS695"/>
      <c r="IT695"/>
      <c r="IU695"/>
      <c r="IV695"/>
    </row>
    <row r="696" spans="1:256" s="5" customFormat="1" hidden="1" outlineLevel="2" x14ac:dyDescent="0.2">
      <c r="A696" s="18"/>
      <c r="B696" s="18"/>
      <c r="C696" s="36"/>
      <c r="D696" s="485"/>
      <c r="E696" s="283">
        <v>7</v>
      </c>
      <c r="F696" s="38"/>
      <c r="G696" s="306"/>
      <c r="H696" s="308"/>
      <c r="I696" s="308"/>
      <c r="J696" s="308"/>
      <c r="K696" s="308"/>
      <c r="L696" s="308"/>
      <c r="M696" s="307"/>
      <c r="N696" s="164">
        <f>IF(A17taxstdlife="n/a","n/a",IF(N$3&gt;(A17taxstdlife+$E696),((Input!$M$159+Input!$M$125)*$M$7)-SUM($M696:M696),((Input!$M$159+Input!$M$125)*$M$7)/A17taxstdlife))</f>
        <v>0</v>
      </c>
      <c r="O696" s="164">
        <f>IF(A17taxstdlife="n/a","n/a",IF(O$3&gt;(A17taxstdlife+$E696),((Input!$M$159+Input!$M$125)*$M$7)-SUM($M696:N696),((Input!$M$159+Input!$M$125)*$M$7)/A17taxstdlife))</f>
        <v>0</v>
      </c>
      <c r="P696" s="164">
        <f>IF(A17taxstdlife="n/a","n/a",IF(P$3&gt;(A17taxstdlife+$E696),((Input!$M$159+Input!$M$125)*$M$7)-SUM($M696:O696),((Input!$M$159+Input!$M$125)*$M$7)/A17taxstdlife))</f>
        <v>0</v>
      </c>
      <c r="Q696" s="164">
        <f>IF(A17taxstdlife="n/a","n/a",IF(Q$3&gt;(A17taxstdlife+$E696),((Input!$M$159+Input!$M$125)*$M$7)-SUM($M696:P696),((Input!$M$159+Input!$M$125)*$M$7)/A17taxstdlife))</f>
        <v>0</v>
      </c>
      <c r="R696" s="164">
        <f>IF(A17taxstdlife="n/a","n/a",IF(R$3&gt;(A17taxstdlife+$E696),((Input!$M$159+Input!$M$125)*$M$7)-SUM($M696:Q696),((Input!$M$159+Input!$M$125)*$M$7)/A17taxstdlife))</f>
        <v>0</v>
      </c>
      <c r="S696" s="164">
        <f>IF(A17taxstdlife="n/a","n/a",IF(S$3&gt;(A17taxstdlife+$E696),((Input!$M$159+Input!$M$125)*$M$7)-SUM($M696:R696),((Input!$M$159+Input!$M$125)*$M$7)/A17taxstdlife))</f>
        <v>0</v>
      </c>
      <c r="T696" s="164">
        <f>IF(A17taxstdlife="n/a","n/a",IF(T$3&gt;(A17taxstdlife+$E696),((Input!$M$159+Input!$M$125)*$M$7)-SUM($M696:S696),((Input!$M$159+Input!$M$125)*$M$7)/A17taxstdlife))</f>
        <v>0</v>
      </c>
      <c r="U696" s="164">
        <f>IF(A17taxstdlife="n/a","n/a",IF(U$3&gt;(A17taxstdlife+$E696),((Input!$M$159+Input!$M$125)*$M$7)-SUM($M696:T696),((Input!$M$159+Input!$M$125)*$M$7)/A17taxstdlife))</f>
        <v>0</v>
      </c>
      <c r="V696" s="164">
        <f>IF(A17taxstdlife="n/a","n/a",IF(V$3&gt;(A17taxstdlife+$E696),((Input!$M$159+Input!$M$125)*$M$7)-SUM($M696:U696),((Input!$M$159+Input!$M$125)*$M$7)/A17taxstdlife))</f>
        <v>0</v>
      </c>
      <c r="W696" s="164">
        <f>IF(A17taxstdlife="n/a","n/a",IF(W$3&gt;(A17taxstdlife+$E696),((Input!$M$159+Input!$M$125)*$M$7)-SUM($M696:V696),((Input!$M$159+Input!$M$125)*$M$7)/A17taxstdlife))</f>
        <v>0</v>
      </c>
      <c r="X696" s="164">
        <f>IF(A17taxstdlife="n/a","n/a",IF(X$3&gt;(A17taxstdlife+$E696),((Input!$M$159+Input!$M$125)*$M$7)-SUM($M696:W696),((Input!$M$159+Input!$M$125)*$M$7)/A17taxstdlife))</f>
        <v>0</v>
      </c>
      <c r="Y696" s="164">
        <f>IF(A17taxstdlife="n/a","n/a",IF(Y$3&gt;(A17taxstdlife+$E696),((Input!$M$159+Input!$M$125)*$M$7)-SUM($M696:X696),((Input!$M$159+Input!$M$125)*$M$7)/A17taxstdlife))</f>
        <v>0</v>
      </c>
      <c r="Z696" s="164">
        <f>IF(A17taxstdlife="n/a","n/a",IF(Z$3&gt;(A17taxstdlife+$E696),((Input!$M$159+Input!$M$125)*$M$7)-SUM($M696:Y696),((Input!$M$159+Input!$M$125)*$M$7)/A17taxstdlife))</f>
        <v>0</v>
      </c>
      <c r="AA696" s="164">
        <f>IF(A17taxstdlife="n/a","n/a",IF(AA$3&gt;(A17taxstdlife+$E696),((Input!$M$159+Input!$M$125)*$M$7)-SUM($M696:Z696),((Input!$M$159+Input!$M$125)*$M$7)/A17taxstdlife))</f>
        <v>0</v>
      </c>
      <c r="AB696" s="164">
        <f>IF(A17taxstdlife="n/a","n/a",IF(AB$3&gt;(A17taxstdlife+$E696),((Input!$M$159+Input!$M$125)*$M$7)-SUM($M696:AA696),((Input!$M$159+Input!$M$125)*$M$7)/A17taxstdlife))</f>
        <v>0</v>
      </c>
      <c r="AC696" s="164">
        <f>IF(A17taxstdlife="n/a","n/a",IF(AC$3&gt;(A17taxstdlife+$E696),((Input!$M$159+Input!$M$125)*$M$7)-SUM($M696:AB696),((Input!$M$159+Input!$M$125)*$M$7)/A17taxstdlife))</f>
        <v>0</v>
      </c>
      <c r="AD696" s="164">
        <f>IF(A17taxstdlife="n/a","n/a",IF(AD$3&gt;(A17taxstdlife+$E696),((Input!$M$159+Input!$M$125)*$M$7)-SUM($M696:AC696),((Input!$M$159+Input!$M$125)*$M$7)/A17taxstdlife))</f>
        <v>0</v>
      </c>
      <c r="AE696" s="164">
        <f>IF(A17taxstdlife="n/a","n/a",IF(AE$3&gt;(A17taxstdlife+$E696),((Input!$M$159+Input!$M$125)*$M$7)-SUM($M696:AD696),((Input!$M$159+Input!$M$125)*$M$7)/A17taxstdlife))</f>
        <v>0</v>
      </c>
      <c r="AF696" s="164">
        <f>IF(A17taxstdlife="n/a","n/a",IF(AF$3&gt;(A17taxstdlife+$E696),((Input!$M$159+Input!$M$125)*$M$7)-SUM($M696:AE696),((Input!$M$159+Input!$M$125)*$M$7)/A17taxstdlife))</f>
        <v>0</v>
      </c>
      <c r="AG696" s="164">
        <f>IF(A17taxstdlife="n/a","n/a",IF(AG$3&gt;(A17taxstdlife+$E696),((Input!$M$159+Input!$M$125)*$M$7)-SUM($M696:AF696),((Input!$M$159+Input!$M$125)*$M$7)/A17taxstdlife))</f>
        <v>0</v>
      </c>
      <c r="AH696" s="164">
        <f>IF(A17taxstdlife="n/a","n/a",IF(AH$3&gt;(A17taxstdlife+$E696),((Input!$M$159+Input!$M$125)*$M$7)-SUM($M696:AG696),((Input!$M$159+Input!$M$125)*$M$7)/A17taxstdlife))</f>
        <v>0</v>
      </c>
      <c r="AI696" s="164">
        <f>IF(A17taxstdlife="n/a","n/a",IF(AI$3&gt;(A17taxstdlife+$E696),((Input!$M$159+Input!$M$125)*$M$7)-SUM($M696:AH696),((Input!$M$159+Input!$M$125)*$M$7)/A17taxstdlife))</f>
        <v>0</v>
      </c>
      <c r="AJ696" s="164">
        <f>IF(A17taxstdlife="n/a","n/a",IF(AJ$3&gt;(A17taxstdlife+$E696),((Input!$M$159+Input!$M$125)*$M$7)-SUM($M696:AI696),((Input!$M$159+Input!$M$125)*$M$7)/A17taxstdlife))</f>
        <v>0</v>
      </c>
      <c r="AK696" s="164">
        <f>IF(A17taxstdlife="n/a","n/a",IF(AK$3&gt;(A17taxstdlife+$E696),((Input!$M$159+Input!$M$125)*$M$7)-SUM($M696:AJ696),((Input!$M$159+Input!$M$125)*$M$7)/A17taxstdlife))</f>
        <v>0</v>
      </c>
      <c r="AL696" s="164">
        <f>IF(A17taxstdlife="n/a","n/a",IF(AL$3&gt;(A17taxstdlife+$E696),((Input!$M$159+Input!$M$125)*$M$7)-SUM($M696:AK696),((Input!$M$159+Input!$M$125)*$M$7)/A17taxstdlife))</f>
        <v>0</v>
      </c>
      <c r="AM696" s="164">
        <f>IF(A17taxstdlife="n/a","n/a",IF(AM$3&gt;(A17taxstdlife+$E696),((Input!$M$159+Input!$M$125)*$M$7)-SUM($M696:AL696),((Input!$M$159+Input!$M$125)*$M$7)/A17taxstdlife))</f>
        <v>0</v>
      </c>
      <c r="AN696" s="164">
        <f>IF(A17taxstdlife="n/a","n/a",IF(AN$3&gt;(A17taxstdlife+$E696),((Input!$M$159+Input!$M$125)*$M$7)-SUM($M696:AM696),((Input!$M$159+Input!$M$125)*$M$7)/A17taxstdlife))</f>
        <v>0</v>
      </c>
      <c r="AO696" s="164">
        <f>IF(A17taxstdlife="n/a","n/a",IF(AO$3&gt;(A17taxstdlife+$E696),((Input!$M$159+Input!$M$125)*$M$7)-SUM($M696:AN696),((Input!$M$159+Input!$M$125)*$M$7)/A17taxstdlife))</f>
        <v>0</v>
      </c>
      <c r="AP696" s="164">
        <f>IF(A17taxstdlife="n/a","n/a",IF(AP$3&gt;(A17taxstdlife+$E696),((Input!$M$159+Input!$M$125)*$M$7)-SUM($M696:AO696),((Input!$M$159+Input!$M$125)*$M$7)/A17taxstdlife))</f>
        <v>0</v>
      </c>
      <c r="AQ696" s="164">
        <f>IF(A17taxstdlife="n/a","n/a",IF(AQ$3&gt;(A17taxstdlife+$E696),((Input!$M$159+Input!$M$125)*$M$7)-SUM($M696:AP696),((Input!$M$159+Input!$M$125)*$M$7)/A17taxstdlife))</f>
        <v>0</v>
      </c>
      <c r="AR696" s="164">
        <f>IF(A17taxstdlife="n/a","n/a",IF(AR$3&gt;(A17taxstdlife+$E696),((Input!$M$159+Input!$M$125)*$M$7)-SUM($M696:AQ696),((Input!$M$159+Input!$M$125)*$M$7)/A17taxstdlife))</f>
        <v>0</v>
      </c>
      <c r="AS696" s="164">
        <f>IF(A17taxstdlife="n/a","n/a",IF(AS$3&gt;(A17taxstdlife+$E696),((Input!$M$159+Input!$M$125)*$M$7)-SUM($M696:AR696),((Input!$M$159+Input!$M$125)*$M$7)/A17taxstdlife))</f>
        <v>0</v>
      </c>
      <c r="AT696" s="164">
        <f>IF(A17taxstdlife="n/a","n/a",IF(AT$3&gt;(A17taxstdlife+$E696),((Input!$M$159+Input!$M$125)*$M$7)-SUM($M696:AS696),((Input!$M$159+Input!$M$125)*$M$7)/A17taxstdlife))</f>
        <v>0</v>
      </c>
      <c r="AU696" s="164">
        <f>IF(A17taxstdlife="n/a","n/a",IF(AU$3&gt;(A17taxstdlife+$E696),((Input!$M$159+Input!$M$125)*$M$7)-SUM($M696:AT696),((Input!$M$159+Input!$M$125)*$M$7)/A17taxstdlife))</f>
        <v>0</v>
      </c>
      <c r="AV696" s="164">
        <f>IF(A17taxstdlife="n/a","n/a",IF(AV$3&gt;(A17taxstdlife+$E696),((Input!$M$159+Input!$M$125)*$M$7)-SUM($M696:AU696),((Input!$M$159+Input!$M$125)*$M$7)/A17taxstdlife))</f>
        <v>0</v>
      </c>
      <c r="AW696" s="164">
        <f>IF(A17taxstdlife="n/a","n/a",IF(AW$3&gt;(A17taxstdlife+$E696),((Input!$M$159+Input!$M$125)*$M$7)-SUM($M696:AV696),((Input!$M$159+Input!$M$125)*$M$7)/A17taxstdlife))</f>
        <v>0</v>
      </c>
      <c r="AX696" s="164">
        <f>IF(A17taxstdlife="n/a","n/a",IF(AX$3&gt;(A17taxstdlife+$E696),((Input!$M$159+Input!$M$125)*$M$7)-SUM($M696:AW696),((Input!$M$159+Input!$M$125)*$M$7)/A17taxstdlife))</f>
        <v>0</v>
      </c>
      <c r="AY696" s="164">
        <f>IF(A17taxstdlife="n/a","n/a",IF(AY$3&gt;(A17taxstdlife+$E696),((Input!$M$159+Input!$M$125)*$M$7)-SUM($M696:AX696),((Input!$M$159+Input!$M$125)*$M$7)/A17taxstdlife))</f>
        <v>0</v>
      </c>
      <c r="AZ696" s="164">
        <f>IF(A17taxstdlife="n/a","n/a",IF(AZ$3&gt;(A17taxstdlife+$E696),((Input!$M$159+Input!$M$125)*$M$7)-SUM($M696:AY696),((Input!$M$159+Input!$M$125)*$M$7)/A17taxstdlife))</f>
        <v>0</v>
      </c>
      <c r="BA696" s="164">
        <f>IF(A17taxstdlife="n/a","n/a",IF(BA$3&gt;(A17taxstdlife+$E696),((Input!$M$159+Input!$M$125)*$M$7)-SUM($M696:AZ696),((Input!$M$159+Input!$M$125)*$M$7)/A17taxstdlife))</f>
        <v>0</v>
      </c>
      <c r="BB696" s="164">
        <f>IF(A17taxstdlife="n/a","n/a",IF(BB$3&gt;(A17taxstdlife+$E696),((Input!$M$159+Input!$M$125)*$M$7)-SUM($M696:BA696),((Input!$M$159+Input!$M$125)*$M$7)/A17taxstdlife))</f>
        <v>0</v>
      </c>
      <c r="BC696" s="164">
        <f>IF(A17taxstdlife="n/a","n/a",IF(BC$3&gt;(A17taxstdlife+$E696),((Input!$M$159+Input!$M$125)*$M$7)-SUM($M696:BB696),((Input!$M$159+Input!$M$125)*$M$7)/A17taxstdlife))</f>
        <v>0</v>
      </c>
      <c r="BD696" s="164">
        <f>IF(A17taxstdlife="n/a","n/a",IF(BD$3&gt;(A17taxstdlife+$E696),((Input!$M$159+Input!$M$125)*$M$7)-SUM($M696:BC696),((Input!$M$159+Input!$M$125)*$M$7)/A17taxstdlife))</f>
        <v>0</v>
      </c>
      <c r="BE696" s="164">
        <f>IF(A17taxstdlife="n/a","n/a",IF(BE$3&gt;(A17taxstdlife+$E696),((Input!$M$159+Input!$M$125)*$M$7)-SUM($M696:BD696),((Input!$M$159+Input!$M$125)*$M$7)/A17taxstdlife))</f>
        <v>0</v>
      </c>
      <c r="BF696" s="164">
        <f>IF(A17taxstdlife="n/a","n/a",IF(BF$3&gt;(A17taxstdlife+$E696),((Input!$M$159+Input!$M$125)*$M$7)-SUM($M696:BE696),((Input!$M$159+Input!$M$125)*$M$7)/A17taxstdlife))</f>
        <v>0</v>
      </c>
      <c r="BG696" s="164">
        <f>IF(A17taxstdlife="n/a","n/a",IF(BG$3&gt;(A17taxstdlife+$E696),((Input!$M$159+Input!$M$125)*$M$7)-SUM($M696:BF696),((Input!$M$159+Input!$M$125)*$M$7)/A17taxstdlife))</f>
        <v>0</v>
      </c>
      <c r="BH696" s="164">
        <f>IF(A17taxstdlife="n/a","n/a",IF(BH$3&gt;(A17taxstdlife+$E696),((Input!$M$159+Input!$M$125)*$M$7)-SUM($M696:BG696),((Input!$M$159+Input!$M$125)*$M$7)/A17taxstdlife))</f>
        <v>0</v>
      </c>
      <c r="BI696" s="164">
        <f>IF(A17taxstdlife="n/a","n/a",IF(BI$3&gt;(A17taxstdlife+$E696),((Input!$M$159+Input!$M$125)*$M$7)-SUM($M696:BH696),((Input!$M$159+Input!$M$125)*$M$7)/A17taxstdlife))</f>
        <v>0</v>
      </c>
      <c r="BJ696" s="18"/>
      <c r="BK696" s="18"/>
      <c r="BL696"/>
      <c r="BM696"/>
      <c r="BN696"/>
      <c r="BO696"/>
      <c r="BP696"/>
      <c r="BQ696"/>
      <c r="BR696"/>
      <c r="BS696"/>
      <c r="BT696"/>
      <c r="BU696"/>
      <c r="BV696"/>
      <c r="BW696"/>
      <c r="BX696"/>
      <c r="BY696"/>
      <c r="BZ696"/>
      <c r="CA696"/>
      <c r="CB696"/>
      <c r="CC696"/>
      <c r="CD696"/>
      <c r="CE696"/>
      <c r="CF696"/>
      <c r="CG696"/>
      <c r="CH696"/>
      <c r="CI696"/>
      <c r="CJ696"/>
      <c r="CK696"/>
      <c r="CL696"/>
      <c r="CM696"/>
      <c r="CN696"/>
      <c r="CO696"/>
      <c r="CP696"/>
      <c r="CQ696"/>
      <c r="CR696"/>
      <c r="CS696"/>
      <c r="CT696"/>
      <c r="CU696"/>
      <c r="CV696"/>
      <c r="CW696"/>
      <c r="CX696"/>
      <c r="CY696"/>
      <c r="CZ696"/>
      <c r="DA696"/>
      <c r="DB696"/>
      <c r="DC696"/>
      <c r="DD696"/>
      <c r="DE696"/>
      <c r="DF696"/>
      <c r="DG696"/>
      <c r="DH696"/>
      <c r="DI696"/>
      <c r="DJ696"/>
      <c r="DK696"/>
      <c r="DL696"/>
      <c r="DM696"/>
      <c r="DN696"/>
      <c r="DO696"/>
      <c r="DP696"/>
      <c r="DQ696"/>
      <c r="DR696"/>
      <c r="DS696"/>
      <c r="DT696"/>
      <c r="DU696"/>
      <c r="DV696"/>
      <c r="DW696"/>
      <c r="DX696"/>
      <c r="DY696"/>
      <c r="DZ696"/>
      <c r="EA696"/>
      <c r="EB696"/>
      <c r="EC696"/>
      <c r="ED696"/>
      <c r="EE696"/>
      <c r="EF696"/>
      <c r="EG696"/>
      <c r="EH696"/>
      <c r="EI696"/>
      <c r="EJ696"/>
      <c r="EK696"/>
      <c r="EL696"/>
      <c r="EM696"/>
      <c r="EN696"/>
      <c r="EO696"/>
      <c r="EP696"/>
      <c r="EQ696"/>
      <c r="ER696"/>
      <c r="ES696"/>
      <c r="ET696"/>
      <c r="EU696"/>
      <c r="EV696"/>
      <c r="EW696"/>
      <c r="EX696"/>
      <c r="EY696"/>
      <c r="EZ696"/>
      <c r="FA696"/>
      <c r="FB696"/>
      <c r="FC696"/>
      <c r="FD696"/>
      <c r="FE696"/>
      <c r="FF696"/>
      <c r="FG696"/>
      <c r="FH696"/>
      <c r="FI696"/>
      <c r="FJ696"/>
      <c r="FK696"/>
      <c r="FL696"/>
      <c r="FM696"/>
      <c r="FN696"/>
      <c r="FO696"/>
      <c r="FP696"/>
      <c r="FQ696"/>
      <c r="FR696"/>
      <c r="FS696"/>
      <c r="FT696"/>
      <c r="FU696"/>
      <c r="FV696"/>
      <c r="FW696"/>
      <c r="FX696"/>
      <c r="FY696"/>
      <c r="FZ696"/>
      <c r="GA696"/>
      <c r="GB696"/>
      <c r="GC696"/>
      <c r="GD696"/>
      <c r="GE696"/>
      <c r="GF696"/>
      <c r="GG696"/>
      <c r="GH696"/>
      <c r="GI696"/>
      <c r="GJ696"/>
      <c r="GK696"/>
      <c r="GL696"/>
      <c r="GM696"/>
      <c r="GN696"/>
      <c r="GO696"/>
      <c r="GP696"/>
      <c r="GQ696"/>
      <c r="GR696"/>
      <c r="GS696"/>
      <c r="GT696"/>
      <c r="GU696"/>
      <c r="GV696"/>
      <c r="GW696"/>
      <c r="GX696"/>
      <c r="GY696"/>
      <c r="GZ696"/>
      <c r="HA696"/>
      <c r="HB696"/>
      <c r="HC696"/>
      <c r="HD696"/>
      <c r="HE696"/>
      <c r="HF696"/>
      <c r="HG696"/>
      <c r="HH696"/>
      <c r="HI696"/>
      <c r="HJ696"/>
      <c r="HK696"/>
      <c r="HL696"/>
      <c r="HM696"/>
      <c r="HN696"/>
      <c r="HO696"/>
      <c r="HP696"/>
      <c r="HQ696"/>
      <c r="HR696"/>
      <c r="HS696"/>
      <c r="HT696"/>
      <c r="HU696"/>
      <c r="HV696"/>
      <c r="HW696"/>
      <c r="HX696"/>
      <c r="HY696"/>
      <c r="HZ696"/>
      <c r="IA696"/>
      <c r="IB696"/>
      <c r="IC696"/>
      <c r="ID696"/>
      <c r="IE696"/>
      <c r="IF696"/>
      <c r="IG696"/>
      <c r="IH696"/>
      <c r="II696"/>
      <c r="IJ696"/>
      <c r="IK696"/>
      <c r="IL696"/>
      <c r="IM696"/>
      <c r="IN696"/>
      <c r="IO696"/>
      <c r="IP696"/>
      <c r="IQ696"/>
      <c r="IR696"/>
      <c r="IS696"/>
      <c r="IT696"/>
      <c r="IU696"/>
      <c r="IV696"/>
    </row>
    <row r="697" spans="1:256" s="5" customFormat="1" hidden="1" outlineLevel="2" x14ac:dyDescent="0.2">
      <c r="A697" s="18"/>
      <c r="B697" s="18"/>
      <c r="C697" s="36"/>
      <c r="D697" s="485"/>
      <c r="E697" s="283">
        <v>8</v>
      </c>
      <c r="F697" s="38"/>
      <c r="G697" s="306"/>
      <c r="H697" s="308"/>
      <c r="I697" s="308"/>
      <c r="J697" s="308"/>
      <c r="K697" s="308"/>
      <c r="L697" s="308"/>
      <c r="M697" s="308"/>
      <c r="N697" s="307"/>
      <c r="O697" s="164">
        <f>IF(A17taxstdlife="n/a","n/a",IF(O$3&gt;(A17taxstdlife+$E697),((Input!$N$159+Input!$N$125)*$N$7)-SUM($N697:N697),((Input!$N$159+Input!$N$125)*$N$7)/A17taxstdlife))</f>
        <v>0</v>
      </c>
      <c r="P697" s="164">
        <f>IF(A17taxstdlife="n/a","n/a",IF(P$3&gt;(A17taxstdlife+$E697),((Input!$N$159+Input!$N$125)*$N$7)-SUM($N697:O697),((Input!$N$159+Input!$N$125)*$N$7)/A17taxstdlife))</f>
        <v>0</v>
      </c>
      <c r="Q697" s="164">
        <f>IF(A17taxstdlife="n/a","n/a",IF(Q$3&gt;(A17taxstdlife+$E697),((Input!$N$159+Input!$N$125)*$N$7)-SUM($N697:P697),((Input!$N$159+Input!$N$125)*$N$7)/A17taxstdlife))</f>
        <v>0</v>
      </c>
      <c r="R697" s="164">
        <f>IF(A17taxstdlife="n/a","n/a",IF(R$3&gt;(A17taxstdlife+$E697),((Input!$N$159+Input!$N$125)*$N$7)-SUM($N697:Q697),((Input!$N$159+Input!$N$125)*$N$7)/A17taxstdlife))</f>
        <v>0</v>
      </c>
      <c r="S697" s="164">
        <f>IF(A17taxstdlife="n/a","n/a",IF(S$3&gt;(A17taxstdlife+$E697),((Input!$N$159+Input!$N$125)*$N$7)-SUM($N697:R697),((Input!$N$159+Input!$N$125)*$N$7)/A17taxstdlife))</f>
        <v>0</v>
      </c>
      <c r="T697" s="164">
        <f>IF(A17taxstdlife="n/a","n/a",IF(T$3&gt;(A17taxstdlife+$E697),((Input!$N$159+Input!$N$125)*$N$7)-SUM($N697:S697),((Input!$N$159+Input!$N$125)*$N$7)/A17taxstdlife))</f>
        <v>0</v>
      </c>
      <c r="U697" s="164">
        <f>IF(A17taxstdlife="n/a","n/a",IF(U$3&gt;(A17taxstdlife+$E697),((Input!$N$159+Input!$N$125)*$N$7)-SUM($N697:T697),((Input!$N$159+Input!$N$125)*$N$7)/A17taxstdlife))</f>
        <v>0</v>
      </c>
      <c r="V697" s="164">
        <f>IF(A17taxstdlife="n/a","n/a",IF(V$3&gt;(A17taxstdlife+$E697),((Input!$N$159+Input!$N$125)*$N$7)-SUM($N697:U697),((Input!$N$159+Input!$N$125)*$N$7)/A17taxstdlife))</f>
        <v>0</v>
      </c>
      <c r="W697" s="164">
        <f>IF(A17taxstdlife="n/a","n/a",IF(W$3&gt;(A17taxstdlife+$E697),((Input!$N$159+Input!$N$125)*$N$7)-SUM($N697:V697),((Input!$N$159+Input!$N$125)*$N$7)/A17taxstdlife))</f>
        <v>0</v>
      </c>
      <c r="X697" s="164">
        <f>IF(A17taxstdlife="n/a","n/a",IF(X$3&gt;(A17taxstdlife+$E697),((Input!$N$159+Input!$N$125)*$N$7)-SUM($N697:W697),((Input!$N$159+Input!$N$125)*$N$7)/A17taxstdlife))</f>
        <v>0</v>
      </c>
      <c r="Y697" s="164">
        <f>IF(A17taxstdlife="n/a","n/a",IF(Y$3&gt;(A17taxstdlife+$E697),((Input!$N$159+Input!$N$125)*$N$7)-SUM($N697:X697),((Input!$N$159+Input!$N$125)*$N$7)/A17taxstdlife))</f>
        <v>0</v>
      </c>
      <c r="Z697" s="164">
        <f>IF(A17taxstdlife="n/a","n/a",IF(Z$3&gt;(A17taxstdlife+$E697),((Input!$N$159+Input!$N$125)*$N$7)-SUM($N697:Y697),((Input!$N$159+Input!$N$125)*$N$7)/A17taxstdlife))</f>
        <v>0</v>
      </c>
      <c r="AA697" s="164">
        <f>IF(A17taxstdlife="n/a","n/a",IF(AA$3&gt;(A17taxstdlife+$E697),((Input!$N$159+Input!$N$125)*$N$7)-SUM($N697:Z697),((Input!$N$159+Input!$N$125)*$N$7)/A17taxstdlife))</f>
        <v>0</v>
      </c>
      <c r="AB697" s="164">
        <f>IF(A17taxstdlife="n/a","n/a",IF(AB$3&gt;(A17taxstdlife+$E697),((Input!$N$159+Input!$N$125)*$N$7)-SUM($N697:AA697),((Input!$N$159+Input!$N$125)*$N$7)/A17taxstdlife))</f>
        <v>0</v>
      </c>
      <c r="AC697" s="164">
        <f>IF(A17taxstdlife="n/a","n/a",IF(AC$3&gt;(A17taxstdlife+$E697),((Input!$N$159+Input!$N$125)*$N$7)-SUM($N697:AB697),((Input!$N$159+Input!$N$125)*$N$7)/A17taxstdlife))</f>
        <v>0</v>
      </c>
      <c r="AD697" s="164">
        <f>IF(A17taxstdlife="n/a","n/a",IF(AD$3&gt;(A17taxstdlife+$E697),((Input!$N$159+Input!$N$125)*$N$7)-SUM($N697:AC697),((Input!$N$159+Input!$N$125)*$N$7)/A17taxstdlife))</f>
        <v>0</v>
      </c>
      <c r="AE697" s="164">
        <f>IF(A17taxstdlife="n/a","n/a",IF(AE$3&gt;(A17taxstdlife+$E697),((Input!$N$159+Input!$N$125)*$N$7)-SUM($N697:AD697),((Input!$N$159+Input!$N$125)*$N$7)/A17taxstdlife))</f>
        <v>0</v>
      </c>
      <c r="AF697" s="164">
        <f>IF(A17taxstdlife="n/a","n/a",IF(AF$3&gt;(A17taxstdlife+$E697),((Input!$N$159+Input!$N$125)*$N$7)-SUM($N697:AE697),((Input!$N$159+Input!$N$125)*$N$7)/A17taxstdlife))</f>
        <v>0</v>
      </c>
      <c r="AG697" s="164">
        <f>IF(A17taxstdlife="n/a","n/a",IF(AG$3&gt;(A17taxstdlife+$E697),((Input!$N$159+Input!$N$125)*$N$7)-SUM($N697:AF697),((Input!$N$159+Input!$N$125)*$N$7)/A17taxstdlife))</f>
        <v>0</v>
      </c>
      <c r="AH697" s="164">
        <f>IF(A17taxstdlife="n/a","n/a",IF(AH$3&gt;(A17taxstdlife+$E697),((Input!$N$159+Input!$N$125)*$N$7)-SUM($N697:AG697),((Input!$N$159+Input!$N$125)*$N$7)/A17taxstdlife))</f>
        <v>0</v>
      </c>
      <c r="AI697" s="164">
        <f>IF(A17taxstdlife="n/a","n/a",IF(AI$3&gt;(A17taxstdlife+$E697),((Input!$N$159+Input!$N$125)*$N$7)-SUM($N697:AH697),((Input!$N$159+Input!$N$125)*$N$7)/A17taxstdlife))</f>
        <v>0</v>
      </c>
      <c r="AJ697" s="164">
        <f>IF(A17taxstdlife="n/a","n/a",IF(AJ$3&gt;(A17taxstdlife+$E697),((Input!$N$159+Input!$N$125)*$N$7)-SUM($N697:AI697),((Input!$N$159+Input!$N$125)*$N$7)/A17taxstdlife))</f>
        <v>0</v>
      </c>
      <c r="AK697" s="164">
        <f>IF(A17taxstdlife="n/a","n/a",IF(AK$3&gt;(A17taxstdlife+$E697),((Input!$N$159+Input!$N$125)*$N$7)-SUM($N697:AJ697),((Input!$N$159+Input!$N$125)*$N$7)/A17taxstdlife))</f>
        <v>0</v>
      </c>
      <c r="AL697" s="164">
        <f>IF(A17taxstdlife="n/a","n/a",IF(AL$3&gt;(A17taxstdlife+$E697),((Input!$N$159+Input!$N$125)*$N$7)-SUM($N697:AK697),((Input!$N$159+Input!$N$125)*$N$7)/A17taxstdlife))</f>
        <v>0</v>
      </c>
      <c r="AM697" s="164">
        <f>IF(A17taxstdlife="n/a","n/a",IF(AM$3&gt;(A17taxstdlife+$E697),((Input!$N$159+Input!$N$125)*$N$7)-SUM($N697:AL697),((Input!$N$159+Input!$N$125)*$N$7)/A17taxstdlife))</f>
        <v>0</v>
      </c>
      <c r="AN697" s="164">
        <f>IF(A17taxstdlife="n/a","n/a",IF(AN$3&gt;(A17taxstdlife+$E697),((Input!$N$159+Input!$N$125)*$N$7)-SUM($N697:AM697),((Input!$N$159+Input!$N$125)*$N$7)/A17taxstdlife))</f>
        <v>0</v>
      </c>
      <c r="AO697" s="164">
        <f>IF(A17taxstdlife="n/a","n/a",IF(AO$3&gt;(A17taxstdlife+$E697),((Input!$N$159+Input!$N$125)*$N$7)-SUM($N697:AN697),((Input!$N$159+Input!$N$125)*$N$7)/A17taxstdlife))</f>
        <v>0</v>
      </c>
      <c r="AP697" s="164">
        <f>IF(A17taxstdlife="n/a","n/a",IF(AP$3&gt;(A17taxstdlife+$E697),((Input!$N$159+Input!$N$125)*$N$7)-SUM($N697:AO697),((Input!$N$159+Input!$N$125)*$N$7)/A17taxstdlife))</f>
        <v>0</v>
      </c>
      <c r="AQ697" s="164">
        <f>IF(A17taxstdlife="n/a","n/a",IF(AQ$3&gt;(A17taxstdlife+$E697),((Input!$N$159+Input!$N$125)*$N$7)-SUM($N697:AP697),((Input!$N$159+Input!$N$125)*$N$7)/A17taxstdlife))</f>
        <v>0</v>
      </c>
      <c r="AR697" s="164">
        <f>IF(A17taxstdlife="n/a","n/a",IF(AR$3&gt;(A17taxstdlife+$E697),((Input!$N$159+Input!$N$125)*$N$7)-SUM($N697:AQ697),((Input!$N$159+Input!$N$125)*$N$7)/A17taxstdlife))</f>
        <v>0</v>
      </c>
      <c r="AS697" s="164">
        <f>IF(A17taxstdlife="n/a","n/a",IF(AS$3&gt;(A17taxstdlife+$E697),((Input!$N$159+Input!$N$125)*$N$7)-SUM($N697:AR697),((Input!$N$159+Input!$N$125)*$N$7)/A17taxstdlife))</f>
        <v>0</v>
      </c>
      <c r="AT697" s="164">
        <f>IF(A17taxstdlife="n/a","n/a",IF(AT$3&gt;(A17taxstdlife+$E697),((Input!$N$159+Input!$N$125)*$N$7)-SUM($N697:AS697),((Input!$N$159+Input!$N$125)*$N$7)/A17taxstdlife))</f>
        <v>0</v>
      </c>
      <c r="AU697" s="164">
        <f>IF(A17taxstdlife="n/a","n/a",IF(AU$3&gt;(A17taxstdlife+$E697),((Input!$N$159+Input!$N$125)*$N$7)-SUM($N697:AT697),((Input!$N$159+Input!$N$125)*$N$7)/A17taxstdlife))</f>
        <v>0</v>
      </c>
      <c r="AV697" s="164">
        <f>IF(A17taxstdlife="n/a","n/a",IF(AV$3&gt;(A17taxstdlife+$E697),((Input!$N$159+Input!$N$125)*$N$7)-SUM($N697:AU697),((Input!$N$159+Input!$N$125)*$N$7)/A17taxstdlife))</f>
        <v>0</v>
      </c>
      <c r="AW697" s="164">
        <f>IF(A17taxstdlife="n/a","n/a",IF(AW$3&gt;(A17taxstdlife+$E697),((Input!$N$159+Input!$N$125)*$N$7)-SUM($N697:AV697),((Input!$N$159+Input!$N$125)*$N$7)/A17taxstdlife))</f>
        <v>0</v>
      </c>
      <c r="AX697" s="164">
        <f>IF(A17taxstdlife="n/a","n/a",IF(AX$3&gt;(A17taxstdlife+$E697),((Input!$N$159+Input!$N$125)*$N$7)-SUM($N697:AW697),((Input!$N$159+Input!$N$125)*$N$7)/A17taxstdlife))</f>
        <v>0</v>
      </c>
      <c r="AY697" s="164">
        <f>IF(A17taxstdlife="n/a","n/a",IF(AY$3&gt;(A17taxstdlife+$E697),((Input!$N$159+Input!$N$125)*$N$7)-SUM($N697:AX697),((Input!$N$159+Input!$N$125)*$N$7)/A17taxstdlife))</f>
        <v>0</v>
      </c>
      <c r="AZ697" s="164">
        <f>IF(A17taxstdlife="n/a","n/a",IF(AZ$3&gt;(A17taxstdlife+$E697),((Input!$N$159+Input!$N$125)*$N$7)-SUM($N697:AY697),((Input!$N$159+Input!$N$125)*$N$7)/A17taxstdlife))</f>
        <v>0</v>
      </c>
      <c r="BA697" s="164">
        <f>IF(A17taxstdlife="n/a","n/a",IF(BA$3&gt;(A17taxstdlife+$E697),((Input!$N$159+Input!$N$125)*$N$7)-SUM($N697:AZ697),((Input!$N$159+Input!$N$125)*$N$7)/A17taxstdlife))</f>
        <v>0</v>
      </c>
      <c r="BB697" s="164">
        <f>IF(A17taxstdlife="n/a","n/a",IF(BB$3&gt;(A17taxstdlife+$E697),((Input!$N$159+Input!$N$125)*$N$7)-SUM($N697:BA697),((Input!$N$159+Input!$N$125)*$N$7)/A17taxstdlife))</f>
        <v>0</v>
      </c>
      <c r="BC697" s="164">
        <f>IF(A17taxstdlife="n/a","n/a",IF(BC$3&gt;(A17taxstdlife+$E697),((Input!$N$159+Input!$N$125)*$N$7)-SUM($N697:BB697),((Input!$N$159+Input!$N$125)*$N$7)/A17taxstdlife))</f>
        <v>0</v>
      </c>
      <c r="BD697" s="164">
        <f>IF(A17taxstdlife="n/a","n/a",IF(BD$3&gt;(A17taxstdlife+$E697),((Input!$N$159+Input!$N$125)*$N$7)-SUM($N697:BC697),((Input!$N$159+Input!$N$125)*$N$7)/A17taxstdlife))</f>
        <v>0</v>
      </c>
      <c r="BE697" s="164">
        <f>IF(A17taxstdlife="n/a","n/a",IF(BE$3&gt;(A17taxstdlife+$E697),((Input!$N$159+Input!$N$125)*$N$7)-SUM($N697:BD697),((Input!$N$159+Input!$N$125)*$N$7)/A17taxstdlife))</f>
        <v>0</v>
      </c>
      <c r="BF697" s="164">
        <f>IF(A17taxstdlife="n/a","n/a",IF(BF$3&gt;(A17taxstdlife+$E697),((Input!$N$159+Input!$N$125)*$N$7)-SUM($N697:BE697),((Input!$N$159+Input!$N$125)*$N$7)/A17taxstdlife))</f>
        <v>0</v>
      </c>
      <c r="BG697" s="164">
        <f>IF(A17taxstdlife="n/a","n/a",IF(BG$3&gt;(A17taxstdlife+$E697),((Input!$N$159+Input!$N$125)*$N$7)-SUM($N697:BF697),((Input!$N$159+Input!$N$125)*$N$7)/A17taxstdlife))</f>
        <v>0</v>
      </c>
      <c r="BH697" s="164">
        <f>IF(A17taxstdlife="n/a","n/a",IF(BH$3&gt;(A17taxstdlife+$E697),((Input!$N$159+Input!$N$125)*$N$7)-SUM($N697:BG697),((Input!$N$159+Input!$N$125)*$N$7)/A17taxstdlife))</f>
        <v>0</v>
      </c>
      <c r="BI697" s="164">
        <f>IF(A17taxstdlife="n/a","n/a",IF(BI$3&gt;(A17taxstdlife+$E697),((Input!$N$159+Input!$N$125)*$N$7)-SUM($N697:BH697),((Input!$N$159+Input!$N$125)*$N$7)/A17taxstdlife))</f>
        <v>0</v>
      </c>
      <c r="BJ697" s="18"/>
      <c r="BK697" s="18"/>
      <c r="BL697"/>
      <c r="BM697"/>
      <c r="BN697"/>
      <c r="BO697"/>
      <c r="BP697"/>
      <c r="BQ697"/>
      <c r="BR697"/>
      <c r="BS697"/>
      <c r="BT697"/>
      <c r="BU697"/>
      <c r="BV697"/>
      <c r="BW697"/>
      <c r="BX697"/>
      <c r="BY697"/>
      <c r="BZ697"/>
      <c r="CA697"/>
      <c r="CB697"/>
      <c r="CC697"/>
      <c r="CD697"/>
      <c r="CE697"/>
      <c r="CF697"/>
      <c r="CG697"/>
      <c r="CH697"/>
      <c r="CI697"/>
      <c r="CJ697"/>
      <c r="CK697"/>
      <c r="CL697"/>
      <c r="CM697"/>
      <c r="CN697"/>
      <c r="CO697"/>
      <c r="CP697"/>
      <c r="CQ697"/>
      <c r="CR697"/>
      <c r="CS697"/>
      <c r="CT697"/>
      <c r="CU697"/>
      <c r="CV697"/>
      <c r="CW697"/>
      <c r="CX697"/>
      <c r="CY697"/>
      <c r="CZ697"/>
      <c r="DA697"/>
      <c r="DB697"/>
      <c r="DC697"/>
      <c r="DD697"/>
      <c r="DE697"/>
      <c r="DF697"/>
      <c r="DG697"/>
      <c r="DH697"/>
      <c r="DI697"/>
      <c r="DJ697"/>
      <c r="DK697"/>
      <c r="DL697"/>
      <c r="DM697"/>
      <c r="DN697"/>
      <c r="DO697"/>
      <c r="DP697"/>
      <c r="DQ697"/>
      <c r="DR697"/>
      <c r="DS697"/>
      <c r="DT697"/>
      <c r="DU697"/>
      <c r="DV697"/>
      <c r="DW697"/>
      <c r="DX697"/>
      <c r="DY697"/>
      <c r="DZ697"/>
      <c r="EA697"/>
      <c r="EB697"/>
      <c r="EC697"/>
      <c r="ED697"/>
      <c r="EE697"/>
      <c r="EF697"/>
      <c r="EG697"/>
      <c r="EH697"/>
      <c r="EI697"/>
      <c r="EJ697"/>
      <c r="EK697"/>
      <c r="EL697"/>
      <c r="EM697"/>
      <c r="EN697"/>
      <c r="EO697"/>
      <c r="EP697"/>
      <c r="EQ697"/>
      <c r="ER697"/>
      <c r="ES697"/>
      <c r="ET697"/>
      <c r="EU697"/>
      <c r="EV697"/>
      <c r="EW697"/>
      <c r="EX697"/>
      <c r="EY697"/>
      <c r="EZ697"/>
      <c r="FA697"/>
      <c r="FB697"/>
      <c r="FC697"/>
      <c r="FD697"/>
      <c r="FE697"/>
      <c r="FF697"/>
      <c r="FG697"/>
      <c r="FH697"/>
      <c r="FI697"/>
      <c r="FJ697"/>
      <c r="FK697"/>
      <c r="FL697"/>
      <c r="FM697"/>
      <c r="FN697"/>
      <c r="FO697"/>
      <c r="FP697"/>
      <c r="FQ697"/>
      <c r="FR697"/>
      <c r="FS697"/>
      <c r="FT697"/>
      <c r="FU697"/>
      <c r="FV697"/>
      <c r="FW697"/>
      <c r="FX697"/>
      <c r="FY697"/>
      <c r="FZ697"/>
      <c r="GA697"/>
      <c r="GB697"/>
      <c r="GC697"/>
      <c r="GD697"/>
      <c r="GE697"/>
      <c r="GF697"/>
      <c r="GG697"/>
      <c r="GH697"/>
      <c r="GI697"/>
      <c r="GJ697"/>
      <c r="GK697"/>
      <c r="GL697"/>
      <c r="GM697"/>
      <c r="GN697"/>
      <c r="GO697"/>
      <c r="GP697"/>
      <c r="GQ697"/>
      <c r="GR697"/>
      <c r="GS697"/>
      <c r="GT697"/>
      <c r="GU697"/>
      <c r="GV697"/>
      <c r="GW697"/>
      <c r="GX697"/>
      <c r="GY697"/>
      <c r="GZ697"/>
      <c r="HA697"/>
      <c r="HB697"/>
      <c r="HC697"/>
      <c r="HD697"/>
      <c r="HE697"/>
      <c r="HF697"/>
      <c r="HG697"/>
      <c r="HH697"/>
      <c r="HI697"/>
      <c r="HJ697"/>
      <c r="HK697"/>
      <c r="HL697"/>
      <c r="HM697"/>
      <c r="HN697"/>
      <c r="HO697"/>
      <c r="HP697"/>
      <c r="HQ697"/>
      <c r="HR697"/>
      <c r="HS697"/>
      <c r="HT697"/>
      <c r="HU697"/>
      <c r="HV697"/>
      <c r="HW697"/>
      <c r="HX697"/>
      <c r="HY697"/>
      <c r="HZ697"/>
      <c r="IA697"/>
      <c r="IB697"/>
      <c r="IC697"/>
      <c r="ID697"/>
      <c r="IE697"/>
      <c r="IF697"/>
      <c r="IG697"/>
      <c r="IH697"/>
      <c r="II697"/>
      <c r="IJ697"/>
      <c r="IK697"/>
      <c r="IL697"/>
      <c r="IM697"/>
      <c r="IN697"/>
      <c r="IO697"/>
      <c r="IP697"/>
      <c r="IQ697"/>
      <c r="IR697"/>
      <c r="IS697"/>
      <c r="IT697"/>
      <c r="IU697"/>
      <c r="IV697"/>
    </row>
    <row r="698" spans="1:256" s="5" customFormat="1" hidden="1" outlineLevel="2" x14ac:dyDescent="0.2">
      <c r="A698" s="18"/>
      <c r="B698" s="18"/>
      <c r="C698" s="36"/>
      <c r="D698" s="485"/>
      <c r="E698" s="283">
        <v>9</v>
      </c>
      <c r="F698" s="38"/>
      <c r="G698" s="306"/>
      <c r="H698" s="308"/>
      <c r="I698" s="308"/>
      <c r="J698" s="308"/>
      <c r="K698" s="308"/>
      <c r="L698" s="308"/>
      <c r="M698" s="308"/>
      <c r="N698" s="308"/>
      <c r="O698" s="307"/>
      <c r="P698" s="164">
        <f>IF(A17taxstdlife="n/a","n/a",IF(P$3&gt;(A17taxstdlife+$E698),((Input!$O$159+Input!$O$125)*$O$7)-SUM($O698:O698),((Input!$O$159+Input!$O$125)*$O$7)/A17taxstdlife))</f>
        <v>0</v>
      </c>
      <c r="Q698" s="164">
        <f>IF(A17taxstdlife="n/a","n/a",IF(Q$3&gt;(A17taxstdlife+$E698),((Input!$O$159+Input!$O$125)*$O$7)-SUM($O698:P698),((Input!$O$159+Input!$O$125)*$O$7)/A17taxstdlife))</f>
        <v>0</v>
      </c>
      <c r="R698" s="164">
        <f>IF(A17taxstdlife="n/a","n/a",IF(R$3&gt;(A17taxstdlife+$E698),((Input!$O$159+Input!$O$125)*$O$7)-SUM($O698:Q698),((Input!$O$159+Input!$O$125)*$O$7)/A17taxstdlife))</f>
        <v>0</v>
      </c>
      <c r="S698" s="164">
        <f>IF(A17taxstdlife="n/a","n/a",IF(S$3&gt;(A17taxstdlife+$E698),((Input!$O$159+Input!$O$125)*$O$7)-SUM($O698:R698),((Input!$O$159+Input!$O$125)*$O$7)/A17taxstdlife))</f>
        <v>0</v>
      </c>
      <c r="T698" s="164">
        <f>IF(A17taxstdlife="n/a","n/a",IF(T$3&gt;(A17taxstdlife+$E698),((Input!$O$159+Input!$O$125)*$O$7)-SUM($O698:S698),((Input!$O$159+Input!$O$125)*$O$7)/A17taxstdlife))</f>
        <v>0</v>
      </c>
      <c r="U698" s="164">
        <f>IF(A17taxstdlife="n/a","n/a",IF(U$3&gt;(A17taxstdlife+$E698),((Input!$O$159+Input!$O$125)*$O$7)-SUM($O698:T698),((Input!$O$159+Input!$O$125)*$O$7)/A17taxstdlife))</f>
        <v>0</v>
      </c>
      <c r="V698" s="164">
        <f>IF(A17taxstdlife="n/a","n/a",IF(V$3&gt;(A17taxstdlife+$E698),((Input!$O$159+Input!$O$125)*$O$7)-SUM($O698:U698),((Input!$O$159+Input!$O$125)*$O$7)/A17taxstdlife))</f>
        <v>0</v>
      </c>
      <c r="W698" s="164">
        <f>IF(A17taxstdlife="n/a","n/a",IF(W$3&gt;(A17taxstdlife+$E698),((Input!$O$159+Input!$O$125)*$O$7)-SUM($O698:V698),((Input!$O$159+Input!$O$125)*$O$7)/A17taxstdlife))</f>
        <v>0</v>
      </c>
      <c r="X698" s="164">
        <f>IF(A17taxstdlife="n/a","n/a",IF(X$3&gt;(A17taxstdlife+$E698),((Input!$O$159+Input!$O$125)*$O$7)-SUM($O698:W698),((Input!$O$159+Input!$O$125)*$O$7)/A17taxstdlife))</f>
        <v>0</v>
      </c>
      <c r="Y698" s="164">
        <f>IF(A17taxstdlife="n/a","n/a",IF(Y$3&gt;(A17taxstdlife+$E698),((Input!$O$159+Input!$O$125)*$O$7)-SUM($O698:X698),((Input!$O$159+Input!$O$125)*$O$7)/A17taxstdlife))</f>
        <v>0</v>
      </c>
      <c r="Z698" s="164">
        <f>IF(A17taxstdlife="n/a","n/a",IF(Z$3&gt;(A17taxstdlife+$E698),((Input!$O$159+Input!$O$125)*$O$7)-SUM($O698:Y698),((Input!$O$159+Input!$O$125)*$O$7)/A17taxstdlife))</f>
        <v>0</v>
      </c>
      <c r="AA698" s="164">
        <f>IF(A17taxstdlife="n/a","n/a",IF(AA$3&gt;(A17taxstdlife+$E698),((Input!$O$159+Input!$O$125)*$O$7)-SUM($O698:Z698),((Input!$O$159+Input!$O$125)*$O$7)/A17taxstdlife))</f>
        <v>0</v>
      </c>
      <c r="AB698" s="164">
        <f>IF(A17taxstdlife="n/a","n/a",IF(AB$3&gt;(A17taxstdlife+$E698),((Input!$O$159+Input!$O$125)*$O$7)-SUM($O698:AA698),((Input!$O$159+Input!$O$125)*$O$7)/A17taxstdlife))</f>
        <v>0</v>
      </c>
      <c r="AC698" s="164">
        <f>IF(A17taxstdlife="n/a","n/a",IF(AC$3&gt;(A17taxstdlife+$E698),((Input!$O$159+Input!$O$125)*$O$7)-SUM($O698:AB698),((Input!$O$159+Input!$O$125)*$O$7)/A17taxstdlife))</f>
        <v>0</v>
      </c>
      <c r="AD698" s="164">
        <f>IF(A17taxstdlife="n/a","n/a",IF(AD$3&gt;(A17taxstdlife+$E698),((Input!$O$159+Input!$O$125)*$O$7)-SUM($O698:AC698),((Input!$O$159+Input!$O$125)*$O$7)/A17taxstdlife))</f>
        <v>0</v>
      </c>
      <c r="AE698" s="164">
        <f>IF(A17taxstdlife="n/a","n/a",IF(AE$3&gt;(A17taxstdlife+$E698),((Input!$O$159+Input!$O$125)*$O$7)-SUM($O698:AD698),((Input!$O$159+Input!$O$125)*$O$7)/A17taxstdlife))</f>
        <v>0</v>
      </c>
      <c r="AF698" s="164">
        <f>IF(A17taxstdlife="n/a","n/a",IF(AF$3&gt;(A17taxstdlife+$E698),((Input!$O$159+Input!$O$125)*$O$7)-SUM($O698:AE698),((Input!$O$159+Input!$O$125)*$O$7)/A17taxstdlife))</f>
        <v>0</v>
      </c>
      <c r="AG698" s="164">
        <f>IF(A17taxstdlife="n/a","n/a",IF(AG$3&gt;(A17taxstdlife+$E698),((Input!$O$159+Input!$O$125)*$O$7)-SUM($O698:AF698),((Input!$O$159+Input!$O$125)*$O$7)/A17taxstdlife))</f>
        <v>0</v>
      </c>
      <c r="AH698" s="164">
        <f>IF(A17taxstdlife="n/a","n/a",IF(AH$3&gt;(A17taxstdlife+$E698),((Input!$O$159+Input!$O$125)*$O$7)-SUM($O698:AG698),((Input!$O$159+Input!$O$125)*$O$7)/A17taxstdlife))</f>
        <v>0</v>
      </c>
      <c r="AI698" s="164">
        <f>IF(A17taxstdlife="n/a","n/a",IF(AI$3&gt;(A17taxstdlife+$E698),((Input!$O$159+Input!$O$125)*$O$7)-SUM($O698:AH698),((Input!$O$159+Input!$O$125)*$O$7)/A17taxstdlife))</f>
        <v>0</v>
      </c>
      <c r="AJ698" s="164">
        <f>IF(A17taxstdlife="n/a","n/a",IF(AJ$3&gt;(A17taxstdlife+$E698),((Input!$O$159+Input!$O$125)*$O$7)-SUM($O698:AI698),((Input!$O$159+Input!$O$125)*$O$7)/A17taxstdlife))</f>
        <v>0</v>
      </c>
      <c r="AK698" s="164">
        <f>IF(A17taxstdlife="n/a","n/a",IF(AK$3&gt;(A17taxstdlife+$E698),((Input!$O$159+Input!$O$125)*$O$7)-SUM($O698:AJ698),((Input!$O$159+Input!$O$125)*$O$7)/A17taxstdlife))</f>
        <v>0</v>
      </c>
      <c r="AL698" s="164">
        <f>IF(A17taxstdlife="n/a","n/a",IF(AL$3&gt;(A17taxstdlife+$E698),((Input!$O$159+Input!$O$125)*$O$7)-SUM($O698:AK698),((Input!$O$159+Input!$O$125)*$O$7)/A17taxstdlife))</f>
        <v>0</v>
      </c>
      <c r="AM698" s="164">
        <f>IF(A17taxstdlife="n/a","n/a",IF(AM$3&gt;(A17taxstdlife+$E698),((Input!$O$159+Input!$O$125)*$O$7)-SUM($O698:AL698),((Input!$O$159+Input!$O$125)*$O$7)/A17taxstdlife))</f>
        <v>0</v>
      </c>
      <c r="AN698" s="164">
        <f>IF(A17taxstdlife="n/a","n/a",IF(AN$3&gt;(A17taxstdlife+$E698),((Input!$O$159+Input!$O$125)*$O$7)-SUM($O698:AM698),((Input!$O$159+Input!$O$125)*$O$7)/A17taxstdlife))</f>
        <v>0</v>
      </c>
      <c r="AO698" s="164">
        <f>IF(A17taxstdlife="n/a","n/a",IF(AO$3&gt;(A17taxstdlife+$E698),((Input!$O$159+Input!$O$125)*$O$7)-SUM($O698:AN698),((Input!$O$159+Input!$O$125)*$O$7)/A17taxstdlife))</f>
        <v>0</v>
      </c>
      <c r="AP698" s="164">
        <f>IF(A17taxstdlife="n/a","n/a",IF(AP$3&gt;(A17taxstdlife+$E698),((Input!$O$159+Input!$O$125)*$O$7)-SUM($O698:AO698),((Input!$O$159+Input!$O$125)*$O$7)/A17taxstdlife))</f>
        <v>0</v>
      </c>
      <c r="AQ698" s="164">
        <f>IF(A17taxstdlife="n/a","n/a",IF(AQ$3&gt;(A17taxstdlife+$E698),((Input!$O$159+Input!$O$125)*$O$7)-SUM($O698:AP698),((Input!$O$159+Input!$O$125)*$O$7)/A17taxstdlife))</f>
        <v>0</v>
      </c>
      <c r="AR698" s="164">
        <f>IF(A17taxstdlife="n/a","n/a",IF(AR$3&gt;(A17taxstdlife+$E698),((Input!$O$159+Input!$O$125)*$O$7)-SUM($O698:AQ698),((Input!$O$159+Input!$O$125)*$O$7)/A17taxstdlife))</f>
        <v>0</v>
      </c>
      <c r="AS698" s="164">
        <f>IF(A17taxstdlife="n/a","n/a",IF(AS$3&gt;(A17taxstdlife+$E698),((Input!$O$159+Input!$O$125)*$O$7)-SUM($O698:AR698),((Input!$O$159+Input!$O$125)*$O$7)/A17taxstdlife))</f>
        <v>0</v>
      </c>
      <c r="AT698" s="164">
        <f>IF(A17taxstdlife="n/a","n/a",IF(AT$3&gt;(A17taxstdlife+$E698),((Input!$O$159+Input!$O$125)*$O$7)-SUM($O698:AS698),((Input!$O$159+Input!$O$125)*$O$7)/A17taxstdlife))</f>
        <v>0</v>
      </c>
      <c r="AU698" s="164">
        <f>IF(A17taxstdlife="n/a","n/a",IF(AU$3&gt;(A17taxstdlife+$E698),((Input!$O$159+Input!$O$125)*$O$7)-SUM($O698:AT698),((Input!$O$159+Input!$O$125)*$O$7)/A17taxstdlife))</f>
        <v>0</v>
      </c>
      <c r="AV698" s="164">
        <f>IF(A17taxstdlife="n/a","n/a",IF(AV$3&gt;(A17taxstdlife+$E698),((Input!$O$159+Input!$O$125)*$O$7)-SUM($O698:AU698),((Input!$O$159+Input!$O$125)*$O$7)/A17taxstdlife))</f>
        <v>0</v>
      </c>
      <c r="AW698" s="164">
        <f>IF(A17taxstdlife="n/a","n/a",IF(AW$3&gt;(A17taxstdlife+$E698),((Input!$O$159+Input!$O$125)*$O$7)-SUM($O698:AV698),((Input!$O$159+Input!$O$125)*$O$7)/A17taxstdlife))</f>
        <v>0</v>
      </c>
      <c r="AX698" s="164">
        <f>IF(A17taxstdlife="n/a","n/a",IF(AX$3&gt;(A17taxstdlife+$E698),((Input!$O$159+Input!$O$125)*$O$7)-SUM($O698:AW698),((Input!$O$159+Input!$O$125)*$O$7)/A17taxstdlife))</f>
        <v>0</v>
      </c>
      <c r="AY698" s="164">
        <f>IF(A17taxstdlife="n/a","n/a",IF(AY$3&gt;(A17taxstdlife+$E698),((Input!$O$159+Input!$O$125)*$O$7)-SUM($O698:AX698),((Input!$O$159+Input!$O$125)*$O$7)/A17taxstdlife))</f>
        <v>0</v>
      </c>
      <c r="AZ698" s="164">
        <f>IF(A17taxstdlife="n/a","n/a",IF(AZ$3&gt;(A17taxstdlife+$E698),((Input!$O$159+Input!$O$125)*$O$7)-SUM($O698:AY698),((Input!$O$159+Input!$O$125)*$O$7)/A17taxstdlife))</f>
        <v>0</v>
      </c>
      <c r="BA698" s="164">
        <f>IF(A17taxstdlife="n/a","n/a",IF(BA$3&gt;(A17taxstdlife+$E698),((Input!$O$159+Input!$O$125)*$O$7)-SUM($O698:AZ698),((Input!$O$159+Input!$O$125)*$O$7)/A17taxstdlife))</f>
        <v>0</v>
      </c>
      <c r="BB698" s="164">
        <f>IF(A17taxstdlife="n/a","n/a",IF(BB$3&gt;(A17taxstdlife+$E698),((Input!$O$159+Input!$O$125)*$O$7)-SUM($O698:BA698),((Input!$O$159+Input!$O$125)*$O$7)/A17taxstdlife))</f>
        <v>0</v>
      </c>
      <c r="BC698" s="164">
        <f>IF(A17taxstdlife="n/a","n/a",IF(BC$3&gt;(A17taxstdlife+$E698),((Input!$O$159+Input!$O$125)*$O$7)-SUM($O698:BB698),((Input!$O$159+Input!$O$125)*$O$7)/A17taxstdlife))</f>
        <v>0</v>
      </c>
      <c r="BD698" s="164">
        <f>IF(A17taxstdlife="n/a","n/a",IF(BD$3&gt;(A17taxstdlife+$E698),((Input!$O$159+Input!$O$125)*$O$7)-SUM($O698:BC698),((Input!$O$159+Input!$O$125)*$O$7)/A17taxstdlife))</f>
        <v>0</v>
      </c>
      <c r="BE698" s="164">
        <f>IF(A17taxstdlife="n/a","n/a",IF(BE$3&gt;(A17taxstdlife+$E698),((Input!$O$159+Input!$O$125)*$O$7)-SUM($O698:BD698),((Input!$O$159+Input!$O$125)*$O$7)/A17taxstdlife))</f>
        <v>0</v>
      </c>
      <c r="BF698" s="164">
        <f>IF(A17taxstdlife="n/a","n/a",IF(BF$3&gt;(A17taxstdlife+$E698),((Input!$O$159+Input!$O$125)*$O$7)-SUM($O698:BE698),((Input!$O$159+Input!$O$125)*$O$7)/A17taxstdlife))</f>
        <v>0</v>
      </c>
      <c r="BG698" s="164">
        <f>IF(A17taxstdlife="n/a","n/a",IF(BG$3&gt;(A17taxstdlife+$E698),((Input!$O$159+Input!$O$125)*$O$7)-SUM($O698:BF698),((Input!$O$159+Input!$O$125)*$O$7)/A17taxstdlife))</f>
        <v>0</v>
      </c>
      <c r="BH698" s="164">
        <f>IF(A17taxstdlife="n/a","n/a",IF(BH$3&gt;(A17taxstdlife+$E698),((Input!$O$159+Input!$O$125)*$O$7)-SUM($O698:BG698),((Input!$O$159+Input!$O$125)*$O$7)/A17taxstdlife))</f>
        <v>0</v>
      </c>
      <c r="BI698" s="164">
        <f>IF(A17taxstdlife="n/a","n/a",IF(BI$3&gt;(A17taxstdlife+$E698),((Input!$O$159+Input!$O$125)*$O$7)-SUM($O698:BH698),((Input!$O$159+Input!$O$125)*$O$7)/A17taxstdlife))</f>
        <v>0</v>
      </c>
      <c r="BJ698" s="18"/>
      <c r="BK698" s="18"/>
      <c r="BL698"/>
      <c r="BM698"/>
      <c r="BN698"/>
      <c r="BO698"/>
      <c r="BP698"/>
      <c r="BQ698"/>
      <c r="BR698"/>
      <c r="BS698"/>
      <c r="BT698"/>
      <c r="BU698"/>
      <c r="BV698"/>
      <c r="BW698"/>
      <c r="BX698"/>
      <c r="BY698"/>
      <c r="BZ698"/>
      <c r="CA698"/>
      <c r="CB698"/>
      <c r="CC698"/>
      <c r="CD698"/>
      <c r="CE698"/>
      <c r="CF698"/>
      <c r="CG698"/>
      <c r="CH698"/>
      <c r="CI698"/>
      <c r="CJ698"/>
      <c r="CK698"/>
      <c r="CL698"/>
      <c r="CM698"/>
      <c r="CN698"/>
      <c r="CO698"/>
      <c r="CP698"/>
      <c r="CQ698"/>
      <c r="CR698"/>
      <c r="CS698"/>
      <c r="CT698"/>
      <c r="CU698"/>
      <c r="CV698"/>
      <c r="CW698"/>
      <c r="CX698"/>
      <c r="CY698"/>
      <c r="CZ698"/>
      <c r="DA698"/>
      <c r="DB698"/>
      <c r="DC698"/>
      <c r="DD698"/>
      <c r="DE698"/>
      <c r="DF698"/>
      <c r="DG698"/>
      <c r="DH698"/>
      <c r="DI698"/>
      <c r="DJ698"/>
      <c r="DK698"/>
      <c r="DL698"/>
      <c r="DM698"/>
      <c r="DN698"/>
      <c r="DO698"/>
      <c r="DP698"/>
      <c r="DQ698"/>
      <c r="DR698"/>
      <c r="DS698"/>
      <c r="DT698"/>
      <c r="DU698"/>
      <c r="DV698"/>
      <c r="DW698"/>
      <c r="DX698"/>
      <c r="DY698"/>
      <c r="DZ698"/>
      <c r="EA698"/>
      <c r="EB698"/>
      <c r="EC698"/>
      <c r="ED698"/>
      <c r="EE698"/>
      <c r="EF698"/>
      <c r="EG698"/>
      <c r="EH698"/>
      <c r="EI698"/>
      <c r="EJ698"/>
      <c r="EK698"/>
      <c r="EL698"/>
      <c r="EM698"/>
      <c r="EN698"/>
      <c r="EO698"/>
      <c r="EP698"/>
      <c r="EQ698"/>
      <c r="ER698"/>
      <c r="ES698"/>
      <c r="ET698"/>
      <c r="EU698"/>
      <c r="EV698"/>
      <c r="EW698"/>
      <c r="EX698"/>
      <c r="EY698"/>
      <c r="EZ698"/>
      <c r="FA698"/>
      <c r="FB698"/>
      <c r="FC698"/>
      <c r="FD698"/>
      <c r="FE698"/>
      <c r="FF698"/>
      <c r="FG698"/>
      <c r="FH698"/>
      <c r="FI698"/>
      <c r="FJ698"/>
      <c r="FK698"/>
      <c r="FL698"/>
      <c r="FM698"/>
      <c r="FN698"/>
      <c r="FO698"/>
      <c r="FP698"/>
      <c r="FQ698"/>
      <c r="FR698"/>
      <c r="FS698"/>
      <c r="FT698"/>
      <c r="FU698"/>
      <c r="FV698"/>
      <c r="FW698"/>
      <c r="FX698"/>
      <c r="FY698"/>
      <c r="FZ698"/>
      <c r="GA698"/>
      <c r="GB698"/>
      <c r="GC698"/>
      <c r="GD698"/>
      <c r="GE698"/>
      <c r="GF698"/>
      <c r="GG698"/>
      <c r="GH698"/>
      <c r="GI698"/>
      <c r="GJ698"/>
      <c r="GK698"/>
      <c r="GL698"/>
      <c r="GM698"/>
      <c r="GN698"/>
      <c r="GO698"/>
      <c r="GP698"/>
      <c r="GQ698"/>
      <c r="GR698"/>
      <c r="GS698"/>
      <c r="GT698"/>
      <c r="GU698"/>
      <c r="GV698"/>
      <c r="GW698"/>
      <c r="GX698"/>
      <c r="GY698"/>
      <c r="GZ698"/>
      <c r="HA698"/>
      <c r="HB698"/>
      <c r="HC698"/>
      <c r="HD698"/>
      <c r="HE698"/>
      <c r="HF698"/>
      <c r="HG698"/>
      <c r="HH698"/>
      <c r="HI698"/>
      <c r="HJ698"/>
      <c r="HK698"/>
      <c r="HL698"/>
      <c r="HM698"/>
      <c r="HN698"/>
      <c r="HO698"/>
      <c r="HP698"/>
      <c r="HQ698"/>
      <c r="HR698"/>
      <c r="HS698"/>
      <c r="HT698"/>
      <c r="HU698"/>
      <c r="HV698"/>
      <c r="HW698"/>
      <c r="HX698"/>
      <c r="HY698"/>
      <c r="HZ698"/>
      <c r="IA698"/>
      <c r="IB698"/>
      <c r="IC698"/>
      <c r="ID698"/>
      <c r="IE698"/>
      <c r="IF698"/>
      <c r="IG698"/>
      <c r="IH698"/>
      <c r="II698"/>
      <c r="IJ698"/>
      <c r="IK698"/>
      <c r="IL698"/>
      <c r="IM698"/>
      <c r="IN698"/>
      <c r="IO698"/>
      <c r="IP698"/>
      <c r="IQ698"/>
      <c r="IR698"/>
      <c r="IS698"/>
      <c r="IT698"/>
      <c r="IU698"/>
      <c r="IV698"/>
    </row>
    <row r="699" spans="1:256" s="5" customFormat="1" hidden="1" outlineLevel="2" x14ac:dyDescent="0.2">
      <c r="A699" s="18"/>
      <c r="B699" s="18"/>
      <c r="C699" s="36"/>
      <c r="D699" s="485"/>
      <c r="E699" s="284">
        <v>10</v>
      </c>
      <c r="F699" s="38"/>
      <c r="G699" s="306"/>
      <c r="H699" s="308"/>
      <c r="I699" s="308"/>
      <c r="J699" s="308"/>
      <c r="K699" s="308"/>
      <c r="L699" s="308"/>
      <c r="M699" s="308"/>
      <c r="N699" s="308"/>
      <c r="O699" s="308"/>
      <c r="P699" s="307"/>
      <c r="Q699" s="164">
        <f>IF(A17taxstdlife="n/a","n/a",IF(Q$3&gt;(A17taxstdlife+$E699),((Input!$P$159+Input!$P$125)*$P$7)-SUM($P699:P699),((Input!$P$159+Input!$P$125)*$P$7)/A17taxstdlife))</f>
        <v>0</v>
      </c>
      <c r="R699" s="164">
        <f>IF(A17taxstdlife="n/a","n/a",IF(R$3&gt;(A17taxstdlife+$E699),((Input!$P$159+Input!$P$125)*$P$7)-SUM($P699:Q699),((Input!$P$159+Input!$P$125)*$P$7)/A17taxstdlife))</f>
        <v>0</v>
      </c>
      <c r="S699" s="164">
        <f>IF(A17taxstdlife="n/a","n/a",IF(S$3&gt;(A17taxstdlife+$E699),((Input!$P$159+Input!$P$125)*$P$7)-SUM($P699:R699),((Input!$P$159+Input!$P$125)*$P$7)/A17taxstdlife))</f>
        <v>0</v>
      </c>
      <c r="T699" s="164">
        <f>IF(A17taxstdlife="n/a","n/a",IF(T$3&gt;(A17taxstdlife+$E699),((Input!$P$159+Input!$P$125)*$P$7)-SUM($P699:S699),((Input!$P$159+Input!$P$125)*$P$7)/A17taxstdlife))</f>
        <v>0</v>
      </c>
      <c r="U699" s="164">
        <f>IF(A17taxstdlife="n/a","n/a",IF(U$3&gt;(A17taxstdlife+$E699),((Input!$P$159+Input!$P$125)*$P$7)-SUM($P699:T699),((Input!$P$159+Input!$P$125)*$P$7)/A17taxstdlife))</f>
        <v>0</v>
      </c>
      <c r="V699" s="164">
        <f>IF(A17taxstdlife="n/a","n/a",IF(V$3&gt;(A17taxstdlife+$E699),((Input!$P$159+Input!$P$125)*$P$7)-SUM($P699:U699),((Input!$P$159+Input!$P$125)*$P$7)/A17taxstdlife))</f>
        <v>0</v>
      </c>
      <c r="W699" s="164">
        <f>IF(A17taxstdlife="n/a","n/a",IF(W$3&gt;(A17taxstdlife+$E699),((Input!$P$159+Input!$P$125)*$P$7)-SUM($P699:V699),((Input!$P$159+Input!$P$125)*$P$7)/A17taxstdlife))</f>
        <v>0</v>
      </c>
      <c r="X699" s="164">
        <f>IF(A17taxstdlife="n/a","n/a",IF(X$3&gt;(A17taxstdlife+$E699),((Input!$P$159+Input!$P$125)*$P$7)-SUM($P699:W699),((Input!$P$159+Input!$P$125)*$P$7)/A17taxstdlife))</f>
        <v>0</v>
      </c>
      <c r="Y699" s="164">
        <f>IF(A17taxstdlife="n/a","n/a",IF(Y$3&gt;(A17taxstdlife+$E699),((Input!$P$159+Input!$P$125)*$P$7)-SUM($P699:X699),((Input!$P$159+Input!$P$125)*$P$7)/A17taxstdlife))</f>
        <v>0</v>
      </c>
      <c r="Z699" s="164">
        <f>IF(A17taxstdlife="n/a","n/a",IF(Z$3&gt;(A17taxstdlife+$E699),((Input!$P$159+Input!$P$125)*$P$7)-SUM($P699:Y699),((Input!$P$159+Input!$P$125)*$P$7)/A17taxstdlife))</f>
        <v>0</v>
      </c>
      <c r="AA699" s="164">
        <f>IF(A17taxstdlife="n/a","n/a",IF(AA$3&gt;(A17taxstdlife+$E699),((Input!$P$159+Input!$P$125)*$P$7)-SUM($P699:Z699),((Input!$P$159+Input!$P$125)*$P$7)/A17taxstdlife))</f>
        <v>0</v>
      </c>
      <c r="AB699" s="164">
        <f>IF(A17taxstdlife="n/a","n/a",IF(AB$3&gt;(A17taxstdlife+$E699),((Input!$P$159+Input!$P$125)*$P$7)-SUM($P699:AA699),((Input!$P$159+Input!$P$125)*$P$7)/A17taxstdlife))</f>
        <v>0</v>
      </c>
      <c r="AC699" s="164">
        <f>IF(A17taxstdlife="n/a","n/a",IF(AC$3&gt;(A17taxstdlife+$E699),((Input!$P$159+Input!$P$125)*$P$7)-SUM($P699:AB699),((Input!$P$159+Input!$P$125)*$P$7)/A17taxstdlife))</f>
        <v>0</v>
      </c>
      <c r="AD699" s="164">
        <f>IF(A17taxstdlife="n/a","n/a",IF(AD$3&gt;(A17taxstdlife+$E699),((Input!$P$159+Input!$P$125)*$P$7)-SUM($P699:AC699),((Input!$P$159+Input!$P$125)*$P$7)/A17taxstdlife))</f>
        <v>0</v>
      </c>
      <c r="AE699" s="164">
        <f>IF(A17taxstdlife="n/a","n/a",IF(AE$3&gt;(A17taxstdlife+$E699),((Input!$P$159+Input!$P$125)*$P$7)-SUM($P699:AD699),((Input!$P$159+Input!$P$125)*$P$7)/A17taxstdlife))</f>
        <v>0</v>
      </c>
      <c r="AF699" s="164">
        <f>IF(A17taxstdlife="n/a","n/a",IF(AF$3&gt;(A17taxstdlife+$E699),((Input!$P$159+Input!$P$125)*$P$7)-SUM($P699:AE699),((Input!$P$159+Input!$P$125)*$P$7)/A17taxstdlife))</f>
        <v>0</v>
      </c>
      <c r="AG699" s="164">
        <f>IF(A17taxstdlife="n/a","n/a",IF(AG$3&gt;(A17taxstdlife+$E699),((Input!$P$159+Input!$P$125)*$P$7)-SUM($P699:AF699),((Input!$P$159+Input!$P$125)*$P$7)/A17taxstdlife))</f>
        <v>0</v>
      </c>
      <c r="AH699" s="164">
        <f>IF(A17taxstdlife="n/a","n/a",IF(AH$3&gt;(A17taxstdlife+$E699),((Input!$P$159+Input!$P$125)*$P$7)-SUM($P699:AG699),((Input!$P$159+Input!$P$125)*$P$7)/A17taxstdlife))</f>
        <v>0</v>
      </c>
      <c r="AI699" s="164">
        <f>IF(A17taxstdlife="n/a","n/a",IF(AI$3&gt;(A17taxstdlife+$E699),((Input!$P$159+Input!$P$125)*$P$7)-SUM($P699:AH699),((Input!$P$159+Input!$P$125)*$P$7)/A17taxstdlife))</f>
        <v>0</v>
      </c>
      <c r="AJ699" s="164">
        <f>IF(A17taxstdlife="n/a","n/a",IF(AJ$3&gt;(A17taxstdlife+$E699),((Input!$P$159+Input!$P$125)*$P$7)-SUM($P699:AI699),((Input!$P$159+Input!$P$125)*$P$7)/A17taxstdlife))</f>
        <v>0</v>
      </c>
      <c r="AK699" s="164">
        <f>IF(A17taxstdlife="n/a","n/a",IF(AK$3&gt;(A17taxstdlife+$E699),((Input!$P$159+Input!$P$125)*$P$7)-SUM($P699:AJ699),((Input!$P$159+Input!$P$125)*$P$7)/A17taxstdlife))</f>
        <v>0</v>
      </c>
      <c r="AL699" s="164">
        <f>IF(A17taxstdlife="n/a","n/a",IF(AL$3&gt;(A17taxstdlife+$E699),((Input!$P$159+Input!$P$125)*$P$7)-SUM($P699:AK699),((Input!$P$159+Input!$P$125)*$P$7)/A17taxstdlife))</f>
        <v>0</v>
      </c>
      <c r="AM699" s="164">
        <f>IF(A17taxstdlife="n/a","n/a",IF(AM$3&gt;(A17taxstdlife+$E699),((Input!$P$159+Input!$P$125)*$P$7)-SUM($P699:AL699),((Input!$P$159+Input!$P$125)*$P$7)/A17taxstdlife))</f>
        <v>0</v>
      </c>
      <c r="AN699" s="164">
        <f>IF(A17taxstdlife="n/a","n/a",IF(AN$3&gt;(A17taxstdlife+$E699),((Input!$P$159+Input!$P$125)*$P$7)-SUM($P699:AM699),((Input!$P$159+Input!$P$125)*$P$7)/A17taxstdlife))</f>
        <v>0</v>
      </c>
      <c r="AO699" s="164">
        <f>IF(A17taxstdlife="n/a","n/a",IF(AO$3&gt;(A17taxstdlife+$E699),((Input!$P$159+Input!$P$125)*$P$7)-SUM($P699:AN699),((Input!$P$159+Input!$P$125)*$P$7)/A17taxstdlife))</f>
        <v>0</v>
      </c>
      <c r="AP699" s="164">
        <f>IF(A17taxstdlife="n/a","n/a",IF(AP$3&gt;(A17taxstdlife+$E699),((Input!$P$159+Input!$P$125)*$P$7)-SUM($P699:AO699),((Input!$P$159+Input!$P$125)*$P$7)/A17taxstdlife))</f>
        <v>0</v>
      </c>
      <c r="AQ699" s="164">
        <f>IF(A17taxstdlife="n/a","n/a",IF(AQ$3&gt;(A17taxstdlife+$E699),((Input!$P$159+Input!$P$125)*$P$7)-SUM($P699:AP699),((Input!$P$159+Input!$P$125)*$P$7)/A17taxstdlife))</f>
        <v>0</v>
      </c>
      <c r="AR699" s="164">
        <f>IF(A17taxstdlife="n/a","n/a",IF(AR$3&gt;(A17taxstdlife+$E699),((Input!$P$159+Input!$P$125)*$P$7)-SUM($P699:AQ699),((Input!$P$159+Input!$P$125)*$P$7)/A17taxstdlife))</f>
        <v>0</v>
      </c>
      <c r="AS699" s="164">
        <f>IF(A17taxstdlife="n/a","n/a",IF(AS$3&gt;(A17taxstdlife+$E699),((Input!$P$159+Input!$P$125)*$P$7)-SUM($P699:AR699),((Input!$P$159+Input!$P$125)*$P$7)/A17taxstdlife))</f>
        <v>0</v>
      </c>
      <c r="AT699" s="164">
        <f>IF(A17taxstdlife="n/a","n/a",IF(AT$3&gt;(A17taxstdlife+$E699),((Input!$P$159+Input!$P$125)*$P$7)-SUM($P699:AS699),((Input!$P$159+Input!$P$125)*$P$7)/A17taxstdlife))</f>
        <v>0</v>
      </c>
      <c r="AU699" s="164">
        <f>IF(A17taxstdlife="n/a","n/a",IF(AU$3&gt;(A17taxstdlife+$E699),((Input!$P$159+Input!$P$125)*$P$7)-SUM($P699:AT699),((Input!$P$159+Input!$P$125)*$P$7)/A17taxstdlife))</f>
        <v>0</v>
      </c>
      <c r="AV699" s="164">
        <f>IF(A17taxstdlife="n/a","n/a",IF(AV$3&gt;(A17taxstdlife+$E699),((Input!$P$159+Input!$P$125)*$P$7)-SUM($P699:AU699),((Input!$P$159+Input!$P$125)*$P$7)/A17taxstdlife))</f>
        <v>0</v>
      </c>
      <c r="AW699" s="164">
        <f>IF(A17taxstdlife="n/a","n/a",IF(AW$3&gt;(A17taxstdlife+$E699),((Input!$P$159+Input!$P$125)*$P$7)-SUM($P699:AV699),((Input!$P$159+Input!$P$125)*$P$7)/A17taxstdlife))</f>
        <v>0</v>
      </c>
      <c r="AX699" s="164">
        <f>IF(A17taxstdlife="n/a","n/a",IF(AX$3&gt;(A17taxstdlife+$E699),((Input!$P$159+Input!$P$125)*$P$7)-SUM($P699:AW699),((Input!$P$159+Input!$P$125)*$P$7)/A17taxstdlife))</f>
        <v>0</v>
      </c>
      <c r="AY699" s="164">
        <f>IF(A17taxstdlife="n/a","n/a",IF(AY$3&gt;(A17taxstdlife+$E699),((Input!$P$159+Input!$P$125)*$P$7)-SUM($P699:AX699),((Input!$P$159+Input!$P$125)*$P$7)/A17taxstdlife))</f>
        <v>0</v>
      </c>
      <c r="AZ699" s="164">
        <f>IF(A17taxstdlife="n/a","n/a",IF(AZ$3&gt;(A17taxstdlife+$E699),((Input!$P$159+Input!$P$125)*$P$7)-SUM($P699:AY699),((Input!$P$159+Input!$P$125)*$P$7)/A17taxstdlife))</f>
        <v>0</v>
      </c>
      <c r="BA699" s="164">
        <f>IF(A17taxstdlife="n/a","n/a",IF(BA$3&gt;(A17taxstdlife+$E699),((Input!$P$159+Input!$P$125)*$P$7)-SUM($P699:AZ699),((Input!$P$159+Input!$P$125)*$P$7)/A17taxstdlife))</f>
        <v>0</v>
      </c>
      <c r="BB699" s="164">
        <f>IF(A17taxstdlife="n/a","n/a",IF(BB$3&gt;(A17taxstdlife+$E699),((Input!$P$159+Input!$P$125)*$P$7)-SUM($P699:BA699),((Input!$P$159+Input!$P$125)*$P$7)/A17taxstdlife))</f>
        <v>0</v>
      </c>
      <c r="BC699" s="164">
        <f>IF(A17taxstdlife="n/a","n/a",IF(BC$3&gt;(A17taxstdlife+$E699),((Input!$P$159+Input!$P$125)*$P$7)-SUM($P699:BB699),((Input!$P$159+Input!$P$125)*$P$7)/A17taxstdlife))</f>
        <v>0</v>
      </c>
      <c r="BD699" s="164">
        <f>IF(A17taxstdlife="n/a","n/a",IF(BD$3&gt;(A17taxstdlife+$E699),((Input!$P$159+Input!$P$125)*$P$7)-SUM($P699:BC699),((Input!$P$159+Input!$P$125)*$P$7)/A17taxstdlife))</f>
        <v>0</v>
      </c>
      <c r="BE699" s="164">
        <f>IF(A17taxstdlife="n/a","n/a",IF(BE$3&gt;(A17taxstdlife+$E699),((Input!$P$159+Input!$P$125)*$P$7)-SUM($P699:BD699),((Input!$P$159+Input!$P$125)*$P$7)/A17taxstdlife))</f>
        <v>0</v>
      </c>
      <c r="BF699" s="164">
        <f>IF(A17taxstdlife="n/a","n/a",IF(BF$3&gt;(A17taxstdlife+$E699),((Input!$P$159+Input!$P$125)*$P$7)-SUM($P699:BE699),((Input!$P$159+Input!$P$125)*$P$7)/A17taxstdlife))</f>
        <v>0</v>
      </c>
      <c r="BG699" s="164">
        <f>IF(A17taxstdlife="n/a","n/a",IF(BG$3&gt;(A17taxstdlife+$E699),((Input!$P$159+Input!$P$125)*$P$7)-SUM($P699:BF699),((Input!$P$159+Input!$P$125)*$P$7)/A17taxstdlife))</f>
        <v>0</v>
      </c>
      <c r="BH699" s="164">
        <f>IF(A17taxstdlife="n/a","n/a",IF(BH$3&gt;(A17taxstdlife+$E699),((Input!$P$159+Input!$P$125)*$P$7)-SUM($P699:BG699),((Input!$P$159+Input!$P$125)*$P$7)/A17taxstdlife))</f>
        <v>0</v>
      </c>
      <c r="BI699" s="164">
        <f>IF(A17taxstdlife="n/a","n/a",IF(BI$3&gt;(A17taxstdlife+$E699),((Input!$P$159+Input!$P$125)*$P$7)-SUM($P699:BH699),((Input!$P$159+Input!$P$125)*$P$7)/A17taxstdlife))</f>
        <v>0</v>
      </c>
      <c r="BJ699" s="18"/>
      <c r="BK699" s="18"/>
      <c r="BL699"/>
      <c r="BM699"/>
      <c r="BN699"/>
      <c r="BO699"/>
      <c r="BP699"/>
      <c r="BQ699"/>
      <c r="BR699"/>
      <c r="BS699"/>
      <c r="BT699"/>
      <c r="BU699"/>
      <c r="BV699"/>
      <c r="BW699"/>
      <c r="BX699"/>
      <c r="BY699"/>
      <c r="BZ699"/>
      <c r="CA699"/>
      <c r="CB699"/>
      <c r="CC699"/>
      <c r="CD699"/>
      <c r="CE699"/>
      <c r="CF699"/>
      <c r="CG699"/>
      <c r="CH699"/>
      <c r="CI699"/>
      <c r="CJ699"/>
      <c r="CK699"/>
      <c r="CL699"/>
      <c r="CM699"/>
      <c r="CN699"/>
      <c r="CO699"/>
      <c r="CP699"/>
      <c r="CQ699"/>
      <c r="CR699"/>
      <c r="CS699"/>
      <c r="CT699"/>
      <c r="CU699"/>
      <c r="CV699"/>
      <c r="CW699"/>
      <c r="CX699"/>
      <c r="CY699"/>
      <c r="CZ699"/>
      <c r="DA699"/>
      <c r="DB699"/>
      <c r="DC699"/>
      <c r="DD699"/>
      <c r="DE699"/>
      <c r="DF699"/>
      <c r="DG699"/>
      <c r="DH699"/>
      <c r="DI699"/>
      <c r="DJ699"/>
      <c r="DK699"/>
      <c r="DL699"/>
      <c r="DM699"/>
      <c r="DN699"/>
      <c r="DO699"/>
      <c r="DP699"/>
      <c r="DQ699"/>
      <c r="DR699"/>
      <c r="DS699"/>
      <c r="DT699"/>
      <c r="DU699"/>
      <c r="DV699"/>
      <c r="DW699"/>
      <c r="DX699"/>
      <c r="DY699"/>
      <c r="DZ699"/>
      <c r="EA699"/>
      <c r="EB699"/>
      <c r="EC699"/>
      <c r="ED699"/>
      <c r="EE699"/>
      <c r="EF699"/>
      <c r="EG699"/>
      <c r="EH699"/>
      <c r="EI699"/>
      <c r="EJ699"/>
      <c r="EK699"/>
      <c r="EL699"/>
      <c r="EM699"/>
      <c r="EN699"/>
      <c r="EO699"/>
      <c r="EP699"/>
      <c r="EQ699"/>
      <c r="ER699"/>
      <c r="ES699"/>
      <c r="ET699"/>
      <c r="EU699"/>
      <c r="EV699"/>
      <c r="EW699"/>
      <c r="EX699"/>
      <c r="EY699"/>
      <c r="EZ699"/>
      <c r="FA699"/>
      <c r="FB699"/>
      <c r="FC699"/>
      <c r="FD699"/>
      <c r="FE699"/>
      <c r="FF699"/>
      <c r="FG699"/>
      <c r="FH699"/>
      <c r="FI699"/>
      <c r="FJ699"/>
      <c r="FK699"/>
      <c r="FL699"/>
      <c r="FM699"/>
      <c r="FN699"/>
      <c r="FO699"/>
      <c r="FP699"/>
      <c r="FQ699"/>
      <c r="FR699"/>
      <c r="FS699"/>
      <c r="FT699"/>
      <c r="FU699"/>
      <c r="FV699"/>
      <c r="FW699"/>
      <c r="FX699"/>
      <c r="FY699"/>
      <c r="FZ699"/>
      <c r="GA699"/>
      <c r="GB699"/>
      <c r="GC699"/>
      <c r="GD699"/>
      <c r="GE699"/>
      <c r="GF699"/>
      <c r="GG699"/>
      <c r="GH699"/>
      <c r="GI699"/>
      <c r="GJ699"/>
      <c r="GK699"/>
      <c r="GL699"/>
      <c r="GM699"/>
      <c r="GN699"/>
      <c r="GO699"/>
      <c r="GP699"/>
      <c r="GQ699"/>
      <c r="GR699"/>
      <c r="GS699"/>
      <c r="GT699"/>
      <c r="GU699"/>
      <c r="GV699"/>
      <c r="GW699"/>
      <c r="GX699"/>
      <c r="GY699"/>
      <c r="GZ699"/>
      <c r="HA699"/>
      <c r="HB699"/>
      <c r="HC699"/>
      <c r="HD699"/>
      <c r="HE699"/>
      <c r="HF699"/>
      <c r="HG699"/>
      <c r="HH699"/>
      <c r="HI699"/>
      <c r="HJ699"/>
      <c r="HK699"/>
      <c r="HL699"/>
      <c r="HM699"/>
      <c r="HN699"/>
      <c r="HO699"/>
      <c r="HP699"/>
      <c r="HQ699"/>
      <c r="HR699"/>
      <c r="HS699"/>
      <c r="HT699"/>
      <c r="HU699"/>
      <c r="HV699"/>
      <c r="HW699"/>
      <c r="HX699"/>
      <c r="HY699"/>
      <c r="HZ699"/>
      <c r="IA699"/>
      <c r="IB699"/>
      <c r="IC699"/>
      <c r="ID699"/>
      <c r="IE699"/>
      <c r="IF699"/>
      <c r="IG699"/>
      <c r="IH699"/>
      <c r="II699"/>
      <c r="IJ699"/>
      <c r="IK699"/>
      <c r="IL699"/>
      <c r="IM699"/>
      <c r="IN699"/>
      <c r="IO699"/>
      <c r="IP699"/>
      <c r="IQ699"/>
      <c r="IR699"/>
      <c r="IS699"/>
      <c r="IT699"/>
      <c r="IU699"/>
      <c r="IV699"/>
    </row>
    <row r="700" spans="1:256" s="5" customFormat="1" hidden="1" outlineLevel="1" x14ac:dyDescent="0.2">
      <c r="A700" s="18"/>
      <c r="B700" s="18"/>
      <c r="C700" s="36" t="str">
        <f>Asset17</f>
        <v>System IT (tx)</v>
      </c>
      <c r="D700" s="18"/>
      <c r="E700" s="18"/>
      <c r="F700" s="33"/>
      <c r="G700" s="159">
        <f t="shared" ref="G700:AL700" si="138">SUM(G688:G699)</f>
        <v>3.5771356680021831</v>
      </c>
      <c r="H700" s="159">
        <f t="shared" si="138"/>
        <v>4.0507630056580437</v>
      </c>
      <c r="I700" s="159">
        <f t="shared" si="138"/>
        <v>4.9170305847357847</v>
      </c>
      <c r="J700" s="159">
        <f t="shared" si="138"/>
        <v>5.8548974211784053</v>
      </c>
      <c r="K700" s="159">
        <f t="shared" si="138"/>
        <v>5.5406487205896937</v>
      </c>
      <c r="L700" s="159">
        <f t="shared" si="138"/>
        <v>3.1499306251887749</v>
      </c>
      <c r="M700" s="159">
        <f t="shared" si="138"/>
        <v>3.1499306251887749</v>
      </c>
      <c r="N700" s="159">
        <f t="shared" si="138"/>
        <v>3.1499306251887749</v>
      </c>
      <c r="O700" s="159">
        <f t="shared" si="138"/>
        <v>2.6763032875329142</v>
      </c>
      <c r="P700" s="159">
        <f t="shared" si="138"/>
        <v>1.8100357084551726</v>
      </c>
      <c r="Q700" s="159">
        <f t="shared" si="138"/>
        <v>0.87216887201255311</v>
      </c>
      <c r="R700" s="159">
        <f t="shared" si="138"/>
        <v>0.42174706020678016</v>
      </c>
      <c r="S700" s="159">
        <f t="shared" si="138"/>
        <v>-4.4408920985006262E-16</v>
      </c>
      <c r="T700" s="159">
        <f t="shared" si="138"/>
        <v>0</v>
      </c>
      <c r="U700" s="159">
        <f t="shared" si="138"/>
        <v>0</v>
      </c>
      <c r="V700" s="159">
        <f t="shared" si="138"/>
        <v>0</v>
      </c>
      <c r="W700" s="159">
        <f t="shared" si="138"/>
        <v>0</v>
      </c>
      <c r="X700" s="159">
        <f t="shared" si="138"/>
        <v>0</v>
      </c>
      <c r="Y700" s="159">
        <f t="shared" si="138"/>
        <v>0</v>
      </c>
      <c r="Z700" s="159">
        <f t="shared" si="138"/>
        <v>0</v>
      </c>
      <c r="AA700" s="159">
        <f t="shared" si="138"/>
        <v>0</v>
      </c>
      <c r="AB700" s="159">
        <f t="shared" si="138"/>
        <v>0</v>
      </c>
      <c r="AC700" s="159">
        <f t="shared" si="138"/>
        <v>0</v>
      </c>
      <c r="AD700" s="159">
        <f t="shared" si="138"/>
        <v>0</v>
      </c>
      <c r="AE700" s="159">
        <f t="shared" si="138"/>
        <v>0</v>
      </c>
      <c r="AF700" s="159">
        <f t="shared" si="138"/>
        <v>0</v>
      </c>
      <c r="AG700" s="159">
        <f t="shared" si="138"/>
        <v>0</v>
      </c>
      <c r="AH700" s="159">
        <f t="shared" si="138"/>
        <v>0</v>
      </c>
      <c r="AI700" s="159">
        <f t="shared" si="138"/>
        <v>0</v>
      </c>
      <c r="AJ700" s="159">
        <f t="shared" si="138"/>
        <v>0</v>
      </c>
      <c r="AK700" s="159">
        <f t="shared" si="138"/>
        <v>0</v>
      </c>
      <c r="AL700" s="159">
        <f t="shared" si="138"/>
        <v>0</v>
      </c>
      <c r="AM700" s="159">
        <f t="shared" ref="AM700:BI700" si="139">SUM(AM688:AM699)</f>
        <v>0</v>
      </c>
      <c r="AN700" s="159">
        <f t="shared" si="139"/>
        <v>0</v>
      </c>
      <c r="AO700" s="159">
        <f t="shared" si="139"/>
        <v>0</v>
      </c>
      <c r="AP700" s="159">
        <f t="shared" si="139"/>
        <v>0</v>
      </c>
      <c r="AQ700" s="159">
        <f t="shared" si="139"/>
        <v>0</v>
      </c>
      <c r="AR700" s="159">
        <f t="shared" si="139"/>
        <v>0</v>
      </c>
      <c r="AS700" s="159">
        <f t="shared" si="139"/>
        <v>0</v>
      </c>
      <c r="AT700" s="159">
        <f t="shared" si="139"/>
        <v>0</v>
      </c>
      <c r="AU700" s="159">
        <f t="shared" si="139"/>
        <v>0</v>
      </c>
      <c r="AV700" s="159">
        <f t="shared" si="139"/>
        <v>0</v>
      </c>
      <c r="AW700" s="159">
        <f t="shared" si="139"/>
        <v>0</v>
      </c>
      <c r="AX700" s="159">
        <f t="shared" si="139"/>
        <v>0</v>
      </c>
      <c r="AY700" s="159">
        <f t="shared" si="139"/>
        <v>0</v>
      </c>
      <c r="AZ700" s="159">
        <f t="shared" si="139"/>
        <v>0</v>
      </c>
      <c r="BA700" s="159">
        <f t="shared" si="139"/>
        <v>0</v>
      </c>
      <c r="BB700" s="159">
        <f t="shared" si="139"/>
        <v>0</v>
      </c>
      <c r="BC700" s="159">
        <f t="shared" si="139"/>
        <v>0</v>
      </c>
      <c r="BD700" s="159">
        <f t="shared" si="139"/>
        <v>0</v>
      </c>
      <c r="BE700" s="159">
        <f t="shared" si="139"/>
        <v>0</v>
      </c>
      <c r="BF700" s="159">
        <f t="shared" si="139"/>
        <v>0</v>
      </c>
      <c r="BG700" s="159">
        <f t="shared" si="139"/>
        <v>0</v>
      </c>
      <c r="BH700" s="159">
        <f t="shared" si="139"/>
        <v>0</v>
      </c>
      <c r="BI700" s="159">
        <f t="shared" si="139"/>
        <v>0</v>
      </c>
      <c r="BJ700" s="18"/>
      <c r="BK700" s="18"/>
      <c r="BL700"/>
      <c r="BM700"/>
      <c r="BN700"/>
      <c r="BO700"/>
      <c r="BP700"/>
      <c r="BQ700"/>
      <c r="BR700"/>
      <c r="BS700"/>
      <c r="BT700"/>
      <c r="BU700"/>
      <c r="BV700"/>
      <c r="BW700"/>
      <c r="BX700"/>
      <c r="BY700"/>
      <c r="BZ700"/>
      <c r="CA700"/>
      <c r="CB700"/>
      <c r="CC700"/>
      <c r="CD700"/>
      <c r="CE700"/>
      <c r="CF700"/>
      <c r="CG700"/>
      <c r="CH700"/>
      <c r="CI700"/>
      <c r="CJ700"/>
      <c r="CK700"/>
      <c r="CL700"/>
      <c r="CM700"/>
      <c r="CN700"/>
      <c r="CO700"/>
      <c r="CP700"/>
      <c r="CQ700"/>
      <c r="CR700"/>
      <c r="CS700"/>
      <c r="CT700"/>
      <c r="CU700"/>
      <c r="CV700"/>
      <c r="CW700"/>
      <c r="CX700"/>
      <c r="CY700"/>
      <c r="CZ700"/>
      <c r="DA700"/>
      <c r="DB700"/>
      <c r="DC700"/>
      <c r="DD700"/>
      <c r="DE700"/>
      <c r="DF700"/>
      <c r="DG700"/>
      <c r="DH700"/>
      <c r="DI700"/>
      <c r="DJ700"/>
      <c r="DK700"/>
      <c r="DL700"/>
      <c r="DM700"/>
      <c r="DN700"/>
      <c r="DO700"/>
      <c r="DP700"/>
      <c r="DQ700"/>
      <c r="DR700"/>
      <c r="DS700"/>
      <c r="DT700"/>
      <c r="DU700"/>
      <c r="DV700"/>
      <c r="DW700"/>
      <c r="DX700"/>
      <c r="DY700"/>
      <c r="DZ700"/>
      <c r="EA700"/>
      <c r="EB700"/>
      <c r="EC700"/>
      <c r="ED700"/>
      <c r="EE700"/>
      <c r="EF700"/>
      <c r="EG700"/>
      <c r="EH700"/>
      <c r="EI700"/>
      <c r="EJ700"/>
      <c r="EK700"/>
      <c r="EL700"/>
      <c r="EM700"/>
      <c r="EN700"/>
      <c r="EO700"/>
      <c r="EP700"/>
      <c r="EQ700"/>
      <c r="ER700"/>
      <c r="ES700"/>
      <c r="ET700"/>
      <c r="EU700"/>
      <c r="EV700"/>
      <c r="EW700"/>
      <c r="EX700"/>
      <c r="EY700"/>
      <c r="EZ700"/>
      <c r="FA700"/>
      <c r="FB700"/>
      <c r="FC700"/>
      <c r="FD700"/>
      <c r="FE700"/>
      <c r="FF700"/>
      <c r="FG700"/>
      <c r="FH700"/>
      <c r="FI700"/>
      <c r="FJ700"/>
      <c r="FK700"/>
      <c r="FL700"/>
      <c r="FM700"/>
      <c r="FN700"/>
      <c r="FO700"/>
      <c r="FP700"/>
      <c r="FQ700"/>
      <c r="FR700"/>
      <c r="FS700"/>
      <c r="FT700"/>
      <c r="FU700"/>
      <c r="FV700"/>
      <c r="FW700"/>
      <c r="FX700"/>
      <c r="FY700"/>
      <c r="FZ700"/>
      <c r="GA700"/>
      <c r="GB700"/>
      <c r="GC700"/>
      <c r="GD700"/>
      <c r="GE700"/>
      <c r="GF700"/>
      <c r="GG700"/>
      <c r="GH700"/>
      <c r="GI700"/>
      <c r="GJ700"/>
      <c r="GK700"/>
      <c r="GL700"/>
      <c r="GM700"/>
      <c r="GN700"/>
      <c r="GO700"/>
      <c r="GP700"/>
      <c r="GQ700"/>
      <c r="GR700"/>
      <c r="GS700"/>
      <c r="GT700"/>
      <c r="GU700"/>
      <c r="GV700"/>
      <c r="GW700"/>
      <c r="GX700"/>
      <c r="GY700"/>
      <c r="GZ700"/>
      <c r="HA700"/>
      <c r="HB700"/>
      <c r="HC700"/>
      <c r="HD700"/>
      <c r="HE700"/>
      <c r="HF700"/>
      <c r="HG700"/>
      <c r="HH700"/>
      <c r="HI700"/>
      <c r="HJ700"/>
      <c r="HK700"/>
      <c r="HL700"/>
      <c r="HM700"/>
      <c r="HN700"/>
      <c r="HO700"/>
      <c r="HP700"/>
      <c r="HQ700"/>
      <c r="HR700"/>
      <c r="HS700"/>
      <c r="HT700"/>
      <c r="HU700"/>
      <c r="HV700"/>
      <c r="HW700"/>
      <c r="HX700"/>
      <c r="HY700"/>
      <c r="HZ700"/>
      <c r="IA700"/>
      <c r="IB700"/>
      <c r="IC700"/>
      <c r="ID700"/>
      <c r="IE700"/>
      <c r="IF700"/>
      <c r="IG700"/>
      <c r="IH700"/>
      <c r="II700"/>
      <c r="IJ700"/>
      <c r="IK700"/>
      <c r="IL700"/>
      <c r="IM700"/>
      <c r="IN700"/>
      <c r="IO700"/>
      <c r="IP700"/>
      <c r="IQ700"/>
      <c r="IR700"/>
      <c r="IS700"/>
      <c r="IT700"/>
      <c r="IU700"/>
      <c r="IV700"/>
    </row>
    <row r="701" spans="1:256" s="5" customFormat="1" hidden="1" outlineLevel="2" x14ac:dyDescent="0.2">
      <c r="A701" s="18"/>
      <c r="B701" s="127" t="str">
        <f>C713</f>
        <v>IT systems</v>
      </c>
      <c r="C701" s="44"/>
      <c r="D701" s="45" t="s">
        <v>72</v>
      </c>
      <c r="E701" s="44"/>
      <c r="F701" s="46"/>
      <c r="G701" s="163">
        <f>IF(G$3&gt;A18taxremlife,A18taxvalue-SUM($F701:F701),IF(A18taxremlife="N/A","n/a",A18taxvalue/A18taxremlife))</f>
        <v>5.4757882480033864</v>
      </c>
      <c r="H701" s="163">
        <f>IF(H$3&gt;A18taxremlife,A18taxvalue-SUM($F701:G701),IF(A18taxremlife="N/A","n/a",A18taxvalue/A18taxremlife))</f>
        <v>5.4757882480033864</v>
      </c>
      <c r="I701" s="163">
        <f>IF(I$3&gt;A18taxremlife,A18taxvalue-SUM($F701:H701),IF(A18taxremlife="N/A","n/a",A18taxvalue/A18taxremlife))</f>
        <v>3.5092721404934171</v>
      </c>
      <c r="J701" s="163">
        <f>IF(J$3&gt;A18taxremlife,A18taxvalue-SUM($F701:I701),IF(A18taxremlife="N/A","n/a",A18taxvalue/A18taxremlife))</f>
        <v>0</v>
      </c>
      <c r="K701" s="163">
        <f>IF(K$3&gt;A18taxremlife,A18taxvalue-SUM($F701:J701),IF(A18taxremlife="N/A","n/a",A18taxvalue/A18taxremlife))</f>
        <v>0</v>
      </c>
      <c r="L701" s="163">
        <f>IF(L$3&gt;A18taxremlife,A18taxvalue-SUM($F701:K701),IF(A18taxremlife="N/A","n/a",A18taxvalue/A18taxremlife))</f>
        <v>0</v>
      </c>
      <c r="M701" s="163">
        <f>IF(M$3&gt;A18taxremlife,A18taxvalue-SUM($F701:L701),IF(A18taxremlife="N/A","n/a",A18taxvalue/A18taxremlife))</f>
        <v>0</v>
      </c>
      <c r="N701" s="163">
        <f>IF(N$3&gt;A18taxremlife,A18taxvalue-SUM($F701:M701),IF(A18taxremlife="N/A","n/a",A18taxvalue/A18taxremlife))</f>
        <v>0</v>
      </c>
      <c r="O701" s="163">
        <f>IF(O$3&gt;A18taxremlife,A18taxvalue-SUM($F701:N701),IF(A18taxremlife="N/A","n/a",A18taxvalue/A18taxremlife))</f>
        <v>0</v>
      </c>
      <c r="P701" s="163">
        <f>IF(P$3&gt;A18taxremlife,A18taxvalue-SUM($F701:O701),IF(A18taxremlife="N/A","n/a",A18taxvalue/A18taxremlife))</f>
        <v>0</v>
      </c>
      <c r="Q701" s="163">
        <f>IF(Q$3&gt;A18taxremlife,A18taxvalue-SUM($F701:P701),IF(A18taxremlife="N/A","n/a",A18taxvalue/A18taxremlife))</f>
        <v>0</v>
      </c>
      <c r="R701" s="163">
        <f>IF(R$3&gt;A18taxremlife,A18taxvalue-SUM($F701:Q701),IF(A18taxremlife="N/A","n/a",A18taxvalue/A18taxremlife))</f>
        <v>0</v>
      </c>
      <c r="S701" s="163">
        <f>IF(S$3&gt;A18taxremlife,A18taxvalue-SUM($F701:R701),IF(A18taxremlife="N/A","n/a",A18taxvalue/A18taxremlife))</f>
        <v>0</v>
      </c>
      <c r="T701" s="163">
        <f>IF(T$3&gt;A18taxremlife,A18taxvalue-SUM($F701:S701),IF(A18taxremlife="N/A","n/a",A18taxvalue/A18taxremlife))</f>
        <v>0</v>
      </c>
      <c r="U701" s="163">
        <f>IF(U$3&gt;A18taxremlife,A18taxvalue-SUM($F701:T701),IF(A18taxremlife="N/A","n/a",A18taxvalue/A18taxremlife))</f>
        <v>0</v>
      </c>
      <c r="V701" s="163">
        <f>IF(V$3&gt;A18taxremlife,A18taxvalue-SUM($F701:U701),IF(A18taxremlife="N/A","n/a",A18taxvalue/A18taxremlife))</f>
        <v>0</v>
      </c>
      <c r="W701" s="163">
        <f>IF(W$3&gt;A18taxremlife,A18taxvalue-SUM($F701:V701),IF(A18taxremlife="N/A","n/a",A18taxvalue/A18taxremlife))</f>
        <v>0</v>
      </c>
      <c r="X701" s="163">
        <f>IF(X$3&gt;A18taxremlife,A18taxvalue-SUM($F701:W701),IF(A18taxremlife="N/A","n/a",A18taxvalue/A18taxremlife))</f>
        <v>0</v>
      </c>
      <c r="Y701" s="163">
        <f>IF(Y$3&gt;A18taxremlife,A18taxvalue-SUM($F701:X701),IF(A18taxremlife="N/A","n/a",A18taxvalue/A18taxremlife))</f>
        <v>0</v>
      </c>
      <c r="Z701" s="163">
        <f>IF(Z$3&gt;A18taxremlife,A18taxvalue-SUM($F701:Y701),IF(A18taxremlife="N/A","n/a",A18taxvalue/A18taxremlife))</f>
        <v>0</v>
      </c>
      <c r="AA701" s="163">
        <f>IF(AA$3&gt;A18taxremlife,A18taxvalue-SUM($F701:Z701),IF(A18taxremlife="N/A","n/a",A18taxvalue/A18taxremlife))</f>
        <v>0</v>
      </c>
      <c r="AB701" s="163">
        <f>IF(AB$3&gt;A18taxremlife,A18taxvalue-SUM($F701:AA701),IF(A18taxremlife="N/A","n/a",A18taxvalue/A18taxremlife))</f>
        <v>0</v>
      </c>
      <c r="AC701" s="163">
        <f>IF(AC$3&gt;A18taxremlife,A18taxvalue-SUM($F701:AB701),IF(A18taxremlife="N/A","n/a",A18taxvalue/A18taxremlife))</f>
        <v>0</v>
      </c>
      <c r="AD701" s="163">
        <f>IF(AD$3&gt;A18taxremlife,A18taxvalue-SUM($F701:AC701),IF(A18taxremlife="N/A","n/a",A18taxvalue/A18taxremlife))</f>
        <v>0</v>
      </c>
      <c r="AE701" s="163">
        <f>IF(AE$3&gt;A18taxremlife,A18taxvalue-SUM($F701:AD701),IF(A18taxremlife="N/A","n/a",A18taxvalue/A18taxremlife))</f>
        <v>0</v>
      </c>
      <c r="AF701" s="163">
        <f>IF(AF$3&gt;A18taxremlife,A18taxvalue-SUM($F701:AE701),IF(A18taxremlife="N/A","n/a",A18taxvalue/A18taxremlife))</f>
        <v>0</v>
      </c>
      <c r="AG701" s="163">
        <f>IF(AG$3&gt;A18taxremlife,A18taxvalue-SUM($F701:AF701),IF(A18taxremlife="N/A","n/a",A18taxvalue/A18taxremlife))</f>
        <v>0</v>
      </c>
      <c r="AH701" s="163">
        <f>IF(AH$3&gt;A18taxremlife,A18taxvalue-SUM($F701:AG701),IF(A18taxremlife="N/A","n/a",A18taxvalue/A18taxremlife))</f>
        <v>0</v>
      </c>
      <c r="AI701" s="163">
        <f>IF(AI$3&gt;A18taxremlife,A18taxvalue-SUM($F701:AH701),IF(A18taxremlife="N/A","n/a",A18taxvalue/A18taxremlife))</f>
        <v>0</v>
      </c>
      <c r="AJ701" s="163">
        <f>IF(AJ$3&gt;A18taxremlife,A18taxvalue-SUM($F701:AI701),IF(A18taxremlife="N/A","n/a",A18taxvalue/A18taxremlife))</f>
        <v>0</v>
      </c>
      <c r="AK701" s="163">
        <f>IF(AK$3&gt;A18taxremlife,A18taxvalue-SUM($F701:AJ701),IF(A18taxremlife="N/A","n/a",A18taxvalue/A18taxremlife))</f>
        <v>0</v>
      </c>
      <c r="AL701" s="163">
        <f>IF(AL$3&gt;A18taxremlife,A18taxvalue-SUM($F701:AK701),IF(A18taxremlife="N/A","n/a",A18taxvalue/A18taxremlife))</f>
        <v>0</v>
      </c>
      <c r="AM701" s="163">
        <f>IF(AM$3&gt;A18taxremlife,A18taxvalue-SUM($F701:AL701),IF(A18taxremlife="N/A","n/a",A18taxvalue/A18taxremlife))</f>
        <v>0</v>
      </c>
      <c r="AN701" s="163">
        <f>IF(AN$3&gt;A18taxremlife,A18taxvalue-SUM($F701:AM701),IF(A18taxremlife="N/A","n/a",A18taxvalue/A18taxremlife))</f>
        <v>0</v>
      </c>
      <c r="AO701" s="163">
        <f>IF(AO$3&gt;A18taxremlife,A18taxvalue-SUM($F701:AN701),IF(A18taxremlife="N/A","n/a",A18taxvalue/A18taxremlife))</f>
        <v>0</v>
      </c>
      <c r="AP701" s="163">
        <f>IF(AP$3&gt;A18taxremlife,A18taxvalue-SUM($F701:AO701),IF(A18taxremlife="N/A","n/a",A18taxvalue/A18taxremlife))</f>
        <v>0</v>
      </c>
      <c r="AQ701" s="163">
        <f>IF(AQ$3&gt;A18taxremlife,A18taxvalue-SUM($F701:AP701),IF(A18taxremlife="N/A","n/a",A18taxvalue/A18taxremlife))</f>
        <v>0</v>
      </c>
      <c r="AR701" s="163">
        <f>IF(AR$3&gt;A18taxremlife,A18taxvalue-SUM($F701:AQ701),IF(A18taxremlife="N/A","n/a",A18taxvalue/A18taxremlife))</f>
        <v>0</v>
      </c>
      <c r="AS701" s="163">
        <f>IF(AS$3&gt;A18taxremlife,A18taxvalue-SUM($F701:AR701),IF(A18taxremlife="N/A","n/a",A18taxvalue/A18taxremlife))</f>
        <v>0</v>
      </c>
      <c r="AT701" s="163">
        <f>IF(AT$3&gt;A18taxremlife,A18taxvalue-SUM($F701:AS701),IF(A18taxremlife="N/A","n/a",A18taxvalue/A18taxremlife))</f>
        <v>0</v>
      </c>
      <c r="AU701" s="163">
        <f>IF(AU$3&gt;A18taxremlife,A18taxvalue-SUM($F701:AT701),IF(A18taxremlife="N/A","n/a",A18taxvalue/A18taxremlife))</f>
        <v>0</v>
      </c>
      <c r="AV701" s="163">
        <f>IF(AV$3&gt;A18taxremlife,A18taxvalue-SUM($F701:AU701),IF(A18taxremlife="N/A","n/a",A18taxvalue/A18taxremlife))</f>
        <v>0</v>
      </c>
      <c r="AW701" s="163">
        <f>IF(AW$3&gt;A18taxremlife,A18taxvalue-SUM($F701:AV701),IF(A18taxremlife="N/A","n/a",A18taxvalue/A18taxremlife))</f>
        <v>0</v>
      </c>
      <c r="AX701" s="163">
        <f>IF(AX$3&gt;A18taxremlife,A18taxvalue-SUM($F701:AW701),IF(A18taxremlife="N/A","n/a",A18taxvalue/A18taxremlife))</f>
        <v>0</v>
      </c>
      <c r="AY701" s="163">
        <f>IF(AY$3&gt;A18taxremlife,A18taxvalue-SUM($F701:AX701),IF(A18taxremlife="N/A","n/a",A18taxvalue/A18taxremlife))</f>
        <v>0</v>
      </c>
      <c r="AZ701" s="163">
        <f>IF(AZ$3&gt;A18taxremlife,A18taxvalue-SUM($F701:AY701),IF(A18taxremlife="N/A","n/a",A18taxvalue/A18taxremlife))</f>
        <v>0</v>
      </c>
      <c r="BA701" s="163">
        <f>IF(BA$3&gt;A18taxremlife,A18taxvalue-SUM($F701:AZ701),IF(A18taxremlife="N/A","n/a",A18taxvalue/A18taxremlife))</f>
        <v>0</v>
      </c>
      <c r="BB701" s="163">
        <f>IF(BB$3&gt;A18taxremlife,A18taxvalue-SUM($F701:BA701),IF(A18taxremlife="N/A","n/a",A18taxvalue/A18taxremlife))</f>
        <v>0</v>
      </c>
      <c r="BC701" s="163">
        <f>IF(BC$3&gt;A18taxremlife,A18taxvalue-SUM($F701:BB701),IF(A18taxremlife="N/A","n/a",A18taxvalue/A18taxremlife))</f>
        <v>0</v>
      </c>
      <c r="BD701" s="163">
        <f>IF(BD$3&gt;A18taxremlife,A18taxvalue-SUM($F701:BC701),IF(A18taxremlife="N/A","n/a",A18taxvalue/A18taxremlife))</f>
        <v>0</v>
      </c>
      <c r="BE701" s="163">
        <f>IF(BE$3&gt;A18taxremlife,A18taxvalue-SUM($F701:BD701),IF(A18taxremlife="N/A","n/a",A18taxvalue/A18taxremlife))</f>
        <v>0</v>
      </c>
      <c r="BF701" s="163">
        <f>IF(BF$3&gt;A18taxremlife,A18taxvalue-SUM($F701:BE701),IF(A18taxremlife="N/A","n/a",A18taxvalue/A18taxremlife))</f>
        <v>0</v>
      </c>
      <c r="BG701" s="163">
        <f>IF(BG$3&gt;A18taxremlife,A18taxvalue-SUM($F701:BF701),IF(A18taxremlife="N/A","n/a",A18taxvalue/A18taxremlife))</f>
        <v>0</v>
      </c>
      <c r="BH701" s="163">
        <f>IF(BH$3&gt;A18taxremlife,A18taxvalue-SUM($F701:BG701),IF(A18taxremlife="N/A","n/a",A18taxvalue/A18taxremlife))</f>
        <v>0</v>
      </c>
      <c r="BI701" s="163">
        <f>IF(BI$3&gt;A18taxremlife,A18taxvalue-SUM($F701:BH701),IF(A18taxremlife="N/A","n/a",A18taxvalue/A18taxremlife))</f>
        <v>0</v>
      </c>
      <c r="BJ701" s="18"/>
      <c r="BK701" s="18"/>
      <c r="BL701"/>
      <c r="BM701"/>
      <c r="BN701"/>
      <c r="BO701"/>
      <c r="BP701"/>
      <c r="BQ701"/>
      <c r="BR701"/>
      <c r="BS701"/>
      <c r="BT701"/>
      <c r="BU701"/>
      <c r="BV701"/>
      <c r="BW701"/>
      <c r="BX701"/>
      <c r="BY701"/>
      <c r="BZ701"/>
      <c r="CA701"/>
      <c r="CB701"/>
      <c r="CC701"/>
      <c r="CD701"/>
      <c r="CE701"/>
      <c r="CF701"/>
      <c r="CG701"/>
      <c r="CH701"/>
      <c r="CI701"/>
      <c r="CJ701"/>
      <c r="CK701"/>
      <c r="CL701"/>
      <c r="CM701"/>
      <c r="CN701"/>
      <c r="CO701"/>
      <c r="CP701"/>
      <c r="CQ701"/>
      <c r="CR701"/>
      <c r="CS701"/>
      <c r="CT701"/>
      <c r="CU701"/>
      <c r="CV701"/>
      <c r="CW701"/>
      <c r="CX701"/>
      <c r="CY701"/>
      <c r="CZ701"/>
      <c r="DA701"/>
      <c r="DB701"/>
      <c r="DC701"/>
      <c r="DD701"/>
      <c r="DE701"/>
      <c r="DF701"/>
      <c r="DG701"/>
      <c r="DH701"/>
      <c r="DI701"/>
      <c r="DJ701"/>
      <c r="DK701"/>
      <c r="DL701"/>
      <c r="DM701"/>
      <c r="DN701"/>
      <c r="DO701"/>
      <c r="DP701"/>
      <c r="DQ701"/>
      <c r="DR701"/>
      <c r="DS701"/>
      <c r="DT701"/>
      <c r="DU701"/>
      <c r="DV701"/>
      <c r="DW701"/>
      <c r="DX701"/>
      <c r="DY701"/>
      <c r="DZ701"/>
      <c r="EA701"/>
      <c r="EB701"/>
      <c r="EC701"/>
      <c r="ED701"/>
      <c r="EE701"/>
      <c r="EF701"/>
      <c r="EG701"/>
      <c r="EH701"/>
      <c r="EI701"/>
      <c r="EJ701"/>
      <c r="EK701"/>
      <c r="EL701"/>
      <c r="EM701"/>
      <c r="EN701"/>
      <c r="EO701"/>
      <c r="EP701"/>
      <c r="EQ701"/>
      <c r="ER701"/>
      <c r="ES701"/>
      <c r="ET701"/>
      <c r="EU701"/>
      <c r="EV701"/>
      <c r="EW701"/>
      <c r="EX701"/>
      <c r="EY701"/>
      <c r="EZ701"/>
      <c r="FA701"/>
      <c r="FB701"/>
      <c r="FC701"/>
      <c r="FD701"/>
      <c r="FE701"/>
      <c r="FF701"/>
      <c r="FG701"/>
      <c r="FH701"/>
      <c r="FI701"/>
      <c r="FJ701"/>
      <c r="FK701"/>
      <c r="FL701"/>
      <c r="FM701"/>
      <c r="FN701"/>
      <c r="FO701"/>
      <c r="FP701"/>
      <c r="FQ701"/>
      <c r="FR701"/>
      <c r="FS701"/>
      <c r="FT701"/>
      <c r="FU701"/>
      <c r="FV701"/>
      <c r="FW701"/>
      <c r="FX701"/>
      <c r="FY701"/>
      <c r="FZ701"/>
      <c r="GA701"/>
      <c r="GB701"/>
      <c r="GC701"/>
      <c r="GD701"/>
      <c r="GE701"/>
      <c r="GF701"/>
      <c r="GG701"/>
      <c r="GH701"/>
      <c r="GI701"/>
      <c r="GJ701"/>
      <c r="GK701"/>
      <c r="GL701"/>
      <c r="GM701"/>
      <c r="GN701"/>
      <c r="GO701"/>
      <c r="GP701"/>
      <c r="GQ701"/>
      <c r="GR701"/>
      <c r="GS701"/>
      <c r="GT701"/>
      <c r="GU701"/>
      <c r="GV701"/>
      <c r="GW701"/>
      <c r="GX701"/>
      <c r="GY701"/>
      <c r="GZ701"/>
      <c r="HA701"/>
      <c r="HB701"/>
      <c r="HC701"/>
      <c r="HD701"/>
      <c r="HE701"/>
      <c r="HF701"/>
      <c r="HG701"/>
      <c r="HH701"/>
      <c r="HI701"/>
      <c r="HJ701"/>
      <c r="HK701"/>
      <c r="HL701"/>
      <c r="HM701"/>
      <c r="HN701"/>
      <c r="HO701"/>
      <c r="HP701"/>
      <c r="HQ701"/>
      <c r="HR701"/>
      <c r="HS701"/>
      <c r="HT701"/>
      <c r="HU701"/>
      <c r="HV701"/>
      <c r="HW701"/>
      <c r="HX701"/>
      <c r="HY701"/>
      <c r="HZ701"/>
      <c r="IA701"/>
      <c r="IB701"/>
      <c r="IC701"/>
      <c r="ID701"/>
      <c r="IE701"/>
      <c r="IF701"/>
      <c r="IG701"/>
      <c r="IH701"/>
      <c r="II701"/>
      <c r="IJ701"/>
      <c r="IK701"/>
      <c r="IL701"/>
      <c r="IM701"/>
      <c r="IN701"/>
      <c r="IO701"/>
      <c r="IP701"/>
      <c r="IQ701"/>
      <c r="IR701"/>
      <c r="IS701"/>
      <c r="IT701"/>
      <c r="IU701"/>
      <c r="IV701"/>
    </row>
    <row r="702" spans="1:256" s="5" customFormat="1" hidden="1" outlineLevel="2" x14ac:dyDescent="0.2">
      <c r="A702" s="18"/>
      <c r="B702" s="18"/>
      <c r="C702" s="36"/>
      <c r="D702" s="485" t="s">
        <v>71</v>
      </c>
      <c r="E702" s="283">
        <v>0</v>
      </c>
      <c r="F702" s="38"/>
      <c r="G702" s="164"/>
      <c r="H702" s="164"/>
      <c r="I702" s="164"/>
      <c r="J702" s="164"/>
      <c r="K702" s="164"/>
      <c r="L702" s="164"/>
      <c r="M702" s="164"/>
      <c r="N702" s="164"/>
      <c r="O702" s="164"/>
      <c r="P702" s="164"/>
      <c r="Q702" s="164"/>
      <c r="R702" s="164"/>
      <c r="S702" s="164"/>
      <c r="T702" s="164"/>
      <c r="U702" s="164"/>
      <c r="V702" s="164"/>
      <c r="W702" s="164"/>
      <c r="X702" s="164"/>
      <c r="Y702" s="164"/>
      <c r="Z702" s="164"/>
      <c r="AA702" s="164"/>
      <c r="AB702" s="164"/>
      <c r="AC702" s="164"/>
      <c r="AD702" s="164"/>
      <c r="AE702" s="164"/>
      <c r="AF702" s="164"/>
      <c r="AG702" s="164"/>
      <c r="AH702" s="164"/>
      <c r="AI702" s="164"/>
      <c r="AJ702" s="164"/>
      <c r="AK702" s="164"/>
      <c r="AL702" s="164"/>
      <c r="AM702" s="164"/>
      <c r="AN702" s="164"/>
      <c r="AO702" s="164"/>
      <c r="AP702" s="164"/>
      <c r="AQ702" s="164"/>
      <c r="AR702" s="164"/>
      <c r="AS702" s="164"/>
      <c r="AT702" s="164"/>
      <c r="AU702" s="164"/>
      <c r="AV702" s="164"/>
      <c r="AW702" s="164"/>
      <c r="AX702" s="164"/>
      <c r="AY702" s="164"/>
      <c r="AZ702" s="164"/>
      <c r="BA702" s="164"/>
      <c r="BB702" s="164"/>
      <c r="BC702" s="164"/>
      <c r="BD702" s="164"/>
      <c r="BE702" s="164"/>
      <c r="BF702" s="164"/>
      <c r="BG702" s="164"/>
      <c r="BH702" s="164"/>
      <c r="BI702" s="164"/>
      <c r="BJ702" s="18"/>
      <c r="BK702" s="18"/>
      <c r="BL702"/>
      <c r="BM702"/>
      <c r="BN702"/>
      <c r="BO702"/>
      <c r="BP702"/>
      <c r="BQ702"/>
      <c r="BR702"/>
      <c r="BS702"/>
      <c r="BT702"/>
      <c r="BU702"/>
      <c r="BV702"/>
      <c r="BW702"/>
      <c r="BX702"/>
      <c r="BY702"/>
      <c r="BZ702"/>
      <c r="CA702"/>
      <c r="CB702"/>
      <c r="CC702"/>
      <c r="CD702"/>
      <c r="CE702"/>
      <c r="CF702"/>
      <c r="CG702"/>
      <c r="CH702"/>
      <c r="CI702"/>
      <c r="CJ702"/>
      <c r="CK702"/>
      <c r="CL702"/>
      <c r="CM702"/>
      <c r="CN702"/>
      <c r="CO702"/>
      <c r="CP702"/>
      <c r="CQ702"/>
      <c r="CR702"/>
      <c r="CS702"/>
      <c r="CT702"/>
      <c r="CU702"/>
      <c r="CV702"/>
      <c r="CW702"/>
      <c r="CX702"/>
      <c r="CY702"/>
      <c r="CZ702"/>
      <c r="DA702"/>
      <c r="DB702"/>
      <c r="DC702"/>
      <c r="DD702"/>
      <c r="DE702"/>
      <c r="DF702"/>
      <c r="DG702"/>
      <c r="DH702"/>
      <c r="DI702"/>
      <c r="DJ702"/>
      <c r="DK702"/>
      <c r="DL702"/>
      <c r="DM702"/>
      <c r="DN702"/>
      <c r="DO702"/>
      <c r="DP702"/>
      <c r="DQ702"/>
      <c r="DR702"/>
      <c r="DS702"/>
      <c r="DT702"/>
      <c r="DU702"/>
      <c r="DV702"/>
      <c r="DW702"/>
      <c r="DX702"/>
      <c r="DY702"/>
      <c r="DZ702"/>
      <c r="EA702"/>
      <c r="EB702"/>
      <c r="EC702"/>
      <c r="ED702"/>
      <c r="EE702"/>
      <c r="EF702"/>
      <c r="EG702"/>
      <c r="EH702"/>
      <c r="EI702"/>
      <c r="EJ702"/>
      <c r="EK702"/>
      <c r="EL702"/>
      <c r="EM702"/>
      <c r="EN702"/>
      <c r="EO702"/>
      <c r="EP702"/>
      <c r="EQ702"/>
      <c r="ER702"/>
      <c r="ES702"/>
      <c r="ET702"/>
      <c r="EU702"/>
      <c r="EV702"/>
      <c r="EW702"/>
      <c r="EX702"/>
      <c r="EY702"/>
      <c r="EZ702"/>
      <c r="FA702"/>
      <c r="FB702"/>
      <c r="FC702"/>
      <c r="FD702"/>
      <c r="FE702"/>
      <c r="FF702"/>
      <c r="FG702"/>
      <c r="FH702"/>
      <c r="FI702"/>
      <c r="FJ702"/>
      <c r="FK702"/>
      <c r="FL702"/>
      <c r="FM702"/>
      <c r="FN702"/>
      <c r="FO702"/>
      <c r="FP702"/>
      <c r="FQ702"/>
      <c r="FR702"/>
      <c r="FS702"/>
      <c r="FT702"/>
      <c r="FU702"/>
      <c r="FV702"/>
      <c r="FW702"/>
      <c r="FX702"/>
      <c r="FY702"/>
      <c r="FZ702"/>
      <c r="GA702"/>
      <c r="GB702"/>
      <c r="GC702"/>
      <c r="GD702"/>
      <c r="GE702"/>
      <c r="GF702"/>
      <c r="GG702"/>
      <c r="GH702"/>
      <c r="GI702"/>
      <c r="GJ702"/>
      <c r="GK702"/>
      <c r="GL702"/>
      <c r="GM702"/>
      <c r="GN702"/>
      <c r="GO702"/>
      <c r="GP702"/>
      <c r="GQ702"/>
      <c r="GR702"/>
      <c r="GS702"/>
      <c r="GT702"/>
      <c r="GU702"/>
      <c r="GV702"/>
      <c r="GW702"/>
      <c r="GX702"/>
      <c r="GY702"/>
      <c r="GZ702"/>
      <c r="HA702"/>
      <c r="HB702"/>
      <c r="HC702"/>
      <c r="HD702"/>
      <c r="HE702"/>
      <c r="HF702"/>
      <c r="HG702"/>
      <c r="HH702"/>
      <c r="HI702"/>
      <c r="HJ702"/>
      <c r="HK702"/>
      <c r="HL702"/>
      <c r="HM702"/>
      <c r="HN702"/>
      <c r="HO702"/>
      <c r="HP702"/>
      <c r="HQ702"/>
      <c r="HR702"/>
      <c r="HS702"/>
      <c r="HT702"/>
      <c r="HU702"/>
      <c r="HV702"/>
      <c r="HW702"/>
      <c r="HX702"/>
      <c r="HY702"/>
      <c r="HZ702"/>
      <c r="IA702"/>
      <c r="IB702"/>
      <c r="IC702"/>
      <c r="ID702"/>
      <c r="IE702"/>
      <c r="IF702"/>
      <c r="IG702"/>
      <c r="IH702"/>
      <c r="II702"/>
      <c r="IJ702"/>
      <c r="IK702"/>
      <c r="IL702"/>
      <c r="IM702"/>
      <c r="IN702"/>
      <c r="IO702"/>
      <c r="IP702"/>
      <c r="IQ702"/>
      <c r="IR702"/>
      <c r="IS702"/>
      <c r="IT702"/>
      <c r="IU702"/>
      <c r="IV702"/>
    </row>
    <row r="703" spans="1:256" s="5" customFormat="1" hidden="1" outlineLevel="2" x14ac:dyDescent="0.2">
      <c r="A703" s="18"/>
      <c r="B703" s="18"/>
      <c r="C703" s="36"/>
      <c r="D703" s="485"/>
      <c r="E703" s="283">
        <v>1</v>
      </c>
      <c r="F703" s="38"/>
      <c r="G703" s="305"/>
      <c r="H703" s="164">
        <f>IF(A18taxstdlife="n/a","n/a",IF(H$3&gt;(A18taxstdlife+$E703),((Input!$G$160+Input!$G$126)*$G$7)-SUM($G703:G703),((Input!$G$160+Input!$G$126)*$G$7)/A18taxstdlife))</f>
        <v>0.74615755414579998</v>
      </c>
      <c r="I703" s="164">
        <f>IF(A18taxstdlife="n/a","n/a",IF(I$3&gt;(A18taxstdlife+$E703),((Input!$G$160+Input!$G$126)*$G$7)-SUM($G703:H703),((Input!$G$160+Input!$G$126)*$G$7)/A18taxstdlife))</f>
        <v>0.74615755414579998</v>
      </c>
      <c r="J703" s="164">
        <f>IF(A18taxstdlife="n/a","n/a",IF(J$3&gt;(A18taxstdlife+$E703),((Input!$G$160+Input!$G$126)*$G$7)-SUM($G703:I703),((Input!$G$160+Input!$G$126)*$G$7)/A18taxstdlife))</f>
        <v>0.74615755414579998</v>
      </c>
      <c r="K703" s="164">
        <f>IF(A18taxstdlife="n/a","n/a",IF(K$3&gt;(A18taxstdlife+$E703),((Input!$G$160+Input!$G$126)*$G$7)-SUM($G703:J703),((Input!$G$160+Input!$G$126)*$G$7)/A18taxstdlife))</f>
        <v>0.74615755414579998</v>
      </c>
      <c r="L703" s="164">
        <f>IF(A18taxstdlife="n/a","n/a",IF(L$3&gt;(A18taxstdlife+$E703),((Input!$G$160+Input!$G$126)*$G$7)-SUM($G703:K703),((Input!$G$160+Input!$G$126)*$G$7)/A18taxstdlife))</f>
        <v>0</v>
      </c>
      <c r="M703" s="164">
        <f>IF(A18taxstdlife="n/a","n/a",IF(M$3&gt;(A18taxstdlife+$E703),((Input!$G$160+Input!$G$126)*$G$7)-SUM($G703:L703),((Input!$G$160+Input!$G$126)*$G$7)/A18taxstdlife))</f>
        <v>0</v>
      </c>
      <c r="N703" s="164">
        <f>IF(A18taxstdlife="n/a","n/a",IF(N$3&gt;(A18taxstdlife+$E703),((Input!$G$160+Input!$G$126)*$G$7)-SUM($G703:M703),((Input!$G$160+Input!$G$126)*$G$7)/A18taxstdlife))</f>
        <v>0</v>
      </c>
      <c r="O703" s="164">
        <f>IF(A18taxstdlife="n/a","n/a",IF(O$3&gt;(A18taxstdlife+$E703),((Input!$G$160+Input!$G$126)*$G$7)-SUM($G703:N703),((Input!$G$160+Input!$G$126)*$G$7)/A18taxstdlife))</f>
        <v>0</v>
      </c>
      <c r="P703" s="164">
        <f>IF(A18taxstdlife="n/a","n/a",IF(P$3&gt;(A18taxstdlife+$E703),((Input!$G$160+Input!$G$126)*$G$7)-SUM($G703:O703),((Input!$G$160+Input!$G$126)*$G$7)/A18taxstdlife))</f>
        <v>0</v>
      </c>
      <c r="Q703" s="164">
        <f>IF(A18taxstdlife="n/a","n/a",IF(Q$3&gt;(A18taxstdlife+$E703),((Input!$G$160+Input!$G$126)*$G$7)-SUM($G703:P703),((Input!$G$160+Input!$G$126)*$G$7)/A18taxstdlife))</f>
        <v>0</v>
      </c>
      <c r="R703" s="164">
        <f>IF(A18taxstdlife="n/a","n/a",IF(R$3&gt;(A18taxstdlife+$E703),((Input!$G$160+Input!$G$126)*$G$7)-SUM($G703:Q703),((Input!$G$160+Input!$G$126)*$G$7)/A18taxstdlife))</f>
        <v>0</v>
      </c>
      <c r="S703" s="164">
        <f>IF(A18taxstdlife="n/a","n/a",IF(S$3&gt;(A18taxstdlife+$E703),((Input!$G$160+Input!$G$126)*$G$7)-SUM($G703:R703),((Input!$G$160+Input!$G$126)*$G$7)/A18taxstdlife))</f>
        <v>0</v>
      </c>
      <c r="T703" s="164">
        <f>IF(A18taxstdlife="n/a","n/a",IF(T$3&gt;(A18taxstdlife+$E703),((Input!$G$160+Input!$G$126)*$G$7)-SUM($G703:S703),((Input!$G$160+Input!$G$126)*$G$7)/A18taxstdlife))</f>
        <v>0</v>
      </c>
      <c r="U703" s="164">
        <f>IF(A18taxstdlife="n/a","n/a",IF(U$3&gt;(A18taxstdlife+$E703),((Input!$G$160+Input!$G$126)*$G$7)-SUM($G703:T703),((Input!$G$160+Input!$G$126)*$G$7)/A18taxstdlife))</f>
        <v>0</v>
      </c>
      <c r="V703" s="164">
        <f>IF(A18taxstdlife="n/a","n/a",IF(V$3&gt;(A18taxstdlife+$E703),((Input!$G$160+Input!$G$126)*$G$7)-SUM($G703:U703),((Input!$G$160+Input!$G$126)*$G$7)/A18taxstdlife))</f>
        <v>0</v>
      </c>
      <c r="W703" s="164">
        <f>IF(A18taxstdlife="n/a","n/a",IF(W$3&gt;(A18taxstdlife+$E703),((Input!$G$160+Input!$G$126)*$G$7)-SUM($G703:V703),((Input!$G$160+Input!$G$126)*$G$7)/A18taxstdlife))</f>
        <v>0</v>
      </c>
      <c r="X703" s="164">
        <f>IF(A18taxstdlife="n/a","n/a",IF(X$3&gt;(A18taxstdlife+$E703),((Input!$G$160+Input!$G$126)*$G$7)-SUM($G703:W703),((Input!$G$160+Input!$G$126)*$G$7)/A18taxstdlife))</f>
        <v>0</v>
      </c>
      <c r="Y703" s="164">
        <f>IF(A18taxstdlife="n/a","n/a",IF(Y$3&gt;(A18taxstdlife+$E703),((Input!$G$160+Input!$G$126)*$G$7)-SUM($G703:X703),((Input!$G$160+Input!$G$126)*$G$7)/A18taxstdlife))</f>
        <v>0</v>
      </c>
      <c r="Z703" s="164">
        <f>IF(A18taxstdlife="n/a","n/a",IF(Z$3&gt;(A18taxstdlife+$E703),((Input!$G$160+Input!$G$126)*$G$7)-SUM($G703:Y703),((Input!$G$160+Input!$G$126)*$G$7)/A18taxstdlife))</f>
        <v>0</v>
      </c>
      <c r="AA703" s="164">
        <f>IF(A18taxstdlife="n/a","n/a",IF(AA$3&gt;(A18taxstdlife+$E703),((Input!$G$160+Input!$G$126)*$G$7)-SUM($G703:Z703),((Input!$G$160+Input!$G$126)*$G$7)/A18taxstdlife))</f>
        <v>0</v>
      </c>
      <c r="AB703" s="164">
        <f>IF(A18taxstdlife="n/a","n/a",IF(AB$3&gt;(A18taxstdlife+$E703),((Input!$G$160+Input!$G$126)*$G$7)-SUM($G703:AA703),((Input!$G$160+Input!$G$126)*$G$7)/A18taxstdlife))</f>
        <v>0</v>
      </c>
      <c r="AC703" s="164">
        <f>IF(A18taxstdlife="n/a","n/a",IF(AC$3&gt;(A18taxstdlife+$E703),((Input!$G$160+Input!$G$126)*$G$7)-SUM($G703:AB703),((Input!$G$160+Input!$G$126)*$G$7)/A18taxstdlife))</f>
        <v>0</v>
      </c>
      <c r="AD703" s="164">
        <f>IF(A18taxstdlife="n/a","n/a",IF(AD$3&gt;(A18taxstdlife+$E703),((Input!$G$160+Input!$G$126)*$G$7)-SUM($G703:AC703),((Input!$G$160+Input!$G$126)*$G$7)/A18taxstdlife))</f>
        <v>0</v>
      </c>
      <c r="AE703" s="164">
        <f>IF(A18taxstdlife="n/a","n/a",IF(AE$3&gt;(A18taxstdlife+$E703),((Input!$G$160+Input!$G$126)*$G$7)-SUM($G703:AD703),((Input!$G$160+Input!$G$126)*$G$7)/A18taxstdlife))</f>
        <v>0</v>
      </c>
      <c r="AF703" s="164">
        <f>IF(A18taxstdlife="n/a","n/a",IF(AF$3&gt;(A18taxstdlife+$E703),((Input!$G$160+Input!$G$126)*$G$7)-SUM($G703:AE703),((Input!$G$160+Input!$G$126)*$G$7)/A18taxstdlife))</f>
        <v>0</v>
      </c>
      <c r="AG703" s="164">
        <f>IF(A18taxstdlife="n/a","n/a",IF(AG$3&gt;(A18taxstdlife+$E703),((Input!$G$160+Input!$G$126)*$G$7)-SUM($G703:AF703),((Input!$G$160+Input!$G$126)*$G$7)/A18taxstdlife))</f>
        <v>0</v>
      </c>
      <c r="AH703" s="164">
        <f>IF(A18taxstdlife="n/a","n/a",IF(AH$3&gt;(A18taxstdlife+$E703),((Input!$G$160+Input!$G$126)*$G$7)-SUM($G703:AG703),((Input!$G$160+Input!$G$126)*$G$7)/A18taxstdlife))</f>
        <v>0</v>
      </c>
      <c r="AI703" s="164">
        <f>IF(A18taxstdlife="n/a","n/a",IF(AI$3&gt;(A18taxstdlife+$E703),((Input!$G$160+Input!$G$126)*$G$7)-SUM($G703:AH703),((Input!$G$160+Input!$G$126)*$G$7)/A18taxstdlife))</f>
        <v>0</v>
      </c>
      <c r="AJ703" s="164">
        <f>IF(A18taxstdlife="n/a","n/a",IF(AJ$3&gt;(A18taxstdlife+$E703),((Input!$G$160+Input!$G$126)*$G$7)-SUM($G703:AI703),((Input!$G$160+Input!$G$126)*$G$7)/A18taxstdlife))</f>
        <v>0</v>
      </c>
      <c r="AK703" s="164">
        <f>IF(A18taxstdlife="n/a","n/a",IF(AK$3&gt;(A18taxstdlife+$E703),((Input!$G$160+Input!$G$126)*$G$7)-SUM($G703:AJ703),((Input!$G$160+Input!$G$126)*$G$7)/A18taxstdlife))</f>
        <v>0</v>
      </c>
      <c r="AL703" s="164">
        <f>IF(A18taxstdlife="n/a","n/a",IF(AL$3&gt;(A18taxstdlife+$E703),((Input!$G$160+Input!$G$126)*$G$7)-SUM($G703:AK703),((Input!$G$160+Input!$G$126)*$G$7)/A18taxstdlife))</f>
        <v>0</v>
      </c>
      <c r="AM703" s="164">
        <f>IF(A18taxstdlife="n/a","n/a",IF(AM$3&gt;(A18taxstdlife+$E703),((Input!$G$160+Input!$G$126)*$G$7)-SUM($G703:AL703),((Input!$G$160+Input!$G$126)*$G$7)/A18taxstdlife))</f>
        <v>0</v>
      </c>
      <c r="AN703" s="164">
        <f>IF(A18taxstdlife="n/a","n/a",IF(AN$3&gt;(A18taxstdlife+$E703),((Input!$G$160+Input!$G$126)*$G$7)-SUM($G703:AM703),((Input!$G$160+Input!$G$126)*$G$7)/A18taxstdlife))</f>
        <v>0</v>
      </c>
      <c r="AO703" s="164">
        <f>IF(A18taxstdlife="n/a","n/a",IF(AO$3&gt;(A18taxstdlife+$E703),((Input!$G$160+Input!$G$126)*$G$7)-SUM($G703:AN703),((Input!$G$160+Input!$G$126)*$G$7)/A18taxstdlife))</f>
        <v>0</v>
      </c>
      <c r="AP703" s="164">
        <f>IF(A18taxstdlife="n/a","n/a",IF(AP$3&gt;(A18taxstdlife+$E703),((Input!$G$160+Input!$G$126)*$G$7)-SUM($G703:AO703),((Input!$G$160+Input!$G$126)*$G$7)/A18taxstdlife))</f>
        <v>0</v>
      </c>
      <c r="AQ703" s="164">
        <f>IF(A18taxstdlife="n/a","n/a",IF(AQ$3&gt;(A18taxstdlife+$E703),((Input!$G$160+Input!$G$126)*$G$7)-SUM($G703:AP703),((Input!$G$160+Input!$G$126)*$G$7)/A18taxstdlife))</f>
        <v>0</v>
      </c>
      <c r="AR703" s="164">
        <f>IF(A18taxstdlife="n/a","n/a",IF(AR$3&gt;(A18taxstdlife+$E703),((Input!$G$160+Input!$G$126)*$G$7)-SUM($G703:AQ703),((Input!$G$160+Input!$G$126)*$G$7)/A18taxstdlife))</f>
        <v>0</v>
      </c>
      <c r="AS703" s="164">
        <f>IF(A18taxstdlife="n/a","n/a",IF(AS$3&gt;(A18taxstdlife+$E703),((Input!$G$160+Input!$G$126)*$G$7)-SUM($G703:AR703),((Input!$G$160+Input!$G$126)*$G$7)/A18taxstdlife))</f>
        <v>0</v>
      </c>
      <c r="AT703" s="164">
        <f>IF(A18taxstdlife="n/a","n/a",IF(AT$3&gt;(A18taxstdlife+$E703),((Input!$G$160+Input!$G$126)*$G$7)-SUM($G703:AS703),((Input!$G$160+Input!$G$126)*$G$7)/A18taxstdlife))</f>
        <v>0</v>
      </c>
      <c r="AU703" s="164">
        <f>IF(A18taxstdlife="n/a","n/a",IF(AU$3&gt;(A18taxstdlife+$E703),((Input!$G$160+Input!$G$126)*$G$7)-SUM($G703:AT703),((Input!$G$160+Input!$G$126)*$G$7)/A18taxstdlife))</f>
        <v>0</v>
      </c>
      <c r="AV703" s="164">
        <f>IF(A18taxstdlife="n/a","n/a",IF(AV$3&gt;(A18taxstdlife+$E703),((Input!$G$160+Input!$G$126)*$G$7)-SUM($G703:AU703),((Input!$G$160+Input!$G$126)*$G$7)/A18taxstdlife))</f>
        <v>0</v>
      </c>
      <c r="AW703" s="164">
        <f>IF(A18taxstdlife="n/a","n/a",IF(AW$3&gt;(A18taxstdlife+$E703),((Input!$G$160+Input!$G$126)*$G$7)-SUM($G703:AV703),((Input!$G$160+Input!$G$126)*$G$7)/A18taxstdlife))</f>
        <v>0</v>
      </c>
      <c r="AX703" s="164">
        <f>IF(A18taxstdlife="n/a","n/a",IF(AX$3&gt;(A18taxstdlife+$E703),((Input!$G$160+Input!$G$126)*$G$7)-SUM($G703:AW703),((Input!$G$160+Input!$G$126)*$G$7)/A18taxstdlife))</f>
        <v>0</v>
      </c>
      <c r="AY703" s="164">
        <f>IF(A18taxstdlife="n/a","n/a",IF(AY$3&gt;(A18taxstdlife+$E703),((Input!$G$160+Input!$G$126)*$G$7)-SUM($G703:AX703),((Input!$G$160+Input!$G$126)*$G$7)/A18taxstdlife))</f>
        <v>0</v>
      </c>
      <c r="AZ703" s="164">
        <f>IF(A18taxstdlife="n/a","n/a",IF(AZ$3&gt;(A18taxstdlife+$E703),((Input!$G$160+Input!$G$126)*$G$7)-SUM($G703:AY703),((Input!$G$160+Input!$G$126)*$G$7)/A18taxstdlife))</f>
        <v>0</v>
      </c>
      <c r="BA703" s="164">
        <f>IF(A18taxstdlife="n/a","n/a",IF(BA$3&gt;(A18taxstdlife+$E703),((Input!$G$160+Input!$G$126)*$G$7)-SUM($G703:AZ703),((Input!$G$160+Input!$G$126)*$G$7)/A18taxstdlife))</f>
        <v>0</v>
      </c>
      <c r="BB703" s="164">
        <f>IF(A18taxstdlife="n/a","n/a",IF(BB$3&gt;(A18taxstdlife+$E703),((Input!$G$160+Input!$G$126)*$G$7)-SUM($G703:BA703),((Input!$G$160+Input!$G$126)*$G$7)/A18taxstdlife))</f>
        <v>0</v>
      </c>
      <c r="BC703" s="164">
        <f>IF(A18taxstdlife="n/a","n/a",IF(BC$3&gt;(A18taxstdlife+$E703),((Input!$G$160+Input!$G$126)*$G$7)-SUM($G703:BB703),((Input!$G$160+Input!$G$126)*$G$7)/A18taxstdlife))</f>
        <v>0</v>
      </c>
      <c r="BD703" s="164">
        <f>IF(A18taxstdlife="n/a","n/a",IF(BD$3&gt;(A18taxstdlife+$E703),((Input!$G$160+Input!$G$126)*$G$7)-SUM($G703:BC703),((Input!$G$160+Input!$G$126)*$G$7)/A18taxstdlife))</f>
        <v>0</v>
      </c>
      <c r="BE703" s="164">
        <f>IF(A18taxstdlife="n/a","n/a",IF(BE$3&gt;(A18taxstdlife+$E703),((Input!$G$160+Input!$G$126)*$G$7)-SUM($G703:BD703),((Input!$G$160+Input!$G$126)*$G$7)/A18taxstdlife))</f>
        <v>0</v>
      </c>
      <c r="BF703" s="164">
        <f>IF(A18taxstdlife="n/a","n/a",IF(BF$3&gt;(A18taxstdlife+$E703),((Input!$G$160+Input!$G$126)*$G$7)-SUM($G703:BE703),((Input!$G$160+Input!$G$126)*$G$7)/A18taxstdlife))</f>
        <v>0</v>
      </c>
      <c r="BG703" s="164">
        <f>IF(A18taxstdlife="n/a","n/a",IF(BG$3&gt;(A18taxstdlife+$E703),((Input!$G$160+Input!$G$126)*$G$7)-SUM($G703:BF703),((Input!$G$160+Input!$G$126)*$G$7)/A18taxstdlife))</f>
        <v>0</v>
      </c>
      <c r="BH703" s="164">
        <f>IF(A18taxstdlife="n/a","n/a",IF(BH$3&gt;(A18taxstdlife+$E703),((Input!$G$160+Input!$G$126)*$G$7)-SUM($G703:BG703),((Input!$G$160+Input!$G$126)*$G$7)/A18taxstdlife))</f>
        <v>0</v>
      </c>
      <c r="BI703" s="164">
        <f>IF(A18taxstdlife="n/a","n/a",IF(BI$3&gt;(A18taxstdlife+$E703),((Input!$G$160+Input!$G$126)*$G$7)-SUM($G703:BH703),((Input!$G$160+Input!$G$126)*$G$7)/A18taxstdlife))</f>
        <v>0</v>
      </c>
      <c r="BJ703" s="18"/>
      <c r="BK703" s="18"/>
      <c r="BL703"/>
      <c r="BM703"/>
      <c r="BN703"/>
      <c r="BO703"/>
      <c r="BP703"/>
      <c r="BQ703"/>
      <c r="BR703"/>
      <c r="BS703"/>
      <c r="BT703"/>
      <c r="BU703"/>
      <c r="BV703"/>
      <c r="BW703"/>
      <c r="BX703"/>
      <c r="BY703"/>
      <c r="BZ703"/>
      <c r="CA703"/>
      <c r="CB703"/>
      <c r="CC703"/>
      <c r="CD703"/>
      <c r="CE703"/>
      <c r="CF703"/>
      <c r="CG703"/>
      <c r="CH703"/>
      <c r="CI703"/>
      <c r="CJ703"/>
      <c r="CK703"/>
      <c r="CL703"/>
      <c r="CM703"/>
      <c r="CN703"/>
      <c r="CO703"/>
      <c r="CP703"/>
      <c r="CQ703"/>
      <c r="CR703"/>
      <c r="CS703"/>
      <c r="CT703"/>
      <c r="CU703"/>
      <c r="CV703"/>
      <c r="CW703"/>
      <c r="CX703"/>
      <c r="CY703"/>
      <c r="CZ703"/>
      <c r="DA703"/>
      <c r="DB703"/>
      <c r="DC703"/>
      <c r="DD703"/>
      <c r="DE703"/>
      <c r="DF703"/>
      <c r="DG703"/>
      <c r="DH703"/>
      <c r="DI703"/>
      <c r="DJ703"/>
      <c r="DK703"/>
      <c r="DL703"/>
      <c r="DM703"/>
      <c r="DN703"/>
      <c r="DO703"/>
      <c r="DP703"/>
      <c r="DQ703"/>
      <c r="DR703"/>
      <c r="DS703"/>
      <c r="DT703"/>
      <c r="DU703"/>
      <c r="DV703"/>
      <c r="DW703"/>
      <c r="DX703"/>
      <c r="DY703"/>
      <c r="DZ703"/>
      <c r="EA703"/>
      <c r="EB703"/>
      <c r="EC703"/>
      <c r="ED703"/>
      <c r="EE703"/>
      <c r="EF703"/>
      <c r="EG703"/>
      <c r="EH703"/>
      <c r="EI703"/>
      <c r="EJ703"/>
      <c r="EK703"/>
      <c r="EL703"/>
      <c r="EM703"/>
      <c r="EN703"/>
      <c r="EO703"/>
      <c r="EP703"/>
      <c r="EQ703"/>
      <c r="ER703"/>
      <c r="ES703"/>
      <c r="ET703"/>
      <c r="EU703"/>
      <c r="EV703"/>
      <c r="EW703"/>
      <c r="EX703"/>
      <c r="EY703"/>
      <c r="EZ703"/>
      <c r="FA703"/>
      <c r="FB703"/>
      <c r="FC703"/>
      <c r="FD703"/>
      <c r="FE703"/>
      <c r="FF703"/>
      <c r="FG703"/>
      <c r="FH703"/>
      <c r="FI703"/>
      <c r="FJ703"/>
      <c r="FK703"/>
      <c r="FL703"/>
      <c r="FM703"/>
      <c r="FN703"/>
      <c r="FO703"/>
      <c r="FP703"/>
      <c r="FQ703"/>
      <c r="FR703"/>
      <c r="FS703"/>
      <c r="FT703"/>
      <c r="FU703"/>
      <c r="FV703"/>
      <c r="FW703"/>
      <c r="FX703"/>
      <c r="FY703"/>
      <c r="FZ703"/>
      <c r="GA703"/>
      <c r="GB703"/>
      <c r="GC703"/>
      <c r="GD703"/>
      <c r="GE703"/>
      <c r="GF703"/>
      <c r="GG703"/>
      <c r="GH703"/>
      <c r="GI703"/>
      <c r="GJ703"/>
      <c r="GK703"/>
      <c r="GL703"/>
      <c r="GM703"/>
      <c r="GN703"/>
      <c r="GO703"/>
      <c r="GP703"/>
      <c r="GQ703"/>
      <c r="GR703"/>
      <c r="GS703"/>
      <c r="GT703"/>
      <c r="GU703"/>
      <c r="GV703"/>
      <c r="GW703"/>
      <c r="GX703"/>
      <c r="GY703"/>
      <c r="GZ703"/>
      <c r="HA703"/>
      <c r="HB703"/>
      <c r="HC703"/>
      <c r="HD703"/>
      <c r="HE703"/>
      <c r="HF703"/>
      <c r="HG703"/>
      <c r="HH703"/>
      <c r="HI703"/>
      <c r="HJ703"/>
      <c r="HK703"/>
      <c r="HL703"/>
      <c r="HM703"/>
      <c r="HN703"/>
      <c r="HO703"/>
      <c r="HP703"/>
      <c r="HQ703"/>
      <c r="HR703"/>
      <c r="HS703"/>
      <c r="HT703"/>
      <c r="HU703"/>
      <c r="HV703"/>
      <c r="HW703"/>
      <c r="HX703"/>
      <c r="HY703"/>
      <c r="HZ703"/>
      <c r="IA703"/>
      <c r="IB703"/>
      <c r="IC703"/>
      <c r="ID703"/>
      <c r="IE703"/>
      <c r="IF703"/>
      <c r="IG703"/>
      <c r="IH703"/>
      <c r="II703"/>
      <c r="IJ703"/>
      <c r="IK703"/>
      <c r="IL703"/>
      <c r="IM703"/>
      <c r="IN703"/>
      <c r="IO703"/>
      <c r="IP703"/>
      <c r="IQ703"/>
      <c r="IR703"/>
      <c r="IS703"/>
      <c r="IT703"/>
      <c r="IU703"/>
      <c r="IV703"/>
    </row>
    <row r="704" spans="1:256" s="5" customFormat="1" hidden="1" outlineLevel="2" x14ac:dyDescent="0.2">
      <c r="A704" s="18"/>
      <c r="B704" s="18"/>
      <c r="C704" s="36"/>
      <c r="D704" s="485"/>
      <c r="E704" s="283">
        <v>2</v>
      </c>
      <c r="F704" s="38"/>
      <c r="G704" s="306"/>
      <c r="H704" s="307"/>
      <c r="I704" s="164">
        <f>IF(A18taxstdlife="n/a","n/a",IF(I$3&gt;(A18taxstdlife+$E704),((Input!$H$160+Input!$H$126)*$H$7)-SUM($H704:H704),((Input!$H$160+Input!$H$126)*$H$7)/A18taxstdlife))</f>
        <v>0.72973335507760706</v>
      </c>
      <c r="J704" s="164">
        <f>IF(A18taxstdlife="n/a","n/a",IF(J$3&gt;(A18taxstdlife+$E704),((Input!$H$160+Input!$H$126)*$H$7)-SUM($H704:I704),((Input!$H$160+Input!$H$126)*$H$7)/A18taxstdlife))</f>
        <v>0.72973335507760706</v>
      </c>
      <c r="K704" s="164">
        <f>IF(A18taxstdlife="n/a","n/a",IF(K$3&gt;(A18taxstdlife+$E704),((Input!$H$160+Input!$H$126)*$H$7)-SUM($H704:J704),((Input!$H$160+Input!$H$126)*$H$7)/A18taxstdlife))</f>
        <v>0.72973335507760706</v>
      </c>
      <c r="L704" s="164">
        <f>IF(A18taxstdlife="n/a","n/a",IF(L$3&gt;(A18taxstdlife+$E704),((Input!$H$160+Input!$H$126)*$H$7)-SUM($H704:K704),((Input!$H$160+Input!$H$126)*$H$7)/A18taxstdlife))</f>
        <v>0.72973335507760706</v>
      </c>
      <c r="M704" s="164">
        <f>IF(A18taxstdlife="n/a","n/a",IF(M$3&gt;(A18taxstdlife+$E704),((Input!$H$160+Input!$H$126)*$H$7)-SUM($H704:L704),((Input!$H$160+Input!$H$126)*$H$7)/A18taxstdlife))</f>
        <v>0</v>
      </c>
      <c r="N704" s="164">
        <f>IF(A18taxstdlife="n/a","n/a",IF(N$3&gt;(A18taxstdlife+$E704),((Input!$H$160+Input!$H$126)*$H$7)-SUM($H704:M704),((Input!$H$160+Input!$H$126)*$H$7)/A18taxstdlife))</f>
        <v>0</v>
      </c>
      <c r="O704" s="164">
        <f>IF(A18taxstdlife="n/a","n/a",IF(O$3&gt;(A18taxstdlife+$E704),((Input!$H$160+Input!$H$126)*$H$7)-SUM($H704:N704),((Input!$H$160+Input!$H$126)*$H$7)/A18taxstdlife))</f>
        <v>0</v>
      </c>
      <c r="P704" s="164">
        <f>IF(A18taxstdlife="n/a","n/a",IF(P$3&gt;(A18taxstdlife+$E704),((Input!$H$160+Input!$H$126)*$H$7)-SUM($H704:O704),((Input!$H$160+Input!$H$126)*$H$7)/A18taxstdlife))</f>
        <v>0</v>
      </c>
      <c r="Q704" s="164">
        <f>IF(A18taxstdlife="n/a","n/a",IF(Q$3&gt;(A18taxstdlife+$E704),((Input!$H$160+Input!$H$126)*$H$7)-SUM($H704:P704),((Input!$H$160+Input!$H$126)*$H$7)/A18taxstdlife))</f>
        <v>0</v>
      </c>
      <c r="R704" s="164">
        <f>IF(A18taxstdlife="n/a","n/a",IF(R$3&gt;(A18taxstdlife+$E704),((Input!$H$160+Input!$H$126)*$H$7)-SUM($H704:Q704),((Input!$H$160+Input!$H$126)*$H$7)/A18taxstdlife))</f>
        <v>0</v>
      </c>
      <c r="S704" s="164">
        <f>IF(A18taxstdlife="n/a","n/a",IF(S$3&gt;(A18taxstdlife+$E704),((Input!$H$160+Input!$H$126)*$H$7)-SUM($H704:R704),((Input!$H$160+Input!$H$126)*$H$7)/A18taxstdlife))</f>
        <v>0</v>
      </c>
      <c r="T704" s="164">
        <f>IF(A18taxstdlife="n/a","n/a",IF(T$3&gt;(A18taxstdlife+$E704),((Input!$H$160+Input!$H$126)*$H$7)-SUM($H704:S704),((Input!$H$160+Input!$H$126)*$H$7)/A18taxstdlife))</f>
        <v>0</v>
      </c>
      <c r="U704" s="164">
        <f>IF(A18taxstdlife="n/a","n/a",IF(U$3&gt;(A18taxstdlife+$E704),((Input!$H$160+Input!$H$126)*$H$7)-SUM($H704:T704),((Input!$H$160+Input!$H$126)*$H$7)/A18taxstdlife))</f>
        <v>0</v>
      </c>
      <c r="V704" s="164">
        <f>IF(A18taxstdlife="n/a","n/a",IF(V$3&gt;(A18taxstdlife+$E704),((Input!$H$160+Input!$H$126)*$H$7)-SUM($H704:U704),((Input!$H$160+Input!$H$126)*$H$7)/A18taxstdlife))</f>
        <v>0</v>
      </c>
      <c r="W704" s="164">
        <f>IF(A18taxstdlife="n/a","n/a",IF(W$3&gt;(A18taxstdlife+$E704),((Input!$H$160+Input!$H$126)*$H$7)-SUM($H704:V704),((Input!$H$160+Input!$H$126)*$H$7)/A18taxstdlife))</f>
        <v>0</v>
      </c>
      <c r="X704" s="164">
        <f>IF(A18taxstdlife="n/a","n/a",IF(X$3&gt;(A18taxstdlife+$E704),((Input!$H$160+Input!$H$126)*$H$7)-SUM($H704:W704),((Input!$H$160+Input!$H$126)*$H$7)/A18taxstdlife))</f>
        <v>0</v>
      </c>
      <c r="Y704" s="164">
        <f>IF(A18taxstdlife="n/a","n/a",IF(Y$3&gt;(A18taxstdlife+$E704),((Input!$H$160+Input!$H$126)*$H$7)-SUM($H704:X704),((Input!$H$160+Input!$H$126)*$H$7)/A18taxstdlife))</f>
        <v>0</v>
      </c>
      <c r="Z704" s="164">
        <f>IF(A18taxstdlife="n/a","n/a",IF(Z$3&gt;(A18taxstdlife+$E704),((Input!$H$160+Input!$H$126)*$H$7)-SUM($H704:Y704),((Input!$H$160+Input!$H$126)*$H$7)/A18taxstdlife))</f>
        <v>0</v>
      </c>
      <c r="AA704" s="164">
        <f>IF(A18taxstdlife="n/a","n/a",IF(AA$3&gt;(A18taxstdlife+$E704),((Input!$H$160+Input!$H$126)*$H$7)-SUM($H704:Z704),((Input!$H$160+Input!$H$126)*$H$7)/A18taxstdlife))</f>
        <v>0</v>
      </c>
      <c r="AB704" s="164">
        <f>IF(A18taxstdlife="n/a","n/a",IF(AB$3&gt;(A18taxstdlife+$E704),((Input!$H$160+Input!$H$126)*$H$7)-SUM($H704:AA704),((Input!$H$160+Input!$H$126)*$H$7)/A18taxstdlife))</f>
        <v>0</v>
      </c>
      <c r="AC704" s="164">
        <f>IF(A18taxstdlife="n/a","n/a",IF(AC$3&gt;(A18taxstdlife+$E704),((Input!$H$160+Input!$H$126)*$H$7)-SUM($H704:AB704),((Input!$H$160+Input!$H$126)*$H$7)/A18taxstdlife))</f>
        <v>0</v>
      </c>
      <c r="AD704" s="164">
        <f>IF(A18taxstdlife="n/a","n/a",IF(AD$3&gt;(A18taxstdlife+$E704),((Input!$H$160+Input!$H$126)*$H$7)-SUM($H704:AC704),((Input!$H$160+Input!$H$126)*$H$7)/A18taxstdlife))</f>
        <v>0</v>
      </c>
      <c r="AE704" s="164">
        <f>IF(A18taxstdlife="n/a","n/a",IF(AE$3&gt;(A18taxstdlife+$E704),((Input!$H$160+Input!$H$126)*$H$7)-SUM($H704:AD704),((Input!$H$160+Input!$H$126)*$H$7)/A18taxstdlife))</f>
        <v>0</v>
      </c>
      <c r="AF704" s="164">
        <f>IF(A18taxstdlife="n/a","n/a",IF(AF$3&gt;(A18taxstdlife+$E704),((Input!$H$160+Input!$H$126)*$H$7)-SUM($H704:AE704),((Input!$H$160+Input!$H$126)*$H$7)/A18taxstdlife))</f>
        <v>0</v>
      </c>
      <c r="AG704" s="164">
        <f>IF(A18taxstdlife="n/a","n/a",IF(AG$3&gt;(A18taxstdlife+$E704),((Input!$H$160+Input!$H$126)*$H$7)-SUM($H704:AF704),((Input!$H$160+Input!$H$126)*$H$7)/A18taxstdlife))</f>
        <v>0</v>
      </c>
      <c r="AH704" s="164">
        <f>IF(A18taxstdlife="n/a","n/a",IF(AH$3&gt;(A18taxstdlife+$E704),((Input!$H$160+Input!$H$126)*$H$7)-SUM($H704:AG704),((Input!$H$160+Input!$H$126)*$H$7)/A18taxstdlife))</f>
        <v>0</v>
      </c>
      <c r="AI704" s="164">
        <f>IF(A18taxstdlife="n/a","n/a",IF(AI$3&gt;(A18taxstdlife+$E704),((Input!$H$160+Input!$H$126)*$H$7)-SUM($H704:AH704),((Input!$H$160+Input!$H$126)*$H$7)/A18taxstdlife))</f>
        <v>0</v>
      </c>
      <c r="AJ704" s="164">
        <f>IF(A18taxstdlife="n/a","n/a",IF(AJ$3&gt;(A18taxstdlife+$E704),((Input!$H$160+Input!$H$126)*$H$7)-SUM($H704:AI704),((Input!$H$160+Input!$H$126)*$H$7)/A18taxstdlife))</f>
        <v>0</v>
      </c>
      <c r="AK704" s="164">
        <f>IF(A18taxstdlife="n/a","n/a",IF(AK$3&gt;(A18taxstdlife+$E704),((Input!$H$160+Input!$H$126)*$H$7)-SUM($H704:AJ704),((Input!$H$160+Input!$H$126)*$H$7)/A18taxstdlife))</f>
        <v>0</v>
      </c>
      <c r="AL704" s="164">
        <f>IF(A18taxstdlife="n/a","n/a",IF(AL$3&gt;(A18taxstdlife+$E704),((Input!$H$160+Input!$H$126)*$H$7)-SUM($H704:AK704),((Input!$H$160+Input!$H$126)*$H$7)/A18taxstdlife))</f>
        <v>0</v>
      </c>
      <c r="AM704" s="164">
        <f>IF(A18taxstdlife="n/a","n/a",IF(AM$3&gt;(A18taxstdlife+$E704),((Input!$H$160+Input!$H$126)*$H$7)-SUM($H704:AL704),((Input!$H$160+Input!$H$126)*$H$7)/A18taxstdlife))</f>
        <v>0</v>
      </c>
      <c r="AN704" s="164">
        <f>IF(A18taxstdlife="n/a","n/a",IF(AN$3&gt;(A18taxstdlife+$E704),((Input!$H$160+Input!$H$126)*$H$7)-SUM($H704:AM704),((Input!$H$160+Input!$H$126)*$H$7)/A18taxstdlife))</f>
        <v>0</v>
      </c>
      <c r="AO704" s="164">
        <f>IF(A18taxstdlife="n/a","n/a",IF(AO$3&gt;(A18taxstdlife+$E704),((Input!$H$160+Input!$H$126)*$H$7)-SUM($H704:AN704),((Input!$H$160+Input!$H$126)*$H$7)/A18taxstdlife))</f>
        <v>0</v>
      </c>
      <c r="AP704" s="164">
        <f>IF(A18taxstdlife="n/a","n/a",IF(AP$3&gt;(A18taxstdlife+$E704),((Input!$H$160+Input!$H$126)*$H$7)-SUM($H704:AO704),((Input!$H$160+Input!$H$126)*$H$7)/A18taxstdlife))</f>
        <v>0</v>
      </c>
      <c r="AQ704" s="164">
        <f>IF(A18taxstdlife="n/a","n/a",IF(AQ$3&gt;(A18taxstdlife+$E704),((Input!$H$160+Input!$H$126)*$H$7)-SUM($H704:AP704),((Input!$H$160+Input!$H$126)*$H$7)/A18taxstdlife))</f>
        <v>0</v>
      </c>
      <c r="AR704" s="164">
        <f>IF(A18taxstdlife="n/a","n/a",IF(AR$3&gt;(A18taxstdlife+$E704),((Input!$H$160+Input!$H$126)*$H$7)-SUM($H704:AQ704),((Input!$H$160+Input!$H$126)*$H$7)/A18taxstdlife))</f>
        <v>0</v>
      </c>
      <c r="AS704" s="164">
        <f>IF(A18taxstdlife="n/a","n/a",IF(AS$3&gt;(A18taxstdlife+$E704),((Input!$H$160+Input!$H$126)*$H$7)-SUM($H704:AR704),((Input!$H$160+Input!$H$126)*$H$7)/A18taxstdlife))</f>
        <v>0</v>
      </c>
      <c r="AT704" s="164">
        <f>IF(A18taxstdlife="n/a","n/a",IF(AT$3&gt;(A18taxstdlife+$E704),((Input!$H$160+Input!$H$126)*$H$7)-SUM($H704:AS704),((Input!$H$160+Input!$H$126)*$H$7)/A18taxstdlife))</f>
        <v>0</v>
      </c>
      <c r="AU704" s="164">
        <f>IF(A18taxstdlife="n/a","n/a",IF(AU$3&gt;(A18taxstdlife+$E704),((Input!$H$160+Input!$H$126)*$H$7)-SUM($H704:AT704),((Input!$H$160+Input!$H$126)*$H$7)/A18taxstdlife))</f>
        <v>0</v>
      </c>
      <c r="AV704" s="164">
        <f>IF(A18taxstdlife="n/a","n/a",IF(AV$3&gt;(A18taxstdlife+$E704),((Input!$H$160+Input!$H$126)*$H$7)-SUM($H704:AU704),((Input!$H$160+Input!$H$126)*$H$7)/A18taxstdlife))</f>
        <v>0</v>
      </c>
      <c r="AW704" s="164">
        <f>IF(A18taxstdlife="n/a","n/a",IF(AW$3&gt;(A18taxstdlife+$E704),((Input!$H$160+Input!$H$126)*$H$7)-SUM($H704:AV704),((Input!$H$160+Input!$H$126)*$H$7)/A18taxstdlife))</f>
        <v>0</v>
      </c>
      <c r="AX704" s="164">
        <f>IF(A18taxstdlife="n/a","n/a",IF(AX$3&gt;(A18taxstdlife+$E704),((Input!$H$160+Input!$H$126)*$H$7)-SUM($H704:AW704),((Input!$H$160+Input!$H$126)*$H$7)/A18taxstdlife))</f>
        <v>0</v>
      </c>
      <c r="AY704" s="164">
        <f>IF(A18taxstdlife="n/a","n/a",IF(AY$3&gt;(A18taxstdlife+$E704),((Input!$H$160+Input!$H$126)*$H$7)-SUM($H704:AX704),((Input!$H$160+Input!$H$126)*$H$7)/A18taxstdlife))</f>
        <v>0</v>
      </c>
      <c r="AZ704" s="164">
        <f>IF(A18taxstdlife="n/a","n/a",IF(AZ$3&gt;(A18taxstdlife+$E704),((Input!$H$160+Input!$H$126)*$H$7)-SUM($H704:AY704),((Input!$H$160+Input!$H$126)*$H$7)/A18taxstdlife))</f>
        <v>0</v>
      </c>
      <c r="BA704" s="164">
        <f>IF(A18taxstdlife="n/a","n/a",IF(BA$3&gt;(A18taxstdlife+$E704),((Input!$H$160+Input!$H$126)*$H$7)-SUM($H704:AZ704),((Input!$H$160+Input!$H$126)*$H$7)/A18taxstdlife))</f>
        <v>0</v>
      </c>
      <c r="BB704" s="164">
        <f>IF(A18taxstdlife="n/a","n/a",IF(BB$3&gt;(A18taxstdlife+$E704),((Input!$H$160+Input!$H$126)*$H$7)-SUM($H704:BA704),((Input!$H$160+Input!$H$126)*$H$7)/A18taxstdlife))</f>
        <v>0</v>
      </c>
      <c r="BC704" s="164">
        <f>IF(A18taxstdlife="n/a","n/a",IF(BC$3&gt;(A18taxstdlife+$E704),((Input!$H$160+Input!$H$126)*$H$7)-SUM($H704:BB704),((Input!$H$160+Input!$H$126)*$H$7)/A18taxstdlife))</f>
        <v>0</v>
      </c>
      <c r="BD704" s="164">
        <f>IF(A18taxstdlife="n/a","n/a",IF(BD$3&gt;(A18taxstdlife+$E704),((Input!$H$160+Input!$H$126)*$H$7)-SUM($H704:BC704),((Input!$H$160+Input!$H$126)*$H$7)/A18taxstdlife))</f>
        <v>0</v>
      </c>
      <c r="BE704" s="164">
        <f>IF(A18taxstdlife="n/a","n/a",IF(BE$3&gt;(A18taxstdlife+$E704),((Input!$H$160+Input!$H$126)*$H$7)-SUM($H704:BD704),((Input!$H$160+Input!$H$126)*$H$7)/A18taxstdlife))</f>
        <v>0</v>
      </c>
      <c r="BF704" s="164">
        <f>IF(A18taxstdlife="n/a","n/a",IF(BF$3&gt;(A18taxstdlife+$E704),((Input!$H$160+Input!$H$126)*$H$7)-SUM($H704:BE704),((Input!$H$160+Input!$H$126)*$H$7)/A18taxstdlife))</f>
        <v>0</v>
      </c>
      <c r="BG704" s="164">
        <f>IF(A18taxstdlife="n/a","n/a",IF(BG$3&gt;(A18taxstdlife+$E704),((Input!$H$160+Input!$H$126)*$H$7)-SUM($H704:BF704),((Input!$H$160+Input!$H$126)*$H$7)/A18taxstdlife))</f>
        <v>0</v>
      </c>
      <c r="BH704" s="164">
        <f>IF(A18taxstdlife="n/a","n/a",IF(BH$3&gt;(A18taxstdlife+$E704),((Input!$H$160+Input!$H$126)*$H$7)-SUM($H704:BG704),((Input!$H$160+Input!$H$126)*$H$7)/A18taxstdlife))</f>
        <v>0</v>
      </c>
      <c r="BI704" s="164">
        <f>IF(A18taxstdlife="n/a","n/a",IF(BI$3&gt;(A18taxstdlife+$E704),((Input!$H$160+Input!$H$126)*$H$7)-SUM($H704:BH704),((Input!$H$160+Input!$H$126)*$H$7)/A18taxstdlife))</f>
        <v>0</v>
      </c>
      <c r="BJ704" s="18"/>
      <c r="BK704" s="18"/>
      <c r="BL704"/>
      <c r="BM704"/>
      <c r="BN704"/>
      <c r="BO704"/>
      <c r="BP704"/>
      <c r="BQ704"/>
      <c r="BR704"/>
      <c r="BS704"/>
      <c r="BT704"/>
      <c r="BU704"/>
      <c r="BV704"/>
      <c r="BW704"/>
      <c r="BX704"/>
      <c r="BY704"/>
      <c r="BZ704"/>
      <c r="CA704"/>
      <c r="CB704"/>
      <c r="CC704"/>
      <c r="CD704"/>
      <c r="CE704"/>
      <c r="CF704"/>
      <c r="CG704"/>
      <c r="CH704"/>
      <c r="CI704"/>
      <c r="CJ704"/>
      <c r="CK704"/>
      <c r="CL704"/>
      <c r="CM704"/>
      <c r="CN704"/>
      <c r="CO704"/>
      <c r="CP704"/>
      <c r="CQ704"/>
      <c r="CR704"/>
      <c r="CS704"/>
      <c r="CT704"/>
      <c r="CU704"/>
      <c r="CV704"/>
      <c r="CW704"/>
      <c r="CX704"/>
      <c r="CY704"/>
      <c r="CZ704"/>
      <c r="DA704"/>
      <c r="DB704"/>
      <c r="DC704"/>
      <c r="DD704"/>
      <c r="DE704"/>
      <c r="DF704"/>
      <c r="DG704"/>
      <c r="DH704"/>
      <c r="DI704"/>
      <c r="DJ704"/>
      <c r="DK704"/>
      <c r="DL704"/>
      <c r="DM704"/>
      <c r="DN704"/>
      <c r="DO704"/>
      <c r="DP704"/>
      <c r="DQ704"/>
      <c r="DR704"/>
      <c r="DS704"/>
      <c r="DT704"/>
      <c r="DU704"/>
      <c r="DV704"/>
      <c r="DW704"/>
      <c r="DX704"/>
      <c r="DY704"/>
      <c r="DZ704"/>
      <c r="EA704"/>
      <c r="EB704"/>
      <c r="EC704"/>
      <c r="ED704"/>
      <c r="EE704"/>
      <c r="EF704"/>
      <c r="EG704"/>
      <c r="EH704"/>
      <c r="EI704"/>
      <c r="EJ704"/>
      <c r="EK704"/>
      <c r="EL704"/>
      <c r="EM704"/>
      <c r="EN704"/>
      <c r="EO704"/>
      <c r="EP704"/>
      <c r="EQ704"/>
      <c r="ER704"/>
      <c r="ES704"/>
      <c r="ET704"/>
      <c r="EU704"/>
      <c r="EV704"/>
      <c r="EW704"/>
      <c r="EX704"/>
      <c r="EY704"/>
      <c r="EZ704"/>
      <c r="FA704"/>
      <c r="FB704"/>
      <c r="FC704"/>
      <c r="FD704"/>
      <c r="FE704"/>
      <c r="FF704"/>
      <c r="FG704"/>
      <c r="FH704"/>
      <c r="FI704"/>
      <c r="FJ704"/>
      <c r="FK704"/>
      <c r="FL704"/>
      <c r="FM704"/>
      <c r="FN704"/>
      <c r="FO704"/>
      <c r="FP704"/>
      <c r="FQ704"/>
      <c r="FR704"/>
      <c r="FS704"/>
      <c r="FT704"/>
      <c r="FU704"/>
      <c r="FV704"/>
      <c r="FW704"/>
      <c r="FX704"/>
      <c r="FY704"/>
      <c r="FZ704"/>
      <c r="GA704"/>
      <c r="GB704"/>
      <c r="GC704"/>
      <c r="GD704"/>
      <c r="GE704"/>
      <c r="GF704"/>
      <c r="GG704"/>
      <c r="GH704"/>
      <c r="GI704"/>
      <c r="GJ704"/>
      <c r="GK704"/>
      <c r="GL704"/>
      <c r="GM704"/>
      <c r="GN704"/>
      <c r="GO704"/>
      <c r="GP704"/>
      <c r="GQ704"/>
      <c r="GR704"/>
      <c r="GS704"/>
      <c r="GT704"/>
      <c r="GU704"/>
      <c r="GV704"/>
      <c r="GW704"/>
      <c r="GX704"/>
      <c r="GY704"/>
      <c r="GZ704"/>
      <c r="HA704"/>
      <c r="HB704"/>
      <c r="HC704"/>
      <c r="HD704"/>
      <c r="HE704"/>
      <c r="HF704"/>
      <c r="HG704"/>
      <c r="HH704"/>
      <c r="HI704"/>
      <c r="HJ704"/>
      <c r="HK704"/>
      <c r="HL704"/>
      <c r="HM704"/>
      <c r="HN704"/>
      <c r="HO704"/>
      <c r="HP704"/>
      <c r="HQ704"/>
      <c r="HR704"/>
      <c r="HS704"/>
      <c r="HT704"/>
      <c r="HU704"/>
      <c r="HV704"/>
      <c r="HW704"/>
      <c r="HX704"/>
      <c r="HY704"/>
      <c r="HZ704"/>
      <c r="IA704"/>
      <c r="IB704"/>
      <c r="IC704"/>
      <c r="ID704"/>
      <c r="IE704"/>
      <c r="IF704"/>
      <c r="IG704"/>
      <c r="IH704"/>
      <c r="II704"/>
      <c r="IJ704"/>
      <c r="IK704"/>
      <c r="IL704"/>
      <c r="IM704"/>
      <c r="IN704"/>
      <c r="IO704"/>
      <c r="IP704"/>
      <c r="IQ704"/>
      <c r="IR704"/>
      <c r="IS704"/>
      <c r="IT704"/>
      <c r="IU704"/>
      <c r="IV704"/>
    </row>
    <row r="705" spans="1:256" s="5" customFormat="1" hidden="1" outlineLevel="2" x14ac:dyDescent="0.2">
      <c r="A705" s="18"/>
      <c r="B705" s="18"/>
      <c r="C705" s="36"/>
      <c r="D705" s="485"/>
      <c r="E705" s="283">
        <v>3</v>
      </c>
      <c r="F705" s="38"/>
      <c r="G705" s="306"/>
      <c r="H705" s="308"/>
      <c r="I705" s="307"/>
      <c r="J705" s="164">
        <f>IF(A18taxstdlife="n/a","n/a",IF(J$3&gt;(A18taxstdlife+$E705),((Input!$I$160+Input!$I$126)*$I$7)-SUM($I705:I705),((Input!$I$160+Input!$I$126)*$I$7)/A18taxstdlife))</f>
        <v>0.96112408581948205</v>
      </c>
      <c r="K705" s="164">
        <f>IF(A18taxstdlife="n/a","n/a",IF(K$3&gt;(A18taxstdlife+$E705),((Input!$I$160+Input!$I$126)*$I$7)-SUM($I705:J705),((Input!$I$160+Input!$I$126)*$I$7)/A18taxstdlife))</f>
        <v>0.96112408581948205</v>
      </c>
      <c r="L705" s="164">
        <f>IF(A18taxstdlife="n/a","n/a",IF(L$3&gt;(A18taxstdlife+$E705),((Input!$I$160+Input!$I$126)*$I$7)-SUM($I705:K705),((Input!$I$160+Input!$I$126)*$I$7)/A18taxstdlife))</f>
        <v>0.96112408581948205</v>
      </c>
      <c r="M705" s="164">
        <f>IF(A18taxstdlife="n/a","n/a",IF(M$3&gt;(A18taxstdlife+$E705),((Input!$I$160+Input!$I$126)*$I$7)-SUM($I705:L705),((Input!$I$160+Input!$I$126)*$I$7)/A18taxstdlife))</f>
        <v>0.96112408581948205</v>
      </c>
      <c r="N705" s="164">
        <f>IF(A18taxstdlife="n/a","n/a",IF(N$3&gt;(A18taxstdlife+$E705),((Input!$I$160+Input!$I$126)*$I$7)-SUM($I705:M705),((Input!$I$160+Input!$I$126)*$I$7)/A18taxstdlife))</f>
        <v>0</v>
      </c>
      <c r="O705" s="164">
        <f>IF(A18taxstdlife="n/a","n/a",IF(O$3&gt;(A18taxstdlife+$E705),((Input!$I$160+Input!$I$126)*$I$7)-SUM($I705:N705),((Input!$I$160+Input!$I$126)*$I$7)/A18taxstdlife))</f>
        <v>0</v>
      </c>
      <c r="P705" s="164">
        <f>IF(A18taxstdlife="n/a","n/a",IF(P$3&gt;(A18taxstdlife+$E705),((Input!$I$160+Input!$I$126)*$I$7)-SUM($I705:O705),((Input!$I$160+Input!$I$126)*$I$7)/A18taxstdlife))</f>
        <v>0</v>
      </c>
      <c r="Q705" s="164">
        <f>IF(A18taxstdlife="n/a","n/a",IF(Q$3&gt;(A18taxstdlife+$E705),((Input!$I$160+Input!$I$126)*$I$7)-SUM($I705:P705),((Input!$I$160+Input!$I$126)*$I$7)/A18taxstdlife))</f>
        <v>0</v>
      </c>
      <c r="R705" s="164">
        <f>IF(A18taxstdlife="n/a","n/a",IF(R$3&gt;(A18taxstdlife+$E705),((Input!$I$160+Input!$I$126)*$I$7)-SUM($I705:Q705),((Input!$I$160+Input!$I$126)*$I$7)/A18taxstdlife))</f>
        <v>0</v>
      </c>
      <c r="S705" s="164">
        <f>IF(A18taxstdlife="n/a","n/a",IF(S$3&gt;(A18taxstdlife+$E705),((Input!$I$160+Input!$I$126)*$I$7)-SUM($I705:R705),((Input!$I$160+Input!$I$126)*$I$7)/A18taxstdlife))</f>
        <v>0</v>
      </c>
      <c r="T705" s="164">
        <f>IF(A18taxstdlife="n/a","n/a",IF(T$3&gt;(A18taxstdlife+$E705),((Input!$I$160+Input!$I$126)*$I$7)-SUM($I705:S705),((Input!$I$160+Input!$I$126)*$I$7)/A18taxstdlife))</f>
        <v>0</v>
      </c>
      <c r="U705" s="164">
        <f>IF(A18taxstdlife="n/a","n/a",IF(U$3&gt;(A18taxstdlife+$E705),((Input!$I$160+Input!$I$126)*$I$7)-SUM($I705:T705),((Input!$I$160+Input!$I$126)*$I$7)/A18taxstdlife))</f>
        <v>0</v>
      </c>
      <c r="V705" s="164">
        <f>IF(A18taxstdlife="n/a","n/a",IF(V$3&gt;(A18taxstdlife+$E705),((Input!$I$160+Input!$I$126)*$I$7)-SUM($I705:U705),((Input!$I$160+Input!$I$126)*$I$7)/A18taxstdlife))</f>
        <v>0</v>
      </c>
      <c r="W705" s="164">
        <f>IF(A18taxstdlife="n/a","n/a",IF(W$3&gt;(A18taxstdlife+$E705),((Input!$I$160+Input!$I$126)*$I$7)-SUM($I705:V705),((Input!$I$160+Input!$I$126)*$I$7)/A18taxstdlife))</f>
        <v>0</v>
      </c>
      <c r="X705" s="164">
        <f>IF(A18taxstdlife="n/a","n/a",IF(X$3&gt;(A18taxstdlife+$E705),((Input!$I$160+Input!$I$126)*$I$7)-SUM($I705:W705),((Input!$I$160+Input!$I$126)*$I$7)/A18taxstdlife))</f>
        <v>0</v>
      </c>
      <c r="Y705" s="164">
        <f>IF(A18taxstdlife="n/a","n/a",IF(Y$3&gt;(A18taxstdlife+$E705),((Input!$I$160+Input!$I$126)*$I$7)-SUM($I705:X705),((Input!$I$160+Input!$I$126)*$I$7)/A18taxstdlife))</f>
        <v>0</v>
      </c>
      <c r="Z705" s="164">
        <f>IF(A18taxstdlife="n/a","n/a",IF(Z$3&gt;(A18taxstdlife+$E705),((Input!$I$160+Input!$I$126)*$I$7)-SUM($I705:Y705),((Input!$I$160+Input!$I$126)*$I$7)/A18taxstdlife))</f>
        <v>0</v>
      </c>
      <c r="AA705" s="164">
        <f>IF(A18taxstdlife="n/a","n/a",IF(AA$3&gt;(A18taxstdlife+$E705),((Input!$I$160+Input!$I$126)*$I$7)-SUM($I705:Z705),((Input!$I$160+Input!$I$126)*$I$7)/A18taxstdlife))</f>
        <v>0</v>
      </c>
      <c r="AB705" s="164">
        <f>IF(A18taxstdlife="n/a","n/a",IF(AB$3&gt;(A18taxstdlife+$E705),((Input!$I$160+Input!$I$126)*$I$7)-SUM($I705:AA705),((Input!$I$160+Input!$I$126)*$I$7)/A18taxstdlife))</f>
        <v>0</v>
      </c>
      <c r="AC705" s="164">
        <f>IF(A18taxstdlife="n/a","n/a",IF(AC$3&gt;(A18taxstdlife+$E705),((Input!$I$160+Input!$I$126)*$I$7)-SUM($I705:AB705),((Input!$I$160+Input!$I$126)*$I$7)/A18taxstdlife))</f>
        <v>0</v>
      </c>
      <c r="AD705" s="164">
        <f>IF(A18taxstdlife="n/a","n/a",IF(AD$3&gt;(A18taxstdlife+$E705),((Input!$I$160+Input!$I$126)*$I$7)-SUM($I705:AC705),((Input!$I$160+Input!$I$126)*$I$7)/A18taxstdlife))</f>
        <v>0</v>
      </c>
      <c r="AE705" s="164">
        <f>IF(A18taxstdlife="n/a","n/a",IF(AE$3&gt;(A18taxstdlife+$E705),((Input!$I$160+Input!$I$126)*$I$7)-SUM($I705:AD705),((Input!$I$160+Input!$I$126)*$I$7)/A18taxstdlife))</f>
        <v>0</v>
      </c>
      <c r="AF705" s="164">
        <f>IF(A18taxstdlife="n/a","n/a",IF(AF$3&gt;(A18taxstdlife+$E705),((Input!$I$160+Input!$I$126)*$I$7)-SUM($I705:AE705),((Input!$I$160+Input!$I$126)*$I$7)/A18taxstdlife))</f>
        <v>0</v>
      </c>
      <c r="AG705" s="164">
        <f>IF(A18taxstdlife="n/a","n/a",IF(AG$3&gt;(A18taxstdlife+$E705),((Input!$I$160+Input!$I$126)*$I$7)-SUM($I705:AF705),((Input!$I$160+Input!$I$126)*$I$7)/A18taxstdlife))</f>
        <v>0</v>
      </c>
      <c r="AH705" s="164">
        <f>IF(A18taxstdlife="n/a","n/a",IF(AH$3&gt;(A18taxstdlife+$E705),((Input!$I$160+Input!$I$126)*$I$7)-SUM($I705:AG705),((Input!$I$160+Input!$I$126)*$I$7)/A18taxstdlife))</f>
        <v>0</v>
      </c>
      <c r="AI705" s="164">
        <f>IF(A18taxstdlife="n/a","n/a",IF(AI$3&gt;(A18taxstdlife+$E705),((Input!$I$160+Input!$I$126)*$I$7)-SUM($I705:AH705),((Input!$I$160+Input!$I$126)*$I$7)/A18taxstdlife))</f>
        <v>0</v>
      </c>
      <c r="AJ705" s="164">
        <f>IF(A18taxstdlife="n/a","n/a",IF(AJ$3&gt;(A18taxstdlife+$E705),((Input!$I$160+Input!$I$126)*$I$7)-SUM($I705:AI705),((Input!$I$160+Input!$I$126)*$I$7)/A18taxstdlife))</f>
        <v>0</v>
      </c>
      <c r="AK705" s="164">
        <f>IF(A18taxstdlife="n/a","n/a",IF(AK$3&gt;(A18taxstdlife+$E705),((Input!$I$160+Input!$I$126)*$I$7)-SUM($I705:AJ705),((Input!$I$160+Input!$I$126)*$I$7)/A18taxstdlife))</f>
        <v>0</v>
      </c>
      <c r="AL705" s="164">
        <f>IF(A18taxstdlife="n/a","n/a",IF(AL$3&gt;(A18taxstdlife+$E705),((Input!$I$160+Input!$I$126)*$I$7)-SUM($I705:AK705),((Input!$I$160+Input!$I$126)*$I$7)/A18taxstdlife))</f>
        <v>0</v>
      </c>
      <c r="AM705" s="164">
        <f>IF(A18taxstdlife="n/a","n/a",IF(AM$3&gt;(A18taxstdlife+$E705),((Input!$I$160+Input!$I$126)*$I$7)-SUM($I705:AL705),((Input!$I$160+Input!$I$126)*$I$7)/A18taxstdlife))</f>
        <v>0</v>
      </c>
      <c r="AN705" s="164">
        <f>IF(A18taxstdlife="n/a","n/a",IF(AN$3&gt;(A18taxstdlife+$E705),((Input!$I$160+Input!$I$126)*$I$7)-SUM($I705:AM705),((Input!$I$160+Input!$I$126)*$I$7)/A18taxstdlife))</f>
        <v>0</v>
      </c>
      <c r="AO705" s="164">
        <f>IF(A18taxstdlife="n/a","n/a",IF(AO$3&gt;(A18taxstdlife+$E705),((Input!$I$160+Input!$I$126)*$I$7)-SUM($I705:AN705),((Input!$I$160+Input!$I$126)*$I$7)/A18taxstdlife))</f>
        <v>0</v>
      </c>
      <c r="AP705" s="164">
        <f>IF(A18taxstdlife="n/a","n/a",IF(AP$3&gt;(A18taxstdlife+$E705),((Input!$I$160+Input!$I$126)*$I$7)-SUM($I705:AO705),((Input!$I$160+Input!$I$126)*$I$7)/A18taxstdlife))</f>
        <v>0</v>
      </c>
      <c r="AQ705" s="164">
        <f>IF(A18taxstdlife="n/a","n/a",IF(AQ$3&gt;(A18taxstdlife+$E705),((Input!$I$160+Input!$I$126)*$I$7)-SUM($I705:AP705),((Input!$I$160+Input!$I$126)*$I$7)/A18taxstdlife))</f>
        <v>0</v>
      </c>
      <c r="AR705" s="164">
        <f>IF(A18taxstdlife="n/a","n/a",IF(AR$3&gt;(A18taxstdlife+$E705),((Input!$I$160+Input!$I$126)*$I$7)-SUM($I705:AQ705),((Input!$I$160+Input!$I$126)*$I$7)/A18taxstdlife))</f>
        <v>0</v>
      </c>
      <c r="AS705" s="164">
        <f>IF(A18taxstdlife="n/a","n/a",IF(AS$3&gt;(A18taxstdlife+$E705),((Input!$I$160+Input!$I$126)*$I$7)-SUM($I705:AR705),((Input!$I$160+Input!$I$126)*$I$7)/A18taxstdlife))</f>
        <v>0</v>
      </c>
      <c r="AT705" s="164">
        <f>IF(A18taxstdlife="n/a","n/a",IF(AT$3&gt;(A18taxstdlife+$E705),((Input!$I$160+Input!$I$126)*$I$7)-SUM($I705:AS705),((Input!$I$160+Input!$I$126)*$I$7)/A18taxstdlife))</f>
        <v>0</v>
      </c>
      <c r="AU705" s="164">
        <f>IF(A18taxstdlife="n/a","n/a",IF(AU$3&gt;(A18taxstdlife+$E705),((Input!$I$160+Input!$I$126)*$I$7)-SUM($I705:AT705),((Input!$I$160+Input!$I$126)*$I$7)/A18taxstdlife))</f>
        <v>0</v>
      </c>
      <c r="AV705" s="164">
        <f>IF(A18taxstdlife="n/a","n/a",IF(AV$3&gt;(A18taxstdlife+$E705),((Input!$I$160+Input!$I$126)*$I$7)-SUM($I705:AU705),((Input!$I$160+Input!$I$126)*$I$7)/A18taxstdlife))</f>
        <v>0</v>
      </c>
      <c r="AW705" s="164">
        <f>IF(A18taxstdlife="n/a","n/a",IF(AW$3&gt;(A18taxstdlife+$E705),((Input!$I$160+Input!$I$126)*$I$7)-SUM($I705:AV705),((Input!$I$160+Input!$I$126)*$I$7)/A18taxstdlife))</f>
        <v>0</v>
      </c>
      <c r="AX705" s="164">
        <f>IF(A18taxstdlife="n/a","n/a",IF(AX$3&gt;(A18taxstdlife+$E705),((Input!$I$160+Input!$I$126)*$I$7)-SUM($I705:AW705),((Input!$I$160+Input!$I$126)*$I$7)/A18taxstdlife))</f>
        <v>0</v>
      </c>
      <c r="AY705" s="164">
        <f>IF(A18taxstdlife="n/a","n/a",IF(AY$3&gt;(A18taxstdlife+$E705),((Input!$I$160+Input!$I$126)*$I$7)-SUM($I705:AX705),((Input!$I$160+Input!$I$126)*$I$7)/A18taxstdlife))</f>
        <v>0</v>
      </c>
      <c r="AZ705" s="164">
        <f>IF(A18taxstdlife="n/a","n/a",IF(AZ$3&gt;(A18taxstdlife+$E705),((Input!$I$160+Input!$I$126)*$I$7)-SUM($I705:AY705),((Input!$I$160+Input!$I$126)*$I$7)/A18taxstdlife))</f>
        <v>0</v>
      </c>
      <c r="BA705" s="164">
        <f>IF(A18taxstdlife="n/a","n/a",IF(BA$3&gt;(A18taxstdlife+$E705),((Input!$I$160+Input!$I$126)*$I$7)-SUM($I705:AZ705),((Input!$I$160+Input!$I$126)*$I$7)/A18taxstdlife))</f>
        <v>0</v>
      </c>
      <c r="BB705" s="164">
        <f>IF(A18taxstdlife="n/a","n/a",IF(BB$3&gt;(A18taxstdlife+$E705),((Input!$I$160+Input!$I$126)*$I$7)-SUM($I705:BA705),((Input!$I$160+Input!$I$126)*$I$7)/A18taxstdlife))</f>
        <v>0</v>
      </c>
      <c r="BC705" s="164">
        <f>IF(A18taxstdlife="n/a","n/a",IF(BC$3&gt;(A18taxstdlife+$E705),((Input!$I$160+Input!$I$126)*$I$7)-SUM($I705:BB705),((Input!$I$160+Input!$I$126)*$I$7)/A18taxstdlife))</f>
        <v>0</v>
      </c>
      <c r="BD705" s="164">
        <f>IF(A18taxstdlife="n/a","n/a",IF(BD$3&gt;(A18taxstdlife+$E705),((Input!$I$160+Input!$I$126)*$I$7)-SUM($I705:BC705),((Input!$I$160+Input!$I$126)*$I$7)/A18taxstdlife))</f>
        <v>0</v>
      </c>
      <c r="BE705" s="164">
        <f>IF(A18taxstdlife="n/a","n/a",IF(BE$3&gt;(A18taxstdlife+$E705),((Input!$I$160+Input!$I$126)*$I$7)-SUM($I705:BD705),((Input!$I$160+Input!$I$126)*$I$7)/A18taxstdlife))</f>
        <v>0</v>
      </c>
      <c r="BF705" s="164">
        <f>IF(A18taxstdlife="n/a","n/a",IF(BF$3&gt;(A18taxstdlife+$E705),((Input!$I$160+Input!$I$126)*$I$7)-SUM($I705:BE705),((Input!$I$160+Input!$I$126)*$I$7)/A18taxstdlife))</f>
        <v>0</v>
      </c>
      <c r="BG705" s="164">
        <f>IF(A18taxstdlife="n/a","n/a",IF(BG$3&gt;(A18taxstdlife+$E705),((Input!$I$160+Input!$I$126)*$I$7)-SUM($I705:BF705),((Input!$I$160+Input!$I$126)*$I$7)/A18taxstdlife))</f>
        <v>0</v>
      </c>
      <c r="BH705" s="164">
        <f>IF(A18taxstdlife="n/a","n/a",IF(BH$3&gt;(A18taxstdlife+$E705),((Input!$I$160+Input!$I$126)*$I$7)-SUM($I705:BG705),((Input!$I$160+Input!$I$126)*$I$7)/A18taxstdlife))</f>
        <v>0</v>
      </c>
      <c r="BI705" s="164">
        <f>IF(A18taxstdlife="n/a","n/a",IF(BI$3&gt;(A18taxstdlife+$E705),((Input!$I$160+Input!$I$126)*$I$7)-SUM($I705:BH705),((Input!$I$160+Input!$I$126)*$I$7)/A18taxstdlife))</f>
        <v>0</v>
      </c>
      <c r="BJ705" s="18"/>
      <c r="BK705" s="18"/>
      <c r="BL705"/>
      <c r="BM705"/>
      <c r="BN705"/>
      <c r="BO705"/>
      <c r="BP705"/>
      <c r="BQ705"/>
      <c r="BR705"/>
      <c r="BS705"/>
      <c r="BT705"/>
      <c r="BU705"/>
      <c r="BV705"/>
      <c r="BW705"/>
      <c r="BX705"/>
      <c r="BY705"/>
      <c r="BZ705"/>
      <c r="CA705"/>
      <c r="CB705"/>
      <c r="CC705"/>
      <c r="CD705"/>
      <c r="CE705"/>
      <c r="CF705"/>
      <c r="CG705"/>
      <c r="CH705"/>
      <c r="CI705"/>
      <c r="CJ705"/>
      <c r="CK705"/>
      <c r="CL705"/>
      <c r="CM705"/>
      <c r="CN705"/>
      <c r="CO705"/>
      <c r="CP705"/>
      <c r="CQ705"/>
      <c r="CR705"/>
      <c r="CS705"/>
      <c r="CT705"/>
      <c r="CU705"/>
      <c r="CV705"/>
      <c r="CW705"/>
      <c r="CX705"/>
      <c r="CY705"/>
      <c r="CZ705"/>
      <c r="DA705"/>
      <c r="DB705"/>
      <c r="DC705"/>
      <c r="DD705"/>
      <c r="DE705"/>
      <c r="DF705"/>
      <c r="DG705"/>
      <c r="DH705"/>
      <c r="DI705"/>
      <c r="DJ705"/>
      <c r="DK705"/>
      <c r="DL705"/>
      <c r="DM705"/>
      <c r="DN705"/>
      <c r="DO705"/>
      <c r="DP705"/>
      <c r="DQ705"/>
      <c r="DR705"/>
      <c r="DS705"/>
      <c r="DT705"/>
      <c r="DU705"/>
      <c r="DV705"/>
      <c r="DW705"/>
      <c r="DX705"/>
      <c r="DY705"/>
      <c r="DZ705"/>
      <c r="EA705"/>
      <c r="EB705"/>
      <c r="EC705"/>
      <c r="ED705"/>
      <c r="EE705"/>
      <c r="EF705"/>
      <c r="EG705"/>
      <c r="EH705"/>
      <c r="EI705"/>
      <c r="EJ705"/>
      <c r="EK705"/>
      <c r="EL705"/>
      <c r="EM705"/>
      <c r="EN705"/>
      <c r="EO705"/>
      <c r="EP705"/>
      <c r="EQ705"/>
      <c r="ER705"/>
      <c r="ES705"/>
      <c r="ET705"/>
      <c r="EU705"/>
      <c r="EV705"/>
      <c r="EW705"/>
      <c r="EX705"/>
      <c r="EY705"/>
      <c r="EZ705"/>
      <c r="FA705"/>
      <c r="FB705"/>
      <c r="FC705"/>
      <c r="FD705"/>
      <c r="FE705"/>
      <c r="FF705"/>
      <c r="FG705"/>
      <c r="FH705"/>
      <c r="FI705"/>
      <c r="FJ705"/>
      <c r="FK705"/>
      <c r="FL705"/>
      <c r="FM705"/>
      <c r="FN705"/>
      <c r="FO705"/>
      <c r="FP705"/>
      <c r="FQ705"/>
      <c r="FR705"/>
      <c r="FS705"/>
      <c r="FT705"/>
      <c r="FU705"/>
      <c r="FV705"/>
      <c r="FW705"/>
      <c r="FX705"/>
      <c r="FY705"/>
      <c r="FZ705"/>
      <c r="GA705"/>
      <c r="GB705"/>
      <c r="GC705"/>
      <c r="GD705"/>
      <c r="GE705"/>
      <c r="GF705"/>
      <c r="GG705"/>
      <c r="GH705"/>
      <c r="GI705"/>
      <c r="GJ705"/>
      <c r="GK705"/>
      <c r="GL705"/>
      <c r="GM705"/>
      <c r="GN705"/>
      <c r="GO705"/>
      <c r="GP705"/>
      <c r="GQ705"/>
      <c r="GR705"/>
      <c r="GS705"/>
      <c r="GT705"/>
      <c r="GU705"/>
      <c r="GV705"/>
      <c r="GW705"/>
      <c r="GX705"/>
      <c r="GY705"/>
      <c r="GZ705"/>
      <c r="HA705"/>
      <c r="HB705"/>
      <c r="HC705"/>
      <c r="HD705"/>
      <c r="HE705"/>
      <c r="HF705"/>
      <c r="HG705"/>
      <c r="HH705"/>
      <c r="HI705"/>
      <c r="HJ705"/>
      <c r="HK705"/>
      <c r="HL705"/>
      <c r="HM705"/>
      <c r="HN705"/>
      <c r="HO705"/>
      <c r="HP705"/>
      <c r="HQ705"/>
      <c r="HR705"/>
      <c r="HS705"/>
      <c r="HT705"/>
      <c r="HU705"/>
      <c r="HV705"/>
      <c r="HW705"/>
      <c r="HX705"/>
      <c r="HY705"/>
      <c r="HZ705"/>
      <c r="IA705"/>
      <c r="IB705"/>
      <c r="IC705"/>
      <c r="ID705"/>
      <c r="IE705"/>
      <c r="IF705"/>
      <c r="IG705"/>
      <c r="IH705"/>
      <c r="II705"/>
      <c r="IJ705"/>
      <c r="IK705"/>
      <c r="IL705"/>
      <c r="IM705"/>
      <c r="IN705"/>
      <c r="IO705"/>
      <c r="IP705"/>
      <c r="IQ705"/>
      <c r="IR705"/>
      <c r="IS705"/>
      <c r="IT705"/>
      <c r="IU705"/>
      <c r="IV705"/>
    </row>
    <row r="706" spans="1:256" s="5" customFormat="1" hidden="1" outlineLevel="2" x14ac:dyDescent="0.2">
      <c r="A706" s="18"/>
      <c r="B706" s="18"/>
      <c r="C706" s="36"/>
      <c r="D706" s="485"/>
      <c r="E706" s="283">
        <v>4</v>
      </c>
      <c r="F706" s="38"/>
      <c r="G706" s="306"/>
      <c r="H706" s="308"/>
      <c r="I706" s="308"/>
      <c r="J706" s="307"/>
      <c r="K706" s="164">
        <f>IF(A18taxstdlife="n/a","n/a",IF(K$3&gt;(A18taxstdlife+$E706),((Input!$J$160+Input!$J$126)*$J$7)-SUM($J706:J706),((Input!$J$160+Input!$J$126)*$J$7)/A18taxstdlife))</f>
        <v>1.0636138517906746</v>
      </c>
      <c r="L706" s="164">
        <f>IF(A18taxstdlife="n/a","n/a",IF(L$3&gt;(A18taxstdlife+$E706),((Input!$J$160+Input!$J$126)*$J$7)-SUM($J706:K706),((Input!$J$160+Input!$J$126)*$J$7)/A18taxstdlife))</f>
        <v>1.0636138517906746</v>
      </c>
      <c r="M706" s="164">
        <f>IF(A18taxstdlife="n/a","n/a",IF(M$3&gt;(A18taxstdlife+$E706),((Input!$J$160+Input!$J$126)*$J$7)-SUM($J706:L706),((Input!$J$160+Input!$J$126)*$J$7)/A18taxstdlife))</f>
        <v>1.0636138517906746</v>
      </c>
      <c r="N706" s="164">
        <f>IF(A18taxstdlife="n/a","n/a",IF(N$3&gt;(A18taxstdlife+$E706),((Input!$J$160+Input!$J$126)*$J$7)-SUM($J706:M706),((Input!$J$160+Input!$J$126)*$J$7)/A18taxstdlife))</f>
        <v>1.0636138517906746</v>
      </c>
      <c r="O706" s="164">
        <f>IF(A18taxstdlife="n/a","n/a",IF(O$3&gt;(A18taxstdlife+$E706),((Input!$J$160+Input!$J$126)*$J$7)-SUM($J706:N706),((Input!$J$160+Input!$J$126)*$J$7)/A18taxstdlife))</f>
        <v>0</v>
      </c>
      <c r="P706" s="164">
        <f>IF(A18taxstdlife="n/a","n/a",IF(P$3&gt;(A18taxstdlife+$E706),((Input!$J$160+Input!$J$126)*$J$7)-SUM($J706:O706),((Input!$J$160+Input!$J$126)*$J$7)/A18taxstdlife))</f>
        <v>0</v>
      </c>
      <c r="Q706" s="164">
        <f>IF(A18taxstdlife="n/a","n/a",IF(Q$3&gt;(A18taxstdlife+$E706),((Input!$J$160+Input!$J$126)*$J$7)-SUM($J706:P706),((Input!$J$160+Input!$J$126)*$J$7)/A18taxstdlife))</f>
        <v>0</v>
      </c>
      <c r="R706" s="164">
        <f>IF(A18taxstdlife="n/a","n/a",IF(R$3&gt;(A18taxstdlife+$E706),((Input!$J$160+Input!$J$126)*$J$7)-SUM($J706:Q706),((Input!$J$160+Input!$J$126)*$J$7)/A18taxstdlife))</f>
        <v>0</v>
      </c>
      <c r="S706" s="164">
        <f>IF(A18taxstdlife="n/a","n/a",IF(S$3&gt;(A18taxstdlife+$E706),((Input!$J$160+Input!$J$126)*$J$7)-SUM($J706:R706),((Input!$J$160+Input!$J$126)*$J$7)/A18taxstdlife))</f>
        <v>0</v>
      </c>
      <c r="T706" s="164">
        <f>IF(A18taxstdlife="n/a","n/a",IF(T$3&gt;(A18taxstdlife+$E706),((Input!$J$160+Input!$J$126)*$J$7)-SUM($J706:S706),((Input!$J$160+Input!$J$126)*$J$7)/A18taxstdlife))</f>
        <v>0</v>
      </c>
      <c r="U706" s="164">
        <f>IF(A18taxstdlife="n/a","n/a",IF(U$3&gt;(A18taxstdlife+$E706),((Input!$J$160+Input!$J$126)*$J$7)-SUM($J706:T706),((Input!$J$160+Input!$J$126)*$J$7)/A18taxstdlife))</f>
        <v>0</v>
      </c>
      <c r="V706" s="164">
        <f>IF(A18taxstdlife="n/a","n/a",IF(V$3&gt;(A18taxstdlife+$E706),((Input!$J$160+Input!$J$126)*$J$7)-SUM($J706:U706),((Input!$J$160+Input!$J$126)*$J$7)/A18taxstdlife))</f>
        <v>0</v>
      </c>
      <c r="W706" s="164">
        <f>IF(A18taxstdlife="n/a","n/a",IF(W$3&gt;(A18taxstdlife+$E706),((Input!$J$160+Input!$J$126)*$J$7)-SUM($J706:V706),((Input!$J$160+Input!$J$126)*$J$7)/A18taxstdlife))</f>
        <v>0</v>
      </c>
      <c r="X706" s="164">
        <f>IF(A18taxstdlife="n/a","n/a",IF(X$3&gt;(A18taxstdlife+$E706),((Input!$J$160+Input!$J$126)*$J$7)-SUM($J706:W706),((Input!$J$160+Input!$J$126)*$J$7)/A18taxstdlife))</f>
        <v>0</v>
      </c>
      <c r="Y706" s="164">
        <f>IF(A18taxstdlife="n/a","n/a",IF(Y$3&gt;(A18taxstdlife+$E706),((Input!$J$160+Input!$J$126)*$J$7)-SUM($J706:X706),((Input!$J$160+Input!$J$126)*$J$7)/A18taxstdlife))</f>
        <v>0</v>
      </c>
      <c r="Z706" s="164">
        <f>IF(A18taxstdlife="n/a","n/a",IF(Z$3&gt;(A18taxstdlife+$E706),((Input!$J$160+Input!$J$126)*$J$7)-SUM($J706:Y706),((Input!$J$160+Input!$J$126)*$J$7)/A18taxstdlife))</f>
        <v>0</v>
      </c>
      <c r="AA706" s="164">
        <f>IF(A18taxstdlife="n/a","n/a",IF(AA$3&gt;(A18taxstdlife+$E706),((Input!$J$160+Input!$J$126)*$J$7)-SUM($J706:Z706),((Input!$J$160+Input!$J$126)*$J$7)/A18taxstdlife))</f>
        <v>0</v>
      </c>
      <c r="AB706" s="164">
        <f>IF(A18taxstdlife="n/a","n/a",IF(AB$3&gt;(A18taxstdlife+$E706),((Input!$J$160+Input!$J$126)*$J$7)-SUM($J706:AA706),((Input!$J$160+Input!$J$126)*$J$7)/A18taxstdlife))</f>
        <v>0</v>
      </c>
      <c r="AC706" s="164">
        <f>IF(A18taxstdlife="n/a","n/a",IF(AC$3&gt;(A18taxstdlife+$E706),((Input!$J$160+Input!$J$126)*$J$7)-SUM($J706:AB706),((Input!$J$160+Input!$J$126)*$J$7)/A18taxstdlife))</f>
        <v>0</v>
      </c>
      <c r="AD706" s="164">
        <f>IF(A18taxstdlife="n/a","n/a",IF(AD$3&gt;(A18taxstdlife+$E706),((Input!$J$160+Input!$J$126)*$J$7)-SUM($J706:AC706),((Input!$J$160+Input!$J$126)*$J$7)/A18taxstdlife))</f>
        <v>0</v>
      </c>
      <c r="AE706" s="164">
        <f>IF(A18taxstdlife="n/a","n/a",IF(AE$3&gt;(A18taxstdlife+$E706),((Input!$J$160+Input!$J$126)*$J$7)-SUM($J706:AD706),((Input!$J$160+Input!$J$126)*$J$7)/A18taxstdlife))</f>
        <v>0</v>
      </c>
      <c r="AF706" s="164">
        <f>IF(A18taxstdlife="n/a","n/a",IF(AF$3&gt;(A18taxstdlife+$E706),((Input!$J$160+Input!$J$126)*$J$7)-SUM($J706:AE706),((Input!$J$160+Input!$J$126)*$J$7)/A18taxstdlife))</f>
        <v>0</v>
      </c>
      <c r="AG706" s="164">
        <f>IF(A18taxstdlife="n/a","n/a",IF(AG$3&gt;(A18taxstdlife+$E706),((Input!$J$160+Input!$J$126)*$J$7)-SUM($J706:AF706),((Input!$J$160+Input!$J$126)*$J$7)/A18taxstdlife))</f>
        <v>0</v>
      </c>
      <c r="AH706" s="164">
        <f>IF(A18taxstdlife="n/a","n/a",IF(AH$3&gt;(A18taxstdlife+$E706),((Input!$J$160+Input!$J$126)*$J$7)-SUM($J706:AG706),((Input!$J$160+Input!$J$126)*$J$7)/A18taxstdlife))</f>
        <v>0</v>
      </c>
      <c r="AI706" s="164">
        <f>IF(A18taxstdlife="n/a","n/a",IF(AI$3&gt;(A18taxstdlife+$E706),((Input!$J$160+Input!$J$126)*$J$7)-SUM($J706:AH706),((Input!$J$160+Input!$J$126)*$J$7)/A18taxstdlife))</f>
        <v>0</v>
      </c>
      <c r="AJ706" s="164">
        <f>IF(A18taxstdlife="n/a","n/a",IF(AJ$3&gt;(A18taxstdlife+$E706),((Input!$J$160+Input!$J$126)*$J$7)-SUM($J706:AI706),((Input!$J$160+Input!$J$126)*$J$7)/A18taxstdlife))</f>
        <v>0</v>
      </c>
      <c r="AK706" s="164">
        <f>IF(A18taxstdlife="n/a","n/a",IF(AK$3&gt;(A18taxstdlife+$E706),((Input!$J$160+Input!$J$126)*$J$7)-SUM($J706:AJ706),((Input!$J$160+Input!$J$126)*$J$7)/A18taxstdlife))</f>
        <v>0</v>
      </c>
      <c r="AL706" s="164">
        <f>IF(A18taxstdlife="n/a","n/a",IF(AL$3&gt;(A18taxstdlife+$E706),((Input!$J$160+Input!$J$126)*$J$7)-SUM($J706:AK706),((Input!$J$160+Input!$J$126)*$J$7)/A18taxstdlife))</f>
        <v>0</v>
      </c>
      <c r="AM706" s="164">
        <f>IF(A18taxstdlife="n/a","n/a",IF(AM$3&gt;(A18taxstdlife+$E706),((Input!$J$160+Input!$J$126)*$J$7)-SUM($J706:AL706),((Input!$J$160+Input!$J$126)*$J$7)/A18taxstdlife))</f>
        <v>0</v>
      </c>
      <c r="AN706" s="164">
        <f>IF(A18taxstdlife="n/a","n/a",IF(AN$3&gt;(A18taxstdlife+$E706),((Input!$J$160+Input!$J$126)*$J$7)-SUM($J706:AM706),((Input!$J$160+Input!$J$126)*$J$7)/A18taxstdlife))</f>
        <v>0</v>
      </c>
      <c r="AO706" s="164">
        <f>IF(A18taxstdlife="n/a","n/a",IF(AO$3&gt;(A18taxstdlife+$E706),((Input!$J$160+Input!$J$126)*$J$7)-SUM($J706:AN706),((Input!$J$160+Input!$J$126)*$J$7)/A18taxstdlife))</f>
        <v>0</v>
      </c>
      <c r="AP706" s="164">
        <f>IF(A18taxstdlife="n/a","n/a",IF(AP$3&gt;(A18taxstdlife+$E706),((Input!$J$160+Input!$J$126)*$J$7)-SUM($J706:AO706),((Input!$J$160+Input!$J$126)*$J$7)/A18taxstdlife))</f>
        <v>0</v>
      </c>
      <c r="AQ706" s="164">
        <f>IF(A18taxstdlife="n/a","n/a",IF(AQ$3&gt;(A18taxstdlife+$E706),((Input!$J$160+Input!$J$126)*$J$7)-SUM($J706:AP706),((Input!$J$160+Input!$J$126)*$J$7)/A18taxstdlife))</f>
        <v>0</v>
      </c>
      <c r="AR706" s="164">
        <f>IF(A18taxstdlife="n/a","n/a",IF(AR$3&gt;(A18taxstdlife+$E706),((Input!$J$160+Input!$J$126)*$J$7)-SUM($J706:AQ706),((Input!$J$160+Input!$J$126)*$J$7)/A18taxstdlife))</f>
        <v>0</v>
      </c>
      <c r="AS706" s="164">
        <f>IF(A18taxstdlife="n/a","n/a",IF(AS$3&gt;(A18taxstdlife+$E706),((Input!$J$160+Input!$J$126)*$J$7)-SUM($J706:AR706),((Input!$J$160+Input!$J$126)*$J$7)/A18taxstdlife))</f>
        <v>0</v>
      </c>
      <c r="AT706" s="164">
        <f>IF(A18taxstdlife="n/a","n/a",IF(AT$3&gt;(A18taxstdlife+$E706),((Input!$J$160+Input!$J$126)*$J$7)-SUM($J706:AS706),((Input!$J$160+Input!$J$126)*$J$7)/A18taxstdlife))</f>
        <v>0</v>
      </c>
      <c r="AU706" s="164">
        <f>IF(A18taxstdlife="n/a","n/a",IF(AU$3&gt;(A18taxstdlife+$E706),((Input!$J$160+Input!$J$126)*$J$7)-SUM($J706:AT706),((Input!$J$160+Input!$J$126)*$J$7)/A18taxstdlife))</f>
        <v>0</v>
      </c>
      <c r="AV706" s="164">
        <f>IF(A18taxstdlife="n/a","n/a",IF(AV$3&gt;(A18taxstdlife+$E706),((Input!$J$160+Input!$J$126)*$J$7)-SUM($J706:AU706),((Input!$J$160+Input!$J$126)*$J$7)/A18taxstdlife))</f>
        <v>0</v>
      </c>
      <c r="AW706" s="164">
        <f>IF(A18taxstdlife="n/a","n/a",IF(AW$3&gt;(A18taxstdlife+$E706),((Input!$J$160+Input!$J$126)*$J$7)-SUM($J706:AV706),((Input!$J$160+Input!$J$126)*$J$7)/A18taxstdlife))</f>
        <v>0</v>
      </c>
      <c r="AX706" s="164">
        <f>IF(A18taxstdlife="n/a","n/a",IF(AX$3&gt;(A18taxstdlife+$E706),((Input!$J$160+Input!$J$126)*$J$7)-SUM($J706:AW706),((Input!$J$160+Input!$J$126)*$J$7)/A18taxstdlife))</f>
        <v>0</v>
      </c>
      <c r="AY706" s="164">
        <f>IF(A18taxstdlife="n/a","n/a",IF(AY$3&gt;(A18taxstdlife+$E706),((Input!$J$160+Input!$J$126)*$J$7)-SUM($J706:AX706),((Input!$J$160+Input!$J$126)*$J$7)/A18taxstdlife))</f>
        <v>0</v>
      </c>
      <c r="AZ706" s="164">
        <f>IF(A18taxstdlife="n/a","n/a",IF(AZ$3&gt;(A18taxstdlife+$E706),((Input!$J$160+Input!$J$126)*$J$7)-SUM($J706:AY706),((Input!$J$160+Input!$J$126)*$J$7)/A18taxstdlife))</f>
        <v>0</v>
      </c>
      <c r="BA706" s="164">
        <f>IF(A18taxstdlife="n/a","n/a",IF(BA$3&gt;(A18taxstdlife+$E706),((Input!$J$160+Input!$J$126)*$J$7)-SUM($J706:AZ706),((Input!$J$160+Input!$J$126)*$J$7)/A18taxstdlife))</f>
        <v>0</v>
      </c>
      <c r="BB706" s="164">
        <f>IF(A18taxstdlife="n/a","n/a",IF(BB$3&gt;(A18taxstdlife+$E706),((Input!$J$160+Input!$J$126)*$J$7)-SUM($J706:BA706),((Input!$J$160+Input!$J$126)*$J$7)/A18taxstdlife))</f>
        <v>0</v>
      </c>
      <c r="BC706" s="164">
        <f>IF(A18taxstdlife="n/a","n/a",IF(BC$3&gt;(A18taxstdlife+$E706),((Input!$J$160+Input!$J$126)*$J$7)-SUM($J706:BB706),((Input!$J$160+Input!$J$126)*$J$7)/A18taxstdlife))</f>
        <v>0</v>
      </c>
      <c r="BD706" s="164">
        <f>IF(A18taxstdlife="n/a","n/a",IF(BD$3&gt;(A18taxstdlife+$E706),((Input!$J$160+Input!$J$126)*$J$7)-SUM($J706:BC706),((Input!$J$160+Input!$J$126)*$J$7)/A18taxstdlife))</f>
        <v>0</v>
      </c>
      <c r="BE706" s="164">
        <f>IF(A18taxstdlife="n/a","n/a",IF(BE$3&gt;(A18taxstdlife+$E706),((Input!$J$160+Input!$J$126)*$J$7)-SUM($J706:BD706),((Input!$J$160+Input!$J$126)*$J$7)/A18taxstdlife))</f>
        <v>0</v>
      </c>
      <c r="BF706" s="164">
        <f>IF(A18taxstdlife="n/a","n/a",IF(BF$3&gt;(A18taxstdlife+$E706),((Input!$J$160+Input!$J$126)*$J$7)-SUM($J706:BE706),((Input!$J$160+Input!$J$126)*$J$7)/A18taxstdlife))</f>
        <v>0</v>
      </c>
      <c r="BG706" s="164">
        <f>IF(A18taxstdlife="n/a","n/a",IF(BG$3&gt;(A18taxstdlife+$E706),((Input!$J$160+Input!$J$126)*$J$7)-SUM($J706:BF706),((Input!$J$160+Input!$J$126)*$J$7)/A18taxstdlife))</f>
        <v>0</v>
      </c>
      <c r="BH706" s="164">
        <f>IF(A18taxstdlife="n/a","n/a",IF(BH$3&gt;(A18taxstdlife+$E706),((Input!$J$160+Input!$J$126)*$J$7)-SUM($J706:BG706),((Input!$J$160+Input!$J$126)*$J$7)/A18taxstdlife))</f>
        <v>0</v>
      </c>
      <c r="BI706" s="164">
        <f>IF(A18taxstdlife="n/a","n/a",IF(BI$3&gt;(A18taxstdlife+$E706),((Input!$J$160+Input!$J$126)*$J$7)-SUM($J706:BH706),((Input!$J$160+Input!$J$126)*$J$7)/A18taxstdlife))</f>
        <v>0</v>
      </c>
      <c r="BJ706" s="18"/>
      <c r="BK706" s="18"/>
      <c r="BL706"/>
      <c r="BM706"/>
      <c r="BN706"/>
      <c r="BO706"/>
      <c r="BP706"/>
      <c r="BQ706"/>
      <c r="BR706"/>
      <c r="BS706"/>
      <c r="BT706"/>
      <c r="BU706"/>
      <c r="BV706"/>
      <c r="BW706"/>
      <c r="BX706"/>
      <c r="BY706"/>
      <c r="BZ706"/>
      <c r="CA706"/>
      <c r="CB706"/>
      <c r="CC706"/>
      <c r="CD706"/>
      <c r="CE706"/>
      <c r="CF706"/>
      <c r="CG706"/>
      <c r="CH706"/>
      <c r="CI706"/>
      <c r="CJ706"/>
      <c r="CK706"/>
      <c r="CL706"/>
      <c r="CM706"/>
      <c r="CN706"/>
      <c r="CO706"/>
      <c r="CP706"/>
      <c r="CQ706"/>
      <c r="CR706"/>
      <c r="CS706"/>
      <c r="CT706"/>
      <c r="CU706"/>
      <c r="CV706"/>
      <c r="CW706"/>
      <c r="CX706"/>
      <c r="CY706"/>
      <c r="CZ706"/>
      <c r="DA706"/>
      <c r="DB706"/>
      <c r="DC706"/>
      <c r="DD706"/>
      <c r="DE706"/>
      <c r="DF706"/>
      <c r="DG706"/>
      <c r="DH706"/>
      <c r="DI706"/>
      <c r="DJ706"/>
      <c r="DK706"/>
      <c r="DL706"/>
      <c r="DM706"/>
      <c r="DN706"/>
      <c r="DO706"/>
      <c r="DP706"/>
      <c r="DQ706"/>
      <c r="DR706"/>
      <c r="DS706"/>
      <c r="DT706"/>
      <c r="DU706"/>
      <c r="DV706"/>
      <c r="DW706"/>
      <c r="DX706"/>
      <c r="DY706"/>
      <c r="DZ706"/>
      <c r="EA706"/>
      <c r="EB706"/>
      <c r="EC706"/>
      <c r="ED706"/>
      <c r="EE706"/>
      <c r="EF706"/>
      <c r="EG706"/>
      <c r="EH706"/>
      <c r="EI706"/>
      <c r="EJ706"/>
      <c r="EK706"/>
      <c r="EL706"/>
      <c r="EM706"/>
      <c r="EN706"/>
      <c r="EO706"/>
      <c r="EP706"/>
      <c r="EQ706"/>
      <c r="ER706"/>
      <c r="ES706"/>
      <c r="ET706"/>
      <c r="EU706"/>
      <c r="EV706"/>
      <c r="EW706"/>
      <c r="EX706"/>
      <c r="EY706"/>
      <c r="EZ706"/>
      <c r="FA706"/>
      <c r="FB706"/>
      <c r="FC706"/>
      <c r="FD706"/>
      <c r="FE706"/>
      <c r="FF706"/>
      <c r="FG706"/>
      <c r="FH706"/>
      <c r="FI706"/>
      <c r="FJ706"/>
      <c r="FK706"/>
      <c r="FL706"/>
      <c r="FM706"/>
      <c r="FN706"/>
      <c r="FO706"/>
      <c r="FP706"/>
      <c r="FQ706"/>
      <c r="FR706"/>
      <c r="FS706"/>
      <c r="FT706"/>
      <c r="FU706"/>
      <c r="FV706"/>
      <c r="FW706"/>
      <c r="FX706"/>
      <c r="FY706"/>
      <c r="FZ706"/>
      <c r="GA706"/>
      <c r="GB706"/>
      <c r="GC706"/>
      <c r="GD706"/>
      <c r="GE706"/>
      <c r="GF706"/>
      <c r="GG706"/>
      <c r="GH706"/>
      <c r="GI706"/>
      <c r="GJ706"/>
      <c r="GK706"/>
      <c r="GL706"/>
      <c r="GM706"/>
      <c r="GN706"/>
      <c r="GO706"/>
      <c r="GP706"/>
      <c r="GQ706"/>
      <c r="GR706"/>
      <c r="GS706"/>
      <c r="GT706"/>
      <c r="GU706"/>
      <c r="GV706"/>
      <c r="GW706"/>
      <c r="GX706"/>
      <c r="GY706"/>
      <c r="GZ706"/>
      <c r="HA706"/>
      <c r="HB706"/>
      <c r="HC706"/>
      <c r="HD706"/>
      <c r="HE706"/>
      <c r="HF706"/>
      <c r="HG706"/>
      <c r="HH706"/>
      <c r="HI706"/>
      <c r="HJ706"/>
      <c r="HK706"/>
      <c r="HL706"/>
      <c r="HM706"/>
      <c r="HN706"/>
      <c r="HO706"/>
      <c r="HP706"/>
      <c r="HQ706"/>
      <c r="HR706"/>
      <c r="HS706"/>
      <c r="HT706"/>
      <c r="HU706"/>
      <c r="HV706"/>
      <c r="HW706"/>
      <c r="HX706"/>
      <c r="HY706"/>
      <c r="HZ706"/>
      <c r="IA706"/>
      <c r="IB706"/>
      <c r="IC706"/>
      <c r="ID706"/>
      <c r="IE706"/>
      <c r="IF706"/>
      <c r="IG706"/>
      <c r="IH706"/>
      <c r="II706"/>
      <c r="IJ706"/>
      <c r="IK706"/>
      <c r="IL706"/>
      <c r="IM706"/>
      <c r="IN706"/>
      <c r="IO706"/>
      <c r="IP706"/>
      <c r="IQ706"/>
      <c r="IR706"/>
      <c r="IS706"/>
      <c r="IT706"/>
      <c r="IU706"/>
      <c r="IV706"/>
    </row>
    <row r="707" spans="1:256" s="5" customFormat="1" hidden="1" outlineLevel="2" x14ac:dyDescent="0.2">
      <c r="A707" s="18"/>
      <c r="B707" s="18"/>
      <c r="C707" s="36"/>
      <c r="D707" s="485"/>
      <c r="E707" s="283">
        <v>5</v>
      </c>
      <c r="F707" s="38"/>
      <c r="G707" s="306"/>
      <c r="H707" s="308"/>
      <c r="I707" s="308"/>
      <c r="J707" s="308"/>
      <c r="K707" s="307"/>
      <c r="L707" s="164">
        <f>IF(A18taxstdlife="n/a","n/a",IF(L$3&gt;(A18taxstdlife+$E707),((Input!$K$160+Input!$K$126)*$K$7)-SUM($K707:K707),((Input!$K$160+Input!$K$126)*$K$7)/A18taxstdlife))</f>
        <v>0.87889738856023858</v>
      </c>
      <c r="M707" s="164">
        <f>IF(A18taxstdlife="n/a","n/a",IF(M$3&gt;(A18taxstdlife+$E707),((Input!$K$160+Input!$K$126)*$K$7)-SUM($K707:L707),((Input!$K$160+Input!$K$126)*$K$7)/A18taxstdlife))</f>
        <v>0.87889738856023858</v>
      </c>
      <c r="N707" s="164">
        <f>IF(A18taxstdlife="n/a","n/a",IF(N$3&gt;(A18taxstdlife+$E707),((Input!$K$160+Input!$K$126)*$K$7)-SUM($K707:M707),((Input!$K$160+Input!$K$126)*$K$7)/A18taxstdlife))</f>
        <v>0.87889738856023858</v>
      </c>
      <c r="O707" s="164">
        <f>IF(A18taxstdlife="n/a","n/a",IF(O$3&gt;(A18taxstdlife+$E707),((Input!$K$160+Input!$K$126)*$K$7)-SUM($K707:N707),((Input!$K$160+Input!$K$126)*$K$7)/A18taxstdlife))</f>
        <v>0.87889738856023858</v>
      </c>
      <c r="P707" s="164">
        <f>IF(A18taxstdlife="n/a","n/a",IF(P$3&gt;(A18taxstdlife+$E707),((Input!$K$160+Input!$K$126)*$K$7)-SUM($K707:O707),((Input!$K$160+Input!$K$126)*$K$7)/A18taxstdlife))</f>
        <v>0</v>
      </c>
      <c r="Q707" s="164">
        <f>IF(A18taxstdlife="n/a","n/a",IF(Q$3&gt;(A18taxstdlife+$E707),((Input!$K$160+Input!$K$126)*$K$7)-SUM($K707:P707),((Input!$K$160+Input!$K$126)*$K$7)/A18taxstdlife))</f>
        <v>0</v>
      </c>
      <c r="R707" s="164">
        <f>IF(A18taxstdlife="n/a","n/a",IF(R$3&gt;(A18taxstdlife+$E707),((Input!$K$160+Input!$K$126)*$K$7)-SUM($K707:Q707),((Input!$K$160+Input!$K$126)*$K$7)/A18taxstdlife))</f>
        <v>0</v>
      </c>
      <c r="S707" s="164">
        <f>IF(A18taxstdlife="n/a","n/a",IF(S$3&gt;(A18taxstdlife+$E707),((Input!$K$160+Input!$K$126)*$K$7)-SUM($K707:R707),((Input!$K$160+Input!$K$126)*$K$7)/A18taxstdlife))</f>
        <v>0</v>
      </c>
      <c r="T707" s="164">
        <f>IF(A18taxstdlife="n/a","n/a",IF(T$3&gt;(A18taxstdlife+$E707),((Input!$K$160+Input!$K$126)*$K$7)-SUM($K707:S707),((Input!$K$160+Input!$K$126)*$K$7)/A18taxstdlife))</f>
        <v>0</v>
      </c>
      <c r="U707" s="164">
        <f>IF(A18taxstdlife="n/a","n/a",IF(U$3&gt;(A18taxstdlife+$E707),((Input!$K$160+Input!$K$126)*$K$7)-SUM($K707:T707),((Input!$K$160+Input!$K$126)*$K$7)/A18taxstdlife))</f>
        <v>0</v>
      </c>
      <c r="V707" s="164">
        <f>IF(A18taxstdlife="n/a","n/a",IF(V$3&gt;(A18taxstdlife+$E707),((Input!$K$160+Input!$K$126)*$K$7)-SUM($K707:U707),((Input!$K$160+Input!$K$126)*$K$7)/A18taxstdlife))</f>
        <v>0</v>
      </c>
      <c r="W707" s="164">
        <f>IF(A18taxstdlife="n/a","n/a",IF(W$3&gt;(A18taxstdlife+$E707),((Input!$K$160+Input!$K$126)*$K$7)-SUM($K707:V707),((Input!$K$160+Input!$K$126)*$K$7)/A18taxstdlife))</f>
        <v>0</v>
      </c>
      <c r="X707" s="164">
        <f>IF(A18taxstdlife="n/a","n/a",IF(X$3&gt;(A18taxstdlife+$E707),((Input!$K$160+Input!$K$126)*$K$7)-SUM($K707:W707),((Input!$K$160+Input!$K$126)*$K$7)/A18taxstdlife))</f>
        <v>0</v>
      </c>
      <c r="Y707" s="164">
        <f>IF(A18taxstdlife="n/a","n/a",IF(Y$3&gt;(A18taxstdlife+$E707),((Input!$K$160+Input!$K$126)*$K$7)-SUM($K707:X707),((Input!$K$160+Input!$K$126)*$K$7)/A18taxstdlife))</f>
        <v>0</v>
      </c>
      <c r="Z707" s="164">
        <f>IF(A18taxstdlife="n/a","n/a",IF(Z$3&gt;(A18taxstdlife+$E707),((Input!$K$160+Input!$K$126)*$K$7)-SUM($K707:Y707),((Input!$K$160+Input!$K$126)*$K$7)/A18taxstdlife))</f>
        <v>0</v>
      </c>
      <c r="AA707" s="164">
        <f>IF(A18taxstdlife="n/a","n/a",IF(AA$3&gt;(A18taxstdlife+$E707),((Input!$K$160+Input!$K$126)*$K$7)-SUM($K707:Z707),((Input!$K$160+Input!$K$126)*$K$7)/A18taxstdlife))</f>
        <v>0</v>
      </c>
      <c r="AB707" s="164">
        <f>IF(A18taxstdlife="n/a","n/a",IF(AB$3&gt;(A18taxstdlife+$E707),((Input!$K$160+Input!$K$126)*$K$7)-SUM($K707:AA707),((Input!$K$160+Input!$K$126)*$K$7)/A18taxstdlife))</f>
        <v>0</v>
      </c>
      <c r="AC707" s="164">
        <f>IF(A18taxstdlife="n/a","n/a",IF(AC$3&gt;(A18taxstdlife+$E707),((Input!$K$160+Input!$K$126)*$K$7)-SUM($K707:AB707),((Input!$K$160+Input!$K$126)*$K$7)/A18taxstdlife))</f>
        <v>0</v>
      </c>
      <c r="AD707" s="164">
        <f>IF(A18taxstdlife="n/a","n/a",IF(AD$3&gt;(A18taxstdlife+$E707),((Input!$K$160+Input!$K$126)*$K$7)-SUM($K707:AC707),((Input!$K$160+Input!$K$126)*$K$7)/A18taxstdlife))</f>
        <v>0</v>
      </c>
      <c r="AE707" s="164">
        <f>IF(A18taxstdlife="n/a","n/a",IF(AE$3&gt;(A18taxstdlife+$E707),((Input!$K$160+Input!$K$126)*$K$7)-SUM($K707:AD707),((Input!$K$160+Input!$K$126)*$K$7)/A18taxstdlife))</f>
        <v>0</v>
      </c>
      <c r="AF707" s="164">
        <f>IF(A18taxstdlife="n/a","n/a",IF(AF$3&gt;(A18taxstdlife+$E707),((Input!$K$160+Input!$K$126)*$K$7)-SUM($K707:AE707),((Input!$K$160+Input!$K$126)*$K$7)/A18taxstdlife))</f>
        <v>0</v>
      </c>
      <c r="AG707" s="164">
        <f>IF(A18taxstdlife="n/a","n/a",IF(AG$3&gt;(A18taxstdlife+$E707),((Input!$K$160+Input!$K$126)*$K$7)-SUM($K707:AF707),((Input!$K$160+Input!$K$126)*$K$7)/A18taxstdlife))</f>
        <v>0</v>
      </c>
      <c r="AH707" s="164">
        <f>IF(A18taxstdlife="n/a","n/a",IF(AH$3&gt;(A18taxstdlife+$E707),((Input!$K$160+Input!$K$126)*$K$7)-SUM($K707:AG707),((Input!$K$160+Input!$K$126)*$K$7)/A18taxstdlife))</f>
        <v>0</v>
      </c>
      <c r="AI707" s="164">
        <f>IF(A18taxstdlife="n/a","n/a",IF(AI$3&gt;(A18taxstdlife+$E707),((Input!$K$160+Input!$K$126)*$K$7)-SUM($K707:AH707),((Input!$K$160+Input!$K$126)*$K$7)/A18taxstdlife))</f>
        <v>0</v>
      </c>
      <c r="AJ707" s="164">
        <f>IF(A18taxstdlife="n/a","n/a",IF(AJ$3&gt;(A18taxstdlife+$E707),((Input!$K$160+Input!$K$126)*$K$7)-SUM($K707:AI707),((Input!$K$160+Input!$K$126)*$K$7)/A18taxstdlife))</f>
        <v>0</v>
      </c>
      <c r="AK707" s="164">
        <f>IF(A18taxstdlife="n/a","n/a",IF(AK$3&gt;(A18taxstdlife+$E707),((Input!$K$160+Input!$K$126)*$K$7)-SUM($K707:AJ707),((Input!$K$160+Input!$K$126)*$K$7)/A18taxstdlife))</f>
        <v>0</v>
      </c>
      <c r="AL707" s="164">
        <f>IF(A18taxstdlife="n/a","n/a",IF(AL$3&gt;(A18taxstdlife+$E707),((Input!$K$160+Input!$K$126)*$K$7)-SUM($K707:AK707),((Input!$K$160+Input!$K$126)*$K$7)/A18taxstdlife))</f>
        <v>0</v>
      </c>
      <c r="AM707" s="164">
        <f>IF(A18taxstdlife="n/a","n/a",IF(AM$3&gt;(A18taxstdlife+$E707),((Input!$K$160+Input!$K$126)*$K$7)-SUM($K707:AL707),((Input!$K$160+Input!$K$126)*$K$7)/A18taxstdlife))</f>
        <v>0</v>
      </c>
      <c r="AN707" s="164">
        <f>IF(A18taxstdlife="n/a","n/a",IF(AN$3&gt;(A18taxstdlife+$E707),((Input!$K$160+Input!$K$126)*$K$7)-SUM($K707:AM707),((Input!$K$160+Input!$K$126)*$K$7)/A18taxstdlife))</f>
        <v>0</v>
      </c>
      <c r="AO707" s="164">
        <f>IF(A18taxstdlife="n/a","n/a",IF(AO$3&gt;(A18taxstdlife+$E707),((Input!$K$160+Input!$K$126)*$K$7)-SUM($K707:AN707),((Input!$K$160+Input!$K$126)*$K$7)/A18taxstdlife))</f>
        <v>0</v>
      </c>
      <c r="AP707" s="164">
        <f>IF(A18taxstdlife="n/a","n/a",IF(AP$3&gt;(A18taxstdlife+$E707),((Input!$K$160+Input!$K$126)*$K$7)-SUM($K707:AO707),((Input!$K$160+Input!$K$126)*$K$7)/A18taxstdlife))</f>
        <v>0</v>
      </c>
      <c r="AQ707" s="164">
        <f>IF(A18taxstdlife="n/a","n/a",IF(AQ$3&gt;(A18taxstdlife+$E707),((Input!$K$160+Input!$K$126)*$K$7)-SUM($K707:AP707),((Input!$K$160+Input!$K$126)*$K$7)/A18taxstdlife))</f>
        <v>0</v>
      </c>
      <c r="AR707" s="164">
        <f>IF(A18taxstdlife="n/a","n/a",IF(AR$3&gt;(A18taxstdlife+$E707),((Input!$K$160+Input!$K$126)*$K$7)-SUM($K707:AQ707),((Input!$K$160+Input!$K$126)*$K$7)/A18taxstdlife))</f>
        <v>0</v>
      </c>
      <c r="AS707" s="164">
        <f>IF(A18taxstdlife="n/a","n/a",IF(AS$3&gt;(A18taxstdlife+$E707),((Input!$K$160+Input!$K$126)*$K$7)-SUM($K707:AR707),((Input!$K$160+Input!$K$126)*$K$7)/A18taxstdlife))</f>
        <v>0</v>
      </c>
      <c r="AT707" s="164">
        <f>IF(A18taxstdlife="n/a","n/a",IF(AT$3&gt;(A18taxstdlife+$E707),((Input!$K$160+Input!$K$126)*$K$7)-SUM($K707:AS707),((Input!$K$160+Input!$K$126)*$K$7)/A18taxstdlife))</f>
        <v>0</v>
      </c>
      <c r="AU707" s="164">
        <f>IF(A18taxstdlife="n/a","n/a",IF(AU$3&gt;(A18taxstdlife+$E707),((Input!$K$160+Input!$K$126)*$K$7)-SUM($K707:AT707),((Input!$K$160+Input!$K$126)*$K$7)/A18taxstdlife))</f>
        <v>0</v>
      </c>
      <c r="AV707" s="164">
        <f>IF(A18taxstdlife="n/a","n/a",IF(AV$3&gt;(A18taxstdlife+$E707),((Input!$K$160+Input!$K$126)*$K$7)-SUM($K707:AU707),((Input!$K$160+Input!$K$126)*$K$7)/A18taxstdlife))</f>
        <v>0</v>
      </c>
      <c r="AW707" s="164">
        <f>IF(A18taxstdlife="n/a","n/a",IF(AW$3&gt;(A18taxstdlife+$E707),((Input!$K$160+Input!$K$126)*$K$7)-SUM($K707:AV707),((Input!$K$160+Input!$K$126)*$K$7)/A18taxstdlife))</f>
        <v>0</v>
      </c>
      <c r="AX707" s="164">
        <f>IF(A18taxstdlife="n/a","n/a",IF(AX$3&gt;(A18taxstdlife+$E707),((Input!$K$160+Input!$K$126)*$K$7)-SUM($K707:AW707),((Input!$K$160+Input!$K$126)*$K$7)/A18taxstdlife))</f>
        <v>0</v>
      </c>
      <c r="AY707" s="164">
        <f>IF(A18taxstdlife="n/a","n/a",IF(AY$3&gt;(A18taxstdlife+$E707),((Input!$K$160+Input!$K$126)*$K$7)-SUM($K707:AX707),((Input!$K$160+Input!$K$126)*$K$7)/A18taxstdlife))</f>
        <v>0</v>
      </c>
      <c r="AZ707" s="164">
        <f>IF(A18taxstdlife="n/a","n/a",IF(AZ$3&gt;(A18taxstdlife+$E707),((Input!$K$160+Input!$K$126)*$K$7)-SUM($K707:AY707),((Input!$K$160+Input!$K$126)*$K$7)/A18taxstdlife))</f>
        <v>0</v>
      </c>
      <c r="BA707" s="164">
        <f>IF(A18taxstdlife="n/a","n/a",IF(BA$3&gt;(A18taxstdlife+$E707),((Input!$K$160+Input!$K$126)*$K$7)-SUM($K707:AZ707),((Input!$K$160+Input!$K$126)*$K$7)/A18taxstdlife))</f>
        <v>0</v>
      </c>
      <c r="BB707" s="164">
        <f>IF(A18taxstdlife="n/a","n/a",IF(BB$3&gt;(A18taxstdlife+$E707),((Input!$K$160+Input!$K$126)*$K$7)-SUM($K707:BA707),((Input!$K$160+Input!$K$126)*$K$7)/A18taxstdlife))</f>
        <v>0</v>
      </c>
      <c r="BC707" s="164">
        <f>IF(A18taxstdlife="n/a","n/a",IF(BC$3&gt;(A18taxstdlife+$E707),((Input!$K$160+Input!$K$126)*$K$7)-SUM($K707:BB707),((Input!$K$160+Input!$K$126)*$K$7)/A18taxstdlife))</f>
        <v>0</v>
      </c>
      <c r="BD707" s="164">
        <f>IF(A18taxstdlife="n/a","n/a",IF(BD$3&gt;(A18taxstdlife+$E707),((Input!$K$160+Input!$K$126)*$K$7)-SUM($K707:BC707),((Input!$K$160+Input!$K$126)*$K$7)/A18taxstdlife))</f>
        <v>0</v>
      </c>
      <c r="BE707" s="164">
        <f>IF(A18taxstdlife="n/a","n/a",IF(BE$3&gt;(A18taxstdlife+$E707),((Input!$K$160+Input!$K$126)*$K$7)-SUM($K707:BD707),((Input!$K$160+Input!$K$126)*$K$7)/A18taxstdlife))</f>
        <v>0</v>
      </c>
      <c r="BF707" s="164">
        <f>IF(A18taxstdlife="n/a","n/a",IF(BF$3&gt;(A18taxstdlife+$E707),((Input!$K$160+Input!$K$126)*$K$7)-SUM($K707:BE707),((Input!$K$160+Input!$K$126)*$K$7)/A18taxstdlife))</f>
        <v>0</v>
      </c>
      <c r="BG707" s="164">
        <f>IF(A18taxstdlife="n/a","n/a",IF(BG$3&gt;(A18taxstdlife+$E707),((Input!$K$160+Input!$K$126)*$K$7)-SUM($K707:BF707),((Input!$K$160+Input!$K$126)*$K$7)/A18taxstdlife))</f>
        <v>0</v>
      </c>
      <c r="BH707" s="164">
        <f>IF(A18taxstdlife="n/a","n/a",IF(BH$3&gt;(A18taxstdlife+$E707),((Input!$K$160+Input!$K$126)*$K$7)-SUM($K707:BG707),((Input!$K$160+Input!$K$126)*$K$7)/A18taxstdlife))</f>
        <v>0</v>
      </c>
      <c r="BI707" s="164">
        <f>IF(A18taxstdlife="n/a","n/a",IF(BI$3&gt;(A18taxstdlife+$E707),((Input!$K$160+Input!$K$126)*$K$7)-SUM($K707:BH707),((Input!$K$160+Input!$K$126)*$K$7)/A18taxstdlife))</f>
        <v>0</v>
      </c>
      <c r="BJ707" s="18"/>
      <c r="BK707" s="18"/>
      <c r="BL707"/>
      <c r="BM707"/>
      <c r="BN707"/>
      <c r="BO707"/>
      <c r="BP707"/>
      <c r="BQ707"/>
      <c r="BR707"/>
      <c r="BS707"/>
      <c r="BT707"/>
      <c r="BU707"/>
      <c r="BV707"/>
      <c r="BW707"/>
      <c r="BX707"/>
      <c r="BY707"/>
      <c r="BZ707"/>
      <c r="CA707"/>
      <c r="CB707"/>
      <c r="CC707"/>
      <c r="CD707"/>
      <c r="CE707"/>
      <c r="CF707"/>
      <c r="CG707"/>
      <c r="CH707"/>
      <c r="CI707"/>
      <c r="CJ707"/>
      <c r="CK707"/>
      <c r="CL707"/>
      <c r="CM707"/>
      <c r="CN707"/>
      <c r="CO707"/>
      <c r="CP707"/>
      <c r="CQ707"/>
      <c r="CR707"/>
      <c r="CS707"/>
      <c r="CT707"/>
      <c r="CU707"/>
      <c r="CV707"/>
      <c r="CW707"/>
      <c r="CX707"/>
      <c r="CY707"/>
      <c r="CZ707"/>
      <c r="DA707"/>
      <c r="DB707"/>
      <c r="DC707"/>
      <c r="DD707"/>
      <c r="DE707"/>
      <c r="DF707"/>
      <c r="DG707"/>
      <c r="DH707"/>
      <c r="DI707"/>
      <c r="DJ707"/>
      <c r="DK707"/>
      <c r="DL707"/>
      <c r="DM707"/>
      <c r="DN707"/>
      <c r="DO707"/>
      <c r="DP707"/>
      <c r="DQ707"/>
      <c r="DR707"/>
      <c r="DS707"/>
      <c r="DT707"/>
      <c r="DU707"/>
      <c r="DV707"/>
      <c r="DW707"/>
      <c r="DX707"/>
      <c r="DY707"/>
      <c r="DZ707"/>
      <c r="EA707"/>
      <c r="EB707"/>
      <c r="EC707"/>
      <c r="ED707"/>
      <c r="EE707"/>
      <c r="EF707"/>
      <c r="EG707"/>
      <c r="EH707"/>
      <c r="EI707"/>
      <c r="EJ707"/>
      <c r="EK707"/>
      <c r="EL707"/>
      <c r="EM707"/>
      <c r="EN707"/>
      <c r="EO707"/>
      <c r="EP707"/>
      <c r="EQ707"/>
      <c r="ER707"/>
      <c r="ES707"/>
      <c r="ET707"/>
      <c r="EU707"/>
      <c r="EV707"/>
      <c r="EW707"/>
      <c r="EX707"/>
      <c r="EY707"/>
      <c r="EZ707"/>
      <c r="FA707"/>
      <c r="FB707"/>
      <c r="FC707"/>
      <c r="FD707"/>
      <c r="FE707"/>
      <c r="FF707"/>
      <c r="FG707"/>
      <c r="FH707"/>
      <c r="FI707"/>
      <c r="FJ707"/>
      <c r="FK707"/>
      <c r="FL707"/>
      <c r="FM707"/>
      <c r="FN707"/>
      <c r="FO707"/>
      <c r="FP707"/>
      <c r="FQ707"/>
      <c r="FR707"/>
      <c r="FS707"/>
      <c r="FT707"/>
      <c r="FU707"/>
      <c r="FV707"/>
      <c r="FW707"/>
      <c r="FX707"/>
      <c r="FY707"/>
      <c r="FZ707"/>
      <c r="GA707"/>
      <c r="GB707"/>
      <c r="GC707"/>
      <c r="GD707"/>
      <c r="GE707"/>
      <c r="GF707"/>
      <c r="GG707"/>
      <c r="GH707"/>
      <c r="GI707"/>
      <c r="GJ707"/>
      <c r="GK707"/>
      <c r="GL707"/>
      <c r="GM707"/>
      <c r="GN707"/>
      <c r="GO707"/>
      <c r="GP707"/>
      <c r="GQ707"/>
      <c r="GR707"/>
      <c r="GS707"/>
      <c r="GT707"/>
      <c r="GU707"/>
      <c r="GV707"/>
      <c r="GW707"/>
      <c r="GX707"/>
      <c r="GY707"/>
      <c r="GZ707"/>
      <c r="HA707"/>
      <c r="HB707"/>
      <c r="HC707"/>
      <c r="HD707"/>
      <c r="HE707"/>
      <c r="HF707"/>
      <c r="HG707"/>
      <c r="HH707"/>
      <c r="HI707"/>
      <c r="HJ707"/>
      <c r="HK707"/>
      <c r="HL707"/>
      <c r="HM707"/>
      <c r="HN707"/>
      <c r="HO707"/>
      <c r="HP707"/>
      <c r="HQ707"/>
      <c r="HR707"/>
      <c r="HS707"/>
      <c r="HT707"/>
      <c r="HU707"/>
      <c r="HV707"/>
      <c r="HW707"/>
      <c r="HX707"/>
      <c r="HY707"/>
      <c r="HZ707"/>
      <c r="IA707"/>
      <c r="IB707"/>
      <c r="IC707"/>
      <c r="ID707"/>
      <c r="IE707"/>
      <c r="IF707"/>
      <c r="IG707"/>
      <c r="IH707"/>
      <c r="II707"/>
      <c r="IJ707"/>
      <c r="IK707"/>
      <c r="IL707"/>
      <c r="IM707"/>
      <c r="IN707"/>
      <c r="IO707"/>
      <c r="IP707"/>
      <c r="IQ707"/>
      <c r="IR707"/>
      <c r="IS707"/>
      <c r="IT707"/>
      <c r="IU707"/>
      <c r="IV707"/>
    </row>
    <row r="708" spans="1:256" s="5" customFormat="1" hidden="1" outlineLevel="2" x14ac:dyDescent="0.2">
      <c r="A708" s="18"/>
      <c r="B708" s="18"/>
      <c r="C708" s="36"/>
      <c r="D708" s="485"/>
      <c r="E708" s="283">
        <v>6</v>
      </c>
      <c r="F708" s="38"/>
      <c r="G708" s="306"/>
      <c r="H708" s="308"/>
      <c r="I708" s="308"/>
      <c r="J708" s="308"/>
      <c r="K708" s="308"/>
      <c r="L708" s="307"/>
      <c r="M708" s="164">
        <f>IF(A18taxstdlife="n/a","n/a",IF(M$3&gt;(A18taxstdlife+$E708),((Input!$L$160+Input!$L$126)*$L$7)-SUM($L708:L708),((Input!$L$160+Input!$L$126)*$L$7)/A18taxstdlife))</f>
        <v>0</v>
      </c>
      <c r="N708" s="164">
        <f>IF(A18taxstdlife="n/a","n/a",IF(N$3&gt;(A18taxstdlife+$E708),((Input!$L$160+Input!$L$126)*$L$7)-SUM($L708:M708),((Input!$L$160+Input!$L$126)*$L$7)/A18taxstdlife))</f>
        <v>0</v>
      </c>
      <c r="O708" s="164">
        <f>IF(A18taxstdlife="n/a","n/a",IF(O$3&gt;(A18taxstdlife+$E708),((Input!$L$160+Input!$L$126)*$L$7)-SUM($L708:N708),((Input!$L$160+Input!$L$126)*$L$7)/A18taxstdlife))</f>
        <v>0</v>
      </c>
      <c r="P708" s="164">
        <f>IF(A18taxstdlife="n/a","n/a",IF(P$3&gt;(A18taxstdlife+$E708),((Input!$L$160+Input!$L$126)*$L$7)-SUM($L708:O708),((Input!$L$160+Input!$L$126)*$L$7)/A18taxstdlife))</f>
        <v>0</v>
      </c>
      <c r="Q708" s="164">
        <f>IF(A18taxstdlife="n/a","n/a",IF(Q$3&gt;(A18taxstdlife+$E708),((Input!$L$160+Input!$L$126)*$L$7)-SUM($L708:P708),((Input!$L$160+Input!$L$126)*$L$7)/A18taxstdlife))</f>
        <v>0</v>
      </c>
      <c r="R708" s="164">
        <f>IF(A18taxstdlife="n/a","n/a",IF(R$3&gt;(A18taxstdlife+$E708),((Input!$L$160+Input!$L$126)*$L$7)-SUM($L708:Q708),((Input!$L$160+Input!$L$126)*$L$7)/A18taxstdlife))</f>
        <v>0</v>
      </c>
      <c r="S708" s="164">
        <f>IF(A18taxstdlife="n/a","n/a",IF(S$3&gt;(A18taxstdlife+$E708),((Input!$L$160+Input!$L$126)*$L$7)-SUM($L708:R708),((Input!$L$160+Input!$L$126)*$L$7)/A18taxstdlife))</f>
        <v>0</v>
      </c>
      <c r="T708" s="164">
        <f>IF(A18taxstdlife="n/a","n/a",IF(T$3&gt;(A18taxstdlife+$E708),((Input!$L$160+Input!$L$126)*$L$7)-SUM($L708:S708),((Input!$L$160+Input!$L$126)*$L$7)/A18taxstdlife))</f>
        <v>0</v>
      </c>
      <c r="U708" s="164">
        <f>IF(A18taxstdlife="n/a","n/a",IF(U$3&gt;(A18taxstdlife+$E708),((Input!$L$160+Input!$L$126)*$L$7)-SUM($L708:T708),((Input!$L$160+Input!$L$126)*$L$7)/A18taxstdlife))</f>
        <v>0</v>
      </c>
      <c r="V708" s="164">
        <f>IF(A18taxstdlife="n/a","n/a",IF(V$3&gt;(A18taxstdlife+$E708),((Input!$L$160+Input!$L$126)*$L$7)-SUM($L708:U708),((Input!$L$160+Input!$L$126)*$L$7)/A18taxstdlife))</f>
        <v>0</v>
      </c>
      <c r="W708" s="164">
        <f>IF(A18taxstdlife="n/a","n/a",IF(W$3&gt;(A18taxstdlife+$E708),((Input!$L$160+Input!$L$126)*$L$7)-SUM($L708:V708),((Input!$L$160+Input!$L$126)*$L$7)/A18taxstdlife))</f>
        <v>0</v>
      </c>
      <c r="X708" s="164">
        <f>IF(A18taxstdlife="n/a","n/a",IF(X$3&gt;(A18taxstdlife+$E708),((Input!$L$160+Input!$L$126)*$L$7)-SUM($L708:W708),((Input!$L$160+Input!$L$126)*$L$7)/A18taxstdlife))</f>
        <v>0</v>
      </c>
      <c r="Y708" s="164">
        <f>IF(A18taxstdlife="n/a","n/a",IF(Y$3&gt;(A18taxstdlife+$E708),((Input!$L$160+Input!$L$126)*$L$7)-SUM($L708:X708),((Input!$L$160+Input!$L$126)*$L$7)/A18taxstdlife))</f>
        <v>0</v>
      </c>
      <c r="Z708" s="164">
        <f>IF(A18taxstdlife="n/a","n/a",IF(Z$3&gt;(A18taxstdlife+$E708),((Input!$L$160+Input!$L$126)*$L$7)-SUM($L708:Y708),((Input!$L$160+Input!$L$126)*$L$7)/A18taxstdlife))</f>
        <v>0</v>
      </c>
      <c r="AA708" s="164">
        <f>IF(A18taxstdlife="n/a","n/a",IF(AA$3&gt;(A18taxstdlife+$E708),((Input!$L$160+Input!$L$126)*$L$7)-SUM($L708:Z708),((Input!$L$160+Input!$L$126)*$L$7)/A18taxstdlife))</f>
        <v>0</v>
      </c>
      <c r="AB708" s="164">
        <f>IF(A18taxstdlife="n/a","n/a",IF(AB$3&gt;(A18taxstdlife+$E708),((Input!$L$160+Input!$L$126)*$L$7)-SUM($L708:AA708),((Input!$L$160+Input!$L$126)*$L$7)/A18taxstdlife))</f>
        <v>0</v>
      </c>
      <c r="AC708" s="164">
        <f>IF(A18taxstdlife="n/a","n/a",IF(AC$3&gt;(A18taxstdlife+$E708),((Input!$L$160+Input!$L$126)*$L$7)-SUM($L708:AB708),((Input!$L$160+Input!$L$126)*$L$7)/A18taxstdlife))</f>
        <v>0</v>
      </c>
      <c r="AD708" s="164">
        <f>IF(A18taxstdlife="n/a","n/a",IF(AD$3&gt;(A18taxstdlife+$E708),((Input!$L$160+Input!$L$126)*$L$7)-SUM($L708:AC708),((Input!$L$160+Input!$L$126)*$L$7)/A18taxstdlife))</f>
        <v>0</v>
      </c>
      <c r="AE708" s="164">
        <f>IF(A18taxstdlife="n/a","n/a",IF(AE$3&gt;(A18taxstdlife+$E708),((Input!$L$160+Input!$L$126)*$L$7)-SUM($L708:AD708),((Input!$L$160+Input!$L$126)*$L$7)/A18taxstdlife))</f>
        <v>0</v>
      </c>
      <c r="AF708" s="164">
        <f>IF(A18taxstdlife="n/a","n/a",IF(AF$3&gt;(A18taxstdlife+$E708),((Input!$L$160+Input!$L$126)*$L$7)-SUM($L708:AE708),((Input!$L$160+Input!$L$126)*$L$7)/A18taxstdlife))</f>
        <v>0</v>
      </c>
      <c r="AG708" s="164">
        <f>IF(A18taxstdlife="n/a","n/a",IF(AG$3&gt;(A18taxstdlife+$E708),((Input!$L$160+Input!$L$126)*$L$7)-SUM($L708:AF708),((Input!$L$160+Input!$L$126)*$L$7)/A18taxstdlife))</f>
        <v>0</v>
      </c>
      <c r="AH708" s="164">
        <f>IF(A18taxstdlife="n/a","n/a",IF(AH$3&gt;(A18taxstdlife+$E708),((Input!$L$160+Input!$L$126)*$L$7)-SUM($L708:AG708),((Input!$L$160+Input!$L$126)*$L$7)/A18taxstdlife))</f>
        <v>0</v>
      </c>
      <c r="AI708" s="164">
        <f>IF(A18taxstdlife="n/a","n/a",IF(AI$3&gt;(A18taxstdlife+$E708),((Input!$L$160+Input!$L$126)*$L$7)-SUM($L708:AH708),((Input!$L$160+Input!$L$126)*$L$7)/A18taxstdlife))</f>
        <v>0</v>
      </c>
      <c r="AJ708" s="164">
        <f>IF(A18taxstdlife="n/a","n/a",IF(AJ$3&gt;(A18taxstdlife+$E708),((Input!$L$160+Input!$L$126)*$L$7)-SUM($L708:AI708),((Input!$L$160+Input!$L$126)*$L$7)/A18taxstdlife))</f>
        <v>0</v>
      </c>
      <c r="AK708" s="164">
        <f>IF(A18taxstdlife="n/a","n/a",IF(AK$3&gt;(A18taxstdlife+$E708),((Input!$L$160+Input!$L$126)*$L$7)-SUM($L708:AJ708),((Input!$L$160+Input!$L$126)*$L$7)/A18taxstdlife))</f>
        <v>0</v>
      </c>
      <c r="AL708" s="164">
        <f>IF(A18taxstdlife="n/a","n/a",IF(AL$3&gt;(A18taxstdlife+$E708),((Input!$L$160+Input!$L$126)*$L$7)-SUM($L708:AK708),((Input!$L$160+Input!$L$126)*$L$7)/A18taxstdlife))</f>
        <v>0</v>
      </c>
      <c r="AM708" s="164">
        <f>IF(A18taxstdlife="n/a","n/a",IF(AM$3&gt;(A18taxstdlife+$E708),((Input!$L$160+Input!$L$126)*$L$7)-SUM($L708:AL708),((Input!$L$160+Input!$L$126)*$L$7)/A18taxstdlife))</f>
        <v>0</v>
      </c>
      <c r="AN708" s="164">
        <f>IF(A18taxstdlife="n/a","n/a",IF(AN$3&gt;(A18taxstdlife+$E708),((Input!$L$160+Input!$L$126)*$L$7)-SUM($L708:AM708),((Input!$L$160+Input!$L$126)*$L$7)/A18taxstdlife))</f>
        <v>0</v>
      </c>
      <c r="AO708" s="164">
        <f>IF(A18taxstdlife="n/a","n/a",IF(AO$3&gt;(A18taxstdlife+$E708),((Input!$L$160+Input!$L$126)*$L$7)-SUM($L708:AN708),((Input!$L$160+Input!$L$126)*$L$7)/A18taxstdlife))</f>
        <v>0</v>
      </c>
      <c r="AP708" s="164">
        <f>IF(A18taxstdlife="n/a","n/a",IF(AP$3&gt;(A18taxstdlife+$E708),((Input!$L$160+Input!$L$126)*$L$7)-SUM($L708:AO708),((Input!$L$160+Input!$L$126)*$L$7)/A18taxstdlife))</f>
        <v>0</v>
      </c>
      <c r="AQ708" s="164">
        <f>IF(A18taxstdlife="n/a","n/a",IF(AQ$3&gt;(A18taxstdlife+$E708),((Input!$L$160+Input!$L$126)*$L$7)-SUM($L708:AP708),((Input!$L$160+Input!$L$126)*$L$7)/A18taxstdlife))</f>
        <v>0</v>
      </c>
      <c r="AR708" s="164">
        <f>IF(A18taxstdlife="n/a","n/a",IF(AR$3&gt;(A18taxstdlife+$E708),((Input!$L$160+Input!$L$126)*$L$7)-SUM($L708:AQ708),((Input!$L$160+Input!$L$126)*$L$7)/A18taxstdlife))</f>
        <v>0</v>
      </c>
      <c r="AS708" s="164">
        <f>IF(A18taxstdlife="n/a","n/a",IF(AS$3&gt;(A18taxstdlife+$E708),((Input!$L$160+Input!$L$126)*$L$7)-SUM($L708:AR708),((Input!$L$160+Input!$L$126)*$L$7)/A18taxstdlife))</f>
        <v>0</v>
      </c>
      <c r="AT708" s="164">
        <f>IF(A18taxstdlife="n/a","n/a",IF(AT$3&gt;(A18taxstdlife+$E708),((Input!$L$160+Input!$L$126)*$L$7)-SUM($L708:AS708),((Input!$L$160+Input!$L$126)*$L$7)/A18taxstdlife))</f>
        <v>0</v>
      </c>
      <c r="AU708" s="164">
        <f>IF(A18taxstdlife="n/a","n/a",IF(AU$3&gt;(A18taxstdlife+$E708),((Input!$L$160+Input!$L$126)*$L$7)-SUM($L708:AT708),((Input!$L$160+Input!$L$126)*$L$7)/A18taxstdlife))</f>
        <v>0</v>
      </c>
      <c r="AV708" s="164">
        <f>IF(A18taxstdlife="n/a","n/a",IF(AV$3&gt;(A18taxstdlife+$E708),((Input!$L$160+Input!$L$126)*$L$7)-SUM($L708:AU708),((Input!$L$160+Input!$L$126)*$L$7)/A18taxstdlife))</f>
        <v>0</v>
      </c>
      <c r="AW708" s="164">
        <f>IF(A18taxstdlife="n/a","n/a",IF(AW$3&gt;(A18taxstdlife+$E708),((Input!$L$160+Input!$L$126)*$L$7)-SUM($L708:AV708),((Input!$L$160+Input!$L$126)*$L$7)/A18taxstdlife))</f>
        <v>0</v>
      </c>
      <c r="AX708" s="164">
        <f>IF(A18taxstdlife="n/a","n/a",IF(AX$3&gt;(A18taxstdlife+$E708),((Input!$L$160+Input!$L$126)*$L$7)-SUM($L708:AW708),((Input!$L$160+Input!$L$126)*$L$7)/A18taxstdlife))</f>
        <v>0</v>
      </c>
      <c r="AY708" s="164">
        <f>IF(A18taxstdlife="n/a","n/a",IF(AY$3&gt;(A18taxstdlife+$E708),((Input!$L$160+Input!$L$126)*$L$7)-SUM($L708:AX708),((Input!$L$160+Input!$L$126)*$L$7)/A18taxstdlife))</f>
        <v>0</v>
      </c>
      <c r="AZ708" s="164">
        <f>IF(A18taxstdlife="n/a","n/a",IF(AZ$3&gt;(A18taxstdlife+$E708),((Input!$L$160+Input!$L$126)*$L$7)-SUM($L708:AY708),((Input!$L$160+Input!$L$126)*$L$7)/A18taxstdlife))</f>
        <v>0</v>
      </c>
      <c r="BA708" s="164">
        <f>IF(A18taxstdlife="n/a","n/a",IF(BA$3&gt;(A18taxstdlife+$E708),((Input!$L$160+Input!$L$126)*$L$7)-SUM($L708:AZ708),((Input!$L$160+Input!$L$126)*$L$7)/A18taxstdlife))</f>
        <v>0</v>
      </c>
      <c r="BB708" s="164">
        <f>IF(A18taxstdlife="n/a","n/a",IF(BB$3&gt;(A18taxstdlife+$E708),((Input!$L$160+Input!$L$126)*$L$7)-SUM($L708:BA708),((Input!$L$160+Input!$L$126)*$L$7)/A18taxstdlife))</f>
        <v>0</v>
      </c>
      <c r="BC708" s="164">
        <f>IF(A18taxstdlife="n/a","n/a",IF(BC$3&gt;(A18taxstdlife+$E708),((Input!$L$160+Input!$L$126)*$L$7)-SUM($L708:BB708),((Input!$L$160+Input!$L$126)*$L$7)/A18taxstdlife))</f>
        <v>0</v>
      </c>
      <c r="BD708" s="164">
        <f>IF(A18taxstdlife="n/a","n/a",IF(BD$3&gt;(A18taxstdlife+$E708),((Input!$L$160+Input!$L$126)*$L$7)-SUM($L708:BC708),((Input!$L$160+Input!$L$126)*$L$7)/A18taxstdlife))</f>
        <v>0</v>
      </c>
      <c r="BE708" s="164">
        <f>IF(A18taxstdlife="n/a","n/a",IF(BE$3&gt;(A18taxstdlife+$E708),((Input!$L$160+Input!$L$126)*$L$7)-SUM($L708:BD708),((Input!$L$160+Input!$L$126)*$L$7)/A18taxstdlife))</f>
        <v>0</v>
      </c>
      <c r="BF708" s="164">
        <f>IF(A18taxstdlife="n/a","n/a",IF(BF$3&gt;(A18taxstdlife+$E708),((Input!$L$160+Input!$L$126)*$L$7)-SUM($L708:BE708),((Input!$L$160+Input!$L$126)*$L$7)/A18taxstdlife))</f>
        <v>0</v>
      </c>
      <c r="BG708" s="164">
        <f>IF(A18taxstdlife="n/a","n/a",IF(BG$3&gt;(A18taxstdlife+$E708),((Input!$L$160+Input!$L$126)*$L$7)-SUM($L708:BF708),((Input!$L$160+Input!$L$126)*$L$7)/A18taxstdlife))</f>
        <v>0</v>
      </c>
      <c r="BH708" s="164">
        <f>IF(A18taxstdlife="n/a","n/a",IF(BH$3&gt;(A18taxstdlife+$E708),((Input!$L$160+Input!$L$126)*$L$7)-SUM($L708:BG708),((Input!$L$160+Input!$L$126)*$L$7)/A18taxstdlife))</f>
        <v>0</v>
      </c>
      <c r="BI708" s="164">
        <f>IF(A18taxstdlife="n/a","n/a",IF(BI$3&gt;(A18taxstdlife+$E708),((Input!$L$160+Input!$L$126)*$L$7)-SUM($L708:BH708),((Input!$L$160+Input!$L$126)*$L$7)/A18taxstdlife))</f>
        <v>0</v>
      </c>
      <c r="BJ708" s="18"/>
      <c r="BK708" s="18"/>
      <c r="BL708"/>
      <c r="BM708"/>
      <c r="BN708"/>
      <c r="BO708"/>
      <c r="BP708"/>
      <c r="BQ708"/>
      <c r="BR708"/>
      <c r="BS708"/>
      <c r="BT708"/>
      <c r="BU708"/>
      <c r="BV708"/>
      <c r="BW708"/>
      <c r="BX708"/>
      <c r="BY708"/>
      <c r="BZ708"/>
      <c r="CA708"/>
      <c r="CB708"/>
      <c r="CC708"/>
      <c r="CD708"/>
      <c r="CE708"/>
      <c r="CF708"/>
      <c r="CG708"/>
      <c r="CH708"/>
      <c r="CI708"/>
      <c r="CJ708"/>
      <c r="CK708"/>
      <c r="CL708"/>
      <c r="CM708"/>
      <c r="CN708"/>
      <c r="CO708"/>
      <c r="CP708"/>
      <c r="CQ708"/>
      <c r="CR708"/>
      <c r="CS708"/>
      <c r="CT708"/>
      <c r="CU708"/>
      <c r="CV708"/>
      <c r="CW708"/>
      <c r="CX708"/>
      <c r="CY708"/>
      <c r="CZ708"/>
      <c r="DA708"/>
      <c r="DB708"/>
      <c r="DC708"/>
      <c r="DD708"/>
      <c r="DE708"/>
      <c r="DF708"/>
      <c r="DG708"/>
      <c r="DH708"/>
      <c r="DI708"/>
      <c r="DJ708"/>
      <c r="DK708"/>
      <c r="DL708"/>
      <c r="DM708"/>
      <c r="DN708"/>
      <c r="DO708"/>
      <c r="DP708"/>
      <c r="DQ708"/>
      <c r="DR708"/>
      <c r="DS708"/>
      <c r="DT708"/>
      <c r="DU708"/>
      <c r="DV708"/>
      <c r="DW708"/>
      <c r="DX708"/>
      <c r="DY708"/>
      <c r="DZ708"/>
      <c r="EA708"/>
      <c r="EB708"/>
      <c r="EC708"/>
      <c r="ED708"/>
      <c r="EE708"/>
      <c r="EF708"/>
      <c r="EG708"/>
      <c r="EH708"/>
      <c r="EI708"/>
      <c r="EJ708"/>
      <c r="EK708"/>
      <c r="EL708"/>
      <c r="EM708"/>
      <c r="EN708"/>
      <c r="EO708"/>
      <c r="EP708"/>
      <c r="EQ708"/>
      <c r="ER708"/>
      <c r="ES708"/>
      <c r="ET708"/>
      <c r="EU708"/>
      <c r="EV708"/>
      <c r="EW708"/>
      <c r="EX708"/>
      <c r="EY708"/>
      <c r="EZ708"/>
      <c r="FA708"/>
      <c r="FB708"/>
      <c r="FC708"/>
      <c r="FD708"/>
      <c r="FE708"/>
      <c r="FF708"/>
      <c r="FG708"/>
      <c r="FH708"/>
      <c r="FI708"/>
      <c r="FJ708"/>
      <c r="FK708"/>
      <c r="FL708"/>
      <c r="FM708"/>
      <c r="FN708"/>
      <c r="FO708"/>
      <c r="FP708"/>
      <c r="FQ708"/>
      <c r="FR708"/>
      <c r="FS708"/>
      <c r="FT708"/>
      <c r="FU708"/>
      <c r="FV708"/>
      <c r="FW708"/>
      <c r="FX708"/>
      <c r="FY708"/>
      <c r="FZ708"/>
      <c r="GA708"/>
      <c r="GB708"/>
      <c r="GC708"/>
      <c r="GD708"/>
      <c r="GE708"/>
      <c r="GF708"/>
      <c r="GG708"/>
      <c r="GH708"/>
      <c r="GI708"/>
      <c r="GJ708"/>
      <c r="GK708"/>
      <c r="GL708"/>
      <c r="GM708"/>
      <c r="GN708"/>
      <c r="GO708"/>
      <c r="GP708"/>
      <c r="GQ708"/>
      <c r="GR708"/>
      <c r="GS708"/>
      <c r="GT708"/>
      <c r="GU708"/>
      <c r="GV708"/>
      <c r="GW708"/>
      <c r="GX708"/>
      <c r="GY708"/>
      <c r="GZ708"/>
      <c r="HA708"/>
      <c r="HB708"/>
      <c r="HC708"/>
      <c r="HD708"/>
      <c r="HE708"/>
      <c r="HF708"/>
      <c r="HG708"/>
      <c r="HH708"/>
      <c r="HI708"/>
      <c r="HJ708"/>
      <c r="HK708"/>
      <c r="HL708"/>
      <c r="HM708"/>
      <c r="HN708"/>
      <c r="HO708"/>
      <c r="HP708"/>
      <c r="HQ708"/>
      <c r="HR708"/>
      <c r="HS708"/>
      <c r="HT708"/>
      <c r="HU708"/>
      <c r="HV708"/>
      <c r="HW708"/>
      <c r="HX708"/>
      <c r="HY708"/>
      <c r="HZ708"/>
      <c r="IA708"/>
      <c r="IB708"/>
      <c r="IC708"/>
      <c r="ID708"/>
      <c r="IE708"/>
      <c r="IF708"/>
      <c r="IG708"/>
      <c r="IH708"/>
      <c r="II708"/>
      <c r="IJ708"/>
      <c r="IK708"/>
      <c r="IL708"/>
      <c r="IM708"/>
      <c r="IN708"/>
      <c r="IO708"/>
      <c r="IP708"/>
      <c r="IQ708"/>
      <c r="IR708"/>
      <c r="IS708"/>
      <c r="IT708"/>
      <c r="IU708"/>
      <c r="IV708"/>
    </row>
    <row r="709" spans="1:256" s="5" customFormat="1" hidden="1" outlineLevel="2" x14ac:dyDescent="0.2">
      <c r="A709" s="18"/>
      <c r="B709" s="18"/>
      <c r="C709" s="36"/>
      <c r="D709" s="485"/>
      <c r="E709" s="283">
        <v>7</v>
      </c>
      <c r="F709" s="38"/>
      <c r="G709" s="306"/>
      <c r="H709" s="308"/>
      <c r="I709" s="308"/>
      <c r="J709" s="308"/>
      <c r="K709" s="308"/>
      <c r="L709" s="308"/>
      <c r="M709" s="307"/>
      <c r="N709" s="164">
        <f>IF(A18taxstdlife="n/a","n/a",IF(N$3&gt;(A18taxstdlife+$E709),((Input!$M$160+Input!$M$126)*$M$7)-SUM($M709:M709),((Input!$M$160+Input!$M$126)*$M$7)/A18taxstdlife))</f>
        <v>0</v>
      </c>
      <c r="O709" s="164">
        <f>IF(A18taxstdlife="n/a","n/a",IF(O$3&gt;(A18taxstdlife+$E709),((Input!$M$160+Input!$M$126)*$M$7)-SUM($M709:N709),((Input!$M$160+Input!$M$126)*$M$7)/A18taxstdlife))</f>
        <v>0</v>
      </c>
      <c r="P709" s="164">
        <f>IF(A18taxstdlife="n/a","n/a",IF(P$3&gt;(A18taxstdlife+$E709),((Input!$M$160+Input!$M$126)*$M$7)-SUM($M709:O709),((Input!$M$160+Input!$M$126)*$M$7)/A18taxstdlife))</f>
        <v>0</v>
      </c>
      <c r="Q709" s="164">
        <f>IF(A18taxstdlife="n/a","n/a",IF(Q$3&gt;(A18taxstdlife+$E709),((Input!$M$160+Input!$M$126)*$M$7)-SUM($M709:P709),((Input!$M$160+Input!$M$126)*$M$7)/A18taxstdlife))</f>
        <v>0</v>
      </c>
      <c r="R709" s="164">
        <f>IF(A18taxstdlife="n/a","n/a",IF(R$3&gt;(A18taxstdlife+$E709),((Input!$M$160+Input!$M$126)*$M$7)-SUM($M709:Q709),((Input!$M$160+Input!$M$126)*$M$7)/A18taxstdlife))</f>
        <v>0</v>
      </c>
      <c r="S709" s="164">
        <f>IF(A18taxstdlife="n/a","n/a",IF(S$3&gt;(A18taxstdlife+$E709),((Input!$M$160+Input!$M$126)*$M$7)-SUM($M709:R709),((Input!$M$160+Input!$M$126)*$M$7)/A18taxstdlife))</f>
        <v>0</v>
      </c>
      <c r="T709" s="164">
        <f>IF(A18taxstdlife="n/a","n/a",IF(T$3&gt;(A18taxstdlife+$E709),((Input!$M$160+Input!$M$126)*$M$7)-SUM($M709:S709),((Input!$M$160+Input!$M$126)*$M$7)/A18taxstdlife))</f>
        <v>0</v>
      </c>
      <c r="U709" s="164">
        <f>IF(A18taxstdlife="n/a","n/a",IF(U$3&gt;(A18taxstdlife+$E709),((Input!$M$160+Input!$M$126)*$M$7)-SUM($M709:T709),((Input!$M$160+Input!$M$126)*$M$7)/A18taxstdlife))</f>
        <v>0</v>
      </c>
      <c r="V709" s="164">
        <f>IF(A18taxstdlife="n/a","n/a",IF(V$3&gt;(A18taxstdlife+$E709),((Input!$M$160+Input!$M$126)*$M$7)-SUM($M709:U709),((Input!$M$160+Input!$M$126)*$M$7)/A18taxstdlife))</f>
        <v>0</v>
      </c>
      <c r="W709" s="164">
        <f>IF(A18taxstdlife="n/a","n/a",IF(W$3&gt;(A18taxstdlife+$E709),((Input!$M$160+Input!$M$126)*$M$7)-SUM($M709:V709),((Input!$M$160+Input!$M$126)*$M$7)/A18taxstdlife))</f>
        <v>0</v>
      </c>
      <c r="X709" s="164">
        <f>IF(A18taxstdlife="n/a","n/a",IF(X$3&gt;(A18taxstdlife+$E709),((Input!$M$160+Input!$M$126)*$M$7)-SUM($M709:W709),((Input!$M$160+Input!$M$126)*$M$7)/A18taxstdlife))</f>
        <v>0</v>
      </c>
      <c r="Y709" s="164">
        <f>IF(A18taxstdlife="n/a","n/a",IF(Y$3&gt;(A18taxstdlife+$E709),((Input!$M$160+Input!$M$126)*$M$7)-SUM($M709:X709),((Input!$M$160+Input!$M$126)*$M$7)/A18taxstdlife))</f>
        <v>0</v>
      </c>
      <c r="Z709" s="164">
        <f>IF(A18taxstdlife="n/a","n/a",IF(Z$3&gt;(A18taxstdlife+$E709),((Input!$M$160+Input!$M$126)*$M$7)-SUM($M709:Y709),((Input!$M$160+Input!$M$126)*$M$7)/A18taxstdlife))</f>
        <v>0</v>
      </c>
      <c r="AA709" s="164">
        <f>IF(A18taxstdlife="n/a","n/a",IF(AA$3&gt;(A18taxstdlife+$E709),((Input!$M$160+Input!$M$126)*$M$7)-SUM($M709:Z709),((Input!$M$160+Input!$M$126)*$M$7)/A18taxstdlife))</f>
        <v>0</v>
      </c>
      <c r="AB709" s="164">
        <f>IF(A18taxstdlife="n/a","n/a",IF(AB$3&gt;(A18taxstdlife+$E709),((Input!$M$160+Input!$M$126)*$M$7)-SUM($M709:AA709),((Input!$M$160+Input!$M$126)*$M$7)/A18taxstdlife))</f>
        <v>0</v>
      </c>
      <c r="AC709" s="164">
        <f>IF(A18taxstdlife="n/a","n/a",IF(AC$3&gt;(A18taxstdlife+$E709),((Input!$M$160+Input!$M$126)*$M$7)-SUM($M709:AB709),((Input!$M$160+Input!$M$126)*$M$7)/A18taxstdlife))</f>
        <v>0</v>
      </c>
      <c r="AD709" s="164">
        <f>IF(A18taxstdlife="n/a","n/a",IF(AD$3&gt;(A18taxstdlife+$E709),((Input!$M$160+Input!$M$126)*$M$7)-SUM($M709:AC709),((Input!$M$160+Input!$M$126)*$M$7)/A18taxstdlife))</f>
        <v>0</v>
      </c>
      <c r="AE709" s="164">
        <f>IF(A18taxstdlife="n/a","n/a",IF(AE$3&gt;(A18taxstdlife+$E709),((Input!$M$160+Input!$M$126)*$M$7)-SUM($M709:AD709),((Input!$M$160+Input!$M$126)*$M$7)/A18taxstdlife))</f>
        <v>0</v>
      </c>
      <c r="AF709" s="164">
        <f>IF(A18taxstdlife="n/a","n/a",IF(AF$3&gt;(A18taxstdlife+$E709),((Input!$M$160+Input!$M$126)*$M$7)-SUM($M709:AE709),((Input!$M$160+Input!$M$126)*$M$7)/A18taxstdlife))</f>
        <v>0</v>
      </c>
      <c r="AG709" s="164">
        <f>IF(A18taxstdlife="n/a","n/a",IF(AG$3&gt;(A18taxstdlife+$E709),((Input!$M$160+Input!$M$126)*$M$7)-SUM($M709:AF709),((Input!$M$160+Input!$M$126)*$M$7)/A18taxstdlife))</f>
        <v>0</v>
      </c>
      <c r="AH709" s="164">
        <f>IF(A18taxstdlife="n/a","n/a",IF(AH$3&gt;(A18taxstdlife+$E709),((Input!$M$160+Input!$M$126)*$M$7)-SUM($M709:AG709),((Input!$M$160+Input!$M$126)*$M$7)/A18taxstdlife))</f>
        <v>0</v>
      </c>
      <c r="AI709" s="164">
        <f>IF(A18taxstdlife="n/a","n/a",IF(AI$3&gt;(A18taxstdlife+$E709),((Input!$M$160+Input!$M$126)*$M$7)-SUM($M709:AH709),((Input!$M$160+Input!$M$126)*$M$7)/A18taxstdlife))</f>
        <v>0</v>
      </c>
      <c r="AJ709" s="164">
        <f>IF(A18taxstdlife="n/a","n/a",IF(AJ$3&gt;(A18taxstdlife+$E709),((Input!$M$160+Input!$M$126)*$M$7)-SUM($M709:AI709),((Input!$M$160+Input!$M$126)*$M$7)/A18taxstdlife))</f>
        <v>0</v>
      </c>
      <c r="AK709" s="164">
        <f>IF(A18taxstdlife="n/a","n/a",IF(AK$3&gt;(A18taxstdlife+$E709),((Input!$M$160+Input!$M$126)*$M$7)-SUM($M709:AJ709),((Input!$M$160+Input!$M$126)*$M$7)/A18taxstdlife))</f>
        <v>0</v>
      </c>
      <c r="AL709" s="164">
        <f>IF(A18taxstdlife="n/a","n/a",IF(AL$3&gt;(A18taxstdlife+$E709),((Input!$M$160+Input!$M$126)*$M$7)-SUM($M709:AK709),((Input!$M$160+Input!$M$126)*$M$7)/A18taxstdlife))</f>
        <v>0</v>
      </c>
      <c r="AM709" s="164">
        <f>IF(A18taxstdlife="n/a","n/a",IF(AM$3&gt;(A18taxstdlife+$E709),((Input!$M$160+Input!$M$126)*$M$7)-SUM($M709:AL709),((Input!$M$160+Input!$M$126)*$M$7)/A18taxstdlife))</f>
        <v>0</v>
      </c>
      <c r="AN709" s="164">
        <f>IF(A18taxstdlife="n/a","n/a",IF(AN$3&gt;(A18taxstdlife+$E709),((Input!$M$160+Input!$M$126)*$M$7)-SUM($M709:AM709),((Input!$M$160+Input!$M$126)*$M$7)/A18taxstdlife))</f>
        <v>0</v>
      </c>
      <c r="AO709" s="164">
        <f>IF(A18taxstdlife="n/a","n/a",IF(AO$3&gt;(A18taxstdlife+$E709),((Input!$M$160+Input!$M$126)*$M$7)-SUM($M709:AN709),((Input!$M$160+Input!$M$126)*$M$7)/A18taxstdlife))</f>
        <v>0</v>
      </c>
      <c r="AP709" s="164">
        <f>IF(A18taxstdlife="n/a","n/a",IF(AP$3&gt;(A18taxstdlife+$E709),((Input!$M$160+Input!$M$126)*$M$7)-SUM($M709:AO709),((Input!$M$160+Input!$M$126)*$M$7)/A18taxstdlife))</f>
        <v>0</v>
      </c>
      <c r="AQ709" s="164">
        <f>IF(A18taxstdlife="n/a","n/a",IF(AQ$3&gt;(A18taxstdlife+$E709),((Input!$M$160+Input!$M$126)*$M$7)-SUM($M709:AP709),((Input!$M$160+Input!$M$126)*$M$7)/A18taxstdlife))</f>
        <v>0</v>
      </c>
      <c r="AR709" s="164">
        <f>IF(A18taxstdlife="n/a","n/a",IF(AR$3&gt;(A18taxstdlife+$E709),((Input!$M$160+Input!$M$126)*$M$7)-SUM($M709:AQ709),((Input!$M$160+Input!$M$126)*$M$7)/A18taxstdlife))</f>
        <v>0</v>
      </c>
      <c r="AS709" s="164">
        <f>IF(A18taxstdlife="n/a","n/a",IF(AS$3&gt;(A18taxstdlife+$E709),((Input!$M$160+Input!$M$126)*$M$7)-SUM($M709:AR709),((Input!$M$160+Input!$M$126)*$M$7)/A18taxstdlife))</f>
        <v>0</v>
      </c>
      <c r="AT709" s="164">
        <f>IF(A18taxstdlife="n/a","n/a",IF(AT$3&gt;(A18taxstdlife+$E709),((Input!$M$160+Input!$M$126)*$M$7)-SUM($M709:AS709),((Input!$M$160+Input!$M$126)*$M$7)/A18taxstdlife))</f>
        <v>0</v>
      </c>
      <c r="AU709" s="164">
        <f>IF(A18taxstdlife="n/a","n/a",IF(AU$3&gt;(A18taxstdlife+$E709),((Input!$M$160+Input!$M$126)*$M$7)-SUM($M709:AT709),((Input!$M$160+Input!$M$126)*$M$7)/A18taxstdlife))</f>
        <v>0</v>
      </c>
      <c r="AV709" s="164">
        <f>IF(A18taxstdlife="n/a","n/a",IF(AV$3&gt;(A18taxstdlife+$E709),((Input!$M$160+Input!$M$126)*$M$7)-SUM($M709:AU709),((Input!$M$160+Input!$M$126)*$M$7)/A18taxstdlife))</f>
        <v>0</v>
      </c>
      <c r="AW709" s="164">
        <f>IF(A18taxstdlife="n/a","n/a",IF(AW$3&gt;(A18taxstdlife+$E709),((Input!$M$160+Input!$M$126)*$M$7)-SUM($M709:AV709),((Input!$M$160+Input!$M$126)*$M$7)/A18taxstdlife))</f>
        <v>0</v>
      </c>
      <c r="AX709" s="164">
        <f>IF(A18taxstdlife="n/a","n/a",IF(AX$3&gt;(A18taxstdlife+$E709),((Input!$M$160+Input!$M$126)*$M$7)-SUM($M709:AW709),((Input!$M$160+Input!$M$126)*$M$7)/A18taxstdlife))</f>
        <v>0</v>
      </c>
      <c r="AY709" s="164">
        <f>IF(A18taxstdlife="n/a","n/a",IF(AY$3&gt;(A18taxstdlife+$E709),((Input!$M$160+Input!$M$126)*$M$7)-SUM($M709:AX709),((Input!$M$160+Input!$M$126)*$M$7)/A18taxstdlife))</f>
        <v>0</v>
      </c>
      <c r="AZ709" s="164">
        <f>IF(A18taxstdlife="n/a","n/a",IF(AZ$3&gt;(A18taxstdlife+$E709),((Input!$M$160+Input!$M$126)*$M$7)-SUM($M709:AY709),((Input!$M$160+Input!$M$126)*$M$7)/A18taxstdlife))</f>
        <v>0</v>
      </c>
      <c r="BA709" s="164">
        <f>IF(A18taxstdlife="n/a","n/a",IF(BA$3&gt;(A18taxstdlife+$E709),((Input!$M$160+Input!$M$126)*$M$7)-SUM($M709:AZ709),((Input!$M$160+Input!$M$126)*$M$7)/A18taxstdlife))</f>
        <v>0</v>
      </c>
      <c r="BB709" s="164">
        <f>IF(A18taxstdlife="n/a","n/a",IF(BB$3&gt;(A18taxstdlife+$E709),((Input!$M$160+Input!$M$126)*$M$7)-SUM($M709:BA709),((Input!$M$160+Input!$M$126)*$M$7)/A18taxstdlife))</f>
        <v>0</v>
      </c>
      <c r="BC709" s="164">
        <f>IF(A18taxstdlife="n/a","n/a",IF(BC$3&gt;(A18taxstdlife+$E709),((Input!$M$160+Input!$M$126)*$M$7)-SUM($M709:BB709),((Input!$M$160+Input!$M$126)*$M$7)/A18taxstdlife))</f>
        <v>0</v>
      </c>
      <c r="BD709" s="164">
        <f>IF(A18taxstdlife="n/a","n/a",IF(BD$3&gt;(A18taxstdlife+$E709),((Input!$M$160+Input!$M$126)*$M$7)-SUM($M709:BC709),((Input!$M$160+Input!$M$126)*$M$7)/A18taxstdlife))</f>
        <v>0</v>
      </c>
      <c r="BE709" s="164">
        <f>IF(A18taxstdlife="n/a","n/a",IF(BE$3&gt;(A18taxstdlife+$E709),((Input!$M$160+Input!$M$126)*$M$7)-SUM($M709:BD709),((Input!$M$160+Input!$M$126)*$M$7)/A18taxstdlife))</f>
        <v>0</v>
      </c>
      <c r="BF709" s="164">
        <f>IF(A18taxstdlife="n/a","n/a",IF(BF$3&gt;(A18taxstdlife+$E709),((Input!$M$160+Input!$M$126)*$M$7)-SUM($M709:BE709),((Input!$M$160+Input!$M$126)*$M$7)/A18taxstdlife))</f>
        <v>0</v>
      </c>
      <c r="BG709" s="164">
        <f>IF(A18taxstdlife="n/a","n/a",IF(BG$3&gt;(A18taxstdlife+$E709),((Input!$M$160+Input!$M$126)*$M$7)-SUM($M709:BF709),((Input!$M$160+Input!$M$126)*$M$7)/A18taxstdlife))</f>
        <v>0</v>
      </c>
      <c r="BH709" s="164">
        <f>IF(A18taxstdlife="n/a","n/a",IF(BH$3&gt;(A18taxstdlife+$E709),((Input!$M$160+Input!$M$126)*$M$7)-SUM($M709:BG709),((Input!$M$160+Input!$M$126)*$M$7)/A18taxstdlife))</f>
        <v>0</v>
      </c>
      <c r="BI709" s="164">
        <f>IF(A18taxstdlife="n/a","n/a",IF(BI$3&gt;(A18taxstdlife+$E709),((Input!$M$160+Input!$M$126)*$M$7)-SUM($M709:BH709),((Input!$M$160+Input!$M$126)*$M$7)/A18taxstdlife))</f>
        <v>0</v>
      </c>
      <c r="BJ709" s="18"/>
      <c r="BK709" s="18"/>
      <c r="BL709"/>
      <c r="BM709"/>
      <c r="BN709"/>
      <c r="BO709"/>
      <c r="BP709"/>
      <c r="BQ709"/>
      <c r="BR709"/>
      <c r="BS709"/>
      <c r="BT709"/>
      <c r="BU709"/>
      <c r="BV709"/>
      <c r="BW709"/>
      <c r="BX709"/>
      <c r="BY709"/>
      <c r="BZ709"/>
      <c r="CA709"/>
      <c r="CB709"/>
      <c r="CC709"/>
      <c r="CD709"/>
      <c r="CE709"/>
      <c r="CF709"/>
      <c r="CG709"/>
      <c r="CH709"/>
      <c r="CI709"/>
      <c r="CJ709"/>
      <c r="CK709"/>
      <c r="CL709"/>
      <c r="CM709"/>
      <c r="CN709"/>
      <c r="CO709"/>
      <c r="CP709"/>
      <c r="CQ709"/>
      <c r="CR709"/>
      <c r="CS709"/>
      <c r="CT709"/>
      <c r="CU709"/>
      <c r="CV709"/>
      <c r="CW709"/>
      <c r="CX709"/>
      <c r="CY709"/>
      <c r="CZ709"/>
      <c r="DA709"/>
      <c r="DB709"/>
      <c r="DC709"/>
      <c r="DD709"/>
      <c r="DE709"/>
      <c r="DF709"/>
      <c r="DG709"/>
      <c r="DH709"/>
      <c r="DI709"/>
      <c r="DJ709"/>
      <c r="DK709"/>
      <c r="DL709"/>
      <c r="DM709"/>
      <c r="DN709"/>
      <c r="DO709"/>
      <c r="DP709"/>
      <c r="DQ709"/>
      <c r="DR709"/>
      <c r="DS709"/>
      <c r="DT709"/>
      <c r="DU709"/>
      <c r="DV709"/>
      <c r="DW709"/>
      <c r="DX709"/>
      <c r="DY709"/>
      <c r="DZ709"/>
      <c r="EA709"/>
      <c r="EB709"/>
      <c r="EC709"/>
      <c r="ED709"/>
      <c r="EE709"/>
      <c r="EF709"/>
      <c r="EG709"/>
      <c r="EH709"/>
      <c r="EI709"/>
      <c r="EJ709"/>
      <c r="EK709"/>
      <c r="EL709"/>
      <c r="EM709"/>
      <c r="EN709"/>
      <c r="EO709"/>
      <c r="EP709"/>
      <c r="EQ709"/>
      <c r="ER709"/>
      <c r="ES709"/>
      <c r="ET709"/>
      <c r="EU709"/>
      <c r="EV709"/>
      <c r="EW709"/>
      <c r="EX709"/>
      <c r="EY709"/>
      <c r="EZ709"/>
      <c r="FA709"/>
      <c r="FB709"/>
      <c r="FC709"/>
      <c r="FD709"/>
      <c r="FE709"/>
      <c r="FF709"/>
      <c r="FG709"/>
      <c r="FH709"/>
      <c r="FI709"/>
      <c r="FJ709"/>
      <c r="FK709"/>
      <c r="FL709"/>
      <c r="FM709"/>
      <c r="FN709"/>
      <c r="FO709"/>
      <c r="FP709"/>
      <c r="FQ709"/>
      <c r="FR709"/>
      <c r="FS709"/>
      <c r="FT709"/>
      <c r="FU709"/>
      <c r="FV709"/>
      <c r="FW709"/>
      <c r="FX709"/>
      <c r="FY709"/>
      <c r="FZ709"/>
      <c r="GA709"/>
      <c r="GB709"/>
      <c r="GC709"/>
      <c r="GD709"/>
      <c r="GE709"/>
      <c r="GF709"/>
      <c r="GG709"/>
      <c r="GH709"/>
      <c r="GI709"/>
      <c r="GJ709"/>
      <c r="GK709"/>
      <c r="GL709"/>
      <c r="GM709"/>
      <c r="GN709"/>
      <c r="GO709"/>
      <c r="GP709"/>
      <c r="GQ709"/>
      <c r="GR709"/>
      <c r="GS709"/>
      <c r="GT709"/>
      <c r="GU709"/>
      <c r="GV709"/>
      <c r="GW709"/>
      <c r="GX709"/>
      <c r="GY709"/>
      <c r="GZ709"/>
      <c r="HA709"/>
      <c r="HB709"/>
      <c r="HC709"/>
      <c r="HD709"/>
      <c r="HE709"/>
      <c r="HF709"/>
      <c r="HG709"/>
      <c r="HH709"/>
      <c r="HI709"/>
      <c r="HJ709"/>
      <c r="HK709"/>
      <c r="HL709"/>
      <c r="HM709"/>
      <c r="HN709"/>
      <c r="HO709"/>
      <c r="HP709"/>
      <c r="HQ709"/>
      <c r="HR709"/>
      <c r="HS709"/>
      <c r="HT709"/>
      <c r="HU709"/>
      <c r="HV709"/>
      <c r="HW709"/>
      <c r="HX709"/>
      <c r="HY709"/>
      <c r="HZ709"/>
      <c r="IA709"/>
      <c r="IB709"/>
      <c r="IC709"/>
      <c r="ID709"/>
      <c r="IE709"/>
      <c r="IF709"/>
      <c r="IG709"/>
      <c r="IH709"/>
      <c r="II709"/>
      <c r="IJ709"/>
      <c r="IK709"/>
      <c r="IL709"/>
      <c r="IM709"/>
      <c r="IN709"/>
      <c r="IO709"/>
      <c r="IP709"/>
      <c r="IQ709"/>
      <c r="IR709"/>
      <c r="IS709"/>
      <c r="IT709"/>
      <c r="IU709"/>
      <c r="IV709"/>
    </row>
    <row r="710" spans="1:256" s="5" customFormat="1" hidden="1" outlineLevel="2" x14ac:dyDescent="0.2">
      <c r="A710" s="18"/>
      <c r="B710" s="18"/>
      <c r="C710" s="36"/>
      <c r="D710" s="485"/>
      <c r="E710" s="283">
        <v>8</v>
      </c>
      <c r="F710" s="38"/>
      <c r="G710" s="306"/>
      <c r="H710" s="308"/>
      <c r="I710" s="308"/>
      <c r="J710" s="308"/>
      <c r="K710" s="308"/>
      <c r="L710" s="308"/>
      <c r="M710" s="308"/>
      <c r="N710" s="307"/>
      <c r="O710" s="164">
        <f>IF(A18taxstdlife="n/a","n/a",IF(O$3&gt;(A18taxstdlife+$E710),((Input!$N$160+Input!$N$126)*$N$7)-SUM($N710:N710),((Input!$N$160+Input!$N$126)*$N$7)/A18taxstdlife))</f>
        <v>0</v>
      </c>
      <c r="P710" s="164">
        <f>IF(A18taxstdlife="n/a","n/a",IF(P$3&gt;(A18taxstdlife+$E710),((Input!$N$160+Input!$N$126)*$N$7)-SUM($N710:O710),((Input!$N$160+Input!$N$126)*$N$7)/A18taxstdlife))</f>
        <v>0</v>
      </c>
      <c r="Q710" s="164">
        <f>IF(A18taxstdlife="n/a","n/a",IF(Q$3&gt;(A18taxstdlife+$E710),((Input!$N$160+Input!$N$126)*$N$7)-SUM($N710:P710),((Input!$N$160+Input!$N$126)*$N$7)/A18taxstdlife))</f>
        <v>0</v>
      </c>
      <c r="R710" s="164">
        <f>IF(A18taxstdlife="n/a","n/a",IF(R$3&gt;(A18taxstdlife+$E710),((Input!$N$160+Input!$N$126)*$N$7)-SUM($N710:Q710),((Input!$N$160+Input!$N$126)*$N$7)/A18taxstdlife))</f>
        <v>0</v>
      </c>
      <c r="S710" s="164">
        <f>IF(A18taxstdlife="n/a","n/a",IF(S$3&gt;(A18taxstdlife+$E710),((Input!$N$160+Input!$N$126)*$N$7)-SUM($N710:R710),((Input!$N$160+Input!$N$126)*$N$7)/A18taxstdlife))</f>
        <v>0</v>
      </c>
      <c r="T710" s="164">
        <f>IF(A18taxstdlife="n/a","n/a",IF(T$3&gt;(A18taxstdlife+$E710),((Input!$N$160+Input!$N$126)*$N$7)-SUM($N710:S710),((Input!$N$160+Input!$N$126)*$N$7)/A18taxstdlife))</f>
        <v>0</v>
      </c>
      <c r="U710" s="164">
        <f>IF(A18taxstdlife="n/a","n/a",IF(U$3&gt;(A18taxstdlife+$E710),((Input!$N$160+Input!$N$126)*$N$7)-SUM($N710:T710),((Input!$N$160+Input!$N$126)*$N$7)/A18taxstdlife))</f>
        <v>0</v>
      </c>
      <c r="V710" s="164">
        <f>IF(A18taxstdlife="n/a","n/a",IF(V$3&gt;(A18taxstdlife+$E710),((Input!$N$160+Input!$N$126)*$N$7)-SUM($N710:U710),((Input!$N$160+Input!$N$126)*$N$7)/A18taxstdlife))</f>
        <v>0</v>
      </c>
      <c r="W710" s="164">
        <f>IF(A18taxstdlife="n/a","n/a",IF(W$3&gt;(A18taxstdlife+$E710),((Input!$N$160+Input!$N$126)*$N$7)-SUM($N710:V710),((Input!$N$160+Input!$N$126)*$N$7)/A18taxstdlife))</f>
        <v>0</v>
      </c>
      <c r="X710" s="164">
        <f>IF(A18taxstdlife="n/a","n/a",IF(X$3&gt;(A18taxstdlife+$E710),((Input!$N$160+Input!$N$126)*$N$7)-SUM($N710:W710),((Input!$N$160+Input!$N$126)*$N$7)/A18taxstdlife))</f>
        <v>0</v>
      </c>
      <c r="Y710" s="164">
        <f>IF(A18taxstdlife="n/a","n/a",IF(Y$3&gt;(A18taxstdlife+$E710),((Input!$N$160+Input!$N$126)*$N$7)-SUM($N710:X710),((Input!$N$160+Input!$N$126)*$N$7)/A18taxstdlife))</f>
        <v>0</v>
      </c>
      <c r="Z710" s="164">
        <f>IF(A18taxstdlife="n/a","n/a",IF(Z$3&gt;(A18taxstdlife+$E710),((Input!$N$160+Input!$N$126)*$N$7)-SUM($N710:Y710),((Input!$N$160+Input!$N$126)*$N$7)/A18taxstdlife))</f>
        <v>0</v>
      </c>
      <c r="AA710" s="164">
        <f>IF(A18taxstdlife="n/a","n/a",IF(AA$3&gt;(A18taxstdlife+$E710),((Input!$N$160+Input!$N$126)*$N$7)-SUM($N710:Z710),((Input!$N$160+Input!$N$126)*$N$7)/A18taxstdlife))</f>
        <v>0</v>
      </c>
      <c r="AB710" s="164">
        <f>IF(A18taxstdlife="n/a","n/a",IF(AB$3&gt;(A18taxstdlife+$E710),((Input!$N$160+Input!$N$126)*$N$7)-SUM($N710:AA710),((Input!$N$160+Input!$N$126)*$N$7)/A18taxstdlife))</f>
        <v>0</v>
      </c>
      <c r="AC710" s="164">
        <f>IF(A18taxstdlife="n/a","n/a",IF(AC$3&gt;(A18taxstdlife+$E710),((Input!$N$160+Input!$N$126)*$N$7)-SUM($N710:AB710),((Input!$N$160+Input!$N$126)*$N$7)/A18taxstdlife))</f>
        <v>0</v>
      </c>
      <c r="AD710" s="164">
        <f>IF(A18taxstdlife="n/a","n/a",IF(AD$3&gt;(A18taxstdlife+$E710),((Input!$N$160+Input!$N$126)*$N$7)-SUM($N710:AC710),((Input!$N$160+Input!$N$126)*$N$7)/A18taxstdlife))</f>
        <v>0</v>
      </c>
      <c r="AE710" s="164">
        <f>IF(A18taxstdlife="n/a","n/a",IF(AE$3&gt;(A18taxstdlife+$E710),((Input!$N$160+Input!$N$126)*$N$7)-SUM($N710:AD710),((Input!$N$160+Input!$N$126)*$N$7)/A18taxstdlife))</f>
        <v>0</v>
      </c>
      <c r="AF710" s="164">
        <f>IF(A18taxstdlife="n/a","n/a",IF(AF$3&gt;(A18taxstdlife+$E710),((Input!$N$160+Input!$N$126)*$N$7)-SUM($N710:AE710),((Input!$N$160+Input!$N$126)*$N$7)/A18taxstdlife))</f>
        <v>0</v>
      </c>
      <c r="AG710" s="164">
        <f>IF(A18taxstdlife="n/a","n/a",IF(AG$3&gt;(A18taxstdlife+$E710),((Input!$N$160+Input!$N$126)*$N$7)-SUM($N710:AF710),((Input!$N$160+Input!$N$126)*$N$7)/A18taxstdlife))</f>
        <v>0</v>
      </c>
      <c r="AH710" s="164">
        <f>IF(A18taxstdlife="n/a","n/a",IF(AH$3&gt;(A18taxstdlife+$E710),((Input!$N$160+Input!$N$126)*$N$7)-SUM($N710:AG710),((Input!$N$160+Input!$N$126)*$N$7)/A18taxstdlife))</f>
        <v>0</v>
      </c>
      <c r="AI710" s="164">
        <f>IF(A18taxstdlife="n/a","n/a",IF(AI$3&gt;(A18taxstdlife+$E710),((Input!$N$160+Input!$N$126)*$N$7)-SUM($N710:AH710),((Input!$N$160+Input!$N$126)*$N$7)/A18taxstdlife))</f>
        <v>0</v>
      </c>
      <c r="AJ710" s="164">
        <f>IF(A18taxstdlife="n/a","n/a",IF(AJ$3&gt;(A18taxstdlife+$E710),((Input!$N$160+Input!$N$126)*$N$7)-SUM($N710:AI710),((Input!$N$160+Input!$N$126)*$N$7)/A18taxstdlife))</f>
        <v>0</v>
      </c>
      <c r="AK710" s="164">
        <f>IF(A18taxstdlife="n/a","n/a",IF(AK$3&gt;(A18taxstdlife+$E710),((Input!$N$160+Input!$N$126)*$N$7)-SUM($N710:AJ710),((Input!$N$160+Input!$N$126)*$N$7)/A18taxstdlife))</f>
        <v>0</v>
      </c>
      <c r="AL710" s="164">
        <f>IF(A18taxstdlife="n/a","n/a",IF(AL$3&gt;(A18taxstdlife+$E710),((Input!$N$160+Input!$N$126)*$N$7)-SUM($N710:AK710),((Input!$N$160+Input!$N$126)*$N$7)/A18taxstdlife))</f>
        <v>0</v>
      </c>
      <c r="AM710" s="164">
        <f>IF(A18taxstdlife="n/a","n/a",IF(AM$3&gt;(A18taxstdlife+$E710),((Input!$N$160+Input!$N$126)*$N$7)-SUM($N710:AL710),((Input!$N$160+Input!$N$126)*$N$7)/A18taxstdlife))</f>
        <v>0</v>
      </c>
      <c r="AN710" s="164">
        <f>IF(A18taxstdlife="n/a","n/a",IF(AN$3&gt;(A18taxstdlife+$E710),((Input!$N$160+Input!$N$126)*$N$7)-SUM($N710:AM710),((Input!$N$160+Input!$N$126)*$N$7)/A18taxstdlife))</f>
        <v>0</v>
      </c>
      <c r="AO710" s="164">
        <f>IF(A18taxstdlife="n/a","n/a",IF(AO$3&gt;(A18taxstdlife+$E710),((Input!$N$160+Input!$N$126)*$N$7)-SUM($N710:AN710),((Input!$N$160+Input!$N$126)*$N$7)/A18taxstdlife))</f>
        <v>0</v>
      </c>
      <c r="AP710" s="164">
        <f>IF(A18taxstdlife="n/a","n/a",IF(AP$3&gt;(A18taxstdlife+$E710),((Input!$N$160+Input!$N$126)*$N$7)-SUM($N710:AO710),((Input!$N$160+Input!$N$126)*$N$7)/A18taxstdlife))</f>
        <v>0</v>
      </c>
      <c r="AQ710" s="164">
        <f>IF(A18taxstdlife="n/a","n/a",IF(AQ$3&gt;(A18taxstdlife+$E710),((Input!$N$160+Input!$N$126)*$N$7)-SUM($N710:AP710),((Input!$N$160+Input!$N$126)*$N$7)/A18taxstdlife))</f>
        <v>0</v>
      </c>
      <c r="AR710" s="164">
        <f>IF(A18taxstdlife="n/a","n/a",IF(AR$3&gt;(A18taxstdlife+$E710),((Input!$N$160+Input!$N$126)*$N$7)-SUM($N710:AQ710),((Input!$N$160+Input!$N$126)*$N$7)/A18taxstdlife))</f>
        <v>0</v>
      </c>
      <c r="AS710" s="164">
        <f>IF(A18taxstdlife="n/a","n/a",IF(AS$3&gt;(A18taxstdlife+$E710),((Input!$N$160+Input!$N$126)*$N$7)-SUM($N710:AR710),((Input!$N$160+Input!$N$126)*$N$7)/A18taxstdlife))</f>
        <v>0</v>
      </c>
      <c r="AT710" s="164">
        <f>IF(A18taxstdlife="n/a","n/a",IF(AT$3&gt;(A18taxstdlife+$E710),((Input!$N$160+Input!$N$126)*$N$7)-SUM($N710:AS710),((Input!$N$160+Input!$N$126)*$N$7)/A18taxstdlife))</f>
        <v>0</v>
      </c>
      <c r="AU710" s="164">
        <f>IF(A18taxstdlife="n/a","n/a",IF(AU$3&gt;(A18taxstdlife+$E710),((Input!$N$160+Input!$N$126)*$N$7)-SUM($N710:AT710),((Input!$N$160+Input!$N$126)*$N$7)/A18taxstdlife))</f>
        <v>0</v>
      </c>
      <c r="AV710" s="164">
        <f>IF(A18taxstdlife="n/a","n/a",IF(AV$3&gt;(A18taxstdlife+$E710),((Input!$N$160+Input!$N$126)*$N$7)-SUM($N710:AU710),((Input!$N$160+Input!$N$126)*$N$7)/A18taxstdlife))</f>
        <v>0</v>
      </c>
      <c r="AW710" s="164">
        <f>IF(A18taxstdlife="n/a","n/a",IF(AW$3&gt;(A18taxstdlife+$E710),((Input!$N$160+Input!$N$126)*$N$7)-SUM($N710:AV710),((Input!$N$160+Input!$N$126)*$N$7)/A18taxstdlife))</f>
        <v>0</v>
      </c>
      <c r="AX710" s="164">
        <f>IF(A18taxstdlife="n/a","n/a",IF(AX$3&gt;(A18taxstdlife+$E710),((Input!$N$160+Input!$N$126)*$N$7)-SUM($N710:AW710),((Input!$N$160+Input!$N$126)*$N$7)/A18taxstdlife))</f>
        <v>0</v>
      </c>
      <c r="AY710" s="164">
        <f>IF(A18taxstdlife="n/a","n/a",IF(AY$3&gt;(A18taxstdlife+$E710),((Input!$N$160+Input!$N$126)*$N$7)-SUM($N710:AX710),((Input!$N$160+Input!$N$126)*$N$7)/A18taxstdlife))</f>
        <v>0</v>
      </c>
      <c r="AZ710" s="164">
        <f>IF(A18taxstdlife="n/a","n/a",IF(AZ$3&gt;(A18taxstdlife+$E710),((Input!$N$160+Input!$N$126)*$N$7)-SUM($N710:AY710),((Input!$N$160+Input!$N$126)*$N$7)/A18taxstdlife))</f>
        <v>0</v>
      </c>
      <c r="BA710" s="164">
        <f>IF(A18taxstdlife="n/a","n/a",IF(BA$3&gt;(A18taxstdlife+$E710),((Input!$N$160+Input!$N$126)*$N$7)-SUM($N710:AZ710),((Input!$N$160+Input!$N$126)*$N$7)/A18taxstdlife))</f>
        <v>0</v>
      </c>
      <c r="BB710" s="164">
        <f>IF(A18taxstdlife="n/a","n/a",IF(BB$3&gt;(A18taxstdlife+$E710),((Input!$N$160+Input!$N$126)*$N$7)-SUM($N710:BA710),((Input!$N$160+Input!$N$126)*$N$7)/A18taxstdlife))</f>
        <v>0</v>
      </c>
      <c r="BC710" s="164">
        <f>IF(A18taxstdlife="n/a","n/a",IF(BC$3&gt;(A18taxstdlife+$E710),((Input!$N$160+Input!$N$126)*$N$7)-SUM($N710:BB710),((Input!$N$160+Input!$N$126)*$N$7)/A18taxstdlife))</f>
        <v>0</v>
      </c>
      <c r="BD710" s="164">
        <f>IF(A18taxstdlife="n/a","n/a",IF(BD$3&gt;(A18taxstdlife+$E710),((Input!$N$160+Input!$N$126)*$N$7)-SUM($N710:BC710),((Input!$N$160+Input!$N$126)*$N$7)/A18taxstdlife))</f>
        <v>0</v>
      </c>
      <c r="BE710" s="164">
        <f>IF(A18taxstdlife="n/a","n/a",IF(BE$3&gt;(A18taxstdlife+$E710),((Input!$N$160+Input!$N$126)*$N$7)-SUM($N710:BD710),((Input!$N$160+Input!$N$126)*$N$7)/A18taxstdlife))</f>
        <v>0</v>
      </c>
      <c r="BF710" s="164">
        <f>IF(A18taxstdlife="n/a","n/a",IF(BF$3&gt;(A18taxstdlife+$E710),((Input!$N$160+Input!$N$126)*$N$7)-SUM($N710:BE710),((Input!$N$160+Input!$N$126)*$N$7)/A18taxstdlife))</f>
        <v>0</v>
      </c>
      <c r="BG710" s="164">
        <f>IF(A18taxstdlife="n/a","n/a",IF(BG$3&gt;(A18taxstdlife+$E710),((Input!$N$160+Input!$N$126)*$N$7)-SUM($N710:BF710),((Input!$N$160+Input!$N$126)*$N$7)/A18taxstdlife))</f>
        <v>0</v>
      </c>
      <c r="BH710" s="164">
        <f>IF(A18taxstdlife="n/a","n/a",IF(BH$3&gt;(A18taxstdlife+$E710),((Input!$N$160+Input!$N$126)*$N$7)-SUM($N710:BG710),((Input!$N$160+Input!$N$126)*$N$7)/A18taxstdlife))</f>
        <v>0</v>
      </c>
      <c r="BI710" s="164">
        <f>IF(A18taxstdlife="n/a","n/a",IF(BI$3&gt;(A18taxstdlife+$E710),((Input!$N$160+Input!$N$126)*$N$7)-SUM($N710:BH710),((Input!$N$160+Input!$N$126)*$N$7)/A18taxstdlife))</f>
        <v>0</v>
      </c>
      <c r="BJ710" s="18"/>
      <c r="BK710" s="18"/>
      <c r="BL710"/>
      <c r="BM710"/>
      <c r="BN710"/>
      <c r="BO710"/>
      <c r="BP710"/>
      <c r="BQ710"/>
      <c r="BR710"/>
      <c r="BS710"/>
      <c r="BT710"/>
      <c r="BU710"/>
      <c r="BV710"/>
      <c r="BW710"/>
      <c r="BX710"/>
      <c r="BY710"/>
      <c r="BZ710"/>
      <c r="CA710"/>
      <c r="CB710"/>
      <c r="CC710"/>
      <c r="CD710"/>
      <c r="CE710"/>
      <c r="CF710"/>
      <c r="CG710"/>
      <c r="CH710"/>
      <c r="CI710"/>
      <c r="CJ710"/>
      <c r="CK710"/>
      <c r="CL710"/>
      <c r="CM710"/>
      <c r="CN710"/>
      <c r="CO710"/>
      <c r="CP710"/>
      <c r="CQ710"/>
      <c r="CR710"/>
      <c r="CS710"/>
      <c r="CT710"/>
      <c r="CU710"/>
      <c r="CV710"/>
      <c r="CW710"/>
      <c r="CX710"/>
      <c r="CY710"/>
      <c r="CZ710"/>
      <c r="DA710"/>
      <c r="DB710"/>
      <c r="DC710"/>
      <c r="DD710"/>
      <c r="DE710"/>
      <c r="DF710"/>
      <c r="DG710"/>
      <c r="DH710"/>
      <c r="DI710"/>
      <c r="DJ710"/>
      <c r="DK710"/>
      <c r="DL710"/>
      <c r="DM710"/>
      <c r="DN710"/>
      <c r="DO710"/>
      <c r="DP710"/>
      <c r="DQ710"/>
      <c r="DR710"/>
      <c r="DS710"/>
      <c r="DT710"/>
      <c r="DU710"/>
      <c r="DV710"/>
      <c r="DW710"/>
      <c r="DX710"/>
      <c r="DY710"/>
      <c r="DZ710"/>
      <c r="EA710"/>
      <c r="EB710"/>
      <c r="EC710"/>
      <c r="ED710"/>
      <c r="EE710"/>
      <c r="EF710"/>
      <c r="EG710"/>
      <c r="EH710"/>
      <c r="EI710"/>
      <c r="EJ710"/>
      <c r="EK710"/>
      <c r="EL710"/>
      <c r="EM710"/>
      <c r="EN710"/>
      <c r="EO710"/>
      <c r="EP710"/>
      <c r="EQ710"/>
      <c r="ER710"/>
      <c r="ES710"/>
      <c r="ET710"/>
      <c r="EU710"/>
      <c r="EV710"/>
      <c r="EW710"/>
      <c r="EX710"/>
      <c r="EY710"/>
      <c r="EZ710"/>
      <c r="FA710"/>
      <c r="FB710"/>
      <c r="FC710"/>
      <c r="FD710"/>
      <c r="FE710"/>
      <c r="FF710"/>
      <c r="FG710"/>
      <c r="FH710"/>
      <c r="FI710"/>
      <c r="FJ710"/>
      <c r="FK710"/>
      <c r="FL710"/>
      <c r="FM710"/>
      <c r="FN710"/>
      <c r="FO710"/>
      <c r="FP710"/>
      <c r="FQ710"/>
      <c r="FR710"/>
      <c r="FS710"/>
      <c r="FT710"/>
      <c r="FU710"/>
      <c r="FV710"/>
      <c r="FW710"/>
      <c r="FX710"/>
      <c r="FY710"/>
      <c r="FZ710"/>
      <c r="GA710"/>
      <c r="GB710"/>
      <c r="GC710"/>
      <c r="GD710"/>
      <c r="GE710"/>
      <c r="GF710"/>
      <c r="GG710"/>
      <c r="GH710"/>
      <c r="GI710"/>
      <c r="GJ710"/>
      <c r="GK710"/>
      <c r="GL710"/>
      <c r="GM710"/>
      <c r="GN710"/>
      <c r="GO710"/>
      <c r="GP710"/>
      <c r="GQ710"/>
      <c r="GR710"/>
      <c r="GS710"/>
      <c r="GT710"/>
      <c r="GU710"/>
      <c r="GV710"/>
      <c r="GW710"/>
      <c r="GX710"/>
      <c r="GY710"/>
      <c r="GZ710"/>
      <c r="HA710"/>
      <c r="HB710"/>
      <c r="HC710"/>
      <c r="HD710"/>
      <c r="HE710"/>
      <c r="HF710"/>
      <c r="HG710"/>
      <c r="HH710"/>
      <c r="HI710"/>
      <c r="HJ710"/>
      <c r="HK710"/>
      <c r="HL710"/>
      <c r="HM710"/>
      <c r="HN710"/>
      <c r="HO710"/>
      <c r="HP710"/>
      <c r="HQ710"/>
      <c r="HR710"/>
      <c r="HS710"/>
      <c r="HT710"/>
      <c r="HU710"/>
      <c r="HV710"/>
      <c r="HW710"/>
      <c r="HX710"/>
      <c r="HY710"/>
      <c r="HZ710"/>
      <c r="IA710"/>
      <c r="IB710"/>
      <c r="IC710"/>
      <c r="ID710"/>
      <c r="IE710"/>
      <c r="IF710"/>
      <c r="IG710"/>
      <c r="IH710"/>
      <c r="II710"/>
      <c r="IJ710"/>
      <c r="IK710"/>
      <c r="IL710"/>
      <c r="IM710"/>
      <c r="IN710"/>
      <c r="IO710"/>
      <c r="IP710"/>
      <c r="IQ710"/>
      <c r="IR710"/>
      <c r="IS710"/>
      <c r="IT710"/>
      <c r="IU710"/>
      <c r="IV710"/>
    </row>
    <row r="711" spans="1:256" s="5" customFormat="1" hidden="1" outlineLevel="2" x14ac:dyDescent="0.2">
      <c r="A711" s="18"/>
      <c r="B711" s="18"/>
      <c r="C711" s="36"/>
      <c r="D711" s="485"/>
      <c r="E711" s="283">
        <v>9</v>
      </c>
      <c r="F711" s="38"/>
      <c r="G711" s="306"/>
      <c r="H711" s="308"/>
      <c r="I711" s="308"/>
      <c r="J711" s="308"/>
      <c r="K711" s="308"/>
      <c r="L711" s="308"/>
      <c r="M711" s="308"/>
      <c r="N711" s="308"/>
      <c r="O711" s="307"/>
      <c r="P711" s="164">
        <f>IF(A18taxstdlife="n/a","n/a",IF(P$3&gt;(A18taxstdlife+$E711),((Input!$O$160+Input!$O$126)*$O$7)-SUM($O711:O711),((Input!$O$160+Input!$O$126)*$O$7)/A18taxstdlife))</f>
        <v>0</v>
      </c>
      <c r="Q711" s="164">
        <f>IF(A18taxstdlife="n/a","n/a",IF(Q$3&gt;(A18taxstdlife+$E711),((Input!$O$160+Input!$O$126)*$O$7)-SUM($O711:P711),((Input!$O$160+Input!$O$126)*$O$7)/A18taxstdlife))</f>
        <v>0</v>
      </c>
      <c r="R711" s="164">
        <f>IF(A18taxstdlife="n/a","n/a",IF(R$3&gt;(A18taxstdlife+$E711),((Input!$O$160+Input!$O$126)*$O$7)-SUM($O711:Q711),((Input!$O$160+Input!$O$126)*$O$7)/A18taxstdlife))</f>
        <v>0</v>
      </c>
      <c r="S711" s="164">
        <f>IF(A18taxstdlife="n/a","n/a",IF(S$3&gt;(A18taxstdlife+$E711),((Input!$O$160+Input!$O$126)*$O$7)-SUM($O711:R711),((Input!$O$160+Input!$O$126)*$O$7)/A18taxstdlife))</f>
        <v>0</v>
      </c>
      <c r="T711" s="164">
        <f>IF(A18taxstdlife="n/a","n/a",IF(T$3&gt;(A18taxstdlife+$E711),((Input!$O$160+Input!$O$126)*$O$7)-SUM($O711:S711),((Input!$O$160+Input!$O$126)*$O$7)/A18taxstdlife))</f>
        <v>0</v>
      </c>
      <c r="U711" s="164">
        <f>IF(A18taxstdlife="n/a","n/a",IF(U$3&gt;(A18taxstdlife+$E711),((Input!$O$160+Input!$O$126)*$O$7)-SUM($O711:T711),((Input!$O$160+Input!$O$126)*$O$7)/A18taxstdlife))</f>
        <v>0</v>
      </c>
      <c r="V711" s="164">
        <f>IF(A18taxstdlife="n/a","n/a",IF(V$3&gt;(A18taxstdlife+$E711),((Input!$O$160+Input!$O$126)*$O$7)-SUM($O711:U711),((Input!$O$160+Input!$O$126)*$O$7)/A18taxstdlife))</f>
        <v>0</v>
      </c>
      <c r="W711" s="164">
        <f>IF(A18taxstdlife="n/a","n/a",IF(W$3&gt;(A18taxstdlife+$E711),((Input!$O$160+Input!$O$126)*$O$7)-SUM($O711:V711),((Input!$O$160+Input!$O$126)*$O$7)/A18taxstdlife))</f>
        <v>0</v>
      </c>
      <c r="X711" s="164">
        <f>IF(A18taxstdlife="n/a","n/a",IF(X$3&gt;(A18taxstdlife+$E711),((Input!$O$160+Input!$O$126)*$O$7)-SUM($O711:W711),((Input!$O$160+Input!$O$126)*$O$7)/A18taxstdlife))</f>
        <v>0</v>
      </c>
      <c r="Y711" s="164">
        <f>IF(A18taxstdlife="n/a","n/a",IF(Y$3&gt;(A18taxstdlife+$E711),((Input!$O$160+Input!$O$126)*$O$7)-SUM($O711:X711),((Input!$O$160+Input!$O$126)*$O$7)/A18taxstdlife))</f>
        <v>0</v>
      </c>
      <c r="Z711" s="164">
        <f>IF(A18taxstdlife="n/a","n/a",IF(Z$3&gt;(A18taxstdlife+$E711),((Input!$O$160+Input!$O$126)*$O$7)-SUM($O711:Y711),((Input!$O$160+Input!$O$126)*$O$7)/A18taxstdlife))</f>
        <v>0</v>
      </c>
      <c r="AA711" s="164">
        <f>IF(A18taxstdlife="n/a","n/a",IF(AA$3&gt;(A18taxstdlife+$E711),((Input!$O$160+Input!$O$126)*$O$7)-SUM($O711:Z711),((Input!$O$160+Input!$O$126)*$O$7)/A18taxstdlife))</f>
        <v>0</v>
      </c>
      <c r="AB711" s="164">
        <f>IF(A18taxstdlife="n/a","n/a",IF(AB$3&gt;(A18taxstdlife+$E711),((Input!$O$160+Input!$O$126)*$O$7)-SUM($O711:AA711),((Input!$O$160+Input!$O$126)*$O$7)/A18taxstdlife))</f>
        <v>0</v>
      </c>
      <c r="AC711" s="164">
        <f>IF(A18taxstdlife="n/a","n/a",IF(AC$3&gt;(A18taxstdlife+$E711),((Input!$O$160+Input!$O$126)*$O$7)-SUM($O711:AB711),((Input!$O$160+Input!$O$126)*$O$7)/A18taxstdlife))</f>
        <v>0</v>
      </c>
      <c r="AD711" s="164">
        <f>IF(A18taxstdlife="n/a","n/a",IF(AD$3&gt;(A18taxstdlife+$E711),((Input!$O$160+Input!$O$126)*$O$7)-SUM($O711:AC711),((Input!$O$160+Input!$O$126)*$O$7)/A18taxstdlife))</f>
        <v>0</v>
      </c>
      <c r="AE711" s="164">
        <f>IF(A18taxstdlife="n/a","n/a",IF(AE$3&gt;(A18taxstdlife+$E711),((Input!$O$160+Input!$O$126)*$O$7)-SUM($O711:AD711),((Input!$O$160+Input!$O$126)*$O$7)/A18taxstdlife))</f>
        <v>0</v>
      </c>
      <c r="AF711" s="164">
        <f>IF(A18taxstdlife="n/a","n/a",IF(AF$3&gt;(A18taxstdlife+$E711),((Input!$O$160+Input!$O$126)*$O$7)-SUM($O711:AE711),((Input!$O$160+Input!$O$126)*$O$7)/A18taxstdlife))</f>
        <v>0</v>
      </c>
      <c r="AG711" s="164">
        <f>IF(A18taxstdlife="n/a","n/a",IF(AG$3&gt;(A18taxstdlife+$E711),((Input!$O$160+Input!$O$126)*$O$7)-SUM($O711:AF711),((Input!$O$160+Input!$O$126)*$O$7)/A18taxstdlife))</f>
        <v>0</v>
      </c>
      <c r="AH711" s="164">
        <f>IF(A18taxstdlife="n/a","n/a",IF(AH$3&gt;(A18taxstdlife+$E711),((Input!$O$160+Input!$O$126)*$O$7)-SUM($O711:AG711),((Input!$O$160+Input!$O$126)*$O$7)/A18taxstdlife))</f>
        <v>0</v>
      </c>
      <c r="AI711" s="164">
        <f>IF(A18taxstdlife="n/a","n/a",IF(AI$3&gt;(A18taxstdlife+$E711),((Input!$O$160+Input!$O$126)*$O$7)-SUM($O711:AH711),((Input!$O$160+Input!$O$126)*$O$7)/A18taxstdlife))</f>
        <v>0</v>
      </c>
      <c r="AJ711" s="164">
        <f>IF(A18taxstdlife="n/a","n/a",IF(AJ$3&gt;(A18taxstdlife+$E711),((Input!$O$160+Input!$O$126)*$O$7)-SUM($O711:AI711),((Input!$O$160+Input!$O$126)*$O$7)/A18taxstdlife))</f>
        <v>0</v>
      </c>
      <c r="AK711" s="164">
        <f>IF(A18taxstdlife="n/a","n/a",IF(AK$3&gt;(A18taxstdlife+$E711),((Input!$O$160+Input!$O$126)*$O$7)-SUM($O711:AJ711),((Input!$O$160+Input!$O$126)*$O$7)/A18taxstdlife))</f>
        <v>0</v>
      </c>
      <c r="AL711" s="164">
        <f>IF(A18taxstdlife="n/a","n/a",IF(AL$3&gt;(A18taxstdlife+$E711),((Input!$O$160+Input!$O$126)*$O$7)-SUM($O711:AK711),((Input!$O$160+Input!$O$126)*$O$7)/A18taxstdlife))</f>
        <v>0</v>
      </c>
      <c r="AM711" s="164">
        <f>IF(A18taxstdlife="n/a","n/a",IF(AM$3&gt;(A18taxstdlife+$E711),((Input!$O$160+Input!$O$126)*$O$7)-SUM($O711:AL711),((Input!$O$160+Input!$O$126)*$O$7)/A18taxstdlife))</f>
        <v>0</v>
      </c>
      <c r="AN711" s="164">
        <f>IF(A18taxstdlife="n/a","n/a",IF(AN$3&gt;(A18taxstdlife+$E711),((Input!$O$160+Input!$O$126)*$O$7)-SUM($O711:AM711),((Input!$O$160+Input!$O$126)*$O$7)/A18taxstdlife))</f>
        <v>0</v>
      </c>
      <c r="AO711" s="164">
        <f>IF(A18taxstdlife="n/a","n/a",IF(AO$3&gt;(A18taxstdlife+$E711),((Input!$O$160+Input!$O$126)*$O$7)-SUM($O711:AN711),((Input!$O$160+Input!$O$126)*$O$7)/A18taxstdlife))</f>
        <v>0</v>
      </c>
      <c r="AP711" s="164">
        <f>IF(A18taxstdlife="n/a","n/a",IF(AP$3&gt;(A18taxstdlife+$E711),((Input!$O$160+Input!$O$126)*$O$7)-SUM($O711:AO711),((Input!$O$160+Input!$O$126)*$O$7)/A18taxstdlife))</f>
        <v>0</v>
      </c>
      <c r="AQ711" s="164">
        <f>IF(A18taxstdlife="n/a","n/a",IF(AQ$3&gt;(A18taxstdlife+$E711),((Input!$O$160+Input!$O$126)*$O$7)-SUM($O711:AP711),((Input!$O$160+Input!$O$126)*$O$7)/A18taxstdlife))</f>
        <v>0</v>
      </c>
      <c r="AR711" s="164">
        <f>IF(A18taxstdlife="n/a","n/a",IF(AR$3&gt;(A18taxstdlife+$E711),((Input!$O$160+Input!$O$126)*$O$7)-SUM($O711:AQ711),((Input!$O$160+Input!$O$126)*$O$7)/A18taxstdlife))</f>
        <v>0</v>
      </c>
      <c r="AS711" s="164">
        <f>IF(A18taxstdlife="n/a","n/a",IF(AS$3&gt;(A18taxstdlife+$E711),((Input!$O$160+Input!$O$126)*$O$7)-SUM($O711:AR711),((Input!$O$160+Input!$O$126)*$O$7)/A18taxstdlife))</f>
        <v>0</v>
      </c>
      <c r="AT711" s="164">
        <f>IF(A18taxstdlife="n/a","n/a",IF(AT$3&gt;(A18taxstdlife+$E711),((Input!$O$160+Input!$O$126)*$O$7)-SUM($O711:AS711),((Input!$O$160+Input!$O$126)*$O$7)/A18taxstdlife))</f>
        <v>0</v>
      </c>
      <c r="AU711" s="164">
        <f>IF(A18taxstdlife="n/a","n/a",IF(AU$3&gt;(A18taxstdlife+$E711),((Input!$O$160+Input!$O$126)*$O$7)-SUM($O711:AT711),((Input!$O$160+Input!$O$126)*$O$7)/A18taxstdlife))</f>
        <v>0</v>
      </c>
      <c r="AV711" s="164">
        <f>IF(A18taxstdlife="n/a","n/a",IF(AV$3&gt;(A18taxstdlife+$E711),((Input!$O$160+Input!$O$126)*$O$7)-SUM($O711:AU711),((Input!$O$160+Input!$O$126)*$O$7)/A18taxstdlife))</f>
        <v>0</v>
      </c>
      <c r="AW711" s="164">
        <f>IF(A18taxstdlife="n/a","n/a",IF(AW$3&gt;(A18taxstdlife+$E711),((Input!$O$160+Input!$O$126)*$O$7)-SUM($O711:AV711),((Input!$O$160+Input!$O$126)*$O$7)/A18taxstdlife))</f>
        <v>0</v>
      </c>
      <c r="AX711" s="164">
        <f>IF(A18taxstdlife="n/a","n/a",IF(AX$3&gt;(A18taxstdlife+$E711),((Input!$O$160+Input!$O$126)*$O$7)-SUM($O711:AW711),((Input!$O$160+Input!$O$126)*$O$7)/A18taxstdlife))</f>
        <v>0</v>
      </c>
      <c r="AY711" s="164">
        <f>IF(A18taxstdlife="n/a","n/a",IF(AY$3&gt;(A18taxstdlife+$E711),((Input!$O$160+Input!$O$126)*$O$7)-SUM($O711:AX711),((Input!$O$160+Input!$O$126)*$O$7)/A18taxstdlife))</f>
        <v>0</v>
      </c>
      <c r="AZ711" s="164">
        <f>IF(A18taxstdlife="n/a","n/a",IF(AZ$3&gt;(A18taxstdlife+$E711),((Input!$O$160+Input!$O$126)*$O$7)-SUM($O711:AY711),((Input!$O$160+Input!$O$126)*$O$7)/A18taxstdlife))</f>
        <v>0</v>
      </c>
      <c r="BA711" s="164">
        <f>IF(A18taxstdlife="n/a","n/a",IF(BA$3&gt;(A18taxstdlife+$E711),((Input!$O$160+Input!$O$126)*$O$7)-SUM($O711:AZ711),((Input!$O$160+Input!$O$126)*$O$7)/A18taxstdlife))</f>
        <v>0</v>
      </c>
      <c r="BB711" s="164">
        <f>IF(A18taxstdlife="n/a","n/a",IF(BB$3&gt;(A18taxstdlife+$E711),((Input!$O$160+Input!$O$126)*$O$7)-SUM($O711:BA711),((Input!$O$160+Input!$O$126)*$O$7)/A18taxstdlife))</f>
        <v>0</v>
      </c>
      <c r="BC711" s="164">
        <f>IF(A18taxstdlife="n/a","n/a",IF(BC$3&gt;(A18taxstdlife+$E711),((Input!$O$160+Input!$O$126)*$O$7)-SUM($O711:BB711),((Input!$O$160+Input!$O$126)*$O$7)/A18taxstdlife))</f>
        <v>0</v>
      </c>
      <c r="BD711" s="164">
        <f>IF(A18taxstdlife="n/a","n/a",IF(BD$3&gt;(A18taxstdlife+$E711),((Input!$O$160+Input!$O$126)*$O$7)-SUM($O711:BC711),((Input!$O$160+Input!$O$126)*$O$7)/A18taxstdlife))</f>
        <v>0</v>
      </c>
      <c r="BE711" s="164">
        <f>IF(A18taxstdlife="n/a","n/a",IF(BE$3&gt;(A18taxstdlife+$E711),((Input!$O$160+Input!$O$126)*$O$7)-SUM($O711:BD711),((Input!$O$160+Input!$O$126)*$O$7)/A18taxstdlife))</f>
        <v>0</v>
      </c>
      <c r="BF711" s="164">
        <f>IF(A18taxstdlife="n/a","n/a",IF(BF$3&gt;(A18taxstdlife+$E711),((Input!$O$160+Input!$O$126)*$O$7)-SUM($O711:BE711),((Input!$O$160+Input!$O$126)*$O$7)/A18taxstdlife))</f>
        <v>0</v>
      </c>
      <c r="BG711" s="164">
        <f>IF(A18taxstdlife="n/a","n/a",IF(BG$3&gt;(A18taxstdlife+$E711),((Input!$O$160+Input!$O$126)*$O$7)-SUM($O711:BF711),((Input!$O$160+Input!$O$126)*$O$7)/A18taxstdlife))</f>
        <v>0</v>
      </c>
      <c r="BH711" s="164">
        <f>IF(A18taxstdlife="n/a","n/a",IF(BH$3&gt;(A18taxstdlife+$E711),((Input!$O$160+Input!$O$126)*$O$7)-SUM($O711:BG711),((Input!$O$160+Input!$O$126)*$O$7)/A18taxstdlife))</f>
        <v>0</v>
      </c>
      <c r="BI711" s="164">
        <f>IF(A18taxstdlife="n/a","n/a",IF(BI$3&gt;(A18taxstdlife+$E711),((Input!$O$160+Input!$O$126)*$O$7)-SUM($O711:BH711),((Input!$O$160+Input!$O$126)*$O$7)/A18taxstdlife))</f>
        <v>0</v>
      </c>
      <c r="BJ711" s="18"/>
      <c r="BK711" s="18"/>
      <c r="BL711"/>
      <c r="BM711"/>
      <c r="BN711"/>
      <c r="BO711"/>
      <c r="BP711"/>
      <c r="BQ711"/>
      <c r="BR711"/>
      <c r="BS711"/>
      <c r="BT711"/>
      <c r="BU711"/>
      <c r="BV711"/>
      <c r="BW711"/>
      <c r="BX711"/>
      <c r="BY711"/>
      <c r="BZ711"/>
      <c r="CA711"/>
      <c r="CB711"/>
      <c r="CC711"/>
      <c r="CD711"/>
      <c r="CE711"/>
      <c r="CF711"/>
      <c r="CG711"/>
      <c r="CH711"/>
      <c r="CI711"/>
      <c r="CJ711"/>
      <c r="CK711"/>
      <c r="CL711"/>
      <c r="CM711"/>
      <c r="CN711"/>
      <c r="CO711"/>
      <c r="CP711"/>
      <c r="CQ711"/>
      <c r="CR711"/>
      <c r="CS711"/>
      <c r="CT711"/>
      <c r="CU711"/>
      <c r="CV711"/>
      <c r="CW711"/>
      <c r="CX711"/>
      <c r="CY711"/>
      <c r="CZ711"/>
      <c r="DA711"/>
      <c r="DB711"/>
      <c r="DC711"/>
      <c r="DD711"/>
      <c r="DE711"/>
      <c r="DF711"/>
      <c r="DG711"/>
      <c r="DH711"/>
      <c r="DI711"/>
      <c r="DJ711"/>
      <c r="DK711"/>
      <c r="DL711"/>
      <c r="DM711"/>
      <c r="DN711"/>
      <c r="DO711"/>
      <c r="DP711"/>
      <c r="DQ711"/>
      <c r="DR711"/>
      <c r="DS711"/>
      <c r="DT711"/>
      <c r="DU711"/>
      <c r="DV711"/>
      <c r="DW711"/>
      <c r="DX711"/>
      <c r="DY711"/>
      <c r="DZ711"/>
      <c r="EA711"/>
      <c r="EB711"/>
      <c r="EC711"/>
      <c r="ED711"/>
      <c r="EE711"/>
      <c r="EF711"/>
      <c r="EG711"/>
      <c r="EH711"/>
      <c r="EI711"/>
      <c r="EJ711"/>
      <c r="EK711"/>
      <c r="EL711"/>
      <c r="EM711"/>
      <c r="EN711"/>
      <c r="EO711"/>
      <c r="EP711"/>
      <c r="EQ711"/>
      <c r="ER711"/>
      <c r="ES711"/>
      <c r="ET711"/>
      <c r="EU711"/>
      <c r="EV711"/>
      <c r="EW711"/>
      <c r="EX711"/>
      <c r="EY711"/>
      <c r="EZ711"/>
      <c r="FA711"/>
      <c r="FB711"/>
      <c r="FC711"/>
      <c r="FD711"/>
      <c r="FE711"/>
      <c r="FF711"/>
      <c r="FG711"/>
      <c r="FH711"/>
      <c r="FI711"/>
      <c r="FJ711"/>
      <c r="FK711"/>
      <c r="FL711"/>
      <c r="FM711"/>
      <c r="FN711"/>
      <c r="FO711"/>
      <c r="FP711"/>
      <c r="FQ711"/>
      <c r="FR711"/>
      <c r="FS711"/>
      <c r="FT711"/>
      <c r="FU711"/>
      <c r="FV711"/>
      <c r="FW711"/>
      <c r="FX711"/>
      <c r="FY711"/>
      <c r="FZ711"/>
      <c r="GA711"/>
      <c r="GB711"/>
      <c r="GC711"/>
      <c r="GD711"/>
      <c r="GE711"/>
      <c r="GF711"/>
      <c r="GG711"/>
      <c r="GH711"/>
      <c r="GI711"/>
      <c r="GJ711"/>
      <c r="GK711"/>
      <c r="GL711"/>
      <c r="GM711"/>
      <c r="GN711"/>
      <c r="GO711"/>
      <c r="GP711"/>
      <c r="GQ711"/>
      <c r="GR711"/>
      <c r="GS711"/>
      <c r="GT711"/>
      <c r="GU711"/>
      <c r="GV711"/>
      <c r="GW711"/>
      <c r="GX711"/>
      <c r="GY711"/>
      <c r="GZ711"/>
      <c r="HA711"/>
      <c r="HB711"/>
      <c r="HC711"/>
      <c r="HD711"/>
      <c r="HE711"/>
      <c r="HF711"/>
      <c r="HG711"/>
      <c r="HH711"/>
      <c r="HI711"/>
      <c r="HJ711"/>
      <c r="HK711"/>
      <c r="HL711"/>
      <c r="HM711"/>
      <c r="HN711"/>
      <c r="HO711"/>
      <c r="HP711"/>
      <c r="HQ711"/>
      <c r="HR711"/>
      <c r="HS711"/>
      <c r="HT711"/>
      <c r="HU711"/>
      <c r="HV711"/>
      <c r="HW711"/>
      <c r="HX711"/>
      <c r="HY711"/>
      <c r="HZ711"/>
      <c r="IA711"/>
      <c r="IB711"/>
      <c r="IC711"/>
      <c r="ID711"/>
      <c r="IE711"/>
      <c r="IF711"/>
      <c r="IG711"/>
      <c r="IH711"/>
      <c r="II711"/>
      <c r="IJ711"/>
      <c r="IK711"/>
      <c r="IL711"/>
      <c r="IM711"/>
      <c r="IN711"/>
      <c r="IO711"/>
      <c r="IP711"/>
      <c r="IQ711"/>
      <c r="IR711"/>
      <c r="IS711"/>
      <c r="IT711"/>
      <c r="IU711"/>
      <c r="IV711"/>
    </row>
    <row r="712" spans="1:256" s="5" customFormat="1" hidden="1" outlineLevel="2" x14ac:dyDescent="0.2">
      <c r="A712" s="18"/>
      <c r="B712" s="18"/>
      <c r="C712" s="36"/>
      <c r="D712" s="485"/>
      <c r="E712" s="284">
        <v>10</v>
      </c>
      <c r="F712" s="38"/>
      <c r="G712" s="306"/>
      <c r="H712" s="308"/>
      <c r="I712" s="308"/>
      <c r="J712" s="308"/>
      <c r="K712" s="308"/>
      <c r="L712" s="308"/>
      <c r="M712" s="308"/>
      <c r="N712" s="308"/>
      <c r="O712" s="308"/>
      <c r="P712" s="307"/>
      <c r="Q712" s="164">
        <f>IF(A18taxstdlife="n/a","n/a",IF(Q$3&gt;(A18taxstdlife+$E712),((Input!$P$160+Input!$P$126)*$P$7)-SUM($P712:P712),((Input!$P$160+Input!$P$126)*$P$7)/A18taxstdlife))</f>
        <v>0</v>
      </c>
      <c r="R712" s="164">
        <f>IF(A18taxstdlife="n/a","n/a",IF(R$3&gt;(A18taxstdlife+$E712),((Input!$P$160+Input!$P$126)*$P$7)-SUM($P712:Q712),((Input!$P$160+Input!$P$126)*$P$7)/A18taxstdlife))</f>
        <v>0</v>
      </c>
      <c r="S712" s="164">
        <f>IF(A18taxstdlife="n/a","n/a",IF(S$3&gt;(A18taxstdlife+$E712),((Input!$P$160+Input!$P$126)*$P$7)-SUM($P712:R712),((Input!$P$160+Input!$P$126)*$P$7)/A18taxstdlife))</f>
        <v>0</v>
      </c>
      <c r="T712" s="164">
        <f>IF(A18taxstdlife="n/a","n/a",IF(T$3&gt;(A18taxstdlife+$E712),((Input!$P$160+Input!$P$126)*$P$7)-SUM($P712:S712),((Input!$P$160+Input!$P$126)*$P$7)/A18taxstdlife))</f>
        <v>0</v>
      </c>
      <c r="U712" s="164">
        <f>IF(A18taxstdlife="n/a","n/a",IF(U$3&gt;(A18taxstdlife+$E712),((Input!$P$160+Input!$P$126)*$P$7)-SUM($P712:T712),((Input!$P$160+Input!$P$126)*$P$7)/A18taxstdlife))</f>
        <v>0</v>
      </c>
      <c r="V712" s="164">
        <f>IF(A18taxstdlife="n/a","n/a",IF(V$3&gt;(A18taxstdlife+$E712),((Input!$P$160+Input!$P$126)*$P$7)-SUM($P712:U712),((Input!$P$160+Input!$P$126)*$P$7)/A18taxstdlife))</f>
        <v>0</v>
      </c>
      <c r="W712" s="164">
        <f>IF(A18taxstdlife="n/a","n/a",IF(W$3&gt;(A18taxstdlife+$E712),((Input!$P$160+Input!$P$126)*$P$7)-SUM($P712:V712),((Input!$P$160+Input!$P$126)*$P$7)/A18taxstdlife))</f>
        <v>0</v>
      </c>
      <c r="X712" s="164">
        <f>IF(A18taxstdlife="n/a","n/a",IF(X$3&gt;(A18taxstdlife+$E712),((Input!$P$160+Input!$P$126)*$P$7)-SUM($P712:W712),((Input!$P$160+Input!$P$126)*$P$7)/A18taxstdlife))</f>
        <v>0</v>
      </c>
      <c r="Y712" s="164">
        <f>IF(A18taxstdlife="n/a","n/a",IF(Y$3&gt;(A18taxstdlife+$E712),((Input!$P$160+Input!$P$126)*$P$7)-SUM($P712:X712),((Input!$P$160+Input!$P$126)*$P$7)/A18taxstdlife))</f>
        <v>0</v>
      </c>
      <c r="Z712" s="164">
        <f>IF(A18taxstdlife="n/a","n/a",IF(Z$3&gt;(A18taxstdlife+$E712),((Input!$P$160+Input!$P$126)*$P$7)-SUM($P712:Y712),((Input!$P$160+Input!$P$126)*$P$7)/A18taxstdlife))</f>
        <v>0</v>
      </c>
      <c r="AA712" s="164">
        <f>IF(A18taxstdlife="n/a","n/a",IF(AA$3&gt;(A18taxstdlife+$E712),((Input!$P$160+Input!$P$126)*$P$7)-SUM($P712:Z712),((Input!$P$160+Input!$P$126)*$P$7)/A18taxstdlife))</f>
        <v>0</v>
      </c>
      <c r="AB712" s="164">
        <f>IF(A18taxstdlife="n/a","n/a",IF(AB$3&gt;(A18taxstdlife+$E712),((Input!$P$160+Input!$P$126)*$P$7)-SUM($P712:AA712),((Input!$P$160+Input!$P$126)*$P$7)/A18taxstdlife))</f>
        <v>0</v>
      </c>
      <c r="AC712" s="164">
        <f>IF(A18taxstdlife="n/a","n/a",IF(AC$3&gt;(A18taxstdlife+$E712),((Input!$P$160+Input!$P$126)*$P$7)-SUM($P712:AB712),((Input!$P$160+Input!$P$126)*$P$7)/A18taxstdlife))</f>
        <v>0</v>
      </c>
      <c r="AD712" s="164">
        <f>IF(A18taxstdlife="n/a","n/a",IF(AD$3&gt;(A18taxstdlife+$E712),((Input!$P$160+Input!$P$126)*$P$7)-SUM($P712:AC712),((Input!$P$160+Input!$P$126)*$P$7)/A18taxstdlife))</f>
        <v>0</v>
      </c>
      <c r="AE712" s="164">
        <f>IF(A18taxstdlife="n/a","n/a",IF(AE$3&gt;(A18taxstdlife+$E712),((Input!$P$160+Input!$P$126)*$P$7)-SUM($P712:AD712),((Input!$P$160+Input!$P$126)*$P$7)/A18taxstdlife))</f>
        <v>0</v>
      </c>
      <c r="AF712" s="164">
        <f>IF(A18taxstdlife="n/a","n/a",IF(AF$3&gt;(A18taxstdlife+$E712),((Input!$P$160+Input!$P$126)*$P$7)-SUM($P712:AE712),((Input!$P$160+Input!$P$126)*$P$7)/A18taxstdlife))</f>
        <v>0</v>
      </c>
      <c r="AG712" s="164">
        <f>IF(A18taxstdlife="n/a","n/a",IF(AG$3&gt;(A18taxstdlife+$E712),((Input!$P$160+Input!$P$126)*$P$7)-SUM($P712:AF712),((Input!$P$160+Input!$P$126)*$P$7)/A18taxstdlife))</f>
        <v>0</v>
      </c>
      <c r="AH712" s="164">
        <f>IF(A18taxstdlife="n/a","n/a",IF(AH$3&gt;(A18taxstdlife+$E712),((Input!$P$160+Input!$P$126)*$P$7)-SUM($P712:AG712),((Input!$P$160+Input!$P$126)*$P$7)/A18taxstdlife))</f>
        <v>0</v>
      </c>
      <c r="AI712" s="164">
        <f>IF(A18taxstdlife="n/a","n/a",IF(AI$3&gt;(A18taxstdlife+$E712),((Input!$P$160+Input!$P$126)*$P$7)-SUM($P712:AH712),((Input!$P$160+Input!$P$126)*$P$7)/A18taxstdlife))</f>
        <v>0</v>
      </c>
      <c r="AJ712" s="164">
        <f>IF(A18taxstdlife="n/a","n/a",IF(AJ$3&gt;(A18taxstdlife+$E712),((Input!$P$160+Input!$P$126)*$P$7)-SUM($P712:AI712),((Input!$P$160+Input!$P$126)*$P$7)/A18taxstdlife))</f>
        <v>0</v>
      </c>
      <c r="AK712" s="164">
        <f>IF(A18taxstdlife="n/a","n/a",IF(AK$3&gt;(A18taxstdlife+$E712),((Input!$P$160+Input!$P$126)*$P$7)-SUM($P712:AJ712),((Input!$P$160+Input!$P$126)*$P$7)/A18taxstdlife))</f>
        <v>0</v>
      </c>
      <c r="AL712" s="164">
        <f>IF(A18taxstdlife="n/a","n/a",IF(AL$3&gt;(A18taxstdlife+$E712),((Input!$P$160+Input!$P$126)*$P$7)-SUM($P712:AK712),((Input!$P$160+Input!$P$126)*$P$7)/A18taxstdlife))</f>
        <v>0</v>
      </c>
      <c r="AM712" s="164">
        <f>IF(A18taxstdlife="n/a","n/a",IF(AM$3&gt;(A18taxstdlife+$E712),((Input!$P$160+Input!$P$126)*$P$7)-SUM($P712:AL712),((Input!$P$160+Input!$P$126)*$P$7)/A18taxstdlife))</f>
        <v>0</v>
      </c>
      <c r="AN712" s="164">
        <f>IF(A18taxstdlife="n/a","n/a",IF(AN$3&gt;(A18taxstdlife+$E712),((Input!$P$160+Input!$P$126)*$P$7)-SUM($P712:AM712),((Input!$P$160+Input!$P$126)*$P$7)/A18taxstdlife))</f>
        <v>0</v>
      </c>
      <c r="AO712" s="164">
        <f>IF(A18taxstdlife="n/a","n/a",IF(AO$3&gt;(A18taxstdlife+$E712),((Input!$P$160+Input!$P$126)*$P$7)-SUM($P712:AN712),((Input!$P$160+Input!$P$126)*$P$7)/A18taxstdlife))</f>
        <v>0</v>
      </c>
      <c r="AP712" s="164">
        <f>IF(A18taxstdlife="n/a","n/a",IF(AP$3&gt;(A18taxstdlife+$E712),((Input!$P$160+Input!$P$126)*$P$7)-SUM($P712:AO712),((Input!$P$160+Input!$P$126)*$P$7)/A18taxstdlife))</f>
        <v>0</v>
      </c>
      <c r="AQ712" s="164">
        <f>IF(A18taxstdlife="n/a","n/a",IF(AQ$3&gt;(A18taxstdlife+$E712),((Input!$P$160+Input!$P$126)*$P$7)-SUM($P712:AP712),((Input!$P$160+Input!$P$126)*$P$7)/A18taxstdlife))</f>
        <v>0</v>
      </c>
      <c r="AR712" s="164">
        <f>IF(A18taxstdlife="n/a","n/a",IF(AR$3&gt;(A18taxstdlife+$E712),((Input!$P$160+Input!$P$126)*$P$7)-SUM($P712:AQ712),((Input!$P$160+Input!$P$126)*$P$7)/A18taxstdlife))</f>
        <v>0</v>
      </c>
      <c r="AS712" s="164">
        <f>IF(A18taxstdlife="n/a","n/a",IF(AS$3&gt;(A18taxstdlife+$E712),((Input!$P$160+Input!$P$126)*$P$7)-SUM($P712:AR712),((Input!$P$160+Input!$P$126)*$P$7)/A18taxstdlife))</f>
        <v>0</v>
      </c>
      <c r="AT712" s="164">
        <f>IF(A18taxstdlife="n/a","n/a",IF(AT$3&gt;(A18taxstdlife+$E712),((Input!$P$160+Input!$P$126)*$P$7)-SUM($P712:AS712),((Input!$P$160+Input!$P$126)*$P$7)/A18taxstdlife))</f>
        <v>0</v>
      </c>
      <c r="AU712" s="164">
        <f>IF(A18taxstdlife="n/a","n/a",IF(AU$3&gt;(A18taxstdlife+$E712),((Input!$P$160+Input!$P$126)*$P$7)-SUM($P712:AT712),((Input!$P$160+Input!$P$126)*$P$7)/A18taxstdlife))</f>
        <v>0</v>
      </c>
      <c r="AV712" s="164">
        <f>IF(A18taxstdlife="n/a","n/a",IF(AV$3&gt;(A18taxstdlife+$E712),((Input!$P$160+Input!$P$126)*$P$7)-SUM($P712:AU712),((Input!$P$160+Input!$P$126)*$P$7)/A18taxstdlife))</f>
        <v>0</v>
      </c>
      <c r="AW712" s="164">
        <f>IF(A18taxstdlife="n/a","n/a",IF(AW$3&gt;(A18taxstdlife+$E712),((Input!$P$160+Input!$P$126)*$P$7)-SUM($P712:AV712),((Input!$P$160+Input!$P$126)*$P$7)/A18taxstdlife))</f>
        <v>0</v>
      </c>
      <c r="AX712" s="164">
        <f>IF(A18taxstdlife="n/a","n/a",IF(AX$3&gt;(A18taxstdlife+$E712),((Input!$P$160+Input!$P$126)*$P$7)-SUM($P712:AW712),((Input!$P$160+Input!$P$126)*$P$7)/A18taxstdlife))</f>
        <v>0</v>
      </c>
      <c r="AY712" s="164">
        <f>IF(A18taxstdlife="n/a","n/a",IF(AY$3&gt;(A18taxstdlife+$E712),((Input!$P$160+Input!$P$126)*$P$7)-SUM($P712:AX712),((Input!$P$160+Input!$P$126)*$P$7)/A18taxstdlife))</f>
        <v>0</v>
      </c>
      <c r="AZ712" s="164">
        <f>IF(A18taxstdlife="n/a","n/a",IF(AZ$3&gt;(A18taxstdlife+$E712),((Input!$P$160+Input!$P$126)*$P$7)-SUM($P712:AY712),((Input!$P$160+Input!$P$126)*$P$7)/A18taxstdlife))</f>
        <v>0</v>
      </c>
      <c r="BA712" s="164">
        <f>IF(A18taxstdlife="n/a","n/a",IF(BA$3&gt;(A18taxstdlife+$E712),((Input!$P$160+Input!$P$126)*$P$7)-SUM($P712:AZ712),((Input!$P$160+Input!$P$126)*$P$7)/A18taxstdlife))</f>
        <v>0</v>
      </c>
      <c r="BB712" s="164">
        <f>IF(A18taxstdlife="n/a","n/a",IF(BB$3&gt;(A18taxstdlife+$E712),((Input!$P$160+Input!$P$126)*$P$7)-SUM($P712:BA712),((Input!$P$160+Input!$P$126)*$P$7)/A18taxstdlife))</f>
        <v>0</v>
      </c>
      <c r="BC712" s="164">
        <f>IF(A18taxstdlife="n/a","n/a",IF(BC$3&gt;(A18taxstdlife+$E712),((Input!$P$160+Input!$P$126)*$P$7)-SUM($P712:BB712),((Input!$P$160+Input!$P$126)*$P$7)/A18taxstdlife))</f>
        <v>0</v>
      </c>
      <c r="BD712" s="164">
        <f>IF(A18taxstdlife="n/a","n/a",IF(BD$3&gt;(A18taxstdlife+$E712),((Input!$P$160+Input!$P$126)*$P$7)-SUM($P712:BC712),((Input!$P$160+Input!$P$126)*$P$7)/A18taxstdlife))</f>
        <v>0</v>
      </c>
      <c r="BE712" s="164">
        <f>IF(A18taxstdlife="n/a","n/a",IF(BE$3&gt;(A18taxstdlife+$E712),((Input!$P$160+Input!$P$126)*$P$7)-SUM($P712:BD712),((Input!$P$160+Input!$P$126)*$P$7)/A18taxstdlife))</f>
        <v>0</v>
      </c>
      <c r="BF712" s="164">
        <f>IF(A18taxstdlife="n/a","n/a",IF(BF$3&gt;(A18taxstdlife+$E712),((Input!$P$160+Input!$P$126)*$P$7)-SUM($P712:BE712),((Input!$P$160+Input!$P$126)*$P$7)/A18taxstdlife))</f>
        <v>0</v>
      </c>
      <c r="BG712" s="164">
        <f>IF(A18taxstdlife="n/a","n/a",IF(BG$3&gt;(A18taxstdlife+$E712),((Input!$P$160+Input!$P$126)*$P$7)-SUM($P712:BF712),((Input!$P$160+Input!$P$126)*$P$7)/A18taxstdlife))</f>
        <v>0</v>
      </c>
      <c r="BH712" s="164">
        <f>IF(A18taxstdlife="n/a","n/a",IF(BH$3&gt;(A18taxstdlife+$E712),((Input!$P$160+Input!$P$126)*$P$7)-SUM($P712:BG712),((Input!$P$160+Input!$P$126)*$P$7)/A18taxstdlife))</f>
        <v>0</v>
      </c>
      <c r="BI712" s="164">
        <f>IF(A18taxstdlife="n/a","n/a",IF(BI$3&gt;(A18taxstdlife+$E712),((Input!$P$160+Input!$P$126)*$P$7)-SUM($P712:BH712),((Input!$P$160+Input!$P$126)*$P$7)/A18taxstdlife))</f>
        <v>0</v>
      </c>
      <c r="BJ712" s="18"/>
      <c r="BK712" s="18"/>
      <c r="BL712"/>
      <c r="BM712"/>
      <c r="BN712"/>
      <c r="BO712"/>
      <c r="BP712"/>
      <c r="BQ712"/>
      <c r="BR712"/>
      <c r="BS712"/>
      <c r="BT712"/>
      <c r="BU712"/>
      <c r="BV712"/>
      <c r="BW712"/>
      <c r="BX712"/>
      <c r="BY712"/>
      <c r="BZ712"/>
      <c r="CA712"/>
      <c r="CB712"/>
      <c r="CC712"/>
      <c r="CD712"/>
      <c r="CE712"/>
      <c r="CF712"/>
      <c r="CG712"/>
      <c r="CH712"/>
      <c r="CI712"/>
      <c r="CJ712"/>
      <c r="CK712"/>
      <c r="CL712"/>
      <c r="CM712"/>
      <c r="CN712"/>
      <c r="CO712"/>
      <c r="CP712"/>
      <c r="CQ712"/>
      <c r="CR712"/>
      <c r="CS712"/>
      <c r="CT712"/>
      <c r="CU712"/>
      <c r="CV712"/>
      <c r="CW712"/>
      <c r="CX712"/>
      <c r="CY712"/>
      <c r="CZ712"/>
      <c r="DA712"/>
      <c r="DB712"/>
      <c r="DC712"/>
      <c r="DD712"/>
      <c r="DE712"/>
      <c r="DF712"/>
      <c r="DG712"/>
      <c r="DH712"/>
      <c r="DI712"/>
      <c r="DJ712"/>
      <c r="DK712"/>
      <c r="DL712"/>
      <c r="DM712"/>
      <c r="DN712"/>
      <c r="DO712"/>
      <c r="DP712"/>
      <c r="DQ712"/>
      <c r="DR712"/>
      <c r="DS712"/>
      <c r="DT712"/>
      <c r="DU712"/>
      <c r="DV712"/>
      <c r="DW712"/>
      <c r="DX712"/>
      <c r="DY712"/>
      <c r="DZ712"/>
      <c r="EA712"/>
      <c r="EB712"/>
      <c r="EC712"/>
      <c r="ED712"/>
      <c r="EE712"/>
      <c r="EF712"/>
      <c r="EG712"/>
      <c r="EH712"/>
      <c r="EI712"/>
      <c r="EJ712"/>
      <c r="EK712"/>
      <c r="EL712"/>
      <c r="EM712"/>
      <c r="EN712"/>
      <c r="EO712"/>
      <c r="EP712"/>
      <c r="EQ712"/>
      <c r="ER712"/>
      <c r="ES712"/>
      <c r="ET712"/>
      <c r="EU712"/>
      <c r="EV712"/>
      <c r="EW712"/>
      <c r="EX712"/>
      <c r="EY712"/>
      <c r="EZ712"/>
      <c r="FA712"/>
      <c r="FB712"/>
      <c r="FC712"/>
      <c r="FD712"/>
      <c r="FE712"/>
      <c r="FF712"/>
      <c r="FG712"/>
      <c r="FH712"/>
      <c r="FI712"/>
      <c r="FJ712"/>
      <c r="FK712"/>
      <c r="FL712"/>
      <c r="FM712"/>
      <c r="FN712"/>
      <c r="FO712"/>
      <c r="FP712"/>
      <c r="FQ712"/>
      <c r="FR712"/>
      <c r="FS712"/>
      <c r="FT712"/>
      <c r="FU712"/>
      <c r="FV712"/>
      <c r="FW712"/>
      <c r="FX712"/>
      <c r="FY712"/>
      <c r="FZ712"/>
      <c r="GA712"/>
      <c r="GB712"/>
      <c r="GC712"/>
      <c r="GD712"/>
      <c r="GE712"/>
      <c r="GF712"/>
      <c r="GG712"/>
      <c r="GH712"/>
      <c r="GI712"/>
      <c r="GJ712"/>
      <c r="GK712"/>
      <c r="GL712"/>
      <c r="GM712"/>
      <c r="GN712"/>
      <c r="GO712"/>
      <c r="GP712"/>
      <c r="GQ712"/>
      <c r="GR712"/>
      <c r="GS712"/>
      <c r="GT712"/>
      <c r="GU712"/>
      <c r="GV712"/>
      <c r="GW712"/>
      <c r="GX712"/>
      <c r="GY712"/>
      <c r="GZ712"/>
      <c r="HA712"/>
      <c r="HB712"/>
      <c r="HC712"/>
      <c r="HD712"/>
      <c r="HE712"/>
      <c r="HF712"/>
      <c r="HG712"/>
      <c r="HH712"/>
      <c r="HI712"/>
      <c r="HJ712"/>
      <c r="HK712"/>
      <c r="HL712"/>
      <c r="HM712"/>
      <c r="HN712"/>
      <c r="HO712"/>
      <c r="HP712"/>
      <c r="HQ712"/>
      <c r="HR712"/>
      <c r="HS712"/>
      <c r="HT712"/>
      <c r="HU712"/>
      <c r="HV712"/>
      <c r="HW712"/>
      <c r="HX712"/>
      <c r="HY712"/>
      <c r="HZ712"/>
      <c r="IA712"/>
      <c r="IB712"/>
      <c r="IC712"/>
      <c r="ID712"/>
      <c r="IE712"/>
      <c r="IF712"/>
      <c r="IG712"/>
      <c r="IH712"/>
      <c r="II712"/>
      <c r="IJ712"/>
      <c r="IK712"/>
      <c r="IL712"/>
      <c r="IM712"/>
      <c r="IN712"/>
      <c r="IO712"/>
      <c r="IP712"/>
      <c r="IQ712"/>
      <c r="IR712"/>
      <c r="IS712"/>
      <c r="IT712"/>
      <c r="IU712"/>
      <c r="IV712"/>
    </row>
    <row r="713" spans="1:256" s="5" customFormat="1" hidden="1" outlineLevel="1" x14ac:dyDescent="0.2">
      <c r="A713" s="18"/>
      <c r="B713" s="18"/>
      <c r="C713" s="36" t="str">
        <f>Asset18</f>
        <v>IT systems</v>
      </c>
      <c r="D713" s="18"/>
      <c r="E713" s="18"/>
      <c r="F713" s="33"/>
      <c r="G713" s="159">
        <f t="shared" ref="G713:AL713" si="140">SUM(G701:G712)</f>
        <v>5.4757882480033864</v>
      </c>
      <c r="H713" s="159">
        <f t="shared" si="140"/>
        <v>6.221945802149186</v>
      </c>
      <c r="I713" s="159">
        <f t="shared" si="140"/>
        <v>4.9851630497168236</v>
      </c>
      <c r="J713" s="159">
        <f t="shared" si="140"/>
        <v>2.437014995042889</v>
      </c>
      <c r="K713" s="159">
        <f t="shared" si="140"/>
        <v>3.5006288468335636</v>
      </c>
      <c r="L713" s="159">
        <f t="shared" si="140"/>
        <v>3.6333686812480019</v>
      </c>
      <c r="M713" s="159">
        <f t="shared" si="140"/>
        <v>2.9036353261703951</v>
      </c>
      <c r="N713" s="159">
        <f t="shared" si="140"/>
        <v>1.942511240350913</v>
      </c>
      <c r="O713" s="159">
        <f t="shared" si="140"/>
        <v>0.87889738856023858</v>
      </c>
      <c r="P713" s="159">
        <f t="shared" si="140"/>
        <v>0</v>
      </c>
      <c r="Q713" s="159">
        <f t="shared" si="140"/>
        <v>0</v>
      </c>
      <c r="R713" s="159">
        <f t="shared" si="140"/>
        <v>0</v>
      </c>
      <c r="S713" s="159">
        <f t="shared" si="140"/>
        <v>0</v>
      </c>
      <c r="T713" s="159">
        <f t="shared" si="140"/>
        <v>0</v>
      </c>
      <c r="U713" s="159">
        <f t="shared" si="140"/>
        <v>0</v>
      </c>
      <c r="V713" s="159">
        <f t="shared" si="140"/>
        <v>0</v>
      </c>
      <c r="W713" s="159">
        <f t="shared" si="140"/>
        <v>0</v>
      </c>
      <c r="X713" s="159">
        <f t="shared" si="140"/>
        <v>0</v>
      </c>
      <c r="Y713" s="159">
        <f t="shared" si="140"/>
        <v>0</v>
      </c>
      <c r="Z713" s="159">
        <f t="shared" si="140"/>
        <v>0</v>
      </c>
      <c r="AA713" s="159">
        <f t="shared" si="140"/>
        <v>0</v>
      </c>
      <c r="AB713" s="159">
        <f t="shared" si="140"/>
        <v>0</v>
      </c>
      <c r="AC713" s="159">
        <f t="shared" si="140"/>
        <v>0</v>
      </c>
      <c r="AD713" s="159">
        <f t="shared" si="140"/>
        <v>0</v>
      </c>
      <c r="AE713" s="159">
        <f t="shared" si="140"/>
        <v>0</v>
      </c>
      <c r="AF713" s="159">
        <f t="shared" si="140"/>
        <v>0</v>
      </c>
      <c r="AG713" s="159">
        <f t="shared" si="140"/>
        <v>0</v>
      </c>
      <c r="AH713" s="159">
        <f t="shared" si="140"/>
        <v>0</v>
      </c>
      <c r="AI713" s="159">
        <f t="shared" si="140"/>
        <v>0</v>
      </c>
      <c r="AJ713" s="159">
        <f t="shared" si="140"/>
        <v>0</v>
      </c>
      <c r="AK713" s="159">
        <f t="shared" si="140"/>
        <v>0</v>
      </c>
      <c r="AL713" s="159">
        <f t="shared" si="140"/>
        <v>0</v>
      </c>
      <c r="AM713" s="159">
        <f t="shared" ref="AM713:BI713" si="141">SUM(AM701:AM712)</f>
        <v>0</v>
      </c>
      <c r="AN713" s="159">
        <f t="shared" si="141"/>
        <v>0</v>
      </c>
      <c r="AO713" s="159">
        <f t="shared" si="141"/>
        <v>0</v>
      </c>
      <c r="AP713" s="159">
        <f t="shared" si="141"/>
        <v>0</v>
      </c>
      <c r="AQ713" s="159">
        <f t="shared" si="141"/>
        <v>0</v>
      </c>
      <c r="AR713" s="159">
        <f t="shared" si="141"/>
        <v>0</v>
      </c>
      <c r="AS713" s="159">
        <f t="shared" si="141"/>
        <v>0</v>
      </c>
      <c r="AT713" s="159">
        <f t="shared" si="141"/>
        <v>0</v>
      </c>
      <c r="AU713" s="159">
        <f t="shared" si="141"/>
        <v>0</v>
      </c>
      <c r="AV713" s="159">
        <f t="shared" si="141"/>
        <v>0</v>
      </c>
      <c r="AW713" s="159">
        <f t="shared" si="141"/>
        <v>0</v>
      </c>
      <c r="AX713" s="159">
        <f t="shared" si="141"/>
        <v>0</v>
      </c>
      <c r="AY713" s="159">
        <f t="shared" si="141"/>
        <v>0</v>
      </c>
      <c r="AZ713" s="159">
        <f t="shared" si="141"/>
        <v>0</v>
      </c>
      <c r="BA713" s="159">
        <f t="shared" si="141"/>
        <v>0</v>
      </c>
      <c r="BB713" s="159">
        <f t="shared" si="141"/>
        <v>0</v>
      </c>
      <c r="BC713" s="159">
        <f t="shared" si="141"/>
        <v>0</v>
      </c>
      <c r="BD713" s="159">
        <f t="shared" si="141"/>
        <v>0</v>
      </c>
      <c r="BE713" s="159">
        <f t="shared" si="141"/>
        <v>0</v>
      </c>
      <c r="BF713" s="159">
        <f t="shared" si="141"/>
        <v>0</v>
      </c>
      <c r="BG713" s="159">
        <f t="shared" si="141"/>
        <v>0</v>
      </c>
      <c r="BH713" s="159">
        <f t="shared" si="141"/>
        <v>0</v>
      </c>
      <c r="BI713" s="159">
        <f t="shared" si="141"/>
        <v>0</v>
      </c>
      <c r="BJ713" s="18"/>
      <c r="BK713" s="18"/>
      <c r="BL713"/>
      <c r="BM713"/>
      <c r="BN713"/>
      <c r="BO713"/>
      <c r="BP713"/>
      <c r="BQ713"/>
      <c r="BR713"/>
      <c r="BS713"/>
      <c r="BT713"/>
      <c r="BU713"/>
      <c r="BV713"/>
      <c r="BW713"/>
      <c r="BX713"/>
      <c r="BY713"/>
      <c r="BZ713"/>
      <c r="CA713"/>
      <c r="CB713"/>
      <c r="CC713"/>
      <c r="CD713"/>
      <c r="CE713"/>
      <c r="CF713"/>
      <c r="CG713"/>
      <c r="CH713"/>
      <c r="CI713"/>
      <c r="CJ713"/>
      <c r="CK713"/>
      <c r="CL713"/>
      <c r="CM713"/>
      <c r="CN713"/>
      <c r="CO713"/>
      <c r="CP713"/>
      <c r="CQ713"/>
      <c r="CR713"/>
      <c r="CS713"/>
      <c r="CT713"/>
      <c r="CU713"/>
      <c r="CV713"/>
      <c r="CW713"/>
      <c r="CX713"/>
      <c r="CY713"/>
      <c r="CZ713"/>
      <c r="DA713"/>
      <c r="DB713"/>
      <c r="DC713"/>
      <c r="DD713"/>
      <c r="DE713"/>
      <c r="DF713"/>
      <c r="DG713"/>
      <c r="DH713"/>
      <c r="DI713"/>
      <c r="DJ713"/>
      <c r="DK713"/>
      <c r="DL713"/>
      <c r="DM713"/>
      <c r="DN713"/>
      <c r="DO713"/>
      <c r="DP713"/>
      <c r="DQ713"/>
      <c r="DR713"/>
      <c r="DS713"/>
      <c r="DT713"/>
      <c r="DU713"/>
      <c r="DV713"/>
      <c r="DW713"/>
      <c r="DX713"/>
      <c r="DY713"/>
      <c r="DZ713"/>
      <c r="EA713"/>
      <c r="EB713"/>
      <c r="EC713"/>
      <c r="ED713"/>
      <c r="EE713"/>
      <c r="EF713"/>
      <c r="EG713"/>
      <c r="EH713"/>
      <c r="EI713"/>
      <c r="EJ713"/>
      <c r="EK713"/>
      <c r="EL713"/>
      <c r="EM713"/>
      <c r="EN713"/>
      <c r="EO713"/>
      <c r="EP713"/>
      <c r="EQ713"/>
      <c r="ER713"/>
      <c r="ES713"/>
      <c r="ET713"/>
      <c r="EU713"/>
      <c r="EV713"/>
      <c r="EW713"/>
      <c r="EX713"/>
      <c r="EY713"/>
      <c r="EZ713"/>
      <c r="FA713"/>
      <c r="FB713"/>
      <c r="FC713"/>
      <c r="FD713"/>
      <c r="FE713"/>
      <c r="FF713"/>
      <c r="FG713"/>
      <c r="FH713"/>
      <c r="FI713"/>
      <c r="FJ713"/>
      <c r="FK713"/>
      <c r="FL713"/>
      <c r="FM713"/>
      <c r="FN713"/>
      <c r="FO713"/>
      <c r="FP713"/>
      <c r="FQ713"/>
      <c r="FR713"/>
      <c r="FS713"/>
      <c r="FT713"/>
      <c r="FU713"/>
      <c r="FV713"/>
      <c r="FW713"/>
      <c r="FX713"/>
      <c r="FY713"/>
      <c r="FZ713"/>
      <c r="GA713"/>
      <c r="GB713"/>
      <c r="GC713"/>
      <c r="GD713"/>
      <c r="GE713"/>
      <c r="GF713"/>
      <c r="GG713"/>
      <c r="GH713"/>
      <c r="GI713"/>
      <c r="GJ713"/>
      <c r="GK713"/>
      <c r="GL713"/>
      <c r="GM713"/>
      <c r="GN713"/>
      <c r="GO713"/>
      <c r="GP713"/>
      <c r="GQ713"/>
      <c r="GR713"/>
      <c r="GS713"/>
      <c r="GT713"/>
      <c r="GU713"/>
      <c r="GV713"/>
      <c r="GW713"/>
      <c r="GX713"/>
      <c r="GY713"/>
      <c r="GZ713"/>
      <c r="HA713"/>
      <c r="HB713"/>
      <c r="HC713"/>
      <c r="HD713"/>
      <c r="HE713"/>
      <c r="HF713"/>
      <c r="HG713"/>
      <c r="HH713"/>
      <c r="HI713"/>
      <c r="HJ713"/>
      <c r="HK713"/>
      <c r="HL713"/>
      <c r="HM713"/>
      <c r="HN713"/>
      <c r="HO713"/>
      <c r="HP713"/>
      <c r="HQ713"/>
      <c r="HR713"/>
      <c r="HS713"/>
      <c r="HT713"/>
      <c r="HU713"/>
      <c r="HV713"/>
      <c r="HW713"/>
      <c r="HX713"/>
      <c r="HY713"/>
      <c r="HZ713"/>
      <c r="IA713"/>
      <c r="IB713"/>
      <c r="IC713"/>
      <c r="ID713"/>
      <c r="IE713"/>
      <c r="IF713"/>
      <c r="IG713"/>
      <c r="IH713"/>
      <c r="II713"/>
      <c r="IJ713"/>
      <c r="IK713"/>
      <c r="IL713"/>
      <c r="IM713"/>
      <c r="IN713"/>
      <c r="IO713"/>
      <c r="IP713"/>
      <c r="IQ713"/>
      <c r="IR713"/>
      <c r="IS713"/>
      <c r="IT713"/>
      <c r="IU713"/>
      <c r="IV713"/>
    </row>
    <row r="714" spans="1:256" s="5" customFormat="1" hidden="1" outlineLevel="2" x14ac:dyDescent="0.2">
      <c r="A714" s="18"/>
      <c r="B714" s="127" t="str">
        <f>C726</f>
        <v>Furniture, fittings, plant and equipment</v>
      </c>
      <c r="C714" s="44"/>
      <c r="D714" s="45" t="s">
        <v>72</v>
      </c>
      <c r="E714" s="44"/>
      <c r="F714" s="46"/>
      <c r="G714" s="163">
        <f>IF(G$3&gt;A19taxremlife,A19taxvalue-SUM($F714:F714),IF(A19taxremlife="N/A","n/a",A19taxvalue/A19taxremlife))</f>
        <v>0.54781213251879113</v>
      </c>
      <c r="H714" s="163">
        <f>IF(H$3&gt;A19taxremlife,A19taxvalue-SUM($F714:G714),IF(A19taxremlife="N/A","n/a",A19taxvalue/A19taxremlife))</f>
        <v>0.54781213251879113</v>
      </c>
      <c r="I714" s="163">
        <f>IF(I$3&gt;A19taxremlife,A19taxvalue-SUM($F714:H714),IF(A19taxremlife="N/A","n/a",A19taxvalue/A19taxremlife))</f>
        <v>0.54781213251879113</v>
      </c>
      <c r="J714" s="163">
        <f>IF(J$3&gt;A19taxremlife,A19taxvalue-SUM($F714:I714),IF(A19taxremlife="N/A","n/a",A19taxvalue/A19taxremlife))</f>
        <v>0.54781213251879113</v>
      </c>
      <c r="K714" s="163">
        <f>IF(K$3&gt;A19taxremlife,A19taxvalue-SUM($F714:J714),IF(A19taxremlife="N/A","n/a",A19taxvalue/A19taxremlife))</f>
        <v>0.54781213251879113</v>
      </c>
      <c r="L714" s="163">
        <f>IF(L$3&gt;A19taxremlife,A19taxvalue-SUM($F714:K714),IF(A19taxremlife="N/A","n/a",A19taxvalue/A19taxremlife))</f>
        <v>0.54781213251879113</v>
      </c>
      <c r="M714" s="163">
        <f>IF(M$3&gt;A19taxremlife,A19taxvalue-SUM($F714:L714),IF(A19taxremlife="N/A","n/a",A19taxvalue/A19taxremlife))</f>
        <v>0.54781213251879113</v>
      </c>
      <c r="N714" s="163">
        <f>IF(N$3&gt;A19taxremlife,A19taxvalue-SUM($F714:M714),IF(A19taxremlife="N/A","n/a",A19taxvalue/A19taxremlife))</f>
        <v>0.33718562998084733</v>
      </c>
      <c r="O714" s="163">
        <f>IF(O$3&gt;A19taxremlife,A19taxvalue-SUM($F714:N714),IF(A19taxremlife="N/A","n/a",A19taxvalue/A19taxremlife))</f>
        <v>0</v>
      </c>
      <c r="P714" s="163">
        <f>IF(P$3&gt;A19taxremlife,A19taxvalue-SUM($F714:O714),IF(A19taxremlife="N/A","n/a",A19taxvalue/A19taxremlife))</f>
        <v>0</v>
      </c>
      <c r="Q714" s="163">
        <f>IF(Q$3&gt;A19taxremlife,A19taxvalue-SUM($F714:P714),IF(A19taxremlife="N/A","n/a",A19taxvalue/A19taxremlife))</f>
        <v>0</v>
      </c>
      <c r="R714" s="163">
        <f>IF(R$3&gt;A19taxremlife,A19taxvalue-SUM($F714:Q714),IF(A19taxremlife="N/A","n/a",A19taxvalue/A19taxremlife))</f>
        <v>0</v>
      </c>
      <c r="S714" s="163">
        <f>IF(S$3&gt;A19taxremlife,A19taxvalue-SUM($F714:R714),IF(A19taxremlife="N/A","n/a",A19taxvalue/A19taxremlife))</f>
        <v>0</v>
      </c>
      <c r="T714" s="163">
        <f>IF(T$3&gt;A19taxremlife,A19taxvalue-SUM($F714:S714),IF(A19taxremlife="N/A","n/a",A19taxvalue/A19taxremlife))</f>
        <v>0</v>
      </c>
      <c r="U714" s="163">
        <f>IF(U$3&gt;A19taxremlife,A19taxvalue-SUM($F714:T714),IF(A19taxremlife="N/A","n/a",A19taxvalue/A19taxremlife))</f>
        <v>0</v>
      </c>
      <c r="V714" s="163">
        <f>IF(V$3&gt;A19taxremlife,A19taxvalue-SUM($F714:U714),IF(A19taxremlife="N/A","n/a",A19taxvalue/A19taxremlife))</f>
        <v>0</v>
      </c>
      <c r="W714" s="163">
        <f>IF(W$3&gt;A19taxremlife,A19taxvalue-SUM($F714:V714),IF(A19taxremlife="N/A","n/a",A19taxvalue/A19taxremlife))</f>
        <v>0</v>
      </c>
      <c r="X714" s="163">
        <f>IF(X$3&gt;A19taxremlife,A19taxvalue-SUM($F714:W714),IF(A19taxremlife="N/A","n/a",A19taxvalue/A19taxremlife))</f>
        <v>0</v>
      </c>
      <c r="Y714" s="163">
        <f>IF(Y$3&gt;A19taxremlife,A19taxvalue-SUM($F714:X714),IF(A19taxremlife="N/A","n/a",A19taxvalue/A19taxremlife))</f>
        <v>0</v>
      </c>
      <c r="Z714" s="163">
        <f>IF(Z$3&gt;A19taxremlife,A19taxvalue-SUM($F714:Y714),IF(A19taxremlife="N/A","n/a",A19taxvalue/A19taxremlife))</f>
        <v>0</v>
      </c>
      <c r="AA714" s="163">
        <f>IF(AA$3&gt;A19taxremlife,A19taxvalue-SUM($F714:Z714),IF(A19taxremlife="N/A","n/a",A19taxvalue/A19taxremlife))</f>
        <v>0</v>
      </c>
      <c r="AB714" s="163">
        <f>IF(AB$3&gt;A19taxremlife,A19taxvalue-SUM($F714:AA714),IF(A19taxremlife="N/A","n/a",A19taxvalue/A19taxremlife))</f>
        <v>0</v>
      </c>
      <c r="AC714" s="163">
        <f>IF(AC$3&gt;A19taxremlife,A19taxvalue-SUM($F714:AB714),IF(A19taxremlife="N/A","n/a",A19taxvalue/A19taxremlife))</f>
        <v>0</v>
      </c>
      <c r="AD714" s="163">
        <f>IF(AD$3&gt;A19taxremlife,A19taxvalue-SUM($F714:AC714),IF(A19taxremlife="N/A","n/a",A19taxvalue/A19taxremlife))</f>
        <v>0</v>
      </c>
      <c r="AE714" s="163">
        <f>IF(AE$3&gt;A19taxremlife,A19taxvalue-SUM($F714:AD714),IF(A19taxremlife="N/A","n/a",A19taxvalue/A19taxremlife))</f>
        <v>0</v>
      </c>
      <c r="AF714" s="163">
        <f>IF(AF$3&gt;A19taxremlife,A19taxvalue-SUM($F714:AE714),IF(A19taxremlife="N/A","n/a",A19taxvalue/A19taxremlife))</f>
        <v>0</v>
      </c>
      <c r="AG714" s="163">
        <f>IF(AG$3&gt;A19taxremlife,A19taxvalue-SUM($F714:AF714),IF(A19taxremlife="N/A","n/a",A19taxvalue/A19taxremlife))</f>
        <v>0</v>
      </c>
      <c r="AH714" s="163">
        <f>IF(AH$3&gt;A19taxremlife,A19taxvalue-SUM($F714:AG714),IF(A19taxremlife="N/A","n/a",A19taxvalue/A19taxremlife))</f>
        <v>0</v>
      </c>
      <c r="AI714" s="163">
        <f>IF(AI$3&gt;A19taxremlife,A19taxvalue-SUM($F714:AH714),IF(A19taxremlife="N/A","n/a",A19taxvalue/A19taxremlife))</f>
        <v>0</v>
      </c>
      <c r="AJ714" s="163">
        <f>IF(AJ$3&gt;A19taxremlife,A19taxvalue-SUM($F714:AI714),IF(A19taxremlife="N/A","n/a",A19taxvalue/A19taxremlife))</f>
        <v>0</v>
      </c>
      <c r="AK714" s="163">
        <f>IF(AK$3&gt;A19taxremlife,A19taxvalue-SUM($F714:AJ714),IF(A19taxremlife="N/A","n/a",A19taxvalue/A19taxremlife))</f>
        <v>0</v>
      </c>
      <c r="AL714" s="163">
        <f>IF(AL$3&gt;A19taxremlife,A19taxvalue-SUM($F714:AK714),IF(A19taxremlife="N/A","n/a",A19taxvalue/A19taxremlife))</f>
        <v>0</v>
      </c>
      <c r="AM714" s="163">
        <f>IF(AM$3&gt;A19taxremlife,A19taxvalue-SUM($F714:AL714),IF(A19taxremlife="N/A","n/a",A19taxvalue/A19taxremlife))</f>
        <v>0</v>
      </c>
      <c r="AN714" s="163">
        <f>IF(AN$3&gt;A19taxremlife,A19taxvalue-SUM($F714:AM714),IF(A19taxremlife="N/A","n/a",A19taxvalue/A19taxremlife))</f>
        <v>0</v>
      </c>
      <c r="AO714" s="163">
        <f>IF(AO$3&gt;A19taxremlife,A19taxvalue-SUM($F714:AN714),IF(A19taxremlife="N/A","n/a",A19taxvalue/A19taxremlife))</f>
        <v>0</v>
      </c>
      <c r="AP714" s="163">
        <f>IF(AP$3&gt;A19taxremlife,A19taxvalue-SUM($F714:AO714),IF(A19taxremlife="N/A","n/a",A19taxvalue/A19taxremlife))</f>
        <v>0</v>
      </c>
      <c r="AQ714" s="163">
        <f>IF(AQ$3&gt;A19taxremlife,A19taxvalue-SUM($F714:AP714),IF(A19taxremlife="N/A","n/a",A19taxvalue/A19taxremlife))</f>
        <v>0</v>
      </c>
      <c r="AR714" s="163">
        <f>IF(AR$3&gt;A19taxremlife,A19taxvalue-SUM($F714:AQ714),IF(A19taxremlife="N/A","n/a",A19taxvalue/A19taxremlife))</f>
        <v>0</v>
      </c>
      <c r="AS714" s="163">
        <f>IF(AS$3&gt;A19taxremlife,A19taxvalue-SUM($F714:AR714),IF(A19taxremlife="N/A","n/a",A19taxvalue/A19taxremlife))</f>
        <v>0</v>
      </c>
      <c r="AT714" s="163">
        <f>IF(AT$3&gt;A19taxremlife,A19taxvalue-SUM($F714:AS714),IF(A19taxremlife="N/A","n/a",A19taxvalue/A19taxremlife))</f>
        <v>0</v>
      </c>
      <c r="AU714" s="163">
        <f>IF(AU$3&gt;A19taxremlife,A19taxvalue-SUM($F714:AT714),IF(A19taxremlife="N/A","n/a",A19taxvalue/A19taxremlife))</f>
        <v>0</v>
      </c>
      <c r="AV714" s="163">
        <f>IF(AV$3&gt;A19taxremlife,A19taxvalue-SUM($F714:AU714),IF(A19taxremlife="N/A","n/a",A19taxvalue/A19taxremlife))</f>
        <v>0</v>
      </c>
      <c r="AW714" s="163">
        <f>IF(AW$3&gt;A19taxremlife,A19taxvalue-SUM($F714:AV714),IF(A19taxremlife="N/A","n/a",A19taxvalue/A19taxremlife))</f>
        <v>0</v>
      </c>
      <c r="AX714" s="163">
        <f>IF(AX$3&gt;A19taxremlife,A19taxvalue-SUM($F714:AW714),IF(A19taxremlife="N/A","n/a",A19taxvalue/A19taxremlife))</f>
        <v>0</v>
      </c>
      <c r="AY714" s="163">
        <f>IF(AY$3&gt;A19taxremlife,A19taxvalue-SUM($F714:AX714),IF(A19taxremlife="N/A","n/a",A19taxvalue/A19taxremlife))</f>
        <v>0</v>
      </c>
      <c r="AZ714" s="163">
        <f>IF(AZ$3&gt;A19taxremlife,A19taxvalue-SUM($F714:AY714),IF(A19taxremlife="N/A","n/a",A19taxvalue/A19taxremlife))</f>
        <v>0</v>
      </c>
      <c r="BA714" s="163">
        <f>IF(BA$3&gt;A19taxremlife,A19taxvalue-SUM($F714:AZ714),IF(A19taxremlife="N/A","n/a",A19taxvalue/A19taxremlife))</f>
        <v>0</v>
      </c>
      <c r="BB714" s="163">
        <f>IF(BB$3&gt;A19taxremlife,A19taxvalue-SUM($F714:BA714),IF(A19taxremlife="N/A","n/a",A19taxvalue/A19taxremlife))</f>
        <v>0</v>
      </c>
      <c r="BC714" s="163">
        <f>IF(BC$3&gt;A19taxremlife,A19taxvalue-SUM($F714:BB714),IF(A19taxremlife="N/A","n/a",A19taxvalue/A19taxremlife))</f>
        <v>0</v>
      </c>
      <c r="BD714" s="163">
        <f>IF(BD$3&gt;A19taxremlife,A19taxvalue-SUM($F714:BC714),IF(A19taxremlife="N/A","n/a",A19taxvalue/A19taxremlife))</f>
        <v>0</v>
      </c>
      <c r="BE714" s="163">
        <f>IF(BE$3&gt;A19taxremlife,A19taxvalue-SUM($F714:BD714),IF(A19taxremlife="N/A","n/a",A19taxvalue/A19taxremlife))</f>
        <v>0</v>
      </c>
      <c r="BF714" s="163">
        <f>IF(BF$3&gt;A19taxremlife,A19taxvalue-SUM($F714:BE714),IF(A19taxremlife="N/A","n/a",A19taxvalue/A19taxremlife))</f>
        <v>0</v>
      </c>
      <c r="BG714" s="163">
        <f>IF(BG$3&gt;A19taxremlife,A19taxvalue-SUM($F714:BF714),IF(A19taxremlife="N/A","n/a",A19taxvalue/A19taxremlife))</f>
        <v>0</v>
      </c>
      <c r="BH714" s="163">
        <f>IF(BH$3&gt;A19taxremlife,A19taxvalue-SUM($F714:BG714),IF(A19taxremlife="N/A","n/a",A19taxvalue/A19taxremlife))</f>
        <v>0</v>
      </c>
      <c r="BI714" s="163">
        <f>IF(BI$3&gt;A19taxremlife,A19taxvalue-SUM($F714:BH714),IF(A19taxremlife="N/A","n/a",A19taxvalue/A19taxremlife))</f>
        <v>0</v>
      </c>
      <c r="BJ714" s="18"/>
      <c r="BK714" s="18"/>
      <c r="BL714"/>
      <c r="BM714"/>
      <c r="BN714"/>
      <c r="BO714"/>
      <c r="BP714"/>
      <c r="BQ714"/>
      <c r="BR714"/>
      <c r="BS714"/>
      <c r="BT714"/>
      <c r="BU714"/>
      <c r="BV714"/>
      <c r="BW714"/>
      <c r="BX714"/>
      <c r="BY714"/>
      <c r="BZ714"/>
      <c r="CA714"/>
      <c r="CB714"/>
      <c r="CC714"/>
      <c r="CD714"/>
      <c r="CE714"/>
      <c r="CF714"/>
      <c r="CG714"/>
      <c r="CH714"/>
      <c r="CI714"/>
      <c r="CJ714"/>
      <c r="CK714"/>
      <c r="CL714"/>
      <c r="CM714"/>
      <c r="CN714"/>
      <c r="CO714"/>
      <c r="CP714"/>
      <c r="CQ714"/>
      <c r="CR714"/>
      <c r="CS714"/>
      <c r="CT714"/>
      <c r="CU714"/>
      <c r="CV714"/>
      <c r="CW714"/>
      <c r="CX714"/>
      <c r="CY714"/>
      <c r="CZ714"/>
      <c r="DA714"/>
      <c r="DB714"/>
      <c r="DC714"/>
      <c r="DD714"/>
      <c r="DE714"/>
      <c r="DF714"/>
      <c r="DG714"/>
      <c r="DH714"/>
      <c r="DI714"/>
      <c r="DJ714"/>
      <c r="DK714"/>
      <c r="DL714"/>
      <c r="DM714"/>
      <c r="DN714"/>
      <c r="DO714"/>
      <c r="DP714"/>
      <c r="DQ714"/>
      <c r="DR714"/>
      <c r="DS714"/>
      <c r="DT714"/>
      <c r="DU714"/>
      <c r="DV714"/>
      <c r="DW714"/>
      <c r="DX714"/>
      <c r="DY714"/>
      <c r="DZ714"/>
      <c r="EA714"/>
      <c r="EB714"/>
      <c r="EC714"/>
      <c r="ED714"/>
      <c r="EE714"/>
      <c r="EF714"/>
      <c r="EG714"/>
      <c r="EH714"/>
      <c r="EI714"/>
      <c r="EJ714"/>
      <c r="EK714"/>
      <c r="EL714"/>
      <c r="EM714"/>
      <c r="EN714"/>
      <c r="EO714"/>
      <c r="EP714"/>
      <c r="EQ714"/>
      <c r="ER714"/>
      <c r="ES714"/>
      <c r="ET714"/>
      <c r="EU714"/>
      <c r="EV714"/>
      <c r="EW714"/>
      <c r="EX714"/>
      <c r="EY714"/>
      <c r="EZ714"/>
      <c r="FA714"/>
      <c r="FB714"/>
      <c r="FC714"/>
      <c r="FD714"/>
      <c r="FE714"/>
      <c r="FF714"/>
      <c r="FG714"/>
      <c r="FH714"/>
      <c r="FI714"/>
      <c r="FJ714"/>
      <c r="FK714"/>
      <c r="FL714"/>
      <c r="FM714"/>
      <c r="FN714"/>
      <c r="FO714"/>
      <c r="FP714"/>
      <c r="FQ714"/>
      <c r="FR714"/>
      <c r="FS714"/>
      <c r="FT714"/>
      <c r="FU714"/>
      <c r="FV714"/>
      <c r="FW714"/>
      <c r="FX714"/>
      <c r="FY714"/>
      <c r="FZ714"/>
      <c r="GA714"/>
      <c r="GB714"/>
      <c r="GC714"/>
      <c r="GD714"/>
      <c r="GE714"/>
      <c r="GF714"/>
      <c r="GG714"/>
      <c r="GH714"/>
      <c r="GI714"/>
      <c r="GJ714"/>
      <c r="GK714"/>
      <c r="GL714"/>
      <c r="GM714"/>
      <c r="GN714"/>
      <c r="GO714"/>
      <c r="GP714"/>
      <c r="GQ714"/>
      <c r="GR714"/>
      <c r="GS714"/>
      <c r="GT714"/>
      <c r="GU714"/>
      <c r="GV714"/>
      <c r="GW714"/>
      <c r="GX714"/>
      <c r="GY714"/>
      <c r="GZ714"/>
      <c r="HA714"/>
      <c r="HB714"/>
      <c r="HC714"/>
      <c r="HD714"/>
      <c r="HE714"/>
      <c r="HF714"/>
      <c r="HG714"/>
      <c r="HH714"/>
      <c r="HI714"/>
      <c r="HJ714"/>
      <c r="HK714"/>
      <c r="HL714"/>
      <c r="HM714"/>
      <c r="HN714"/>
      <c r="HO714"/>
      <c r="HP714"/>
      <c r="HQ714"/>
      <c r="HR714"/>
      <c r="HS714"/>
      <c r="HT714"/>
      <c r="HU714"/>
      <c r="HV714"/>
      <c r="HW714"/>
      <c r="HX714"/>
      <c r="HY714"/>
      <c r="HZ714"/>
      <c r="IA714"/>
      <c r="IB714"/>
      <c r="IC714"/>
      <c r="ID714"/>
      <c r="IE714"/>
      <c r="IF714"/>
      <c r="IG714"/>
      <c r="IH714"/>
      <c r="II714"/>
      <c r="IJ714"/>
      <c r="IK714"/>
      <c r="IL714"/>
      <c r="IM714"/>
      <c r="IN714"/>
      <c r="IO714"/>
      <c r="IP714"/>
      <c r="IQ714"/>
      <c r="IR714"/>
      <c r="IS714"/>
      <c r="IT714"/>
      <c r="IU714"/>
      <c r="IV714"/>
    </row>
    <row r="715" spans="1:256" s="5" customFormat="1" hidden="1" outlineLevel="2" x14ac:dyDescent="0.2">
      <c r="A715" s="18"/>
      <c r="B715" s="18"/>
      <c r="C715" s="36"/>
      <c r="D715" s="485" t="s">
        <v>71</v>
      </c>
      <c r="E715" s="283">
        <v>0</v>
      </c>
      <c r="F715" s="38"/>
      <c r="G715" s="164"/>
      <c r="H715" s="164"/>
      <c r="I715" s="164"/>
      <c r="J715" s="164"/>
      <c r="K715" s="164"/>
      <c r="L715" s="164"/>
      <c r="M715" s="164"/>
      <c r="N715" s="164"/>
      <c r="O715" s="164"/>
      <c r="P715" s="164"/>
      <c r="Q715" s="164"/>
      <c r="R715" s="164"/>
      <c r="S715" s="164"/>
      <c r="T715" s="164"/>
      <c r="U715" s="164"/>
      <c r="V715" s="164"/>
      <c r="W715" s="164"/>
      <c r="X715" s="164"/>
      <c r="Y715" s="164"/>
      <c r="Z715" s="164"/>
      <c r="AA715" s="164"/>
      <c r="AB715" s="164"/>
      <c r="AC715" s="164"/>
      <c r="AD715" s="164"/>
      <c r="AE715" s="164"/>
      <c r="AF715" s="164"/>
      <c r="AG715" s="164"/>
      <c r="AH715" s="164"/>
      <c r="AI715" s="164"/>
      <c r="AJ715" s="164"/>
      <c r="AK715" s="164"/>
      <c r="AL715" s="164"/>
      <c r="AM715" s="164"/>
      <c r="AN715" s="164"/>
      <c r="AO715" s="164"/>
      <c r="AP715" s="164"/>
      <c r="AQ715" s="164"/>
      <c r="AR715" s="164"/>
      <c r="AS715" s="164"/>
      <c r="AT715" s="164"/>
      <c r="AU715" s="164"/>
      <c r="AV715" s="164"/>
      <c r="AW715" s="164"/>
      <c r="AX715" s="164"/>
      <c r="AY715" s="164"/>
      <c r="AZ715" s="164"/>
      <c r="BA715" s="164"/>
      <c r="BB715" s="164"/>
      <c r="BC715" s="164"/>
      <c r="BD715" s="164"/>
      <c r="BE715" s="164"/>
      <c r="BF715" s="164"/>
      <c r="BG715" s="164"/>
      <c r="BH715" s="164"/>
      <c r="BI715" s="164"/>
      <c r="BJ715" s="18"/>
      <c r="BK715" s="18"/>
      <c r="BL715"/>
      <c r="BM715"/>
      <c r="BN715"/>
      <c r="BO715"/>
      <c r="BP715"/>
      <c r="BQ715"/>
      <c r="BR715"/>
      <c r="BS715"/>
      <c r="BT715"/>
      <c r="BU715"/>
      <c r="BV715"/>
      <c r="BW715"/>
      <c r="BX715"/>
      <c r="BY715"/>
      <c r="BZ715"/>
      <c r="CA715"/>
      <c r="CB715"/>
      <c r="CC715"/>
      <c r="CD715"/>
      <c r="CE715"/>
      <c r="CF715"/>
      <c r="CG715"/>
      <c r="CH715"/>
      <c r="CI715"/>
      <c r="CJ715"/>
      <c r="CK715"/>
      <c r="CL715"/>
      <c r="CM715"/>
      <c r="CN715"/>
      <c r="CO715"/>
      <c r="CP715"/>
      <c r="CQ715"/>
      <c r="CR715"/>
      <c r="CS715"/>
      <c r="CT715"/>
      <c r="CU715"/>
      <c r="CV715"/>
      <c r="CW715"/>
      <c r="CX715"/>
      <c r="CY715"/>
      <c r="CZ715"/>
      <c r="DA715"/>
      <c r="DB715"/>
      <c r="DC715"/>
      <c r="DD715"/>
      <c r="DE715"/>
      <c r="DF715"/>
      <c r="DG715"/>
      <c r="DH715"/>
      <c r="DI715"/>
      <c r="DJ715"/>
      <c r="DK715"/>
      <c r="DL715"/>
      <c r="DM715"/>
      <c r="DN715"/>
      <c r="DO715"/>
      <c r="DP715"/>
      <c r="DQ715"/>
      <c r="DR715"/>
      <c r="DS715"/>
      <c r="DT715"/>
      <c r="DU715"/>
      <c r="DV715"/>
      <c r="DW715"/>
      <c r="DX715"/>
      <c r="DY715"/>
      <c r="DZ715"/>
      <c r="EA715"/>
      <c r="EB715"/>
      <c r="EC715"/>
      <c r="ED715"/>
      <c r="EE715"/>
      <c r="EF715"/>
      <c r="EG715"/>
      <c r="EH715"/>
      <c r="EI715"/>
      <c r="EJ715"/>
      <c r="EK715"/>
      <c r="EL715"/>
      <c r="EM715"/>
      <c r="EN715"/>
      <c r="EO715"/>
      <c r="EP715"/>
      <c r="EQ715"/>
      <c r="ER715"/>
      <c r="ES715"/>
      <c r="ET715"/>
      <c r="EU715"/>
      <c r="EV715"/>
      <c r="EW715"/>
      <c r="EX715"/>
      <c r="EY715"/>
      <c r="EZ715"/>
      <c r="FA715"/>
      <c r="FB715"/>
      <c r="FC715"/>
      <c r="FD715"/>
      <c r="FE715"/>
      <c r="FF715"/>
      <c r="FG715"/>
      <c r="FH715"/>
      <c r="FI715"/>
      <c r="FJ715"/>
      <c r="FK715"/>
      <c r="FL715"/>
      <c r="FM715"/>
      <c r="FN715"/>
      <c r="FO715"/>
      <c r="FP715"/>
      <c r="FQ715"/>
      <c r="FR715"/>
      <c r="FS715"/>
      <c r="FT715"/>
      <c r="FU715"/>
      <c r="FV715"/>
      <c r="FW715"/>
      <c r="FX715"/>
      <c r="FY715"/>
      <c r="FZ715"/>
      <c r="GA715"/>
      <c r="GB715"/>
      <c r="GC715"/>
      <c r="GD715"/>
      <c r="GE715"/>
      <c r="GF715"/>
      <c r="GG715"/>
      <c r="GH715"/>
      <c r="GI715"/>
      <c r="GJ715"/>
      <c r="GK715"/>
      <c r="GL715"/>
      <c r="GM715"/>
      <c r="GN715"/>
      <c r="GO715"/>
      <c r="GP715"/>
      <c r="GQ715"/>
      <c r="GR715"/>
      <c r="GS715"/>
      <c r="GT715"/>
      <c r="GU715"/>
      <c r="GV715"/>
      <c r="GW715"/>
      <c r="GX715"/>
      <c r="GY715"/>
      <c r="GZ715"/>
      <c r="HA715"/>
      <c r="HB715"/>
      <c r="HC715"/>
      <c r="HD715"/>
      <c r="HE715"/>
      <c r="HF715"/>
      <c r="HG715"/>
      <c r="HH715"/>
      <c r="HI715"/>
      <c r="HJ715"/>
      <c r="HK715"/>
      <c r="HL715"/>
      <c r="HM715"/>
      <c r="HN715"/>
      <c r="HO715"/>
      <c r="HP715"/>
      <c r="HQ715"/>
      <c r="HR715"/>
      <c r="HS715"/>
      <c r="HT715"/>
      <c r="HU715"/>
      <c r="HV715"/>
      <c r="HW715"/>
      <c r="HX715"/>
      <c r="HY715"/>
      <c r="HZ715"/>
      <c r="IA715"/>
      <c r="IB715"/>
      <c r="IC715"/>
      <c r="ID715"/>
      <c r="IE715"/>
      <c r="IF715"/>
      <c r="IG715"/>
      <c r="IH715"/>
      <c r="II715"/>
      <c r="IJ715"/>
      <c r="IK715"/>
      <c r="IL715"/>
      <c r="IM715"/>
      <c r="IN715"/>
      <c r="IO715"/>
      <c r="IP715"/>
      <c r="IQ715"/>
      <c r="IR715"/>
      <c r="IS715"/>
      <c r="IT715"/>
      <c r="IU715"/>
      <c r="IV715"/>
    </row>
    <row r="716" spans="1:256" s="5" customFormat="1" hidden="1" outlineLevel="2" x14ac:dyDescent="0.2">
      <c r="A716" s="18"/>
      <c r="B716" s="18"/>
      <c r="C716" s="36"/>
      <c r="D716" s="485"/>
      <c r="E716" s="283">
        <v>1</v>
      </c>
      <c r="F716" s="38"/>
      <c r="G716" s="305"/>
      <c r="H716" s="164">
        <f>IF(A19taxstdlife="n/a","n/a",IF(H$3&gt;(A19taxstdlife+$E716),((Input!$G$161+Input!$G$127)*$G$7)-SUM($G716:G716),((Input!$G$161+Input!$G$127)*$G$7)/A19taxstdlife))</f>
        <v>0.13753095050476777</v>
      </c>
      <c r="I716" s="164">
        <f>IF(A19taxstdlife="n/a","n/a",IF(I$3&gt;(A19taxstdlife+$E716),((Input!$G$161+Input!$G$127)*$G$7)-SUM($G716:H716),((Input!$G$161+Input!$G$127)*$G$7)/A19taxstdlife))</f>
        <v>0.13753095050476777</v>
      </c>
      <c r="J716" s="164">
        <f>IF(A19taxstdlife="n/a","n/a",IF(J$3&gt;(A19taxstdlife+$E716),((Input!$G$161+Input!$G$127)*$G$7)-SUM($G716:I716),((Input!$G$161+Input!$G$127)*$G$7)/A19taxstdlife))</f>
        <v>0.13753095050476777</v>
      </c>
      <c r="K716" s="164">
        <f>IF(A19taxstdlife="n/a","n/a",IF(K$3&gt;(A19taxstdlife+$E716),((Input!$G$161+Input!$G$127)*$G$7)-SUM($G716:J716),((Input!$G$161+Input!$G$127)*$G$7)/A19taxstdlife))</f>
        <v>0.13753095050476777</v>
      </c>
      <c r="L716" s="164">
        <f>IF(A19taxstdlife="n/a","n/a",IF(L$3&gt;(A19taxstdlife+$E716),((Input!$G$161+Input!$G$127)*$G$7)-SUM($G716:K716),((Input!$G$161+Input!$G$127)*$G$7)/A19taxstdlife))</f>
        <v>0.13753095050476777</v>
      </c>
      <c r="M716" s="164">
        <f>IF(A19taxstdlife="n/a","n/a",IF(M$3&gt;(A19taxstdlife+$E716),((Input!$G$161+Input!$G$127)*$G$7)-SUM($G716:L716),((Input!$G$161+Input!$G$127)*$G$7)/A19taxstdlife))</f>
        <v>0.13753095050476777</v>
      </c>
      <c r="N716" s="164">
        <f>IF(A19taxstdlife="n/a","n/a",IF(N$3&gt;(A19taxstdlife+$E716),((Input!$G$161+Input!$G$127)*$G$7)-SUM($G716:M716),((Input!$G$161+Input!$G$127)*$G$7)/A19taxstdlife))</f>
        <v>0.13753095050476777</v>
      </c>
      <c r="O716" s="164">
        <f>IF(A19taxstdlife="n/a","n/a",IF(O$3&gt;(A19taxstdlife+$E716),((Input!$G$161+Input!$G$127)*$G$7)-SUM($G716:N716),((Input!$G$161+Input!$G$127)*$G$7)/A19taxstdlife))</f>
        <v>0.13753095050476777</v>
      </c>
      <c r="P716" s="164">
        <f>IF(A19taxstdlife="n/a","n/a",IF(P$3&gt;(A19taxstdlife+$E716),((Input!$G$161+Input!$G$127)*$G$7)-SUM($G716:O716),((Input!$G$161+Input!$G$127)*$G$7)/A19taxstdlife))</f>
        <v>0.13753095050476777</v>
      </c>
      <c r="Q716" s="164">
        <f>IF(A19taxstdlife="n/a","n/a",IF(Q$3&gt;(A19taxstdlife+$E716),((Input!$G$161+Input!$G$127)*$G$7)-SUM($G716:P716),((Input!$G$161+Input!$G$127)*$G$7)/A19taxstdlife))</f>
        <v>0.13753095050476777</v>
      </c>
      <c r="R716" s="164">
        <f>IF(A19taxstdlife="n/a","n/a",IF(R$3&gt;(A19taxstdlife+$E716),((Input!$G$161+Input!$G$127)*$G$7)-SUM($G716:Q716),((Input!$G$161+Input!$G$127)*$G$7)/A19taxstdlife))</f>
        <v>8.2518570302861027E-2</v>
      </c>
      <c r="S716" s="164">
        <f>IF(A19taxstdlife="n/a","n/a",IF(S$3&gt;(A19taxstdlife+$E716),((Input!$G$161+Input!$G$127)*$G$7)-SUM($G716:R716),((Input!$G$161+Input!$G$127)*$G$7)/A19taxstdlife))</f>
        <v>0</v>
      </c>
      <c r="T716" s="164">
        <f>IF(A19taxstdlife="n/a","n/a",IF(T$3&gt;(A19taxstdlife+$E716),((Input!$G$161+Input!$G$127)*$G$7)-SUM($G716:S716),((Input!$G$161+Input!$G$127)*$G$7)/A19taxstdlife))</f>
        <v>0</v>
      </c>
      <c r="U716" s="164">
        <f>IF(A19taxstdlife="n/a","n/a",IF(U$3&gt;(A19taxstdlife+$E716),((Input!$G$161+Input!$G$127)*$G$7)-SUM($G716:T716),((Input!$G$161+Input!$G$127)*$G$7)/A19taxstdlife))</f>
        <v>0</v>
      </c>
      <c r="V716" s="164">
        <f>IF(A19taxstdlife="n/a","n/a",IF(V$3&gt;(A19taxstdlife+$E716),((Input!$G$161+Input!$G$127)*$G$7)-SUM($G716:U716),((Input!$G$161+Input!$G$127)*$G$7)/A19taxstdlife))</f>
        <v>0</v>
      </c>
      <c r="W716" s="164">
        <f>IF(A19taxstdlife="n/a","n/a",IF(W$3&gt;(A19taxstdlife+$E716),((Input!$G$161+Input!$G$127)*$G$7)-SUM($G716:V716),((Input!$G$161+Input!$G$127)*$G$7)/A19taxstdlife))</f>
        <v>0</v>
      </c>
      <c r="X716" s="164">
        <f>IF(A19taxstdlife="n/a","n/a",IF(X$3&gt;(A19taxstdlife+$E716),((Input!$G$161+Input!$G$127)*$G$7)-SUM($G716:W716),((Input!$G$161+Input!$G$127)*$G$7)/A19taxstdlife))</f>
        <v>0</v>
      </c>
      <c r="Y716" s="164">
        <f>IF(A19taxstdlife="n/a","n/a",IF(Y$3&gt;(A19taxstdlife+$E716),((Input!$G$161+Input!$G$127)*$G$7)-SUM($G716:X716),((Input!$G$161+Input!$G$127)*$G$7)/A19taxstdlife))</f>
        <v>0</v>
      </c>
      <c r="Z716" s="164">
        <f>IF(A19taxstdlife="n/a","n/a",IF(Z$3&gt;(A19taxstdlife+$E716),((Input!$G$161+Input!$G$127)*$G$7)-SUM($G716:Y716),((Input!$G$161+Input!$G$127)*$G$7)/A19taxstdlife))</f>
        <v>0</v>
      </c>
      <c r="AA716" s="164">
        <f>IF(A19taxstdlife="n/a","n/a",IF(AA$3&gt;(A19taxstdlife+$E716),((Input!$G$161+Input!$G$127)*$G$7)-SUM($G716:Z716),((Input!$G$161+Input!$G$127)*$G$7)/A19taxstdlife))</f>
        <v>0</v>
      </c>
      <c r="AB716" s="164">
        <f>IF(A19taxstdlife="n/a","n/a",IF(AB$3&gt;(A19taxstdlife+$E716),((Input!$G$161+Input!$G$127)*$G$7)-SUM($G716:AA716),((Input!$G$161+Input!$G$127)*$G$7)/A19taxstdlife))</f>
        <v>0</v>
      </c>
      <c r="AC716" s="164">
        <f>IF(A19taxstdlife="n/a","n/a",IF(AC$3&gt;(A19taxstdlife+$E716),((Input!$G$161+Input!$G$127)*$G$7)-SUM($G716:AB716),((Input!$G$161+Input!$G$127)*$G$7)/A19taxstdlife))</f>
        <v>0</v>
      </c>
      <c r="AD716" s="164">
        <f>IF(A19taxstdlife="n/a","n/a",IF(AD$3&gt;(A19taxstdlife+$E716),((Input!$G$161+Input!$G$127)*$G$7)-SUM($G716:AC716),((Input!$G$161+Input!$G$127)*$G$7)/A19taxstdlife))</f>
        <v>0</v>
      </c>
      <c r="AE716" s="164">
        <f>IF(A19taxstdlife="n/a","n/a",IF(AE$3&gt;(A19taxstdlife+$E716),((Input!$G$161+Input!$G$127)*$G$7)-SUM($G716:AD716),((Input!$G$161+Input!$G$127)*$G$7)/A19taxstdlife))</f>
        <v>0</v>
      </c>
      <c r="AF716" s="164">
        <f>IF(A19taxstdlife="n/a","n/a",IF(AF$3&gt;(A19taxstdlife+$E716),((Input!$G$161+Input!$G$127)*$G$7)-SUM($G716:AE716),((Input!$G$161+Input!$G$127)*$G$7)/A19taxstdlife))</f>
        <v>0</v>
      </c>
      <c r="AG716" s="164">
        <f>IF(A19taxstdlife="n/a","n/a",IF(AG$3&gt;(A19taxstdlife+$E716),((Input!$G$161+Input!$G$127)*$G$7)-SUM($G716:AF716),((Input!$G$161+Input!$G$127)*$G$7)/A19taxstdlife))</f>
        <v>0</v>
      </c>
      <c r="AH716" s="164">
        <f>IF(A19taxstdlife="n/a","n/a",IF(AH$3&gt;(A19taxstdlife+$E716),((Input!$G$161+Input!$G$127)*$G$7)-SUM($G716:AG716),((Input!$G$161+Input!$G$127)*$G$7)/A19taxstdlife))</f>
        <v>0</v>
      </c>
      <c r="AI716" s="164">
        <f>IF(A19taxstdlife="n/a","n/a",IF(AI$3&gt;(A19taxstdlife+$E716),((Input!$G$161+Input!$G$127)*$G$7)-SUM($G716:AH716),((Input!$G$161+Input!$G$127)*$G$7)/A19taxstdlife))</f>
        <v>0</v>
      </c>
      <c r="AJ716" s="164">
        <f>IF(A19taxstdlife="n/a","n/a",IF(AJ$3&gt;(A19taxstdlife+$E716),((Input!$G$161+Input!$G$127)*$G$7)-SUM($G716:AI716),((Input!$G$161+Input!$G$127)*$G$7)/A19taxstdlife))</f>
        <v>0</v>
      </c>
      <c r="AK716" s="164">
        <f>IF(A19taxstdlife="n/a","n/a",IF(AK$3&gt;(A19taxstdlife+$E716),((Input!$G$161+Input!$G$127)*$G$7)-SUM($G716:AJ716),((Input!$G$161+Input!$G$127)*$G$7)/A19taxstdlife))</f>
        <v>0</v>
      </c>
      <c r="AL716" s="164">
        <f>IF(A19taxstdlife="n/a","n/a",IF(AL$3&gt;(A19taxstdlife+$E716),((Input!$G$161+Input!$G$127)*$G$7)-SUM($G716:AK716),((Input!$G$161+Input!$G$127)*$G$7)/A19taxstdlife))</f>
        <v>0</v>
      </c>
      <c r="AM716" s="164">
        <f>IF(A19taxstdlife="n/a","n/a",IF(AM$3&gt;(A19taxstdlife+$E716),((Input!$G$161+Input!$G$127)*$G$7)-SUM($G716:AL716),((Input!$G$161+Input!$G$127)*$G$7)/A19taxstdlife))</f>
        <v>0</v>
      </c>
      <c r="AN716" s="164">
        <f>IF(A19taxstdlife="n/a","n/a",IF(AN$3&gt;(A19taxstdlife+$E716),((Input!$G$161+Input!$G$127)*$G$7)-SUM($G716:AM716),((Input!$G$161+Input!$G$127)*$G$7)/A19taxstdlife))</f>
        <v>0</v>
      </c>
      <c r="AO716" s="164">
        <f>IF(A19taxstdlife="n/a","n/a",IF(AO$3&gt;(A19taxstdlife+$E716),((Input!$G$161+Input!$G$127)*$G$7)-SUM($G716:AN716),((Input!$G$161+Input!$G$127)*$G$7)/A19taxstdlife))</f>
        <v>0</v>
      </c>
      <c r="AP716" s="164">
        <f>IF(A19taxstdlife="n/a","n/a",IF(AP$3&gt;(A19taxstdlife+$E716),((Input!$G$161+Input!$G$127)*$G$7)-SUM($G716:AO716),((Input!$G$161+Input!$G$127)*$G$7)/A19taxstdlife))</f>
        <v>0</v>
      </c>
      <c r="AQ716" s="164">
        <f>IF(A19taxstdlife="n/a","n/a",IF(AQ$3&gt;(A19taxstdlife+$E716),((Input!$G$161+Input!$G$127)*$G$7)-SUM($G716:AP716),((Input!$G$161+Input!$G$127)*$G$7)/A19taxstdlife))</f>
        <v>0</v>
      </c>
      <c r="AR716" s="164">
        <f>IF(A19taxstdlife="n/a","n/a",IF(AR$3&gt;(A19taxstdlife+$E716),((Input!$G$161+Input!$G$127)*$G$7)-SUM($G716:AQ716),((Input!$G$161+Input!$G$127)*$G$7)/A19taxstdlife))</f>
        <v>0</v>
      </c>
      <c r="AS716" s="164">
        <f>IF(A19taxstdlife="n/a","n/a",IF(AS$3&gt;(A19taxstdlife+$E716),((Input!$G$161+Input!$G$127)*$G$7)-SUM($G716:AR716),((Input!$G$161+Input!$G$127)*$G$7)/A19taxstdlife))</f>
        <v>0</v>
      </c>
      <c r="AT716" s="164">
        <f>IF(A19taxstdlife="n/a","n/a",IF(AT$3&gt;(A19taxstdlife+$E716),((Input!$G$161+Input!$G$127)*$G$7)-SUM($G716:AS716),((Input!$G$161+Input!$G$127)*$G$7)/A19taxstdlife))</f>
        <v>0</v>
      </c>
      <c r="AU716" s="164">
        <f>IF(A19taxstdlife="n/a","n/a",IF(AU$3&gt;(A19taxstdlife+$E716),((Input!$G$161+Input!$G$127)*$G$7)-SUM($G716:AT716),((Input!$G$161+Input!$G$127)*$G$7)/A19taxstdlife))</f>
        <v>0</v>
      </c>
      <c r="AV716" s="164">
        <f>IF(A19taxstdlife="n/a","n/a",IF(AV$3&gt;(A19taxstdlife+$E716),((Input!$G$161+Input!$G$127)*$G$7)-SUM($G716:AU716),((Input!$G$161+Input!$G$127)*$G$7)/A19taxstdlife))</f>
        <v>0</v>
      </c>
      <c r="AW716" s="164">
        <f>IF(A19taxstdlife="n/a","n/a",IF(AW$3&gt;(A19taxstdlife+$E716),((Input!$G$161+Input!$G$127)*$G$7)-SUM($G716:AV716),((Input!$G$161+Input!$G$127)*$G$7)/A19taxstdlife))</f>
        <v>0</v>
      </c>
      <c r="AX716" s="164">
        <f>IF(A19taxstdlife="n/a","n/a",IF(AX$3&gt;(A19taxstdlife+$E716),((Input!$G$161+Input!$G$127)*$G$7)-SUM($G716:AW716),((Input!$G$161+Input!$G$127)*$G$7)/A19taxstdlife))</f>
        <v>0</v>
      </c>
      <c r="AY716" s="164">
        <f>IF(A19taxstdlife="n/a","n/a",IF(AY$3&gt;(A19taxstdlife+$E716),((Input!$G$161+Input!$G$127)*$G$7)-SUM($G716:AX716),((Input!$G$161+Input!$G$127)*$G$7)/A19taxstdlife))</f>
        <v>0</v>
      </c>
      <c r="AZ716" s="164">
        <f>IF(A19taxstdlife="n/a","n/a",IF(AZ$3&gt;(A19taxstdlife+$E716),((Input!$G$161+Input!$G$127)*$G$7)-SUM($G716:AY716),((Input!$G$161+Input!$G$127)*$G$7)/A19taxstdlife))</f>
        <v>0</v>
      </c>
      <c r="BA716" s="164">
        <f>IF(A19taxstdlife="n/a","n/a",IF(BA$3&gt;(A19taxstdlife+$E716),((Input!$G$161+Input!$G$127)*$G$7)-SUM($G716:AZ716),((Input!$G$161+Input!$G$127)*$G$7)/A19taxstdlife))</f>
        <v>0</v>
      </c>
      <c r="BB716" s="164">
        <f>IF(A19taxstdlife="n/a","n/a",IF(BB$3&gt;(A19taxstdlife+$E716),((Input!$G$161+Input!$G$127)*$G$7)-SUM($G716:BA716),((Input!$G$161+Input!$G$127)*$G$7)/A19taxstdlife))</f>
        <v>0</v>
      </c>
      <c r="BC716" s="164">
        <f>IF(A19taxstdlife="n/a","n/a",IF(BC$3&gt;(A19taxstdlife+$E716),((Input!$G$161+Input!$G$127)*$G$7)-SUM($G716:BB716),((Input!$G$161+Input!$G$127)*$G$7)/A19taxstdlife))</f>
        <v>0</v>
      </c>
      <c r="BD716" s="164">
        <f>IF(A19taxstdlife="n/a","n/a",IF(BD$3&gt;(A19taxstdlife+$E716),((Input!$G$161+Input!$G$127)*$G$7)-SUM($G716:BC716),((Input!$G$161+Input!$G$127)*$G$7)/A19taxstdlife))</f>
        <v>0</v>
      </c>
      <c r="BE716" s="164">
        <f>IF(A19taxstdlife="n/a","n/a",IF(BE$3&gt;(A19taxstdlife+$E716),((Input!$G$161+Input!$G$127)*$G$7)-SUM($G716:BD716),((Input!$G$161+Input!$G$127)*$G$7)/A19taxstdlife))</f>
        <v>0</v>
      </c>
      <c r="BF716" s="164">
        <f>IF(A19taxstdlife="n/a","n/a",IF(BF$3&gt;(A19taxstdlife+$E716),((Input!$G$161+Input!$G$127)*$G$7)-SUM($G716:BE716),((Input!$G$161+Input!$G$127)*$G$7)/A19taxstdlife))</f>
        <v>0</v>
      </c>
      <c r="BG716" s="164">
        <f>IF(A19taxstdlife="n/a","n/a",IF(BG$3&gt;(A19taxstdlife+$E716),((Input!$G$161+Input!$G$127)*$G$7)-SUM($G716:BF716),((Input!$G$161+Input!$G$127)*$G$7)/A19taxstdlife))</f>
        <v>0</v>
      </c>
      <c r="BH716" s="164">
        <f>IF(A19taxstdlife="n/a","n/a",IF(BH$3&gt;(A19taxstdlife+$E716),((Input!$G$161+Input!$G$127)*$G$7)-SUM($G716:BG716),((Input!$G$161+Input!$G$127)*$G$7)/A19taxstdlife))</f>
        <v>0</v>
      </c>
      <c r="BI716" s="164">
        <f>IF(A19taxstdlife="n/a","n/a",IF(BI$3&gt;(A19taxstdlife+$E716),((Input!$G$161+Input!$G$127)*$G$7)-SUM($G716:BH716),((Input!$G$161+Input!$G$127)*$G$7)/A19taxstdlife))</f>
        <v>0</v>
      </c>
      <c r="BJ716" s="18"/>
      <c r="BK716" s="18"/>
      <c r="BL716"/>
      <c r="BM716"/>
      <c r="BN716"/>
      <c r="BO716"/>
      <c r="BP716"/>
      <c r="BQ716"/>
      <c r="BR716"/>
      <c r="BS716"/>
      <c r="BT716"/>
      <c r="BU716"/>
      <c r="BV716"/>
      <c r="BW716"/>
      <c r="BX716"/>
      <c r="BY716"/>
      <c r="BZ716"/>
      <c r="CA716"/>
      <c r="CB716"/>
      <c r="CC716"/>
      <c r="CD716"/>
      <c r="CE716"/>
      <c r="CF716"/>
      <c r="CG716"/>
      <c r="CH716"/>
      <c r="CI716"/>
      <c r="CJ716"/>
      <c r="CK716"/>
      <c r="CL716"/>
      <c r="CM716"/>
      <c r="CN716"/>
      <c r="CO716"/>
      <c r="CP716"/>
      <c r="CQ716"/>
      <c r="CR716"/>
      <c r="CS716"/>
      <c r="CT716"/>
      <c r="CU716"/>
      <c r="CV716"/>
      <c r="CW716"/>
      <c r="CX716"/>
      <c r="CY716"/>
      <c r="CZ716"/>
      <c r="DA716"/>
      <c r="DB716"/>
      <c r="DC716"/>
      <c r="DD716"/>
      <c r="DE716"/>
      <c r="DF716"/>
      <c r="DG716"/>
      <c r="DH716"/>
      <c r="DI716"/>
      <c r="DJ716"/>
      <c r="DK716"/>
      <c r="DL716"/>
      <c r="DM716"/>
      <c r="DN716"/>
      <c r="DO716"/>
      <c r="DP716"/>
      <c r="DQ716"/>
      <c r="DR716"/>
      <c r="DS716"/>
      <c r="DT716"/>
      <c r="DU716"/>
      <c r="DV716"/>
      <c r="DW716"/>
      <c r="DX716"/>
      <c r="DY716"/>
      <c r="DZ716"/>
      <c r="EA716"/>
      <c r="EB716"/>
      <c r="EC716"/>
      <c r="ED716"/>
      <c r="EE716"/>
      <c r="EF716"/>
      <c r="EG716"/>
      <c r="EH716"/>
      <c r="EI716"/>
      <c r="EJ716"/>
      <c r="EK716"/>
      <c r="EL716"/>
      <c r="EM716"/>
      <c r="EN716"/>
      <c r="EO716"/>
      <c r="EP716"/>
      <c r="EQ716"/>
      <c r="ER716"/>
      <c r="ES716"/>
      <c r="ET716"/>
      <c r="EU716"/>
      <c r="EV716"/>
      <c r="EW716"/>
      <c r="EX716"/>
      <c r="EY716"/>
      <c r="EZ716"/>
      <c r="FA716"/>
      <c r="FB716"/>
      <c r="FC716"/>
      <c r="FD716"/>
      <c r="FE716"/>
      <c r="FF716"/>
      <c r="FG716"/>
      <c r="FH716"/>
      <c r="FI716"/>
      <c r="FJ716"/>
      <c r="FK716"/>
      <c r="FL716"/>
      <c r="FM716"/>
      <c r="FN716"/>
      <c r="FO716"/>
      <c r="FP716"/>
      <c r="FQ716"/>
      <c r="FR716"/>
      <c r="FS716"/>
      <c r="FT716"/>
      <c r="FU716"/>
      <c r="FV716"/>
      <c r="FW716"/>
      <c r="FX716"/>
      <c r="FY716"/>
      <c r="FZ716"/>
      <c r="GA716"/>
      <c r="GB716"/>
      <c r="GC716"/>
      <c r="GD716"/>
      <c r="GE716"/>
      <c r="GF716"/>
      <c r="GG716"/>
      <c r="GH716"/>
      <c r="GI716"/>
      <c r="GJ716"/>
      <c r="GK716"/>
      <c r="GL716"/>
      <c r="GM716"/>
      <c r="GN716"/>
      <c r="GO716"/>
      <c r="GP716"/>
      <c r="GQ716"/>
      <c r="GR716"/>
      <c r="GS716"/>
      <c r="GT716"/>
      <c r="GU716"/>
      <c r="GV716"/>
      <c r="GW716"/>
      <c r="GX716"/>
      <c r="GY716"/>
      <c r="GZ716"/>
      <c r="HA716"/>
      <c r="HB716"/>
      <c r="HC716"/>
      <c r="HD716"/>
      <c r="HE716"/>
      <c r="HF716"/>
      <c r="HG716"/>
      <c r="HH716"/>
      <c r="HI716"/>
      <c r="HJ716"/>
      <c r="HK716"/>
      <c r="HL716"/>
      <c r="HM716"/>
      <c r="HN716"/>
      <c r="HO716"/>
      <c r="HP716"/>
      <c r="HQ716"/>
      <c r="HR716"/>
      <c r="HS716"/>
      <c r="HT716"/>
      <c r="HU716"/>
      <c r="HV716"/>
      <c r="HW716"/>
      <c r="HX716"/>
      <c r="HY716"/>
      <c r="HZ716"/>
      <c r="IA716"/>
      <c r="IB716"/>
      <c r="IC716"/>
      <c r="ID716"/>
      <c r="IE716"/>
      <c r="IF716"/>
      <c r="IG716"/>
      <c r="IH716"/>
      <c r="II716"/>
      <c r="IJ716"/>
      <c r="IK716"/>
      <c r="IL716"/>
      <c r="IM716"/>
      <c r="IN716"/>
      <c r="IO716"/>
      <c r="IP716"/>
      <c r="IQ716"/>
      <c r="IR716"/>
      <c r="IS716"/>
      <c r="IT716"/>
      <c r="IU716"/>
      <c r="IV716"/>
    </row>
    <row r="717" spans="1:256" s="5" customFormat="1" hidden="1" outlineLevel="2" x14ac:dyDescent="0.2">
      <c r="A717" s="18"/>
      <c r="B717" s="18"/>
      <c r="C717" s="36"/>
      <c r="D717" s="485"/>
      <c r="E717" s="283">
        <v>2</v>
      </c>
      <c r="F717" s="38"/>
      <c r="G717" s="306"/>
      <c r="H717" s="307"/>
      <c r="I717" s="164">
        <f>IF(A19taxstdlife="n/a","n/a",IF(I$3&gt;(A19taxstdlife+$E717),((Input!$H$161+Input!$H$127)*$H$7)-SUM($H717:H717),((Input!$H$161+Input!$H$127)*$H$7)/A19taxstdlife))</f>
        <v>8.9869023874006235E-2</v>
      </c>
      <c r="J717" s="164">
        <f>IF(A19taxstdlife="n/a","n/a",IF(J$3&gt;(A19taxstdlife+$E717),((Input!$H$161+Input!$H$127)*$H$7)-SUM($H717:I717),((Input!$H$161+Input!$H$127)*$H$7)/A19taxstdlife))</f>
        <v>8.9869023874006235E-2</v>
      </c>
      <c r="K717" s="164">
        <f>IF(A19taxstdlife="n/a","n/a",IF(K$3&gt;(A19taxstdlife+$E717),((Input!$H$161+Input!$H$127)*$H$7)-SUM($H717:J717),((Input!$H$161+Input!$H$127)*$H$7)/A19taxstdlife))</f>
        <v>8.9869023874006235E-2</v>
      </c>
      <c r="L717" s="164">
        <f>IF(A19taxstdlife="n/a","n/a",IF(L$3&gt;(A19taxstdlife+$E717),((Input!$H$161+Input!$H$127)*$H$7)-SUM($H717:K717),((Input!$H$161+Input!$H$127)*$H$7)/A19taxstdlife))</f>
        <v>8.9869023874006235E-2</v>
      </c>
      <c r="M717" s="164">
        <f>IF(A19taxstdlife="n/a","n/a",IF(M$3&gt;(A19taxstdlife+$E717),((Input!$H$161+Input!$H$127)*$H$7)-SUM($H717:L717),((Input!$H$161+Input!$H$127)*$H$7)/A19taxstdlife))</f>
        <v>8.9869023874006235E-2</v>
      </c>
      <c r="N717" s="164">
        <f>IF(A19taxstdlife="n/a","n/a",IF(N$3&gt;(A19taxstdlife+$E717),((Input!$H$161+Input!$H$127)*$H$7)-SUM($H717:M717),((Input!$H$161+Input!$H$127)*$H$7)/A19taxstdlife))</f>
        <v>8.9869023874006235E-2</v>
      </c>
      <c r="O717" s="164">
        <f>IF(A19taxstdlife="n/a","n/a",IF(O$3&gt;(A19taxstdlife+$E717),((Input!$H$161+Input!$H$127)*$H$7)-SUM($H717:N717),((Input!$H$161+Input!$H$127)*$H$7)/A19taxstdlife))</f>
        <v>8.9869023874006235E-2</v>
      </c>
      <c r="P717" s="164">
        <f>IF(A19taxstdlife="n/a","n/a",IF(P$3&gt;(A19taxstdlife+$E717),((Input!$H$161+Input!$H$127)*$H$7)-SUM($H717:O717),((Input!$H$161+Input!$H$127)*$H$7)/A19taxstdlife))</f>
        <v>8.9869023874006235E-2</v>
      </c>
      <c r="Q717" s="164">
        <f>IF(A19taxstdlife="n/a","n/a",IF(Q$3&gt;(A19taxstdlife+$E717),((Input!$H$161+Input!$H$127)*$H$7)-SUM($H717:P717),((Input!$H$161+Input!$H$127)*$H$7)/A19taxstdlife))</f>
        <v>8.9869023874006235E-2</v>
      </c>
      <c r="R717" s="164">
        <f>IF(A19taxstdlife="n/a","n/a",IF(R$3&gt;(A19taxstdlife+$E717),((Input!$H$161+Input!$H$127)*$H$7)-SUM($H717:Q717),((Input!$H$161+Input!$H$127)*$H$7)/A19taxstdlife))</f>
        <v>8.9869023874006235E-2</v>
      </c>
      <c r="S717" s="164">
        <f>IF(A19taxstdlife="n/a","n/a",IF(S$3&gt;(A19taxstdlife+$E717),((Input!$H$161+Input!$H$127)*$H$7)-SUM($H717:R717),((Input!$H$161+Input!$H$127)*$H$7)/A19taxstdlife))</f>
        <v>5.3921414324403893E-2</v>
      </c>
      <c r="T717" s="164">
        <f>IF(A19taxstdlife="n/a","n/a",IF(T$3&gt;(A19taxstdlife+$E717),((Input!$H$161+Input!$H$127)*$H$7)-SUM($H717:S717),((Input!$H$161+Input!$H$127)*$H$7)/A19taxstdlife))</f>
        <v>0</v>
      </c>
      <c r="U717" s="164">
        <f>IF(A19taxstdlife="n/a","n/a",IF(U$3&gt;(A19taxstdlife+$E717),((Input!$H$161+Input!$H$127)*$H$7)-SUM($H717:T717),((Input!$H$161+Input!$H$127)*$H$7)/A19taxstdlife))</f>
        <v>0</v>
      </c>
      <c r="V717" s="164">
        <f>IF(A19taxstdlife="n/a","n/a",IF(V$3&gt;(A19taxstdlife+$E717),((Input!$H$161+Input!$H$127)*$H$7)-SUM($H717:U717),((Input!$H$161+Input!$H$127)*$H$7)/A19taxstdlife))</f>
        <v>0</v>
      </c>
      <c r="W717" s="164">
        <f>IF(A19taxstdlife="n/a","n/a",IF(W$3&gt;(A19taxstdlife+$E717),((Input!$H$161+Input!$H$127)*$H$7)-SUM($H717:V717),((Input!$H$161+Input!$H$127)*$H$7)/A19taxstdlife))</f>
        <v>0</v>
      </c>
      <c r="X717" s="164">
        <f>IF(A19taxstdlife="n/a","n/a",IF(X$3&gt;(A19taxstdlife+$E717),((Input!$H$161+Input!$H$127)*$H$7)-SUM($H717:W717),((Input!$H$161+Input!$H$127)*$H$7)/A19taxstdlife))</f>
        <v>0</v>
      </c>
      <c r="Y717" s="164">
        <f>IF(A19taxstdlife="n/a","n/a",IF(Y$3&gt;(A19taxstdlife+$E717),((Input!$H$161+Input!$H$127)*$H$7)-SUM($H717:X717),((Input!$H$161+Input!$H$127)*$H$7)/A19taxstdlife))</f>
        <v>0</v>
      </c>
      <c r="Z717" s="164">
        <f>IF(A19taxstdlife="n/a","n/a",IF(Z$3&gt;(A19taxstdlife+$E717),((Input!$H$161+Input!$H$127)*$H$7)-SUM($H717:Y717),((Input!$H$161+Input!$H$127)*$H$7)/A19taxstdlife))</f>
        <v>0</v>
      </c>
      <c r="AA717" s="164">
        <f>IF(A19taxstdlife="n/a","n/a",IF(AA$3&gt;(A19taxstdlife+$E717),((Input!$H$161+Input!$H$127)*$H$7)-SUM($H717:Z717),((Input!$H$161+Input!$H$127)*$H$7)/A19taxstdlife))</f>
        <v>0</v>
      </c>
      <c r="AB717" s="164">
        <f>IF(A19taxstdlife="n/a","n/a",IF(AB$3&gt;(A19taxstdlife+$E717),((Input!$H$161+Input!$H$127)*$H$7)-SUM($H717:AA717),((Input!$H$161+Input!$H$127)*$H$7)/A19taxstdlife))</f>
        <v>0</v>
      </c>
      <c r="AC717" s="164">
        <f>IF(A19taxstdlife="n/a","n/a",IF(AC$3&gt;(A19taxstdlife+$E717),((Input!$H$161+Input!$H$127)*$H$7)-SUM($H717:AB717),((Input!$H$161+Input!$H$127)*$H$7)/A19taxstdlife))</f>
        <v>0</v>
      </c>
      <c r="AD717" s="164">
        <f>IF(A19taxstdlife="n/a","n/a",IF(AD$3&gt;(A19taxstdlife+$E717),((Input!$H$161+Input!$H$127)*$H$7)-SUM($H717:AC717),((Input!$H$161+Input!$H$127)*$H$7)/A19taxstdlife))</f>
        <v>0</v>
      </c>
      <c r="AE717" s="164">
        <f>IF(A19taxstdlife="n/a","n/a",IF(AE$3&gt;(A19taxstdlife+$E717),((Input!$H$161+Input!$H$127)*$H$7)-SUM($H717:AD717),((Input!$H$161+Input!$H$127)*$H$7)/A19taxstdlife))</f>
        <v>0</v>
      </c>
      <c r="AF717" s="164">
        <f>IF(A19taxstdlife="n/a","n/a",IF(AF$3&gt;(A19taxstdlife+$E717),((Input!$H$161+Input!$H$127)*$H$7)-SUM($H717:AE717),((Input!$H$161+Input!$H$127)*$H$7)/A19taxstdlife))</f>
        <v>0</v>
      </c>
      <c r="AG717" s="164">
        <f>IF(A19taxstdlife="n/a","n/a",IF(AG$3&gt;(A19taxstdlife+$E717),((Input!$H$161+Input!$H$127)*$H$7)-SUM($H717:AF717),((Input!$H$161+Input!$H$127)*$H$7)/A19taxstdlife))</f>
        <v>0</v>
      </c>
      <c r="AH717" s="164">
        <f>IF(A19taxstdlife="n/a","n/a",IF(AH$3&gt;(A19taxstdlife+$E717),((Input!$H$161+Input!$H$127)*$H$7)-SUM($H717:AG717),((Input!$H$161+Input!$H$127)*$H$7)/A19taxstdlife))</f>
        <v>0</v>
      </c>
      <c r="AI717" s="164">
        <f>IF(A19taxstdlife="n/a","n/a",IF(AI$3&gt;(A19taxstdlife+$E717),((Input!$H$161+Input!$H$127)*$H$7)-SUM($H717:AH717),((Input!$H$161+Input!$H$127)*$H$7)/A19taxstdlife))</f>
        <v>0</v>
      </c>
      <c r="AJ717" s="164">
        <f>IF(A19taxstdlife="n/a","n/a",IF(AJ$3&gt;(A19taxstdlife+$E717),((Input!$H$161+Input!$H$127)*$H$7)-SUM($H717:AI717),((Input!$H$161+Input!$H$127)*$H$7)/A19taxstdlife))</f>
        <v>0</v>
      </c>
      <c r="AK717" s="164">
        <f>IF(A19taxstdlife="n/a","n/a",IF(AK$3&gt;(A19taxstdlife+$E717),((Input!$H$161+Input!$H$127)*$H$7)-SUM($H717:AJ717),((Input!$H$161+Input!$H$127)*$H$7)/A19taxstdlife))</f>
        <v>0</v>
      </c>
      <c r="AL717" s="164">
        <f>IF(A19taxstdlife="n/a","n/a",IF(AL$3&gt;(A19taxstdlife+$E717),((Input!$H$161+Input!$H$127)*$H$7)-SUM($H717:AK717),((Input!$H$161+Input!$H$127)*$H$7)/A19taxstdlife))</f>
        <v>0</v>
      </c>
      <c r="AM717" s="164">
        <f>IF(A19taxstdlife="n/a","n/a",IF(AM$3&gt;(A19taxstdlife+$E717),((Input!$H$161+Input!$H$127)*$H$7)-SUM($H717:AL717),((Input!$H$161+Input!$H$127)*$H$7)/A19taxstdlife))</f>
        <v>0</v>
      </c>
      <c r="AN717" s="164">
        <f>IF(A19taxstdlife="n/a","n/a",IF(AN$3&gt;(A19taxstdlife+$E717),((Input!$H$161+Input!$H$127)*$H$7)-SUM($H717:AM717),((Input!$H$161+Input!$H$127)*$H$7)/A19taxstdlife))</f>
        <v>0</v>
      </c>
      <c r="AO717" s="164">
        <f>IF(A19taxstdlife="n/a","n/a",IF(AO$3&gt;(A19taxstdlife+$E717),((Input!$H$161+Input!$H$127)*$H$7)-SUM($H717:AN717),((Input!$H$161+Input!$H$127)*$H$7)/A19taxstdlife))</f>
        <v>0</v>
      </c>
      <c r="AP717" s="164">
        <f>IF(A19taxstdlife="n/a","n/a",IF(AP$3&gt;(A19taxstdlife+$E717),((Input!$H$161+Input!$H$127)*$H$7)-SUM($H717:AO717),((Input!$H$161+Input!$H$127)*$H$7)/A19taxstdlife))</f>
        <v>0</v>
      </c>
      <c r="AQ717" s="164">
        <f>IF(A19taxstdlife="n/a","n/a",IF(AQ$3&gt;(A19taxstdlife+$E717),((Input!$H$161+Input!$H$127)*$H$7)-SUM($H717:AP717),((Input!$H$161+Input!$H$127)*$H$7)/A19taxstdlife))</f>
        <v>0</v>
      </c>
      <c r="AR717" s="164">
        <f>IF(A19taxstdlife="n/a","n/a",IF(AR$3&gt;(A19taxstdlife+$E717),((Input!$H$161+Input!$H$127)*$H$7)-SUM($H717:AQ717),((Input!$H$161+Input!$H$127)*$H$7)/A19taxstdlife))</f>
        <v>0</v>
      </c>
      <c r="AS717" s="164">
        <f>IF(A19taxstdlife="n/a","n/a",IF(AS$3&gt;(A19taxstdlife+$E717),((Input!$H$161+Input!$H$127)*$H$7)-SUM($H717:AR717),((Input!$H$161+Input!$H$127)*$H$7)/A19taxstdlife))</f>
        <v>0</v>
      </c>
      <c r="AT717" s="164">
        <f>IF(A19taxstdlife="n/a","n/a",IF(AT$3&gt;(A19taxstdlife+$E717),((Input!$H$161+Input!$H$127)*$H$7)-SUM($H717:AS717),((Input!$H$161+Input!$H$127)*$H$7)/A19taxstdlife))</f>
        <v>0</v>
      </c>
      <c r="AU717" s="164">
        <f>IF(A19taxstdlife="n/a","n/a",IF(AU$3&gt;(A19taxstdlife+$E717),((Input!$H$161+Input!$H$127)*$H$7)-SUM($H717:AT717),((Input!$H$161+Input!$H$127)*$H$7)/A19taxstdlife))</f>
        <v>0</v>
      </c>
      <c r="AV717" s="164">
        <f>IF(A19taxstdlife="n/a","n/a",IF(AV$3&gt;(A19taxstdlife+$E717),((Input!$H$161+Input!$H$127)*$H$7)-SUM($H717:AU717),((Input!$H$161+Input!$H$127)*$H$7)/A19taxstdlife))</f>
        <v>0</v>
      </c>
      <c r="AW717" s="164">
        <f>IF(A19taxstdlife="n/a","n/a",IF(AW$3&gt;(A19taxstdlife+$E717),((Input!$H$161+Input!$H$127)*$H$7)-SUM($H717:AV717),((Input!$H$161+Input!$H$127)*$H$7)/A19taxstdlife))</f>
        <v>0</v>
      </c>
      <c r="AX717" s="164">
        <f>IF(A19taxstdlife="n/a","n/a",IF(AX$3&gt;(A19taxstdlife+$E717),((Input!$H$161+Input!$H$127)*$H$7)-SUM($H717:AW717),((Input!$H$161+Input!$H$127)*$H$7)/A19taxstdlife))</f>
        <v>0</v>
      </c>
      <c r="AY717" s="164">
        <f>IF(A19taxstdlife="n/a","n/a",IF(AY$3&gt;(A19taxstdlife+$E717),((Input!$H$161+Input!$H$127)*$H$7)-SUM($H717:AX717),((Input!$H$161+Input!$H$127)*$H$7)/A19taxstdlife))</f>
        <v>0</v>
      </c>
      <c r="AZ717" s="164">
        <f>IF(A19taxstdlife="n/a","n/a",IF(AZ$3&gt;(A19taxstdlife+$E717),((Input!$H$161+Input!$H$127)*$H$7)-SUM($H717:AY717),((Input!$H$161+Input!$H$127)*$H$7)/A19taxstdlife))</f>
        <v>0</v>
      </c>
      <c r="BA717" s="164">
        <f>IF(A19taxstdlife="n/a","n/a",IF(BA$3&gt;(A19taxstdlife+$E717),((Input!$H$161+Input!$H$127)*$H$7)-SUM($H717:AZ717),((Input!$H$161+Input!$H$127)*$H$7)/A19taxstdlife))</f>
        <v>0</v>
      </c>
      <c r="BB717" s="164">
        <f>IF(A19taxstdlife="n/a","n/a",IF(BB$3&gt;(A19taxstdlife+$E717),((Input!$H$161+Input!$H$127)*$H$7)-SUM($H717:BA717),((Input!$H$161+Input!$H$127)*$H$7)/A19taxstdlife))</f>
        <v>0</v>
      </c>
      <c r="BC717" s="164">
        <f>IF(A19taxstdlife="n/a","n/a",IF(BC$3&gt;(A19taxstdlife+$E717),((Input!$H$161+Input!$H$127)*$H$7)-SUM($H717:BB717),((Input!$H$161+Input!$H$127)*$H$7)/A19taxstdlife))</f>
        <v>0</v>
      </c>
      <c r="BD717" s="164">
        <f>IF(A19taxstdlife="n/a","n/a",IF(BD$3&gt;(A19taxstdlife+$E717),((Input!$H$161+Input!$H$127)*$H$7)-SUM($H717:BC717),((Input!$H$161+Input!$H$127)*$H$7)/A19taxstdlife))</f>
        <v>0</v>
      </c>
      <c r="BE717" s="164">
        <f>IF(A19taxstdlife="n/a","n/a",IF(BE$3&gt;(A19taxstdlife+$E717),((Input!$H$161+Input!$H$127)*$H$7)-SUM($H717:BD717),((Input!$H$161+Input!$H$127)*$H$7)/A19taxstdlife))</f>
        <v>0</v>
      </c>
      <c r="BF717" s="164">
        <f>IF(A19taxstdlife="n/a","n/a",IF(BF$3&gt;(A19taxstdlife+$E717),((Input!$H$161+Input!$H$127)*$H$7)-SUM($H717:BE717),((Input!$H$161+Input!$H$127)*$H$7)/A19taxstdlife))</f>
        <v>0</v>
      </c>
      <c r="BG717" s="164">
        <f>IF(A19taxstdlife="n/a","n/a",IF(BG$3&gt;(A19taxstdlife+$E717),((Input!$H$161+Input!$H$127)*$H$7)-SUM($H717:BF717),((Input!$H$161+Input!$H$127)*$H$7)/A19taxstdlife))</f>
        <v>0</v>
      </c>
      <c r="BH717" s="164">
        <f>IF(A19taxstdlife="n/a","n/a",IF(BH$3&gt;(A19taxstdlife+$E717),((Input!$H$161+Input!$H$127)*$H$7)-SUM($H717:BG717),((Input!$H$161+Input!$H$127)*$H$7)/A19taxstdlife))</f>
        <v>0</v>
      </c>
      <c r="BI717" s="164">
        <f>IF(A19taxstdlife="n/a","n/a",IF(BI$3&gt;(A19taxstdlife+$E717),((Input!$H$161+Input!$H$127)*$H$7)-SUM($H717:BH717),((Input!$H$161+Input!$H$127)*$H$7)/A19taxstdlife))</f>
        <v>0</v>
      </c>
      <c r="BJ717" s="18"/>
      <c r="BK717" s="18"/>
      <c r="BL717"/>
      <c r="BM717"/>
      <c r="BN717"/>
      <c r="BO717"/>
      <c r="BP717"/>
      <c r="BQ717"/>
      <c r="BR717"/>
      <c r="BS717"/>
      <c r="BT717"/>
      <c r="BU717"/>
      <c r="BV717"/>
      <c r="BW717"/>
      <c r="BX717"/>
      <c r="BY717"/>
      <c r="BZ717"/>
      <c r="CA717"/>
      <c r="CB717"/>
      <c r="CC717"/>
      <c r="CD717"/>
      <c r="CE717"/>
      <c r="CF717"/>
      <c r="CG717"/>
      <c r="CH717"/>
      <c r="CI717"/>
      <c r="CJ717"/>
      <c r="CK717"/>
      <c r="CL717"/>
      <c r="CM717"/>
      <c r="CN717"/>
      <c r="CO717"/>
      <c r="CP717"/>
      <c r="CQ717"/>
      <c r="CR717"/>
      <c r="CS717"/>
      <c r="CT717"/>
      <c r="CU717"/>
      <c r="CV717"/>
      <c r="CW717"/>
      <c r="CX717"/>
      <c r="CY717"/>
      <c r="CZ717"/>
      <c r="DA717"/>
      <c r="DB717"/>
      <c r="DC717"/>
      <c r="DD717"/>
      <c r="DE717"/>
      <c r="DF717"/>
      <c r="DG717"/>
      <c r="DH717"/>
      <c r="DI717"/>
      <c r="DJ717"/>
      <c r="DK717"/>
      <c r="DL717"/>
      <c r="DM717"/>
      <c r="DN717"/>
      <c r="DO717"/>
      <c r="DP717"/>
      <c r="DQ717"/>
      <c r="DR717"/>
      <c r="DS717"/>
      <c r="DT717"/>
      <c r="DU717"/>
      <c r="DV717"/>
      <c r="DW717"/>
      <c r="DX717"/>
      <c r="DY717"/>
      <c r="DZ717"/>
      <c r="EA717"/>
      <c r="EB717"/>
      <c r="EC717"/>
      <c r="ED717"/>
      <c r="EE717"/>
      <c r="EF717"/>
      <c r="EG717"/>
      <c r="EH717"/>
      <c r="EI717"/>
      <c r="EJ717"/>
      <c r="EK717"/>
      <c r="EL717"/>
      <c r="EM717"/>
      <c r="EN717"/>
      <c r="EO717"/>
      <c r="EP717"/>
      <c r="EQ717"/>
      <c r="ER717"/>
      <c r="ES717"/>
      <c r="ET717"/>
      <c r="EU717"/>
      <c r="EV717"/>
      <c r="EW717"/>
      <c r="EX717"/>
      <c r="EY717"/>
      <c r="EZ717"/>
      <c r="FA717"/>
      <c r="FB717"/>
      <c r="FC717"/>
      <c r="FD717"/>
      <c r="FE717"/>
      <c r="FF717"/>
      <c r="FG717"/>
      <c r="FH717"/>
      <c r="FI717"/>
      <c r="FJ717"/>
      <c r="FK717"/>
      <c r="FL717"/>
      <c r="FM717"/>
      <c r="FN717"/>
      <c r="FO717"/>
      <c r="FP717"/>
      <c r="FQ717"/>
      <c r="FR717"/>
      <c r="FS717"/>
      <c r="FT717"/>
      <c r="FU717"/>
      <c r="FV717"/>
      <c r="FW717"/>
      <c r="FX717"/>
      <c r="FY717"/>
      <c r="FZ717"/>
      <c r="GA717"/>
      <c r="GB717"/>
      <c r="GC717"/>
      <c r="GD717"/>
      <c r="GE717"/>
      <c r="GF717"/>
      <c r="GG717"/>
      <c r="GH717"/>
      <c r="GI717"/>
      <c r="GJ717"/>
      <c r="GK717"/>
      <c r="GL717"/>
      <c r="GM717"/>
      <c r="GN717"/>
      <c r="GO717"/>
      <c r="GP717"/>
      <c r="GQ717"/>
      <c r="GR717"/>
      <c r="GS717"/>
      <c r="GT717"/>
      <c r="GU717"/>
      <c r="GV717"/>
      <c r="GW717"/>
      <c r="GX717"/>
      <c r="GY717"/>
      <c r="GZ717"/>
      <c r="HA717"/>
      <c r="HB717"/>
      <c r="HC717"/>
      <c r="HD717"/>
      <c r="HE717"/>
      <c r="HF717"/>
      <c r="HG717"/>
      <c r="HH717"/>
      <c r="HI717"/>
      <c r="HJ717"/>
      <c r="HK717"/>
      <c r="HL717"/>
      <c r="HM717"/>
      <c r="HN717"/>
      <c r="HO717"/>
      <c r="HP717"/>
      <c r="HQ717"/>
      <c r="HR717"/>
      <c r="HS717"/>
      <c r="HT717"/>
      <c r="HU717"/>
      <c r="HV717"/>
      <c r="HW717"/>
      <c r="HX717"/>
      <c r="HY717"/>
      <c r="HZ717"/>
      <c r="IA717"/>
      <c r="IB717"/>
      <c r="IC717"/>
      <c r="ID717"/>
      <c r="IE717"/>
      <c r="IF717"/>
      <c r="IG717"/>
      <c r="IH717"/>
      <c r="II717"/>
      <c r="IJ717"/>
      <c r="IK717"/>
      <c r="IL717"/>
      <c r="IM717"/>
      <c r="IN717"/>
      <c r="IO717"/>
      <c r="IP717"/>
      <c r="IQ717"/>
      <c r="IR717"/>
      <c r="IS717"/>
      <c r="IT717"/>
      <c r="IU717"/>
      <c r="IV717"/>
    </row>
    <row r="718" spans="1:256" s="5" customFormat="1" hidden="1" outlineLevel="2" x14ac:dyDescent="0.2">
      <c r="A718" s="18"/>
      <c r="B718" s="18"/>
      <c r="C718" s="36"/>
      <c r="D718" s="485"/>
      <c r="E718" s="283">
        <v>3</v>
      </c>
      <c r="F718" s="38"/>
      <c r="G718" s="306"/>
      <c r="H718" s="308"/>
      <c r="I718" s="307"/>
      <c r="J718" s="164">
        <f>IF(A19taxstdlife="n/a","n/a",IF(J$3&gt;(A19taxstdlife+$E718),((Input!$I$161+Input!$I$127)*$I$7)-SUM($I718:I718),((Input!$I$161+Input!$I$127)*$I$7)/A19taxstdlife))</f>
        <v>0.11836058060246957</v>
      </c>
      <c r="K718" s="164">
        <f>IF(A19taxstdlife="n/a","n/a",IF(K$3&gt;(A19taxstdlife+$E718),((Input!$I$161+Input!$I$127)*$I$7)-SUM($I718:J718),((Input!$I$161+Input!$I$127)*$I$7)/A19taxstdlife))</f>
        <v>0.11836058060246957</v>
      </c>
      <c r="L718" s="164">
        <f>IF(A19taxstdlife="n/a","n/a",IF(L$3&gt;(A19taxstdlife+$E718),((Input!$I$161+Input!$I$127)*$I$7)-SUM($I718:K718),((Input!$I$161+Input!$I$127)*$I$7)/A19taxstdlife))</f>
        <v>0.11836058060246957</v>
      </c>
      <c r="M718" s="164">
        <f>IF(A19taxstdlife="n/a","n/a",IF(M$3&gt;(A19taxstdlife+$E718),((Input!$I$161+Input!$I$127)*$I$7)-SUM($I718:L718),((Input!$I$161+Input!$I$127)*$I$7)/A19taxstdlife))</f>
        <v>0.11836058060246957</v>
      </c>
      <c r="N718" s="164">
        <f>IF(A19taxstdlife="n/a","n/a",IF(N$3&gt;(A19taxstdlife+$E718),((Input!$I$161+Input!$I$127)*$I$7)-SUM($I718:M718),((Input!$I$161+Input!$I$127)*$I$7)/A19taxstdlife))</f>
        <v>0.11836058060246957</v>
      </c>
      <c r="O718" s="164">
        <f>IF(A19taxstdlife="n/a","n/a",IF(O$3&gt;(A19taxstdlife+$E718),((Input!$I$161+Input!$I$127)*$I$7)-SUM($I718:N718),((Input!$I$161+Input!$I$127)*$I$7)/A19taxstdlife))</f>
        <v>0.11836058060246957</v>
      </c>
      <c r="P718" s="164">
        <f>IF(A19taxstdlife="n/a","n/a",IF(P$3&gt;(A19taxstdlife+$E718),((Input!$I$161+Input!$I$127)*$I$7)-SUM($I718:O718),((Input!$I$161+Input!$I$127)*$I$7)/A19taxstdlife))</f>
        <v>0.11836058060246957</v>
      </c>
      <c r="Q718" s="164">
        <f>IF(A19taxstdlife="n/a","n/a",IF(Q$3&gt;(A19taxstdlife+$E718),((Input!$I$161+Input!$I$127)*$I$7)-SUM($I718:P718),((Input!$I$161+Input!$I$127)*$I$7)/A19taxstdlife))</f>
        <v>0.11836058060246957</v>
      </c>
      <c r="R718" s="164">
        <f>IF(A19taxstdlife="n/a","n/a",IF(R$3&gt;(A19taxstdlife+$E718),((Input!$I$161+Input!$I$127)*$I$7)-SUM($I718:Q718),((Input!$I$161+Input!$I$127)*$I$7)/A19taxstdlife))</f>
        <v>0.11836058060246957</v>
      </c>
      <c r="S718" s="164">
        <f>IF(A19taxstdlife="n/a","n/a",IF(S$3&gt;(A19taxstdlife+$E718),((Input!$I$161+Input!$I$127)*$I$7)-SUM($I718:R718),((Input!$I$161+Input!$I$127)*$I$7)/A19taxstdlife))</f>
        <v>0.11836058060246957</v>
      </c>
      <c r="T718" s="164">
        <f>IF(A19taxstdlife="n/a","n/a",IF(T$3&gt;(A19taxstdlife+$E718),((Input!$I$161+Input!$I$127)*$I$7)-SUM($I718:S718),((Input!$I$161+Input!$I$127)*$I$7)/A19taxstdlife))</f>
        <v>7.1016348361481407E-2</v>
      </c>
      <c r="U718" s="164">
        <f>IF(A19taxstdlife="n/a","n/a",IF(U$3&gt;(A19taxstdlife+$E718),((Input!$I$161+Input!$I$127)*$I$7)-SUM($I718:T718),((Input!$I$161+Input!$I$127)*$I$7)/A19taxstdlife))</f>
        <v>0</v>
      </c>
      <c r="V718" s="164">
        <f>IF(A19taxstdlife="n/a","n/a",IF(V$3&gt;(A19taxstdlife+$E718),((Input!$I$161+Input!$I$127)*$I$7)-SUM($I718:U718),((Input!$I$161+Input!$I$127)*$I$7)/A19taxstdlife))</f>
        <v>0</v>
      </c>
      <c r="W718" s="164">
        <f>IF(A19taxstdlife="n/a","n/a",IF(W$3&gt;(A19taxstdlife+$E718),((Input!$I$161+Input!$I$127)*$I$7)-SUM($I718:V718),((Input!$I$161+Input!$I$127)*$I$7)/A19taxstdlife))</f>
        <v>0</v>
      </c>
      <c r="X718" s="164">
        <f>IF(A19taxstdlife="n/a","n/a",IF(X$3&gt;(A19taxstdlife+$E718),((Input!$I$161+Input!$I$127)*$I$7)-SUM($I718:W718),((Input!$I$161+Input!$I$127)*$I$7)/A19taxstdlife))</f>
        <v>0</v>
      </c>
      <c r="Y718" s="164">
        <f>IF(A19taxstdlife="n/a","n/a",IF(Y$3&gt;(A19taxstdlife+$E718),((Input!$I$161+Input!$I$127)*$I$7)-SUM($I718:X718),((Input!$I$161+Input!$I$127)*$I$7)/A19taxstdlife))</f>
        <v>0</v>
      </c>
      <c r="Z718" s="164">
        <f>IF(A19taxstdlife="n/a","n/a",IF(Z$3&gt;(A19taxstdlife+$E718),((Input!$I$161+Input!$I$127)*$I$7)-SUM($I718:Y718),((Input!$I$161+Input!$I$127)*$I$7)/A19taxstdlife))</f>
        <v>0</v>
      </c>
      <c r="AA718" s="164">
        <f>IF(A19taxstdlife="n/a","n/a",IF(AA$3&gt;(A19taxstdlife+$E718),((Input!$I$161+Input!$I$127)*$I$7)-SUM($I718:Z718),((Input!$I$161+Input!$I$127)*$I$7)/A19taxstdlife))</f>
        <v>0</v>
      </c>
      <c r="AB718" s="164">
        <f>IF(A19taxstdlife="n/a","n/a",IF(AB$3&gt;(A19taxstdlife+$E718),((Input!$I$161+Input!$I$127)*$I$7)-SUM($I718:AA718),((Input!$I$161+Input!$I$127)*$I$7)/A19taxstdlife))</f>
        <v>0</v>
      </c>
      <c r="AC718" s="164">
        <f>IF(A19taxstdlife="n/a","n/a",IF(AC$3&gt;(A19taxstdlife+$E718),((Input!$I$161+Input!$I$127)*$I$7)-SUM($I718:AB718),((Input!$I$161+Input!$I$127)*$I$7)/A19taxstdlife))</f>
        <v>0</v>
      </c>
      <c r="AD718" s="164">
        <f>IF(A19taxstdlife="n/a","n/a",IF(AD$3&gt;(A19taxstdlife+$E718),((Input!$I$161+Input!$I$127)*$I$7)-SUM($I718:AC718),((Input!$I$161+Input!$I$127)*$I$7)/A19taxstdlife))</f>
        <v>0</v>
      </c>
      <c r="AE718" s="164">
        <f>IF(A19taxstdlife="n/a","n/a",IF(AE$3&gt;(A19taxstdlife+$E718),((Input!$I$161+Input!$I$127)*$I$7)-SUM($I718:AD718),((Input!$I$161+Input!$I$127)*$I$7)/A19taxstdlife))</f>
        <v>0</v>
      </c>
      <c r="AF718" s="164">
        <f>IF(A19taxstdlife="n/a","n/a",IF(AF$3&gt;(A19taxstdlife+$E718),((Input!$I$161+Input!$I$127)*$I$7)-SUM($I718:AE718),((Input!$I$161+Input!$I$127)*$I$7)/A19taxstdlife))</f>
        <v>0</v>
      </c>
      <c r="AG718" s="164">
        <f>IF(A19taxstdlife="n/a","n/a",IF(AG$3&gt;(A19taxstdlife+$E718),((Input!$I$161+Input!$I$127)*$I$7)-SUM($I718:AF718),((Input!$I$161+Input!$I$127)*$I$7)/A19taxstdlife))</f>
        <v>0</v>
      </c>
      <c r="AH718" s="164">
        <f>IF(A19taxstdlife="n/a","n/a",IF(AH$3&gt;(A19taxstdlife+$E718),((Input!$I$161+Input!$I$127)*$I$7)-SUM($I718:AG718),((Input!$I$161+Input!$I$127)*$I$7)/A19taxstdlife))</f>
        <v>0</v>
      </c>
      <c r="AI718" s="164">
        <f>IF(A19taxstdlife="n/a","n/a",IF(AI$3&gt;(A19taxstdlife+$E718),((Input!$I$161+Input!$I$127)*$I$7)-SUM($I718:AH718),((Input!$I$161+Input!$I$127)*$I$7)/A19taxstdlife))</f>
        <v>0</v>
      </c>
      <c r="AJ718" s="164">
        <f>IF(A19taxstdlife="n/a","n/a",IF(AJ$3&gt;(A19taxstdlife+$E718),((Input!$I$161+Input!$I$127)*$I$7)-SUM($I718:AI718),((Input!$I$161+Input!$I$127)*$I$7)/A19taxstdlife))</f>
        <v>0</v>
      </c>
      <c r="AK718" s="164">
        <f>IF(A19taxstdlife="n/a","n/a",IF(AK$3&gt;(A19taxstdlife+$E718),((Input!$I$161+Input!$I$127)*$I$7)-SUM($I718:AJ718),((Input!$I$161+Input!$I$127)*$I$7)/A19taxstdlife))</f>
        <v>0</v>
      </c>
      <c r="AL718" s="164">
        <f>IF(A19taxstdlife="n/a","n/a",IF(AL$3&gt;(A19taxstdlife+$E718),((Input!$I$161+Input!$I$127)*$I$7)-SUM($I718:AK718),((Input!$I$161+Input!$I$127)*$I$7)/A19taxstdlife))</f>
        <v>0</v>
      </c>
      <c r="AM718" s="164">
        <f>IF(A19taxstdlife="n/a","n/a",IF(AM$3&gt;(A19taxstdlife+$E718),((Input!$I$161+Input!$I$127)*$I$7)-SUM($I718:AL718),((Input!$I$161+Input!$I$127)*$I$7)/A19taxstdlife))</f>
        <v>0</v>
      </c>
      <c r="AN718" s="164">
        <f>IF(A19taxstdlife="n/a","n/a",IF(AN$3&gt;(A19taxstdlife+$E718),((Input!$I$161+Input!$I$127)*$I$7)-SUM($I718:AM718),((Input!$I$161+Input!$I$127)*$I$7)/A19taxstdlife))</f>
        <v>0</v>
      </c>
      <c r="AO718" s="164">
        <f>IF(A19taxstdlife="n/a","n/a",IF(AO$3&gt;(A19taxstdlife+$E718),((Input!$I$161+Input!$I$127)*$I$7)-SUM($I718:AN718),((Input!$I$161+Input!$I$127)*$I$7)/A19taxstdlife))</f>
        <v>0</v>
      </c>
      <c r="AP718" s="164">
        <f>IF(A19taxstdlife="n/a","n/a",IF(AP$3&gt;(A19taxstdlife+$E718),((Input!$I$161+Input!$I$127)*$I$7)-SUM($I718:AO718),((Input!$I$161+Input!$I$127)*$I$7)/A19taxstdlife))</f>
        <v>0</v>
      </c>
      <c r="AQ718" s="164">
        <f>IF(A19taxstdlife="n/a","n/a",IF(AQ$3&gt;(A19taxstdlife+$E718),((Input!$I$161+Input!$I$127)*$I$7)-SUM($I718:AP718),((Input!$I$161+Input!$I$127)*$I$7)/A19taxstdlife))</f>
        <v>0</v>
      </c>
      <c r="AR718" s="164">
        <f>IF(A19taxstdlife="n/a","n/a",IF(AR$3&gt;(A19taxstdlife+$E718),((Input!$I$161+Input!$I$127)*$I$7)-SUM($I718:AQ718),((Input!$I$161+Input!$I$127)*$I$7)/A19taxstdlife))</f>
        <v>0</v>
      </c>
      <c r="AS718" s="164">
        <f>IF(A19taxstdlife="n/a","n/a",IF(AS$3&gt;(A19taxstdlife+$E718),((Input!$I$161+Input!$I$127)*$I$7)-SUM($I718:AR718),((Input!$I$161+Input!$I$127)*$I$7)/A19taxstdlife))</f>
        <v>0</v>
      </c>
      <c r="AT718" s="164">
        <f>IF(A19taxstdlife="n/a","n/a",IF(AT$3&gt;(A19taxstdlife+$E718),((Input!$I$161+Input!$I$127)*$I$7)-SUM($I718:AS718),((Input!$I$161+Input!$I$127)*$I$7)/A19taxstdlife))</f>
        <v>0</v>
      </c>
      <c r="AU718" s="164">
        <f>IF(A19taxstdlife="n/a","n/a",IF(AU$3&gt;(A19taxstdlife+$E718),((Input!$I$161+Input!$I$127)*$I$7)-SUM($I718:AT718),((Input!$I$161+Input!$I$127)*$I$7)/A19taxstdlife))</f>
        <v>0</v>
      </c>
      <c r="AV718" s="164">
        <f>IF(A19taxstdlife="n/a","n/a",IF(AV$3&gt;(A19taxstdlife+$E718),((Input!$I$161+Input!$I$127)*$I$7)-SUM($I718:AU718),((Input!$I$161+Input!$I$127)*$I$7)/A19taxstdlife))</f>
        <v>0</v>
      </c>
      <c r="AW718" s="164">
        <f>IF(A19taxstdlife="n/a","n/a",IF(AW$3&gt;(A19taxstdlife+$E718),((Input!$I$161+Input!$I$127)*$I$7)-SUM($I718:AV718),((Input!$I$161+Input!$I$127)*$I$7)/A19taxstdlife))</f>
        <v>0</v>
      </c>
      <c r="AX718" s="164">
        <f>IF(A19taxstdlife="n/a","n/a",IF(AX$3&gt;(A19taxstdlife+$E718),((Input!$I$161+Input!$I$127)*$I$7)-SUM($I718:AW718),((Input!$I$161+Input!$I$127)*$I$7)/A19taxstdlife))</f>
        <v>0</v>
      </c>
      <c r="AY718" s="164">
        <f>IF(A19taxstdlife="n/a","n/a",IF(AY$3&gt;(A19taxstdlife+$E718),((Input!$I$161+Input!$I$127)*$I$7)-SUM($I718:AX718),((Input!$I$161+Input!$I$127)*$I$7)/A19taxstdlife))</f>
        <v>0</v>
      </c>
      <c r="AZ718" s="164">
        <f>IF(A19taxstdlife="n/a","n/a",IF(AZ$3&gt;(A19taxstdlife+$E718),((Input!$I$161+Input!$I$127)*$I$7)-SUM($I718:AY718),((Input!$I$161+Input!$I$127)*$I$7)/A19taxstdlife))</f>
        <v>0</v>
      </c>
      <c r="BA718" s="164">
        <f>IF(A19taxstdlife="n/a","n/a",IF(BA$3&gt;(A19taxstdlife+$E718),((Input!$I$161+Input!$I$127)*$I$7)-SUM($I718:AZ718),((Input!$I$161+Input!$I$127)*$I$7)/A19taxstdlife))</f>
        <v>0</v>
      </c>
      <c r="BB718" s="164">
        <f>IF(A19taxstdlife="n/a","n/a",IF(BB$3&gt;(A19taxstdlife+$E718),((Input!$I$161+Input!$I$127)*$I$7)-SUM($I718:BA718),((Input!$I$161+Input!$I$127)*$I$7)/A19taxstdlife))</f>
        <v>0</v>
      </c>
      <c r="BC718" s="164">
        <f>IF(A19taxstdlife="n/a","n/a",IF(BC$3&gt;(A19taxstdlife+$E718),((Input!$I$161+Input!$I$127)*$I$7)-SUM($I718:BB718),((Input!$I$161+Input!$I$127)*$I$7)/A19taxstdlife))</f>
        <v>0</v>
      </c>
      <c r="BD718" s="164">
        <f>IF(A19taxstdlife="n/a","n/a",IF(BD$3&gt;(A19taxstdlife+$E718),((Input!$I$161+Input!$I$127)*$I$7)-SUM($I718:BC718),((Input!$I$161+Input!$I$127)*$I$7)/A19taxstdlife))</f>
        <v>0</v>
      </c>
      <c r="BE718" s="164">
        <f>IF(A19taxstdlife="n/a","n/a",IF(BE$3&gt;(A19taxstdlife+$E718),((Input!$I$161+Input!$I$127)*$I$7)-SUM($I718:BD718),((Input!$I$161+Input!$I$127)*$I$7)/A19taxstdlife))</f>
        <v>0</v>
      </c>
      <c r="BF718" s="164">
        <f>IF(A19taxstdlife="n/a","n/a",IF(BF$3&gt;(A19taxstdlife+$E718),((Input!$I$161+Input!$I$127)*$I$7)-SUM($I718:BE718),((Input!$I$161+Input!$I$127)*$I$7)/A19taxstdlife))</f>
        <v>0</v>
      </c>
      <c r="BG718" s="164">
        <f>IF(A19taxstdlife="n/a","n/a",IF(BG$3&gt;(A19taxstdlife+$E718),((Input!$I$161+Input!$I$127)*$I$7)-SUM($I718:BF718),((Input!$I$161+Input!$I$127)*$I$7)/A19taxstdlife))</f>
        <v>0</v>
      </c>
      <c r="BH718" s="164">
        <f>IF(A19taxstdlife="n/a","n/a",IF(BH$3&gt;(A19taxstdlife+$E718),((Input!$I$161+Input!$I$127)*$I$7)-SUM($I718:BG718),((Input!$I$161+Input!$I$127)*$I$7)/A19taxstdlife))</f>
        <v>0</v>
      </c>
      <c r="BI718" s="164">
        <f>IF(A19taxstdlife="n/a","n/a",IF(BI$3&gt;(A19taxstdlife+$E718),((Input!$I$161+Input!$I$127)*$I$7)-SUM($I718:BH718),((Input!$I$161+Input!$I$127)*$I$7)/A19taxstdlife))</f>
        <v>0</v>
      </c>
      <c r="BJ718" s="18"/>
      <c r="BK718" s="18"/>
      <c r="BL718"/>
      <c r="BM718"/>
      <c r="BN718"/>
      <c r="BO718"/>
      <c r="BP718"/>
      <c r="BQ718"/>
      <c r="BR718"/>
      <c r="BS718"/>
      <c r="BT718"/>
      <c r="BU718"/>
      <c r="BV718"/>
      <c r="BW718"/>
      <c r="BX718"/>
      <c r="BY718"/>
      <c r="BZ718"/>
      <c r="CA718"/>
      <c r="CB718"/>
      <c r="CC718"/>
      <c r="CD718"/>
      <c r="CE718"/>
      <c r="CF718"/>
      <c r="CG718"/>
      <c r="CH718"/>
      <c r="CI718"/>
      <c r="CJ718"/>
      <c r="CK718"/>
      <c r="CL718"/>
      <c r="CM718"/>
      <c r="CN718"/>
      <c r="CO718"/>
      <c r="CP718"/>
      <c r="CQ718"/>
      <c r="CR718"/>
      <c r="CS718"/>
      <c r="CT718"/>
      <c r="CU718"/>
      <c r="CV718"/>
      <c r="CW718"/>
      <c r="CX718"/>
      <c r="CY718"/>
      <c r="CZ718"/>
      <c r="DA718"/>
      <c r="DB718"/>
      <c r="DC718"/>
      <c r="DD718"/>
      <c r="DE718"/>
      <c r="DF718"/>
      <c r="DG718"/>
      <c r="DH718"/>
      <c r="DI718"/>
      <c r="DJ718"/>
      <c r="DK718"/>
      <c r="DL718"/>
      <c r="DM718"/>
      <c r="DN718"/>
      <c r="DO718"/>
      <c r="DP718"/>
      <c r="DQ718"/>
      <c r="DR718"/>
      <c r="DS718"/>
      <c r="DT718"/>
      <c r="DU718"/>
      <c r="DV718"/>
      <c r="DW718"/>
      <c r="DX718"/>
      <c r="DY718"/>
      <c r="DZ718"/>
      <c r="EA718"/>
      <c r="EB718"/>
      <c r="EC718"/>
      <c r="ED718"/>
      <c r="EE718"/>
      <c r="EF718"/>
      <c r="EG718"/>
      <c r="EH718"/>
      <c r="EI718"/>
      <c r="EJ718"/>
      <c r="EK718"/>
      <c r="EL718"/>
      <c r="EM718"/>
      <c r="EN718"/>
      <c r="EO718"/>
      <c r="EP718"/>
      <c r="EQ718"/>
      <c r="ER718"/>
      <c r="ES718"/>
      <c r="ET718"/>
      <c r="EU718"/>
      <c r="EV718"/>
      <c r="EW718"/>
      <c r="EX718"/>
      <c r="EY718"/>
      <c r="EZ718"/>
      <c r="FA718"/>
      <c r="FB718"/>
      <c r="FC718"/>
      <c r="FD718"/>
      <c r="FE718"/>
      <c r="FF718"/>
      <c r="FG718"/>
      <c r="FH718"/>
      <c r="FI718"/>
      <c r="FJ718"/>
      <c r="FK718"/>
      <c r="FL718"/>
      <c r="FM718"/>
      <c r="FN718"/>
      <c r="FO718"/>
      <c r="FP718"/>
      <c r="FQ718"/>
      <c r="FR718"/>
      <c r="FS718"/>
      <c r="FT718"/>
      <c r="FU718"/>
      <c r="FV718"/>
      <c r="FW718"/>
      <c r="FX718"/>
      <c r="FY718"/>
      <c r="FZ718"/>
      <c r="GA718"/>
      <c r="GB718"/>
      <c r="GC718"/>
      <c r="GD718"/>
      <c r="GE718"/>
      <c r="GF718"/>
      <c r="GG718"/>
      <c r="GH718"/>
      <c r="GI718"/>
      <c r="GJ718"/>
      <c r="GK718"/>
      <c r="GL718"/>
      <c r="GM718"/>
      <c r="GN718"/>
      <c r="GO718"/>
      <c r="GP718"/>
      <c r="GQ718"/>
      <c r="GR718"/>
      <c r="GS718"/>
      <c r="GT718"/>
      <c r="GU718"/>
      <c r="GV718"/>
      <c r="GW718"/>
      <c r="GX718"/>
      <c r="GY718"/>
      <c r="GZ718"/>
      <c r="HA718"/>
      <c r="HB718"/>
      <c r="HC718"/>
      <c r="HD718"/>
      <c r="HE718"/>
      <c r="HF718"/>
      <c r="HG718"/>
      <c r="HH718"/>
      <c r="HI718"/>
      <c r="HJ718"/>
      <c r="HK718"/>
      <c r="HL718"/>
      <c r="HM718"/>
      <c r="HN718"/>
      <c r="HO718"/>
      <c r="HP718"/>
      <c r="HQ718"/>
      <c r="HR718"/>
      <c r="HS718"/>
      <c r="HT718"/>
      <c r="HU718"/>
      <c r="HV718"/>
      <c r="HW718"/>
      <c r="HX718"/>
      <c r="HY718"/>
      <c r="HZ718"/>
      <c r="IA718"/>
      <c r="IB718"/>
      <c r="IC718"/>
      <c r="ID718"/>
      <c r="IE718"/>
      <c r="IF718"/>
      <c r="IG718"/>
      <c r="IH718"/>
      <c r="II718"/>
      <c r="IJ718"/>
      <c r="IK718"/>
      <c r="IL718"/>
      <c r="IM718"/>
      <c r="IN718"/>
      <c r="IO718"/>
      <c r="IP718"/>
      <c r="IQ718"/>
      <c r="IR718"/>
      <c r="IS718"/>
      <c r="IT718"/>
      <c r="IU718"/>
      <c r="IV718"/>
    </row>
    <row r="719" spans="1:256" s="5" customFormat="1" hidden="1" outlineLevel="2" x14ac:dyDescent="0.2">
      <c r="A719" s="18"/>
      <c r="B719" s="18"/>
      <c r="C719" s="36"/>
      <c r="D719" s="485"/>
      <c r="E719" s="283">
        <v>4</v>
      </c>
      <c r="F719" s="38"/>
      <c r="G719" s="306"/>
      <c r="H719" s="308"/>
      <c r="I719" s="308"/>
      <c r="J719" s="307"/>
      <c r="K719" s="164">
        <f>IF(A19taxstdlife="n/a","n/a",IF(K$3&gt;(A19taxstdlife+$E719),((Input!$J$161+Input!$J$127)*$J$7)-SUM($J719:J719),((Input!$J$161+Input!$J$127)*$J$7)/A19taxstdlife))</f>
        <v>0.12249976629821507</v>
      </c>
      <c r="L719" s="164">
        <f>IF(A19taxstdlife="n/a","n/a",IF(L$3&gt;(A19taxstdlife+$E719),((Input!$J$161+Input!$J$127)*$J$7)-SUM($J719:K719),((Input!$J$161+Input!$J$127)*$J$7)/A19taxstdlife))</f>
        <v>0.12249976629821507</v>
      </c>
      <c r="M719" s="164">
        <f>IF(A19taxstdlife="n/a","n/a",IF(M$3&gt;(A19taxstdlife+$E719),((Input!$J$161+Input!$J$127)*$J$7)-SUM($J719:L719),((Input!$J$161+Input!$J$127)*$J$7)/A19taxstdlife))</f>
        <v>0.12249976629821507</v>
      </c>
      <c r="N719" s="164">
        <f>IF(A19taxstdlife="n/a","n/a",IF(N$3&gt;(A19taxstdlife+$E719),((Input!$J$161+Input!$J$127)*$J$7)-SUM($J719:M719),((Input!$J$161+Input!$J$127)*$J$7)/A19taxstdlife))</f>
        <v>0.12249976629821507</v>
      </c>
      <c r="O719" s="164">
        <f>IF(A19taxstdlife="n/a","n/a",IF(O$3&gt;(A19taxstdlife+$E719),((Input!$J$161+Input!$J$127)*$J$7)-SUM($J719:N719),((Input!$J$161+Input!$J$127)*$J$7)/A19taxstdlife))</f>
        <v>0.12249976629821507</v>
      </c>
      <c r="P719" s="164">
        <f>IF(A19taxstdlife="n/a","n/a",IF(P$3&gt;(A19taxstdlife+$E719),((Input!$J$161+Input!$J$127)*$J$7)-SUM($J719:O719),((Input!$J$161+Input!$J$127)*$J$7)/A19taxstdlife))</f>
        <v>0.12249976629821507</v>
      </c>
      <c r="Q719" s="164">
        <f>IF(A19taxstdlife="n/a","n/a",IF(Q$3&gt;(A19taxstdlife+$E719),((Input!$J$161+Input!$J$127)*$J$7)-SUM($J719:P719),((Input!$J$161+Input!$J$127)*$J$7)/A19taxstdlife))</f>
        <v>0.12249976629821507</v>
      </c>
      <c r="R719" s="164">
        <f>IF(A19taxstdlife="n/a","n/a",IF(R$3&gt;(A19taxstdlife+$E719),((Input!$J$161+Input!$J$127)*$J$7)-SUM($J719:Q719),((Input!$J$161+Input!$J$127)*$J$7)/A19taxstdlife))</f>
        <v>0.12249976629821507</v>
      </c>
      <c r="S719" s="164">
        <f>IF(A19taxstdlife="n/a","n/a",IF(S$3&gt;(A19taxstdlife+$E719),((Input!$J$161+Input!$J$127)*$J$7)-SUM($J719:R719),((Input!$J$161+Input!$J$127)*$J$7)/A19taxstdlife))</f>
        <v>0.12249976629821507</v>
      </c>
      <c r="T719" s="164">
        <f>IF(A19taxstdlife="n/a","n/a",IF(T$3&gt;(A19taxstdlife+$E719),((Input!$J$161+Input!$J$127)*$J$7)-SUM($J719:S719),((Input!$J$161+Input!$J$127)*$J$7)/A19taxstdlife))</f>
        <v>0.12249976629821507</v>
      </c>
      <c r="U719" s="164">
        <f>IF(A19taxstdlife="n/a","n/a",IF(U$3&gt;(A19taxstdlife+$E719),((Input!$J$161+Input!$J$127)*$J$7)-SUM($J719:T719),((Input!$J$161+Input!$J$127)*$J$7)/A19taxstdlife))</f>
        <v>7.3499859778929366E-2</v>
      </c>
      <c r="V719" s="164">
        <f>IF(A19taxstdlife="n/a","n/a",IF(V$3&gt;(A19taxstdlife+$E719),((Input!$J$161+Input!$J$127)*$J$7)-SUM($J719:U719),((Input!$J$161+Input!$J$127)*$J$7)/A19taxstdlife))</f>
        <v>0</v>
      </c>
      <c r="W719" s="164">
        <f>IF(A19taxstdlife="n/a","n/a",IF(W$3&gt;(A19taxstdlife+$E719),((Input!$J$161+Input!$J$127)*$J$7)-SUM($J719:V719),((Input!$J$161+Input!$J$127)*$J$7)/A19taxstdlife))</f>
        <v>0</v>
      </c>
      <c r="X719" s="164">
        <f>IF(A19taxstdlife="n/a","n/a",IF(X$3&gt;(A19taxstdlife+$E719),((Input!$J$161+Input!$J$127)*$J$7)-SUM($J719:W719),((Input!$J$161+Input!$J$127)*$J$7)/A19taxstdlife))</f>
        <v>0</v>
      </c>
      <c r="Y719" s="164">
        <f>IF(A19taxstdlife="n/a","n/a",IF(Y$3&gt;(A19taxstdlife+$E719),((Input!$J$161+Input!$J$127)*$J$7)-SUM($J719:X719),((Input!$J$161+Input!$J$127)*$J$7)/A19taxstdlife))</f>
        <v>0</v>
      </c>
      <c r="Z719" s="164">
        <f>IF(A19taxstdlife="n/a","n/a",IF(Z$3&gt;(A19taxstdlife+$E719),((Input!$J$161+Input!$J$127)*$J$7)-SUM($J719:Y719),((Input!$J$161+Input!$J$127)*$J$7)/A19taxstdlife))</f>
        <v>0</v>
      </c>
      <c r="AA719" s="164">
        <f>IF(A19taxstdlife="n/a","n/a",IF(AA$3&gt;(A19taxstdlife+$E719),((Input!$J$161+Input!$J$127)*$J$7)-SUM($J719:Z719),((Input!$J$161+Input!$J$127)*$J$7)/A19taxstdlife))</f>
        <v>0</v>
      </c>
      <c r="AB719" s="164">
        <f>IF(A19taxstdlife="n/a","n/a",IF(AB$3&gt;(A19taxstdlife+$E719),((Input!$J$161+Input!$J$127)*$J$7)-SUM($J719:AA719),((Input!$J$161+Input!$J$127)*$J$7)/A19taxstdlife))</f>
        <v>0</v>
      </c>
      <c r="AC719" s="164">
        <f>IF(A19taxstdlife="n/a","n/a",IF(AC$3&gt;(A19taxstdlife+$E719),((Input!$J$161+Input!$J$127)*$J$7)-SUM($J719:AB719),((Input!$J$161+Input!$J$127)*$J$7)/A19taxstdlife))</f>
        <v>0</v>
      </c>
      <c r="AD719" s="164">
        <f>IF(A19taxstdlife="n/a","n/a",IF(AD$3&gt;(A19taxstdlife+$E719),((Input!$J$161+Input!$J$127)*$J$7)-SUM($J719:AC719),((Input!$J$161+Input!$J$127)*$J$7)/A19taxstdlife))</f>
        <v>0</v>
      </c>
      <c r="AE719" s="164">
        <f>IF(A19taxstdlife="n/a","n/a",IF(AE$3&gt;(A19taxstdlife+$E719),((Input!$J$161+Input!$J$127)*$J$7)-SUM($J719:AD719),((Input!$J$161+Input!$J$127)*$J$7)/A19taxstdlife))</f>
        <v>0</v>
      </c>
      <c r="AF719" s="164">
        <f>IF(A19taxstdlife="n/a","n/a",IF(AF$3&gt;(A19taxstdlife+$E719),((Input!$J$161+Input!$J$127)*$J$7)-SUM($J719:AE719),((Input!$J$161+Input!$J$127)*$J$7)/A19taxstdlife))</f>
        <v>0</v>
      </c>
      <c r="AG719" s="164">
        <f>IF(A19taxstdlife="n/a","n/a",IF(AG$3&gt;(A19taxstdlife+$E719),((Input!$J$161+Input!$J$127)*$J$7)-SUM($J719:AF719),((Input!$J$161+Input!$J$127)*$J$7)/A19taxstdlife))</f>
        <v>0</v>
      </c>
      <c r="AH719" s="164">
        <f>IF(A19taxstdlife="n/a","n/a",IF(AH$3&gt;(A19taxstdlife+$E719),((Input!$J$161+Input!$J$127)*$J$7)-SUM($J719:AG719),((Input!$J$161+Input!$J$127)*$J$7)/A19taxstdlife))</f>
        <v>0</v>
      </c>
      <c r="AI719" s="164">
        <f>IF(A19taxstdlife="n/a","n/a",IF(AI$3&gt;(A19taxstdlife+$E719),((Input!$J$161+Input!$J$127)*$J$7)-SUM($J719:AH719),((Input!$J$161+Input!$J$127)*$J$7)/A19taxstdlife))</f>
        <v>0</v>
      </c>
      <c r="AJ719" s="164">
        <f>IF(A19taxstdlife="n/a","n/a",IF(AJ$3&gt;(A19taxstdlife+$E719),((Input!$J$161+Input!$J$127)*$J$7)-SUM($J719:AI719),((Input!$J$161+Input!$J$127)*$J$7)/A19taxstdlife))</f>
        <v>0</v>
      </c>
      <c r="AK719" s="164">
        <f>IF(A19taxstdlife="n/a","n/a",IF(AK$3&gt;(A19taxstdlife+$E719),((Input!$J$161+Input!$J$127)*$J$7)-SUM($J719:AJ719),((Input!$J$161+Input!$J$127)*$J$7)/A19taxstdlife))</f>
        <v>0</v>
      </c>
      <c r="AL719" s="164">
        <f>IF(A19taxstdlife="n/a","n/a",IF(AL$3&gt;(A19taxstdlife+$E719),((Input!$J$161+Input!$J$127)*$J$7)-SUM($J719:AK719),((Input!$J$161+Input!$J$127)*$J$7)/A19taxstdlife))</f>
        <v>0</v>
      </c>
      <c r="AM719" s="164">
        <f>IF(A19taxstdlife="n/a","n/a",IF(AM$3&gt;(A19taxstdlife+$E719),((Input!$J$161+Input!$J$127)*$J$7)-SUM($J719:AL719),((Input!$J$161+Input!$J$127)*$J$7)/A19taxstdlife))</f>
        <v>0</v>
      </c>
      <c r="AN719" s="164">
        <f>IF(A19taxstdlife="n/a","n/a",IF(AN$3&gt;(A19taxstdlife+$E719),((Input!$J$161+Input!$J$127)*$J$7)-SUM($J719:AM719),((Input!$J$161+Input!$J$127)*$J$7)/A19taxstdlife))</f>
        <v>0</v>
      </c>
      <c r="AO719" s="164">
        <f>IF(A19taxstdlife="n/a","n/a",IF(AO$3&gt;(A19taxstdlife+$E719),((Input!$J$161+Input!$J$127)*$J$7)-SUM($J719:AN719),((Input!$J$161+Input!$J$127)*$J$7)/A19taxstdlife))</f>
        <v>0</v>
      </c>
      <c r="AP719" s="164">
        <f>IF(A19taxstdlife="n/a","n/a",IF(AP$3&gt;(A19taxstdlife+$E719),((Input!$J$161+Input!$J$127)*$J$7)-SUM($J719:AO719),((Input!$J$161+Input!$J$127)*$J$7)/A19taxstdlife))</f>
        <v>0</v>
      </c>
      <c r="AQ719" s="164">
        <f>IF(A19taxstdlife="n/a","n/a",IF(AQ$3&gt;(A19taxstdlife+$E719),((Input!$J$161+Input!$J$127)*$J$7)-SUM($J719:AP719),((Input!$J$161+Input!$J$127)*$J$7)/A19taxstdlife))</f>
        <v>0</v>
      </c>
      <c r="AR719" s="164">
        <f>IF(A19taxstdlife="n/a","n/a",IF(AR$3&gt;(A19taxstdlife+$E719),((Input!$J$161+Input!$J$127)*$J$7)-SUM($J719:AQ719),((Input!$J$161+Input!$J$127)*$J$7)/A19taxstdlife))</f>
        <v>0</v>
      </c>
      <c r="AS719" s="164">
        <f>IF(A19taxstdlife="n/a","n/a",IF(AS$3&gt;(A19taxstdlife+$E719),((Input!$J$161+Input!$J$127)*$J$7)-SUM($J719:AR719),((Input!$J$161+Input!$J$127)*$J$7)/A19taxstdlife))</f>
        <v>0</v>
      </c>
      <c r="AT719" s="164">
        <f>IF(A19taxstdlife="n/a","n/a",IF(AT$3&gt;(A19taxstdlife+$E719),((Input!$J$161+Input!$J$127)*$J$7)-SUM($J719:AS719),((Input!$J$161+Input!$J$127)*$J$7)/A19taxstdlife))</f>
        <v>0</v>
      </c>
      <c r="AU719" s="164">
        <f>IF(A19taxstdlife="n/a","n/a",IF(AU$3&gt;(A19taxstdlife+$E719),((Input!$J$161+Input!$J$127)*$J$7)-SUM($J719:AT719),((Input!$J$161+Input!$J$127)*$J$7)/A19taxstdlife))</f>
        <v>0</v>
      </c>
      <c r="AV719" s="164">
        <f>IF(A19taxstdlife="n/a","n/a",IF(AV$3&gt;(A19taxstdlife+$E719),((Input!$J$161+Input!$J$127)*$J$7)-SUM($J719:AU719),((Input!$J$161+Input!$J$127)*$J$7)/A19taxstdlife))</f>
        <v>0</v>
      </c>
      <c r="AW719" s="164">
        <f>IF(A19taxstdlife="n/a","n/a",IF(AW$3&gt;(A19taxstdlife+$E719),((Input!$J$161+Input!$J$127)*$J$7)-SUM($J719:AV719),((Input!$J$161+Input!$J$127)*$J$7)/A19taxstdlife))</f>
        <v>0</v>
      </c>
      <c r="AX719" s="164">
        <f>IF(A19taxstdlife="n/a","n/a",IF(AX$3&gt;(A19taxstdlife+$E719),((Input!$J$161+Input!$J$127)*$J$7)-SUM($J719:AW719),((Input!$J$161+Input!$J$127)*$J$7)/A19taxstdlife))</f>
        <v>0</v>
      </c>
      <c r="AY719" s="164">
        <f>IF(A19taxstdlife="n/a","n/a",IF(AY$3&gt;(A19taxstdlife+$E719),((Input!$J$161+Input!$J$127)*$J$7)-SUM($J719:AX719),((Input!$J$161+Input!$J$127)*$J$7)/A19taxstdlife))</f>
        <v>0</v>
      </c>
      <c r="AZ719" s="164">
        <f>IF(A19taxstdlife="n/a","n/a",IF(AZ$3&gt;(A19taxstdlife+$E719),((Input!$J$161+Input!$J$127)*$J$7)-SUM($J719:AY719),((Input!$J$161+Input!$J$127)*$J$7)/A19taxstdlife))</f>
        <v>0</v>
      </c>
      <c r="BA719" s="164">
        <f>IF(A19taxstdlife="n/a","n/a",IF(BA$3&gt;(A19taxstdlife+$E719),((Input!$J$161+Input!$J$127)*$J$7)-SUM($J719:AZ719),((Input!$J$161+Input!$J$127)*$J$7)/A19taxstdlife))</f>
        <v>0</v>
      </c>
      <c r="BB719" s="164">
        <f>IF(A19taxstdlife="n/a","n/a",IF(BB$3&gt;(A19taxstdlife+$E719),((Input!$J$161+Input!$J$127)*$J$7)-SUM($J719:BA719),((Input!$J$161+Input!$J$127)*$J$7)/A19taxstdlife))</f>
        <v>0</v>
      </c>
      <c r="BC719" s="164">
        <f>IF(A19taxstdlife="n/a","n/a",IF(BC$3&gt;(A19taxstdlife+$E719),((Input!$J$161+Input!$J$127)*$J$7)-SUM($J719:BB719),((Input!$J$161+Input!$J$127)*$J$7)/A19taxstdlife))</f>
        <v>0</v>
      </c>
      <c r="BD719" s="164">
        <f>IF(A19taxstdlife="n/a","n/a",IF(BD$3&gt;(A19taxstdlife+$E719),((Input!$J$161+Input!$J$127)*$J$7)-SUM($J719:BC719),((Input!$J$161+Input!$J$127)*$J$7)/A19taxstdlife))</f>
        <v>0</v>
      </c>
      <c r="BE719" s="164">
        <f>IF(A19taxstdlife="n/a","n/a",IF(BE$3&gt;(A19taxstdlife+$E719),((Input!$J$161+Input!$J$127)*$J$7)-SUM($J719:BD719),((Input!$J$161+Input!$J$127)*$J$7)/A19taxstdlife))</f>
        <v>0</v>
      </c>
      <c r="BF719" s="164">
        <f>IF(A19taxstdlife="n/a","n/a",IF(BF$3&gt;(A19taxstdlife+$E719),((Input!$J$161+Input!$J$127)*$J$7)-SUM($J719:BE719),((Input!$J$161+Input!$J$127)*$J$7)/A19taxstdlife))</f>
        <v>0</v>
      </c>
      <c r="BG719" s="164">
        <f>IF(A19taxstdlife="n/a","n/a",IF(BG$3&gt;(A19taxstdlife+$E719),((Input!$J$161+Input!$J$127)*$J$7)-SUM($J719:BF719),((Input!$J$161+Input!$J$127)*$J$7)/A19taxstdlife))</f>
        <v>0</v>
      </c>
      <c r="BH719" s="164">
        <f>IF(A19taxstdlife="n/a","n/a",IF(BH$3&gt;(A19taxstdlife+$E719),((Input!$J$161+Input!$J$127)*$J$7)-SUM($J719:BG719),((Input!$J$161+Input!$J$127)*$J$7)/A19taxstdlife))</f>
        <v>0</v>
      </c>
      <c r="BI719" s="164">
        <f>IF(A19taxstdlife="n/a","n/a",IF(BI$3&gt;(A19taxstdlife+$E719),((Input!$J$161+Input!$J$127)*$J$7)-SUM($J719:BH719),((Input!$J$161+Input!$J$127)*$J$7)/A19taxstdlife))</f>
        <v>0</v>
      </c>
      <c r="BJ719" s="18"/>
      <c r="BK719" s="18"/>
      <c r="BL719"/>
      <c r="BM719"/>
      <c r="BN719"/>
      <c r="BO719"/>
      <c r="BP719"/>
      <c r="BQ719"/>
      <c r="BR719"/>
      <c r="BS719"/>
      <c r="BT719"/>
      <c r="BU719"/>
      <c r="BV719"/>
      <c r="BW719"/>
      <c r="BX719"/>
      <c r="BY719"/>
      <c r="BZ719"/>
      <c r="CA719"/>
      <c r="CB719"/>
      <c r="CC719"/>
      <c r="CD719"/>
      <c r="CE719"/>
      <c r="CF719"/>
      <c r="CG719"/>
      <c r="CH719"/>
      <c r="CI719"/>
      <c r="CJ719"/>
      <c r="CK719"/>
      <c r="CL719"/>
      <c r="CM719"/>
      <c r="CN719"/>
      <c r="CO719"/>
      <c r="CP719"/>
      <c r="CQ719"/>
      <c r="CR719"/>
      <c r="CS719"/>
      <c r="CT719"/>
      <c r="CU719"/>
      <c r="CV719"/>
      <c r="CW719"/>
      <c r="CX719"/>
      <c r="CY719"/>
      <c r="CZ719"/>
      <c r="DA719"/>
      <c r="DB719"/>
      <c r="DC719"/>
      <c r="DD719"/>
      <c r="DE719"/>
      <c r="DF719"/>
      <c r="DG719"/>
      <c r="DH719"/>
      <c r="DI719"/>
      <c r="DJ719"/>
      <c r="DK719"/>
      <c r="DL719"/>
      <c r="DM719"/>
      <c r="DN719"/>
      <c r="DO719"/>
      <c r="DP719"/>
      <c r="DQ719"/>
      <c r="DR719"/>
      <c r="DS719"/>
      <c r="DT719"/>
      <c r="DU719"/>
      <c r="DV719"/>
      <c r="DW719"/>
      <c r="DX719"/>
      <c r="DY719"/>
      <c r="DZ719"/>
      <c r="EA719"/>
      <c r="EB719"/>
      <c r="EC719"/>
      <c r="ED719"/>
      <c r="EE719"/>
      <c r="EF719"/>
      <c r="EG719"/>
      <c r="EH719"/>
      <c r="EI719"/>
      <c r="EJ719"/>
      <c r="EK719"/>
      <c r="EL719"/>
      <c r="EM719"/>
      <c r="EN719"/>
      <c r="EO719"/>
      <c r="EP719"/>
      <c r="EQ719"/>
      <c r="ER719"/>
      <c r="ES719"/>
      <c r="ET719"/>
      <c r="EU719"/>
      <c r="EV719"/>
      <c r="EW719"/>
      <c r="EX719"/>
      <c r="EY719"/>
      <c r="EZ719"/>
      <c r="FA719"/>
      <c r="FB719"/>
      <c r="FC719"/>
      <c r="FD719"/>
      <c r="FE719"/>
      <c r="FF719"/>
      <c r="FG719"/>
      <c r="FH719"/>
      <c r="FI719"/>
      <c r="FJ719"/>
      <c r="FK719"/>
      <c r="FL719"/>
      <c r="FM719"/>
      <c r="FN719"/>
      <c r="FO719"/>
      <c r="FP719"/>
      <c r="FQ719"/>
      <c r="FR719"/>
      <c r="FS719"/>
      <c r="FT719"/>
      <c r="FU719"/>
      <c r="FV719"/>
      <c r="FW719"/>
      <c r="FX719"/>
      <c r="FY719"/>
      <c r="FZ719"/>
      <c r="GA719"/>
      <c r="GB719"/>
      <c r="GC719"/>
      <c r="GD719"/>
      <c r="GE719"/>
      <c r="GF719"/>
      <c r="GG719"/>
      <c r="GH719"/>
      <c r="GI719"/>
      <c r="GJ719"/>
      <c r="GK719"/>
      <c r="GL719"/>
      <c r="GM719"/>
      <c r="GN719"/>
      <c r="GO719"/>
      <c r="GP719"/>
      <c r="GQ719"/>
      <c r="GR719"/>
      <c r="GS719"/>
      <c r="GT719"/>
      <c r="GU719"/>
      <c r="GV719"/>
      <c r="GW719"/>
      <c r="GX719"/>
      <c r="GY719"/>
      <c r="GZ719"/>
      <c r="HA719"/>
      <c r="HB719"/>
      <c r="HC719"/>
      <c r="HD719"/>
      <c r="HE719"/>
      <c r="HF719"/>
      <c r="HG719"/>
      <c r="HH719"/>
      <c r="HI719"/>
      <c r="HJ719"/>
      <c r="HK719"/>
      <c r="HL719"/>
      <c r="HM719"/>
      <c r="HN719"/>
      <c r="HO719"/>
      <c r="HP719"/>
      <c r="HQ719"/>
      <c r="HR719"/>
      <c r="HS719"/>
      <c r="HT719"/>
      <c r="HU719"/>
      <c r="HV719"/>
      <c r="HW719"/>
      <c r="HX719"/>
      <c r="HY719"/>
      <c r="HZ719"/>
      <c r="IA719"/>
      <c r="IB719"/>
      <c r="IC719"/>
      <c r="ID719"/>
      <c r="IE719"/>
      <c r="IF719"/>
      <c r="IG719"/>
      <c r="IH719"/>
      <c r="II719"/>
      <c r="IJ719"/>
      <c r="IK719"/>
      <c r="IL719"/>
      <c r="IM719"/>
      <c r="IN719"/>
      <c r="IO719"/>
      <c r="IP719"/>
      <c r="IQ719"/>
      <c r="IR719"/>
      <c r="IS719"/>
      <c r="IT719"/>
      <c r="IU719"/>
      <c r="IV719"/>
    </row>
    <row r="720" spans="1:256" s="5" customFormat="1" hidden="1" outlineLevel="2" x14ac:dyDescent="0.2">
      <c r="A720" s="18"/>
      <c r="B720" s="18"/>
      <c r="C720" s="36"/>
      <c r="D720" s="485"/>
      <c r="E720" s="283">
        <v>5</v>
      </c>
      <c r="F720" s="38"/>
      <c r="G720" s="306"/>
      <c r="H720" s="308"/>
      <c r="I720" s="308"/>
      <c r="J720" s="308"/>
      <c r="K720" s="307"/>
      <c r="L720" s="164">
        <f>IF(A19taxstdlife="n/a","n/a",IF(L$3&gt;(A19taxstdlife+$E720),((Input!$K$161+Input!$K$127)*$K$7)-SUM($K720:K720),((Input!$K$161+Input!$K$127)*$K$7)/A19taxstdlife))</f>
        <v>0.15271882957538033</v>
      </c>
      <c r="M720" s="164">
        <f>IF(A19taxstdlife="n/a","n/a",IF(M$3&gt;(A19taxstdlife+$E720),((Input!$K$161+Input!$K$127)*$K$7)-SUM($K720:L720),((Input!$K$161+Input!$K$127)*$K$7)/A19taxstdlife))</f>
        <v>0.15271882957538033</v>
      </c>
      <c r="N720" s="164">
        <f>IF(A19taxstdlife="n/a","n/a",IF(N$3&gt;(A19taxstdlife+$E720),((Input!$K$161+Input!$K$127)*$K$7)-SUM($K720:M720),((Input!$K$161+Input!$K$127)*$K$7)/A19taxstdlife))</f>
        <v>0.15271882957538033</v>
      </c>
      <c r="O720" s="164">
        <f>IF(A19taxstdlife="n/a","n/a",IF(O$3&gt;(A19taxstdlife+$E720),((Input!$K$161+Input!$K$127)*$K$7)-SUM($K720:N720),((Input!$K$161+Input!$K$127)*$K$7)/A19taxstdlife))</f>
        <v>0.15271882957538033</v>
      </c>
      <c r="P720" s="164">
        <f>IF(A19taxstdlife="n/a","n/a",IF(P$3&gt;(A19taxstdlife+$E720),((Input!$K$161+Input!$K$127)*$K$7)-SUM($K720:O720),((Input!$K$161+Input!$K$127)*$K$7)/A19taxstdlife))</f>
        <v>0.15271882957538033</v>
      </c>
      <c r="Q720" s="164">
        <f>IF(A19taxstdlife="n/a","n/a",IF(Q$3&gt;(A19taxstdlife+$E720),((Input!$K$161+Input!$K$127)*$K$7)-SUM($K720:P720),((Input!$K$161+Input!$K$127)*$K$7)/A19taxstdlife))</f>
        <v>0.15271882957538033</v>
      </c>
      <c r="R720" s="164">
        <f>IF(A19taxstdlife="n/a","n/a",IF(R$3&gt;(A19taxstdlife+$E720),((Input!$K$161+Input!$K$127)*$K$7)-SUM($K720:Q720),((Input!$K$161+Input!$K$127)*$K$7)/A19taxstdlife))</f>
        <v>0.15271882957538033</v>
      </c>
      <c r="S720" s="164">
        <f>IF(A19taxstdlife="n/a","n/a",IF(S$3&gt;(A19taxstdlife+$E720),((Input!$K$161+Input!$K$127)*$K$7)-SUM($K720:R720),((Input!$K$161+Input!$K$127)*$K$7)/A19taxstdlife))</f>
        <v>0.15271882957538033</v>
      </c>
      <c r="T720" s="164">
        <f>IF(A19taxstdlife="n/a","n/a",IF(T$3&gt;(A19taxstdlife+$E720),((Input!$K$161+Input!$K$127)*$K$7)-SUM($K720:S720),((Input!$K$161+Input!$K$127)*$K$7)/A19taxstdlife))</f>
        <v>0.15271882957538033</v>
      </c>
      <c r="U720" s="164">
        <f>IF(A19taxstdlife="n/a","n/a",IF(U$3&gt;(A19taxstdlife+$E720),((Input!$K$161+Input!$K$127)*$K$7)-SUM($K720:T720),((Input!$K$161+Input!$K$127)*$K$7)/A19taxstdlife))</f>
        <v>0.15271882957538033</v>
      </c>
      <c r="V720" s="164">
        <f>IF(A19taxstdlife="n/a","n/a",IF(V$3&gt;(A19taxstdlife+$E720),((Input!$K$161+Input!$K$127)*$K$7)-SUM($K720:U720),((Input!$K$161+Input!$K$127)*$K$7)/A19taxstdlife))</f>
        <v>9.1631297745228268E-2</v>
      </c>
      <c r="W720" s="164">
        <f>IF(A19taxstdlife="n/a","n/a",IF(W$3&gt;(A19taxstdlife+$E720),((Input!$K$161+Input!$K$127)*$K$7)-SUM($K720:V720),((Input!$K$161+Input!$K$127)*$K$7)/A19taxstdlife))</f>
        <v>0</v>
      </c>
      <c r="X720" s="164">
        <f>IF(A19taxstdlife="n/a","n/a",IF(X$3&gt;(A19taxstdlife+$E720),((Input!$K$161+Input!$K$127)*$K$7)-SUM($K720:W720),((Input!$K$161+Input!$K$127)*$K$7)/A19taxstdlife))</f>
        <v>0</v>
      </c>
      <c r="Y720" s="164">
        <f>IF(A19taxstdlife="n/a","n/a",IF(Y$3&gt;(A19taxstdlife+$E720),((Input!$K$161+Input!$K$127)*$K$7)-SUM($K720:X720),((Input!$K$161+Input!$K$127)*$K$7)/A19taxstdlife))</f>
        <v>0</v>
      </c>
      <c r="Z720" s="164">
        <f>IF(A19taxstdlife="n/a","n/a",IF(Z$3&gt;(A19taxstdlife+$E720),((Input!$K$161+Input!$K$127)*$K$7)-SUM($K720:Y720),((Input!$K$161+Input!$K$127)*$K$7)/A19taxstdlife))</f>
        <v>0</v>
      </c>
      <c r="AA720" s="164">
        <f>IF(A19taxstdlife="n/a","n/a",IF(AA$3&gt;(A19taxstdlife+$E720),((Input!$K$161+Input!$K$127)*$K$7)-SUM($K720:Z720),((Input!$K$161+Input!$K$127)*$K$7)/A19taxstdlife))</f>
        <v>0</v>
      </c>
      <c r="AB720" s="164">
        <f>IF(A19taxstdlife="n/a","n/a",IF(AB$3&gt;(A19taxstdlife+$E720),((Input!$K$161+Input!$K$127)*$K$7)-SUM($K720:AA720),((Input!$K$161+Input!$K$127)*$K$7)/A19taxstdlife))</f>
        <v>0</v>
      </c>
      <c r="AC720" s="164">
        <f>IF(A19taxstdlife="n/a","n/a",IF(AC$3&gt;(A19taxstdlife+$E720),((Input!$K$161+Input!$K$127)*$K$7)-SUM($K720:AB720),((Input!$K$161+Input!$K$127)*$K$7)/A19taxstdlife))</f>
        <v>0</v>
      </c>
      <c r="AD720" s="164">
        <f>IF(A19taxstdlife="n/a","n/a",IF(AD$3&gt;(A19taxstdlife+$E720),((Input!$K$161+Input!$K$127)*$K$7)-SUM($K720:AC720),((Input!$K$161+Input!$K$127)*$K$7)/A19taxstdlife))</f>
        <v>0</v>
      </c>
      <c r="AE720" s="164">
        <f>IF(A19taxstdlife="n/a","n/a",IF(AE$3&gt;(A19taxstdlife+$E720),((Input!$K$161+Input!$K$127)*$K$7)-SUM($K720:AD720),((Input!$K$161+Input!$K$127)*$K$7)/A19taxstdlife))</f>
        <v>0</v>
      </c>
      <c r="AF720" s="164">
        <f>IF(A19taxstdlife="n/a","n/a",IF(AF$3&gt;(A19taxstdlife+$E720),((Input!$K$161+Input!$K$127)*$K$7)-SUM($K720:AE720),((Input!$K$161+Input!$K$127)*$K$7)/A19taxstdlife))</f>
        <v>0</v>
      </c>
      <c r="AG720" s="164">
        <f>IF(A19taxstdlife="n/a","n/a",IF(AG$3&gt;(A19taxstdlife+$E720),((Input!$K$161+Input!$K$127)*$K$7)-SUM($K720:AF720),((Input!$K$161+Input!$K$127)*$K$7)/A19taxstdlife))</f>
        <v>0</v>
      </c>
      <c r="AH720" s="164">
        <f>IF(A19taxstdlife="n/a","n/a",IF(AH$3&gt;(A19taxstdlife+$E720),((Input!$K$161+Input!$K$127)*$K$7)-SUM($K720:AG720),((Input!$K$161+Input!$K$127)*$K$7)/A19taxstdlife))</f>
        <v>0</v>
      </c>
      <c r="AI720" s="164">
        <f>IF(A19taxstdlife="n/a","n/a",IF(AI$3&gt;(A19taxstdlife+$E720),((Input!$K$161+Input!$K$127)*$K$7)-SUM($K720:AH720),((Input!$K$161+Input!$K$127)*$K$7)/A19taxstdlife))</f>
        <v>0</v>
      </c>
      <c r="AJ720" s="164">
        <f>IF(A19taxstdlife="n/a","n/a",IF(AJ$3&gt;(A19taxstdlife+$E720),((Input!$K$161+Input!$K$127)*$K$7)-SUM($K720:AI720),((Input!$K$161+Input!$K$127)*$K$7)/A19taxstdlife))</f>
        <v>0</v>
      </c>
      <c r="AK720" s="164">
        <f>IF(A19taxstdlife="n/a","n/a",IF(AK$3&gt;(A19taxstdlife+$E720),((Input!$K$161+Input!$K$127)*$K$7)-SUM($K720:AJ720),((Input!$K$161+Input!$K$127)*$K$7)/A19taxstdlife))</f>
        <v>0</v>
      </c>
      <c r="AL720" s="164">
        <f>IF(A19taxstdlife="n/a","n/a",IF(AL$3&gt;(A19taxstdlife+$E720),((Input!$K$161+Input!$K$127)*$K$7)-SUM($K720:AK720),((Input!$K$161+Input!$K$127)*$K$7)/A19taxstdlife))</f>
        <v>0</v>
      </c>
      <c r="AM720" s="164">
        <f>IF(A19taxstdlife="n/a","n/a",IF(AM$3&gt;(A19taxstdlife+$E720),((Input!$K$161+Input!$K$127)*$K$7)-SUM($K720:AL720),((Input!$K$161+Input!$K$127)*$K$7)/A19taxstdlife))</f>
        <v>0</v>
      </c>
      <c r="AN720" s="164">
        <f>IF(A19taxstdlife="n/a","n/a",IF(AN$3&gt;(A19taxstdlife+$E720),((Input!$K$161+Input!$K$127)*$K$7)-SUM($K720:AM720),((Input!$K$161+Input!$K$127)*$K$7)/A19taxstdlife))</f>
        <v>0</v>
      </c>
      <c r="AO720" s="164">
        <f>IF(A19taxstdlife="n/a","n/a",IF(AO$3&gt;(A19taxstdlife+$E720),((Input!$K$161+Input!$K$127)*$K$7)-SUM($K720:AN720),((Input!$K$161+Input!$K$127)*$K$7)/A19taxstdlife))</f>
        <v>0</v>
      </c>
      <c r="AP720" s="164">
        <f>IF(A19taxstdlife="n/a","n/a",IF(AP$3&gt;(A19taxstdlife+$E720),((Input!$K$161+Input!$K$127)*$K$7)-SUM($K720:AO720),((Input!$K$161+Input!$K$127)*$K$7)/A19taxstdlife))</f>
        <v>0</v>
      </c>
      <c r="AQ720" s="164">
        <f>IF(A19taxstdlife="n/a","n/a",IF(AQ$3&gt;(A19taxstdlife+$E720),((Input!$K$161+Input!$K$127)*$K$7)-SUM($K720:AP720),((Input!$K$161+Input!$K$127)*$K$7)/A19taxstdlife))</f>
        <v>0</v>
      </c>
      <c r="AR720" s="164">
        <f>IF(A19taxstdlife="n/a","n/a",IF(AR$3&gt;(A19taxstdlife+$E720),((Input!$K$161+Input!$K$127)*$K$7)-SUM($K720:AQ720),((Input!$K$161+Input!$K$127)*$K$7)/A19taxstdlife))</f>
        <v>0</v>
      </c>
      <c r="AS720" s="164">
        <f>IF(A19taxstdlife="n/a","n/a",IF(AS$3&gt;(A19taxstdlife+$E720),((Input!$K$161+Input!$K$127)*$K$7)-SUM($K720:AR720),((Input!$K$161+Input!$K$127)*$K$7)/A19taxstdlife))</f>
        <v>0</v>
      </c>
      <c r="AT720" s="164">
        <f>IF(A19taxstdlife="n/a","n/a",IF(AT$3&gt;(A19taxstdlife+$E720),((Input!$K$161+Input!$K$127)*$K$7)-SUM($K720:AS720),((Input!$K$161+Input!$K$127)*$K$7)/A19taxstdlife))</f>
        <v>0</v>
      </c>
      <c r="AU720" s="164">
        <f>IF(A19taxstdlife="n/a","n/a",IF(AU$3&gt;(A19taxstdlife+$E720),((Input!$K$161+Input!$K$127)*$K$7)-SUM($K720:AT720),((Input!$K$161+Input!$K$127)*$K$7)/A19taxstdlife))</f>
        <v>0</v>
      </c>
      <c r="AV720" s="164">
        <f>IF(A19taxstdlife="n/a","n/a",IF(AV$3&gt;(A19taxstdlife+$E720),((Input!$K$161+Input!$K$127)*$K$7)-SUM($K720:AU720),((Input!$K$161+Input!$K$127)*$K$7)/A19taxstdlife))</f>
        <v>0</v>
      </c>
      <c r="AW720" s="164">
        <f>IF(A19taxstdlife="n/a","n/a",IF(AW$3&gt;(A19taxstdlife+$E720),((Input!$K$161+Input!$K$127)*$K$7)-SUM($K720:AV720),((Input!$K$161+Input!$K$127)*$K$7)/A19taxstdlife))</f>
        <v>0</v>
      </c>
      <c r="AX720" s="164">
        <f>IF(A19taxstdlife="n/a","n/a",IF(AX$3&gt;(A19taxstdlife+$E720),((Input!$K$161+Input!$K$127)*$K$7)-SUM($K720:AW720),((Input!$K$161+Input!$K$127)*$K$7)/A19taxstdlife))</f>
        <v>0</v>
      </c>
      <c r="AY720" s="164">
        <f>IF(A19taxstdlife="n/a","n/a",IF(AY$3&gt;(A19taxstdlife+$E720),((Input!$K$161+Input!$K$127)*$K$7)-SUM($K720:AX720),((Input!$K$161+Input!$K$127)*$K$7)/A19taxstdlife))</f>
        <v>0</v>
      </c>
      <c r="AZ720" s="164">
        <f>IF(A19taxstdlife="n/a","n/a",IF(AZ$3&gt;(A19taxstdlife+$E720),((Input!$K$161+Input!$K$127)*$K$7)-SUM($K720:AY720),((Input!$K$161+Input!$K$127)*$K$7)/A19taxstdlife))</f>
        <v>0</v>
      </c>
      <c r="BA720" s="164">
        <f>IF(A19taxstdlife="n/a","n/a",IF(BA$3&gt;(A19taxstdlife+$E720),((Input!$K$161+Input!$K$127)*$K$7)-SUM($K720:AZ720),((Input!$K$161+Input!$K$127)*$K$7)/A19taxstdlife))</f>
        <v>0</v>
      </c>
      <c r="BB720" s="164">
        <f>IF(A19taxstdlife="n/a","n/a",IF(BB$3&gt;(A19taxstdlife+$E720),((Input!$K$161+Input!$K$127)*$K$7)-SUM($K720:BA720),((Input!$K$161+Input!$K$127)*$K$7)/A19taxstdlife))</f>
        <v>0</v>
      </c>
      <c r="BC720" s="164">
        <f>IF(A19taxstdlife="n/a","n/a",IF(BC$3&gt;(A19taxstdlife+$E720),((Input!$K$161+Input!$K$127)*$K$7)-SUM($K720:BB720),((Input!$K$161+Input!$K$127)*$K$7)/A19taxstdlife))</f>
        <v>0</v>
      </c>
      <c r="BD720" s="164">
        <f>IF(A19taxstdlife="n/a","n/a",IF(BD$3&gt;(A19taxstdlife+$E720),((Input!$K$161+Input!$K$127)*$K$7)-SUM($K720:BC720),((Input!$K$161+Input!$K$127)*$K$7)/A19taxstdlife))</f>
        <v>0</v>
      </c>
      <c r="BE720" s="164">
        <f>IF(A19taxstdlife="n/a","n/a",IF(BE$3&gt;(A19taxstdlife+$E720),((Input!$K$161+Input!$K$127)*$K$7)-SUM($K720:BD720),((Input!$K$161+Input!$K$127)*$K$7)/A19taxstdlife))</f>
        <v>0</v>
      </c>
      <c r="BF720" s="164">
        <f>IF(A19taxstdlife="n/a","n/a",IF(BF$3&gt;(A19taxstdlife+$E720),((Input!$K$161+Input!$K$127)*$K$7)-SUM($K720:BE720),((Input!$K$161+Input!$K$127)*$K$7)/A19taxstdlife))</f>
        <v>0</v>
      </c>
      <c r="BG720" s="164">
        <f>IF(A19taxstdlife="n/a","n/a",IF(BG$3&gt;(A19taxstdlife+$E720),((Input!$K$161+Input!$K$127)*$K$7)-SUM($K720:BF720),((Input!$K$161+Input!$K$127)*$K$7)/A19taxstdlife))</f>
        <v>0</v>
      </c>
      <c r="BH720" s="164">
        <f>IF(A19taxstdlife="n/a","n/a",IF(BH$3&gt;(A19taxstdlife+$E720),((Input!$K$161+Input!$K$127)*$K$7)-SUM($K720:BG720),((Input!$K$161+Input!$K$127)*$K$7)/A19taxstdlife))</f>
        <v>0</v>
      </c>
      <c r="BI720" s="164">
        <f>IF(A19taxstdlife="n/a","n/a",IF(BI$3&gt;(A19taxstdlife+$E720),((Input!$K$161+Input!$K$127)*$K$7)-SUM($K720:BH720),((Input!$K$161+Input!$K$127)*$K$7)/A19taxstdlife))</f>
        <v>0</v>
      </c>
      <c r="BJ720" s="18"/>
      <c r="BK720" s="18"/>
      <c r="BL720"/>
      <c r="BM720"/>
      <c r="BN720"/>
      <c r="BO720"/>
      <c r="BP720"/>
      <c r="BQ720"/>
      <c r="BR720"/>
      <c r="BS720"/>
      <c r="BT720"/>
      <c r="BU720"/>
      <c r="BV720"/>
      <c r="BW720"/>
      <c r="BX720"/>
      <c r="BY720"/>
      <c r="BZ720"/>
      <c r="CA720"/>
      <c r="CB720"/>
      <c r="CC720"/>
      <c r="CD720"/>
      <c r="CE720"/>
      <c r="CF720"/>
      <c r="CG720"/>
      <c r="CH720"/>
      <c r="CI720"/>
      <c r="CJ720"/>
      <c r="CK720"/>
      <c r="CL720"/>
      <c r="CM720"/>
      <c r="CN720"/>
      <c r="CO720"/>
      <c r="CP720"/>
      <c r="CQ720"/>
      <c r="CR720"/>
      <c r="CS720"/>
      <c r="CT720"/>
      <c r="CU720"/>
      <c r="CV720"/>
      <c r="CW720"/>
      <c r="CX720"/>
      <c r="CY720"/>
      <c r="CZ720"/>
      <c r="DA720"/>
      <c r="DB720"/>
      <c r="DC720"/>
      <c r="DD720"/>
      <c r="DE720"/>
      <c r="DF720"/>
      <c r="DG720"/>
      <c r="DH720"/>
      <c r="DI720"/>
      <c r="DJ720"/>
      <c r="DK720"/>
      <c r="DL720"/>
      <c r="DM720"/>
      <c r="DN720"/>
      <c r="DO720"/>
      <c r="DP720"/>
      <c r="DQ720"/>
      <c r="DR720"/>
      <c r="DS720"/>
      <c r="DT720"/>
      <c r="DU720"/>
      <c r="DV720"/>
      <c r="DW720"/>
      <c r="DX720"/>
      <c r="DY720"/>
      <c r="DZ720"/>
      <c r="EA720"/>
      <c r="EB720"/>
      <c r="EC720"/>
      <c r="ED720"/>
      <c r="EE720"/>
      <c r="EF720"/>
      <c r="EG720"/>
      <c r="EH720"/>
      <c r="EI720"/>
      <c r="EJ720"/>
      <c r="EK720"/>
      <c r="EL720"/>
      <c r="EM720"/>
      <c r="EN720"/>
      <c r="EO720"/>
      <c r="EP720"/>
      <c r="EQ720"/>
      <c r="ER720"/>
      <c r="ES720"/>
      <c r="ET720"/>
      <c r="EU720"/>
      <c r="EV720"/>
      <c r="EW720"/>
      <c r="EX720"/>
      <c r="EY720"/>
      <c r="EZ720"/>
      <c r="FA720"/>
      <c r="FB720"/>
      <c r="FC720"/>
      <c r="FD720"/>
      <c r="FE720"/>
      <c r="FF720"/>
      <c r="FG720"/>
      <c r="FH720"/>
      <c r="FI720"/>
      <c r="FJ720"/>
      <c r="FK720"/>
      <c r="FL720"/>
      <c r="FM720"/>
      <c r="FN720"/>
      <c r="FO720"/>
      <c r="FP720"/>
      <c r="FQ720"/>
      <c r="FR720"/>
      <c r="FS720"/>
      <c r="FT720"/>
      <c r="FU720"/>
      <c r="FV720"/>
      <c r="FW720"/>
      <c r="FX720"/>
      <c r="FY720"/>
      <c r="FZ720"/>
      <c r="GA720"/>
      <c r="GB720"/>
      <c r="GC720"/>
      <c r="GD720"/>
      <c r="GE720"/>
      <c r="GF720"/>
      <c r="GG720"/>
      <c r="GH720"/>
      <c r="GI720"/>
      <c r="GJ720"/>
      <c r="GK720"/>
      <c r="GL720"/>
      <c r="GM720"/>
      <c r="GN720"/>
      <c r="GO720"/>
      <c r="GP720"/>
      <c r="GQ720"/>
      <c r="GR720"/>
      <c r="GS720"/>
      <c r="GT720"/>
      <c r="GU720"/>
      <c r="GV720"/>
      <c r="GW720"/>
      <c r="GX720"/>
      <c r="GY720"/>
      <c r="GZ720"/>
      <c r="HA720"/>
      <c r="HB720"/>
      <c r="HC720"/>
      <c r="HD720"/>
      <c r="HE720"/>
      <c r="HF720"/>
      <c r="HG720"/>
      <c r="HH720"/>
      <c r="HI720"/>
      <c r="HJ720"/>
      <c r="HK720"/>
      <c r="HL720"/>
      <c r="HM720"/>
      <c r="HN720"/>
      <c r="HO720"/>
      <c r="HP720"/>
      <c r="HQ720"/>
      <c r="HR720"/>
      <c r="HS720"/>
      <c r="HT720"/>
      <c r="HU720"/>
      <c r="HV720"/>
      <c r="HW720"/>
      <c r="HX720"/>
      <c r="HY720"/>
      <c r="HZ720"/>
      <c r="IA720"/>
      <c r="IB720"/>
      <c r="IC720"/>
      <c r="ID720"/>
      <c r="IE720"/>
      <c r="IF720"/>
      <c r="IG720"/>
      <c r="IH720"/>
      <c r="II720"/>
      <c r="IJ720"/>
      <c r="IK720"/>
      <c r="IL720"/>
      <c r="IM720"/>
      <c r="IN720"/>
      <c r="IO720"/>
      <c r="IP720"/>
      <c r="IQ720"/>
      <c r="IR720"/>
      <c r="IS720"/>
      <c r="IT720"/>
      <c r="IU720"/>
      <c r="IV720"/>
    </row>
    <row r="721" spans="1:256" s="5" customFormat="1" hidden="1" outlineLevel="2" x14ac:dyDescent="0.2">
      <c r="A721" s="18"/>
      <c r="B721" s="18"/>
      <c r="C721" s="36"/>
      <c r="D721" s="485"/>
      <c r="E721" s="283">
        <v>6</v>
      </c>
      <c r="F721" s="38"/>
      <c r="G721" s="306"/>
      <c r="H721" s="308"/>
      <c r="I721" s="308"/>
      <c r="J721" s="308"/>
      <c r="K721" s="308"/>
      <c r="L721" s="307"/>
      <c r="M721" s="164">
        <f>IF(A19taxstdlife="n/a","n/a",IF(M$3&gt;(A19taxstdlife+$E721),((Input!$L$161+Input!$L$127)*$L$7)-SUM($L721:L721),((Input!$L$161+Input!$L$127)*$L$7)/A19taxstdlife))</f>
        <v>0</v>
      </c>
      <c r="N721" s="164">
        <f>IF(A19taxstdlife="n/a","n/a",IF(N$3&gt;(A19taxstdlife+$E721),((Input!$L$161+Input!$L$127)*$L$7)-SUM($L721:M721),((Input!$L$161+Input!$L$127)*$L$7)/A19taxstdlife))</f>
        <v>0</v>
      </c>
      <c r="O721" s="164">
        <f>IF(A19taxstdlife="n/a","n/a",IF(O$3&gt;(A19taxstdlife+$E721),((Input!$L$161+Input!$L$127)*$L$7)-SUM($L721:N721),((Input!$L$161+Input!$L$127)*$L$7)/A19taxstdlife))</f>
        <v>0</v>
      </c>
      <c r="P721" s="164">
        <f>IF(A19taxstdlife="n/a","n/a",IF(P$3&gt;(A19taxstdlife+$E721),((Input!$L$161+Input!$L$127)*$L$7)-SUM($L721:O721),((Input!$L$161+Input!$L$127)*$L$7)/A19taxstdlife))</f>
        <v>0</v>
      </c>
      <c r="Q721" s="164">
        <f>IF(A19taxstdlife="n/a","n/a",IF(Q$3&gt;(A19taxstdlife+$E721),((Input!$L$161+Input!$L$127)*$L$7)-SUM($L721:P721),((Input!$L$161+Input!$L$127)*$L$7)/A19taxstdlife))</f>
        <v>0</v>
      </c>
      <c r="R721" s="164">
        <f>IF(A19taxstdlife="n/a","n/a",IF(R$3&gt;(A19taxstdlife+$E721),((Input!$L$161+Input!$L$127)*$L$7)-SUM($L721:Q721),((Input!$L$161+Input!$L$127)*$L$7)/A19taxstdlife))</f>
        <v>0</v>
      </c>
      <c r="S721" s="164">
        <f>IF(A19taxstdlife="n/a","n/a",IF(S$3&gt;(A19taxstdlife+$E721),((Input!$L$161+Input!$L$127)*$L$7)-SUM($L721:R721),((Input!$L$161+Input!$L$127)*$L$7)/A19taxstdlife))</f>
        <v>0</v>
      </c>
      <c r="T721" s="164">
        <f>IF(A19taxstdlife="n/a","n/a",IF(T$3&gt;(A19taxstdlife+$E721),((Input!$L$161+Input!$L$127)*$L$7)-SUM($L721:S721),((Input!$L$161+Input!$L$127)*$L$7)/A19taxstdlife))</f>
        <v>0</v>
      </c>
      <c r="U721" s="164">
        <f>IF(A19taxstdlife="n/a","n/a",IF(U$3&gt;(A19taxstdlife+$E721),((Input!$L$161+Input!$L$127)*$L$7)-SUM($L721:T721),((Input!$L$161+Input!$L$127)*$L$7)/A19taxstdlife))</f>
        <v>0</v>
      </c>
      <c r="V721" s="164">
        <f>IF(A19taxstdlife="n/a","n/a",IF(V$3&gt;(A19taxstdlife+$E721),((Input!$L$161+Input!$L$127)*$L$7)-SUM($L721:U721),((Input!$L$161+Input!$L$127)*$L$7)/A19taxstdlife))</f>
        <v>0</v>
      </c>
      <c r="W721" s="164">
        <f>IF(A19taxstdlife="n/a","n/a",IF(W$3&gt;(A19taxstdlife+$E721),((Input!$L$161+Input!$L$127)*$L$7)-SUM($L721:V721),((Input!$L$161+Input!$L$127)*$L$7)/A19taxstdlife))</f>
        <v>0</v>
      </c>
      <c r="X721" s="164">
        <f>IF(A19taxstdlife="n/a","n/a",IF(X$3&gt;(A19taxstdlife+$E721),((Input!$L$161+Input!$L$127)*$L$7)-SUM($L721:W721),((Input!$L$161+Input!$L$127)*$L$7)/A19taxstdlife))</f>
        <v>0</v>
      </c>
      <c r="Y721" s="164">
        <f>IF(A19taxstdlife="n/a","n/a",IF(Y$3&gt;(A19taxstdlife+$E721),((Input!$L$161+Input!$L$127)*$L$7)-SUM($L721:X721),((Input!$L$161+Input!$L$127)*$L$7)/A19taxstdlife))</f>
        <v>0</v>
      </c>
      <c r="Z721" s="164">
        <f>IF(A19taxstdlife="n/a","n/a",IF(Z$3&gt;(A19taxstdlife+$E721),((Input!$L$161+Input!$L$127)*$L$7)-SUM($L721:Y721),((Input!$L$161+Input!$L$127)*$L$7)/A19taxstdlife))</f>
        <v>0</v>
      </c>
      <c r="AA721" s="164">
        <f>IF(A19taxstdlife="n/a","n/a",IF(AA$3&gt;(A19taxstdlife+$E721),((Input!$L$161+Input!$L$127)*$L$7)-SUM($L721:Z721),((Input!$L$161+Input!$L$127)*$L$7)/A19taxstdlife))</f>
        <v>0</v>
      </c>
      <c r="AB721" s="164">
        <f>IF(A19taxstdlife="n/a","n/a",IF(AB$3&gt;(A19taxstdlife+$E721),((Input!$L$161+Input!$L$127)*$L$7)-SUM($L721:AA721),((Input!$L$161+Input!$L$127)*$L$7)/A19taxstdlife))</f>
        <v>0</v>
      </c>
      <c r="AC721" s="164">
        <f>IF(A19taxstdlife="n/a","n/a",IF(AC$3&gt;(A19taxstdlife+$E721),((Input!$L$161+Input!$L$127)*$L$7)-SUM($L721:AB721),((Input!$L$161+Input!$L$127)*$L$7)/A19taxstdlife))</f>
        <v>0</v>
      </c>
      <c r="AD721" s="164">
        <f>IF(A19taxstdlife="n/a","n/a",IF(AD$3&gt;(A19taxstdlife+$E721),((Input!$L$161+Input!$L$127)*$L$7)-SUM($L721:AC721),((Input!$L$161+Input!$L$127)*$L$7)/A19taxstdlife))</f>
        <v>0</v>
      </c>
      <c r="AE721" s="164">
        <f>IF(A19taxstdlife="n/a","n/a",IF(AE$3&gt;(A19taxstdlife+$E721),((Input!$L$161+Input!$L$127)*$L$7)-SUM($L721:AD721),((Input!$L$161+Input!$L$127)*$L$7)/A19taxstdlife))</f>
        <v>0</v>
      </c>
      <c r="AF721" s="164">
        <f>IF(A19taxstdlife="n/a","n/a",IF(AF$3&gt;(A19taxstdlife+$E721),((Input!$L$161+Input!$L$127)*$L$7)-SUM($L721:AE721),((Input!$L$161+Input!$L$127)*$L$7)/A19taxstdlife))</f>
        <v>0</v>
      </c>
      <c r="AG721" s="164">
        <f>IF(A19taxstdlife="n/a","n/a",IF(AG$3&gt;(A19taxstdlife+$E721),((Input!$L$161+Input!$L$127)*$L$7)-SUM($L721:AF721),((Input!$L$161+Input!$L$127)*$L$7)/A19taxstdlife))</f>
        <v>0</v>
      </c>
      <c r="AH721" s="164">
        <f>IF(A19taxstdlife="n/a","n/a",IF(AH$3&gt;(A19taxstdlife+$E721),((Input!$L$161+Input!$L$127)*$L$7)-SUM($L721:AG721),((Input!$L$161+Input!$L$127)*$L$7)/A19taxstdlife))</f>
        <v>0</v>
      </c>
      <c r="AI721" s="164">
        <f>IF(A19taxstdlife="n/a","n/a",IF(AI$3&gt;(A19taxstdlife+$E721),((Input!$L$161+Input!$L$127)*$L$7)-SUM($L721:AH721),((Input!$L$161+Input!$L$127)*$L$7)/A19taxstdlife))</f>
        <v>0</v>
      </c>
      <c r="AJ721" s="164">
        <f>IF(A19taxstdlife="n/a","n/a",IF(AJ$3&gt;(A19taxstdlife+$E721),((Input!$L$161+Input!$L$127)*$L$7)-SUM($L721:AI721),((Input!$L$161+Input!$L$127)*$L$7)/A19taxstdlife))</f>
        <v>0</v>
      </c>
      <c r="AK721" s="164">
        <f>IF(A19taxstdlife="n/a","n/a",IF(AK$3&gt;(A19taxstdlife+$E721),((Input!$L$161+Input!$L$127)*$L$7)-SUM($L721:AJ721),((Input!$L$161+Input!$L$127)*$L$7)/A19taxstdlife))</f>
        <v>0</v>
      </c>
      <c r="AL721" s="164">
        <f>IF(A19taxstdlife="n/a","n/a",IF(AL$3&gt;(A19taxstdlife+$E721),((Input!$L$161+Input!$L$127)*$L$7)-SUM($L721:AK721),((Input!$L$161+Input!$L$127)*$L$7)/A19taxstdlife))</f>
        <v>0</v>
      </c>
      <c r="AM721" s="164">
        <f>IF(A19taxstdlife="n/a","n/a",IF(AM$3&gt;(A19taxstdlife+$E721),((Input!$L$161+Input!$L$127)*$L$7)-SUM($L721:AL721),((Input!$L$161+Input!$L$127)*$L$7)/A19taxstdlife))</f>
        <v>0</v>
      </c>
      <c r="AN721" s="164">
        <f>IF(A19taxstdlife="n/a","n/a",IF(AN$3&gt;(A19taxstdlife+$E721),((Input!$L$161+Input!$L$127)*$L$7)-SUM($L721:AM721),((Input!$L$161+Input!$L$127)*$L$7)/A19taxstdlife))</f>
        <v>0</v>
      </c>
      <c r="AO721" s="164">
        <f>IF(A19taxstdlife="n/a","n/a",IF(AO$3&gt;(A19taxstdlife+$E721),((Input!$L$161+Input!$L$127)*$L$7)-SUM($L721:AN721),((Input!$L$161+Input!$L$127)*$L$7)/A19taxstdlife))</f>
        <v>0</v>
      </c>
      <c r="AP721" s="164">
        <f>IF(A19taxstdlife="n/a","n/a",IF(AP$3&gt;(A19taxstdlife+$E721),((Input!$L$161+Input!$L$127)*$L$7)-SUM($L721:AO721),((Input!$L$161+Input!$L$127)*$L$7)/A19taxstdlife))</f>
        <v>0</v>
      </c>
      <c r="AQ721" s="164">
        <f>IF(A19taxstdlife="n/a","n/a",IF(AQ$3&gt;(A19taxstdlife+$E721),((Input!$L$161+Input!$L$127)*$L$7)-SUM($L721:AP721),((Input!$L$161+Input!$L$127)*$L$7)/A19taxstdlife))</f>
        <v>0</v>
      </c>
      <c r="AR721" s="164">
        <f>IF(A19taxstdlife="n/a","n/a",IF(AR$3&gt;(A19taxstdlife+$E721),((Input!$L$161+Input!$L$127)*$L$7)-SUM($L721:AQ721),((Input!$L$161+Input!$L$127)*$L$7)/A19taxstdlife))</f>
        <v>0</v>
      </c>
      <c r="AS721" s="164">
        <f>IF(A19taxstdlife="n/a","n/a",IF(AS$3&gt;(A19taxstdlife+$E721),((Input!$L$161+Input!$L$127)*$L$7)-SUM($L721:AR721),((Input!$L$161+Input!$L$127)*$L$7)/A19taxstdlife))</f>
        <v>0</v>
      </c>
      <c r="AT721" s="164">
        <f>IF(A19taxstdlife="n/a","n/a",IF(AT$3&gt;(A19taxstdlife+$E721),((Input!$L$161+Input!$L$127)*$L$7)-SUM($L721:AS721),((Input!$L$161+Input!$L$127)*$L$7)/A19taxstdlife))</f>
        <v>0</v>
      </c>
      <c r="AU721" s="164">
        <f>IF(A19taxstdlife="n/a","n/a",IF(AU$3&gt;(A19taxstdlife+$E721),((Input!$L$161+Input!$L$127)*$L$7)-SUM($L721:AT721),((Input!$L$161+Input!$L$127)*$L$7)/A19taxstdlife))</f>
        <v>0</v>
      </c>
      <c r="AV721" s="164">
        <f>IF(A19taxstdlife="n/a","n/a",IF(AV$3&gt;(A19taxstdlife+$E721),((Input!$L$161+Input!$L$127)*$L$7)-SUM($L721:AU721),((Input!$L$161+Input!$L$127)*$L$7)/A19taxstdlife))</f>
        <v>0</v>
      </c>
      <c r="AW721" s="164">
        <f>IF(A19taxstdlife="n/a","n/a",IF(AW$3&gt;(A19taxstdlife+$E721),((Input!$L$161+Input!$L$127)*$L$7)-SUM($L721:AV721),((Input!$L$161+Input!$L$127)*$L$7)/A19taxstdlife))</f>
        <v>0</v>
      </c>
      <c r="AX721" s="164">
        <f>IF(A19taxstdlife="n/a","n/a",IF(AX$3&gt;(A19taxstdlife+$E721),((Input!$L$161+Input!$L$127)*$L$7)-SUM($L721:AW721),((Input!$L$161+Input!$L$127)*$L$7)/A19taxstdlife))</f>
        <v>0</v>
      </c>
      <c r="AY721" s="164">
        <f>IF(A19taxstdlife="n/a","n/a",IF(AY$3&gt;(A19taxstdlife+$E721),((Input!$L$161+Input!$L$127)*$L$7)-SUM($L721:AX721),((Input!$L$161+Input!$L$127)*$L$7)/A19taxstdlife))</f>
        <v>0</v>
      </c>
      <c r="AZ721" s="164">
        <f>IF(A19taxstdlife="n/a","n/a",IF(AZ$3&gt;(A19taxstdlife+$E721),((Input!$L$161+Input!$L$127)*$L$7)-SUM($L721:AY721),((Input!$L$161+Input!$L$127)*$L$7)/A19taxstdlife))</f>
        <v>0</v>
      </c>
      <c r="BA721" s="164">
        <f>IF(A19taxstdlife="n/a","n/a",IF(BA$3&gt;(A19taxstdlife+$E721),((Input!$L$161+Input!$L$127)*$L$7)-SUM($L721:AZ721),((Input!$L$161+Input!$L$127)*$L$7)/A19taxstdlife))</f>
        <v>0</v>
      </c>
      <c r="BB721" s="164">
        <f>IF(A19taxstdlife="n/a","n/a",IF(BB$3&gt;(A19taxstdlife+$E721),((Input!$L$161+Input!$L$127)*$L$7)-SUM($L721:BA721),((Input!$L$161+Input!$L$127)*$L$7)/A19taxstdlife))</f>
        <v>0</v>
      </c>
      <c r="BC721" s="164">
        <f>IF(A19taxstdlife="n/a","n/a",IF(BC$3&gt;(A19taxstdlife+$E721),((Input!$L$161+Input!$L$127)*$L$7)-SUM($L721:BB721),((Input!$L$161+Input!$L$127)*$L$7)/A19taxstdlife))</f>
        <v>0</v>
      </c>
      <c r="BD721" s="164">
        <f>IF(A19taxstdlife="n/a","n/a",IF(BD$3&gt;(A19taxstdlife+$E721),((Input!$L$161+Input!$L$127)*$L$7)-SUM($L721:BC721),((Input!$L$161+Input!$L$127)*$L$7)/A19taxstdlife))</f>
        <v>0</v>
      </c>
      <c r="BE721" s="164">
        <f>IF(A19taxstdlife="n/a","n/a",IF(BE$3&gt;(A19taxstdlife+$E721),((Input!$L$161+Input!$L$127)*$L$7)-SUM($L721:BD721),((Input!$L$161+Input!$L$127)*$L$7)/A19taxstdlife))</f>
        <v>0</v>
      </c>
      <c r="BF721" s="164">
        <f>IF(A19taxstdlife="n/a","n/a",IF(BF$3&gt;(A19taxstdlife+$E721),((Input!$L$161+Input!$L$127)*$L$7)-SUM($L721:BE721),((Input!$L$161+Input!$L$127)*$L$7)/A19taxstdlife))</f>
        <v>0</v>
      </c>
      <c r="BG721" s="164">
        <f>IF(A19taxstdlife="n/a","n/a",IF(BG$3&gt;(A19taxstdlife+$E721),((Input!$L$161+Input!$L$127)*$L$7)-SUM($L721:BF721),((Input!$L$161+Input!$L$127)*$L$7)/A19taxstdlife))</f>
        <v>0</v>
      </c>
      <c r="BH721" s="164">
        <f>IF(A19taxstdlife="n/a","n/a",IF(BH$3&gt;(A19taxstdlife+$E721),((Input!$L$161+Input!$L$127)*$L$7)-SUM($L721:BG721),((Input!$L$161+Input!$L$127)*$L$7)/A19taxstdlife))</f>
        <v>0</v>
      </c>
      <c r="BI721" s="164">
        <f>IF(A19taxstdlife="n/a","n/a",IF(BI$3&gt;(A19taxstdlife+$E721),((Input!$L$161+Input!$L$127)*$L$7)-SUM($L721:BH721),((Input!$L$161+Input!$L$127)*$L$7)/A19taxstdlife))</f>
        <v>0</v>
      </c>
      <c r="BJ721" s="18"/>
      <c r="BK721" s="18"/>
      <c r="BL721"/>
      <c r="BM721"/>
      <c r="BN721"/>
      <c r="BO721"/>
      <c r="BP721"/>
      <c r="BQ721"/>
      <c r="BR721"/>
      <c r="BS721"/>
      <c r="BT721"/>
      <c r="BU721"/>
      <c r="BV721"/>
      <c r="BW721"/>
      <c r="BX721"/>
      <c r="BY721"/>
      <c r="BZ721"/>
      <c r="CA721"/>
      <c r="CB721"/>
      <c r="CC721"/>
      <c r="CD721"/>
      <c r="CE721"/>
      <c r="CF721"/>
      <c r="CG721"/>
      <c r="CH721"/>
      <c r="CI721"/>
      <c r="CJ721"/>
      <c r="CK721"/>
      <c r="CL721"/>
      <c r="CM721"/>
      <c r="CN721"/>
      <c r="CO721"/>
      <c r="CP721"/>
      <c r="CQ721"/>
      <c r="CR721"/>
      <c r="CS721"/>
      <c r="CT721"/>
      <c r="CU721"/>
      <c r="CV721"/>
      <c r="CW721"/>
      <c r="CX721"/>
      <c r="CY721"/>
      <c r="CZ721"/>
      <c r="DA721"/>
      <c r="DB721"/>
      <c r="DC721"/>
      <c r="DD721"/>
      <c r="DE721"/>
      <c r="DF721"/>
      <c r="DG721"/>
      <c r="DH721"/>
      <c r="DI721"/>
      <c r="DJ721"/>
      <c r="DK721"/>
      <c r="DL721"/>
      <c r="DM721"/>
      <c r="DN721"/>
      <c r="DO721"/>
      <c r="DP721"/>
      <c r="DQ721"/>
      <c r="DR721"/>
      <c r="DS721"/>
      <c r="DT721"/>
      <c r="DU721"/>
      <c r="DV721"/>
      <c r="DW721"/>
      <c r="DX721"/>
      <c r="DY721"/>
      <c r="DZ721"/>
      <c r="EA721"/>
      <c r="EB721"/>
      <c r="EC721"/>
      <c r="ED721"/>
      <c r="EE721"/>
      <c r="EF721"/>
      <c r="EG721"/>
      <c r="EH721"/>
      <c r="EI721"/>
      <c r="EJ721"/>
      <c r="EK721"/>
      <c r="EL721"/>
      <c r="EM721"/>
      <c r="EN721"/>
      <c r="EO721"/>
      <c r="EP721"/>
      <c r="EQ721"/>
      <c r="ER721"/>
      <c r="ES721"/>
      <c r="ET721"/>
      <c r="EU721"/>
      <c r="EV721"/>
      <c r="EW721"/>
      <c r="EX721"/>
      <c r="EY721"/>
      <c r="EZ721"/>
      <c r="FA721"/>
      <c r="FB721"/>
      <c r="FC721"/>
      <c r="FD721"/>
      <c r="FE721"/>
      <c r="FF721"/>
      <c r="FG721"/>
      <c r="FH721"/>
      <c r="FI721"/>
      <c r="FJ721"/>
      <c r="FK721"/>
      <c r="FL721"/>
      <c r="FM721"/>
      <c r="FN721"/>
      <c r="FO721"/>
      <c r="FP721"/>
      <c r="FQ721"/>
      <c r="FR721"/>
      <c r="FS721"/>
      <c r="FT721"/>
      <c r="FU721"/>
      <c r="FV721"/>
      <c r="FW721"/>
      <c r="FX721"/>
      <c r="FY721"/>
      <c r="FZ721"/>
      <c r="GA721"/>
      <c r="GB721"/>
      <c r="GC721"/>
      <c r="GD721"/>
      <c r="GE721"/>
      <c r="GF721"/>
      <c r="GG721"/>
      <c r="GH721"/>
      <c r="GI721"/>
      <c r="GJ721"/>
      <c r="GK721"/>
      <c r="GL721"/>
      <c r="GM721"/>
      <c r="GN721"/>
      <c r="GO721"/>
      <c r="GP721"/>
      <c r="GQ721"/>
      <c r="GR721"/>
      <c r="GS721"/>
      <c r="GT721"/>
      <c r="GU721"/>
      <c r="GV721"/>
      <c r="GW721"/>
      <c r="GX721"/>
      <c r="GY721"/>
      <c r="GZ721"/>
      <c r="HA721"/>
      <c r="HB721"/>
      <c r="HC721"/>
      <c r="HD721"/>
      <c r="HE721"/>
      <c r="HF721"/>
      <c r="HG721"/>
      <c r="HH721"/>
      <c r="HI721"/>
      <c r="HJ721"/>
      <c r="HK721"/>
      <c r="HL721"/>
      <c r="HM721"/>
      <c r="HN721"/>
      <c r="HO721"/>
      <c r="HP721"/>
      <c r="HQ721"/>
      <c r="HR721"/>
      <c r="HS721"/>
      <c r="HT721"/>
      <c r="HU721"/>
      <c r="HV721"/>
      <c r="HW721"/>
      <c r="HX721"/>
      <c r="HY721"/>
      <c r="HZ721"/>
      <c r="IA721"/>
      <c r="IB721"/>
      <c r="IC721"/>
      <c r="ID721"/>
      <c r="IE721"/>
      <c r="IF721"/>
      <c r="IG721"/>
      <c r="IH721"/>
      <c r="II721"/>
      <c r="IJ721"/>
      <c r="IK721"/>
      <c r="IL721"/>
      <c r="IM721"/>
      <c r="IN721"/>
      <c r="IO721"/>
      <c r="IP721"/>
      <c r="IQ721"/>
      <c r="IR721"/>
      <c r="IS721"/>
      <c r="IT721"/>
      <c r="IU721"/>
      <c r="IV721"/>
    </row>
    <row r="722" spans="1:256" s="5" customFormat="1" hidden="1" outlineLevel="2" x14ac:dyDescent="0.2">
      <c r="A722" s="18"/>
      <c r="B722" s="18"/>
      <c r="C722" s="36"/>
      <c r="D722" s="485"/>
      <c r="E722" s="283">
        <v>7</v>
      </c>
      <c r="F722" s="38"/>
      <c r="G722" s="306"/>
      <c r="H722" s="308"/>
      <c r="I722" s="308"/>
      <c r="J722" s="308"/>
      <c r="K722" s="308"/>
      <c r="L722" s="308"/>
      <c r="M722" s="307"/>
      <c r="N722" s="164">
        <f>IF(A19taxstdlife="n/a","n/a",IF(N$3&gt;(A19taxstdlife+$E722),((Input!$M$161+Input!$M$127)*$M$7)-SUM($M722:M722),((Input!$M$161+Input!$M$127)*$M$7)/A19taxstdlife))</f>
        <v>0</v>
      </c>
      <c r="O722" s="164">
        <f>IF(A19taxstdlife="n/a","n/a",IF(O$3&gt;(A19taxstdlife+$E722),((Input!$M$161+Input!$M$127)*$M$7)-SUM($M722:N722),((Input!$M$161+Input!$M$127)*$M$7)/A19taxstdlife))</f>
        <v>0</v>
      </c>
      <c r="P722" s="164">
        <f>IF(A19taxstdlife="n/a","n/a",IF(P$3&gt;(A19taxstdlife+$E722),((Input!$M$161+Input!$M$127)*$M$7)-SUM($M722:O722),((Input!$M$161+Input!$M$127)*$M$7)/A19taxstdlife))</f>
        <v>0</v>
      </c>
      <c r="Q722" s="164">
        <f>IF(A19taxstdlife="n/a","n/a",IF(Q$3&gt;(A19taxstdlife+$E722),((Input!$M$161+Input!$M$127)*$M$7)-SUM($M722:P722),((Input!$M$161+Input!$M$127)*$M$7)/A19taxstdlife))</f>
        <v>0</v>
      </c>
      <c r="R722" s="164">
        <f>IF(A19taxstdlife="n/a","n/a",IF(R$3&gt;(A19taxstdlife+$E722),((Input!$M$161+Input!$M$127)*$M$7)-SUM($M722:Q722),((Input!$M$161+Input!$M$127)*$M$7)/A19taxstdlife))</f>
        <v>0</v>
      </c>
      <c r="S722" s="164">
        <f>IF(A19taxstdlife="n/a","n/a",IF(S$3&gt;(A19taxstdlife+$E722),((Input!$M$161+Input!$M$127)*$M$7)-SUM($M722:R722),((Input!$M$161+Input!$M$127)*$M$7)/A19taxstdlife))</f>
        <v>0</v>
      </c>
      <c r="T722" s="164">
        <f>IF(A19taxstdlife="n/a","n/a",IF(T$3&gt;(A19taxstdlife+$E722),((Input!$M$161+Input!$M$127)*$M$7)-SUM($M722:S722),((Input!$M$161+Input!$M$127)*$M$7)/A19taxstdlife))</f>
        <v>0</v>
      </c>
      <c r="U722" s="164">
        <f>IF(A19taxstdlife="n/a","n/a",IF(U$3&gt;(A19taxstdlife+$E722),((Input!$M$161+Input!$M$127)*$M$7)-SUM($M722:T722),((Input!$M$161+Input!$M$127)*$M$7)/A19taxstdlife))</f>
        <v>0</v>
      </c>
      <c r="V722" s="164">
        <f>IF(A19taxstdlife="n/a","n/a",IF(V$3&gt;(A19taxstdlife+$E722),((Input!$M$161+Input!$M$127)*$M$7)-SUM($M722:U722),((Input!$M$161+Input!$M$127)*$M$7)/A19taxstdlife))</f>
        <v>0</v>
      </c>
      <c r="W722" s="164">
        <f>IF(A19taxstdlife="n/a","n/a",IF(W$3&gt;(A19taxstdlife+$E722),((Input!$M$161+Input!$M$127)*$M$7)-SUM($M722:V722),((Input!$M$161+Input!$M$127)*$M$7)/A19taxstdlife))</f>
        <v>0</v>
      </c>
      <c r="X722" s="164">
        <f>IF(A19taxstdlife="n/a","n/a",IF(X$3&gt;(A19taxstdlife+$E722),((Input!$M$161+Input!$M$127)*$M$7)-SUM($M722:W722),((Input!$M$161+Input!$M$127)*$M$7)/A19taxstdlife))</f>
        <v>0</v>
      </c>
      <c r="Y722" s="164">
        <f>IF(A19taxstdlife="n/a","n/a",IF(Y$3&gt;(A19taxstdlife+$E722),((Input!$M$161+Input!$M$127)*$M$7)-SUM($M722:X722),((Input!$M$161+Input!$M$127)*$M$7)/A19taxstdlife))</f>
        <v>0</v>
      </c>
      <c r="Z722" s="164">
        <f>IF(A19taxstdlife="n/a","n/a",IF(Z$3&gt;(A19taxstdlife+$E722),((Input!$M$161+Input!$M$127)*$M$7)-SUM($M722:Y722),((Input!$M$161+Input!$M$127)*$M$7)/A19taxstdlife))</f>
        <v>0</v>
      </c>
      <c r="AA722" s="164">
        <f>IF(A19taxstdlife="n/a","n/a",IF(AA$3&gt;(A19taxstdlife+$E722),((Input!$M$161+Input!$M$127)*$M$7)-SUM($M722:Z722),((Input!$M$161+Input!$M$127)*$M$7)/A19taxstdlife))</f>
        <v>0</v>
      </c>
      <c r="AB722" s="164">
        <f>IF(A19taxstdlife="n/a","n/a",IF(AB$3&gt;(A19taxstdlife+$E722),((Input!$M$161+Input!$M$127)*$M$7)-SUM($M722:AA722),((Input!$M$161+Input!$M$127)*$M$7)/A19taxstdlife))</f>
        <v>0</v>
      </c>
      <c r="AC722" s="164">
        <f>IF(A19taxstdlife="n/a","n/a",IF(AC$3&gt;(A19taxstdlife+$E722),((Input!$M$161+Input!$M$127)*$M$7)-SUM($M722:AB722),((Input!$M$161+Input!$M$127)*$M$7)/A19taxstdlife))</f>
        <v>0</v>
      </c>
      <c r="AD722" s="164">
        <f>IF(A19taxstdlife="n/a","n/a",IF(AD$3&gt;(A19taxstdlife+$E722),((Input!$M$161+Input!$M$127)*$M$7)-SUM($M722:AC722),((Input!$M$161+Input!$M$127)*$M$7)/A19taxstdlife))</f>
        <v>0</v>
      </c>
      <c r="AE722" s="164">
        <f>IF(A19taxstdlife="n/a","n/a",IF(AE$3&gt;(A19taxstdlife+$E722),((Input!$M$161+Input!$M$127)*$M$7)-SUM($M722:AD722),((Input!$M$161+Input!$M$127)*$M$7)/A19taxstdlife))</f>
        <v>0</v>
      </c>
      <c r="AF722" s="164">
        <f>IF(A19taxstdlife="n/a","n/a",IF(AF$3&gt;(A19taxstdlife+$E722),((Input!$M$161+Input!$M$127)*$M$7)-SUM($M722:AE722),((Input!$M$161+Input!$M$127)*$M$7)/A19taxstdlife))</f>
        <v>0</v>
      </c>
      <c r="AG722" s="164">
        <f>IF(A19taxstdlife="n/a","n/a",IF(AG$3&gt;(A19taxstdlife+$E722),((Input!$M$161+Input!$M$127)*$M$7)-SUM($M722:AF722),((Input!$M$161+Input!$M$127)*$M$7)/A19taxstdlife))</f>
        <v>0</v>
      </c>
      <c r="AH722" s="164">
        <f>IF(A19taxstdlife="n/a","n/a",IF(AH$3&gt;(A19taxstdlife+$E722),((Input!$M$161+Input!$M$127)*$M$7)-SUM($M722:AG722),((Input!$M$161+Input!$M$127)*$M$7)/A19taxstdlife))</f>
        <v>0</v>
      </c>
      <c r="AI722" s="164">
        <f>IF(A19taxstdlife="n/a","n/a",IF(AI$3&gt;(A19taxstdlife+$E722),((Input!$M$161+Input!$M$127)*$M$7)-SUM($M722:AH722),((Input!$M$161+Input!$M$127)*$M$7)/A19taxstdlife))</f>
        <v>0</v>
      </c>
      <c r="AJ722" s="164">
        <f>IF(A19taxstdlife="n/a","n/a",IF(AJ$3&gt;(A19taxstdlife+$E722),((Input!$M$161+Input!$M$127)*$M$7)-SUM($M722:AI722),((Input!$M$161+Input!$M$127)*$M$7)/A19taxstdlife))</f>
        <v>0</v>
      </c>
      <c r="AK722" s="164">
        <f>IF(A19taxstdlife="n/a","n/a",IF(AK$3&gt;(A19taxstdlife+$E722),((Input!$M$161+Input!$M$127)*$M$7)-SUM($M722:AJ722),((Input!$M$161+Input!$M$127)*$M$7)/A19taxstdlife))</f>
        <v>0</v>
      </c>
      <c r="AL722" s="164">
        <f>IF(A19taxstdlife="n/a","n/a",IF(AL$3&gt;(A19taxstdlife+$E722),((Input!$M$161+Input!$M$127)*$M$7)-SUM($M722:AK722),((Input!$M$161+Input!$M$127)*$M$7)/A19taxstdlife))</f>
        <v>0</v>
      </c>
      <c r="AM722" s="164">
        <f>IF(A19taxstdlife="n/a","n/a",IF(AM$3&gt;(A19taxstdlife+$E722),((Input!$M$161+Input!$M$127)*$M$7)-SUM($M722:AL722),((Input!$M$161+Input!$M$127)*$M$7)/A19taxstdlife))</f>
        <v>0</v>
      </c>
      <c r="AN722" s="164">
        <f>IF(A19taxstdlife="n/a","n/a",IF(AN$3&gt;(A19taxstdlife+$E722),((Input!$M$161+Input!$M$127)*$M$7)-SUM($M722:AM722),((Input!$M$161+Input!$M$127)*$M$7)/A19taxstdlife))</f>
        <v>0</v>
      </c>
      <c r="AO722" s="164">
        <f>IF(A19taxstdlife="n/a","n/a",IF(AO$3&gt;(A19taxstdlife+$E722),((Input!$M$161+Input!$M$127)*$M$7)-SUM($M722:AN722),((Input!$M$161+Input!$M$127)*$M$7)/A19taxstdlife))</f>
        <v>0</v>
      </c>
      <c r="AP722" s="164">
        <f>IF(A19taxstdlife="n/a","n/a",IF(AP$3&gt;(A19taxstdlife+$E722),((Input!$M$161+Input!$M$127)*$M$7)-SUM($M722:AO722),((Input!$M$161+Input!$M$127)*$M$7)/A19taxstdlife))</f>
        <v>0</v>
      </c>
      <c r="AQ722" s="164">
        <f>IF(A19taxstdlife="n/a","n/a",IF(AQ$3&gt;(A19taxstdlife+$E722),((Input!$M$161+Input!$M$127)*$M$7)-SUM($M722:AP722),((Input!$M$161+Input!$M$127)*$M$7)/A19taxstdlife))</f>
        <v>0</v>
      </c>
      <c r="AR722" s="164">
        <f>IF(A19taxstdlife="n/a","n/a",IF(AR$3&gt;(A19taxstdlife+$E722),((Input!$M$161+Input!$M$127)*$M$7)-SUM($M722:AQ722),((Input!$M$161+Input!$M$127)*$M$7)/A19taxstdlife))</f>
        <v>0</v>
      </c>
      <c r="AS722" s="164">
        <f>IF(A19taxstdlife="n/a","n/a",IF(AS$3&gt;(A19taxstdlife+$E722),((Input!$M$161+Input!$M$127)*$M$7)-SUM($M722:AR722),((Input!$M$161+Input!$M$127)*$M$7)/A19taxstdlife))</f>
        <v>0</v>
      </c>
      <c r="AT722" s="164">
        <f>IF(A19taxstdlife="n/a","n/a",IF(AT$3&gt;(A19taxstdlife+$E722),((Input!$M$161+Input!$M$127)*$M$7)-SUM($M722:AS722),((Input!$M$161+Input!$M$127)*$M$7)/A19taxstdlife))</f>
        <v>0</v>
      </c>
      <c r="AU722" s="164">
        <f>IF(A19taxstdlife="n/a","n/a",IF(AU$3&gt;(A19taxstdlife+$E722),((Input!$M$161+Input!$M$127)*$M$7)-SUM($M722:AT722),((Input!$M$161+Input!$M$127)*$M$7)/A19taxstdlife))</f>
        <v>0</v>
      </c>
      <c r="AV722" s="164">
        <f>IF(A19taxstdlife="n/a","n/a",IF(AV$3&gt;(A19taxstdlife+$E722),((Input!$M$161+Input!$M$127)*$M$7)-SUM($M722:AU722),((Input!$M$161+Input!$M$127)*$M$7)/A19taxstdlife))</f>
        <v>0</v>
      </c>
      <c r="AW722" s="164">
        <f>IF(A19taxstdlife="n/a","n/a",IF(AW$3&gt;(A19taxstdlife+$E722),((Input!$M$161+Input!$M$127)*$M$7)-SUM($M722:AV722),((Input!$M$161+Input!$M$127)*$M$7)/A19taxstdlife))</f>
        <v>0</v>
      </c>
      <c r="AX722" s="164">
        <f>IF(A19taxstdlife="n/a","n/a",IF(AX$3&gt;(A19taxstdlife+$E722),((Input!$M$161+Input!$M$127)*$M$7)-SUM($M722:AW722),((Input!$M$161+Input!$M$127)*$M$7)/A19taxstdlife))</f>
        <v>0</v>
      </c>
      <c r="AY722" s="164">
        <f>IF(A19taxstdlife="n/a","n/a",IF(AY$3&gt;(A19taxstdlife+$E722),((Input!$M$161+Input!$M$127)*$M$7)-SUM($M722:AX722),((Input!$M$161+Input!$M$127)*$M$7)/A19taxstdlife))</f>
        <v>0</v>
      </c>
      <c r="AZ722" s="164">
        <f>IF(A19taxstdlife="n/a","n/a",IF(AZ$3&gt;(A19taxstdlife+$E722),((Input!$M$161+Input!$M$127)*$M$7)-SUM($M722:AY722),((Input!$M$161+Input!$M$127)*$M$7)/A19taxstdlife))</f>
        <v>0</v>
      </c>
      <c r="BA722" s="164">
        <f>IF(A19taxstdlife="n/a","n/a",IF(BA$3&gt;(A19taxstdlife+$E722),((Input!$M$161+Input!$M$127)*$M$7)-SUM($M722:AZ722),((Input!$M$161+Input!$M$127)*$M$7)/A19taxstdlife))</f>
        <v>0</v>
      </c>
      <c r="BB722" s="164">
        <f>IF(A19taxstdlife="n/a","n/a",IF(BB$3&gt;(A19taxstdlife+$E722),((Input!$M$161+Input!$M$127)*$M$7)-SUM($M722:BA722),((Input!$M$161+Input!$M$127)*$M$7)/A19taxstdlife))</f>
        <v>0</v>
      </c>
      <c r="BC722" s="164">
        <f>IF(A19taxstdlife="n/a","n/a",IF(BC$3&gt;(A19taxstdlife+$E722),((Input!$M$161+Input!$M$127)*$M$7)-SUM($M722:BB722),((Input!$M$161+Input!$M$127)*$M$7)/A19taxstdlife))</f>
        <v>0</v>
      </c>
      <c r="BD722" s="164">
        <f>IF(A19taxstdlife="n/a","n/a",IF(BD$3&gt;(A19taxstdlife+$E722),((Input!$M$161+Input!$M$127)*$M$7)-SUM($M722:BC722),((Input!$M$161+Input!$M$127)*$M$7)/A19taxstdlife))</f>
        <v>0</v>
      </c>
      <c r="BE722" s="164">
        <f>IF(A19taxstdlife="n/a","n/a",IF(BE$3&gt;(A19taxstdlife+$E722),((Input!$M$161+Input!$M$127)*$M$7)-SUM($M722:BD722),((Input!$M$161+Input!$M$127)*$M$7)/A19taxstdlife))</f>
        <v>0</v>
      </c>
      <c r="BF722" s="164">
        <f>IF(A19taxstdlife="n/a","n/a",IF(BF$3&gt;(A19taxstdlife+$E722),((Input!$M$161+Input!$M$127)*$M$7)-SUM($M722:BE722),((Input!$M$161+Input!$M$127)*$M$7)/A19taxstdlife))</f>
        <v>0</v>
      </c>
      <c r="BG722" s="164">
        <f>IF(A19taxstdlife="n/a","n/a",IF(BG$3&gt;(A19taxstdlife+$E722),((Input!$M$161+Input!$M$127)*$M$7)-SUM($M722:BF722),((Input!$M$161+Input!$M$127)*$M$7)/A19taxstdlife))</f>
        <v>0</v>
      </c>
      <c r="BH722" s="164">
        <f>IF(A19taxstdlife="n/a","n/a",IF(BH$3&gt;(A19taxstdlife+$E722),((Input!$M$161+Input!$M$127)*$M$7)-SUM($M722:BG722),((Input!$M$161+Input!$M$127)*$M$7)/A19taxstdlife))</f>
        <v>0</v>
      </c>
      <c r="BI722" s="164">
        <f>IF(A19taxstdlife="n/a","n/a",IF(BI$3&gt;(A19taxstdlife+$E722),((Input!$M$161+Input!$M$127)*$M$7)-SUM($M722:BH722),((Input!$M$161+Input!$M$127)*$M$7)/A19taxstdlife))</f>
        <v>0</v>
      </c>
      <c r="BJ722" s="18"/>
      <c r="BK722" s="18"/>
      <c r="BL722"/>
      <c r="BM722"/>
      <c r="BN722"/>
      <c r="BO722"/>
      <c r="BP722"/>
      <c r="BQ722"/>
      <c r="BR722"/>
      <c r="BS722"/>
      <c r="BT722"/>
      <c r="BU722"/>
      <c r="BV722"/>
      <c r="BW722"/>
      <c r="BX722"/>
      <c r="BY722"/>
      <c r="BZ722"/>
      <c r="CA722"/>
      <c r="CB722"/>
      <c r="CC722"/>
      <c r="CD722"/>
      <c r="CE722"/>
      <c r="CF722"/>
      <c r="CG722"/>
      <c r="CH722"/>
      <c r="CI722"/>
      <c r="CJ722"/>
      <c r="CK722"/>
      <c r="CL722"/>
      <c r="CM722"/>
      <c r="CN722"/>
      <c r="CO722"/>
      <c r="CP722"/>
      <c r="CQ722"/>
      <c r="CR722"/>
      <c r="CS722"/>
      <c r="CT722"/>
      <c r="CU722"/>
      <c r="CV722"/>
      <c r="CW722"/>
      <c r="CX722"/>
      <c r="CY722"/>
      <c r="CZ722"/>
      <c r="DA722"/>
      <c r="DB722"/>
      <c r="DC722"/>
      <c r="DD722"/>
      <c r="DE722"/>
      <c r="DF722"/>
      <c r="DG722"/>
      <c r="DH722"/>
      <c r="DI722"/>
      <c r="DJ722"/>
      <c r="DK722"/>
      <c r="DL722"/>
      <c r="DM722"/>
      <c r="DN722"/>
      <c r="DO722"/>
      <c r="DP722"/>
      <c r="DQ722"/>
      <c r="DR722"/>
      <c r="DS722"/>
      <c r="DT722"/>
      <c r="DU722"/>
      <c r="DV722"/>
      <c r="DW722"/>
      <c r="DX722"/>
      <c r="DY722"/>
      <c r="DZ722"/>
      <c r="EA722"/>
      <c r="EB722"/>
      <c r="EC722"/>
      <c r="ED722"/>
      <c r="EE722"/>
      <c r="EF722"/>
      <c r="EG722"/>
      <c r="EH722"/>
      <c r="EI722"/>
      <c r="EJ722"/>
      <c r="EK722"/>
      <c r="EL722"/>
      <c r="EM722"/>
      <c r="EN722"/>
      <c r="EO722"/>
      <c r="EP722"/>
      <c r="EQ722"/>
      <c r="ER722"/>
      <c r="ES722"/>
      <c r="ET722"/>
      <c r="EU722"/>
      <c r="EV722"/>
      <c r="EW722"/>
      <c r="EX722"/>
      <c r="EY722"/>
      <c r="EZ722"/>
      <c r="FA722"/>
      <c r="FB722"/>
      <c r="FC722"/>
      <c r="FD722"/>
      <c r="FE722"/>
      <c r="FF722"/>
      <c r="FG722"/>
      <c r="FH722"/>
      <c r="FI722"/>
      <c r="FJ722"/>
      <c r="FK722"/>
      <c r="FL722"/>
      <c r="FM722"/>
      <c r="FN722"/>
      <c r="FO722"/>
      <c r="FP722"/>
      <c r="FQ722"/>
      <c r="FR722"/>
      <c r="FS722"/>
      <c r="FT722"/>
      <c r="FU722"/>
      <c r="FV722"/>
      <c r="FW722"/>
      <c r="FX722"/>
      <c r="FY722"/>
      <c r="FZ722"/>
      <c r="GA722"/>
      <c r="GB722"/>
      <c r="GC722"/>
      <c r="GD722"/>
      <c r="GE722"/>
      <c r="GF722"/>
      <c r="GG722"/>
      <c r="GH722"/>
      <c r="GI722"/>
      <c r="GJ722"/>
      <c r="GK722"/>
      <c r="GL722"/>
      <c r="GM722"/>
      <c r="GN722"/>
      <c r="GO722"/>
      <c r="GP722"/>
      <c r="GQ722"/>
      <c r="GR722"/>
      <c r="GS722"/>
      <c r="GT722"/>
      <c r="GU722"/>
      <c r="GV722"/>
      <c r="GW722"/>
      <c r="GX722"/>
      <c r="GY722"/>
      <c r="GZ722"/>
      <c r="HA722"/>
      <c r="HB722"/>
      <c r="HC722"/>
      <c r="HD722"/>
      <c r="HE722"/>
      <c r="HF722"/>
      <c r="HG722"/>
      <c r="HH722"/>
      <c r="HI722"/>
      <c r="HJ722"/>
      <c r="HK722"/>
      <c r="HL722"/>
      <c r="HM722"/>
      <c r="HN722"/>
      <c r="HO722"/>
      <c r="HP722"/>
      <c r="HQ722"/>
      <c r="HR722"/>
      <c r="HS722"/>
      <c r="HT722"/>
      <c r="HU722"/>
      <c r="HV722"/>
      <c r="HW722"/>
      <c r="HX722"/>
      <c r="HY722"/>
      <c r="HZ722"/>
      <c r="IA722"/>
      <c r="IB722"/>
      <c r="IC722"/>
      <c r="ID722"/>
      <c r="IE722"/>
      <c r="IF722"/>
      <c r="IG722"/>
      <c r="IH722"/>
      <c r="II722"/>
      <c r="IJ722"/>
      <c r="IK722"/>
      <c r="IL722"/>
      <c r="IM722"/>
      <c r="IN722"/>
      <c r="IO722"/>
      <c r="IP722"/>
      <c r="IQ722"/>
      <c r="IR722"/>
      <c r="IS722"/>
      <c r="IT722"/>
      <c r="IU722"/>
      <c r="IV722"/>
    </row>
    <row r="723" spans="1:256" s="5" customFormat="1" hidden="1" outlineLevel="2" x14ac:dyDescent="0.2">
      <c r="A723" s="18"/>
      <c r="B723" s="18"/>
      <c r="C723" s="36"/>
      <c r="D723" s="485"/>
      <c r="E723" s="283">
        <v>8</v>
      </c>
      <c r="F723" s="38"/>
      <c r="G723" s="306"/>
      <c r="H723" s="308"/>
      <c r="I723" s="308"/>
      <c r="J723" s="308"/>
      <c r="K723" s="308"/>
      <c r="L723" s="308"/>
      <c r="M723" s="308"/>
      <c r="N723" s="307"/>
      <c r="O723" s="164">
        <f>IF(A19taxstdlife="n/a","n/a",IF(O$3&gt;(A19taxstdlife+$E723),((Input!$N$161+Input!$N$127)*$N$7)-SUM($N723:N723),((Input!$N$161+Input!$N$127)*$N$7)/A19taxstdlife))</f>
        <v>0</v>
      </c>
      <c r="P723" s="164">
        <f>IF(A19taxstdlife="n/a","n/a",IF(P$3&gt;(A19taxstdlife+$E723),((Input!$N$161+Input!$N$127)*$N$7)-SUM($N723:O723),((Input!$N$161+Input!$N$127)*$N$7)/A19taxstdlife))</f>
        <v>0</v>
      </c>
      <c r="Q723" s="164">
        <f>IF(A19taxstdlife="n/a","n/a",IF(Q$3&gt;(A19taxstdlife+$E723),((Input!$N$161+Input!$N$127)*$N$7)-SUM($N723:P723),((Input!$N$161+Input!$N$127)*$N$7)/A19taxstdlife))</f>
        <v>0</v>
      </c>
      <c r="R723" s="164">
        <f>IF(A19taxstdlife="n/a","n/a",IF(R$3&gt;(A19taxstdlife+$E723),((Input!$N$161+Input!$N$127)*$N$7)-SUM($N723:Q723),((Input!$N$161+Input!$N$127)*$N$7)/A19taxstdlife))</f>
        <v>0</v>
      </c>
      <c r="S723" s="164">
        <f>IF(A19taxstdlife="n/a","n/a",IF(S$3&gt;(A19taxstdlife+$E723),((Input!$N$161+Input!$N$127)*$N$7)-SUM($N723:R723),((Input!$N$161+Input!$N$127)*$N$7)/A19taxstdlife))</f>
        <v>0</v>
      </c>
      <c r="T723" s="164">
        <f>IF(A19taxstdlife="n/a","n/a",IF(T$3&gt;(A19taxstdlife+$E723),((Input!$N$161+Input!$N$127)*$N$7)-SUM($N723:S723),((Input!$N$161+Input!$N$127)*$N$7)/A19taxstdlife))</f>
        <v>0</v>
      </c>
      <c r="U723" s="164">
        <f>IF(A19taxstdlife="n/a","n/a",IF(U$3&gt;(A19taxstdlife+$E723),((Input!$N$161+Input!$N$127)*$N$7)-SUM($N723:T723),((Input!$N$161+Input!$N$127)*$N$7)/A19taxstdlife))</f>
        <v>0</v>
      </c>
      <c r="V723" s="164">
        <f>IF(A19taxstdlife="n/a","n/a",IF(V$3&gt;(A19taxstdlife+$E723),((Input!$N$161+Input!$N$127)*$N$7)-SUM($N723:U723),((Input!$N$161+Input!$N$127)*$N$7)/A19taxstdlife))</f>
        <v>0</v>
      </c>
      <c r="W723" s="164">
        <f>IF(A19taxstdlife="n/a","n/a",IF(W$3&gt;(A19taxstdlife+$E723),((Input!$N$161+Input!$N$127)*$N$7)-SUM($N723:V723),((Input!$N$161+Input!$N$127)*$N$7)/A19taxstdlife))</f>
        <v>0</v>
      </c>
      <c r="X723" s="164">
        <f>IF(A19taxstdlife="n/a","n/a",IF(X$3&gt;(A19taxstdlife+$E723),((Input!$N$161+Input!$N$127)*$N$7)-SUM($N723:W723),((Input!$N$161+Input!$N$127)*$N$7)/A19taxstdlife))</f>
        <v>0</v>
      </c>
      <c r="Y723" s="164">
        <f>IF(A19taxstdlife="n/a","n/a",IF(Y$3&gt;(A19taxstdlife+$E723),((Input!$N$161+Input!$N$127)*$N$7)-SUM($N723:X723),((Input!$N$161+Input!$N$127)*$N$7)/A19taxstdlife))</f>
        <v>0</v>
      </c>
      <c r="Z723" s="164">
        <f>IF(A19taxstdlife="n/a","n/a",IF(Z$3&gt;(A19taxstdlife+$E723),((Input!$N$161+Input!$N$127)*$N$7)-SUM($N723:Y723),((Input!$N$161+Input!$N$127)*$N$7)/A19taxstdlife))</f>
        <v>0</v>
      </c>
      <c r="AA723" s="164">
        <f>IF(A19taxstdlife="n/a","n/a",IF(AA$3&gt;(A19taxstdlife+$E723),((Input!$N$161+Input!$N$127)*$N$7)-SUM($N723:Z723),((Input!$N$161+Input!$N$127)*$N$7)/A19taxstdlife))</f>
        <v>0</v>
      </c>
      <c r="AB723" s="164">
        <f>IF(A19taxstdlife="n/a","n/a",IF(AB$3&gt;(A19taxstdlife+$E723),((Input!$N$161+Input!$N$127)*$N$7)-SUM($N723:AA723),((Input!$N$161+Input!$N$127)*$N$7)/A19taxstdlife))</f>
        <v>0</v>
      </c>
      <c r="AC723" s="164">
        <f>IF(A19taxstdlife="n/a","n/a",IF(AC$3&gt;(A19taxstdlife+$E723),((Input!$N$161+Input!$N$127)*$N$7)-SUM($N723:AB723),((Input!$N$161+Input!$N$127)*$N$7)/A19taxstdlife))</f>
        <v>0</v>
      </c>
      <c r="AD723" s="164">
        <f>IF(A19taxstdlife="n/a","n/a",IF(AD$3&gt;(A19taxstdlife+$E723),((Input!$N$161+Input!$N$127)*$N$7)-SUM($N723:AC723),((Input!$N$161+Input!$N$127)*$N$7)/A19taxstdlife))</f>
        <v>0</v>
      </c>
      <c r="AE723" s="164">
        <f>IF(A19taxstdlife="n/a","n/a",IF(AE$3&gt;(A19taxstdlife+$E723),((Input!$N$161+Input!$N$127)*$N$7)-SUM($N723:AD723),((Input!$N$161+Input!$N$127)*$N$7)/A19taxstdlife))</f>
        <v>0</v>
      </c>
      <c r="AF723" s="164">
        <f>IF(A19taxstdlife="n/a","n/a",IF(AF$3&gt;(A19taxstdlife+$E723),((Input!$N$161+Input!$N$127)*$N$7)-SUM($N723:AE723),((Input!$N$161+Input!$N$127)*$N$7)/A19taxstdlife))</f>
        <v>0</v>
      </c>
      <c r="AG723" s="164">
        <f>IF(A19taxstdlife="n/a","n/a",IF(AG$3&gt;(A19taxstdlife+$E723),((Input!$N$161+Input!$N$127)*$N$7)-SUM($N723:AF723),((Input!$N$161+Input!$N$127)*$N$7)/A19taxstdlife))</f>
        <v>0</v>
      </c>
      <c r="AH723" s="164">
        <f>IF(A19taxstdlife="n/a","n/a",IF(AH$3&gt;(A19taxstdlife+$E723),((Input!$N$161+Input!$N$127)*$N$7)-SUM($N723:AG723),((Input!$N$161+Input!$N$127)*$N$7)/A19taxstdlife))</f>
        <v>0</v>
      </c>
      <c r="AI723" s="164">
        <f>IF(A19taxstdlife="n/a","n/a",IF(AI$3&gt;(A19taxstdlife+$E723),((Input!$N$161+Input!$N$127)*$N$7)-SUM($N723:AH723),((Input!$N$161+Input!$N$127)*$N$7)/A19taxstdlife))</f>
        <v>0</v>
      </c>
      <c r="AJ723" s="164">
        <f>IF(A19taxstdlife="n/a","n/a",IF(AJ$3&gt;(A19taxstdlife+$E723),((Input!$N$161+Input!$N$127)*$N$7)-SUM($N723:AI723),((Input!$N$161+Input!$N$127)*$N$7)/A19taxstdlife))</f>
        <v>0</v>
      </c>
      <c r="AK723" s="164">
        <f>IF(A19taxstdlife="n/a","n/a",IF(AK$3&gt;(A19taxstdlife+$E723),((Input!$N$161+Input!$N$127)*$N$7)-SUM($N723:AJ723),((Input!$N$161+Input!$N$127)*$N$7)/A19taxstdlife))</f>
        <v>0</v>
      </c>
      <c r="AL723" s="164">
        <f>IF(A19taxstdlife="n/a","n/a",IF(AL$3&gt;(A19taxstdlife+$E723),((Input!$N$161+Input!$N$127)*$N$7)-SUM($N723:AK723),((Input!$N$161+Input!$N$127)*$N$7)/A19taxstdlife))</f>
        <v>0</v>
      </c>
      <c r="AM723" s="164">
        <f>IF(A19taxstdlife="n/a","n/a",IF(AM$3&gt;(A19taxstdlife+$E723),((Input!$N$161+Input!$N$127)*$N$7)-SUM($N723:AL723),((Input!$N$161+Input!$N$127)*$N$7)/A19taxstdlife))</f>
        <v>0</v>
      </c>
      <c r="AN723" s="164">
        <f>IF(A19taxstdlife="n/a","n/a",IF(AN$3&gt;(A19taxstdlife+$E723),((Input!$N$161+Input!$N$127)*$N$7)-SUM($N723:AM723),((Input!$N$161+Input!$N$127)*$N$7)/A19taxstdlife))</f>
        <v>0</v>
      </c>
      <c r="AO723" s="164">
        <f>IF(A19taxstdlife="n/a","n/a",IF(AO$3&gt;(A19taxstdlife+$E723),((Input!$N$161+Input!$N$127)*$N$7)-SUM($N723:AN723),((Input!$N$161+Input!$N$127)*$N$7)/A19taxstdlife))</f>
        <v>0</v>
      </c>
      <c r="AP723" s="164">
        <f>IF(A19taxstdlife="n/a","n/a",IF(AP$3&gt;(A19taxstdlife+$E723),((Input!$N$161+Input!$N$127)*$N$7)-SUM($N723:AO723),((Input!$N$161+Input!$N$127)*$N$7)/A19taxstdlife))</f>
        <v>0</v>
      </c>
      <c r="AQ723" s="164">
        <f>IF(A19taxstdlife="n/a","n/a",IF(AQ$3&gt;(A19taxstdlife+$E723),((Input!$N$161+Input!$N$127)*$N$7)-SUM($N723:AP723),((Input!$N$161+Input!$N$127)*$N$7)/A19taxstdlife))</f>
        <v>0</v>
      </c>
      <c r="AR723" s="164">
        <f>IF(A19taxstdlife="n/a","n/a",IF(AR$3&gt;(A19taxstdlife+$E723),((Input!$N$161+Input!$N$127)*$N$7)-SUM($N723:AQ723),((Input!$N$161+Input!$N$127)*$N$7)/A19taxstdlife))</f>
        <v>0</v>
      </c>
      <c r="AS723" s="164">
        <f>IF(A19taxstdlife="n/a","n/a",IF(AS$3&gt;(A19taxstdlife+$E723),((Input!$N$161+Input!$N$127)*$N$7)-SUM($N723:AR723),((Input!$N$161+Input!$N$127)*$N$7)/A19taxstdlife))</f>
        <v>0</v>
      </c>
      <c r="AT723" s="164">
        <f>IF(A19taxstdlife="n/a","n/a",IF(AT$3&gt;(A19taxstdlife+$E723),((Input!$N$161+Input!$N$127)*$N$7)-SUM($N723:AS723),((Input!$N$161+Input!$N$127)*$N$7)/A19taxstdlife))</f>
        <v>0</v>
      </c>
      <c r="AU723" s="164">
        <f>IF(A19taxstdlife="n/a","n/a",IF(AU$3&gt;(A19taxstdlife+$E723),((Input!$N$161+Input!$N$127)*$N$7)-SUM($N723:AT723),((Input!$N$161+Input!$N$127)*$N$7)/A19taxstdlife))</f>
        <v>0</v>
      </c>
      <c r="AV723" s="164">
        <f>IF(A19taxstdlife="n/a","n/a",IF(AV$3&gt;(A19taxstdlife+$E723),((Input!$N$161+Input!$N$127)*$N$7)-SUM($N723:AU723),((Input!$N$161+Input!$N$127)*$N$7)/A19taxstdlife))</f>
        <v>0</v>
      </c>
      <c r="AW723" s="164">
        <f>IF(A19taxstdlife="n/a","n/a",IF(AW$3&gt;(A19taxstdlife+$E723),((Input!$N$161+Input!$N$127)*$N$7)-SUM($N723:AV723),((Input!$N$161+Input!$N$127)*$N$7)/A19taxstdlife))</f>
        <v>0</v>
      </c>
      <c r="AX723" s="164">
        <f>IF(A19taxstdlife="n/a","n/a",IF(AX$3&gt;(A19taxstdlife+$E723),((Input!$N$161+Input!$N$127)*$N$7)-SUM($N723:AW723),((Input!$N$161+Input!$N$127)*$N$7)/A19taxstdlife))</f>
        <v>0</v>
      </c>
      <c r="AY723" s="164">
        <f>IF(A19taxstdlife="n/a","n/a",IF(AY$3&gt;(A19taxstdlife+$E723),((Input!$N$161+Input!$N$127)*$N$7)-SUM($N723:AX723),((Input!$N$161+Input!$N$127)*$N$7)/A19taxstdlife))</f>
        <v>0</v>
      </c>
      <c r="AZ723" s="164">
        <f>IF(A19taxstdlife="n/a","n/a",IF(AZ$3&gt;(A19taxstdlife+$E723),((Input!$N$161+Input!$N$127)*$N$7)-SUM($N723:AY723),((Input!$N$161+Input!$N$127)*$N$7)/A19taxstdlife))</f>
        <v>0</v>
      </c>
      <c r="BA723" s="164">
        <f>IF(A19taxstdlife="n/a","n/a",IF(BA$3&gt;(A19taxstdlife+$E723),((Input!$N$161+Input!$N$127)*$N$7)-SUM($N723:AZ723),((Input!$N$161+Input!$N$127)*$N$7)/A19taxstdlife))</f>
        <v>0</v>
      </c>
      <c r="BB723" s="164">
        <f>IF(A19taxstdlife="n/a","n/a",IF(BB$3&gt;(A19taxstdlife+$E723),((Input!$N$161+Input!$N$127)*$N$7)-SUM($N723:BA723),((Input!$N$161+Input!$N$127)*$N$7)/A19taxstdlife))</f>
        <v>0</v>
      </c>
      <c r="BC723" s="164">
        <f>IF(A19taxstdlife="n/a","n/a",IF(BC$3&gt;(A19taxstdlife+$E723),((Input!$N$161+Input!$N$127)*$N$7)-SUM($N723:BB723),((Input!$N$161+Input!$N$127)*$N$7)/A19taxstdlife))</f>
        <v>0</v>
      </c>
      <c r="BD723" s="164">
        <f>IF(A19taxstdlife="n/a","n/a",IF(BD$3&gt;(A19taxstdlife+$E723),((Input!$N$161+Input!$N$127)*$N$7)-SUM($N723:BC723),((Input!$N$161+Input!$N$127)*$N$7)/A19taxstdlife))</f>
        <v>0</v>
      </c>
      <c r="BE723" s="164">
        <f>IF(A19taxstdlife="n/a","n/a",IF(BE$3&gt;(A19taxstdlife+$E723),((Input!$N$161+Input!$N$127)*$N$7)-SUM($N723:BD723),((Input!$N$161+Input!$N$127)*$N$7)/A19taxstdlife))</f>
        <v>0</v>
      </c>
      <c r="BF723" s="164">
        <f>IF(A19taxstdlife="n/a","n/a",IF(BF$3&gt;(A19taxstdlife+$E723),((Input!$N$161+Input!$N$127)*$N$7)-SUM($N723:BE723),((Input!$N$161+Input!$N$127)*$N$7)/A19taxstdlife))</f>
        <v>0</v>
      </c>
      <c r="BG723" s="164">
        <f>IF(A19taxstdlife="n/a","n/a",IF(BG$3&gt;(A19taxstdlife+$E723),((Input!$N$161+Input!$N$127)*$N$7)-SUM($N723:BF723),((Input!$N$161+Input!$N$127)*$N$7)/A19taxstdlife))</f>
        <v>0</v>
      </c>
      <c r="BH723" s="164">
        <f>IF(A19taxstdlife="n/a","n/a",IF(BH$3&gt;(A19taxstdlife+$E723),((Input!$N$161+Input!$N$127)*$N$7)-SUM($N723:BG723),((Input!$N$161+Input!$N$127)*$N$7)/A19taxstdlife))</f>
        <v>0</v>
      </c>
      <c r="BI723" s="164">
        <f>IF(A19taxstdlife="n/a","n/a",IF(BI$3&gt;(A19taxstdlife+$E723),((Input!$N$161+Input!$N$127)*$N$7)-SUM($N723:BH723),((Input!$N$161+Input!$N$127)*$N$7)/A19taxstdlife))</f>
        <v>0</v>
      </c>
      <c r="BJ723" s="18"/>
      <c r="BK723" s="18"/>
      <c r="BL723"/>
      <c r="BM723"/>
      <c r="BN723"/>
      <c r="BO723"/>
      <c r="BP723"/>
      <c r="BQ723"/>
      <c r="BR723"/>
      <c r="BS723"/>
      <c r="BT723"/>
      <c r="BU723"/>
      <c r="BV723"/>
      <c r="BW723"/>
      <c r="BX723"/>
      <c r="BY723"/>
      <c r="BZ723"/>
      <c r="CA723"/>
      <c r="CB723"/>
      <c r="CC723"/>
      <c r="CD723"/>
      <c r="CE723"/>
      <c r="CF723"/>
      <c r="CG723"/>
      <c r="CH723"/>
      <c r="CI723"/>
      <c r="CJ723"/>
      <c r="CK723"/>
      <c r="CL723"/>
      <c r="CM723"/>
      <c r="CN723"/>
      <c r="CO723"/>
      <c r="CP723"/>
      <c r="CQ723"/>
      <c r="CR723"/>
      <c r="CS723"/>
      <c r="CT723"/>
      <c r="CU723"/>
      <c r="CV723"/>
      <c r="CW723"/>
      <c r="CX723"/>
      <c r="CY723"/>
      <c r="CZ723"/>
      <c r="DA723"/>
      <c r="DB723"/>
      <c r="DC723"/>
      <c r="DD723"/>
      <c r="DE723"/>
      <c r="DF723"/>
      <c r="DG723"/>
      <c r="DH723"/>
      <c r="DI723"/>
      <c r="DJ723"/>
      <c r="DK723"/>
      <c r="DL723"/>
      <c r="DM723"/>
      <c r="DN723"/>
      <c r="DO723"/>
      <c r="DP723"/>
      <c r="DQ723"/>
      <c r="DR723"/>
      <c r="DS723"/>
      <c r="DT723"/>
      <c r="DU723"/>
      <c r="DV723"/>
      <c r="DW723"/>
      <c r="DX723"/>
      <c r="DY723"/>
      <c r="DZ723"/>
      <c r="EA723"/>
      <c r="EB723"/>
      <c r="EC723"/>
      <c r="ED723"/>
      <c r="EE723"/>
      <c r="EF723"/>
      <c r="EG723"/>
      <c r="EH723"/>
      <c r="EI723"/>
      <c r="EJ723"/>
      <c r="EK723"/>
      <c r="EL723"/>
      <c r="EM723"/>
      <c r="EN723"/>
      <c r="EO723"/>
      <c r="EP723"/>
      <c r="EQ723"/>
      <c r="ER723"/>
      <c r="ES723"/>
      <c r="ET723"/>
      <c r="EU723"/>
      <c r="EV723"/>
      <c r="EW723"/>
      <c r="EX723"/>
      <c r="EY723"/>
      <c r="EZ723"/>
      <c r="FA723"/>
      <c r="FB723"/>
      <c r="FC723"/>
      <c r="FD723"/>
      <c r="FE723"/>
      <c r="FF723"/>
      <c r="FG723"/>
      <c r="FH723"/>
      <c r="FI723"/>
      <c r="FJ723"/>
      <c r="FK723"/>
      <c r="FL723"/>
      <c r="FM723"/>
      <c r="FN723"/>
      <c r="FO723"/>
      <c r="FP723"/>
      <c r="FQ723"/>
      <c r="FR723"/>
      <c r="FS723"/>
      <c r="FT723"/>
      <c r="FU723"/>
      <c r="FV723"/>
      <c r="FW723"/>
      <c r="FX723"/>
      <c r="FY723"/>
      <c r="FZ723"/>
      <c r="GA723"/>
      <c r="GB723"/>
      <c r="GC723"/>
      <c r="GD723"/>
      <c r="GE723"/>
      <c r="GF723"/>
      <c r="GG723"/>
      <c r="GH723"/>
      <c r="GI723"/>
      <c r="GJ723"/>
      <c r="GK723"/>
      <c r="GL723"/>
      <c r="GM723"/>
      <c r="GN723"/>
      <c r="GO723"/>
      <c r="GP723"/>
      <c r="GQ723"/>
      <c r="GR723"/>
      <c r="GS723"/>
      <c r="GT723"/>
      <c r="GU723"/>
      <c r="GV723"/>
      <c r="GW723"/>
      <c r="GX723"/>
      <c r="GY723"/>
      <c r="GZ723"/>
      <c r="HA723"/>
      <c r="HB723"/>
      <c r="HC723"/>
      <c r="HD723"/>
      <c r="HE723"/>
      <c r="HF723"/>
      <c r="HG723"/>
      <c r="HH723"/>
      <c r="HI723"/>
      <c r="HJ723"/>
      <c r="HK723"/>
      <c r="HL723"/>
      <c r="HM723"/>
      <c r="HN723"/>
      <c r="HO723"/>
      <c r="HP723"/>
      <c r="HQ723"/>
      <c r="HR723"/>
      <c r="HS723"/>
      <c r="HT723"/>
      <c r="HU723"/>
      <c r="HV723"/>
      <c r="HW723"/>
      <c r="HX723"/>
      <c r="HY723"/>
      <c r="HZ723"/>
      <c r="IA723"/>
      <c r="IB723"/>
      <c r="IC723"/>
      <c r="ID723"/>
      <c r="IE723"/>
      <c r="IF723"/>
      <c r="IG723"/>
      <c r="IH723"/>
      <c r="II723"/>
      <c r="IJ723"/>
      <c r="IK723"/>
      <c r="IL723"/>
      <c r="IM723"/>
      <c r="IN723"/>
      <c r="IO723"/>
      <c r="IP723"/>
      <c r="IQ723"/>
      <c r="IR723"/>
      <c r="IS723"/>
      <c r="IT723"/>
      <c r="IU723"/>
      <c r="IV723"/>
    </row>
    <row r="724" spans="1:256" s="5" customFormat="1" hidden="1" outlineLevel="2" x14ac:dyDescent="0.2">
      <c r="A724" s="18"/>
      <c r="B724" s="18"/>
      <c r="C724" s="36"/>
      <c r="D724" s="485"/>
      <c r="E724" s="283">
        <v>9</v>
      </c>
      <c r="F724" s="38"/>
      <c r="G724" s="306"/>
      <c r="H724" s="308"/>
      <c r="I724" s="308"/>
      <c r="J724" s="308"/>
      <c r="K724" s="308"/>
      <c r="L724" s="308"/>
      <c r="M724" s="308"/>
      <c r="N724" s="308"/>
      <c r="O724" s="307"/>
      <c r="P724" s="164">
        <f>IF(A19taxstdlife="n/a","n/a",IF(P$3&gt;(A19taxstdlife+$E724),((Input!$O$161+Input!$O$127)*$O$7)-SUM($O724:O724),((Input!$O$161+Input!$O$127)*$O$7)/A19taxstdlife))</f>
        <v>0</v>
      </c>
      <c r="Q724" s="164">
        <f>IF(A19taxstdlife="n/a","n/a",IF(Q$3&gt;(A19taxstdlife+$E724),((Input!$O$161+Input!$O$127)*$O$7)-SUM($O724:P724),((Input!$O$161+Input!$O$127)*$O$7)/A19taxstdlife))</f>
        <v>0</v>
      </c>
      <c r="R724" s="164">
        <f>IF(A19taxstdlife="n/a","n/a",IF(R$3&gt;(A19taxstdlife+$E724),((Input!$O$161+Input!$O$127)*$O$7)-SUM($O724:Q724),((Input!$O$161+Input!$O$127)*$O$7)/A19taxstdlife))</f>
        <v>0</v>
      </c>
      <c r="S724" s="164">
        <f>IF(A19taxstdlife="n/a","n/a",IF(S$3&gt;(A19taxstdlife+$E724),((Input!$O$161+Input!$O$127)*$O$7)-SUM($O724:R724),((Input!$O$161+Input!$O$127)*$O$7)/A19taxstdlife))</f>
        <v>0</v>
      </c>
      <c r="T724" s="164">
        <f>IF(A19taxstdlife="n/a","n/a",IF(T$3&gt;(A19taxstdlife+$E724),((Input!$O$161+Input!$O$127)*$O$7)-SUM($O724:S724),((Input!$O$161+Input!$O$127)*$O$7)/A19taxstdlife))</f>
        <v>0</v>
      </c>
      <c r="U724" s="164">
        <f>IF(A19taxstdlife="n/a","n/a",IF(U$3&gt;(A19taxstdlife+$E724),((Input!$O$161+Input!$O$127)*$O$7)-SUM($O724:T724),((Input!$O$161+Input!$O$127)*$O$7)/A19taxstdlife))</f>
        <v>0</v>
      </c>
      <c r="V724" s="164">
        <f>IF(A19taxstdlife="n/a","n/a",IF(V$3&gt;(A19taxstdlife+$E724),((Input!$O$161+Input!$O$127)*$O$7)-SUM($O724:U724),((Input!$O$161+Input!$O$127)*$O$7)/A19taxstdlife))</f>
        <v>0</v>
      </c>
      <c r="W724" s="164">
        <f>IF(A19taxstdlife="n/a","n/a",IF(W$3&gt;(A19taxstdlife+$E724),((Input!$O$161+Input!$O$127)*$O$7)-SUM($O724:V724),((Input!$O$161+Input!$O$127)*$O$7)/A19taxstdlife))</f>
        <v>0</v>
      </c>
      <c r="X724" s="164">
        <f>IF(A19taxstdlife="n/a","n/a",IF(X$3&gt;(A19taxstdlife+$E724),((Input!$O$161+Input!$O$127)*$O$7)-SUM($O724:W724),((Input!$O$161+Input!$O$127)*$O$7)/A19taxstdlife))</f>
        <v>0</v>
      </c>
      <c r="Y724" s="164">
        <f>IF(A19taxstdlife="n/a","n/a",IF(Y$3&gt;(A19taxstdlife+$E724),((Input!$O$161+Input!$O$127)*$O$7)-SUM($O724:X724),((Input!$O$161+Input!$O$127)*$O$7)/A19taxstdlife))</f>
        <v>0</v>
      </c>
      <c r="Z724" s="164">
        <f>IF(A19taxstdlife="n/a","n/a",IF(Z$3&gt;(A19taxstdlife+$E724),((Input!$O$161+Input!$O$127)*$O$7)-SUM($O724:Y724),((Input!$O$161+Input!$O$127)*$O$7)/A19taxstdlife))</f>
        <v>0</v>
      </c>
      <c r="AA724" s="164">
        <f>IF(A19taxstdlife="n/a","n/a",IF(AA$3&gt;(A19taxstdlife+$E724),((Input!$O$161+Input!$O$127)*$O$7)-SUM($O724:Z724),((Input!$O$161+Input!$O$127)*$O$7)/A19taxstdlife))</f>
        <v>0</v>
      </c>
      <c r="AB724" s="164">
        <f>IF(A19taxstdlife="n/a","n/a",IF(AB$3&gt;(A19taxstdlife+$E724),((Input!$O$161+Input!$O$127)*$O$7)-SUM($O724:AA724),((Input!$O$161+Input!$O$127)*$O$7)/A19taxstdlife))</f>
        <v>0</v>
      </c>
      <c r="AC724" s="164">
        <f>IF(A19taxstdlife="n/a","n/a",IF(AC$3&gt;(A19taxstdlife+$E724),((Input!$O$161+Input!$O$127)*$O$7)-SUM($O724:AB724),((Input!$O$161+Input!$O$127)*$O$7)/A19taxstdlife))</f>
        <v>0</v>
      </c>
      <c r="AD724" s="164">
        <f>IF(A19taxstdlife="n/a","n/a",IF(AD$3&gt;(A19taxstdlife+$E724),((Input!$O$161+Input!$O$127)*$O$7)-SUM($O724:AC724),((Input!$O$161+Input!$O$127)*$O$7)/A19taxstdlife))</f>
        <v>0</v>
      </c>
      <c r="AE724" s="164">
        <f>IF(A19taxstdlife="n/a","n/a",IF(AE$3&gt;(A19taxstdlife+$E724),((Input!$O$161+Input!$O$127)*$O$7)-SUM($O724:AD724),((Input!$O$161+Input!$O$127)*$O$7)/A19taxstdlife))</f>
        <v>0</v>
      </c>
      <c r="AF724" s="164">
        <f>IF(A19taxstdlife="n/a","n/a",IF(AF$3&gt;(A19taxstdlife+$E724),((Input!$O$161+Input!$O$127)*$O$7)-SUM($O724:AE724),((Input!$O$161+Input!$O$127)*$O$7)/A19taxstdlife))</f>
        <v>0</v>
      </c>
      <c r="AG724" s="164">
        <f>IF(A19taxstdlife="n/a","n/a",IF(AG$3&gt;(A19taxstdlife+$E724),((Input!$O$161+Input!$O$127)*$O$7)-SUM($O724:AF724),((Input!$O$161+Input!$O$127)*$O$7)/A19taxstdlife))</f>
        <v>0</v>
      </c>
      <c r="AH724" s="164">
        <f>IF(A19taxstdlife="n/a","n/a",IF(AH$3&gt;(A19taxstdlife+$E724),((Input!$O$161+Input!$O$127)*$O$7)-SUM($O724:AG724),((Input!$O$161+Input!$O$127)*$O$7)/A19taxstdlife))</f>
        <v>0</v>
      </c>
      <c r="AI724" s="164">
        <f>IF(A19taxstdlife="n/a","n/a",IF(AI$3&gt;(A19taxstdlife+$E724),((Input!$O$161+Input!$O$127)*$O$7)-SUM($O724:AH724),((Input!$O$161+Input!$O$127)*$O$7)/A19taxstdlife))</f>
        <v>0</v>
      </c>
      <c r="AJ724" s="164">
        <f>IF(A19taxstdlife="n/a","n/a",IF(AJ$3&gt;(A19taxstdlife+$E724),((Input!$O$161+Input!$O$127)*$O$7)-SUM($O724:AI724),((Input!$O$161+Input!$O$127)*$O$7)/A19taxstdlife))</f>
        <v>0</v>
      </c>
      <c r="AK724" s="164">
        <f>IF(A19taxstdlife="n/a","n/a",IF(AK$3&gt;(A19taxstdlife+$E724),((Input!$O$161+Input!$O$127)*$O$7)-SUM($O724:AJ724),((Input!$O$161+Input!$O$127)*$O$7)/A19taxstdlife))</f>
        <v>0</v>
      </c>
      <c r="AL724" s="164">
        <f>IF(A19taxstdlife="n/a","n/a",IF(AL$3&gt;(A19taxstdlife+$E724),((Input!$O$161+Input!$O$127)*$O$7)-SUM($O724:AK724),((Input!$O$161+Input!$O$127)*$O$7)/A19taxstdlife))</f>
        <v>0</v>
      </c>
      <c r="AM724" s="164">
        <f>IF(A19taxstdlife="n/a","n/a",IF(AM$3&gt;(A19taxstdlife+$E724),((Input!$O$161+Input!$O$127)*$O$7)-SUM($O724:AL724),((Input!$O$161+Input!$O$127)*$O$7)/A19taxstdlife))</f>
        <v>0</v>
      </c>
      <c r="AN724" s="164">
        <f>IF(A19taxstdlife="n/a","n/a",IF(AN$3&gt;(A19taxstdlife+$E724),((Input!$O$161+Input!$O$127)*$O$7)-SUM($O724:AM724),((Input!$O$161+Input!$O$127)*$O$7)/A19taxstdlife))</f>
        <v>0</v>
      </c>
      <c r="AO724" s="164">
        <f>IF(A19taxstdlife="n/a","n/a",IF(AO$3&gt;(A19taxstdlife+$E724),((Input!$O$161+Input!$O$127)*$O$7)-SUM($O724:AN724),((Input!$O$161+Input!$O$127)*$O$7)/A19taxstdlife))</f>
        <v>0</v>
      </c>
      <c r="AP724" s="164">
        <f>IF(A19taxstdlife="n/a","n/a",IF(AP$3&gt;(A19taxstdlife+$E724),((Input!$O$161+Input!$O$127)*$O$7)-SUM($O724:AO724),((Input!$O$161+Input!$O$127)*$O$7)/A19taxstdlife))</f>
        <v>0</v>
      </c>
      <c r="AQ724" s="164">
        <f>IF(A19taxstdlife="n/a","n/a",IF(AQ$3&gt;(A19taxstdlife+$E724),((Input!$O$161+Input!$O$127)*$O$7)-SUM($O724:AP724),((Input!$O$161+Input!$O$127)*$O$7)/A19taxstdlife))</f>
        <v>0</v>
      </c>
      <c r="AR724" s="164">
        <f>IF(A19taxstdlife="n/a","n/a",IF(AR$3&gt;(A19taxstdlife+$E724),((Input!$O$161+Input!$O$127)*$O$7)-SUM($O724:AQ724),((Input!$O$161+Input!$O$127)*$O$7)/A19taxstdlife))</f>
        <v>0</v>
      </c>
      <c r="AS724" s="164">
        <f>IF(A19taxstdlife="n/a","n/a",IF(AS$3&gt;(A19taxstdlife+$E724),((Input!$O$161+Input!$O$127)*$O$7)-SUM($O724:AR724),((Input!$O$161+Input!$O$127)*$O$7)/A19taxstdlife))</f>
        <v>0</v>
      </c>
      <c r="AT724" s="164">
        <f>IF(A19taxstdlife="n/a","n/a",IF(AT$3&gt;(A19taxstdlife+$E724),((Input!$O$161+Input!$O$127)*$O$7)-SUM($O724:AS724),((Input!$O$161+Input!$O$127)*$O$7)/A19taxstdlife))</f>
        <v>0</v>
      </c>
      <c r="AU724" s="164">
        <f>IF(A19taxstdlife="n/a","n/a",IF(AU$3&gt;(A19taxstdlife+$E724),((Input!$O$161+Input!$O$127)*$O$7)-SUM($O724:AT724),((Input!$O$161+Input!$O$127)*$O$7)/A19taxstdlife))</f>
        <v>0</v>
      </c>
      <c r="AV724" s="164">
        <f>IF(A19taxstdlife="n/a","n/a",IF(AV$3&gt;(A19taxstdlife+$E724),((Input!$O$161+Input!$O$127)*$O$7)-SUM($O724:AU724),((Input!$O$161+Input!$O$127)*$O$7)/A19taxstdlife))</f>
        <v>0</v>
      </c>
      <c r="AW724" s="164">
        <f>IF(A19taxstdlife="n/a","n/a",IF(AW$3&gt;(A19taxstdlife+$E724),((Input!$O$161+Input!$O$127)*$O$7)-SUM($O724:AV724),((Input!$O$161+Input!$O$127)*$O$7)/A19taxstdlife))</f>
        <v>0</v>
      </c>
      <c r="AX724" s="164">
        <f>IF(A19taxstdlife="n/a","n/a",IF(AX$3&gt;(A19taxstdlife+$E724),((Input!$O$161+Input!$O$127)*$O$7)-SUM($O724:AW724),((Input!$O$161+Input!$O$127)*$O$7)/A19taxstdlife))</f>
        <v>0</v>
      </c>
      <c r="AY724" s="164">
        <f>IF(A19taxstdlife="n/a","n/a",IF(AY$3&gt;(A19taxstdlife+$E724),((Input!$O$161+Input!$O$127)*$O$7)-SUM($O724:AX724),((Input!$O$161+Input!$O$127)*$O$7)/A19taxstdlife))</f>
        <v>0</v>
      </c>
      <c r="AZ724" s="164">
        <f>IF(A19taxstdlife="n/a","n/a",IF(AZ$3&gt;(A19taxstdlife+$E724),((Input!$O$161+Input!$O$127)*$O$7)-SUM($O724:AY724),((Input!$O$161+Input!$O$127)*$O$7)/A19taxstdlife))</f>
        <v>0</v>
      </c>
      <c r="BA724" s="164">
        <f>IF(A19taxstdlife="n/a","n/a",IF(BA$3&gt;(A19taxstdlife+$E724),((Input!$O$161+Input!$O$127)*$O$7)-SUM($O724:AZ724),((Input!$O$161+Input!$O$127)*$O$7)/A19taxstdlife))</f>
        <v>0</v>
      </c>
      <c r="BB724" s="164">
        <f>IF(A19taxstdlife="n/a","n/a",IF(BB$3&gt;(A19taxstdlife+$E724),((Input!$O$161+Input!$O$127)*$O$7)-SUM($O724:BA724),((Input!$O$161+Input!$O$127)*$O$7)/A19taxstdlife))</f>
        <v>0</v>
      </c>
      <c r="BC724" s="164">
        <f>IF(A19taxstdlife="n/a","n/a",IF(BC$3&gt;(A19taxstdlife+$E724),((Input!$O$161+Input!$O$127)*$O$7)-SUM($O724:BB724),((Input!$O$161+Input!$O$127)*$O$7)/A19taxstdlife))</f>
        <v>0</v>
      </c>
      <c r="BD724" s="164">
        <f>IF(A19taxstdlife="n/a","n/a",IF(BD$3&gt;(A19taxstdlife+$E724),((Input!$O$161+Input!$O$127)*$O$7)-SUM($O724:BC724),((Input!$O$161+Input!$O$127)*$O$7)/A19taxstdlife))</f>
        <v>0</v>
      </c>
      <c r="BE724" s="164">
        <f>IF(A19taxstdlife="n/a","n/a",IF(BE$3&gt;(A19taxstdlife+$E724),((Input!$O$161+Input!$O$127)*$O$7)-SUM($O724:BD724),((Input!$O$161+Input!$O$127)*$O$7)/A19taxstdlife))</f>
        <v>0</v>
      </c>
      <c r="BF724" s="164">
        <f>IF(A19taxstdlife="n/a","n/a",IF(BF$3&gt;(A19taxstdlife+$E724),((Input!$O$161+Input!$O$127)*$O$7)-SUM($O724:BE724),((Input!$O$161+Input!$O$127)*$O$7)/A19taxstdlife))</f>
        <v>0</v>
      </c>
      <c r="BG724" s="164">
        <f>IF(A19taxstdlife="n/a","n/a",IF(BG$3&gt;(A19taxstdlife+$E724),((Input!$O$161+Input!$O$127)*$O$7)-SUM($O724:BF724),((Input!$O$161+Input!$O$127)*$O$7)/A19taxstdlife))</f>
        <v>0</v>
      </c>
      <c r="BH724" s="164">
        <f>IF(A19taxstdlife="n/a","n/a",IF(BH$3&gt;(A19taxstdlife+$E724),((Input!$O$161+Input!$O$127)*$O$7)-SUM($O724:BG724),((Input!$O$161+Input!$O$127)*$O$7)/A19taxstdlife))</f>
        <v>0</v>
      </c>
      <c r="BI724" s="164">
        <f>IF(A19taxstdlife="n/a","n/a",IF(BI$3&gt;(A19taxstdlife+$E724),((Input!$O$161+Input!$O$127)*$O$7)-SUM($O724:BH724),((Input!$O$161+Input!$O$127)*$O$7)/A19taxstdlife))</f>
        <v>0</v>
      </c>
      <c r="BJ724" s="18"/>
      <c r="BK724" s="18"/>
      <c r="BL724"/>
      <c r="BM724"/>
      <c r="BN724"/>
      <c r="BO724"/>
      <c r="BP724"/>
      <c r="BQ724"/>
      <c r="BR724"/>
      <c r="BS724"/>
      <c r="BT724"/>
      <c r="BU724"/>
      <c r="BV724"/>
      <c r="BW724"/>
      <c r="BX724"/>
      <c r="BY724"/>
      <c r="BZ724"/>
      <c r="CA724"/>
      <c r="CB724"/>
      <c r="CC724"/>
      <c r="CD724"/>
      <c r="CE724"/>
      <c r="CF724"/>
      <c r="CG724"/>
      <c r="CH724"/>
      <c r="CI724"/>
      <c r="CJ724"/>
      <c r="CK724"/>
      <c r="CL724"/>
      <c r="CM724"/>
      <c r="CN724"/>
      <c r="CO724"/>
      <c r="CP724"/>
      <c r="CQ724"/>
      <c r="CR724"/>
      <c r="CS724"/>
      <c r="CT724"/>
      <c r="CU724"/>
      <c r="CV724"/>
      <c r="CW724"/>
      <c r="CX724"/>
      <c r="CY724"/>
      <c r="CZ724"/>
      <c r="DA724"/>
      <c r="DB724"/>
      <c r="DC724"/>
      <c r="DD724"/>
      <c r="DE724"/>
      <c r="DF724"/>
      <c r="DG724"/>
      <c r="DH724"/>
      <c r="DI724"/>
      <c r="DJ724"/>
      <c r="DK724"/>
      <c r="DL724"/>
      <c r="DM724"/>
      <c r="DN724"/>
      <c r="DO724"/>
      <c r="DP724"/>
      <c r="DQ724"/>
      <c r="DR724"/>
      <c r="DS724"/>
      <c r="DT724"/>
      <c r="DU724"/>
      <c r="DV724"/>
      <c r="DW724"/>
      <c r="DX724"/>
      <c r="DY724"/>
      <c r="DZ724"/>
      <c r="EA724"/>
      <c r="EB724"/>
      <c r="EC724"/>
      <c r="ED724"/>
      <c r="EE724"/>
      <c r="EF724"/>
      <c r="EG724"/>
      <c r="EH724"/>
      <c r="EI724"/>
      <c r="EJ724"/>
      <c r="EK724"/>
      <c r="EL724"/>
      <c r="EM724"/>
      <c r="EN724"/>
      <c r="EO724"/>
      <c r="EP724"/>
      <c r="EQ724"/>
      <c r="ER724"/>
      <c r="ES724"/>
      <c r="ET724"/>
      <c r="EU724"/>
      <c r="EV724"/>
      <c r="EW724"/>
      <c r="EX724"/>
      <c r="EY724"/>
      <c r="EZ724"/>
      <c r="FA724"/>
      <c r="FB724"/>
      <c r="FC724"/>
      <c r="FD724"/>
      <c r="FE724"/>
      <c r="FF724"/>
      <c r="FG724"/>
      <c r="FH724"/>
      <c r="FI724"/>
      <c r="FJ724"/>
      <c r="FK724"/>
      <c r="FL724"/>
      <c r="FM724"/>
      <c r="FN724"/>
      <c r="FO724"/>
      <c r="FP724"/>
      <c r="FQ724"/>
      <c r="FR724"/>
      <c r="FS724"/>
      <c r="FT724"/>
      <c r="FU724"/>
      <c r="FV724"/>
      <c r="FW724"/>
      <c r="FX724"/>
      <c r="FY724"/>
      <c r="FZ724"/>
      <c r="GA724"/>
      <c r="GB724"/>
      <c r="GC724"/>
      <c r="GD724"/>
      <c r="GE724"/>
      <c r="GF724"/>
      <c r="GG724"/>
      <c r="GH724"/>
      <c r="GI724"/>
      <c r="GJ724"/>
      <c r="GK724"/>
      <c r="GL724"/>
      <c r="GM724"/>
      <c r="GN724"/>
      <c r="GO724"/>
      <c r="GP724"/>
      <c r="GQ724"/>
      <c r="GR724"/>
      <c r="GS724"/>
      <c r="GT724"/>
      <c r="GU724"/>
      <c r="GV724"/>
      <c r="GW724"/>
      <c r="GX724"/>
      <c r="GY724"/>
      <c r="GZ724"/>
      <c r="HA724"/>
      <c r="HB724"/>
      <c r="HC724"/>
      <c r="HD724"/>
      <c r="HE724"/>
      <c r="HF724"/>
      <c r="HG724"/>
      <c r="HH724"/>
      <c r="HI724"/>
      <c r="HJ724"/>
      <c r="HK724"/>
      <c r="HL724"/>
      <c r="HM724"/>
      <c r="HN724"/>
      <c r="HO724"/>
      <c r="HP724"/>
      <c r="HQ724"/>
      <c r="HR724"/>
      <c r="HS724"/>
      <c r="HT724"/>
      <c r="HU724"/>
      <c r="HV724"/>
      <c r="HW724"/>
      <c r="HX724"/>
      <c r="HY724"/>
      <c r="HZ724"/>
      <c r="IA724"/>
      <c r="IB724"/>
      <c r="IC724"/>
      <c r="ID724"/>
      <c r="IE724"/>
      <c r="IF724"/>
      <c r="IG724"/>
      <c r="IH724"/>
      <c r="II724"/>
      <c r="IJ724"/>
      <c r="IK724"/>
      <c r="IL724"/>
      <c r="IM724"/>
      <c r="IN724"/>
      <c r="IO724"/>
      <c r="IP724"/>
      <c r="IQ724"/>
      <c r="IR724"/>
      <c r="IS724"/>
      <c r="IT724"/>
      <c r="IU724"/>
      <c r="IV724"/>
    </row>
    <row r="725" spans="1:256" s="5" customFormat="1" hidden="1" outlineLevel="2" x14ac:dyDescent="0.2">
      <c r="A725" s="18"/>
      <c r="B725" s="18"/>
      <c r="C725" s="36"/>
      <c r="D725" s="485"/>
      <c r="E725" s="284">
        <v>10</v>
      </c>
      <c r="F725" s="38"/>
      <c r="G725" s="306"/>
      <c r="H725" s="308"/>
      <c r="I725" s="308"/>
      <c r="J725" s="308"/>
      <c r="K725" s="308"/>
      <c r="L725" s="308"/>
      <c r="M725" s="308"/>
      <c r="N725" s="308"/>
      <c r="O725" s="308"/>
      <c r="P725" s="307"/>
      <c r="Q725" s="164">
        <f>IF(A19taxstdlife="n/a","n/a",IF(Q$3&gt;(A19taxstdlife+$E725),((Input!$P$161+Input!$P$127)*$P$7)-SUM($P725:P725),((Input!$P$161+Input!$P$127)*$P$7)/A19taxstdlife))</f>
        <v>0</v>
      </c>
      <c r="R725" s="164">
        <f>IF(A19taxstdlife="n/a","n/a",IF(R$3&gt;(A19taxstdlife+$E725),((Input!$P$161+Input!$P$127)*$P$7)-SUM($P725:Q725),((Input!$P$161+Input!$P$127)*$P$7)/A19taxstdlife))</f>
        <v>0</v>
      </c>
      <c r="S725" s="164">
        <f>IF(A19taxstdlife="n/a","n/a",IF(S$3&gt;(A19taxstdlife+$E725),((Input!$P$161+Input!$P$127)*$P$7)-SUM($P725:R725),((Input!$P$161+Input!$P$127)*$P$7)/A19taxstdlife))</f>
        <v>0</v>
      </c>
      <c r="T725" s="164">
        <f>IF(A19taxstdlife="n/a","n/a",IF(T$3&gt;(A19taxstdlife+$E725),((Input!$P$161+Input!$P$127)*$P$7)-SUM($P725:S725),((Input!$P$161+Input!$P$127)*$P$7)/A19taxstdlife))</f>
        <v>0</v>
      </c>
      <c r="U725" s="164">
        <f>IF(A19taxstdlife="n/a","n/a",IF(U$3&gt;(A19taxstdlife+$E725),((Input!$P$161+Input!$P$127)*$P$7)-SUM($P725:T725),((Input!$P$161+Input!$P$127)*$P$7)/A19taxstdlife))</f>
        <v>0</v>
      </c>
      <c r="V725" s="164">
        <f>IF(A19taxstdlife="n/a","n/a",IF(V$3&gt;(A19taxstdlife+$E725),((Input!$P$161+Input!$P$127)*$P$7)-SUM($P725:U725),((Input!$P$161+Input!$P$127)*$P$7)/A19taxstdlife))</f>
        <v>0</v>
      </c>
      <c r="W725" s="164">
        <f>IF(A19taxstdlife="n/a","n/a",IF(W$3&gt;(A19taxstdlife+$E725),((Input!$P$161+Input!$P$127)*$P$7)-SUM($P725:V725),((Input!$P$161+Input!$P$127)*$P$7)/A19taxstdlife))</f>
        <v>0</v>
      </c>
      <c r="X725" s="164">
        <f>IF(A19taxstdlife="n/a","n/a",IF(X$3&gt;(A19taxstdlife+$E725),((Input!$P$161+Input!$P$127)*$P$7)-SUM($P725:W725),((Input!$P$161+Input!$P$127)*$P$7)/A19taxstdlife))</f>
        <v>0</v>
      </c>
      <c r="Y725" s="164">
        <f>IF(A19taxstdlife="n/a","n/a",IF(Y$3&gt;(A19taxstdlife+$E725),((Input!$P$161+Input!$P$127)*$P$7)-SUM($P725:X725),((Input!$P$161+Input!$P$127)*$P$7)/A19taxstdlife))</f>
        <v>0</v>
      </c>
      <c r="Z725" s="164">
        <f>IF(A19taxstdlife="n/a","n/a",IF(Z$3&gt;(A19taxstdlife+$E725),((Input!$P$161+Input!$P$127)*$P$7)-SUM($P725:Y725),((Input!$P$161+Input!$P$127)*$P$7)/A19taxstdlife))</f>
        <v>0</v>
      </c>
      <c r="AA725" s="164">
        <f>IF(A19taxstdlife="n/a","n/a",IF(AA$3&gt;(A19taxstdlife+$E725),((Input!$P$161+Input!$P$127)*$P$7)-SUM($P725:Z725),((Input!$P$161+Input!$P$127)*$P$7)/A19taxstdlife))</f>
        <v>0</v>
      </c>
      <c r="AB725" s="164">
        <f>IF(A19taxstdlife="n/a","n/a",IF(AB$3&gt;(A19taxstdlife+$E725),((Input!$P$161+Input!$P$127)*$P$7)-SUM($P725:AA725),((Input!$P$161+Input!$P$127)*$P$7)/A19taxstdlife))</f>
        <v>0</v>
      </c>
      <c r="AC725" s="164">
        <f>IF(A19taxstdlife="n/a","n/a",IF(AC$3&gt;(A19taxstdlife+$E725),((Input!$P$161+Input!$P$127)*$P$7)-SUM($P725:AB725),((Input!$P$161+Input!$P$127)*$P$7)/A19taxstdlife))</f>
        <v>0</v>
      </c>
      <c r="AD725" s="164">
        <f>IF(A19taxstdlife="n/a","n/a",IF(AD$3&gt;(A19taxstdlife+$E725),((Input!$P$161+Input!$P$127)*$P$7)-SUM($P725:AC725),((Input!$P$161+Input!$P$127)*$P$7)/A19taxstdlife))</f>
        <v>0</v>
      </c>
      <c r="AE725" s="164">
        <f>IF(A19taxstdlife="n/a","n/a",IF(AE$3&gt;(A19taxstdlife+$E725),((Input!$P$161+Input!$P$127)*$P$7)-SUM($P725:AD725),((Input!$P$161+Input!$P$127)*$P$7)/A19taxstdlife))</f>
        <v>0</v>
      </c>
      <c r="AF725" s="164">
        <f>IF(A19taxstdlife="n/a","n/a",IF(AF$3&gt;(A19taxstdlife+$E725),((Input!$P$161+Input!$P$127)*$P$7)-SUM($P725:AE725),((Input!$P$161+Input!$P$127)*$P$7)/A19taxstdlife))</f>
        <v>0</v>
      </c>
      <c r="AG725" s="164">
        <f>IF(A19taxstdlife="n/a","n/a",IF(AG$3&gt;(A19taxstdlife+$E725),((Input!$P$161+Input!$P$127)*$P$7)-SUM($P725:AF725),((Input!$P$161+Input!$P$127)*$P$7)/A19taxstdlife))</f>
        <v>0</v>
      </c>
      <c r="AH725" s="164">
        <f>IF(A19taxstdlife="n/a","n/a",IF(AH$3&gt;(A19taxstdlife+$E725),((Input!$P$161+Input!$P$127)*$P$7)-SUM($P725:AG725),((Input!$P$161+Input!$P$127)*$P$7)/A19taxstdlife))</f>
        <v>0</v>
      </c>
      <c r="AI725" s="164">
        <f>IF(A19taxstdlife="n/a","n/a",IF(AI$3&gt;(A19taxstdlife+$E725),((Input!$P$161+Input!$P$127)*$P$7)-SUM($P725:AH725),((Input!$P$161+Input!$P$127)*$P$7)/A19taxstdlife))</f>
        <v>0</v>
      </c>
      <c r="AJ725" s="164">
        <f>IF(A19taxstdlife="n/a","n/a",IF(AJ$3&gt;(A19taxstdlife+$E725),((Input!$P$161+Input!$P$127)*$P$7)-SUM($P725:AI725),((Input!$P$161+Input!$P$127)*$P$7)/A19taxstdlife))</f>
        <v>0</v>
      </c>
      <c r="AK725" s="164">
        <f>IF(A19taxstdlife="n/a","n/a",IF(AK$3&gt;(A19taxstdlife+$E725),((Input!$P$161+Input!$P$127)*$P$7)-SUM($P725:AJ725),((Input!$P$161+Input!$P$127)*$P$7)/A19taxstdlife))</f>
        <v>0</v>
      </c>
      <c r="AL725" s="164">
        <f>IF(A19taxstdlife="n/a","n/a",IF(AL$3&gt;(A19taxstdlife+$E725),((Input!$P$161+Input!$P$127)*$P$7)-SUM($P725:AK725),((Input!$P$161+Input!$P$127)*$P$7)/A19taxstdlife))</f>
        <v>0</v>
      </c>
      <c r="AM725" s="164">
        <f>IF(A19taxstdlife="n/a","n/a",IF(AM$3&gt;(A19taxstdlife+$E725),((Input!$P$161+Input!$P$127)*$P$7)-SUM($P725:AL725),((Input!$P$161+Input!$P$127)*$P$7)/A19taxstdlife))</f>
        <v>0</v>
      </c>
      <c r="AN725" s="164">
        <f>IF(A19taxstdlife="n/a","n/a",IF(AN$3&gt;(A19taxstdlife+$E725),((Input!$P$161+Input!$P$127)*$P$7)-SUM($P725:AM725),((Input!$P$161+Input!$P$127)*$P$7)/A19taxstdlife))</f>
        <v>0</v>
      </c>
      <c r="AO725" s="164">
        <f>IF(A19taxstdlife="n/a","n/a",IF(AO$3&gt;(A19taxstdlife+$E725),((Input!$P$161+Input!$P$127)*$P$7)-SUM($P725:AN725),((Input!$P$161+Input!$P$127)*$P$7)/A19taxstdlife))</f>
        <v>0</v>
      </c>
      <c r="AP725" s="164">
        <f>IF(A19taxstdlife="n/a","n/a",IF(AP$3&gt;(A19taxstdlife+$E725),((Input!$P$161+Input!$P$127)*$P$7)-SUM($P725:AO725),((Input!$P$161+Input!$P$127)*$P$7)/A19taxstdlife))</f>
        <v>0</v>
      </c>
      <c r="AQ725" s="164">
        <f>IF(A19taxstdlife="n/a","n/a",IF(AQ$3&gt;(A19taxstdlife+$E725),((Input!$P$161+Input!$P$127)*$P$7)-SUM($P725:AP725),((Input!$P$161+Input!$P$127)*$P$7)/A19taxstdlife))</f>
        <v>0</v>
      </c>
      <c r="AR725" s="164">
        <f>IF(A19taxstdlife="n/a","n/a",IF(AR$3&gt;(A19taxstdlife+$E725),((Input!$P$161+Input!$P$127)*$P$7)-SUM($P725:AQ725),((Input!$P$161+Input!$P$127)*$P$7)/A19taxstdlife))</f>
        <v>0</v>
      </c>
      <c r="AS725" s="164">
        <f>IF(A19taxstdlife="n/a","n/a",IF(AS$3&gt;(A19taxstdlife+$E725),((Input!$P$161+Input!$P$127)*$P$7)-SUM($P725:AR725),((Input!$P$161+Input!$P$127)*$P$7)/A19taxstdlife))</f>
        <v>0</v>
      </c>
      <c r="AT725" s="164">
        <f>IF(A19taxstdlife="n/a","n/a",IF(AT$3&gt;(A19taxstdlife+$E725),((Input!$P$161+Input!$P$127)*$P$7)-SUM($P725:AS725),((Input!$P$161+Input!$P$127)*$P$7)/A19taxstdlife))</f>
        <v>0</v>
      </c>
      <c r="AU725" s="164">
        <f>IF(A19taxstdlife="n/a","n/a",IF(AU$3&gt;(A19taxstdlife+$E725),((Input!$P$161+Input!$P$127)*$P$7)-SUM($P725:AT725),((Input!$P$161+Input!$P$127)*$P$7)/A19taxstdlife))</f>
        <v>0</v>
      </c>
      <c r="AV725" s="164">
        <f>IF(A19taxstdlife="n/a","n/a",IF(AV$3&gt;(A19taxstdlife+$E725),((Input!$P$161+Input!$P$127)*$P$7)-SUM($P725:AU725),((Input!$P$161+Input!$P$127)*$P$7)/A19taxstdlife))</f>
        <v>0</v>
      </c>
      <c r="AW725" s="164">
        <f>IF(A19taxstdlife="n/a","n/a",IF(AW$3&gt;(A19taxstdlife+$E725),((Input!$P$161+Input!$P$127)*$P$7)-SUM($P725:AV725),((Input!$P$161+Input!$P$127)*$P$7)/A19taxstdlife))</f>
        <v>0</v>
      </c>
      <c r="AX725" s="164">
        <f>IF(A19taxstdlife="n/a","n/a",IF(AX$3&gt;(A19taxstdlife+$E725),((Input!$P$161+Input!$P$127)*$P$7)-SUM($P725:AW725),((Input!$P$161+Input!$P$127)*$P$7)/A19taxstdlife))</f>
        <v>0</v>
      </c>
      <c r="AY725" s="164">
        <f>IF(A19taxstdlife="n/a","n/a",IF(AY$3&gt;(A19taxstdlife+$E725),((Input!$P$161+Input!$P$127)*$P$7)-SUM($P725:AX725),((Input!$P$161+Input!$P$127)*$P$7)/A19taxstdlife))</f>
        <v>0</v>
      </c>
      <c r="AZ725" s="164">
        <f>IF(A19taxstdlife="n/a","n/a",IF(AZ$3&gt;(A19taxstdlife+$E725),((Input!$P$161+Input!$P$127)*$P$7)-SUM($P725:AY725),((Input!$P$161+Input!$P$127)*$P$7)/A19taxstdlife))</f>
        <v>0</v>
      </c>
      <c r="BA725" s="164">
        <f>IF(A19taxstdlife="n/a","n/a",IF(BA$3&gt;(A19taxstdlife+$E725),((Input!$P$161+Input!$P$127)*$P$7)-SUM($P725:AZ725),((Input!$P$161+Input!$P$127)*$P$7)/A19taxstdlife))</f>
        <v>0</v>
      </c>
      <c r="BB725" s="164">
        <f>IF(A19taxstdlife="n/a","n/a",IF(BB$3&gt;(A19taxstdlife+$E725),((Input!$P$161+Input!$P$127)*$P$7)-SUM($P725:BA725),((Input!$P$161+Input!$P$127)*$P$7)/A19taxstdlife))</f>
        <v>0</v>
      </c>
      <c r="BC725" s="164">
        <f>IF(A19taxstdlife="n/a","n/a",IF(BC$3&gt;(A19taxstdlife+$E725),((Input!$P$161+Input!$P$127)*$P$7)-SUM($P725:BB725),((Input!$P$161+Input!$P$127)*$P$7)/A19taxstdlife))</f>
        <v>0</v>
      </c>
      <c r="BD725" s="164">
        <f>IF(A19taxstdlife="n/a","n/a",IF(BD$3&gt;(A19taxstdlife+$E725),((Input!$P$161+Input!$P$127)*$P$7)-SUM($P725:BC725),((Input!$P$161+Input!$P$127)*$P$7)/A19taxstdlife))</f>
        <v>0</v>
      </c>
      <c r="BE725" s="164">
        <f>IF(A19taxstdlife="n/a","n/a",IF(BE$3&gt;(A19taxstdlife+$E725),((Input!$P$161+Input!$P$127)*$P$7)-SUM($P725:BD725),((Input!$P$161+Input!$P$127)*$P$7)/A19taxstdlife))</f>
        <v>0</v>
      </c>
      <c r="BF725" s="164">
        <f>IF(A19taxstdlife="n/a","n/a",IF(BF$3&gt;(A19taxstdlife+$E725),((Input!$P$161+Input!$P$127)*$P$7)-SUM($P725:BE725),((Input!$P$161+Input!$P$127)*$P$7)/A19taxstdlife))</f>
        <v>0</v>
      </c>
      <c r="BG725" s="164">
        <f>IF(A19taxstdlife="n/a","n/a",IF(BG$3&gt;(A19taxstdlife+$E725),((Input!$P$161+Input!$P$127)*$P$7)-SUM($P725:BF725),((Input!$P$161+Input!$P$127)*$P$7)/A19taxstdlife))</f>
        <v>0</v>
      </c>
      <c r="BH725" s="164">
        <f>IF(A19taxstdlife="n/a","n/a",IF(BH$3&gt;(A19taxstdlife+$E725),((Input!$P$161+Input!$P$127)*$P$7)-SUM($P725:BG725),((Input!$P$161+Input!$P$127)*$P$7)/A19taxstdlife))</f>
        <v>0</v>
      </c>
      <c r="BI725" s="164">
        <f>IF(A19taxstdlife="n/a","n/a",IF(BI$3&gt;(A19taxstdlife+$E725),((Input!$P$161+Input!$P$127)*$P$7)-SUM($P725:BH725),((Input!$P$161+Input!$P$127)*$P$7)/A19taxstdlife))</f>
        <v>0</v>
      </c>
      <c r="BJ725" s="18"/>
      <c r="BK725" s="18"/>
      <c r="BL725"/>
      <c r="BM725"/>
      <c r="BN725"/>
      <c r="BO725"/>
      <c r="BP725"/>
      <c r="BQ725"/>
      <c r="BR725"/>
      <c r="BS725"/>
      <c r="BT725"/>
      <c r="BU725"/>
      <c r="BV725"/>
      <c r="BW725"/>
      <c r="BX725"/>
      <c r="BY725"/>
      <c r="BZ725"/>
      <c r="CA725"/>
      <c r="CB725"/>
      <c r="CC725"/>
      <c r="CD725"/>
      <c r="CE725"/>
      <c r="CF725"/>
      <c r="CG725"/>
      <c r="CH725"/>
      <c r="CI725"/>
      <c r="CJ725"/>
      <c r="CK725"/>
      <c r="CL725"/>
      <c r="CM725"/>
      <c r="CN725"/>
      <c r="CO725"/>
      <c r="CP725"/>
      <c r="CQ725"/>
      <c r="CR725"/>
      <c r="CS725"/>
      <c r="CT725"/>
      <c r="CU725"/>
      <c r="CV725"/>
      <c r="CW725"/>
      <c r="CX725"/>
      <c r="CY725"/>
      <c r="CZ725"/>
      <c r="DA725"/>
      <c r="DB725"/>
      <c r="DC725"/>
      <c r="DD725"/>
      <c r="DE725"/>
      <c r="DF725"/>
      <c r="DG725"/>
      <c r="DH725"/>
      <c r="DI725"/>
      <c r="DJ725"/>
      <c r="DK725"/>
      <c r="DL725"/>
      <c r="DM725"/>
      <c r="DN725"/>
      <c r="DO725"/>
      <c r="DP725"/>
      <c r="DQ725"/>
      <c r="DR725"/>
      <c r="DS725"/>
      <c r="DT725"/>
      <c r="DU725"/>
      <c r="DV725"/>
      <c r="DW725"/>
      <c r="DX725"/>
      <c r="DY725"/>
      <c r="DZ725"/>
      <c r="EA725"/>
      <c r="EB725"/>
      <c r="EC725"/>
      <c r="ED725"/>
      <c r="EE725"/>
      <c r="EF725"/>
      <c r="EG725"/>
      <c r="EH725"/>
      <c r="EI725"/>
      <c r="EJ725"/>
      <c r="EK725"/>
      <c r="EL725"/>
      <c r="EM725"/>
      <c r="EN725"/>
      <c r="EO725"/>
      <c r="EP725"/>
      <c r="EQ725"/>
      <c r="ER725"/>
      <c r="ES725"/>
      <c r="ET725"/>
      <c r="EU725"/>
      <c r="EV725"/>
      <c r="EW725"/>
      <c r="EX725"/>
      <c r="EY725"/>
      <c r="EZ725"/>
      <c r="FA725"/>
      <c r="FB725"/>
      <c r="FC725"/>
      <c r="FD725"/>
      <c r="FE725"/>
      <c r="FF725"/>
      <c r="FG725"/>
      <c r="FH725"/>
      <c r="FI725"/>
      <c r="FJ725"/>
      <c r="FK725"/>
      <c r="FL725"/>
      <c r="FM725"/>
      <c r="FN725"/>
      <c r="FO725"/>
      <c r="FP725"/>
      <c r="FQ725"/>
      <c r="FR725"/>
      <c r="FS725"/>
      <c r="FT725"/>
      <c r="FU725"/>
      <c r="FV725"/>
      <c r="FW725"/>
      <c r="FX725"/>
      <c r="FY725"/>
      <c r="FZ725"/>
      <c r="GA725"/>
      <c r="GB725"/>
      <c r="GC725"/>
      <c r="GD725"/>
      <c r="GE725"/>
      <c r="GF725"/>
      <c r="GG725"/>
      <c r="GH725"/>
      <c r="GI725"/>
      <c r="GJ725"/>
      <c r="GK725"/>
      <c r="GL725"/>
      <c r="GM725"/>
      <c r="GN725"/>
      <c r="GO725"/>
      <c r="GP725"/>
      <c r="GQ725"/>
      <c r="GR725"/>
      <c r="GS725"/>
      <c r="GT725"/>
      <c r="GU725"/>
      <c r="GV725"/>
      <c r="GW725"/>
      <c r="GX725"/>
      <c r="GY725"/>
      <c r="GZ725"/>
      <c r="HA725"/>
      <c r="HB725"/>
      <c r="HC725"/>
      <c r="HD725"/>
      <c r="HE725"/>
      <c r="HF725"/>
      <c r="HG725"/>
      <c r="HH725"/>
      <c r="HI725"/>
      <c r="HJ725"/>
      <c r="HK725"/>
      <c r="HL725"/>
      <c r="HM725"/>
      <c r="HN725"/>
      <c r="HO725"/>
      <c r="HP725"/>
      <c r="HQ725"/>
      <c r="HR725"/>
      <c r="HS725"/>
      <c r="HT725"/>
      <c r="HU725"/>
      <c r="HV725"/>
      <c r="HW725"/>
      <c r="HX725"/>
      <c r="HY725"/>
      <c r="HZ725"/>
      <c r="IA725"/>
      <c r="IB725"/>
      <c r="IC725"/>
      <c r="ID725"/>
      <c r="IE725"/>
      <c r="IF725"/>
      <c r="IG725"/>
      <c r="IH725"/>
      <c r="II725"/>
      <c r="IJ725"/>
      <c r="IK725"/>
      <c r="IL725"/>
      <c r="IM725"/>
      <c r="IN725"/>
      <c r="IO725"/>
      <c r="IP725"/>
      <c r="IQ725"/>
      <c r="IR725"/>
      <c r="IS725"/>
      <c r="IT725"/>
      <c r="IU725"/>
      <c r="IV725"/>
    </row>
    <row r="726" spans="1:256" s="5" customFormat="1" hidden="1" outlineLevel="1" x14ac:dyDescent="0.2">
      <c r="A726" s="18"/>
      <c r="B726" s="18"/>
      <c r="C726" s="36" t="str">
        <f>Asset19</f>
        <v>Furniture, fittings, plant and equipment</v>
      </c>
      <c r="D726" s="18"/>
      <c r="E726" s="18"/>
      <c r="F726" s="33"/>
      <c r="G726" s="159">
        <f t="shared" ref="G726:AL726" si="142">SUM(G714:G725)</f>
        <v>0.54781213251879113</v>
      </c>
      <c r="H726" s="159">
        <f t="shared" si="142"/>
        <v>0.68534308302355895</v>
      </c>
      <c r="I726" s="159">
        <f t="shared" si="142"/>
        <v>0.77521210689756515</v>
      </c>
      <c r="J726" s="159">
        <f t="shared" si="142"/>
        <v>0.89357268750003471</v>
      </c>
      <c r="K726" s="159">
        <f t="shared" si="142"/>
        <v>1.0160724537982497</v>
      </c>
      <c r="L726" s="159">
        <f t="shared" si="142"/>
        <v>1.16879128337363</v>
      </c>
      <c r="M726" s="159">
        <f t="shared" si="142"/>
        <v>1.16879128337363</v>
      </c>
      <c r="N726" s="159">
        <f t="shared" si="142"/>
        <v>0.95816478083568635</v>
      </c>
      <c r="O726" s="159">
        <f t="shared" si="142"/>
        <v>0.62097915085483901</v>
      </c>
      <c r="P726" s="159">
        <f t="shared" si="142"/>
        <v>0.62097915085483901</v>
      </c>
      <c r="Q726" s="159">
        <f t="shared" si="142"/>
        <v>0.62097915085483901</v>
      </c>
      <c r="R726" s="159">
        <f t="shared" si="142"/>
        <v>0.56596677065293222</v>
      </c>
      <c r="S726" s="159">
        <f t="shared" si="142"/>
        <v>0.44750059080046889</v>
      </c>
      <c r="T726" s="159">
        <f t="shared" si="142"/>
        <v>0.34623494423507684</v>
      </c>
      <c r="U726" s="159">
        <f t="shared" si="142"/>
        <v>0.22621868935430969</v>
      </c>
      <c r="V726" s="159">
        <f t="shared" si="142"/>
        <v>9.1631297745228268E-2</v>
      </c>
      <c r="W726" s="159">
        <f t="shared" si="142"/>
        <v>0</v>
      </c>
      <c r="X726" s="159">
        <f t="shared" si="142"/>
        <v>0</v>
      </c>
      <c r="Y726" s="159">
        <f t="shared" si="142"/>
        <v>0</v>
      </c>
      <c r="Z726" s="159">
        <f t="shared" si="142"/>
        <v>0</v>
      </c>
      <c r="AA726" s="159">
        <f t="shared" si="142"/>
        <v>0</v>
      </c>
      <c r="AB726" s="159">
        <f t="shared" si="142"/>
        <v>0</v>
      </c>
      <c r="AC726" s="159">
        <f t="shared" si="142"/>
        <v>0</v>
      </c>
      <c r="AD726" s="159">
        <f t="shared" si="142"/>
        <v>0</v>
      </c>
      <c r="AE726" s="159">
        <f t="shared" si="142"/>
        <v>0</v>
      </c>
      <c r="AF726" s="159">
        <f t="shared" si="142"/>
        <v>0</v>
      </c>
      <c r="AG726" s="159">
        <f t="shared" si="142"/>
        <v>0</v>
      </c>
      <c r="AH726" s="159">
        <f t="shared" si="142"/>
        <v>0</v>
      </c>
      <c r="AI726" s="159">
        <f t="shared" si="142"/>
        <v>0</v>
      </c>
      <c r="AJ726" s="159">
        <f t="shared" si="142"/>
        <v>0</v>
      </c>
      <c r="AK726" s="159">
        <f t="shared" si="142"/>
        <v>0</v>
      </c>
      <c r="AL726" s="159">
        <f t="shared" si="142"/>
        <v>0</v>
      </c>
      <c r="AM726" s="159">
        <f t="shared" ref="AM726:BI726" si="143">SUM(AM714:AM725)</f>
        <v>0</v>
      </c>
      <c r="AN726" s="159">
        <f t="shared" si="143"/>
        <v>0</v>
      </c>
      <c r="AO726" s="159">
        <f t="shared" si="143"/>
        <v>0</v>
      </c>
      <c r="AP726" s="159">
        <f t="shared" si="143"/>
        <v>0</v>
      </c>
      <c r="AQ726" s="159">
        <f t="shared" si="143"/>
        <v>0</v>
      </c>
      <c r="AR726" s="159">
        <f t="shared" si="143"/>
        <v>0</v>
      </c>
      <c r="AS726" s="159">
        <f t="shared" si="143"/>
        <v>0</v>
      </c>
      <c r="AT726" s="159">
        <f t="shared" si="143"/>
        <v>0</v>
      </c>
      <c r="AU726" s="159">
        <f t="shared" si="143"/>
        <v>0</v>
      </c>
      <c r="AV726" s="159">
        <f t="shared" si="143"/>
        <v>0</v>
      </c>
      <c r="AW726" s="159">
        <f t="shared" si="143"/>
        <v>0</v>
      </c>
      <c r="AX726" s="159">
        <f t="shared" si="143"/>
        <v>0</v>
      </c>
      <c r="AY726" s="159">
        <f t="shared" si="143"/>
        <v>0</v>
      </c>
      <c r="AZ726" s="159">
        <f t="shared" si="143"/>
        <v>0</v>
      </c>
      <c r="BA726" s="159">
        <f t="shared" si="143"/>
        <v>0</v>
      </c>
      <c r="BB726" s="159">
        <f t="shared" si="143"/>
        <v>0</v>
      </c>
      <c r="BC726" s="159">
        <f t="shared" si="143"/>
        <v>0</v>
      </c>
      <c r="BD726" s="159">
        <f t="shared" si="143"/>
        <v>0</v>
      </c>
      <c r="BE726" s="159">
        <f t="shared" si="143"/>
        <v>0</v>
      </c>
      <c r="BF726" s="159">
        <f t="shared" si="143"/>
        <v>0</v>
      </c>
      <c r="BG726" s="159">
        <f t="shared" si="143"/>
        <v>0</v>
      </c>
      <c r="BH726" s="159">
        <f t="shared" si="143"/>
        <v>0</v>
      </c>
      <c r="BI726" s="159">
        <f t="shared" si="143"/>
        <v>0</v>
      </c>
      <c r="BJ726" s="18"/>
      <c r="BK726" s="18"/>
      <c r="BL726"/>
      <c r="BM726"/>
      <c r="BN726"/>
      <c r="BO726"/>
      <c r="BP726"/>
      <c r="BQ726"/>
      <c r="BR726"/>
      <c r="BS726"/>
      <c r="BT726"/>
      <c r="BU726"/>
      <c r="BV726"/>
      <c r="BW726"/>
      <c r="BX726"/>
      <c r="BY726"/>
      <c r="BZ726"/>
      <c r="CA726"/>
      <c r="CB726"/>
      <c r="CC726"/>
      <c r="CD726"/>
      <c r="CE726"/>
      <c r="CF726"/>
      <c r="CG726"/>
      <c r="CH726"/>
      <c r="CI726"/>
      <c r="CJ726"/>
      <c r="CK726"/>
      <c r="CL726"/>
      <c r="CM726"/>
      <c r="CN726"/>
      <c r="CO726"/>
      <c r="CP726"/>
      <c r="CQ726"/>
      <c r="CR726"/>
      <c r="CS726"/>
      <c r="CT726"/>
      <c r="CU726"/>
      <c r="CV726"/>
      <c r="CW726"/>
      <c r="CX726"/>
      <c r="CY726"/>
      <c r="CZ726"/>
      <c r="DA726"/>
      <c r="DB726"/>
      <c r="DC726"/>
      <c r="DD726"/>
      <c r="DE726"/>
      <c r="DF726"/>
      <c r="DG726"/>
      <c r="DH726"/>
      <c r="DI726"/>
      <c r="DJ726"/>
      <c r="DK726"/>
      <c r="DL726"/>
      <c r="DM726"/>
      <c r="DN726"/>
      <c r="DO726"/>
      <c r="DP726"/>
      <c r="DQ726"/>
      <c r="DR726"/>
      <c r="DS726"/>
      <c r="DT726"/>
      <c r="DU726"/>
      <c r="DV726"/>
      <c r="DW726"/>
      <c r="DX726"/>
      <c r="DY726"/>
      <c r="DZ726"/>
      <c r="EA726"/>
      <c r="EB726"/>
      <c r="EC726"/>
      <c r="ED726"/>
      <c r="EE726"/>
      <c r="EF726"/>
      <c r="EG726"/>
      <c r="EH726"/>
      <c r="EI726"/>
      <c r="EJ726"/>
      <c r="EK726"/>
      <c r="EL726"/>
      <c r="EM726"/>
      <c r="EN726"/>
      <c r="EO726"/>
      <c r="EP726"/>
      <c r="EQ726"/>
      <c r="ER726"/>
      <c r="ES726"/>
      <c r="ET726"/>
      <c r="EU726"/>
      <c r="EV726"/>
      <c r="EW726"/>
      <c r="EX726"/>
      <c r="EY726"/>
      <c r="EZ726"/>
      <c r="FA726"/>
      <c r="FB726"/>
      <c r="FC726"/>
      <c r="FD726"/>
      <c r="FE726"/>
      <c r="FF726"/>
      <c r="FG726"/>
      <c r="FH726"/>
      <c r="FI726"/>
      <c r="FJ726"/>
      <c r="FK726"/>
      <c r="FL726"/>
      <c r="FM726"/>
      <c r="FN726"/>
      <c r="FO726"/>
      <c r="FP726"/>
      <c r="FQ726"/>
      <c r="FR726"/>
      <c r="FS726"/>
      <c r="FT726"/>
      <c r="FU726"/>
      <c r="FV726"/>
      <c r="FW726"/>
      <c r="FX726"/>
      <c r="FY726"/>
      <c r="FZ726"/>
      <c r="GA726"/>
      <c r="GB726"/>
      <c r="GC726"/>
      <c r="GD726"/>
      <c r="GE726"/>
      <c r="GF726"/>
      <c r="GG726"/>
      <c r="GH726"/>
      <c r="GI726"/>
      <c r="GJ726"/>
      <c r="GK726"/>
      <c r="GL726"/>
      <c r="GM726"/>
      <c r="GN726"/>
      <c r="GO726"/>
      <c r="GP726"/>
      <c r="GQ726"/>
      <c r="GR726"/>
      <c r="GS726"/>
      <c r="GT726"/>
      <c r="GU726"/>
      <c r="GV726"/>
      <c r="GW726"/>
      <c r="GX726"/>
      <c r="GY726"/>
      <c r="GZ726"/>
      <c r="HA726"/>
      <c r="HB726"/>
      <c r="HC726"/>
      <c r="HD726"/>
      <c r="HE726"/>
      <c r="HF726"/>
      <c r="HG726"/>
      <c r="HH726"/>
      <c r="HI726"/>
      <c r="HJ726"/>
      <c r="HK726"/>
      <c r="HL726"/>
      <c r="HM726"/>
      <c r="HN726"/>
      <c r="HO726"/>
      <c r="HP726"/>
      <c r="HQ726"/>
      <c r="HR726"/>
      <c r="HS726"/>
      <c r="HT726"/>
      <c r="HU726"/>
      <c r="HV726"/>
      <c r="HW726"/>
      <c r="HX726"/>
      <c r="HY726"/>
      <c r="HZ726"/>
      <c r="IA726"/>
      <c r="IB726"/>
      <c r="IC726"/>
      <c r="ID726"/>
      <c r="IE726"/>
      <c r="IF726"/>
      <c r="IG726"/>
      <c r="IH726"/>
      <c r="II726"/>
      <c r="IJ726"/>
      <c r="IK726"/>
      <c r="IL726"/>
      <c r="IM726"/>
      <c r="IN726"/>
      <c r="IO726"/>
      <c r="IP726"/>
      <c r="IQ726"/>
      <c r="IR726"/>
      <c r="IS726"/>
      <c r="IT726"/>
      <c r="IU726"/>
      <c r="IV726"/>
    </row>
    <row r="727" spans="1:256" s="5" customFormat="1" hidden="1" outlineLevel="2" x14ac:dyDescent="0.2">
      <c r="A727" s="18"/>
      <c r="B727" s="127" t="str">
        <f>C739</f>
        <v>Motor vehicles</v>
      </c>
      <c r="C727" s="44"/>
      <c r="D727" s="45" t="s">
        <v>72</v>
      </c>
      <c r="E727" s="44"/>
      <c r="F727" s="46"/>
      <c r="G727" s="163">
        <f>IF(G$3&gt;A20taxremlife,A20taxvalue-SUM($F727:F727),IF(A20taxremlife="N/A","n/a",A20taxvalue/A20taxremlife))</f>
        <v>1.3363603254965923</v>
      </c>
      <c r="H727" s="163">
        <f>IF(H$3&gt;A20taxremlife,A20taxvalue-SUM($F727:G727),IF(A20taxremlife="N/A","n/a",A20taxvalue/A20taxremlife))</f>
        <v>1.3363603254965923</v>
      </c>
      <c r="I727" s="163">
        <f>IF(I$3&gt;A20taxremlife,A20taxvalue-SUM($F727:H727),IF(A20taxremlife="N/A","n/a",A20taxvalue/A20taxremlife))</f>
        <v>1.3363603254965923</v>
      </c>
      <c r="J727" s="163">
        <f>IF(J$3&gt;A20taxremlife,A20taxvalue-SUM($F727:I727),IF(A20taxremlife="N/A","n/a",A20taxvalue/A20taxremlife))</f>
        <v>1.3363603254965923</v>
      </c>
      <c r="K727" s="163">
        <f>IF(K$3&gt;A20taxremlife,A20taxvalue-SUM($F727:J727),IF(A20taxremlife="N/A","n/a",A20taxvalue/A20taxremlife))</f>
        <v>1.3363603254965923</v>
      </c>
      <c r="L727" s="163">
        <f>IF(L$3&gt;A20taxremlife,A20taxvalue-SUM($F727:K727),IF(A20taxremlife="N/A","n/a",A20taxvalue/A20taxremlife))</f>
        <v>1.3363603254965923</v>
      </c>
      <c r="M727" s="163">
        <f>IF(M$3&gt;A20taxremlife,A20taxvalue-SUM($F727:L727),IF(A20taxremlife="N/A","n/a",A20taxvalue/A20taxremlife))</f>
        <v>1.3363603254965923</v>
      </c>
      <c r="N727" s="163">
        <f>IF(N$3&gt;A20taxremlife,A20taxvalue-SUM($F727:M727),IF(A20taxremlife="N/A","n/a",A20taxvalue/A20taxremlife))</f>
        <v>1.3363603254965923</v>
      </c>
      <c r="O727" s="163">
        <f>IF(O$3&gt;A20taxremlife,A20taxvalue-SUM($F727:N727),IF(A20taxremlife="N/A","n/a",A20taxvalue/A20taxremlife))</f>
        <v>1.3363603254965923</v>
      </c>
      <c r="P727" s="163">
        <f>IF(P$3&gt;A20taxremlife,A20taxvalue-SUM($F727:O727),IF(A20taxremlife="N/A","n/a",A20taxvalue/A20taxremlife))</f>
        <v>1.3363603254965923</v>
      </c>
      <c r="Q727" s="163">
        <f>IF(Q$3&gt;A20taxremlife,A20taxvalue-SUM($F727:P727),IF(A20taxremlife="N/A","n/a",A20taxvalue/A20taxremlife))</f>
        <v>1.3363603254965923</v>
      </c>
      <c r="R727" s="163">
        <f>IF(R$3&gt;A20taxremlife,A20taxvalue-SUM($F727:Q727),IF(A20taxremlife="N/A","n/a",A20taxvalue/A20taxremlife))</f>
        <v>1.3363603254965923</v>
      </c>
      <c r="S727" s="163">
        <f>IF(S$3&gt;A20taxremlife,A20taxvalue-SUM($F727:R727),IF(A20taxremlife="N/A","n/a",A20taxvalue/A20taxremlife))</f>
        <v>0.45304537319357863</v>
      </c>
      <c r="T727" s="163">
        <f>IF(T$3&gt;A20taxremlife,A20taxvalue-SUM($F727:S727),IF(A20taxremlife="N/A","n/a",A20taxvalue/A20taxremlife))</f>
        <v>0</v>
      </c>
      <c r="U727" s="163">
        <f>IF(U$3&gt;A20taxremlife,A20taxvalue-SUM($F727:T727),IF(A20taxremlife="N/A","n/a",A20taxvalue/A20taxremlife))</f>
        <v>0</v>
      </c>
      <c r="V727" s="163">
        <f>IF(V$3&gt;A20taxremlife,A20taxvalue-SUM($F727:U727),IF(A20taxremlife="N/A","n/a",A20taxvalue/A20taxremlife))</f>
        <v>0</v>
      </c>
      <c r="W727" s="163">
        <f>IF(W$3&gt;A20taxremlife,A20taxvalue-SUM($F727:V727),IF(A20taxremlife="N/A","n/a",A20taxvalue/A20taxremlife))</f>
        <v>0</v>
      </c>
      <c r="X727" s="163">
        <f>IF(X$3&gt;A20taxremlife,A20taxvalue-SUM($F727:W727),IF(A20taxremlife="N/A","n/a",A20taxvalue/A20taxremlife))</f>
        <v>0</v>
      </c>
      <c r="Y727" s="163">
        <f>IF(Y$3&gt;A20taxremlife,A20taxvalue-SUM($F727:X727),IF(A20taxremlife="N/A","n/a",A20taxvalue/A20taxremlife))</f>
        <v>0</v>
      </c>
      <c r="Z727" s="163">
        <f>IF(Z$3&gt;A20taxremlife,A20taxvalue-SUM($F727:Y727),IF(A20taxremlife="N/A","n/a",A20taxvalue/A20taxremlife))</f>
        <v>0</v>
      </c>
      <c r="AA727" s="163">
        <f>IF(AA$3&gt;A20taxremlife,A20taxvalue-SUM($F727:Z727),IF(A20taxremlife="N/A","n/a",A20taxvalue/A20taxremlife))</f>
        <v>0</v>
      </c>
      <c r="AB727" s="163">
        <f>IF(AB$3&gt;A20taxremlife,A20taxvalue-SUM($F727:AA727),IF(A20taxremlife="N/A","n/a",A20taxvalue/A20taxremlife))</f>
        <v>0</v>
      </c>
      <c r="AC727" s="163">
        <f>IF(AC$3&gt;A20taxremlife,A20taxvalue-SUM($F727:AB727),IF(A20taxremlife="N/A","n/a",A20taxvalue/A20taxremlife))</f>
        <v>0</v>
      </c>
      <c r="AD727" s="163">
        <f>IF(AD$3&gt;A20taxremlife,A20taxvalue-SUM($F727:AC727),IF(A20taxremlife="N/A","n/a",A20taxvalue/A20taxremlife))</f>
        <v>0</v>
      </c>
      <c r="AE727" s="163">
        <f>IF(AE$3&gt;A20taxremlife,A20taxvalue-SUM($F727:AD727),IF(A20taxremlife="N/A","n/a",A20taxvalue/A20taxremlife))</f>
        <v>0</v>
      </c>
      <c r="AF727" s="163">
        <f>IF(AF$3&gt;A20taxremlife,A20taxvalue-SUM($F727:AE727),IF(A20taxremlife="N/A","n/a",A20taxvalue/A20taxremlife))</f>
        <v>0</v>
      </c>
      <c r="AG727" s="163">
        <f>IF(AG$3&gt;A20taxremlife,A20taxvalue-SUM($F727:AF727),IF(A20taxremlife="N/A","n/a",A20taxvalue/A20taxremlife))</f>
        <v>0</v>
      </c>
      <c r="AH727" s="163">
        <f>IF(AH$3&gt;A20taxremlife,A20taxvalue-SUM($F727:AG727),IF(A20taxremlife="N/A","n/a",A20taxvalue/A20taxremlife))</f>
        <v>0</v>
      </c>
      <c r="AI727" s="163">
        <f>IF(AI$3&gt;A20taxremlife,A20taxvalue-SUM($F727:AH727),IF(A20taxremlife="N/A","n/a",A20taxvalue/A20taxremlife))</f>
        <v>0</v>
      </c>
      <c r="AJ727" s="163">
        <f>IF(AJ$3&gt;A20taxremlife,A20taxvalue-SUM($F727:AI727),IF(A20taxremlife="N/A","n/a",A20taxvalue/A20taxremlife))</f>
        <v>0</v>
      </c>
      <c r="AK727" s="163">
        <f>IF(AK$3&gt;A20taxremlife,A20taxvalue-SUM($F727:AJ727),IF(A20taxremlife="N/A","n/a",A20taxvalue/A20taxremlife))</f>
        <v>0</v>
      </c>
      <c r="AL727" s="163">
        <f>IF(AL$3&gt;A20taxremlife,A20taxvalue-SUM($F727:AK727),IF(A20taxremlife="N/A","n/a",A20taxvalue/A20taxremlife))</f>
        <v>0</v>
      </c>
      <c r="AM727" s="163">
        <f>IF(AM$3&gt;A20taxremlife,A20taxvalue-SUM($F727:AL727),IF(A20taxremlife="N/A","n/a",A20taxvalue/A20taxremlife))</f>
        <v>0</v>
      </c>
      <c r="AN727" s="163">
        <f>IF(AN$3&gt;A20taxremlife,A20taxvalue-SUM($F727:AM727),IF(A20taxremlife="N/A","n/a",A20taxvalue/A20taxremlife))</f>
        <v>0</v>
      </c>
      <c r="AO727" s="163">
        <f>IF(AO$3&gt;A20taxremlife,A20taxvalue-SUM($F727:AN727),IF(A20taxremlife="N/A","n/a",A20taxvalue/A20taxremlife))</f>
        <v>0</v>
      </c>
      <c r="AP727" s="163">
        <f>IF(AP$3&gt;A20taxremlife,A20taxvalue-SUM($F727:AO727),IF(A20taxremlife="N/A","n/a",A20taxvalue/A20taxremlife))</f>
        <v>0</v>
      </c>
      <c r="AQ727" s="163">
        <f>IF(AQ$3&gt;A20taxremlife,A20taxvalue-SUM($F727:AP727),IF(A20taxremlife="N/A","n/a",A20taxvalue/A20taxremlife))</f>
        <v>0</v>
      </c>
      <c r="AR727" s="163">
        <f>IF(AR$3&gt;A20taxremlife,A20taxvalue-SUM($F727:AQ727),IF(A20taxremlife="N/A","n/a",A20taxvalue/A20taxremlife))</f>
        <v>0</v>
      </c>
      <c r="AS727" s="163">
        <f>IF(AS$3&gt;A20taxremlife,A20taxvalue-SUM($F727:AR727),IF(A20taxremlife="N/A","n/a",A20taxvalue/A20taxremlife))</f>
        <v>0</v>
      </c>
      <c r="AT727" s="163">
        <f>IF(AT$3&gt;A20taxremlife,A20taxvalue-SUM($F727:AS727),IF(A20taxremlife="N/A","n/a",A20taxvalue/A20taxremlife))</f>
        <v>0</v>
      </c>
      <c r="AU727" s="163">
        <f>IF(AU$3&gt;A20taxremlife,A20taxvalue-SUM($F727:AT727),IF(A20taxremlife="N/A","n/a",A20taxvalue/A20taxremlife))</f>
        <v>0</v>
      </c>
      <c r="AV727" s="163">
        <f>IF(AV$3&gt;A20taxremlife,A20taxvalue-SUM($F727:AU727),IF(A20taxremlife="N/A","n/a",A20taxvalue/A20taxremlife))</f>
        <v>0</v>
      </c>
      <c r="AW727" s="163">
        <f>IF(AW$3&gt;A20taxremlife,A20taxvalue-SUM($F727:AV727),IF(A20taxremlife="N/A","n/a",A20taxvalue/A20taxremlife))</f>
        <v>0</v>
      </c>
      <c r="AX727" s="163">
        <f>IF(AX$3&gt;A20taxremlife,A20taxvalue-SUM($F727:AW727),IF(A20taxremlife="N/A","n/a",A20taxvalue/A20taxremlife))</f>
        <v>0</v>
      </c>
      <c r="AY727" s="163">
        <f>IF(AY$3&gt;A20taxremlife,A20taxvalue-SUM($F727:AX727),IF(A20taxremlife="N/A","n/a",A20taxvalue/A20taxremlife))</f>
        <v>0</v>
      </c>
      <c r="AZ727" s="163">
        <f>IF(AZ$3&gt;A20taxremlife,A20taxvalue-SUM($F727:AY727),IF(A20taxremlife="N/A","n/a",A20taxvalue/A20taxremlife))</f>
        <v>0</v>
      </c>
      <c r="BA727" s="163">
        <f>IF(BA$3&gt;A20taxremlife,A20taxvalue-SUM($F727:AZ727),IF(A20taxremlife="N/A","n/a",A20taxvalue/A20taxremlife))</f>
        <v>0</v>
      </c>
      <c r="BB727" s="163">
        <f>IF(BB$3&gt;A20taxremlife,A20taxvalue-SUM($F727:BA727),IF(A20taxremlife="N/A","n/a",A20taxvalue/A20taxremlife))</f>
        <v>0</v>
      </c>
      <c r="BC727" s="163">
        <f>IF(BC$3&gt;A20taxremlife,A20taxvalue-SUM($F727:BB727),IF(A20taxremlife="N/A","n/a",A20taxvalue/A20taxremlife))</f>
        <v>0</v>
      </c>
      <c r="BD727" s="163">
        <f>IF(BD$3&gt;A20taxremlife,A20taxvalue-SUM($F727:BC727),IF(A20taxremlife="N/A","n/a",A20taxvalue/A20taxremlife))</f>
        <v>0</v>
      </c>
      <c r="BE727" s="163">
        <f>IF(BE$3&gt;A20taxremlife,A20taxvalue-SUM($F727:BD727),IF(A20taxremlife="N/A","n/a",A20taxvalue/A20taxremlife))</f>
        <v>0</v>
      </c>
      <c r="BF727" s="163">
        <f>IF(BF$3&gt;A20taxremlife,A20taxvalue-SUM($F727:BE727),IF(A20taxremlife="N/A","n/a",A20taxvalue/A20taxremlife))</f>
        <v>0</v>
      </c>
      <c r="BG727" s="163">
        <f>IF(BG$3&gt;A20taxremlife,A20taxvalue-SUM($F727:BF727),IF(A20taxremlife="N/A","n/a",A20taxvalue/A20taxremlife))</f>
        <v>0</v>
      </c>
      <c r="BH727" s="163">
        <f>IF(BH$3&gt;A20taxremlife,A20taxvalue-SUM($F727:BG727),IF(A20taxremlife="N/A","n/a",A20taxvalue/A20taxremlife))</f>
        <v>0</v>
      </c>
      <c r="BI727" s="163">
        <f>IF(BI$3&gt;A20taxremlife,A20taxvalue-SUM($F727:BH727),IF(A20taxremlife="N/A","n/a",A20taxvalue/A20taxremlife))</f>
        <v>0</v>
      </c>
      <c r="BJ727" s="18"/>
      <c r="BK727" s="18"/>
      <c r="BL727"/>
      <c r="BM727"/>
      <c r="BN727"/>
      <c r="BO727"/>
      <c r="BP727"/>
      <c r="BQ727"/>
      <c r="BR727"/>
      <c r="BS727"/>
      <c r="BT727"/>
      <c r="BU727"/>
      <c r="BV727"/>
      <c r="BW727"/>
      <c r="BX727"/>
      <c r="BY727"/>
      <c r="BZ727"/>
      <c r="CA727"/>
      <c r="CB727"/>
      <c r="CC727"/>
      <c r="CD727"/>
      <c r="CE727"/>
      <c r="CF727"/>
      <c r="CG727"/>
      <c r="CH727"/>
      <c r="CI727"/>
      <c r="CJ727"/>
      <c r="CK727"/>
      <c r="CL727"/>
      <c r="CM727"/>
      <c r="CN727"/>
      <c r="CO727"/>
      <c r="CP727"/>
      <c r="CQ727"/>
      <c r="CR727"/>
      <c r="CS727"/>
      <c r="CT727"/>
      <c r="CU727"/>
      <c r="CV727"/>
      <c r="CW727"/>
      <c r="CX727"/>
      <c r="CY727"/>
      <c r="CZ727"/>
      <c r="DA727"/>
      <c r="DB727"/>
      <c r="DC727"/>
      <c r="DD727"/>
      <c r="DE727"/>
      <c r="DF727"/>
      <c r="DG727"/>
      <c r="DH727"/>
      <c r="DI727"/>
      <c r="DJ727"/>
      <c r="DK727"/>
      <c r="DL727"/>
      <c r="DM727"/>
      <c r="DN727"/>
      <c r="DO727"/>
      <c r="DP727"/>
      <c r="DQ727"/>
      <c r="DR727"/>
      <c r="DS727"/>
      <c r="DT727"/>
      <c r="DU727"/>
      <c r="DV727"/>
      <c r="DW727"/>
      <c r="DX727"/>
      <c r="DY727"/>
      <c r="DZ727"/>
      <c r="EA727"/>
      <c r="EB727"/>
      <c r="EC727"/>
      <c r="ED727"/>
      <c r="EE727"/>
      <c r="EF727"/>
      <c r="EG727"/>
      <c r="EH727"/>
      <c r="EI727"/>
      <c r="EJ727"/>
      <c r="EK727"/>
      <c r="EL727"/>
      <c r="EM727"/>
      <c r="EN727"/>
      <c r="EO727"/>
      <c r="EP727"/>
      <c r="EQ727"/>
      <c r="ER727"/>
      <c r="ES727"/>
      <c r="ET727"/>
      <c r="EU727"/>
      <c r="EV727"/>
      <c r="EW727"/>
      <c r="EX727"/>
      <c r="EY727"/>
      <c r="EZ727"/>
      <c r="FA727"/>
      <c r="FB727"/>
      <c r="FC727"/>
      <c r="FD727"/>
      <c r="FE727"/>
      <c r="FF727"/>
      <c r="FG727"/>
      <c r="FH727"/>
      <c r="FI727"/>
      <c r="FJ727"/>
      <c r="FK727"/>
      <c r="FL727"/>
      <c r="FM727"/>
      <c r="FN727"/>
      <c r="FO727"/>
      <c r="FP727"/>
      <c r="FQ727"/>
      <c r="FR727"/>
      <c r="FS727"/>
      <c r="FT727"/>
      <c r="FU727"/>
      <c r="FV727"/>
      <c r="FW727"/>
      <c r="FX727"/>
      <c r="FY727"/>
      <c r="FZ727"/>
      <c r="GA727"/>
      <c r="GB727"/>
      <c r="GC727"/>
      <c r="GD727"/>
      <c r="GE727"/>
      <c r="GF727"/>
      <c r="GG727"/>
      <c r="GH727"/>
      <c r="GI727"/>
      <c r="GJ727"/>
      <c r="GK727"/>
      <c r="GL727"/>
      <c r="GM727"/>
      <c r="GN727"/>
      <c r="GO727"/>
      <c r="GP727"/>
      <c r="GQ727"/>
      <c r="GR727"/>
      <c r="GS727"/>
      <c r="GT727"/>
      <c r="GU727"/>
      <c r="GV727"/>
      <c r="GW727"/>
      <c r="GX727"/>
      <c r="GY727"/>
      <c r="GZ727"/>
      <c r="HA727"/>
      <c r="HB727"/>
      <c r="HC727"/>
      <c r="HD727"/>
      <c r="HE727"/>
      <c r="HF727"/>
      <c r="HG727"/>
      <c r="HH727"/>
      <c r="HI727"/>
      <c r="HJ727"/>
      <c r="HK727"/>
      <c r="HL727"/>
      <c r="HM727"/>
      <c r="HN727"/>
      <c r="HO727"/>
      <c r="HP727"/>
      <c r="HQ727"/>
      <c r="HR727"/>
      <c r="HS727"/>
      <c r="HT727"/>
      <c r="HU727"/>
      <c r="HV727"/>
      <c r="HW727"/>
      <c r="HX727"/>
      <c r="HY727"/>
      <c r="HZ727"/>
      <c r="IA727"/>
      <c r="IB727"/>
      <c r="IC727"/>
      <c r="ID727"/>
      <c r="IE727"/>
      <c r="IF727"/>
      <c r="IG727"/>
      <c r="IH727"/>
      <c r="II727"/>
      <c r="IJ727"/>
      <c r="IK727"/>
      <c r="IL727"/>
      <c r="IM727"/>
      <c r="IN727"/>
      <c r="IO727"/>
      <c r="IP727"/>
      <c r="IQ727"/>
      <c r="IR727"/>
      <c r="IS727"/>
      <c r="IT727"/>
      <c r="IU727"/>
      <c r="IV727"/>
    </row>
    <row r="728" spans="1:256" s="5" customFormat="1" hidden="1" outlineLevel="2" x14ac:dyDescent="0.2">
      <c r="A728" s="18"/>
      <c r="B728" s="18"/>
      <c r="C728" s="36"/>
      <c r="D728" s="485" t="s">
        <v>71</v>
      </c>
      <c r="E728" s="283">
        <v>0</v>
      </c>
      <c r="F728" s="38"/>
      <c r="G728" s="164"/>
      <c r="H728" s="164"/>
      <c r="I728" s="164"/>
      <c r="J728" s="164"/>
      <c r="K728" s="164"/>
      <c r="L728" s="164"/>
      <c r="M728" s="164"/>
      <c r="N728" s="164"/>
      <c r="O728" s="164"/>
      <c r="P728" s="164"/>
      <c r="Q728" s="164"/>
      <c r="R728" s="164"/>
      <c r="S728" s="164"/>
      <c r="T728" s="164"/>
      <c r="U728" s="164"/>
      <c r="V728" s="164"/>
      <c r="W728" s="164"/>
      <c r="X728" s="164"/>
      <c r="Y728" s="164"/>
      <c r="Z728" s="164"/>
      <c r="AA728" s="164"/>
      <c r="AB728" s="164"/>
      <c r="AC728" s="164"/>
      <c r="AD728" s="164"/>
      <c r="AE728" s="164"/>
      <c r="AF728" s="164"/>
      <c r="AG728" s="164"/>
      <c r="AH728" s="164"/>
      <c r="AI728" s="164"/>
      <c r="AJ728" s="164"/>
      <c r="AK728" s="164"/>
      <c r="AL728" s="164"/>
      <c r="AM728" s="164"/>
      <c r="AN728" s="164"/>
      <c r="AO728" s="164"/>
      <c r="AP728" s="164"/>
      <c r="AQ728" s="164"/>
      <c r="AR728" s="164"/>
      <c r="AS728" s="164"/>
      <c r="AT728" s="164"/>
      <c r="AU728" s="164"/>
      <c r="AV728" s="164"/>
      <c r="AW728" s="164"/>
      <c r="AX728" s="164"/>
      <c r="AY728" s="164"/>
      <c r="AZ728" s="164"/>
      <c r="BA728" s="164"/>
      <c r="BB728" s="164"/>
      <c r="BC728" s="164"/>
      <c r="BD728" s="164"/>
      <c r="BE728" s="164"/>
      <c r="BF728" s="164"/>
      <c r="BG728" s="164"/>
      <c r="BH728" s="164"/>
      <c r="BI728" s="164"/>
      <c r="BJ728" s="18"/>
      <c r="BK728" s="18"/>
      <c r="BL728"/>
      <c r="BM728"/>
      <c r="BN728"/>
      <c r="BO728"/>
      <c r="BP728"/>
      <c r="BQ728"/>
      <c r="BR728"/>
      <c r="BS728"/>
      <c r="BT728"/>
      <c r="BU728"/>
      <c r="BV728"/>
      <c r="BW728"/>
      <c r="BX728"/>
      <c r="BY728"/>
      <c r="BZ728"/>
      <c r="CA728"/>
      <c r="CB728"/>
      <c r="CC728"/>
      <c r="CD728"/>
      <c r="CE728"/>
      <c r="CF728"/>
      <c r="CG728"/>
      <c r="CH728"/>
      <c r="CI728"/>
      <c r="CJ728"/>
      <c r="CK728"/>
      <c r="CL728"/>
      <c r="CM728"/>
      <c r="CN728"/>
      <c r="CO728"/>
      <c r="CP728"/>
      <c r="CQ728"/>
      <c r="CR728"/>
      <c r="CS728"/>
      <c r="CT728"/>
      <c r="CU728"/>
      <c r="CV728"/>
      <c r="CW728"/>
      <c r="CX728"/>
      <c r="CY728"/>
      <c r="CZ728"/>
      <c r="DA728"/>
      <c r="DB728"/>
      <c r="DC728"/>
      <c r="DD728"/>
      <c r="DE728"/>
      <c r="DF728"/>
      <c r="DG728"/>
      <c r="DH728"/>
      <c r="DI728"/>
      <c r="DJ728"/>
      <c r="DK728"/>
      <c r="DL728"/>
      <c r="DM728"/>
      <c r="DN728"/>
      <c r="DO728"/>
      <c r="DP728"/>
      <c r="DQ728"/>
      <c r="DR728"/>
      <c r="DS728"/>
      <c r="DT728"/>
      <c r="DU728"/>
      <c r="DV728"/>
      <c r="DW728"/>
      <c r="DX728"/>
      <c r="DY728"/>
      <c r="DZ728"/>
      <c r="EA728"/>
      <c r="EB728"/>
      <c r="EC728"/>
      <c r="ED728"/>
      <c r="EE728"/>
      <c r="EF728"/>
      <c r="EG728"/>
      <c r="EH728"/>
      <c r="EI728"/>
      <c r="EJ728"/>
      <c r="EK728"/>
      <c r="EL728"/>
      <c r="EM728"/>
      <c r="EN728"/>
      <c r="EO728"/>
      <c r="EP728"/>
      <c r="EQ728"/>
      <c r="ER728"/>
      <c r="ES728"/>
      <c r="ET728"/>
      <c r="EU728"/>
      <c r="EV728"/>
      <c r="EW728"/>
      <c r="EX728"/>
      <c r="EY728"/>
      <c r="EZ728"/>
      <c r="FA728"/>
      <c r="FB728"/>
      <c r="FC728"/>
      <c r="FD728"/>
      <c r="FE728"/>
      <c r="FF728"/>
      <c r="FG728"/>
      <c r="FH728"/>
      <c r="FI728"/>
      <c r="FJ728"/>
      <c r="FK728"/>
      <c r="FL728"/>
      <c r="FM728"/>
      <c r="FN728"/>
      <c r="FO728"/>
      <c r="FP728"/>
      <c r="FQ728"/>
      <c r="FR728"/>
      <c r="FS728"/>
      <c r="FT728"/>
      <c r="FU728"/>
      <c r="FV728"/>
      <c r="FW728"/>
      <c r="FX728"/>
      <c r="FY728"/>
      <c r="FZ728"/>
      <c r="GA728"/>
      <c r="GB728"/>
      <c r="GC728"/>
      <c r="GD728"/>
      <c r="GE728"/>
      <c r="GF728"/>
      <c r="GG728"/>
      <c r="GH728"/>
      <c r="GI728"/>
      <c r="GJ728"/>
      <c r="GK728"/>
      <c r="GL728"/>
      <c r="GM728"/>
      <c r="GN728"/>
      <c r="GO728"/>
      <c r="GP728"/>
      <c r="GQ728"/>
      <c r="GR728"/>
      <c r="GS728"/>
      <c r="GT728"/>
      <c r="GU728"/>
      <c r="GV728"/>
      <c r="GW728"/>
      <c r="GX728"/>
      <c r="GY728"/>
      <c r="GZ728"/>
      <c r="HA728"/>
      <c r="HB728"/>
      <c r="HC728"/>
      <c r="HD728"/>
      <c r="HE728"/>
      <c r="HF728"/>
      <c r="HG728"/>
      <c r="HH728"/>
      <c r="HI728"/>
      <c r="HJ728"/>
      <c r="HK728"/>
      <c r="HL728"/>
      <c r="HM728"/>
      <c r="HN728"/>
      <c r="HO728"/>
      <c r="HP728"/>
      <c r="HQ728"/>
      <c r="HR728"/>
      <c r="HS728"/>
      <c r="HT728"/>
      <c r="HU728"/>
      <c r="HV728"/>
      <c r="HW728"/>
      <c r="HX728"/>
      <c r="HY728"/>
      <c r="HZ728"/>
      <c r="IA728"/>
      <c r="IB728"/>
      <c r="IC728"/>
      <c r="ID728"/>
      <c r="IE728"/>
      <c r="IF728"/>
      <c r="IG728"/>
      <c r="IH728"/>
      <c r="II728"/>
      <c r="IJ728"/>
      <c r="IK728"/>
      <c r="IL728"/>
      <c r="IM728"/>
      <c r="IN728"/>
      <c r="IO728"/>
      <c r="IP728"/>
      <c r="IQ728"/>
      <c r="IR728"/>
      <c r="IS728"/>
      <c r="IT728"/>
      <c r="IU728"/>
      <c r="IV728"/>
    </row>
    <row r="729" spans="1:256" s="5" customFormat="1" hidden="1" outlineLevel="2" x14ac:dyDescent="0.2">
      <c r="A729" s="18"/>
      <c r="B729" s="18"/>
      <c r="C729" s="36"/>
      <c r="D729" s="485"/>
      <c r="E729" s="283">
        <v>1</v>
      </c>
      <c r="F729" s="38"/>
      <c r="G729" s="305"/>
      <c r="H729" s="164">
        <f>IF(A20taxstdlife="n/a","n/a",IF(H$3&gt;(A20taxstdlife+$E729),((Input!$G$162+Input!$G$128)*$G$7)-SUM($G729:G729),((Input!$G$162+Input!$G$128)*$G$7)/A20taxstdlife))</f>
        <v>6.3200461715689202E-2</v>
      </c>
      <c r="I729" s="164">
        <f>IF(A20taxstdlife="n/a","n/a",IF(I$3&gt;(A20taxstdlife+$E729),((Input!$G$162+Input!$G$128)*$G$7)-SUM($G729:H729),((Input!$G$162+Input!$G$128)*$G$7)/A20taxstdlife))</f>
        <v>6.3200461715689202E-2</v>
      </c>
      <c r="J729" s="164">
        <f>IF(A20taxstdlife="n/a","n/a",IF(J$3&gt;(A20taxstdlife+$E729),((Input!$G$162+Input!$G$128)*$G$7)-SUM($G729:I729),((Input!$G$162+Input!$G$128)*$G$7)/A20taxstdlife))</f>
        <v>6.3200461715689202E-2</v>
      </c>
      <c r="K729" s="164">
        <f>IF(A20taxstdlife="n/a","n/a",IF(K$3&gt;(A20taxstdlife+$E729),((Input!$G$162+Input!$G$128)*$G$7)-SUM($G729:J729),((Input!$G$162+Input!$G$128)*$G$7)/A20taxstdlife))</f>
        <v>6.3200461715689202E-2</v>
      </c>
      <c r="L729" s="164">
        <f>IF(A20taxstdlife="n/a","n/a",IF(L$3&gt;(A20taxstdlife+$E729),((Input!$G$162+Input!$G$128)*$G$7)-SUM($G729:K729),((Input!$G$162+Input!$G$128)*$G$7)/A20taxstdlife))</f>
        <v>6.3200461715689202E-2</v>
      </c>
      <c r="M729" s="164">
        <f>IF(A20taxstdlife="n/a","n/a",IF(M$3&gt;(A20taxstdlife+$E729),((Input!$G$162+Input!$G$128)*$G$7)-SUM($G729:L729),((Input!$G$162+Input!$G$128)*$G$7)/A20taxstdlife))</f>
        <v>6.3200461715689202E-2</v>
      </c>
      <c r="N729" s="164">
        <f>IF(A20taxstdlife="n/a","n/a",IF(N$3&gt;(A20taxstdlife+$E729),((Input!$G$162+Input!$G$128)*$G$7)-SUM($G729:M729),((Input!$G$162+Input!$G$128)*$G$7)/A20taxstdlife))</f>
        <v>6.3200461715689202E-2</v>
      </c>
      <c r="O729" s="164">
        <f>IF(A20taxstdlife="n/a","n/a",IF(O$3&gt;(A20taxstdlife+$E729),((Input!$G$162+Input!$G$128)*$G$7)-SUM($G729:N729),((Input!$G$162+Input!$G$128)*$G$7)/A20taxstdlife))</f>
        <v>6.3200461715689202E-2</v>
      </c>
      <c r="P729" s="164">
        <f>IF(A20taxstdlife="n/a","n/a",IF(P$3&gt;(A20taxstdlife+$E729),((Input!$G$162+Input!$G$128)*$G$7)-SUM($G729:O729),((Input!$G$162+Input!$G$128)*$G$7)/A20taxstdlife))</f>
        <v>6.3200461715689202E-2</v>
      </c>
      <c r="Q729" s="164">
        <f>IF(A20taxstdlife="n/a","n/a",IF(Q$3&gt;(A20taxstdlife+$E729),((Input!$G$162+Input!$G$128)*$G$7)-SUM($G729:P729),((Input!$G$162+Input!$G$128)*$G$7)/A20taxstdlife))</f>
        <v>6.3200461715689202E-2</v>
      </c>
      <c r="R729" s="164">
        <f>IF(A20taxstdlife="n/a","n/a",IF(R$3&gt;(A20taxstdlife+$E729),((Input!$G$162+Input!$G$128)*$G$7)-SUM($G729:Q729),((Input!$G$162+Input!$G$128)*$G$7)/A20taxstdlife))</f>
        <v>6.3200461715689202E-2</v>
      </c>
      <c r="S729" s="164">
        <f>IF(A20taxstdlife="n/a","n/a",IF(S$3&gt;(A20taxstdlife+$E729),((Input!$G$162+Input!$G$128)*$G$7)-SUM($G729:R729),((Input!$G$162+Input!$G$128)*$G$7)/A20taxstdlife))</f>
        <v>6.3200461715689202E-2</v>
      </c>
      <c r="T729" s="164">
        <f>IF(A20taxstdlife="n/a","n/a",IF(T$3&gt;(A20taxstdlife+$E729),((Input!$G$162+Input!$G$128)*$G$7)-SUM($G729:S729),((Input!$G$162+Input!$G$128)*$G$7)/A20taxstdlife))</f>
        <v>6.3200461715689202E-2</v>
      </c>
      <c r="U729" s="164">
        <f>IF(A20taxstdlife="n/a","n/a",IF(U$3&gt;(A20taxstdlife+$E729),((Input!$G$162+Input!$G$128)*$G$7)-SUM($G729:T729),((Input!$G$162+Input!$G$128)*$G$7)/A20taxstdlife))</f>
        <v>6.3200461715689202E-2</v>
      </c>
      <c r="V729" s="164">
        <f>IF(A20taxstdlife="n/a","n/a",IF(V$3&gt;(A20taxstdlife+$E729),((Input!$G$162+Input!$G$128)*$G$7)-SUM($G729:U729),((Input!$G$162+Input!$G$128)*$G$7)/A20taxstdlife))</f>
        <v>6.3200461715689202E-2</v>
      </c>
      <c r="W729" s="164">
        <f>IF(A20taxstdlife="n/a","n/a",IF(W$3&gt;(A20taxstdlife+$E729),((Input!$G$162+Input!$G$128)*$G$7)-SUM($G729:V729),((Input!$G$162+Input!$G$128)*$G$7)/A20taxstdlife))</f>
        <v>6.3200461715689202E-2</v>
      </c>
      <c r="X729" s="164">
        <f>IF(A20taxstdlife="n/a","n/a",IF(X$3&gt;(A20taxstdlife+$E729),((Input!$G$162+Input!$G$128)*$G$7)-SUM($G729:W729),((Input!$G$162+Input!$G$128)*$G$7)/A20taxstdlife))</f>
        <v>6.3200461715689202E-2</v>
      </c>
      <c r="Y729" s="164">
        <f>IF(A20taxstdlife="n/a","n/a",IF(Y$3&gt;(A20taxstdlife+$E729),((Input!$G$162+Input!$G$128)*$G$7)-SUM($G729:X729),((Input!$G$162+Input!$G$128)*$G$7)/A20taxstdlife))</f>
        <v>6.3200461715689202E-2</v>
      </c>
      <c r="Z729" s="164">
        <f>IF(A20taxstdlife="n/a","n/a",IF(Z$3&gt;(A20taxstdlife+$E729),((Input!$G$162+Input!$G$128)*$G$7)-SUM($G729:Y729),((Input!$G$162+Input!$G$128)*$G$7)/A20taxstdlife))</f>
        <v>6.3200461715689202E-2</v>
      </c>
      <c r="AA729" s="164">
        <f>IF(A20taxstdlife="n/a","n/a",IF(AA$3&gt;(A20taxstdlife+$E729),((Input!$G$162+Input!$G$128)*$G$7)-SUM($G729:Z729),((Input!$G$162+Input!$G$128)*$G$7)/A20taxstdlife))</f>
        <v>6.3200461715689202E-2</v>
      </c>
      <c r="AB729" s="164">
        <f>IF(A20taxstdlife="n/a","n/a",IF(AB$3&gt;(A20taxstdlife+$E729),((Input!$G$162+Input!$G$128)*$G$7)-SUM($G729:AA729),((Input!$G$162+Input!$G$128)*$G$7)/A20taxstdlife))</f>
        <v>4.4408920985006262E-16</v>
      </c>
      <c r="AC729" s="164">
        <f>IF(A20taxstdlife="n/a","n/a",IF(AC$3&gt;(A20taxstdlife+$E729),((Input!$G$162+Input!$G$128)*$G$7)-SUM($G729:AB729),((Input!$G$162+Input!$G$128)*$G$7)/A20taxstdlife))</f>
        <v>0</v>
      </c>
      <c r="AD729" s="164">
        <f>IF(A20taxstdlife="n/a","n/a",IF(AD$3&gt;(A20taxstdlife+$E729),((Input!$G$162+Input!$G$128)*$G$7)-SUM($G729:AC729),((Input!$G$162+Input!$G$128)*$G$7)/A20taxstdlife))</f>
        <v>0</v>
      </c>
      <c r="AE729" s="164">
        <f>IF(A20taxstdlife="n/a","n/a",IF(AE$3&gt;(A20taxstdlife+$E729),((Input!$G$162+Input!$G$128)*$G$7)-SUM($G729:AD729),((Input!$G$162+Input!$G$128)*$G$7)/A20taxstdlife))</f>
        <v>0</v>
      </c>
      <c r="AF729" s="164">
        <f>IF(A20taxstdlife="n/a","n/a",IF(AF$3&gt;(A20taxstdlife+$E729),((Input!$G$162+Input!$G$128)*$G$7)-SUM($G729:AE729),((Input!$G$162+Input!$G$128)*$G$7)/A20taxstdlife))</f>
        <v>0</v>
      </c>
      <c r="AG729" s="164">
        <f>IF(A20taxstdlife="n/a","n/a",IF(AG$3&gt;(A20taxstdlife+$E729),((Input!$G$162+Input!$G$128)*$G$7)-SUM($G729:AF729),((Input!$G$162+Input!$G$128)*$G$7)/A20taxstdlife))</f>
        <v>0</v>
      </c>
      <c r="AH729" s="164">
        <f>IF(A20taxstdlife="n/a","n/a",IF(AH$3&gt;(A20taxstdlife+$E729),((Input!$G$162+Input!$G$128)*$G$7)-SUM($G729:AG729),((Input!$G$162+Input!$G$128)*$G$7)/A20taxstdlife))</f>
        <v>0</v>
      </c>
      <c r="AI729" s="164">
        <f>IF(A20taxstdlife="n/a","n/a",IF(AI$3&gt;(A20taxstdlife+$E729),((Input!$G$162+Input!$G$128)*$G$7)-SUM($G729:AH729),((Input!$G$162+Input!$G$128)*$G$7)/A20taxstdlife))</f>
        <v>0</v>
      </c>
      <c r="AJ729" s="164">
        <f>IF(A20taxstdlife="n/a","n/a",IF(AJ$3&gt;(A20taxstdlife+$E729),((Input!$G$162+Input!$G$128)*$G$7)-SUM($G729:AI729),((Input!$G$162+Input!$G$128)*$G$7)/A20taxstdlife))</f>
        <v>0</v>
      </c>
      <c r="AK729" s="164">
        <f>IF(A20taxstdlife="n/a","n/a",IF(AK$3&gt;(A20taxstdlife+$E729),((Input!$G$162+Input!$G$128)*$G$7)-SUM($G729:AJ729),((Input!$G$162+Input!$G$128)*$G$7)/A20taxstdlife))</f>
        <v>0</v>
      </c>
      <c r="AL729" s="164">
        <f>IF(A20taxstdlife="n/a","n/a",IF(AL$3&gt;(A20taxstdlife+$E729),((Input!$G$162+Input!$G$128)*$G$7)-SUM($G729:AK729),((Input!$G$162+Input!$G$128)*$G$7)/A20taxstdlife))</f>
        <v>0</v>
      </c>
      <c r="AM729" s="164">
        <f>IF(A20taxstdlife="n/a","n/a",IF(AM$3&gt;(A20taxstdlife+$E729),((Input!$G$162+Input!$G$128)*$G$7)-SUM($G729:AL729),((Input!$G$162+Input!$G$128)*$G$7)/A20taxstdlife))</f>
        <v>0</v>
      </c>
      <c r="AN729" s="164">
        <f>IF(A20taxstdlife="n/a","n/a",IF(AN$3&gt;(A20taxstdlife+$E729),((Input!$G$162+Input!$G$128)*$G$7)-SUM($G729:AM729),((Input!$G$162+Input!$G$128)*$G$7)/A20taxstdlife))</f>
        <v>0</v>
      </c>
      <c r="AO729" s="164">
        <f>IF(A20taxstdlife="n/a","n/a",IF(AO$3&gt;(A20taxstdlife+$E729),((Input!$G$162+Input!$G$128)*$G$7)-SUM($G729:AN729),((Input!$G$162+Input!$G$128)*$G$7)/A20taxstdlife))</f>
        <v>0</v>
      </c>
      <c r="AP729" s="164">
        <f>IF(A20taxstdlife="n/a","n/a",IF(AP$3&gt;(A20taxstdlife+$E729),((Input!$G$162+Input!$G$128)*$G$7)-SUM($G729:AO729),((Input!$G$162+Input!$G$128)*$G$7)/A20taxstdlife))</f>
        <v>0</v>
      </c>
      <c r="AQ729" s="164">
        <f>IF(A20taxstdlife="n/a","n/a",IF(AQ$3&gt;(A20taxstdlife+$E729),((Input!$G$162+Input!$G$128)*$G$7)-SUM($G729:AP729),((Input!$G$162+Input!$G$128)*$G$7)/A20taxstdlife))</f>
        <v>0</v>
      </c>
      <c r="AR729" s="164">
        <f>IF(A20taxstdlife="n/a","n/a",IF(AR$3&gt;(A20taxstdlife+$E729),((Input!$G$162+Input!$G$128)*$G$7)-SUM($G729:AQ729),((Input!$G$162+Input!$G$128)*$G$7)/A20taxstdlife))</f>
        <v>0</v>
      </c>
      <c r="AS729" s="164">
        <f>IF(A20taxstdlife="n/a","n/a",IF(AS$3&gt;(A20taxstdlife+$E729),((Input!$G$162+Input!$G$128)*$G$7)-SUM($G729:AR729),((Input!$G$162+Input!$G$128)*$G$7)/A20taxstdlife))</f>
        <v>0</v>
      </c>
      <c r="AT729" s="164">
        <f>IF(A20taxstdlife="n/a","n/a",IF(AT$3&gt;(A20taxstdlife+$E729),((Input!$G$162+Input!$G$128)*$G$7)-SUM($G729:AS729),((Input!$G$162+Input!$G$128)*$G$7)/A20taxstdlife))</f>
        <v>0</v>
      </c>
      <c r="AU729" s="164">
        <f>IF(A20taxstdlife="n/a","n/a",IF(AU$3&gt;(A20taxstdlife+$E729),((Input!$G$162+Input!$G$128)*$G$7)-SUM($G729:AT729),((Input!$G$162+Input!$G$128)*$G$7)/A20taxstdlife))</f>
        <v>0</v>
      </c>
      <c r="AV729" s="164">
        <f>IF(A20taxstdlife="n/a","n/a",IF(AV$3&gt;(A20taxstdlife+$E729),((Input!$G$162+Input!$G$128)*$G$7)-SUM($G729:AU729),((Input!$G$162+Input!$G$128)*$G$7)/A20taxstdlife))</f>
        <v>0</v>
      </c>
      <c r="AW729" s="164">
        <f>IF(A20taxstdlife="n/a","n/a",IF(AW$3&gt;(A20taxstdlife+$E729),((Input!$G$162+Input!$G$128)*$G$7)-SUM($G729:AV729),((Input!$G$162+Input!$G$128)*$G$7)/A20taxstdlife))</f>
        <v>0</v>
      </c>
      <c r="AX729" s="164">
        <f>IF(A20taxstdlife="n/a","n/a",IF(AX$3&gt;(A20taxstdlife+$E729),((Input!$G$162+Input!$G$128)*$G$7)-SUM($G729:AW729),((Input!$G$162+Input!$G$128)*$G$7)/A20taxstdlife))</f>
        <v>0</v>
      </c>
      <c r="AY729" s="164">
        <f>IF(A20taxstdlife="n/a","n/a",IF(AY$3&gt;(A20taxstdlife+$E729),((Input!$G$162+Input!$G$128)*$G$7)-SUM($G729:AX729),((Input!$G$162+Input!$G$128)*$G$7)/A20taxstdlife))</f>
        <v>0</v>
      </c>
      <c r="AZ729" s="164">
        <f>IF(A20taxstdlife="n/a","n/a",IF(AZ$3&gt;(A20taxstdlife+$E729),((Input!$G$162+Input!$G$128)*$G$7)-SUM($G729:AY729),((Input!$G$162+Input!$G$128)*$G$7)/A20taxstdlife))</f>
        <v>0</v>
      </c>
      <c r="BA729" s="164">
        <f>IF(A20taxstdlife="n/a","n/a",IF(BA$3&gt;(A20taxstdlife+$E729),((Input!$G$162+Input!$G$128)*$G$7)-SUM($G729:AZ729),((Input!$G$162+Input!$G$128)*$G$7)/A20taxstdlife))</f>
        <v>0</v>
      </c>
      <c r="BB729" s="164">
        <f>IF(A20taxstdlife="n/a","n/a",IF(BB$3&gt;(A20taxstdlife+$E729),((Input!$G$162+Input!$G$128)*$G$7)-SUM($G729:BA729),((Input!$G$162+Input!$G$128)*$G$7)/A20taxstdlife))</f>
        <v>0</v>
      </c>
      <c r="BC729" s="164">
        <f>IF(A20taxstdlife="n/a","n/a",IF(BC$3&gt;(A20taxstdlife+$E729),((Input!$G$162+Input!$G$128)*$G$7)-SUM($G729:BB729),((Input!$G$162+Input!$G$128)*$G$7)/A20taxstdlife))</f>
        <v>0</v>
      </c>
      <c r="BD729" s="164">
        <f>IF(A20taxstdlife="n/a","n/a",IF(BD$3&gt;(A20taxstdlife+$E729),((Input!$G$162+Input!$G$128)*$G$7)-SUM($G729:BC729),((Input!$G$162+Input!$G$128)*$G$7)/A20taxstdlife))</f>
        <v>0</v>
      </c>
      <c r="BE729" s="164">
        <f>IF(A20taxstdlife="n/a","n/a",IF(BE$3&gt;(A20taxstdlife+$E729),((Input!$G$162+Input!$G$128)*$G$7)-SUM($G729:BD729),((Input!$G$162+Input!$G$128)*$G$7)/A20taxstdlife))</f>
        <v>0</v>
      </c>
      <c r="BF729" s="164">
        <f>IF(A20taxstdlife="n/a","n/a",IF(BF$3&gt;(A20taxstdlife+$E729),((Input!$G$162+Input!$G$128)*$G$7)-SUM($G729:BE729),((Input!$G$162+Input!$G$128)*$G$7)/A20taxstdlife))</f>
        <v>0</v>
      </c>
      <c r="BG729" s="164">
        <f>IF(A20taxstdlife="n/a","n/a",IF(BG$3&gt;(A20taxstdlife+$E729),((Input!$G$162+Input!$G$128)*$G$7)-SUM($G729:BF729),((Input!$G$162+Input!$G$128)*$G$7)/A20taxstdlife))</f>
        <v>0</v>
      </c>
      <c r="BH729" s="164">
        <f>IF(A20taxstdlife="n/a","n/a",IF(BH$3&gt;(A20taxstdlife+$E729),((Input!$G$162+Input!$G$128)*$G$7)-SUM($G729:BG729),((Input!$G$162+Input!$G$128)*$G$7)/A20taxstdlife))</f>
        <v>0</v>
      </c>
      <c r="BI729" s="164">
        <f>IF(A20taxstdlife="n/a","n/a",IF(BI$3&gt;(A20taxstdlife+$E729),((Input!$G$162+Input!$G$128)*$G$7)-SUM($G729:BH729),((Input!$G$162+Input!$G$128)*$G$7)/A20taxstdlife))</f>
        <v>0</v>
      </c>
      <c r="BJ729" s="18"/>
      <c r="BK729" s="18"/>
      <c r="BL729"/>
      <c r="BM729"/>
      <c r="BN729"/>
      <c r="BO729"/>
      <c r="BP729"/>
      <c r="BQ729"/>
      <c r="BR729"/>
      <c r="BS729"/>
      <c r="BT729"/>
      <c r="BU729"/>
      <c r="BV729"/>
      <c r="BW729"/>
      <c r="BX729"/>
      <c r="BY729"/>
      <c r="BZ729"/>
      <c r="CA729"/>
      <c r="CB729"/>
      <c r="CC729"/>
      <c r="CD729"/>
      <c r="CE729"/>
      <c r="CF729"/>
      <c r="CG729"/>
      <c r="CH729"/>
      <c r="CI729"/>
      <c r="CJ729"/>
      <c r="CK729"/>
      <c r="CL729"/>
      <c r="CM729"/>
      <c r="CN729"/>
      <c r="CO729"/>
      <c r="CP729"/>
      <c r="CQ729"/>
      <c r="CR729"/>
      <c r="CS729"/>
      <c r="CT729"/>
      <c r="CU729"/>
      <c r="CV729"/>
      <c r="CW729"/>
      <c r="CX729"/>
      <c r="CY729"/>
      <c r="CZ729"/>
      <c r="DA729"/>
      <c r="DB729"/>
      <c r="DC729"/>
      <c r="DD729"/>
      <c r="DE729"/>
      <c r="DF729"/>
      <c r="DG729"/>
      <c r="DH729"/>
      <c r="DI729"/>
      <c r="DJ729"/>
      <c r="DK729"/>
      <c r="DL729"/>
      <c r="DM729"/>
      <c r="DN729"/>
      <c r="DO729"/>
      <c r="DP729"/>
      <c r="DQ729"/>
      <c r="DR729"/>
      <c r="DS729"/>
      <c r="DT729"/>
      <c r="DU729"/>
      <c r="DV729"/>
      <c r="DW729"/>
      <c r="DX729"/>
      <c r="DY729"/>
      <c r="DZ729"/>
      <c r="EA729"/>
      <c r="EB729"/>
      <c r="EC729"/>
      <c r="ED729"/>
      <c r="EE729"/>
      <c r="EF729"/>
      <c r="EG729"/>
      <c r="EH729"/>
      <c r="EI729"/>
      <c r="EJ729"/>
      <c r="EK729"/>
      <c r="EL729"/>
      <c r="EM729"/>
      <c r="EN729"/>
      <c r="EO729"/>
      <c r="EP729"/>
      <c r="EQ729"/>
      <c r="ER729"/>
      <c r="ES729"/>
      <c r="ET729"/>
      <c r="EU729"/>
      <c r="EV729"/>
      <c r="EW729"/>
      <c r="EX729"/>
      <c r="EY729"/>
      <c r="EZ729"/>
      <c r="FA729"/>
      <c r="FB729"/>
      <c r="FC729"/>
      <c r="FD729"/>
      <c r="FE729"/>
      <c r="FF729"/>
      <c r="FG729"/>
      <c r="FH729"/>
      <c r="FI729"/>
      <c r="FJ729"/>
      <c r="FK729"/>
      <c r="FL729"/>
      <c r="FM729"/>
      <c r="FN729"/>
      <c r="FO729"/>
      <c r="FP729"/>
      <c r="FQ729"/>
      <c r="FR729"/>
      <c r="FS729"/>
      <c r="FT729"/>
      <c r="FU729"/>
      <c r="FV729"/>
      <c r="FW729"/>
      <c r="FX729"/>
      <c r="FY729"/>
      <c r="FZ729"/>
      <c r="GA729"/>
      <c r="GB729"/>
      <c r="GC729"/>
      <c r="GD729"/>
      <c r="GE729"/>
      <c r="GF729"/>
      <c r="GG729"/>
      <c r="GH729"/>
      <c r="GI729"/>
      <c r="GJ729"/>
      <c r="GK729"/>
      <c r="GL729"/>
      <c r="GM729"/>
      <c r="GN729"/>
      <c r="GO729"/>
      <c r="GP729"/>
      <c r="GQ729"/>
      <c r="GR729"/>
      <c r="GS729"/>
      <c r="GT729"/>
      <c r="GU729"/>
      <c r="GV729"/>
      <c r="GW729"/>
      <c r="GX729"/>
      <c r="GY729"/>
      <c r="GZ729"/>
      <c r="HA729"/>
      <c r="HB729"/>
      <c r="HC729"/>
      <c r="HD729"/>
      <c r="HE729"/>
      <c r="HF729"/>
      <c r="HG729"/>
      <c r="HH729"/>
      <c r="HI729"/>
      <c r="HJ729"/>
      <c r="HK729"/>
      <c r="HL729"/>
      <c r="HM729"/>
      <c r="HN729"/>
      <c r="HO729"/>
      <c r="HP729"/>
      <c r="HQ729"/>
      <c r="HR729"/>
      <c r="HS729"/>
      <c r="HT729"/>
      <c r="HU729"/>
      <c r="HV729"/>
      <c r="HW729"/>
      <c r="HX729"/>
      <c r="HY729"/>
      <c r="HZ729"/>
      <c r="IA729"/>
      <c r="IB729"/>
      <c r="IC729"/>
      <c r="ID729"/>
      <c r="IE729"/>
      <c r="IF729"/>
      <c r="IG729"/>
      <c r="IH729"/>
      <c r="II729"/>
      <c r="IJ729"/>
      <c r="IK729"/>
      <c r="IL729"/>
      <c r="IM729"/>
      <c r="IN729"/>
      <c r="IO729"/>
      <c r="IP729"/>
      <c r="IQ729"/>
      <c r="IR729"/>
      <c r="IS729"/>
      <c r="IT729"/>
      <c r="IU729"/>
      <c r="IV729"/>
    </row>
    <row r="730" spans="1:256" s="5" customFormat="1" hidden="1" outlineLevel="2" x14ac:dyDescent="0.2">
      <c r="A730" s="18"/>
      <c r="B730" s="18"/>
      <c r="C730" s="36"/>
      <c r="D730" s="485"/>
      <c r="E730" s="283">
        <v>2</v>
      </c>
      <c r="F730" s="38"/>
      <c r="G730" s="306"/>
      <c r="H730" s="307"/>
      <c r="I730" s="164">
        <f>IF(A20taxstdlife="n/a","n/a",IF(I$3&gt;(A20taxstdlife+$E730),((Input!$H$162+Input!$H$128)*$H$7)-SUM($H730:H730),((Input!$H$162+Input!$H$128)*$H$7)/A20taxstdlife))</f>
        <v>4.6220043625942418E-2</v>
      </c>
      <c r="J730" s="164">
        <f>IF(A20taxstdlife="n/a","n/a",IF(J$3&gt;(A20taxstdlife+$E730),((Input!$H$162+Input!$H$128)*$H$7)-SUM($H730:I730),((Input!$H$162+Input!$H$128)*$H$7)/A20taxstdlife))</f>
        <v>4.6220043625942418E-2</v>
      </c>
      <c r="K730" s="164">
        <f>IF(A20taxstdlife="n/a","n/a",IF(K$3&gt;(A20taxstdlife+$E730),((Input!$H$162+Input!$H$128)*$H$7)-SUM($H730:J730),((Input!$H$162+Input!$H$128)*$H$7)/A20taxstdlife))</f>
        <v>4.6220043625942418E-2</v>
      </c>
      <c r="L730" s="164">
        <f>IF(A20taxstdlife="n/a","n/a",IF(L$3&gt;(A20taxstdlife+$E730),((Input!$H$162+Input!$H$128)*$H$7)-SUM($H730:K730),((Input!$H$162+Input!$H$128)*$H$7)/A20taxstdlife))</f>
        <v>4.6220043625942418E-2</v>
      </c>
      <c r="M730" s="164">
        <f>IF(A20taxstdlife="n/a","n/a",IF(M$3&gt;(A20taxstdlife+$E730),((Input!$H$162+Input!$H$128)*$H$7)-SUM($H730:L730),((Input!$H$162+Input!$H$128)*$H$7)/A20taxstdlife))</f>
        <v>4.6220043625942418E-2</v>
      </c>
      <c r="N730" s="164">
        <f>IF(A20taxstdlife="n/a","n/a",IF(N$3&gt;(A20taxstdlife+$E730),((Input!$H$162+Input!$H$128)*$H$7)-SUM($H730:M730),((Input!$H$162+Input!$H$128)*$H$7)/A20taxstdlife))</f>
        <v>4.6220043625942418E-2</v>
      </c>
      <c r="O730" s="164">
        <f>IF(A20taxstdlife="n/a","n/a",IF(O$3&gt;(A20taxstdlife+$E730),((Input!$H$162+Input!$H$128)*$H$7)-SUM($H730:N730),((Input!$H$162+Input!$H$128)*$H$7)/A20taxstdlife))</f>
        <v>4.6220043625942418E-2</v>
      </c>
      <c r="P730" s="164">
        <f>IF(A20taxstdlife="n/a","n/a",IF(P$3&gt;(A20taxstdlife+$E730),((Input!$H$162+Input!$H$128)*$H$7)-SUM($H730:O730),((Input!$H$162+Input!$H$128)*$H$7)/A20taxstdlife))</f>
        <v>4.6220043625942418E-2</v>
      </c>
      <c r="Q730" s="164">
        <f>IF(A20taxstdlife="n/a","n/a",IF(Q$3&gt;(A20taxstdlife+$E730),((Input!$H$162+Input!$H$128)*$H$7)-SUM($H730:P730),((Input!$H$162+Input!$H$128)*$H$7)/A20taxstdlife))</f>
        <v>4.6220043625942418E-2</v>
      </c>
      <c r="R730" s="164">
        <f>IF(A20taxstdlife="n/a","n/a",IF(R$3&gt;(A20taxstdlife+$E730),((Input!$H$162+Input!$H$128)*$H$7)-SUM($H730:Q730),((Input!$H$162+Input!$H$128)*$H$7)/A20taxstdlife))</f>
        <v>4.6220043625942418E-2</v>
      </c>
      <c r="S730" s="164">
        <f>IF(A20taxstdlife="n/a","n/a",IF(S$3&gt;(A20taxstdlife+$E730),((Input!$H$162+Input!$H$128)*$H$7)-SUM($H730:R730),((Input!$H$162+Input!$H$128)*$H$7)/A20taxstdlife))</f>
        <v>4.6220043625942418E-2</v>
      </c>
      <c r="T730" s="164">
        <f>IF(A20taxstdlife="n/a","n/a",IF(T$3&gt;(A20taxstdlife+$E730),((Input!$H$162+Input!$H$128)*$H$7)-SUM($H730:S730),((Input!$H$162+Input!$H$128)*$H$7)/A20taxstdlife))</f>
        <v>4.6220043625942418E-2</v>
      </c>
      <c r="U730" s="164">
        <f>IF(A20taxstdlife="n/a","n/a",IF(U$3&gt;(A20taxstdlife+$E730),((Input!$H$162+Input!$H$128)*$H$7)-SUM($H730:T730),((Input!$H$162+Input!$H$128)*$H$7)/A20taxstdlife))</f>
        <v>4.6220043625942418E-2</v>
      </c>
      <c r="V730" s="164">
        <f>IF(A20taxstdlife="n/a","n/a",IF(V$3&gt;(A20taxstdlife+$E730),((Input!$H$162+Input!$H$128)*$H$7)-SUM($H730:U730),((Input!$H$162+Input!$H$128)*$H$7)/A20taxstdlife))</f>
        <v>4.6220043625942418E-2</v>
      </c>
      <c r="W730" s="164">
        <f>IF(A20taxstdlife="n/a","n/a",IF(W$3&gt;(A20taxstdlife+$E730),((Input!$H$162+Input!$H$128)*$H$7)-SUM($H730:V730),((Input!$H$162+Input!$H$128)*$H$7)/A20taxstdlife))</f>
        <v>4.6220043625942418E-2</v>
      </c>
      <c r="X730" s="164">
        <f>IF(A20taxstdlife="n/a","n/a",IF(X$3&gt;(A20taxstdlife+$E730),((Input!$H$162+Input!$H$128)*$H$7)-SUM($H730:W730),((Input!$H$162+Input!$H$128)*$H$7)/A20taxstdlife))</f>
        <v>4.6220043625942418E-2</v>
      </c>
      <c r="Y730" s="164">
        <f>IF(A20taxstdlife="n/a","n/a",IF(Y$3&gt;(A20taxstdlife+$E730),((Input!$H$162+Input!$H$128)*$H$7)-SUM($H730:X730),((Input!$H$162+Input!$H$128)*$H$7)/A20taxstdlife))</f>
        <v>4.6220043625942418E-2</v>
      </c>
      <c r="Z730" s="164">
        <f>IF(A20taxstdlife="n/a","n/a",IF(Z$3&gt;(A20taxstdlife+$E730),((Input!$H$162+Input!$H$128)*$H$7)-SUM($H730:Y730),((Input!$H$162+Input!$H$128)*$H$7)/A20taxstdlife))</f>
        <v>4.6220043625942418E-2</v>
      </c>
      <c r="AA730" s="164">
        <f>IF(A20taxstdlife="n/a","n/a",IF(AA$3&gt;(A20taxstdlife+$E730),((Input!$H$162+Input!$H$128)*$H$7)-SUM($H730:Z730),((Input!$H$162+Input!$H$128)*$H$7)/A20taxstdlife))</f>
        <v>4.6220043625942418E-2</v>
      </c>
      <c r="AB730" s="164">
        <f>IF(A20taxstdlife="n/a","n/a",IF(AB$3&gt;(A20taxstdlife+$E730),((Input!$H$162+Input!$H$128)*$H$7)-SUM($H730:AA730),((Input!$H$162+Input!$H$128)*$H$7)/A20taxstdlife))</f>
        <v>4.6220043625942418E-2</v>
      </c>
      <c r="AC730" s="164">
        <f>IF(A20taxstdlife="n/a","n/a",IF(AC$3&gt;(A20taxstdlife+$E730),((Input!$H$162+Input!$H$128)*$H$7)-SUM($H730:AB730),((Input!$H$162+Input!$H$128)*$H$7)/A20taxstdlife))</f>
        <v>-2.2204460492503131E-16</v>
      </c>
      <c r="AD730" s="164">
        <f>IF(A20taxstdlife="n/a","n/a",IF(AD$3&gt;(A20taxstdlife+$E730),((Input!$H$162+Input!$H$128)*$H$7)-SUM($H730:AC730),((Input!$H$162+Input!$H$128)*$H$7)/A20taxstdlife))</f>
        <v>0</v>
      </c>
      <c r="AE730" s="164">
        <f>IF(A20taxstdlife="n/a","n/a",IF(AE$3&gt;(A20taxstdlife+$E730),((Input!$H$162+Input!$H$128)*$H$7)-SUM($H730:AD730),((Input!$H$162+Input!$H$128)*$H$7)/A20taxstdlife))</f>
        <v>0</v>
      </c>
      <c r="AF730" s="164">
        <f>IF(A20taxstdlife="n/a","n/a",IF(AF$3&gt;(A20taxstdlife+$E730),((Input!$H$162+Input!$H$128)*$H$7)-SUM($H730:AE730),((Input!$H$162+Input!$H$128)*$H$7)/A20taxstdlife))</f>
        <v>0</v>
      </c>
      <c r="AG730" s="164">
        <f>IF(A20taxstdlife="n/a","n/a",IF(AG$3&gt;(A20taxstdlife+$E730),((Input!$H$162+Input!$H$128)*$H$7)-SUM($H730:AF730),((Input!$H$162+Input!$H$128)*$H$7)/A20taxstdlife))</f>
        <v>0</v>
      </c>
      <c r="AH730" s="164">
        <f>IF(A20taxstdlife="n/a","n/a",IF(AH$3&gt;(A20taxstdlife+$E730),((Input!$H$162+Input!$H$128)*$H$7)-SUM($H730:AG730),((Input!$H$162+Input!$H$128)*$H$7)/A20taxstdlife))</f>
        <v>0</v>
      </c>
      <c r="AI730" s="164">
        <f>IF(A20taxstdlife="n/a","n/a",IF(AI$3&gt;(A20taxstdlife+$E730),((Input!$H$162+Input!$H$128)*$H$7)-SUM($H730:AH730),((Input!$H$162+Input!$H$128)*$H$7)/A20taxstdlife))</f>
        <v>0</v>
      </c>
      <c r="AJ730" s="164">
        <f>IF(A20taxstdlife="n/a","n/a",IF(AJ$3&gt;(A20taxstdlife+$E730),((Input!$H$162+Input!$H$128)*$H$7)-SUM($H730:AI730),((Input!$H$162+Input!$H$128)*$H$7)/A20taxstdlife))</f>
        <v>0</v>
      </c>
      <c r="AK730" s="164">
        <f>IF(A20taxstdlife="n/a","n/a",IF(AK$3&gt;(A20taxstdlife+$E730),((Input!$H$162+Input!$H$128)*$H$7)-SUM($H730:AJ730),((Input!$H$162+Input!$H$128)*$H$7)/A20taxstdlife))</f>
        <v>0</v>
      </c>
      <c r="AL730" s="164">
        <f>IF(A20taxstdlife="n/a","n/a",IF(AL$3&gt;(A20taxstdlife+$E730),((Input!$H$162+Input!$H$128)*$H$7)-SUM($H730:AK730),((Input!$H$162+Input!$H$128)*$H$7)/A20taxstdlife))</f>
        <v>0</v>
      </c>
      <c r="AM730" s="164">
        <f>IF(A20taxstdlife="n/a","n/a",IF(AM$3&gt;(A20taxstdlife+$E730),((Input!$H$162+Input!$H$128)*$H$7)-SUM($H730:AL730),((Input!$H$162+Input!$H$128)*$H$7)/A20taxstdlife))</f>
        <v>0</v>
      </c>
      <c r="AN730" s="164">
        <f>IF(A20taxstdlife="n/a","n/a",IF(AN$3&gt;(A20taxstdlife+$E730),((Input!$H$162+Input!$H$128)*$H$7)-SUM($H730:AM730),((Input!$H$162+Input!$H$128)*$H$7)/A20taxstdlife))</f>
        <v>0</v>
      </c>
      <c r="AO730" s="164">
        <f>IF(A20taxstdlife="n/a","n/a",IF(AO$3&gt;(A20taxstdlife+$E730),((Input!$H$162+Input!$H$128)*$H$7)-SUM($H730:AN730),((Input!$H$162+Input!$H$128)*$H$7)/A20taxstdlife))</f>
        <v>0</v>
      </c>
      <c r="AP730" s="164">
        <f>IF(A20taxstdlife="n/a","n/a",IF(AP$3&gt;(A20taxstdlife+$E730),((Input!$H$162+Input!$H$128)*$H$7)-SUM($H730:AO730),((Input!$H$162+Input!$H$128)*$H$7)/A20taxstdlife))</f>
        <v>0</v>
      </c>
      <c r="AQ730" s="164">
        <f>IF(A20taxstdlife="n/a","n/a",IF(AQ$3&gt;(A20taxstdlife+$E730),((Input!$H$162+Input!$H$128)*$H$7)-SUM($H730:AP730),((Input!$H$162+Input!$H$128)*$H$7)/A20taxstdlife))</f>
        <v>0</v>
      </c>
      <c r="AR730" s="164">
        <f>IF(A20taxstdlife="n/a","n/a",IF(AR$3&gt;(A20taxstdlife+$E730),((Input!$H$162+Input!$H$128)*$H$7)-SUM($H730:AQ730),((Input!$H$162+Input!$H$128)*$H$7)/A20taxstdlife))</f>
        <v>0</v>
      </c>
      <c r="AS730" s="164">
        <f>IF(A20taxstdlife="n/a","n/a",IF(AS$3&gt;(A20taxstdlife+$E730),((Input!$H$162+Input!$H$128)*$H$7)-SUM($H730:AR730),((Input!$H$162+Input!$H$128)*$H$7)/A20taxstdlife))</f>
        <v>0</v>
      </c>
      <c r="AT730" s="164">
        <f>IF(A20taxstdlife="n/a","n/a",IF(AT$3&gt;(A20taxstdlife+$E730),((Input!$H$162+Input!$H$128)*$H$7)-SUM($H730:AS730),((Input!$H$162+Input!$H$128)*$H$7)/A20taxstdlife))</f>
        <v>0</v>
      </c>
      <c r="AU730" s="164">
        <f>IF(A20taxstdlife="n/a","n/a",IF(AU$3&gt;(A20taxstdlife+$E730),((Input!$H$162+Input!$H$128)*$H$7)-SUM($H730:AT730),((Input!$H$162+Input!$H$128)*$H$7)/A20taxstdlife))</f>
        <v>0</v>
      </c>
      <c r="AV730" s="164">
        <f>IF(A20taxstdlife="n/a","n/a",IF(AV$3&gt;(A20taxstdlife+$E730),((Input!$H$162+Input!$H$128)*$H$7)-SUM($H730:AU730),((Input!$H$162+Input!$H$128)*$H$7)/A20taxstdlife))</f>
        <v>0</v>
      </c>
      <c r="AW730" s="164">
        <f>IF(A20taxstdlife="n/a","n/a",IF(AW$3&gt;(A20taxstdlife+$E730),((Input!$H$162+Input!$H$128)*$H$7)-SUM($H730:AV730),((Input!$H$162+Input!$H$128)*$H$7)/A20taxstdlife))</f>
        <v>0</v>
      </c>
      <c r="AX730" s="164">
        <f>IF(A20taxstdlife="n/a","n/a",IF(AX$3&gt;(A20taxstdlife+$E730),((Input!$H$162+Input!$H$128)*$H$7)-SUM($H730:AW730),((Input!$H$162+Input!$H$128)*$H$7)/A20taxstdlife))</f>
        <v>0</v>
      </c>
      <c r="AY730" s="164">
        <f>IF(A20taxstdlife="n/a","n/a",IF(AY$3&gt;(A20taxstdlife+$E730),((Input!$H$162+Input!$H$128)*$H$7)-SUM($H730:AX730),((Input!$H$162+Input!$H$128)*$H$7)/A20taxstdlife))</f>
        <v>0</v>
      </c>
      <c r="AZ730" s="164">
        <f>IF(A20taxstdlife="n/a","n/a",IF(AZ$3&gt;(A20taxstdlife+$E730),((Input!$H$162+Input!$H$128)*$H$7)-SUM($H730:AY730),((Input!$H$162+Input!$H$128)*$H$7)/A20taxstdlife))</f>
        <v>0</v>
      </c>
      <c r="BA730" s="164">
        <f>IF(A20taxstdlife="n/a","n/a",IF(BA$3&gt;(A20taxstdlife+$E730),((Input!$H$162+Input!$H$128)*$H$7)-SUM($H730:AZ730),((Input!$H$162+Input!$H$128)*$H$7)/A20taxstdlife))</f>
        <v>0</v>
      </c>
      <c r="BB730" s="164">
        <f>IF(A20taxstdlife="n/a","n/a",IF(BB$3&gt;(A20taxstdlife+$E730),((Input!$H$162+Input!$H$128)*$H$7)-SUM($H730:BA730),((Input!$H$162+Input!$H$128)*$H$7)/A20taxstdlife))</f>
        <v>0</v>
      </c>
      <c r="BC730" s="164">
        <f>IF(A20taxstdlife="n/a","n/a",IF(BC$3&gt;(A20taxstdlife+$E730),((Input!$H$162+Input!$H$128)*$H$7)-SUM($H730:BB730),((Input!$H$162+Input!$H$128)*$H$7)/A20taxstdlife))</f>
        <v>0</v>
      </c>
      <c r="BD730" s="164">
        <f>IF(A20taxstdlife="n/a","n/a",IF(BD$3&gt;(A20taxstdlife+$E730),((Input!$H$162+Input!$H$128)*$H$7)-SUM($H730:BC730),((Input!$H$162+Input!$H$128)*$H$7)/A20taxstdlife))</f>
        <v>0</v>
      </c>
      <c r="BE730" s="164">
        <f>IF(A20taxstdlife="n/a","n/a",IF(BE$3&gt;(A20taxstdlife+$E730),((Input!$H$162+Input!$H$128)*$H$7)-SUM($H730:BD730),((Input!$H$162+Input!$H$128)*$H$7)/A20taxstdlife))</f>
        <v>0</v>
      </c>
      <c r="BF730" s="164">
        <f>IF(A20taxstdlife="n/a","n/a",IF(BF$3&gt;(A20taxstdlife+$E730),((Input!$H$162+Input!$H$128)*$H$7)-SUM($H730:BE730),((Input!$H$162+Input!$H$128)*$H$7)/A20taxstdlife))</f>
        <v>0</v>
      </c>
      <c r="BG730" s="164">
        <f>IF(A20taxstdlife="n/a","n/a",IF(BG$3&gt;(A20taxstdlife+$E730),((Input!$H$162+Input!$H$128)*$H$7)-SUM($H730:BF730),((Input!$H$162+Input!$H$128)*$H$7)/A20taxstdlife))</f>
        <v>0</v>
      </c>
      <c r="BH730" s="164">
        <f>IF(A20taxstdlife="n/a","n/a",IF(BH$3&gt;(A20taxstdlife+$E730),((Input!$H$162+Input!$H$128)*$H$7)-SUM($H730:BG730),((Input!$H$162+Input!$H$128)*$H$7)/A20taxstdlife))</f>
        <v>0</v>
      </c>
      <c r="BI730" s="164">
        <f>IF(A20taxstdlife="n/a","n/a",IF(BI$3&gt;(A20taxstdlife+$E730),((Input!$H$162+Input!$H$128)*$H$7)-SUM($H730:BH730),((Input!$H$162+Input!$H$128)*$H$7)/A20taxstdlife))</f>
        <v>0</v>
      </c>
      <c r="BJ730" s="18"/>
      <c r="BK730" s="18"/>
      <c r="BL730"/>
      <c r="BM730"/>
      <c r="BN730"/>
      <c r="BO730"/>
      <c r="BP730"/>
      <c r="BQ730"/>
      <c r="BR730"/>
      <c r="BS730"/>
      <c r="BT730"/>
      <c r="BU730"/>
      <c r="BV730"/>
      <c r="BW730"/>
      <c r="BX730"/>
      <c r="BY730"/>
      <c r="BZ730"/>
      <c r="CA730"/>
      <c r="CB730"/>
      <c r="CC730"/>
      <c r="CD730"/>
      <c r="CE730"/>
      <c r="CF730"/>
      <c r="CG730"/>
      <c r="CH730"/>
      <c r="CI730"/>
      <c r="CJ730"/>
      <c r="CK730"/>
      <c r="CL730"/>
      <c r="CM730"/>
      <c r="CN730"/>
      <c r="CO730"/>
      <c r="CP730"/>
      <c r="CQ730"/>
      <c r="CR730"/>
      <c r="CS730"/>
      <c r="CT730"/>
      <c r="CU730"/>
      <c r="CV730"/>
      <c r="CW730"/>
      <c r="CX730"/>
      <c r="CY730"/>
      <c r="CZ730"/>
      <c r="DA730"/>
      <c r="DB730"/>
      <c r="DC730"/>
      <c r="DD730"/>
      <c r="DE730"/>
      <c r="DF730"/>
      <c r="DG730"/>
      <c r="DH730"/>
      <c r="DI730"/>
      <c r="DJ730"/>
      <c r="DK730"/>
      <c r="DL730"/>
      <c r="DM730"/>
      <c r="DN730"/>
      <c r="DO730"/>
      <c r="DP730"/>
      <c r="DQ730"/>
      <c r="DR730"/>
      <c r="DS730"/>
      <c r="DT730"/>
      <c r="DU730"/>
      <c r="DV730"/>
      <c r="DW730"/>
      <c r="DX730"/>
      <c r="DY730"/>
      <c r="DZ730"/>
      <c r="EA730"/>
      <c r="EB730"/>
      <c r="EC730"/>
      <c r="ED730"/>
      <c r="EE730"/>
      <c r="EF730"/>
      <c r="EG730"/>
      <c r="EH730"/>
      <c r="EI730"/>
      <c r="EJ730"/>
      <c r="EK730"/>
      <c r="EL730"/>
      <c r="EM730"/>
      <c r="EN730"/>
      <c r="EO730"/>
      <c r="EP730"/>
      <c r="EQ730"/>
      <c r="ER730"/>
      <c r="ES730"/>
      <c r="ET730"/>
      <c r="EU730"/>
      <c r="EV730"/>
      <c r="EW730"/>
      <c r="EX730"/>
      <c r="EY730"/>
      <c r="EZ730"/>
      <c r="FA730"/>
      <c r="FB730"/>
      <c r="FC730"/>
      <c r="FD730"/>
      <c r="FE730"/>
      <c r="FF730"/>
      <c r="FG730"/>
      <c r="FH730"/>
      <c r="FI730"/>
      <c r="FJ730"/>
      <c r="FK730"/>
      <c r="FL730"/>
      <c r="FM730"/>
      <c r="FN730"/>
      <c r="FO730"/>
      <c r="FP730"/>
      <c r="FQ730"/>
      <c r="FR730"/>
      <c r="FS730"/>
      <c r="FT730"/>
      <c r="FU730"/>
      <c r="FV730"/>
      <c r="FW730"/>
      <c r="FX730"/>
      <c r="FY730"/>
      <c r="FZ730"/>
      <c r="GA730"/>
      <c r="GB730"/>
      <c r="GC730"/>
      <c r="GD730"/>
      <c r="GE730"/>
      <c r="GF730"/>
      <c r="GG730"/>
      <c r="GH730"/>
      <c r="GI730"/>
      <c r="GJ730"/>
      <c r="GK730"/>
      <c r="GL730"/>
      <c r="GM730"/>
      <c r="GN730"/>
      <c r="GO730"/>
      <c r="GP730"/>
      <c r="GQ730"/>
      <c r="GR730"/>
      <c r="GS730"/>
      <c r="GT730"/>
      <c r="GU730"/>
      <c r="GV730"/>
      <c r="GW730"/>
      <c r="GX730"/>
      <c r="GY730"/>
      <c r="GZ730"/>
      <c r="HA730"/>
      <c r="HB730"/>
      <c r="HC730"/>
      <c r="HD730"/>
      <c r="HE730"/>
      <c r="HF730"/>
      <c r="HG730"/>
      <c r="HH730"/>
      <c r="HI730"/>
      <c r="HJ730"/>
      <c r="HK730"/>
      <c r="HL730"/>
      <c r="HM730"/>
      <c r="HN730"/>
      <c r="HO730"/>
      <c r="HP730"/>
      <c r="HQ730"/>
      <c r="HR730"/>
      <c r="HS730"/>
      <c r="HT730"/>
      <c r="HU730"/>
      <c r="HV730"/>
      <c r="HW730"/>
      <c r="HX730"/>
      <c r="HY730"/>
      <c r="HZ730"/>
      <c r="IA730"/>
      <c r="IB730"/>
      <c r="IC730"/>
      <c r="ID730"/>
      <c r="IE730"/>
      <c r="IF730"/>
      <c r="IG730"/>
      <c r="IH730"/>
      <c r="II730"/>
      <c r="IJ730"/>
      <c r="IK730"/>
      <c r="IL730"/>
      <c r="IM730"/>
      <c r="IN730"/>
      <c r="IO730"/>
      <c r="IP730"/>
      <c r="IQ730"/>
      <c r="IR730"/>
      <c r="IS730"/>
      <c r="IT730"/>
      <c r="IU730"/>
      <c r="IV730"/>
    </row>
    <row r="731" spans="1:256" s="5" customFormat="1" hidden="1" outlineLevel="2" x14ac:dyDescent="0.2">
      <c r="A731" s="18"/>
      <c r="B731" s="18"/>
      <c r="C731" s="36"/>
      <c r="D731" s="485"/>
      <c r="E731" s="283">
        <v>3</v>
      </c>
      <c r="F731" s="38"/>
      <c r="G731" s="306"/>
      <c r="H731" s="308"/>
      <c r="I731" s="307"/>
      <c r="J731" s="164">
        <f>IF(A20taxstdlife="n/a","n/a",IF(J$3&gt;(A20taxstdlife+$E731),((Input!$I$162+Input!$I$128)*$I$7)-SUM($I731:I731),((Input!$I$162+Input!$I$128)*$I$7)/A20taxstdlife))</f>
        <v>5.3973132543727341E-2</v>
      </c>
      <c r="K731" s="164">
        <f>IF(A20taxstdlife="n/a","n/a",IF(K$3&gt;(A20taxstdlife+$E731),((Input!$I$162+Input!$I$128)*$I$7)-SUM($I731:J731),((Input!$I$162+Input!$I$128)*$I$7)/A20taxstdlife))</f>
        <v>5.3973132543727341E-2</v>
      </c>
      <c r="L731" s="164">
        <f>IF(A20taxstdlife="n/a","n/a",IF(L$3&gt;(A20taxstdlife+$E731),((Input!$I$162+Input!$I$128)*$I$7)-SUM($I731:K731),((Input!$I$162+Input!$I$128)*$I$7)/A20taxstdlife))</f>
        <v>5.3973132543727341E-2</v>
      </c>
      <c r="M731" s="164">
        <f>IF(A20taxstdlife="n/a","n/a",IF(M$3&gt;(A20taxstdlife+$E731),((Input!$I$162+Input!$I$128)*$I$7)-SUM($I731:L731),((Input!$I$162+Input!$I$128)*$I$7)/A20taxstdlife))</f>
        <v>5.3973132543727341E-2</v>
      </c>
      <c r="N731" s="164">
        <f>IF(A20taxstdlife="n/a","n/a",IF(N$3&gt;(A20taxstdlife+$E731),((Input!$I$162+Input!$I$128)*$I$7)-SUM($I731:M731),((Input!$I$162+Input!$I$128)*$I$7)/A20taxstdlife))</f>
        <v>5.3973132543727341E-2</v>
      </c>
      <c r="O731" s="164">
        <f>IF(A20taxstdlife="n/a","n/a",IF(O$3&gt;(A20taxstdlife+$E731),((Input!$I$162+Input!$I$128)*$I$7)-SUM($I731:N731),((Input!$I$162+Input!$I$128)*$I$7)/A20taxstdlife))</f>
        <v>5.3973132543727341E-2</v>
      </c>
      <c r="P731" s="164">
        <f>IF(A20taxstdlife="n/a","n/a",IF(P$3&gt;(A20taxstdlife+$E731),((Input!$I$162+Input!$I$128)*$I$7)-SUM($I731:O731),((Input!$I$162+Input!$I$128)*$I$7)/A20taxstdlife))</f>
        <v>5.3973132543727341E-2</v>
      </c>
      <c r="Q731" s="164">
        <f>IF(A20taxstdlife="n/a","n/a",IF(Q$3&gt;(A20taxstdlife+$E731),((Input!$I$162+Input!$I$128)*$I$7)-SUM($I731:P731),((Input!$I$162+Input!$I$128)*$I$7)/A20taxstdlife))</f>
        <v>5.3973132543727341E-2</v>
      </c>
      <c r="R731" s="164">
        <f>IF(A20taxstdlife="n/a","n/a",IF(R$3&gt;(A20taxstdlife+$E731),((Input!$I$162+Input!$I$128)*$I$7)-SUM($I731:Q731),((Input!$I$162+Input!$I$128)*$I$7)/A20taxstdlife))</f>
        <v>5.3973132543727341E-2</v>
      </c>
      <c r="S731" s="164">
        <f>IF(A20taxstdlife="n/a","n/a",IF(S$3&gt;(A20taxstdlife+$E731),((Input!$I$162+Input!$I$128)*$I$7)-SUM($I731:R731),((Input!$I$162+Input!$I$128)*$I$7)/A20taxstdlife))</f>
        <v>5.3973132543727341E-2</v>
      </c>
      <c r="T731" s="164">
        <f>IF(A20taxstdlife="n/a","n/a",IF(T$3&gt;(A20taxstdlife+$E731),((Input!$I$162+Input!$I$128)*$I$7)-SUM($I731:S731),((Input!$I$162+Input!$I$128)*$I$7)/A20taxstdlife))</f>
        <v>5.3973132543727341E-2</v>
      </c>
      <c r="U731" s="164">
        <f>IF(A20taxstdlife="n/a","n/a",IF(U$3&gt;(A20taxstdlife+$E731),((Input!$I$162+Input!$I$128)*$I$7)-SUM($I731:T731),((Input!$I$162+Input!$I$128)*$I$7)/A20taxstdlife))</f>
        <v>5.3973132543727341E-2</v>
      </c>
      <c r="V731" s="164">
        <f>IF(A20taxstdlife="n/a","n/a",IF(V$3&gt;(A20taxstdlife+$E731),((Input!$I$162+Input!$I$128)*$I$7)-SUM($I731:U731),((Input!$I$162+Input!$I$128)*$I$7)/A20taxstdlife))</f>
        <v>5.3973132543727341E-2</v>
      </c>
      <c r="W731" s="164">
        <f>IF(A20taxstdlife="n/a","n/a",IF(W$3&gt;(A20taxstdlife+$E731),((Input!$I$162+Input!$I$128)*$I$7)-SUM($I731:V731),((Input!$I$162+Input!$I$128)*$I$7)/A20taxstdlife))</f>
        <v>5.3973132543727341E-2</v>
      </c>
      <c r="X731" s="164">
        <f>IF(A20taxstdlife="n/a","n/a",IF(X$3&gt;(A20taxstdlife+$E731),((Input!$I$162+Input!$I$128)*$I$7)-SUM($I731:W731),((Input!$I$162+Input!$I$128)*$I$7)/A20taxstdlife))</f>
        <v>5.3973132543727341E-2</v>
      </c>
      <c r="Y731" s="164">
        <f>IF(A20taxstdlife="n/a","n/a",IF(Y$3&gt;(A20taxstdlife+$E731),((Input!$I$162+Input!$I$128)*$I$7)-SUM($I731:X731),((Input!$I$162+Input!$I$128)*$I$7)/A20taxstdlife))</f>
        <v>5.3973132543727341E-2</v>
      </c>
      <c r="Z731" s="164">
        <f>IF(A20taxstdlife="n/a","n/a",IF(Z$3&gt;(A20taxstdlife+$E731),((Input!$I$162+Input!$I$128)*$I$7)-SUM($I731:Y731),((Input!$I$162+Input!$I$128)*$I$7)/A20taxstdlife))</f>
        <v>5.3973132543727341E-2</v>
      </c>
      <c r="AA731" s="164">
        <f>IF(A20taxstdlife="n/a","n/a",IF(AA$3&gt;(A20taxstdlife+$E731),((Input!$I$162+Input!$I$128)*$I$7)-SUM($I731:Z731),((Input!$I$162+Input!$I$128)*$I$7)/A20taxstdlife))</f>
        <v>5.3973132543727341E-2</v>
      </c>
      <c r="AB731" s="164">
        <f>IF(A20taxstdlife="n/a","n/a",IF(AB$3&gt;(A20taxstdlife+$E731),((Input!$I$162+Input!$I$128)*$I$7)-SUM($I731:AA731),((Input!$I$162+Input!$I$128)*$I$7)/A20taxstdlife))</f>
        <v>5.3973132543727341E-2</v>
      </c>
      <c r="AC731" s="164">
        <f>IF(A20taxstdlife="n/a","n/a",IF(AC$3&gt;(A20taxstdlife+$E731),((Input!$I$162+Input!$I$128)*$I$7)-SUM($I731:AB731),((Input!$I$162+Input!$I$128)*$I$7)/A20taxstdlife))</f>
        <v>5.3973132543727341E-2</v>
      </c>
      <c r="AD731" s="164">
        <f>IF(A20taxstdlife="n/a","n/a",IF(AD$3&gt;(A20taxstdlife+$E731),((Input!$I$162+Input!$I$128)*$I$7)-SUM($I731:AC731),((Input!$I$162+Input!$I$128)*$I$7)/A20taxstdlife))</f>
        <v>-2.2204460492503131E-16</v>
      </c>
      <c r="AE731" s="164">
        <f>IF(A20taxstdlife="n/a","n/a",IF(AE$3&gt;(A20taxstdlife+$E731),((Input!$I$162+Input!$I$128)*$I$7)-SUM($I731:AD731),((Input!$I$162+Input!$I$128)*$I$7)/A20taxstdlife))</f>
        <v>0</v>
      </c>
      <c r="AF731" s="164">
        <f>IF(A20taxstdlife="n/a","n/a",IF(AF$3&gt;(A20taxstdlife+$E731),((Input!$I$162+Input!$I$128)*$I$7)-SUM($I731:AE731),((Input!$I$162+Input!$I$128)*$I$7)/A20taxstdlife))</f>
        <v>0</v>
      </c>
      <c r="AG731" s="164">
        <f>IF(A20taxstdlife="n/a","n/a",IF(AG$3&gt;(A20taxstdlife+$E731),((Input!$I$162+Input!$I$128)*$I$7)-SUM($I731:AF731),((Input!$I$162+Input!$I$128)*$I$7)/A20taxstdlife))</f>
        <v>0</v>
      </c>
      <c r="AH731" s="164">
        <f>IF(A20taxstdlife="n/a","n/a",IF(AH$3&gt;(A20taxstdlife+$E731),((Input!$I$162+Input!$I$128)*$I$7)-SUM($I731:AG731),((Input!$I$162+Input!$I$128)*$I$7)/A20taxstdlife))</f>
        <v>0</v>
      </c>
      <c r="AI731" s="164">
        <f>IF(A20taxstdlife="n/a","n/a",IF(AI$3&gt;(A20taxstdlife+$E731),((Input!$I$162+Input!$I$128)*$I$7)-SUM($I731:AH731),((Input!$I$162+Input!$I$128)*$I$7)/A20taxstdlife))</f>
        <v>0</v>
      </c>
      <c r="AJ731" s="164">
        <f>IF(A20taxstdlife="n/a","n/a",IF(AJ$3&gt;(A20taxstdlife+$E731),((Input!$I$162+Input!$I$128)*$I$7)-SUM($I731:AI731),((Input!$I$162+Input!$I$128)*$I$7)/A20taxstdlife))</f>
        <v>0</v>
      </c>
      <c r="AK731" s="164">
        <f>IF(A20taxstdlife="n/a","n/a",IF(AK$3&gt;(A20taxstdlife+$E731),((Input!$I$162+Input!$I$128)*$I$7)-SUM($I731:AJ731),((Input!$I$162+Input!$I$128)*$I$7)/A20taxstdlife))</f>
        <v>0</v>
      </c>
      <c r="AL731" s="164">
        <f>IF(A20taxstdlife="n/a","n/a",IF(AL$3&gt;(A20taxstdlife+$E731),((Input!$I$162+Input!$I$128)*$I$7)-SUM($I731:AK731),((Input!$I$162+Input!$I$128)*$I$7)/A20taxstdlife))</f>
        <v>0</v>
      </c>
      <c r="AM731" s="164">
        <f>IF(A20taxstdlife="n/a","n/a",IF(AM$3&gt;(A20taxstdlife+$E731),((Input!$I$162+Input!$I$128)*$I$7)-SUM($I731:AL731),((Input!$I$162+Input!$I$128)*$I$7)/A20taxstdlife))</f>
        <v>0</v>
      </c>
      <c r="AN731" s="164">
        <f>IF(A20taxstdlife="n/a","n/a",IF(AN$3&gt;(A20taxstdlife+$E731),((Input!$I$162+Input!$I$128)*$I$7)-SUM($I731:AM731),((Input!$I$162+Input!$I$128)*$I$7)/A20taxstdlife))</f>
        <v>0</v>
      </c>
      <c r="AO731" s="164">
        <f>IF(A20taxstdlife="n/a","n/a",IF(AO$3&gt;(A20taxstdlife+$E731),((Input!$I$162+Input!$I$128)*$I$7)-SUM($I731:AN731),((Input!$I$162+Input!$I$128)*$I$7)/A20taxstdlife))</f>
        <v>0</v>
      </c>
      <c r="AP731" s="164">
        <f>IF(A20taxstdlife="n/a","n/a",IF(AP$3&gt;(A20taxstdlife+$E731),((Input!$I$162+Input!$I$128)*$I$7)-SUM($I731:AO731),((Input!$I$162+Input!$I$128)*$I$7)/A20taxstdlife))</f>
        <v>0</v>
      </c>
      <c r="AQ731" s="164">
        <f>IF(A20taxstdlife="n/a","n/a",IF(AQ$3&gt;(A20taxstdlife+$E731),((Input!$I$162+Input!$I$128)*$I$7)-SUM($I731:AP731),((Input!$I$162+Input!$I$128)*$I$7)/A20taxstdlife))</f>
        <v>0</v>
      </c>
      <c r="AR731" s="164">
        <f>IF(A20taxstdlife="n/a","n/a",IF(AR$3&gt;(A20taxstdlife+$E731),((Input!$I$162+Input!$I$128)*$I$7)-SUM($I731:AQ731),((Input!$I$162+Input!$I$128)*$I$7)/A20taxstdlife))</f>
        <v>0</v>
      </c>
      <c r="AS731" s="164">
        <f>IF(A20taxstdlife="n/a","n/a",IF(AS$3&gt;(A20taxstdlife+$E731),((Input!$I$162+Input!$I$128)*$I$7)-SUM($I731:AR731),((Input!$I$162+Input!$I$128)*$I$7)/A20taxstdlife))</f>
        <v>0</v>
      </c>
      <c r="AT731" s="164">
        <f>IF(A20taxstdlife="n/a","n/a",IF(AT$3&gt;(A20taxstdlife+$E731),((Input!$I$162+Input!$I$128)*$I$7)-SUM($I731:AS731),((Input!$I$162+Input!$I$128)*$I$7)/A20taxstdlife))</f>
        <v>0</v>
      </c>
      <c r="AU731" s="164">
        <f>IF(A20taxstdlife="n/a","n/a",IF(AU$3&gt;(A20taxstdlife+$E731),((Input!$I$162+Input!$I$128)*$I$7)-SUM($I731:AT731),((Input!$I$162+Input!$I$128)*$I$7)/A20taxstdlife))</f>
        <v>0</v>
      </c>
      <c r="AV731" s="164">
        <f>IF(A20taxstdlife="n/a","n/a",IF(AV$3&gt;(A20taxstdlife+$E731),((Input!$I$162+Input!$I$128)*$I$7)-SUM($I731:AU731),((Input!$I$162+Input!$I$128)*$I$7)/A20taxstdlife))</f>
        <v>0</v>
      </c>
      <c r="AW731" s="164">
        <f>IF(A20taxstdlife="n/a","n/a",IF(AW$3&gt;(A20taxstdlife+$E731),((Input!$I$162+Input!$I$128)*$I$7)-SUM($I731:AV731),((Input!$I$162+Input!$I$128)*$I$7)/A20taxstdlife))</f>
        <v>0</v>
      </c>
      <c r="AX731" s="164">
        <f>IF(A20taxstdlife="n/a","n/a",IF(AX$3&gt;(A20taxstdlife+$E731),((Input!$I$162+Input!$I$128)*$I$7)-SUM($I731:AW731),((Input!$I$162+Input!$I$128)*$I$7)/A20taxstdlife))</f>
        <v>0</v>
      </c>
      <c r="AY731" s="164">
        <f>IF(A20taxstdlife="n/a","n/a",IF(AY$3&gt;(A20taxstdlife+$E731),((Input!$I$162+Input!$I$128)*$I$7)-SUM($I731:AX731),((Input!$I$162+Input!$I$128)*$I$7)/A20taxstdlife))</f>
        <v>0</v>
      </c>
      <c r="AZ731" s="164">
        <f>IF(A20taxstdlife="n/a","n/a",IF(AZ$3&gt;(A20taxstdlife+$E731),((Input!$I$162+Input!$I$128)*$I$7)-SUM($I731:AY731),((Input!$I$162+Input!$I$128)*$I$7)/A20taxstdlife))</f>
        <v>0</v>
      </c>
      <c r="BA731" s="164">
        <f>IF(A20taxstdlife="n/a","n/a",IF(BA$3&gt;(A20taxstdlife+$E731),((Input!$I$162+Input!$I$128)*$I$7)-SUM($I731:AZ731),((Input!$I$162+Input!$I$128)*$I$7)/A20taxstdlife))</f>
        <v>0</v>
      </c>
      <c r="BB731" s="164">
        <f>IF(A20taxstdlife="n/a","n/a",IF(BB$3&gt;(A20taxstdlife+$E731),((Input!$I$162+Input!$I$128)*$I$7)-SUM($I731:BA731),((Input!$I$162+Input!$I$128)*$I$7)/A20taxstdlife))</f>
        <v>0</v>
      </c>
      <c r="BC731" s="164">
        <f>IF(A20taxstdlife="n/a","n/a",IF(BC$3&gt;(A20taxstdlife+$E731),((Input!$I$162+Input!$I$128)*$I$7)-SUM($I731:BB731),((Input!$I$162+Input!$I$128)*$I$7)/A20taxstdlife))</f>
        <v>0</v>
      </c>
      <c r="BD731" s="164">
        <f>IF(A20taxstdlife="n/a","n/a",IF(BD$3&gt;(A20taxstdlife+$E731),((Input!$I$162+Input!$I$128)*$I$7)-SUM($I731:BC731),((Input!$I$162+Input!$I$128)*$I$7)/A20taxstdlife))</f>
        <v>0</v>
      </c>
      <c r="BE731" s="164">
        <f>IF(A20taxstdlife="n/a","n/a",IF(BE$3&gt;(A20taxstdlife+$E731),((Input!$I$162+Input!$I$128)*$I$7)-SUM($I731:BD731),((Input!$I$162+Input!$I$128)*$I$7)/A20taxstdlife))</f>
        <v>0</v>
      </c>
      <c r="BF731" s="164">
        <f>IF(A20taxstdlife="n/a","n/a",IF(BF$3&gt;(A20taxstdlife+$E731),((Input!$I$162+Input!$I$128)*$I$7)-SUM($I731:BE731),((Input!$I$162+Input!$I$128)*$I$7)/A20taxstdlife))</f>
        <v>0</v>
      </c>
      <c r="BG731" s="164">
        <f>IF(A20taxstdlife="n/a","n/a",IF(BG$3&gt;(A20taxstdlife+$E731),((Input!$I$162+Input!$I$128)*$I$7)-SUM($I731:BF731),((Input!$I$162+Input!$I$128)*$I$7)/A20taxstdlife))</f>
        <v>0</v>
      </c>
      <c r="BH731" s="164">
        <f>IF(A20taxstdlife="n/a","n/a",IF(BH$3&gt;(A20taxstdlife+$E731),((Input!$I$162+Input!$I$128)*$I$7)-SUM($I731:BG731),((Input!$I$162+Input!$I$128)*$I$7)/A20taxstdlife))</f>
        <v>0</v>
      </c>
      <c r="BI731" s="164">
        <f>IF(A20taxstdlife="n/a","n/a",IF(BI$3&gt;(A20taxstdlife+$E731),((Input!$I$162+Input!$I$128)*$I$7)-SUM($I731:BH731),((Input!$I$162+Input!$I$128)*$I$7)/A20taxstdlife))</f>
        <v>0</v>
      </c>
      <c r="BJ731" s="164"/>
      <c r="BK731" s="18"/>
      <c r="BL731"/>
      <c r="BM731"/>
      <c r="BN731"/>
      <c r="BO731"/>
      <c r="BP731"/>
      <c r="BQ731"/>
      <c r="BR731"/>
      <c r="BS731"/>
      <c r="BT731"/>
      <c r="BU731"/>
      <c r="BV731"/>
      <c r="BW731"/>
      <c r="BX731"/>
      <c r="BY731"/>
      <c r="BZ731"/>
      <c r="CA731"/>
      <c r="CB731"/>
      <c r="CC731"/>
      <c r="CD731"/>
      <c r="CE731"/>
      <c r="CF731"/>
      <c r="CG731"/>
      <c r="CH731"/>
      <c r="CI731"/>
      <c r="CJ731"/>
      <c r="CK731"/>
      <c r="CL731"/>
      <c r="CM731"/>
      <c r="CN731"/>
      <c r="CO731"/>
      <c r="CP731"/>
      <c r="CQ731"/>
      <c r="CR731"/>
      <c r="CS731"/>
      <c r="CT731"/>
      <c r="CU731"/>
      <c r="CV731"/>
      <c r="CW731"/>
      <c r="CX731"/>
      <c r="CY731"/>
      <c r="CZ731"/>
      <c r="DA731"/>
      <c r="DB731"/>
      <c r="DC731"/>
      <c r="DD731"/>
      <c r="DE731"/>
      <c r="DF731"/>
      <c r="DG731"/>
      <c r="DH731"/>
      <c r="DI731"/>
      <c r="DJ731"/>
      <c r="DK731"/>
      <c r="DL731"/>
      <c r="DM731"/>
      <c r="DN731"/>
      <c r="DO731"/>
      <c r="DP731"/>
      <c r="DQ731"/>
      <c r="DR731"/>
      <c r="DS731"/>
      <c r="DT731"/>
      <c r="DU731"/>
      <c r="DV731"/>
      <c r="DW731"/>
      <c r="DX731"/>
      <c r="DY731"/>
      <c r="DZ731"/>
      <c r="EA731"/>
      <c r="EB731"/>
      <c r="EC731"/>
      <c r="ED731"/>
      <c r="EE731"/>
      <c r="EF731"/>
      <c r="EG731"/>
      <c r="EH731"/>
      <c r="EI731"/>
      <c r="EJ731"/>
      <c r="EK731"/>
      <c r="EL731"/>
      <c r="EM731"/>
      <c r="EN731"/>
      <c r="EO731"/>
      <c r="EP731"/>
      <c r="EQ731"/>
      <c r="ER731"/>
      <c r="ES731"/>
      <c r="ET731"/>
      <c r="EU731"/>
      <c r="EV731"/>
      <c r="EW731"/>
      <c r="EX731"/>
      <c r="EY731"/>
      <c r="EZ731"/>
      <c r="FA731"/>
      <c r="FB731"/>
      <c r="FC731"/>
      <c r="FD731"/>
      <c r="FE731"/>
      <c r="FF731"/>
      <c r="FG731"/>
      <c r="FH731"/>
      <c r="FI731"/>
      <c r="FJ731"/>
      <c r="FK731"/>
      <c r="FL731"/>
      <c r="FM731"/>
      <c r="FN731"/>
      <c r="FO731"/>
      <c r="FP731"/>
      <c r="FQ731"/>
      <c r="FR731"/>
      <c r="FS731"/>
      <c r="FT731"/>
      <c r="FU731"/>
      <c r="FV731"/>
      <c r="FW731"/>
      <c r="FX731"/>
      <c r="FY731"/>
      <c r="FZ731"/>
      <c r="GA731"/>
      <c r="GB731"/>
      <c r="GC731"/>
      <c r="GD731"/>
      <c r="GE731"/>
      <c r="GF731"/>
      <c r="GG731"/>
      <c r="GH731"/>
      <c r="GI731"/>
      <c r="GJ731"/>
      <c r="GK731"/>
      <c r="GL731"/>
      <c r="GM731"/>
      <c r="GN731"/>
      <c r="GO731"/>
      <c r="GP731"/>
      <c r="GQ731"/>
      <c r="GR731"/>
      <c r="GS731"/>
      <c r="GT731"/>
      <c r="GU731"/>
      <c r="GV731"/>
      <c r="GW731"/>
      <c r="GX731"/>
      <c r="GY731"/>
      <c r="GZ731"/>
      <c r="HA731"/>
      <c r="HB731"/>
      <c r="HC731"/>
      <c r="HD731"/>
      <c r="HE731"/>
      <c r="HF731"/>
      <c r="HG731"/>
      <c r="HH731"/>
      <c r="HI731"/>
      <c r="HJ731"/>
      <c r="HK731"/>
      <c r="HL731"/>
      <c r="HM731"/>
      <c r="HN731"/>
      <c r="HO731"/>
      <c r="HP731"/>
      <c r="HQ731"/>
      <c r="HR731"/>
      <c r="HS731"/>
      <c r="HT731"/>
      <c r="HU731"/>
      <c r="HV731"/>
      <c r="HW731"/>
      <c r="HX731"/>
      <c r="HY731"/>
      <c r="HZ731"/>
      <c r="IA731"/>
      <c r="IB731"/>
      <c r="IC731"/>
      <c r="ID731"/>
      <c r="IE731"/>
      <c r="IF731"/>
      <c r="IG731"/>
      <c r="IH731"/>
      <c r="II731"/>
      <c r="IJ731"/>
      <c r="IK731"/>
      <c r="IL731"/>
      <c r="IM731"/>
      <c r="IN731"/>
      <c r="IO731"/>
      <c r="IP731"/>
      <c r="IQ731"/>
      <c r="IR731"/>
      <c r="IS731"/>
      <c r="IT731"/>
      <c r="IU731"/>
      <c r="IV731"/>
    </row>
    <row r="732" spans="1:256" s="5" customFormat="1" hidden="1" outlineLevel="2" x14ac:dyDescent="0.2">
      <c r="A732" s="18"/>
      <c r="B732" s="18"/>
      <c r="C732" s="36"/>
      <c r="D732" s="485"/>
      <c r="E732" s="283">
        <v>4</v>
      </c>
      <c r="F732" s="38"/>
      <c r="G732" s="306"/>
      <c r="H732" s="308"/>
      <c r="I732" s="308"/>
      <c r="J732" s="307"/>
      <c r="K732" s="164">
        <f>IF(A20taxstdlife="n/a","n/a",IF(K$3&gt;(A20taxstdlife+$E732),((Input!$J$162+Input!$J$128)*$J$7)-SUM($J732:J732),((Input!$J$162+Input!$J$128)*$J$7)/A20taxstdlife))</f>
        <v>6.74368415746502E-2</v>
      </c>
      <c r="L732" s="164">
        <f>IF(A20taxstdlife="n/a","n/a",IF(L$3&gt;(A20taxstdlife+$E732),((Input!$J$162+Input!$J$128)*$J$7)-SUM($J732:K732),((Input!$J$162+Input!$J$128)*$J$7)/A20taxstdlife))</f>
        <v>6.74368415746502E-2</v>
      </c>
      <c r="M732" s="164">
        <f>IF(A20taxstdlife="n/a","n/a",IF(M$3&gt;(A20taxstdlife+$E732),((Input!$J$162+Input!$J$128)*$J$7)-SUM($J732:L732),((Input!$J$162+Input!$J$128)*$J$7)/A20taxstdlife))</f>
        <v>6.74368415746502E-2</v>
      </c>
      <c r="N732" s="164">
        <f>IF(A20taxstdlife="n/a","n/a",IF(N$3&gt;(A20taxstdlife+$E732),((Input!$J$162+Input!$J$128)*$J$7)-SUM($J732:M732),((Input!$J$162+Input!$J$128)*$J$7)/A20taxstdlife))</f>
        <v>6.74368415746502E-2</v>
      </c>
      <c r="O732" s="164">
        <f>IF(A20taxstdlife="n/a","n/a",IF(O$3&gt;(A20taxstdlife+$E732),((Input!$J$162+Input!$J$128)*$J$7)-SUM($J732:N732),((Input!$J$162+Input!$J$128)*$J$7)/A20taxstdlife))</f>
        <v>6.74368415746502E-2</v>
      </c>
      <c r="P732" s="164">
        <f>IF(A20taxstdlife="n/a","n/a",IF(P$3&gt;(A20taxstdlife+$E732),((Input!$J$162+Input!$J$128)*$J$7)-SUM($J732:O732),((Input!$J$162+Input!$J$128)*$J$7)/A20taxstdlife))</f>
        <v>6.74368415746502E-2</v>
      </c>
      <c r="Q732" s="164">
        <f>IF(A20taxstdlife="n/a","n/a",IF(Q$3&gt;(A20taxstdlife+$E732),((Input!$J$162+Input!$J$128)*$J$7)-SUM($J732:P732),((Input!$J$162+Input!$J$128)*$J$7)/A20taxstdlife))</f>
        <v>6.74368415746502E-2</v>
      </c>
      <c r="R732" s="164">
        <f>IF(A20taxstdlife="n/a","n/a",IF(R$3&gt;(A20taxstdlife+$E732),((Input!$J$162+Input!$J$128)*$J$7)-SUM($J732:Q732),((Input!$J$162+Input!$J$128)*$J$7)/A20taxstdlife))</f>
        <v>6.74368415746502E-2</v>
      </c>
      <c r="S732" s="164">
        <f>IF(A20taxstdlife="n/a","n/a",IF(S$3&gt;(A20taxstdlife+$E732),((Input!$J$162+Input!$J$128)*$J$7)-SUM($J732:R732),((Input!$J$162+Input!$J$128)*$J$7)/A20taxstdlife))</f>
        <v>6.74368415746502E-2</v>
      </c>
      <c r="T732" s="164">
        <f>IF(A20taxstdlife="n/a","n/a",IF(T$3&gt;(A20taxstdlife+$E732),((Input!$J$162+Input!$J$128)*$J$7)-SUM($J732:S732),((Input!$J$162+Input!$J$128)*$J$7)/A20taxstdlife))</f>
        <v>6.74368415746502E-2</v>
      </c>
      <c r="U732" s="164">
        <f>IF(A20taxstdlife="n/a","n/a",IF(U$3&gt;(A20taxstdlife+$E732),((Input!$J$162+Input!$J$128)*$J$7)-SUM($J732:T732),((Input!$J$162+Input!$J$128)*$J$7)/A20taxstdlife))</f>
        <v>6.74368415746502E-2</v>
      </c>
      <c r="V732" s="164">
        <f>IF(A20taxstdlife="n/a","n/a",IF(V$3&gt;(A20taxstdlife+$E732),((Input!$J$162+Input!$J$128)*$J$7)-SUM($J732:U732),((Input!$J$162+Input!$J$128)*$J$7)/A20taxstdlife))</f>
        <v>6.74368415746502E-2</v>
      </c>
      <c r="W732" s="164">
        <f>IF(A20taxstdlife="n/a","n/a",IF(W$3&gt;(A20taxstdlife+$E732),((Input!$J$162+Input!$J$128)*$J$7)-SUM($J732:V732),((Input!$J$162+Input!$J$128)*$J$7)/A20taxstdlife))</f>
        <v>6.74368415746502E-2</v>
      </c>
      <c r="X732" s="164">
        <f>IF(A20taxstdlife="n/a","n/a",IF(X$3&gt;(A20taxstdlife+$E732),((Input!$J$162+Input!$J$128)*$J$7)-SUM($J732:W732),((Input!$J$162+Input!$J$128)*$J$7)/A20taxstdlife))</f>
        <v>6.74368415746502E-2</v>
      </c>
      <c r="Y732" s="164">
        <f>IF(A20taxstdlife="n/a","n/a",IF(Y$3&gt;(A20taxstdlife+$E732),((Input!$J$162+Input!$J$128)*$J$7)-SUM($J732:X732),((Input!$J$162+Input!$J$128)*$J$7)/A20taxstdlife))</f>
        <v>6.74368415746502E-2</v>
      </c>
      <c r="Z732" s="164">
        <f>IF(A20taxstdlife="n/a","n/a",IF(Z$3&gt;(A20taxstdlife+$E732),((Input!$J$162+Input!$J$128)*$J$7)-SUM($J732:Y732),((Input!$J$162+Input!$J$128)*$J$7)/A20taxstdlife))</f>
        <v>6.74368415746502E-2</v>
      </c>
      <c r="AA732" s="164">
        <f>IF(A20taxstdlife="n/a","n/a",IF(AA$3&gt;(A20taxstdlife+$E732),((Input!$J$162+Input!$J$128)*$J$7)-SUM($J732:Z732),((Input!$J$162+Input!$J$128)*$J$7)/A20taxstdlife))</f>
        <v>6.74368415746502E-2</v>
      </c>
      <c r="AB732" s="164">
        <f>IF(A20taxstdlife="n/a","n/a",IF(AB$3&gt;(A20taxstdlife+$E732),((Input!$J$162+Input!$J$128)*$J$7)-SUM($J732:AA732),((Input!$J$162+Input!$J$128)*$J$7)/A20taxstdlife))</f>
        <v>6.74368415746502E-2</v>
      </c>
      <c r="AC732" s="164">
        <f>IF(A20taxstdlife="n/a","n/a",IF(AC$3&gt;(A20taxstdlife+$E732),((Input!$J$162+Input!$J$128)*$J$7)-SUM($J732:AB732),((Input!$J$162+Input!$J$128)*$J$7)/A20taxstdlife))</f>
        <v>6.74368415746502E-2</v>
      </c>
      <c r="AD732" s="164">
        <f>IF(A20taxstdlife="n/a","n/a",IF(AD$3&gt;(A20taxstdlife+$E732),((Input!$J$162+Input!$J$128)*$J$7)-SUM($J732:AC732),((Input!$J$162+Input!$J$128)*$J$7)/A20taxstdlife))</f>
        <v>6.74368415746502E-2</v>
      </c>
      <c r="AE732" s="164">
        <f>IF(A20taxstdlife="n/a","n/a",IF(AE$3&gt;(A20taxstdlife+$E732),((Input!$J$162+Input!$J$128)*$J$7)-SUM($J732:AD732),((Input!$J$162+Input!$J$128)*$J$7)/A20taxstdlife))</f>
        <v>-4.4408920985006262E-16</v>
      </c>
      <c r="AF732" s="164">
        <f>IF(A20taxstdlife="n/a","n/a",IF(AF$3&gt;(A20taxstdlife+$E732),((Input!$J$162+Input!$J$128)*$J$7)-SUM($J732:AE732),((Input!$J$162+Input!$J$128)*$J$7)/A20taxstdlife))</f>
        <v>0</v>
      </c>
      <c r="AG732" s="164">
        <f>IF(A20taxstdlife="n/a","n/a",IF(AG$3&gt;(A20taxstdlife+$E732),((Input!$J$162+Input!$J$128)*$J$7)-SUM($J732:AF732),((Input!$J$162+Input!$J$128)*$J$7)/A20taxstdlife))</f>
        <v>0</v>
      </c>
      <c r="AH732" s="164">
        <f>IF(A20taxstdlife="n/a","n/a",IF(AH$3&gt;(A20taxstdlife+$E732),((Input!$J$162+Input!$J$128)*$J$7)-SUM($J732:AG732),((Input!$J$162+Input!$J$128)*$J$7)/A20taxstdlife))</f>
        <v>0</v>
      </c>
      <c r="AI732" s="164">
        <f>IF(A20taxstdlife="n/a","n/a",IF(AI$3&gt;(A20taxstdlife+$E732),((Input!$J$162+Input!$J$128)*$J$7)-SUM($J732:AH732),((Input!$J$162+Input!$J$128)*$J$7)/A20taxstdlife))</f>
        <v>0</v>
      </c>
      <c r="AJ732" s="164">
        <f>IF(A20taxstdlife="n/a","n/a",IF(AJ$3&gt;(A20taxstdlife+$E732),((Input!$J$162+Input!$J$128)*$J$7)-SUM($J732:AI732),((Input!$J$162+Input!$J$128)*$J$7)/A20taxstdlife))</f>
        <v>0</v>
      </c>
      <c r="AK732" s="164">
        <f>IF(A20taxstdlife="n/a","n/a",IF(AK$3&gt;(A20taxstdlife+$E732),((Input!$J$162+Input!$J$128)*$J$7)-SUM($J732:AJ732),((Input!$J$162+Input!$J$128)*$J$7)/A20taxstdlife))</f>
        <v>0</v>
      </c>
      <c r="AL732" s="164">
        <f>IF(A20taxstdlife="n/a","n/a",IF(AL$3&gt;(A20taxstdlife+$E732),((Input!$J$162+Input!$J$128)*$J$7)-SUM($J732:AK732),((Input!$J$162+Input!$J$128)*$J$7)/A20taxstdlife))</f>
        <v>0</v>
      </c>
      <c r="AM732" s="164">
        <f>IF(A20taxstdlife="n/a","n/a",IF(AM$3&gt;(A20taxstdlife+$E732),((Input!$J$162+Input!$J$128)*$J$7)-SUM($J732:AL732),((Input!$J$162+Input!$J$128)*$J$7)/A20taxstdlife))</f>
        <v>0</v>
      </c>
      <c r="AN732" s="164">
        <f>IF(A20taxstdlife="n/a","n/a",IF(AN$3&gt;(A20taxstdlife+$E732),((Input!$J$162+Input!$J$128)*$J$7)-SUM($J732:AM732),((Input!$J$162+Input!$J$128)*$J$7)/A20taxstdlife))</f>
        <v>0</v>
      </c>
      <c r="AO732" s="164">
        <f>IF(A20taxstdlife="n/a","n/a",IF(AO$3&gt;(A20taxstdlife+$E732),((Input!$J$162+Input!$J$128)*$J$7)-SUM($J732:AN732),((Input!$J$162+Input!$J$128)*$J$7)/A20taxstdlife))</f>
        <v>0</v>
      </c>
      <c r="AP732" s="164">
        <f>IF(A20taxstdlife="n/a","n/a",IF(AP$3&gt;(A20taxstdlife+$E732),((Input!$J$162+Input!$J$128)*$J$7)-SUM($J732:AO732),((Input!$J$162+Input!$J$128)*$J$7)/A20taxstdlife))</f>
        <v>0</v>
      </c>
      <c r="AQ732" s="164">
        <f>IF(A20taxstdlife="n/a","n/a",IF(AQ$3&gt;(A20taxstdlife+$E732),((Input!$J$162+Input!$J$128)*$J$7)-SUM($J732:AP732),((Input!$J$162+Input!$J$128)*$J$7)/A20taxstdlife))</f>
        <v>0</v>
      </c>
      <c r="AR732" s="164">
        <f>IF(A20taxstdlife="n/a","n/a",IF(AR$3&gt;(A20taxstdlife+$E732),((Input!$J$162+Input!$J$128)*$J$7)-SUM($J732:AQ732),((Input!$J$162+Input!$J$128)*$J$7)/A20taxstdlife))</f>
        <v>0</v>
      </c>
      <c r="AS732" s="164">
        <f>IF(A20taxstdlife="n/a","n/a",IF(AS$3&gt;(A20taxstdlife+$E732),((Input!$J$162+Input!$J$128)*$J$7)-SUM($J732:AR732),((Input!$J$162+Input!$J$128)*$J$7)/A20taxstdlife))</f>
        <v>0</v>
      </c>
      <c r="AT732" s="164">
        <f>IF(A20taxstdlife="n/a","n/a",IF(AT$3&gt;(A20taxstdlife+$E732),((Input!$J$162+Input!$J$128)*$J$7)-SUM($J732:AS732),((Input!$J$162+Input!$J$128)*$J$7)/A20taxstdlife))</f>
        <v>0</v>
      </c>
      <c r="AU732" s="164">
        <f>IF(A20taxstdlife="n/a","n/a",IF(AU$3&gt;(A20taxstdlife+$E732),((Input!$J$162+Input!$J$128)*$J$7)-SUM($J732:AT732),((Input!$J$162+Input!$J$128)*$J$7)/A20taxstdlife))</f>
        <v>0</v>
      </c>
      <c r="AV732" s="164">
        <f>IF(A20taxstdlife="n/a","n/a",IF(AV$3&gt;(A20taxstdlife+$E732),((Input!$J$162+Input!$J$128)*$J$7)-SUM($J732:AU732),((Input!$J$162+Input!$J$128)*$J$7)/A20taxstdlife))</f>
        <v>0</v>
      </c>
      <c r="AW732" s="164">
        <f>IF(A20taxstdlife="n/a","n/a",IF(AW$3&gt;(A20taxstdlife+$E732),((Input!$J$162+Input!$J$128)*$J$7)-SUM($J732:AV732),((Input!$J$162+Input!$J$128)*$J$7)/A20taxstdlife))</f>
        <v>0</v>
      </c>
      <c r="AX732" s="164">
        <f>IF(A20taxstdlife="n/a","n/a",IF(AX$3&gt;(A20taxstdlife+$E732),((Input!$J$162+Input!$J$128)*$J$7)-SUM($J732:AW732),((Input!$J$162+Input!$J$128)*$J$7)/A20taxstdlife))</f>
        <v>0</v>
      </c>
      <c r="AY732" s="164">
        <f>IF(A20taxstdlife="n/a","n/a",IF(AY$3&gt;(A20taxstdlife+$E732),((Input!$J$162+Input!$J$128)*$J$7)-SUM($J732:AX732),((Input!$J$162+Input!$J$128)*$J$7)/A20taxstdlife))</f>
        <v>0</v>
      </c>
      <c r="AZ732" s="164">
        <f>IF(A20taxstdlife="n/a","n/a",IF(AZ$3&gt;(A20taxstdlife+$E732),((Input!$J$162+Input!$J$128)*$J$7)-SUM($J732:AY732),((Input!$J$162+Input!$J$128)*$J$7)/A20taxstdlife))</f>
        <v>0</v>
      </c>
      <c r="BA732" s="164">
        <f>IF(A20taxstdlife="n/a","n/a",IF(BA$3&gt;(A20taxstdlife+$E732),((Input!$J$162+Input!$J$128)*$J$7)-SUM($J732:AZ732),((Input!$J$162+Input!$J$128)*$J$7)/A20taxstdlife))</f>
        <v>0</v>
      </c>
      <c r="BB732" s="164">
        <f>IF(A20taxstdlife="n/a","n/a",IF(BB$3&gt;(A20taxstdlife+$E732),((Input!$J$162+Input!$J$128)*$J$7)-SUM($J732:BA732),((Input!$J$162+Input!$J$128)*$J$7)/A20taxstdlife))</f>
        <v>0</v>
      </c>
      <c r="BC732" s="164">
        <f>IF(A20taxstdlife="n/a","n/a",IF(BC$3&gt;(A20taxstdlife+$E732),((Input!$J$162+Input!$J$128)*$J$7)-SUM($J732:BB732),((Input!$J$162+Input!$J$128)*$J$7)/A20taxstdlife))</f>
        <v>0</v>
      </c>
      <c r="BD732" s="164">
        <f>IF(A20taxstdlife="n/a","n/a",IF(BD$3&gt;(A20taxstdlife+$E732),((Input!$J$162+Input!$J$128)*$J$7)-SUM($J732:BC732),((Input!$J$162+Input!$J$128)*$J$7)/A20taxstdlife))</f>
        <v>0</v>
      </c>
      <c r="BE732" s="164">
        <f>IF(A20taxstdlife="n/a","n/a",IF(BE$3&gt;(A20taxstdlife+$E732),((Input!$J$162+Input!$J$128)*$J$7)-SUM($J732:BD732),((Input!$J$162+Input!$J$128)*$J$7)/A20taxstdlife))</f>
        <v>0</v>
      </c>
      <c r="BF732" s="164">
        <f>IF(A20taxstdlife="n/a","n/a",IF(BF$3&gt;(A20taxstdlife+$E732),((Input!$J$162+Input!$J$128)*$J$7)-SUM($J732:BE732),((Input!$J$162+Input!$J$128)*$J$7)/A20taxstdlife))</f>
        <v>0</v>
      </c>
      <c r="BG732" s="164">
        <f>IF(A20taxstdlife="n/a","n/a",IF(BG$3&gt;(A20taxstdlife+$E732),((Input!$J$162+Input!$J$128)*$J$7)-SUM($J732:BF732),((Input!$J$162+Input!$J$128)*$J$7)/A20taxstdlife))</f>
        <v>0</v>
      </c>
      <c r="BH732" s="164">
        <f>IF(A20taxstdlife="n/a","n/a",IF(BH$3&gt;(A20taxstdlife+$E732),((Input!$J$162+Input!$J$128)*$J$7)-SUM($J732:BG732),((Input!$J$162+Input!$J$128)*$J$7)/A20taxstdlife))</f>
        <v>0</v>
      </c>
      <c r="BI732" s="164">
        <f>IF(A20taxstdlife="n/a","n/a",IF(BI$3&gt;(A20taxstdlife+$E732),((Input!$J$162+Input!$J$128)*$J$7)-SUM($J732:BH732),((Input!$J$162+Input!$J$128)*$J$7)/A20taxstdlife))</f>
        <v>0</v>
      </c>
      <c r="BJ732" s="18"/>
      <c r="BK732" s="18"/>
      <c r="BL732"/>
      <c r="BM732"/>
      <c r="BN732"/>
      <c r="BO732"/>
      <c r="BP732"/>
      <c r="BQ732"/>
      <c r="BR732"/>
      <c r="BS732"/>
      <c r="BT732"/>
      <c r="BU732"/>
      <c r="BV732"/>
      <c r="BW732"/>
      <c r="BX732"/>
      <c r="BY732"/>
      <c r="BZ732"/>
      <c r="CA732"/>
      <c r="CB732"/>
      <c r="CC732"/>
      <c r="CD732"/>
      <c r="CE732"/>
      <c r="CF732"/>
      <c r="CG732"/>
      <c r="CH732"/>
      <c r="CI732"/>
      <c r="CJ732"/>
      <c r="CK732"/>
      <c r="CL732"/>
      <c r="CM732"/>
      <c r="CN732"/>
      <c r="CO732"/>
      <c r="CP732"/>
      <c r="CQ732"/>
      <c r="CR732"/>
      <c r="CS732"/>
      <c r="CT732"/>
      <c r="CU732"/>
      <c r="CV732"/>
      <c r="CW732"/>
      <c r="CX732"/>
      <c r="CY732"/>
      <c r="CZ732"/>
      <c r="DA732"/>
      <c r="DB732"/>
      <c r="DC732"/>
      <c r="DD732"/>
      <c r="DE732"/>
      <c r="DF732"/>
      <c r="DG732"/>
      <c r="DH732"/>
      <c r="DI732"/>
      <c r="DJ732"/>
      <c r="DK732"/>
      <c r="DL732"/>
      <c r="DM732"/>
      <c r="DN732"/>
      <c r="DO732"/>
      <c r="DP732"/>
      <c r="DQ732"/>
      <c r="DR732"/>
      <c r="DS732"/>
      <c r="DT732"/>
      <c r="DU732"/>
      <c r="DV732"/>
      <c r="DW732"/>
      <c r="DX732"/>
      <c r="DY732"/>
      <c r="DZ732"/>
      <c r="EA732"/>
      <c r="EB732"/>
      <c r="EC732"/>
      <c r="ED732"/>
      <c r="EE732"/>
      <c r="EF732"/>
      <c r="EG732"/>
      <c r="EH732"/>
      <c r="EI732"/>
      <c r="EJ732"/>
      <c r="EK732"/>
      <c r="EL732"/>
      <c r="EM732"/>
      <c r="EN732"/>
      <c r="EO732"/>
      <c r="EP732"/>
      <c r="EQ732"/>
      <c r="ER732"/>
      <c r="ES732"/>
      <c r="ET732"/>
      <c r="EU732"/>
      <c r="EV732"/>
      <c r="EW732"/>
      <c r="EX732"/>
      <c r="EY732"/>
      <c r="EZ732"/>
      <c r="FA732"/>
      <c r="FB732"/>
      <c r="FC732"/>
      <c r="FD732"/>
      <c r="FE732"/>
      <c r="FF732"/>
      <c r="FG732"/>
      <c r="FH732"/>
      <c r="FI732"/>
      <c r="FJ732"/>
      <c r="FK732"/>
      <c r="FL732"/>
      <c r="FM732"/>
      <c r="FN732"/>
      <c r="FO732"/>
      <c r="FP732"/>
      <c r="FQ732"/>
      <c r="FR732"/>
      <c r="FS732"/>
      <c r="FT732"/>
      <c r="FU732"/>
      <c r="FV732"/>
      <c r="FW732"/>
      <c r="FX732"/>
      <c r="FY732"/>
      <c r="FZ732"/>
      <c r="GA732"/>
      <c r="GB732"/>
      <c r="GC732"/>
      <c r="GD732"/>
      <c r="GE732"/>
      <c r="GF732"/>
      <c r="GG732"/>
      <c r="GH732"/>
      <c r="GI732"/>
      <c r="GJ732"/>
      <c r="GK732"/>
      <c r="GL732"/>
      <c r="GM732"/>
      <c r="GN732"/>
      <c r="GO732"/>
      <c r="GP732"/>
      <c r="GQ732"/>
      <c r="GR732"/>
      <c r="GS732"/>
      <c r="GT732"/>
      <c r="GU732"/>
      <c r="GV732"/>
      <c r="GW732"/>
      <c r="GX732"/>
      <c r="GY732"/>
      <c r="GZ732"/>
      <c r="HA732"/>
      <c r="HB732"/>
      <c r="HC732"/>
      <c r="HD732"/>
      <c r="HE732"/>
      <c r="HF732"/>
      <c r="HG732"/>
      <c r="HH732"/>
      <c r="HI732"/>
      <c r="HJ732"/>
      <c r="HK732"/>
      <c r="HL732"/>
      <c r="HM732"/>
      <c r="HN732"/>
      <c r="HO732"/>
      <c r="HP732"/>
      <c r="HQ732"/>
      <c r="HR732"/>
      <c r="HS732"/>
      <c r="HT732"/>
      <c r="HU732"/>
      <c r="HV732"/>
      <c r="HW732"/>
      <c r="HX732"/>
      <c r="HY732"/>
      <c r="HZ732"/>
      <c r="IA732"/>
      <c r="IB732"/>
      <c r="IC732"/>
      <c r="ID732"/>
      <c r="IE732"/>
      <c r="IF732"/>
      <c r="IG732"/>
      <c r="IH732"/>
      <c r="II732"/>
      <c r="IJ732"/>
      <c r="IK732"/>
      <c r="IL732"/>
      <c r="IM732"/>
      <c r="IN732"/>
      <c r="IO732"/>
      <c r="IP732"/>
      <c r="IQ732"/>
      <c r="IR732"/>
      <c r="IS732"/>
      <c r="IT732"/>
      <c r="IU732"/>
      <c r="IV732"/>
    </row>
    <row r="733" spans="1:256" s="5" customFormat="1" hidden="1" outlineLevel="2" x14ac:dyDescent="0.2">
      <c r="A733" s="18"/>
      <c r="B733" s="18"/>
      <c r="C733" s="36"/>
      <c r="D733" s="485"/>
      <c r="E733" s="283">
        <v>5</v>
      </c>
      <c r="F733" s="38"/>
      <c r="G733" s="306"/>
      <c r="H733" s="308"/>
      <c r="I733" s="308"/>
      <c r="J733" s="308"/>
      <c r="K733" s="307"/>
      <c r="L733" s="164">
        <f>IF(A20taxstdlife="n/a","n/a",IF(L$3&gt;(A20taxstdlife+$E733),((Input!$K$162+Input!$K$128)*$K$7)-SUM($K733:K733),((Input!$K$162+Input!$K$128)*$K$7)/A20taxstdlife))</f>
        <v>6.4336752237971431E-2</v>
      </c>
      <c r="M733" s="164">
        <f>IF(A20taxstdlife="n/a","n/a",IF(M$3&gt;(A20taxstdlife+$E733),((Input!$K$162+Input!$K$128)*$K$7)-SUM($K733:L733),((Input!$K$162+Input!$K$128)*$K$7)/A20taxstdlife))</f>
        <v>6.4336752237971431E-2</v>
      </c>
      <c r="N733" s="164">
        <f>IF(A20taxstdlife="n/a","n/a",IF(N$3&gt;(A20taxstdlife+$E733),((Input!$K$162+Input!$K$128)*$K$7)-SUM($K733:M733),((Input!$K$162+Input!$K$128)*$K$7)/A20taxstdlife))</f>
        <v>6.4336752237971431E-2</v>
      </c>
      <c r="O733" s="164">
        <f>IF(A20taxstdlife="n/a","n/a",IF(O$3&gt;(A20taxstdlife+$E733),((Input!$K$162+Input!$K$128)*$K$7)-SUM($K733:N733),((Input!$K$162+Input!$K$128)*$K$7)/A20taxstdlife))</f>
        <v>6.4336752237971431E-2</v>
      </c>
      <c r="P733" s="164">
        <f>IF(A20taxstdlife="n/a","n/a",IF(P$3&gt;(A20taxstdlife+$E733),((Input!$K$162+Input!$K$128)*$K$7)-SUM($K733:O733),((Input!$K$162+Input!$K$128)*$K$7)/A20taxstdlife))</f>
        <v>6.4336752237971431E-2</v>
      </c>
      <c r="Q733" s="164">
        <f>IF(A20taxstdlife="n/a","n/a",IF(Q$3&gt;(A20taxstdlife+$E733),((Input!$K$162+Input!$K$128)*$K$7)-SUM($K733:P733),((Input!$K$162+Input!$K$128)*$K$7)/A20taxstdlife))</f>
        <v>6.4336752237971431E-2</v>
      </c>
      <c r="R733" s="164">
        <f>IF(A20taxstdlife="n/a","n/a",IF(R$3&gt;(A20taxstdlife+$E733),((Input!$K$162+Input!$K$128)*$K$7)-SUM($K733:Q733),((Input!$K$162+Input!$K$128)*$K$7)/A20taxstdlife))</f>
        <v>6.4336752237971431E-2</v>
      </c>
      <c r="S733" s="164">
        <f>IF(A20taxstdlife="n/a","n/a",IF(S$3&gt;(A20taxstdlife+$E733),((Input!$K$162+Input!$K$128)*$K$7)-SUM($K733:R733),((Input!$K$162+Input!$K$128)*$K$7)/A20taxstdlife))</f>
        <v>6.4336752237971431E-2</v>
      </c>
      <c r="T733" s="164">
        <f>IF(A20taxstdlife="n/a","n/a",IF(T$3&gt;(A20taxstdlife+$E733),((Input!$K$162+Input!$K$128)*$K$7)-SUM($K733:S733),((Input!$K$162+Input!$K$128)*$K$7)/A20taxstdlife))</f>
        <v>6.4336752237971431E-2</v>
      </c>
      <c r="U733" s="164">
        <f>IF(A20taxstdlife="n/a","n/a",IF(U$3&gt;(A20taxstdlife+$E733),((Input!$K$162+Input!$K$128)*$K$7)-SUM($K733:T733),((Input!$K$162+Input!$K$128)*$K$7)/A20taxstdlife))</f>
        <v>6.4336752237971431E-2</v>
      </c>
      <c r="V733" s="164">
        <f>IF(A20taxstdlife="n/a","n/a",IF(V$3&gt;(A20taxstdlife+$E733),((Input!$K$162+Input!$K$128)*$K$7)-SUM($K733:U733),((Input!$K$162+Input!$K$128)*$K$7)/A20taxstdlife))</f>
        <v>6.4336752237971431E-2</v>
      </c>
      <c r="W733" s="164">
        <f>IF(A20taxstdlife="n/a","n/a",IF(W$3&gt;(A20taxstdlife+$E733),((Input!$K$162+Input!$K$128)*$K$7)-SUM($K733:V733),((Input!$K$162+Input!$K$128)*$K$7)/A20taxstdlife))</f>
        <v>6.4336752237971431E-2</v>
      </c>
      <c r="X733" s="164">
        <f>IF(A20taxstdlife="n/a","n/a",IF(X$3&gt;(A20taxstdlife+$E733),((Input!$K$162+Input!$K$128)*$K$7)-SUM($K733:W733),((Input!$K$162+Input!$K$128)*$K$7)/A20taxstdlife))</f>
        <v>6.4336752237971431E-2</v>
      </c>
      <c r="Y733" s="164">
        <f>IF(A20taxstdlife="n/a","n/a",IF(Y$3&gt;(A20taxstdlife+$E733),((Input!$K$162+Input!$K$128)*$K$7)-SUM($K733:X733),((Input!$K$162+Input!$K$128)*$K$7)/A20taxstdlife))</f>
        <v>6.4336752237971431E-2</v>
      </c>
      <c r="Z733" s="164">
        <f>IF(A20taxstdlife="n/a","n/a",IF(Z$3&gt;(A20taxstdlife+$E733),((Input!$K$162+Input!$K$128)*$K$7)-SUM($K733:Y733),((Input!$K$162+Input!$K$128)*$K$7)/A20taxstdlife))</f>
        <v>6.4336752237971431E-2</v>
      </c>
      <c r="AA733" s="164">
        <f>IF(A20taxstdlife="n/a","n/a",IF(AA$3&gt;(A20taxstdlife+$E733),((Input!$K$162+Input!$K$128)*$K$7)-SUM($K733:Z733),((Input!$K$162+Input!$K$128)*$K$7)/A20taxstdlife))</f>
        <v>6.4336752237971431E-2</v>
      </c>
      <c r="AB733" s="164">
        <f>IF(A20taxstdlife="n/a","n/a",IF(AB$3&gt;(A20taxstdlife+$E733),((Input!$K$162+Input!$K$128)*$K$7)-SUM($K733:AA733),((Input!$K$162+Input!$K$128)*$K$7)/A20taxstdlife))</f>
        <v>6.4336752237971431E-2</v>
      </c>
      <c r="AC733" s="164">
        <f>IF(A20taxstdlife="n/a","n/a",IF(AC$3&gt;(A20taxstdlife+$E733),((Input!$K$162+Input!$K$128)*$K$7)-SUM($K733:AB733),((Input!$K$162+Input!$K$128)*$K$7)/A20taxstdlife))</f>
        <v>6.4336752237971431E-2</v>
      </c>
      <c r="AD733" s="164">
        <f>IF(A20taxstdlife="n/a","n/a",IF(AD$3&gt;(A20taxstdlife+$E733),((Input!$K$162+Input!$K$128)*$K$7)-SUM($K733:AC733),((Input!$K$162+Input!$K$128)*$K$7)/A20taxstdlife))</f>
        <v>6.4336752237971431E-2</v>
      </c>
      <c r="AE733" s="164">
        <f>IF(A20taxstdlife="n/a","n/a",IF(AE$3&gt;(A20taxstdlife+$E733),((Input!$K$162+Input!$K$128)*$K$7)-SUM($K733:AD733),((Input!$K$162+Input!$K$128)*$K$7)/A20taxstdlife))</f>
        <v>6.4336752237971431E-2</v>
      </c>
      <c r="AF733" s="164">
        <f>IF(A20taxstdlife="n/a","n/a",IF(AF$3&gt;(A20taxstdlife+$E733),((Input!$K$162+Input!$K$128)*$K$7)-SUM($K733:AE733),((Input!$K$162+Input!$K$128)*$K$7)/A20taxstdlife))</f>
        <v>0</v>
      </c>
      <c r="AG733" s="164">
        <f>IF(A20taxstdlife="n/a","n/a",IF(AG$3&gt;(A20taxstdlife+$E733),((Input!$K$162+Input!$K$128)*$K$7)-SUM($K733:AF733),((Input!$K$162+Input!$K$128)*$K$7)/A20taxstdlife))</f>
        <v>0</v>
      </c>
      <c r="AH733" s="164">
        <f>IF(A20taxstdlife="n/a","n/a",IF(AH$3&gt;(A20taxstdlife+$E733),((Input!$K$162+Input!$K$128)*$K$7)-SUM($K733:AG733),((Input!$K$162+Input!$K$128)*$K$7)/A20taxstdlife))</f>
        <v>0</v>
      </c>
      <c r="AI733" s="164">
        <f>IF(A20taxstdlife="n/a","n/a",IF(AI$3&gt;(A20taxstdlife+$E733),((Input!$K$162+Input!$K$128)*$K$7)-SUM($K733:AH733),((Input!$K$162+Input!$K$128)*$K$7)/A20taxstdlife))</f>
        <v>0</v>
      </c>
      <c r="AJ733" s="164">
        <f>IF(A20taxstdlife="n/a","n/a",IF(AJ$3&gt;(A20taxstdlife+$E733),((Input!$K$162+Input!$K$128)*$K$7)-SUM($K733:AI733),((Input!$K$162+Input!$K$128)*$K$7)/A20taxstdlife))</f>
        <v>0</v>
      </c>
      <c r="AK733" s="164">
        <f>IF(A20taxstdlife="n/a","n/a",IF(AK$3&gt;(A20taxstdlife+$E733),((Input!$K$162+Input!$K$128)*$K$7)-SUM($K733:AJ733),((Input!$K$162+Input!$K$128)*$K$7)/A20taxstdlife))</f>
        <v>0</v>
      </c>
      <c r="AL733" s="164">
        <f>IF(A20taxstdlife="n/a","n/a",IF(AL$3&gt;(A20taxstdlife+$E733),((Input!$K$162+Input!$K$128)*$K$7)-SUM($K733:AK733),((Input!$K$162+Input!$K$128)*$K$7)/A20taxstdlife))</f>
        <v>0</v>
      </c>
      <c r="AM733" s="164">
        <f>IF(A20taxstdlife="n/a","n/a",IF(AM$3&gt;(A20taxstdlife+$E733),((Input!$K$162+Input!$K$128)*$K$7)-SUM($K733:AL733),((Input!$K$162+Input!$K$128)*$K$7)/A20taxstdlife))</f>
        <v>0</v>
      </c>
      <c r="AN733" s="164">
        <f>IF(A20taxstdlife="n/a","n/a",IF(AN$3&gt;(A20taxstdlife+$E733),((Input!$K$162+Input!$K$128)*$K$7)-SUM($K733:AM733),((Input!$K$162+Input!$K$128)*$K$7)/A20taxstdlife))</f>
        <v>0</v>
      </c>
      <c r="AO733" s="164">
        <f>IF(A20taxstdlife="n/a","n/a",IF(AO$3&gt;(A20taxstdlife+$E733),((Input!$K$162+Input!$K$128)*$K$7)-SUM($K733:AN733),((Input!$K$162+Input!$K$128)*$K$7)/A20taxstdlife))</f>
        <v>0</v>
      </c>
      <c r="AP733" s="164">
        <f>IF(A20taxstdlife="n/a","n/a",IF(AP$3&gt;(A20taxstdlife+$E733),((Input!$K$162+Input!$K$128)*$K$7)-SUM($K733:AO733),((Input!$K$162+Input!$K$128)*$K$7)/A20taxstdlife))</f>
        <v>0</v>
      </c>
      <c r="AQ733" s="164">
        <f>IF(A20taxstdlife="n/a","n/a",IF(AQ$3&gt;(A20taxstdlife+$E733),((Input!$K$162+Input!$K$128)*$K$7)-SUM($K733:AP733),((Input!$K$162+Input!$K$128)*$K$7)/A20taxstdlife))</f>
        <v>0</v>
      </c>
      <c r="AR733" s="164">
        <f>IF(A20taxstdlife="n/a","n/a",IF(AR$3&gt;(A20taxstdlife+$E733),((Input!$K$162+Input!$K$128)*$K$7)-SUM($K733:AQ733),((Input!$K$162+Input!$K$128)*$K$7)/A20taxstdlife))</f>
        <v>0</v>
      </c>
      <c r="AS733" s="164">
        <f>IF(A20taxstdlife="n/a","n/a",IF(AS$3&gt;(A20taxstdlife+$E733),((Input!$K$162+Input!$K$128)*$K$7)-SUM($K733:AR733),((Input!$K$162+Input!$K$128)*$K$7)/A20taxstdlife))</f>
        <v>0</v>
      </c>
      <c r="AT733" s="164">
        <f>IF(A20taxstdlife="n/a","n/a",IF(AT$3&gt;(A20taxstdlife+$E733),((Input!$K$162+Input!$K$128)*$K$7)-SUM($K733:AS733),((Input!$K$162+Input!$K$128)*$K$7)/A20taxstdlife))</f>
        <v>0</v>
      </c>
      <c r="AU733" s="164">
        <f>IF(A20taxstdlife="n/a","n/a",IF(AU$3&gt;(A20taxstdlife+$E733),((Input!$K$162+Input!$K$128)*$K$7)-SUM($K733:AT733),((Input!$K$162+Input!$K$128)*$K$7)/A20taxstdlife))</f>
        <v>0</v>
      </c>
      <c r="AV733" s="164">
        <f>IF(A20taxstdlife="n/a","n/a",IF(AV$3&gt;(A20taxstdlife+$E733),((Input!$K$162+Input!$K$128)*$K$7)-SUM($K733:AU733),((Input!$K$162+Input!$K$128)*$K$7)/A20taxstdlife))</f>
        <v>0</v>
      </c>
      <c r="AW733" s="164">
        <f>IF(A20taxstdlife="n/a","n/a",IF(AW$3&gt;(A20taxstdlife+$E733),((Input!$K$162+Input!$K$128)*$K$7)-SUM($K733:AV733),((Input!$K$162+Input!$K$128)*$K$7)/A20taxstdlife))</f>
        <v>0</v>
      </c>
      <c r="AX733" s="164">
        <f>IF(A20taxstdlife="n/a","n/a",IF(AX$3&gt;(A20taxstdlife+$E733),((Input!$K$162+Input!$K$128)*$K$7)-SUM($K733:AW733),((Input!$K$162+Input!$K$128)*$K$7)/A20taxstdlife))</f>
        <v>0</v>
      </c>
      <c r="AY733" s="164">
        <f>IF(A20taxstdlife="n/a","n/a",IF(AY$3&gt;(A20taxstdlife+$E733),((Input!$K$162+Input!$K$128)*$K$7)-SUM($K733:AX733),((Input!$K$162+Input!$K$128)*$K$7)/A20taxstdlife))</f>
        <v>0</v>
      </c>
      <c r="AZ733" s="164">
        <f>IF(A20taxstdlife="n/a","n/a",IF(AZ$3&gt;(A20taxstdlife+$E733),((Input!$K$162+Input!$K$128)*$K$7)-SUM($K733:AY733),((Input!$K$162+Input!$K$128)*$K$7)/A20taxstdlife))</f>
        <v>0</v>
      </c>
      <c r="BA733" s="164">
        <f>IF(A20taxstdlife="n/a","n/a",IF(BA$3&gt;(A20taxstdlife+$E733),((Input!$K$162+Input!$K$128)*$K$7)-SUM($K733:AZ733),((Input!$K$162+Input!$K$128)*$K$7)/A20taxstdlife))</f>
        <v>0</v>
      </c>
      <c r="BB733" s="164">
        <f>IF(A20taxstdlife="n/a","n/a",IF(BB$3&gt;(A20taxstdlife+$E733),((Input!$K$162+Input!$K$128)*$K$7)-SUM($K733:BA733),((Input!$K$162+Input!$K$128)*$K$7)/A20taxstdlife))</f>
        <v>0</v>
      </c>
      <c r="BC733" s="164">
        <f>IF(A20taxstdlife="n/a","n/a",IF(BC$3&gt;(A20taxstdlife+$E733),((Input!$K$162+Input!$K$128)*$K$7)-SUM($K733:BB733),((Input!$K$162+Input!$K$128)*$K$7)/A20taxstdlife))</f>
        <v>0</v>
      </c>
      <c r="BD733" s="164">
        <f>IF(A20taxstdlife="n/a","n/a",IF(BD$3&gt;(A20taxstdlife+$E733),((Input!$K$162+Input!$K$128)*$K$7)-SUM($K733:BC733),((Input!$K$162+Input!$K$128)*$K$7)/A20taxstdlife))</f>
        <v>0</v>
      </c>
      <c r="BE733" s="164">
        <f>IF(A20taxstdlife="n/a","n/a",IF(BE$3&gt;(A20taxstdlife+$E733),((Input!$K$162+Input!$K$128)*$K$7)-SUM($K733:BD733),((Input!$K$162+Input!$K$128)*$K$7)/A20taxstdlife))</f>
        <v>0</v>
      </c>
      <c r="BF733" s="164">
        <f>IF(A20taxstdlife="n/a","n/a",IF(BF$3&gt;(A20taxstdlife+$E733),((Input!$K$162+Input!$K$128)*$K$7)-SUM($K733:BE733),((Input!$K$162+Input!$K$128)*$K$7)/A20taxstdlife))</f>
        <v>0</v>
      </c>
      <c r="BG733" s="164">
        <f>IF(A20taxstdlife="n/a","n/a",IF(BG$3&gt;(A20taxstdlife+$E733),((Input!$K$162+Input!$K$128)*$K$7)-SUM($K733:BF733),((Input!$K$162+Input!$K$128)*$K$7)/A20taxstdlife))</f>
        <v>0</v>
      </c>
      <c r="BH733" s="164">
        <f>IF(A20taxstdlife="n/a","n/a",IF(BH$3&gt;(A20taxstdlife+$E733),((Input!$K$162+Input!$K$128)*$K$7)-SUM($K733:BG733),((Input!$K$162+Input!$K$128)*$K$7)/A20taxstdlife))</f>
        <v>0</v>
      </c>
      <c r="BI733" s="164">
        <f>IF(A20taxstdlife="n/a","n/a",IF(BI$3&gt;(A20taxstdlife+$E733),((Input!$K$162+Input!$K$128)*$K$7)-SUM($K733:BH733),((Input!$K$162+Input!$K$128)*$K$7)/A20taxstdlife))</f>
        <v>0</v>
      </c>
      <c r="BJ733" s="18"/>
      <c r="BK733" s="18"/>
      <c r="BL733"/>
      <c r="BM733"/>
      <c r="BN733"/>
      <c r="BO733"/>
      <c r="BP733"/>
      <c r="BQ733"/>
      <c r="BR733"/>
      <c r="BS733"/>
      <c r="BT733"/>
      <c r="BU733"/>
      <c r="BV733"/>
      <c r="BW733"/>
      <c r="BX733"/>
      <c r="BY733"/>
      <c r="BZ733"/>
      <c r="CA733"/>
      <c r="CB733"/>
      <c r="CC733"/>
      <c r="CD733"/>
      <c r="CE733"/>
      <c r="CF733"/>
      <c r="CG733"/>
      <c r="CH733"/>
      <c r="CI733"/>
      <c r="CJ733"/>
      <c r="CK733"/>
      <c r="CL733"/>
      <c r="CM733"/>
      <c r="CN733"/>
      <c r="CO733"/>
      <c r="CP733"/>
      <c r="CQ733"/>
      <c r="CR733"/>
      <c r="CS733"/>
      <c r="CT733"/>
      <c r="CU733"/>
      <c r="CV733"/>
      <c r="CW733"/>
      <c r="CX733"/>
      <c r="CY733"/>
      <c r="CZ733"/>
      <c r="DA733"/>
      <c r="DB733"/>
      <c r="DC733"/>
      <c r="DD733"/>
      <c r="DE733"/>
      <c r="DF733"/>
      <c r="DG733"/>
      <c r="DH733"/>
      <c r="DI733"/>
      <c r="DJ733"/>
      <c r="DK733"/>
      <c r="DL733"/>
      <c r="DM733"/>
      <c r="DN733"/>
      <c r="DO733"/>
      <c r="DP733"/>
      <c r="DQ733"/>
      <c r="DR733"/>
      <c r="DS733"/>
      <c r="DT733"/>
      <c r="DU733"/>
      <c r="DV733"/>
      <c r="DW733"/>
      <c r="DX733"/>
      <c r="DY733"/>
      <c r="DZ733"/>
      <c r="EA733"/>
      <c r="EB733"/>
      <c r="EC733"/>
      <c r="ED733"/>
      <c r="EE733"/>
      <c r="EF733"/>
      <c r="EG733"/>
      <c r="EH733"/>
      <c r="EI733"/>
      <c r="EJ733"/>
      <c r="EK733"/>
      <c r="EL733"/>
      <c r="EM733"/>
      <c r="EN733"/>
      <c r="EO733"/>
      <c r="EP733"/>
      <c r="EQ733"/>
      <c r="ER733"/>
      <c r="ES733"/>
      <c r="ET733"/>
      <c r="EU733"/>
      <c r="EV733"/>
      <c r="EW733"/>
      <c r="EX733"/>
      <c r="EY733"/>
      <c r="EZ733"/>
      <c r="FA733"/>
      <c r="FB733"/>
      <c r="FC733"/>
      <c r="FD733"/>
      <c r="FE733"/>
      <c r="FF733"/>
      <c r="FG733"/>
      <c r="FH733"/>
      <c r="FI733"/>
      <c r="FJ733"/>
      <c r="FK733"/>
      <c r="FL733"/>
      <c r="FM733"/>
      <c r="FN733"/>
      <c r="FO733"/>
      <c r="FP733"/>
      <c r="FQ733"/>
      <c r="FR733"/>
      <c r="FS733"/>
      <c r="FT733"/>
      <c r="FU733"/>
      <c r="FV733"/>
      <c r="FW733"/>
      <c r="FX733"/>
      <c r="FY733"/>
      <c r="FZ733"/>
      <c r="GA733"/>
      <c r="GB733"/>
      <c r="GC733"/>
      <c r="GD733"/>
      <c r="GE733"/>
      <c r="GF733"/>
      <c r="GG733"/>
      <c r="GH733"/>
      <c r="GI733"/>
      <c r="GJ733"/>
      <c r="GK733"/>
      <c r="GL733"/>
      <c r="GM733"/>
      <c r="GN733"/>
      <c r="GO733"/>
      <c r="GP733"/>
      <c r="GQ733"/>
      <c r="GR733"/>
      <c r="GS733"/>
      <c r="GT733"/>
      <c r="GU733"/>
      <c r="GV733"/>
      <c r="GW733"/>
      <c r="GX733"/>
      <c r="GY733"/>
      <c r="GZ733"/>
      <c r="HA733"/>
      <c r="HB733"/>
      <c r="HC733"/>
      <c r="HD733"/>
      <c r="HE733"/>
      <c r="HF733"/>
      <c r="HG733"/>
      <c r="HH733"/>
      <c r="HI733"/>
      <c r="HJ733"/>
      <c r="HK733"/>
      <c r="HL733"/>
      <c r="HM733"/>
      <c r="HN733"/>
      <c r="HO733"/>
      <c r="HP733"/>
      <c r="HQ733"/>
      <c r="HR733"/>
      <c r="HS733"/>
      <c r="HT733"/>
      <c r="HU733"/>
      <c r="HV733"/>
      <c r="HW733"/>
      <c r="HX733"/>
      <c r="HY733"/>
      <c r="HZ733"/>
      <c r="IA733"/>
      <c r="IB733"/>
      <c r="IC733"/>
      <c r="ID733"/>
      <c r="IE733"/>
      <c r="IF733"/>
      <c r="IG733"/>
      <c r="IH733"/>
      <c r="II733"/>
      <c r="IJ733"/>
      <c r="IK733"/>
      <c r="IL733"/>
      <c r="IM733"/>
      <c r="IN733"/>
      <c r="IO733"/>
      <c r="IP733"/>
      <c r="IQ733"/>
      <c r="IR733"/>
      <c r="IS733"/>
      <c r="IT733"/>
      <c r="IU733"/>
      <c r="IV733"/>
    </row>
    <row r="734" spans="1:256" s="5" customFormat="1" hidden="1" outlineLevel="2" x14ac:dyDescent="0.2">
      <c r="A734" s="18"/>
      <c r="B734" s="18"/>
      <c r="C734" s="36"/>
      <c r="D734" s="485"/>
      <c r="E734" s="283">
        <v>6</v>
      </c>
      <c r="F734" s="38"/>
      <c r="G734" s="306"/>
      <c r="H734" s="308"/>
      <c r="I734" s="308"/>
      <c r="J734" s="308"/>
      <c r="K734" s="308"/>
      <c r="L734" s="307"/>
      <c r="M734" s="164">
        <f>IF(A20taxstdlife="n/a","n/a",IF(M$3&gt;(A20taxstdlife+$E734),((Input!$L$162+Input!$L$128)*$L$7)-SUM($L734:L734),((Input!$L$162+Input!$L$128)*$L$7)/A20taxstdlife))</f>
        <v>0</v>
      </c>
      <c r="N734" s="164">
        <f>IF(A20taxstdlife="n/a","n/a",IF(N$3&gt;(A20taxstdlife+$E734),((Input!$L$162+Input!$L$128)*$L$7)-SUM($L734:M734),((Input!$L$162+Input!$L$128)*$L$7)/A20taxstdlife))</f>
        <v>0</v>
      </c>
      <c r="O734" s="164">
        <f>IF(A20taxstdlife="n/a","n/a",IF(O$3&gt;(A20taxstdlife+$E734),((Input!$L$162+Input!$L$128)*$L$7)-SUM($L734:N734),((Input!$L$162+Input!$L$128)*$L$7)/A20taxstdlife))</f>
        <v>0</v>
      </c>
      <c r="P734" s="164">
        <f>IF(A20taxstdlife="n/a","n/a",IF(P$3&gt;(A20taxstdlife+$E734),((Input!$L$162+Input!$L$128)*$L$7)-SUM($L734:O734),((Input!$L$162+Input!$L$128)*$L$7)/A20taxstdlife))</f>
        <v>0</v>
      </c>
      <c r="Q734" s="164">
        <f>IF(A20taxstdlife="n/a","n/a",IF(Q$3&gt;(A20taxstdlife+$E734),((Input!$L$162+Input!$L$128)*$L$7)-SUM($L734:P734),((Input!$L$162+Input!$L$128)*$L$7)/A20taxstdlife))</f>
        <v>0</v>
      </c>
      <c r="R734" s="164">
        <f>IF(A20taxstdlife="n/a","n/a",IF(R$3&gt;(A20taxstdlife+$E734),((Input!$L$162+Input!$L$128)*$L$7)-SUM($L734:Q734),((Input!$L$162+Input!$L$128)*$L$7)/A20taxstdlife))</f>
        <v>0</v>
      </c>
      <c r="S734" s="164">
        <f>IF(A20taxstdlife="n/a","n/a",IF(S$3&gt;(A20taxstdlife+$E734),((Input!$L$162+Input!$L$128)*$L$7)-SUM($L734:R734),((Input!$L$162+Input!$L$128)*$L$7)/A20taxstdlife))</f>
        <v>0</v>
      </c>
      <c r="T734" s="164">
        <f>IF(A20taxstdlife="n/a","n/a",IF(T$3&gt;(A20taxstdlife+$E734),((Input!$L$162+Input!$L$128)*$L$7)-SUM($L734:S734),((Input!$L$162+Input!$L$128)*$L$7)/A20taxstdlife))</f>
        <v>0</v>
      </c>
      <c r="U734" s="164">
        <f>IF(A20taxstdlife="n/a","n/a",IF(U$3&gt;(A20taxstdlife+$E734),((Input!$L$162+Input!$L$128)*$L$7)-SUM($L734:T734),((Input!$L$162+Input!$L$128)*$L$7)/A20taxstdlife))</f>
        <v>0</v>
      </c>
      <c r="V734" s="164">
        <f>IF(A20taxstdlife="n/a","n/a",IF(V$3&gt;(A20taxstdlife+$E734),((Input!$L$162+Input!$L$128)*$L$7)-SUM($L734:U734),((Input!$L$162+Input!$L$128)*$L$7)/A20taxstdlife))</f>
        <v>0</v>
      </c>
      <c r="W734" s="164">
        <f>IF(A20taxstdlife="n/a","n/a",IF(W$3&gt;(A20taxstdlife+$E734),((Input!$L$162+Input!$L$128)*$L$7)-SUM($L734:V734),((Input!$L$162+Input!$L$128)*$L$7)/A20taxstdlife))</f>
        <v>0</v>
      </c>
      <c r="X734" s="164">
        <f>IF(A20taxstdlife="n/a","n/a",IF(X$3&gt;(A20taxstdlife+$E734),((Input!$L$162+Input!$L$128)*$L$7)-SUM($L734:W734),((Input!$L$162+Input!$L$128)*$L$7)/A20taxstdlife))</f>
        <v>0</v>
      </c>
      <c r="Y734" s="164">
        <f>IF(A20taxstdlife="n/a","n/a",IF(Y$3&gt;(A20taxstdlife+$E734),((Input!$L$162+Input!$L$128)*$L$7)-SUM($L734:X734),((Input!$L$162+Input!$L$128)*$L$7)/A20taxstdlife))</f>
        <v>0</v>
      </c>
      <c r="Z734" s="164">
        <f>IF(A20taxstdlife="n/a","n/a",IF(Z$3&gt;(A20taxstdlife+$E734),((Input!$L$162+Input!$L$128)*$L$7)-SUM($L734:Y734),((Input!$L$162+Input!$L$128)*$L$7)/A20taxstdlife))</f>
        <v>0</v>
      </c>
      <c r="AA734" s="164">
        <f>IF(A20taxstdlife="n/a","n/a",IF(AA$3&gt;(A20taxstdlife+$E734),((Input!$L$162+Input!$L$128)*$L$7)-SUM($L734:Z734),((Input!$L$162+Input!$L$128)*$L$7)/A20taxstdlife))</f>
        <v>0</v>
      </c>
      <c r="AB734" s="164">
        <f>IF(A20taxstdlife="n/a","n/a",IF(AB$3&gt;(A20taxstdlife+$E734),((Input!$L$162+Input!$L$128)*$L$7)-SUM($L734:AA734),((Input!$L$162+Input!$L$128)*$L$7)/A20taxstdlife))</f>
        <v>0</v>
      </c>
      <c r="AC734" s="164">
        <f>IF(A20taxstdlife="n/a","n/a",IF(AC$3&gt;(A20taxstdlife+$E734),((Input!$L$162+Input!$L$128)*$L$7)-SUM($L734:AB734),((Input!$L$162+Input!$L$128)*$L$7)/A20taxstdlife))</f>
        <v>0</v>
      </c>
      <c r="AD734" s="164">
        <f>IF(A20taxstdlife="n/a","n/a",IF(AD$3&gt;(A20taxstdlife+$E734),((Input!$L$162+Input!$L$128)*$L$7)-SUM($L734:AC734),((Input!$L$162+Input!$L$128)*$L$7)/A20taxstdlife))</f>
        <v>0</v>
      </c>
      <c r="AE734" s="164">
        <f>IF(A20taxstdlife="n/a","n/a",IF(AE$3&gt;(A20taxstdlife+$E734),((Input!$L$162+Input!$L$128)*$L$7)-SUM($L734:AD734),((Input!$L$162+Input!$L$128)*$L$7)/A20taxstdlife))</f>
        <v>0</v>
      </c>
      <c r="AF734" s="164">
        <f>IF(A20taxstdlife="n/a","n/a",IF(AF$3&gt;(A20taxstdlife+$E734),((Input!$L$162+Input!$L$128)*$L$7)-SUM($L734:AE734),((Input!$L$162+Input!$L$128)*$L$7)/A20taxstdlife))</f>
        <v>0</v>
      </c>
      <c r="AG734" s="164">
        <f>IF(A20taxstdlife="n/a","n/a",IF(AG$3&gt;(A20taxstdlife+$E734),((Input!$L$162+Input!$L$128)*$L$7)-SUM($L734:AF734),((Input!$L$162+Input!$L$128)*$L$7)/A20taxstdlife))</f>
        <v>0</v>
      </c>
      <c r="AH734" s="164">
        <f>IF(A20taxstdlife="n/a","n/a",IF(AH$3&gt;(A20taxstdlife+$E734),((Input!$L$162+Input!$L$128)*$L$7)-SUM($L734:AG734),((Input!$L$162+Input!$L$128)*$L$7)/A20taxstdlife))</f>
        <v>0</v>
      </c>
      <c r="AI734" s="164">
        <f>IF(A20taxstdlife="n/a","n/a",IF(AI$3&gt;(A20taxstdlife+$E734),((Input!$L$162+Input!$L$128)*$L$7)-SUM($L734:AH734),((Input!$L$162+Input!$L$128)*$L$7)/A20taxstdlife))</f>
        <v>0</v>
      </c>
      <c r="AJ734" s="164">
        <f>IF(A20taxstdlife="n/a","n/a",IF(AJ$3&gt;(A20taxstdlife+$E734),((Input!$L$162+Input!$L$128)*$L$7)-SUM($L734:AI734),((Input!$L$162+Input!$L$128)*$L$7)/A20taxstdlife))</f>
        <v>0</v>
      </c>
      <c r="AK734" s="164">
        <f>IF(A20taxstdlife="n/a","n/a",IF(AK$3&gt;(A20taxstdlife+$E734),((Input!$L$162+Input!$L$128)*$L$7)-SUM($L734:AJ734),((Input!$L$162+Input!$L$128)*$L$7)/A20taxstdlife))</f>
        <v>0</v>
      </c>
      <c r="AL734" s="164">
        <f>IF(A20taxstdlife="n/a","n/a",IF(AL$3&gt;(A20taxstdlife+$E734),((Input!$L$162+Input!$L$128)*$L$7)-SUM($L734:AK734),((Input!$L$162+Input!$L$128)*$L$7)/A20taxstdlife))</f>
        <v>0</v>
      </c>
      <c r="AM734" s="164">
        <f>IF(A20taxstdlife="n/a","n/a",IF(AM$3&gt;(A20taxstdlife+$E734),((Input!$L$162+Input!$L$128)*$L$7)-SUM($L734:AL734),((Input!$L$162+Input!$L$128)*$L$7)/A20taxstdlife))</f>
        <v>0</v>
      </c>
      <c r="AN734" s="164">
        <f>IF(A20taxstdlife="n/a","n/a",IF(AN$3&gt;(A20taxstdlife+$E734),((Input!$L$162+Input!$L$128)*$L$7)-SUM($L734:AM734),((Input!$L$162+Input!$L$128)*$L$7)/A20taxstdlife))</f>
        <v>0</v>
      </c>
      <c r="AO734" s="164">
        <f>IF(A20taxstdlife="n/a","n/a",IF(AO$3&gt;(A20taxstdlife+$E734),((Input!$L$162+Input!$L$128)*$L$7)-SUM($L734:AN734),((Input!$L$162+Input!$L$128)*$L$7)/A20taxstdlife))</f>
        <v>0</v>
      </c>
      <c r="AP734" s="164">
        <f>IF(A20taxstdlife="n/a","n/a",IF(AP$3&gt;(A20taxstdlife+$E734),((Input!$L$162+Input!$L$128)*$L$7)-SUM($L734:AO734),((Input!$L$162+Input!$L$128)*$L$7)/A20taxstdlife))</f>
        <v>0</v>
      </c>
      <c r="AQ734" s="164">
        <f>IF(A20taxstdlife="n/a","n/a",IF(AQ$3&gt;(A20taxstdlife+$E734),((Input!$L$162+Input!$L$128)*$L$7)-SUM($L734:AP734),((Input!$L$162+Input!$L$128)*$L$7)/A20taxstdlife))</f>
        <v>0</v>
      </c>
      <c r="AR734" s="164">
        <f>IF(A20taxstdlife="n/a","n/a",IF(AR$3&gt;(A20taxstdlife+$E734),((Input!$L$162+Input!$L$128)*$L$7)-SUM($L734:AQ734),((Input!$L$162+Input!$L$128)*$L$7)/A20taxstdlife))</f>
        <v>0</v>
      </c>
      <c r="AS734" s="164">
        <f>IF(A20taxstdlife="n/a","n/a",IF(AS$3&gt;(A20taxstdlife+$E734),((Input!$L$162+Input!$L$128)*$L$7)-SUM($L734:AR734),((Input!$L$162+Input!$L$128)*$L$7)/A20taxstdlife))</f>
        <v>0</v>
      </c>
      <c r="AT734" s="164">
        <f>IF(A20taxstdlife="n/a","n/a",IF(AT$3&gt;(A20taxstdlife+$E734),((Input!$L$162+Input!$L$128)*$L$7)-SUM($L734:AS734),((Input!$L$162+Input!$L$128)*$L$7)/A20taxstdlife))</f>
        <v>0</v>
      </c>
      <c r="AU734" s="164">
        <f>IF(A20taxstdlife="n/a","n/a",IF(AU$3&gt;(A20taxstdlife+$E734),((Input!$L$162+Input!$L$128)*$L$7)-SUM($L734:AT734),((Input!$L$162+Input!$L$128)*$L$7)/A20taxstdlife))</f>
        <v>0</v>
      </c>
      <c r="AV734" s="164">
        <f>IF(A20taxstdlife="n/a","n/a",IF(AV$3&gt;(A20taxstdlife+$E734),((Input!$L$162+Input!$L$128)*$L$7)-SUM($L734:AU734),((Input!$L$162+Input!$L$128)*$L$7)/A20taxstdlife))</f>
        <v>0</v>
      </c>
      <c r="AW734" s="164">
        <f>IF(A20taxstdlife="n/a","n/a",IF(AW$3&gt;(A20taxstdlife+$E734),((Input!$L$162+Input!$L$128)*$L$7)-SUM($L734:AV734),((Input!$L$162+Input!$L$128)*$L$7)/A20taxstdlife))</f>
        <v>0</v>
      </c>
      <c r="AX734" s="164">
        <f>IF(A20taxstdlife="n/a","n/a",IF(AX$3&gt;(A20taxstdlife+$E734),((Input!$L$162+Input!$L$128)*$L$7)-SUM($L734:AW734),((Input!$L$162+Input!$L$128)*$L$7)/A20taxstdlife))</f>
        <v>0</v>
      </c>
      <c r="AY734" s="164">
        <f>IF(A20taxstdlife="n/a","n/a",IF(AY$3&gt;(A20taxstdlife+$E734),((Input!$L$162+Input!$L$128)*$L$7)-SUM($L734:AX734),((Input!$L$162+Input!$L$128)*$L$7)/A20taxstdlife))</f>
        <v>0</v>
      </c>
      <c r="AZ734" s="164">
        <f>IF(A20taxstdlife="n/a","n/a",IF(AZ$3&gt;(A20taxstdlife+$E734),((Input!$L$162+Input!$L$128)*$L$7)-SUM($L734:AY734),((Input!$L$162+Input!$L$128)*$L$7)/A20taxstdlife))</f>
        <v>0</v>
      </c>
      <c r="BA734" s="164">
        <f>IF(A20taxstdlife="n/a","n/a",IF(BA$3&gt;(A20taxstdlife+$E734),((Input!$L$162+Input!$L$128)*$L$7)-SUM($L734:AZ734),((Input!$L$162+Input!$L$128)*$L$7)/A20taxstdlife))</f>
        <v>0</v>
      </c>
      <c r="BB734" s="164">
        <f>IF(A20taxstdlife="n/a","n/a",IF(BB$3&gt;(A20taxstdlife+$E734),((Input!$L$162+Input!$L$128)*$L$7)-SUM($L734:BA734),((Input!$L$162+Input!$L$128)*$L$7)/A20taxstdlife))</f>
        <v>0</v>
      </c>
      <c r="BC734" s="164">
        <f>IF(A20taxstdlife="n/a","n/a",IF(BC$3&gt;(A20taxstdlife+$E734),((Input!$L$162+Input!$L$128)*$L$7)-SUM($L734:BB734),((Input!$L$162+Input!$L$128)*$L$7)/A20taxstdlife))</f>
        <v>0</v>
      </c>
      <c r="BD734" s="164">
        <f>IF(A20taxstdlife="n/a","n/a",IF(BD$3&gt;(A20taxstdlife+$E734),((Input!$L$162+Input!$L$128)*$L$7)-SUM($L734:BC734),((Input!$L$162+Input!$L$128)*$L$7)/A20taxstdlife))</f>
        <v>0</v>
      </c>
      <c r="BE734" s="164">
        <f>IF(A20taxstdlife="n/a","n/a",IF(BE$3&gt;(A20taxstdlife+$E734),((Input!$L$162+Input!$L$128)*$L$7)-SUM($L734:BD734),((Input!$L$162+Input!$L$128)*$L$7)/A20taxstdlife))</f>
        <v>0</v>
      </c>
      <c r="BF734" s="164">
        <f>IF(A20taxstdlife="n/a","n/a",IF(BF$3&gt;(A20taxstdlife+$E734),((Input!$L$162+Input!$L$128)*$L$7)-SUM($L734:BE734),((Input!$L$162+Input!$L$128)*$L$7)/A20taxstdlife))</f>
        <v>0</v>
      </c>
      <c r="BG734" s="164">
        <f>IF(A20taxstdlife="n/a","n/a",IF(BG$3&gt;(A20taxstdlife+$E734),((Input!$L$162+Input!$L$128)*$L$7)-SUM($L734:BF734),((Input!$L$162+Input!$L$128)*$L$7)/A20taxstdlife))</f>
        <v>0</v>
      </c>
      <c r="BH734" s="164">
        <f>IF(A20taxstdlife="n/a","n/a",IF(BH$3&gt;(A20taxstdlife+$E734),((Input!$L$162+Input!$L$128)*$L$7)-SUM($L734:BG734),((Input!$L$162+Input!$L$128)*$L$7)/A20taxstdlife))</f>
        <v>0</v>
      </c>
      <c r="BI734" s="164">
        <f>IF(A20taxstdlife="n/a","n/a",IF(BI$3&gt;(A20taxstdlife+$E734),((Input!$L$162+Input!$L$128)*$L$7)-SUM($L734:BH734),((Input!$L$162+Input!$L$128)*$L$7)/A20taxstdlife))</f>
        <v>0</v>
      </c>
      <c r="BJ734" s="18"/>
      <c r="BK734" s="18"/>
      <c r="BL734"/>
      <c r="BM734"/>
      <c r="BN734"/>
      <c r="BO734"/>
      <c r="BP734"/>
      <c r="BQ734"/>
      <c r="BR734"/>
      <c r="BS734"/>
      <c r="BT734"/>
      <c r="BU734"/>
      <c r="BV734"/>
      <c r="BW734"/>
      <c r="BX734"/>
      <c r="BY734"/>
      <c r="BZ734"/>
      <c r="CA734"/>
      <c r="CB734"/>
      <c r="CC734"/>
      <c r="CD734"/>
      <c r="CE734"/>
      <c r="CF734"/>
      <c r="CG734"/>
      <c r="CH734"/>
      <c r="CI734"/>
      <c r="CJ734"/>
      <c r="CK734"/>
      <c r="CL734"/>
      <c r="CM734"/>
      <c r="CN734"/>
      <c r="CO734"/>
      <c r="CP734"/>
      <c r="CQ734"/>
      <c r="CR734"/>
      <c r="CS734"/>
      <c r="CT734"/>
      <c r="CU734"/>
      <c r="CV734"/>
      <c r="CW734"/>
      <c r="CX734"/>
      <c r="CY734"/>
      <c r="CZ734"/>
      <c r="DA734"/>
      <c r="DB734"/>
      <c r="DC734"/>
      <c r="DD734"/>
      <c r="DE734"/>
      <c r="DF734"/>
      <c r="DG734"/>
      <c r="DH734"/>
      <c r="DI734"/>
      <c r="DJ734"/>
      <c r="DK734"/>
      <c r="DL734"/>
      <c r="DM734"/>
      <c r="DN734"/>
      <c r="DO734"/>
      <c r="DP734"/>
      <c r="DQ734"/>
      <c r="DR734"/>
      <c r="DS734"/>
      <c r="DT734"/>
      <c r="DU734"/>
      <c r="DV734"/>
      <c r="DW734"/>
      <c r="DX734"/>
      <c r="DY734"/>
      <c r="DZ734"/>
      <c r="EA734"/>
      <c r="EB734"/>
      <c r="EC734"/>
      <c r="ED734"/>
      <c r="EE734"/>
      <c r="EF734"/>
      <c r="EG734"/>
      <c r="EH734"/>
      <c r="EI734"/>
      <c r="EJ734"/>
      <c r="EK734"/>
      <c r="EL734"/>
      <c r="EM734"/>
      <c r="EN734"/>
      <c r="EO734"/>
      <c r="EP734"/>
      <c r="EQ734"/>
      <c r="ER734"/>
      <c r="ES734"/>
      <c r="ET734"/>
      <c r="EU734"/>
      <c r="EV734"/>
      <c r="EW734"/>
      <c r="EX734"/>
      <c r="EY734"/>
      <c r="EZ734"/>
      <c r="FA734"/>
      <c r="FB734"/>
      <c r="FC734"/>
      <c r="FD734"/>
      <c r="FE734"/>
      <c r="FF734"/>
      <c r="FG734"/>
      <c r="FH734"/>
      <c r="FI734"/>
      <c r="FJ734"/>
      <c r="FK734"/>
      <c r="FL734"/>
      <c r="FM734"/>
      <c r="FN734"/>
      <c r="FO734"/>
      <c r="FP734"/>
      <c r="FQ734"/>
      <c r="FR734"/>
      <c r="FS734"/>
      <c r="FT734"/>
      <c r="FU734"/>
      <c r="FV734"/>
      <c r="FW734"/>
      <c r="FX734"/>
      <c r="FY734"/>
      <c r="FZ734"/>
      <c r="GA734"/>
      <c r="GB734"/>
      <c r="GC734"/>
      <c r="GD734"/>
      <c r="GE734"/>
      <c r="GF734"/>
      <c r="GG734"/>
      <c r="GH734"/>
      <c r="GI734"/>
      <c r="GJ734"/>
      <c r="GK734"/>
      <c r="GL734"/>
      <c r="GM734"/>
      <c r="GN734"/>
      <c r="GO734"/>
      <c r="GP734"/>
      <c r="GQ734"/>
      <c r="GR734"/>
      <c r="GS734"/>
      <c r="GT734"/>
      <c r="GU734"/>
      <c r="GV734"/>
      <c r="GW734"/>
      <c r="GX734"/>
      <c r="GY734"/>
      <c r="GZ734"/>
      <c r="HA734"/>
      <c r="HB734"/>
      <c r="HC734"/>
      <c r="HD734"/>
      <c r="HE734"/>
      <c r="HF734"/>
      <c r="HG734"/>
      <c r="HH734"/>
      <c r="HI734"/>
      <c r="HJ734"/>
      <c r="HK734"/>
      <c r="HL734"/>
      <c r="HM734"/>
      <c r="HN734"/>
      <c r="HO734"/>
      <c r="HP734"/>
      <c r="HQ734"/>
      <c r="HR734"/>
      <c r="HS734"/>
      <c r="HT734"/>
      <c r="HU734"/>
      <c r="HV734"/>
      <c r="HW734"/>
      <c r="HX734"/>
      <c r="HY734"/>
      <c r="HZ734"/>
      <c r="IA734"/>
      <c r="IB734"/>
      <c r="IC734"/>
      <c r="ID734"/>
      <c r="IE734"/>
      <c r="IF734"/>
      <c r="IG734"/>
      <c r="IH734"/>
      <c r="II734"/>
      <c r="IJ734"/>
      <c r="IK734"/>
      <c r="IL734"/>
      <c r="IM734"/>
      <c r="IN734"/>
      <c r="IO734"/>
      <c r="IP734"/>
      <c r="IQ734"/>
      <c r="IR734"/>
      <c r="IS734"/>
      <c r="IT734"/>
      <c r="IU734"/>
      <c r="IV734"/>
    </row>
    <row r="735" spans="1:256" s="5" customFormat="1" hidden="1" outlineLevel="2" x14ac:dyDescent="0.2">
      <c r="A735" s="18"/>
      <c r="B735" s="18"/>
      <c r="C735" s="36"/>
      <c r="D735" s="485"/>
      <c r="E735" s="283">
        <v>7</v>
      </c>
      <c r="F735" s="38"/>
      <c r="G735" s="306"/>
      <c r="H735" s="308"/>
      <c r="I735" s="308"/>
      <c r="J735" s="308"/>
      <c r="K735" s="308"/>
      <c r="L735" s="308"/>
      <c r="M735" s="307"/>
      <c r="N735" s="164">
        <f>IF(A20taxstdlife="n/a","n/a",IF(N$3&gt;(A20taxstdlife+$E735),((Input!$M$162+Input!$M$128)*$M$7)-SUM($M735:M735),((Input!$M$162+Input!$M$128)*$M$7)/A20taxstdlife))</f>
        <v>0</v>
      </c>
      <c r="O735" s="164">
        <f>IF(A20taxstdlife="n/a","n/a",IF(O$3&gt;(A20taxstdlife+$E735),((Input!$M$162+Input!$M$128)*$M$7)-SUM($M735:N735),((Input!$M$162+Input!$M$128)*$M$7)/A20taxstdlife))</f>
        <v>0</v>
      </c>
      <c r="P735" s="164">
        <f>IF(A20taxstdlife="n/a","n/a",IF(P$3&gt;(A20taxstdlife+$E735),((Input!$M$162+Input!$M$128)*$M$7)-SUM($M735:O735),((Input!$M$162+Input!$M$128)*$M$7)/A20taxstdlife))</f>
        <v>0</v>
      </c>
      <c r="Q735" s="164">
        <f>IF(A20taxstdlife="n/a","n/a",IF(Q$3&gt;(A20taxstdlife+$E735),((Input!$M$162+Input!$M$128)*$M$7)-SUM($M735:P735),((Input!$M$162+Input!$M$128)*$M$7)/A20taxstdlife))</f>
        <v>0</v>
      </c>
      <c r="R735" s="164">
        <f>IF(A20taxstdlife="n/a","n/a",IF(R$3&gt;(A20taxstdlife+$E735),((Input!$M$162+Input!$M$128)*$M$7)-SUM($M735:Q735),((Input!$M$162+Input!$M$128)*$M$7)/A20taxstdlife))</f>
        <v>0</v>
      </c>
      <c r="S735" s="164">
        <f>IF(A20taxstdlife="n/a","n/a",IF(S$3&gt;(A20taxstdlife+$E735),((Input!$M$162+Input!$M$128)*$M$7)-SUM($M735:R735),((Input!$M$162+Input!$M$128)*$M$7)/A20taxstdlife))</f>
        <v>0</v>
      </c>
      <c r="T735" s="164">
        <f>IF(A20taxstdlife="n/a","n/a",IF(T$3&gt;(A20taxstdlife+$E735),((Input!$M$162+Input!$M$128)*$M$7)-SUM($M735:S735),((Input!$M$162+Input!$M$128)*$M$7)/A20taxstdlife))</f>
        <v>0</v>
      </c>
      <c r="U735" s="164">
        <f>IF(A20taxstdlife="n/a","n/a",IF(U$3&gt;(A20taxstdlife+$E735),((Input!$M$162+Input!$M$128)*$M$7)-SUM($M735:T735),((Input!$M$162+Input!$M$128)*$M$7)/A20taxstdlife))</f>
        <v>0</v>
      </c>
      <c r="V735" s="164">
        <f>IF(A20taxstdlife="n/a","n/a",IF(V$3&gt;(A20taxstdlife+$E735),((Input!$M$162+Input!$M$128)*$M$7)-SUM($M735:U735),((Input!$M$162+Input!$M$128)*$M$7)/A20taxstdlife))</f>
        <v>0</v>
      </c>
      <c r="W735" s="164">
        <f>IF(A20taxstdlife="n/a","n/a",IF(W$3&gt;(A20taxstdlife+$E735),((Input!$M$162+Input!$M$128)*$M$7)-SUM($M735:V735),((Input!$M$162+Input!$M$128)*$M$7)/A20taxstdlife))</f>
        <v>0</v>
      </c>
      <c r="X735" s="164">
        <f>IF(A20taxstdlife="n/a","n/a",IF(X$3&gt;(A20taxstdlife+$E735),((Input!$M$162+Input!$M$128)*$M$7)-SUM($M735:W735),((Input!$M$162+Input!$M$128)*$M$7)/A20taxstdlife))</f>
        <v>0</v>
      </c>
      <c r="Y735" s="164">
        <f>IF(A20taxstdlife="n/a","n/a",IF(Y$3&gt;(A20taxstdlife+$E735),((Input!$M$162+Input!$M$128)*$M$7)-SUM($M735:X735),((Input!$M$162+Input!$M$128)*$M$7)/A20taxstdlife))</f>
        <v>0</v>
      </c>
      <c r="Z735" s="164">
        <f>IF(A20taxstdlife="n/a","n/a",IF(Z$3&gt;(A20taxstdlife+$E735),((Input!$M$162+Input!$M$128)*$M$7)-SUM($M735:Y735),((Input!$M$162+Input!$M$128)*$M$7)/A20taxstdlife))</f>
        <v>0</v>
      </c>
      <c r="AA735" s="164">
        <f>IF(A20taxstdlife="n/a","n/a",IF(AA$3&gt;(A20taxstdlife+$E735),((Input!$M$162+Input!$M$128)*$M$7)-SUM($M735:Z735),((Input!$M$162+Input!$M$128)*$M$7)/A20taxstdlife))</f>
        <v>0</v>
      </c>
      <c r="AB735" s="164">
        <f>IF(A20taxstdlife="n/a","n/a",IF(AB$3&gt;(A20taxstdlife+$E735),((Input!$M$162+Input!$M$128)*$M$7)-SUM($M735:AA735),((Input!$M$162+Input!$M$128)*$M$7)/A20taxstdlife))</f>
        <v>0</v>
      </c>
      <c r="AC735" s="164">
        <f>IF(A20taxstdlife="n/a","n/a",IF(AC$3&gt;(A20taxstdlife+$E735),((Input!$M$162+Input!$M$128)*$M$7)-SUM($M735:AB735),((Input!$M$162+Input!$M$128)*$M$7)/A20taxstdlife))</f>
        <v>0</v>
      </c>
      <c r="AD735" s="164">
        <f>IF(A20taxstdlife="n/a","n/a",IF(AD$3&gt;(A20taxstdlife+$E735),((Input!$M$162+Input!$M$128)*$M$7)-SUM($M735:AC735),((Input!$M$162+Input!$M$128)*$M$7)/A20taxstdlife))</f>
        <v>0</v>
      </c>
      <c r="AE735" s="164">
        <f>IF(A20taxstdlife="n/a","n/a",IF(AE$3&gt;(A20taxstdlife+$E735),((Input!$M$162+Input!$M$128)*$M$7)-SUM($M735:AD735),((Input!$M$162+Input!$M$128)*$M$7)/A20taxstdlife))</f>
        <v>0</v>
      </c>
      <c r="AF735" s="164">
        <f>IF(A20taxstdlife="n/a","n/a",IF(AF$3&gt;(A20taxstdlife+$E735),((Input!$M$162+Input!$M$128)*$M$7)-SUM($M735:AE735),((Input!$M$162+Input!$M$128)*$M$7)/A20taxstdlife))</f>
        <v>0</v>
      </c>
      <c r="AG735" s="164">
        <f>IF(A20taxstdlife="n/a","n/a",IF(AG$3&gt;(A20taxstdlife+$E735),((Input!$M$162+Input!$M$128)*$M$7)-SUM($M735:AF735),((Input!$M$162+Input!$M$128)*$M$7)/A20taxstdlife))</f>
        <v>0</v>
      </c>
      <c r="AH735" s="164">
        <f>IF(A20taxstdlife="n/a","n/a",IF(AH$3&gt;(A20taxstdlife+$E735),((Input!$M$162+Input!$M$128)*$M$7)-SUM($M735:AG735),((Input!$M$162+Input!$M$128)*$M$7)/A20taxstdlife))</f>
        <v>0</v>
      </c>
      <c r="AI735" s="164">
        <f>IF(A20taxstdlife="n/a","n/a",IF(AI$3&gt;(A20taxstdlife+$E735),((Input!$M$162+Input!$M$128)*$M$7)-SUM($M735:AH735),((Input!$M$162+Input!$M$128)*$M$7)/A20taxstdlife))</f>
        <v>0</v>
      </c>
      <c r="AJ735" s="164">
        <f>IF(A20taxstdlife="n/a","n/a",IF(AJ$3&gt;(A20taxstdlife+$E735),((Input!$M$162+Input!$M$128)*$M$7)-SUM($M735:AI735),((Input!$M$162+Input!$M$128)*$M$7)/A20taxstdlife))</f>
        <v>0</v>
      </c>
      <c r="AK735" s="164">
        <f>IF(A20taxstdlife="n/a","n/a",IF(AK$3&gt;(A20taxstdlife+$E735),((Input!$M$162+Input!$M$128)*$M$7)-SUM($M735:AJ735),((Input!$M$162+Input!$M$128)*$M$7)/A20taxstdlife))</f>
        <v>0</v>
      </c>
      <c r="AL735" s="164">
        <f>IF(A20taxstdlife="n/a","n/a",IF(AL$3&gt;(A20taxstdlife+$E735),((Input!$M$162+Input!$M$128)*$M$7)-SUM($M735:AK735),((Input!$M$162+Input!$M$128)*$M$7)/A20taxstdlife))</f>
        <v>0</v>
      </c>
      <c r="AM735" s="164">
        <f>IF(A20taxstdlife="n/a","n/a",IF(AM$3&gt;(A20taxstdlife+$E735),((Input!$M$162+Input!$M$128)*$M$7)-SUM($M735:AL735),((Input!$M$162+Input!$M$128)*$M$7)/A20taxstdlife))</f>
        <v>0</v>
      </c>
      <c r="AN735" s="164">
        <f>IF(A20taxstdlife="n/a","n/a",IF(AN$3&gt;(A20taxstdlife+$E735),((Input!$M$162+Input!$M$128)*$M$7)-SUM($M735:AM735),((Input!$M$162+Input!$M$128)*$M$7)/A20taxstdlife))</f>
        <v>0</v>
      </c>
      <c r="AO735" s="164">
        <f>IF(A20taxstdlife="n/a","n/a",IF(AO$3&gt;(A20taxstdlife+$E735),((Input!$M$162+Input!$M$128)*$M$7)-SUM($M735:AN735),((Input!$M$162+Input!$M$128)*$M$7)/A20taxstdlife))</f>
        <v>0</v>
      </c>
      <c r="AP735" s="164">
        <f>IF(A20taxstdlife="n/a","n/a",IF(AP$3&gt;(A20taxstdlife+$E735),((Input!$M$162+Input!$M$128)*$M$7)-SUM($M735:AO735),((Input!$M$162+Input!$M$128)*$M$7)/A20taxstdlife))</f>
        <v>0</v>
      </c>
      <c r="AQ735" s="164">
        <f>IF(A20taxstdlife="n/a","n/a",IF(AQ$3&gt;(A20taxstdlife+$E735),((Input!$M$162+Input!$M$128)*$M$7)-SUM($M735:AP735),((Input!$M$162+Input!$M$128)*$M$7)/A20taxstdlife))</f>
        <v>0</v>
      </c>
      <c r="AR735" s="164">
        <f>IF(A20taxstdlife="n/a","n/a",IF(AR$3&gt;(A20taxstdlife+$E735),((Input!$M$162+Input!$M$128)*$M$7)-SUM($M735:AQ735),((Input!$M$162+Input!$M$128)*$M$7)/A20taxstdlife))</f>
        <v>0</v>
      </c>
      <c r="AS735" s="164">
        <f>IF(A20taxstdlife="n/a","n/a",IF(AS$3&gt;(A20taxstdlife+$E735),((Input!$M$162+Input!$M$128)*$M$7)-SUM($M735:AR735),((Input!$M$162+Input!$M$128)*$M$7)/A20taxstdlife))</f>
        <v>0</v>
      </c>
      <c r="AT735" s="164">
        <f>IF(A20taxstdlife="n/a","n/a",IF(AT$3&gt;(A20taxstdlife+$E735),((Input!$M$162+Input!$M$128)*$M$7)-SUM($M735:AS735),((Input!$M$162+Input!$M$128)*$M$7)/A20taxstdlife))</f>
        <v>0</v>
      </c>
      <c r="AU735" s="164">
        <f>IF(A20taxstdlife="n/a","n/a",IF(AU$3&gt;(A20taxstdlife+$E735),((Input!$M$162+Input!$M$128)*$M$7)-SUM($M735:AT735),((Input!$M$162+Input!$M$128)*$M$7)/A20taxstdlife))</f>
        <v>0</v>
      </c>
      <c r="AV735" s="164">
        <f>IF(A20taxstdlife="n/a","n/a",IF(AV$3&gt;(A20taxstdlife+$E735),((Input!$M$162+Input!$M$128)*$M$7)-SUM($M735:AU735),((Input!$M$162+Input!$M$128)*$M$7)/A20taxstdlife))</f>
        <v>0</v>
      </c>
      <c r="AW735" s="164">
        <f>IF(A20taxstdlife="n/a","n/a",IF(AW$3&gt;(A20taxstdlife+$E735),((Input!$M$162+Input!$M$128)*$M$7)-SUM($M735:AV735),((Input!$M$162+Input!$M$128)*$M$7)/A20taxstdlife))</f>
        <v>0</v>
      </c>
      <c r="AX735" s="164">
        <f>IF(A20taxstdlife="n/a","n/a",IF(AX$3&gt;(A20taxstdlife+$E735),((Input!$M$162+Input!$M$128)*$M$7)-SUM($M735:AW735),((Input!$M$162+Input!$M$128)*$M$7)/A20taxstdlife))</f>
        <v>0</v>
      </c>
      <c r="AY735" s="164">
        <f>IF(A20taxstdlife="n/a","n/a",IF(AY$3&gt;(A20taxstdlife+$E735),((Input!$M$162+Input!$M$128)*$M$7)-SUM($M735:AX735),((Input!$M$162+Input!$M$128)*$M$7)/A20taxstdlife))</f>
        <v>0</v>
      </c>
      <c r="AZ735" s="164">
        <f>IF(A20taxstdlife="n/a","n/a",IF(AZ$3&gt;(A20taxstdlife+$E735),((Input!$M$162+Input!$M$128)*$M$7)-SUM($M735:AY735),((Input!$M$162+Input!$M$128)*$M$7)/A20taxstdlife))</f>
        <v>0</v>
      </c>
      <c r="BA735" s="164">
        <f>IF(A20taxstdlife="n/a","n/a",IF(BA$3&gt;(A20taxstdlife+$E735),((Input!$M$162+Input!$M$128)*$M$7)-SUM($M735:AZ735),((Input!$M$162+Input!$M$128)*$M$7)/A20taxstdlife))</f>
        <v>0</v>
      </c>
      <c r="BB735" s="164">
        <f>IF(A20taxstdlife="n/a","n/a",IF(BB$3&gt;(A20taxstdlife+$E735),((Input!$M$162+Input!$M$128)*$M$7)-SUM($M735:BA735),((Input!$M$162+Input!$M$128)*$M$7)/A20taxstdlife))</f>
        <v>0</v>
      </c>
      <c r="BC735" s="164">
        <f>IF(A20taxstdlife="n/a","n/a",IF(BC$3&gt;(A20taxstdlife+$E735),((Input!$M$162+Input!$M$128)*$M$7)-SUM($M735:BB735),((Input!$M$162+Input!$M$128)*$M$7)/A20taxstdlife))</f>
        <v>0</v>
      </c>
      <c r="BD735" s="164">
        <f>IF(A20taxstdlife="n/a","n/a",IF(BD$3&gt;(A20taxstdlife+$E735),((Input!$M$162+Input!$M$128)*$M$7)-SUM($M735:BC735),((Input!$M$162+Input!$M$128)*$M$7)/A20taxstdlife))</f>
        <v>0</v>
      </c>
      <c r="BE735" s="164">
        <f>IF(A20taxstdlife="n/a","n/a",IF(BE$3&gt;(A20taxstdlife+$E735),((Input!$M$162+Input!$M$128)*$M$7)-SUM($M735:BD735),((Input!$M$162+Input!$M$128)*$M$7)/A20taxstdlife))</f>
        <v>0</v>
      </c>
      <c r="BF735" s="164">
        <f>IF(A20taxstdlife="n/a","n/a",IF(BF$3&gt;(A20taxstdlife+$E735),((Input!$M$162+Input!$M$128)*$M$7)-SUM($M735:BE735),((Input!$M$162+Input!$M$128)*$M$7)/A20taxstdlife))</f>
        <v>0</v>
      </c>
      <c r="BG735" s="164">
        <f>IF(A20taxstdlife="n/a","n/a",IF(BG$3&gt;(A20taxstdlife+$E735),((Input!$M$162+Input!$M$128)*$M$7)-SUM($M735:BF735),((Input!$M$162+Input!$M$128)*$M$7)/A20taxstdlife))</f>
        <v>0</v>
      </c>
      <c r="BH735" s="164">
        <f>IF(A20taxstdlife="n/a","n/a",IF(BH$3&gt;(A20taxstdlife+$E735),((Input!$M$162+Input!$M$128)*$M$7)-SUM($M735:BG735),((Input!$M$162+Input!$M$128)*$M$7)/A20taxstdlife))</f>
        <v>0</v>
      </c>
      <c r="BI735" s="164">
        <f>IF(A20taxstdlife="n/a","n/a",IF(BI$3&gt;(A20taxstdlife+$E735),((Input!$M$162+Input!$M$128)*$M$7)-SUM($M735:BH735),((Input!$M$162+Input!$M$128)*$M$7)/A20taxstdlife))</f>
        <v>0</v>
      </c>
      <c r="BJ735" s="18"/>
      <c r="BK735" s="18"/>
      <c r="BL735"/>
      <c r="BM735"/>
      <c r="BN735"/>
      <c r="BO735"/>
      <c r="BP735"/>
      <c r="BQ735"/>
      <c r="BR735"/>
      <c r="BS735"/>
      <c r="BT735"/>
      <c r="BU735"/>
      <c r="BV735"/>
      <c r="BW735"/>
      <c r="BX735"/>
      <c r="BY735"/>
      <c r="BZ735"/>
      <c r="CA735"/>
      <c r="CB735"/>
      <c r="CC735"/>
      <c r="CD735"/>
      <c r="CE735"/>
      <c r="CF735"/>
      <c r="CG735"/>
      <c r="CH735"/>
      <c r="CI735"/>
      <c r="CJ735"/>
      <c r="CK735"/>
      <c r="CL735"/>
      <c r="CM735"/>
      <c r="CN735"/>
      <c r="CO735"/>
      <c r="CP735"/>
      <c r="CQ735"/>
      <c r="CR735"/>
      <c r="CS735"/>
      <c r="CT735"/>
      <c r="CU735"/>
      <c r="CV735"/>
      <c r="CW735"/>
      <c r="CX735"/>
      <c r="CY735"/>
      <c r="CZ735"/>
      <c r="DA735"/>
      <c r="DB735"/>
      <c r="DC735"/>
      <c r="DD735"/>
      <c r="DE735"/>
      <c r="DF735"/>
      <c r="DG735"/>
      <c r="DH735"/>
      <c r="DI735"/>
      <c r="DJ735"/>
      <c r="DK735"/>
      <c r="DL735"/>
      <c r="DM735"/>
      <c r="DN735"/>
      <c r="DO735"/>
      <c r="DP735"/>
      <c r="DQ735"/>
      <c r="DR735"/>
      <c r="DS735"/>
      <c r="DT735"/>
      <c r="DU735"/>
      <c r="DV735"/>
      <c r="DW735"/>
      <c r="DX735"/>
      <c r="DY735"/>
      <c r="DZ735"/>
      <c r="EA735"/>
      <c r="EB735"/>
      <c r="EC735"/>
      <c r="ED735"/>
      <c r="EE735"/>
      <c r="EF735"/>
      <c r="EG735"/>
      <c r="EH735"/>
      <c r="EI735"/>
      <c r="EJ735"/>
      <c r="EK735"/>
      <c r="EL735"/>
      <c r="EM735"/>
      <c r="EN735"/>
      <c r="EO735"/>
      <c r="EP735"/>
      <c r="EQ735"/>
      <c r="ER735"/>
      <c r="ES735"/>
      <c r="ET735"/>
      <c r="EU735"/>
      <c r="EV735"/>
      <c r="EW735"/>
      <c r="EX735"/>
      <c r="EY735"/>
      <c r="EZ735"/>
      <c r="FA735"/>
      <c r="FB735"/>
      <c r="FC735"/>
      <c r="FD735"/>
      <c r="FE735"/>
      <c r="FF735"/>
      <c r="FG735"/>
      <c r="FH735"/>
      <c r="FI735"/>
      <c r="FJ735"/>
      <c r="FK735"/>
      <c r="FL735"/>
      <c r="FM735"/>
      <c r="FN735"/>
      <c r="FO735"/>
      <c r="FP735"/>
      <c r="FQ735"/>
      <c r="FR735"/>
      <c r="FS735"/>
      <c r="FT735"/>
      <c r="FU735"/>
      <c r="FV735"/>
      <c r="FW735"/>
      <c r="FX735"/>
      <c r="FY735"/>
      <c r="FZ735"/>
      <c r="GA735"/>
      <c r="GB735"/>
      <c r="GC735"/>
      <c r="GD735"/>
      <c r="GE735"/>
      <c r="GF735"/>
      <c r="GG735"/>
      <c r="GH735"/>
      <c r="GI735"/>
      <c r="GJ735"/>
      <c r="GK735"/>
      <c r="GL735"/>
      <c r="GM735"/>
      <c r="GN735"/>
      <c r="GO735"/>
      <c r="GP735"/>
      <c r="GQ735"/>
      <c r="GR735"/>
      <c r="GS735"/>
      <c r="GT735"/>
      <c r="GU735"/>
      <c r="GV735"/>
      <c r="GW735"/>
      <c r="GX735"/>
      <c r="GY735"/>
      <c r="GZ735"/>
      <c r="HA735"/>
      <c r="HB735"/>
      <c r="HC735"/>
      <c r="HD735"/>
      <c r="HE735"/>
      <c r="HF735"/>
      <c r="HG735"/>
      <c r="HH735"/>
      <c r="HI735"/>
      <c r="HJ735"/>
      <c r="HK735"/>
      <c r="HL735"/>
      <c r="HM735"/>
      <c r="HN735"/>
      <c r="HO735"/>
      <c r="HP735"/>
      <c r="HQ735"/>
      <c r="HR735"/>
      <c r="HS735"/>
      <c r="HT735"/>
      <c r="HU735"/>
      <c r="HV735"/>
      <c r="HW735"/>
      <c r="HX735"/>
      <c r="HY735"/>
      <c r="HZ735"/>
      <c r="IA735"/>
      <c r="IB735"/>
      <c r="IC735"/>
      <c r="ID735"/>
      <c r="IE735"/>
      <c r="IF735"/>
      <c r="IG735"/>
      <c r="IH735"/>
      <c r="II735"/>
      <c r="IJ735"/>
      <c r="IK735"/>
      <c r="IL735"/>
      <c r="IM735"/>
      <c r="IN735"/>
      <c r="IO735"/>
      <c r="IP735"/>
      <c r="IQ735"/>
      <c r="IR735"/>
      <c r="IS735"/>
      <c r="IT735"/>
      <c r="IU735"/>
      <c r="IV735"/>
    </row>
    <row r="736" spans="1:256" s="5" customFormat="1" hidden="1" outlineLevel="2" x14ac:dyDescent="0.2">
      <c r="A736" s="18"/>
      <c r="B736" s="18"/>
      <c r="C736" s="36"/>
      <c r="D736" s="485"/>
      <c r="E736" s="283">
        <v>8</v>
      </c>
      <c r="F736" s="38"/>
      <c r="G736" s="306"/>
      <c r="H736" s="308"/>
      <c r="I736" s="308"/>
      <c r="J736" s="308"/>
      <c r="K736" s="308"/>
      <c r="L736" s="308"/>
      <c r="M736" s="308"/>
      <c r="N736" s="307"/>
      <c r="O736" s="164">
        <f>IF(A20taxstdlife="n/a","n/a",IF(O$3&gt;(A20taxstdlife+$E736),((Input!$N$162+Input!$N$128)*$N$7)-SUM($N736:N736),((Input!$N$162+Input!$N$128)*$N$7)/A20taxstdlife))</f>
        <v>0</v>
      </c>
      <c r="P736" s="164">
        <f>IF(A20taxstdlife="n/a","n/a",IF(P$3&gt;(A20taxstdlife+$E736),((Input!$N$162+Input!$N$128)*$N$7)-SUM($N736:O736),((Input!$N$162+Input!$N$128)*$N$7)/A20taxstdlife))</f>
        <v>0</v>
      </c>
      <c r="Q736" s="164">
        <f>IF(A20taxstdlife="n/a","n/a",IF(Q$3&gt;(A20taxstdlife+$E736),((Input!$N$162+Input!$N$128)*$N$7)-SUM($N736:P736),((Input!$N$162+Input!$N$128)*$N$7)/A20taxstdlife))</f>
        <v>0</v>
      </c>
      <c r="R736" s="164">
        <f>IF(A20taxstdlife="n/a","n/a",IF(R$3&gt;(A20taxstdlife+$E736),((Input!$N$162+Input!$N$128)*$N$7)-SUM($N736:Q736),((Input!$N$162+Input!$N$128)*$N$7)/A20taxstdlife))</f>
        <v>0</v>
      </c>
      <c r="S736" s="164">
        <f>IF(A20taxstdlife="n/a","n/a",IF(S$3&gt;(A20taxstdlife+$E736),((Input!$N$162+Input!$N$128)*$N$7)-SUM($N736:R736),((Input!$N$162+Input!$N$128)*$N$7)/A20taxstdlife))</f>
        <v>0</v>
      </c>
      <c r="T736" s="164">
        <f>IF(A20taxstdlife="n/a","n/a",IF(T$3&gt;(A20taxstdlife+$E736),((Input!$N$162+Input!$N$128)*$N$7)-SUM($N736:S736),((Input!$N$162+Input!$N$128)*$N$7)/A20taxstdlife))</f>
        <v>0</v>
      </c>
      <c r="U736" s="164">
        <f>IF(A20taxstdlife="n/a","n/a",IF(U$3&gt;(A20taxstdlife+$E736),((Input!$N$162+Input!$N$128)*$N$7)-SUM($N736:T736),((Input!$N$162+Input!$N$128)*$N$7)/A20taxstdlife))</f>
        <v>0</v>
      </c>
      <c r="V736" s="164">
        <f>IF(A20taxstdlife="n/a","n/a",IF(V$3&gt;(A20taxstdlife+$E736),((Input!$N$162+Input!$N$128)*$N$7)-SUM($N736:U736),((Input!$N$162+Input!$N$128)*$N$7)/A20taxstdlife))</f>
        <v>0</v>
      </c>
      <c r="W736" s="164">
        <f>IF(A20taxstdlife="n/a","n/a",IF(W$3&gt;(A20taxstdlife+$E736),((Input!$N$162+Input!$N$128)*$N$7)-SUM($N736:V736),((Input!$N$162+Input!$N$128)*$N$7)/A20taxstdlife))</f>
        <v>0</v>
      </c>
      <c r="X736" s="164">
        <f>IF(A20taxstdlife="n/a","n/a",IF(X$3&gt;(A20taxstdlife+$E736),((Input!$N$162+Input!$N$128)*$N$7)-SUM($N736:W736),((Input!$N$162+Input!$N$128)*$N$7)/A20taxstdlife))</f>
        <v>0</v>
      </c>
      <c r="Y736" s="164">
        <f>IF(A20taxstdlife="n/a","n/a",IF(Y$3&gt;(A20taxstdlife+$E736),((Input!$N$162+Input!$N$128)*$N$7)-SUM($N736:X736),((Input!$N$162+Input!$N$128)*$N$7)/A20taxstdlife))</f>
        <v>0</v>
      </c>
      <c r="Z736" s="164">
        <f>IF(A20taxstdlife="n/a","n/a",IF(Z$3&gt;(A20taxstdlife+$E736),((Input!$N$162+Input!$N$128)*$N$7)-SUM($N736:Y736),((Input!$N$162+Input!$N$128)*$N$7)/A20taxstdlife))</f>
        <v>0</v>
      </c>
      <c r="AA736" s="164">
        <f>IF(A20taxstdlife="n/a","n/a",IF(AA$3&gt;(A20taxstdlife+$E736),((Input!$N$162+Input!$N$128)*$N$7)-SUM($N736:Z736),((Input!$N$162+Input!$N$128)*$N$7)/A20taxstdlife))</f>
        <v>0</v>
      </c>
      <c r="AB736" s="164">
        <f>IF(A20taxstdlife="n/a","n/a",IF(AB$3&gt;(A20taxstdlife+$E736),((Input!$N$162+Input!$N$128)*$N$7)-SUM($N736:AA736),((Input!$N$162+Input!$N$128)*$N$7)/A20taxstdlife))</f>
        <v>0</v>
      </c>
      <c r="AC736" s="164">
        <f>IF(A20taxstdlife="n/a","n/a",IF(AC$3&gt;(A20taxstdlife+$E736),((Input!$N$162+Input!$N$128)*$N$7)-SUM($N736:AB736),((Input!$N$162+Input!$N$128)*$N$7)/A20taxstdlife))</f>
        <v>0</v>
      </c>
      <c r="AD736" s="164">
        <f>IF(A20taxstdlife="n/a","n/a",IF(AD$3&gt;(A20taxstdlife+$E736),((Input!$N$162+Input!$N$128)*$N$7)-SUM($N736:AC736),((Input!$N$162+Input!$N$128)*$N$7)/A20taxstdlife))</f>
        <v>0</v>
      </c>
      <c r="AE736" s="164">
        <f>IF(A20taxstdlife="n/a","n/a",IF(AE$3&gt;(A20taxstdlife+$E736),((Input!$N$162+Input!$N$128)*$N$7)-SUM($N736:AD736),((Input!$N$162+Input!$N$128)*$N$7)/A20taxstdlife))</f>
        <v>0</v>
      </c>
      <c r="AF736" s="164">
        <f>IF(A20taxstdlife="n/a","n/a",IF(AF$3&gt;(A20taxstdlife+$E736),((Input!$N$162+Input!$N$128)*$N$7)-SUM($N736:AE736),((Input!$N$162+Input!$N$128)*$N$7)/A20taxstdlife))</f>
        <v>0</v>
      </c>
      <c r="AG736" s="164">
        <f>IF(A20taxstdlife="n/a","n/a",IF(AG$3&gt;(A20taxstdlife+$E736),((Input!$N$162+Input!$N$128)*$N$7)-SUM($N736:AF736),((Input!$N$162+Input!$N$128)*$N$7)/A20taxstdlife))</f>
        <v>0</v>
      </c>
      <c r="AH736" s="164">
        <f>IF(A20taxstdlife="n/a","n/a",IF(AH$3&gt;(A20taxstdlife+$E736),((Input!$N$162+Input!$N$128)*$N$7)-SUM($N736:AG736),((Input!$N$162+Input!$N$128)*$N$7)/A20taxstdlife))</f>
        <v>0</v>
      </c>
      <c r="AI736" s="164">
        <f>IF(A20taxstdlife="n/a","n/a",IF(AI$3&gt;(A20taxstdlife+$E736),((Input!$N$162+Input!$N$128)*$N$7)-SUM($N736:AH736),((Input!$N$162+Input!$N$128)*$N$7)/A20taxstdlife))</f>
        <v>0</v>
      </c>
      <c r="AJ736" s="164">
        <f>IF(A20taxstdlife="n/a","n/a",IF(AJ$3&gt;(A20taxstdlife+$E736),((Input!$N$162+Input!$N$128)*$N$7)-SUM($N736:AI736),((Input!$N$162+Input!$N$128)*$N$7)/A20taxstdlife))</f>
        <v>0</v>
      </c>
      <c r="AK736" s="164">
        <f>IF(A20taxstdlife="n/a","n/a",IF(AK$3&gt;(A20taxstdlife+$E736),((Input!$N$162+Input!$N$128)*$N$7)-SUM($N736:AJ736),((Input!$N$162+Input!$N$128)*$N$7)/A20taxstdlife))</f>
        <v>0</v>
      </c>
      <c r="AL736" s="164">
        <f>IF(A20taxstdlife="n/a","n/a",IF(AL$3&gt;(A20taxstdlife+$E736),((Input!$N$162+Input!$N$128)*$N$7)-SUM($N736:AK736),((Input!$N$162+Input!$N$128)*$N$7)/A20taxstdlife))</f>
        <v>0</v>
      </c>
      <c r="AM736" s="164">
        <f>IF(A20taxstdlife="n/a","n/a",IF(AM$3&gt;(A20taxstdlife+$E736),((Input!$N$162+Input!$N$128)*$N$7)-SUM($N736:AL736),((Input!$N$162+Input!$N$128)*$N$7)/A20taxstdlife))</f>
        <v>0</v>
      </c>
      <c r="AN736" s="164">
        <f>IF(A20taxstdlife="n/a","n/a",IF(AN$3&gt;(A20taxstdlife+$E736),((Input!$N$162+Input!$N$128)*$N$7)-SUM($N736:AM736),((Input!$N$162+Input!$N$128)*$N$7)/A20taxstdlife))</f>
        <v>0</v>
      </c>
      <c r="AO736" s="164">
        <f>IF(A20taxstdlife="n/a","n/a",IF(AO$3&gt;(A20taxstdlife+$E736),((Input!$N$162+Input!$N$128)*$N$7)-SUM($N736:AN736),((Input!$N$162+Input!$N$128)*$N$7)/A20taxstdlife))</f>
        <v>0</v>
      </c>
      <c r="AP736" s="164">
        <f>IF(A20taxstdlife="n/a","n/a",IF(AP$3&gt;(A20taxstdlife+$E736),((Input!$N$162+Input!$N$128)*$N$7)-SUM($N736:AO736),((Input!$N$162+Input!$N$128)*$N$7)/A20taxstdlife))</f>
        <v>0</v>
      </c>
      <c r="AQ736" s="164">
        <f>IF(A20taxstdlife="n/a","n/a",IF(AQ$3&gt;(A20taxstdlife+$E736),((Input!$N$162+Input!$N$128)*$N$7)-SUM($N736:AP736),((Input!$N$162+Input!$N$128)*$N$7)/A20taxstdlife))</f>
        <v>0</v>
      </c>
      <c r="AR736" s="164">
        <f>IF(A20taxstdlife="n/a","n/a",IF(AR$3&gt;(A20taxstdlife+$E736),((Input!$N$162+Input!$N$128)*$N$7)-SUM($N736:AQ736),((Input!$N$162+Input!$N$128)*$N$7)/A20taxstdlife))</f>
        <v>0</v>
      </c>
      <c r="AS736" s="164">
        <f>IF(A20taxstdlife="n/a","n/a",IF(AS$3&gt;(A20taxstdlife+$E736),((Input!$N$162+Input!$N$128)*$N$7)-SUM($N736:AR736),((Input!$N$162+Input!$N$128)*$N$7)/A20taxstdlife))</f>
        <v>0</v>
      </c>
      <c r="AT736" s="164">
        <f>IF(A20taxstdlife="n/a","n/a",IF(AT$3&gt;(A20taxstdlife+$E736),((Input!$N$162+Input!$N$128)*$N$7)-SUM($N736:AS736),((Input!$N$162+Input!$N$128)*$N$7)/A20taxstdlife))</f>
        <v>0</v>
      </c>
      <c r="AU736" s="164">
        <f>IF(A20taxstdlife="n/a","n/a",IF(AU$3&gt;(A20taxstdlife+$E736),((Input!$N$162+Input!$N$128)*$N$7)-SUM($N736:AT736),((Input!$N$162+Input!$N$128)*$N$7)/A20taxstdlife))</f>
        <v>0</v>
      </c>
      <c r="AV736" s="164">
        <f>IF(A20taxstdlife="n/a","n/a",IF(AV$3&gt;(A20taxstdlife+$E736),((Input!$N$162+Input!$N$128)*$N$7)-SUM($N736:AU736),((Input!$N$162+Input!$N$128)*$N$7)/A20taxstdlife))</f>
        <v>0</v>
      </c>
      <c r="AW736" s="164">
        <f>IF(A20taxstdlife="n/a","n/a",IF(AW$3&gt;(A20taxstdlife+$E736),((Input!$N$162+Input!$N$128)*$N$7)-SUM($N736:AV736),((Input!$N$162+Input!$N$128)*$N$7)/A20taxstdlife))</f>
        <v>0</v>
      </c>
      <c r="AX736" s="164">
        <f>IF(A20taxstdlife="n/a","n/a",IF(AX$3&gt;(A20taxstdlife+$E736),((Input!$N$162+Input!$N$128)*$N$7)-SUM($N736:AW736),((Input!$N$162+Input!$N$128)*$N$7)/A20taxstdlife))</f>
        <v>0</v>
      </c>
      <c r="AY736" s="164">
        <f>IF(A20taxstdlife="n/a","n/a",IF(AY$3&gt;(A20taxstdlife+$E736),((Input!$N$162+Input!$N$128)*$N$7)-SUM($N736:AX736),((Input!$N$162+Input!$N$128)*$N$7)/A20taxstdlife))</f>
        <v>0</v>
      </c>
      <c r="AZ736" s="164">
        <f>IF(A20taxstdlife="n/a","n/a",IF(AZ$3&gt;(A20taxstdlife+$E736),((Input!$N$162+Input!$N$128)*$N$7)-SUM($N736:AY736),((Input!$N$162+Input!$N$128)*$N$7)/A20taxstdlife))</f>
        <v>0</v>
      </c>
      <c r="BA736" s="164">
        <f>IF(A20taxstdlife="n/a","n/a",IF(BA$3&gt;(A20taxstdlife+$E736),((Input!$N$162+Input!$N$128)*$N$7)-SUM($N736:AZ736),((Input!$N$162+Input!$N$128)*$N$7)/A20taxstdlife))</f>
        <v>0</v>
      </c>
      <c r="BB736" s="164">
        <f>IF(A20taxstdlife="n/a","n/a",IF(BB$3&gt;(A20taxstdlife+$E736),((Input!$N$162+Input!$N$128)*$N$7)-SUM($N736:BA736),((Input!$N$162+Input!$N$128)*$N$7)/A20taxstdlife))</f>
        <v>0</v>
      </c>
      <c r="BC736" s="164">
        <f>IF(A20taxstdlife="n/a","n/a",IF(BC$3&gt;(A20taxstdlife+$E736),((Input!$N$162+Input!$N$128)*$N$7)-SUM($N736:BB736),((Input!$N$162+Input!$N$128)*$N$7)/A20taxstdlife))</f>
        <v>0</v>
      </c>
      <c r="BD736" s="164">
        <f>IF(A20taxstdlife="n/a","n/a",IF(BD$3&gt;(A20taxstdlife+$E736),((Input!$N$162+Input!$N$128)*$N$7)-SUM($N736:BC736),((Input!$N$162+Input!$N$128)*$N$7)/A20taxstdlife))</f>
        <v>0</v>
      </c>
      <c r="BE736" s="164">
        <f>IF(A20taxstdlife="n/a","n/a",IF(BE$3&gt;(A20taxstdlife+$E736),((Input!$N$162+Input!$N$128)*$N$7)-SUM($N736:BD736),((Input!$N$162+Input!$N$128)*$N$7)/A20taxstdlife))</f>
        <v>0</v>
      </c>
      <c r="BF736" s="164">
        <f>IF(A20taxstdlife="n/a","n/a",IF(BF$3&gt;(A20taxstdlife+$E736),((Input!$N$162+Input!$N$128)*$N$7)-SUM($N736:BE736),((Input!$N$162+Input!$N$128)*$N$7)/A20taxstdlife))</f>
        <v>0</v>
      </c>
      <c r="BG736" s="164">
        <f>IF(A20taxstdlife="n/a","n/a",IF(BG$3&gt;(A20taxstdlife+$E736),((Input!$N$162+Input!$N$128)*$N$7)-SUM($N736:BF736),((Input!$N$162+Input!$N$128)*$N$7)/A20taxstdlife))</f>
        <v>0</v>
      </c>
      <c r="BH736" s="164">
        <f>IF(A20taxstdlife="n/a","n/a",IF(BH$3&gt;(A20taxstdlife+$E736),((Input!$N$162+Input!$N$128)*$N$7)-SUM($N736:BG736),((Input!$N$162+Input!$N$128)*$N$7)/A20taxstdlife))</f>
        <v>0</v>
      </c>
      <c r="BI736" s="164">
        <f>IF(A20taxstdlife="n/a","n/a",IF(BI$3&gt;(A20taxstdlife+$E736),((Input!$N$162+Input!$N$128)*$N$7)-SUM($N736:BH736),((Input!$N$162+Input!$N$128)*$N$7)/A20taxstdlife))</f>
        <v>0</v>
      </c>
      <c r="BJ736" s="18"/>
      <c r="BK736" s="18"/>
      <c r="BL736"/>
      <c r="BM736"/>
      <c r="BN736"/>
      <c r="BO736"/>
      <c r="BP736"/>
      <c r="BQ736"/>
      <c r="BR736"/>
      <c r="BS736"/>
      <c r="BT736"/>
      <c r="BU736"/>
      <c r="BV736"/>
      <c r="BW736"/>
      <c r="BX736"/>
      <c r="BY736"/>
      <c r="BZ736"/>
      <c r="CA736"/>
      <c r="CB736"/>
      <c r="CC736"/>
      <c r="CD736"/>
      <c r="CE736"/>
      <c r="CF736"/>
      <c r="CG736"/>
      <c r="CH736"/>
      <c r="CI736"/>
      <c r="CJ736"/>
      <c r="CK736"/>
      <c r="CL736"/>
      <c r="CM736"/>
      <c r="CN736"/>
      <c r="CO736"/>
      <c r="CP736"/>
      <c r="CQ736"/>
      <c r="CR736"/>
      <c r="CS736"/>
      <c r="CT736"/>
      <c r="CU736"/>
      <c r="CV736"/>
      <c r="CW736"/>
      <c r="CX736"/>
      <c r="CY736"/>
      <c r="CZ736"/>
      <c r="DA736"/>
      <c r="DB736"/>
      <c r="DC736"/>
      <c r="DD736"/>
      <c r="DE736"/>
      <c r="DF736"/>
      <c r="DG736"/>
      <c r="DH736"/>
      <c r="DI736"/>
      <c r="DJ736"/>
      <c r="DK736"/>
      <c r="DL736"/>
      <c r="DM736"/>
      <c r="DN736"/>
      <c r="DO736"/>
      <c r="DP736"/>
      <c r="DQ736"/>
      <c r="DR736"/>
      <c r="DS736"/>
      <c r="DT736"/>
      <c r="DU736"/>
      <c r="DV736"/>
      <c r="DW736"/>
      <c r="DX736"/>
      <c r="DY736"/>
      <c r="DZ736"/>
      <c r="EA736"/>
      <c r="EB736"/>
      <c r="EC736"/>
      <c r="ED736"/>
      <c r="EE736"/>
      <c r="EF736"/>
      <c r="EG736"/>
      <c r="EH736"/>
      <c r="EI736"/>
      <c r="EJ736"/>
      <c r="EK736"/>
      <c r="EL736"/>
      <c r="EM736"/>
      <c r="EN736"/>
      <c r="EO736"/>
      <c r="EP736"/>
      <c r="EQ736"/>
      <c r="ER736"/>
      <c r="ES736"/>
      <c r="ET736"/>
      <c r="EU736"/>
      <c r="EV736"/>
      <c r="EW736"/>
      <c r="EX736"/>
      <c r="EY736"/>
      <c r="EZ736"/>
      <c r="FA736"/>
      <c r="FB736"/>
      <c r="FC736"/>
      <c r="FD736"/>
      <c r="FE736"/>
      <c r="FF736"/>
      <c r="FG736"/>
      <c r="FH736"/>
      <c r="FI736"/>
      <c r="FJ736"/>
      <c r="FK736"/>
      <c r="FL736"/>
      <c r="FM736"/>
      <c r="FN736"/>
      <c r="FO736"/>
      <c r="FP736"/>
      <c r="FQ736"/>
      <c r="FR736"/>
      <c r="FS736"/>
      <c r="FT736"/>
      <c r="FU736"/>
      <c r="FV736"/>
      <c r="FW736"/>
      <c r="FX736"/>
      <c r="FY736"/>
      <c r="FZ736"/>
      <c r="GA736"/>
      <c r="GB736"/>
      <c r="GC736"/>
      <c r="GD736"/>
      <c r="GE736"/>
      <c r="GF736"/>
      <c r="GG736"/>
      <c r="GH736"/>
      <c r="GI736"/>
      <c r="GJ736"/>
      <c r="GK736"/>
      <c r="GL736"/>
      <c r="GM736"/>
      <c r="GN736"/>
      <c r="GO736"/>
      <c r="GP736"/>
      <c r="GQ736"/>
      <c r="GR736"/>
      <c r="GS736"/>
      <c r="GT736"/>
      <c r="GU736"/>
      <c r="GV736"/>
      <c r="GW736"/>
      <c r="GX736"/>
      <c r="GY736"/>
      <c r="GZ736"/>
      <c r="HA736"/>
      <c r="HB736"/>
      <c r="HC736"/>
      <c r="HD736"/>
      <c r="HE736"/>
      <c r="HF736"/>
      <c r="HG736"/>
      <c r="HH736"/>
      <c r="HI736"/>
      <c r="HJ736"/>
      <c r="HK736"/>
      <c r="HL736"/>
      <c r="HM736"/>
      <c r="HN736"/>
      <c r="HO736"/>
      <c r="HP736"/>
      <c r="HQ736"/>
      <c r="HR736"/>
      <c r="HS736"/>
      <c r="HT736"/>
      <c r="HU736"/>
      <c r="HV736"/>
      <c r="HW736"/>
      <c r="HX736"/>
      <c r="HY736"/>
      <c r="HZ736"/>
      <c r="IA736"/>
      <c r="IB736"/>
      <c r="IC736"/>
      <c r="ID736"/>
      <c r="IE736"/>
      <c r="IF736"/>
      <c r="IG736"/>
      <c r="IH736"/>
      <c r="II736"/>
      <c r="IJ736"/>
      <c r="IK736"/>
      <c r="IL736"/>
      <c r="IM736"/>
      <c r="IN736"/>
      <c r="IO736"/>
      <c r="IP736"/>
      <c r="IQ736"/>
      <c r="IR736"/>
      <c r="IS736"/>
      <c r="IT736"/>
      <c r="IU736"/>
      <c r="IV736"/>
    </row>
    <row r="737" spans="1:256" s="5" customFormat="1" hidden="1" outlineLevel="2" x14ac:dyDescent="0.2">
      <c r="A737" s="18"/>
      <c r="B737" s="18"/>
      <c r="C737" s="36"/>
      <c r="D737" s="485"/>
      <c r="E737" s="283">
        <v>9</v>
      </c>
      <c r="F737" s="38"/>
      <c r="G737" s="306"/>
      <c r="H737" s="308"/>
      <c r="I737" s="308"/>
      <c r="J737" s="308"/>
      <c r="K737" s="308"/>
      <c r="L737" s="308"/>
      <c r="M737" s="308"/>
      <c r="N737" s="308"/>
      <c r="O737" s="307"/>
      <c r="P737" s="164">
        <f>IF(A20taxstdlife="n/a","n/a",IF(P$3&gt;(A20taxstdlife+$E737),((Input!$O$162+Input!$O$128)*$O$7)-SUM($O737:O737),((Input!$O$162+Input!$O$128)*$O$7)/A20taxstdlife))</f>
        <v>0</v>
      </c>
      <c r="Q737" s="164">
        <f>IF(A20taxstdlife="n/a","n/a",IF(Q$3&gt;(A20taxstdlife+$E737),((Input!$O$162+Input!$O$128)*$O$7)-SUM($O737:P737),((Input!$O$162+Input!$O$128)*$O$7)/A20taxstdlife))</f>
        <v>0</v>
      </c>
      <c r="R737" s="164">
        <f>IF(A20taxstdlife="n/a","n/a",IF(R$3&gt;(A20taxstdlife+$E737),((Input!$O$162+Input!$O$128)*$O$7)-SUM($O737:Q737),((Input!$O$162+Input!$O$128)*$O$7)/A20taxstdlife))</f>
        <v>0</v>
      </c>
      <c r="S737" s="164">
        <f>IF(A20taxstdlife="n/a","n/a",IF(S$3&gt;(A20taxstdlife+$E737),((Input!$O$162+Input!$O$128)*$O$7)-SUM($O737:R737),((Input!$O$162+Input!$O$128)*$O$7)/A20taxstdlife))</f>
        <v>0</v>
      </c>
      <c r="T737" s="164">
        <f>IF(A20taxstdlife="n/a","n/a",IF(T$3&gt;(A20taxstdlife+$E737),((Input!$O$162+Input!$O$128)*$O$7)-SUM($O737:S737),((Input!$O$162+Input!$O$128)*$O$7)/A20taxstdlife))</f>
        <v>0</v>
      </c>
      <c r="U737" s="164">
        <f>IF(A20taxstdlife="n/a","n/a",IF(U$3&gt;(A20taxstdlife+$E737),((Input!$O$162+Input!$O$128)*$O$7)-SUM($O737:T737),((Input!$O$162+Input!$O$128)*$O$7)/A20taxstdlife))</f>
        <v>0</v>
      </c>
      <c r="V737" s="164">
        <f>IF(A20taxstdlife="n/a","n/a",IF(V$3&gt;(A20taxstdlife+$E737),((Input!$O$162+Input!$O$128)*$O$7)-SUM($O737:U737),((Input!$O$162+Input!$O$128)*$O$7)/A20taxstdlife))</f>
        <v>0</v>
      </c>
      <c r="W737" s="164">
        <f>IF(A20taxstdlife="n/a","n/a",IF(W$3&gt;(A20taxstdlife+$E737),((Input!$O$162+Input!$O$128)*$O$7)-SUM($O737:V737),((Input!$O$162+Input!$O$128)*$O$7)/A20taxstdlife))</f>
        <v>0</v>
      </c>
      <c r="X737" s="164">
        <f>IF(A20taxstdlife="n/a","n/a",IF(X$3&gt;(A20taxstdlife+$E737),((Input!$O$162+Input!$O$128)*$O$7)-SUM($O737:W737),((Input!$O$162+Input!$O$128)*$O$7)/A20taxstdlife))</f>
        <v>0</v>
      </c>
      <c r="Y737" s="164">
        <f>IF(A20taxstdlife="n/a","n/a",IF(Y$3&gt;(A20taxstdlife+$E737),((Input!$O$162+Input!$O$128)*$O$7)-SUM($O737:X737),((Input!$O$162+Input!$O$128)*$O$7)/A20taxstdlife))</f>
        <v>0</v>
      </c>
      <c r="Z737" s="164">
        <f>IF(A20taxstdlife="n/a","n/a",IF(Z$3&gt;(A20taxstdlife+$E737),((Input!$O$162+Input!$O$128)*$O$7)-SUM($O737:Y737),((Input!$O$162+Input!$O$128)*$O$7)/A20taxstdlife))</f>
        <v>0</v>
      </c>
      <c r="AA737" s="164">
        <f>IF(A20taxstdlife="n/a","n/a",IF(AA$3&gt;(A20taxstdlife+$E737),((Input!$O$162+Input!$O$128)*$O$7)-SUM($O737:Z737),((Input!$O$162+Input!$O$128)*$O$7)/A20taxstdlife))</f>
        <v>0</v>
      </c>
      <c r="AB737" s="164">
        <f>IF(A20taxstdlife="n/a","n/a",IF(AB$3&gt;(A20taxstdlife+$E737),((Input!$O$162+Input!$O$128)*$O$7)-SUM($O737:AA737),((Input!$O$162+Input!$O$128)*$O$7)/A20taxstdlife))</f>
        <v>0</v>
      </c>
      <c r="AC737" s="164">
        <f>IF(A20taxstdlife="n/a","n/a",IF(AC$3&gt;(A20taxstdlife+$E737),((Input!$O$162+Input!$O$128)*$O$7)-SUM($O737:AB737),((Input!$O$162+Input!$O$128)*$O$7)/A20taxstdlife))</f>
        <v>0</v>
      </c>
      <c r="AD737" s="164">
        <f>IF(A20taxstdlife="n/a","n/a",IF(AD$3&gt;(A20taxstdlife+$E737),((Input!$O$162+Input!$O$128)*$O$7)-SUM($O737:AC737),((Input!$O$162+Input!$O$128)*$O$7)/A20taxstdlife))</f>
        <v>0</v>
      </c>
      <c r="AE737" s="164">
        <f>IF(A20taxstdlife="n/a","n/a",IF(AE$3&gt;(A20taxstdlife+$E737),((Input!$O$162+Input!$O$128)*$O$7)-SUM($O737:AD737),((Input!$O$162+Input!$O$128)*$O$7)/A20taxstdlife))</f>
        <v>0</v>
      </c>
      <c r="AF737" s="164">
        <f>IF(A20taxstdlife="n/a","n/a",IF(AF$3&gt;(A20taxstdlife+$E737),((Input!$O$162+Input!$O$128)*$O$7)-SUM($O737:AE737),((Input!$O$162+Input!$O$128)*$O$7)/A20taxstdlife))</f>
        <v>0</v>
      </c>
      <c r="AG737" s="164">
        <f>IF(A20taxstdlife="n/a","n/a",IF(AG$3&gt;(A20taxstdlife+$E737),((Input!$O$162+Input!$O$128)*$O$7)-SUM($O737:AF737),((Input!$O$162+Input!$O$128)*$O$7)/A20taxstdlife))</f>
        <v>0</v>
      </c>
      <c r="AH737" s="164">
        <f>IF(A20taxstdlife="n/a","n/a",IF(AH$3&gt;(A20taxstdlife+$E737),((Input!$O$162+Input!$O$128)*$O$7)-SUM($O737:AG737),((Input!$O$162+Input!$O$128)*$O$7)/A20taxstdlife))</f>
        <v>0</v>
      </c>
      <c r="AI737" s="164">
        <f>IF(A20taxstdlife="n/a","n/a",IF(AI$3&gt;(A20taxstdlife+$E737),((Input!$O$162+Input!$O$128)*$O$7)-SUM($O737:AH737),((Input!$O$162+Input!$O$128)*$O$7)/A20taxstdlife))</f>
        <v>0</v>
      </c>
      <c r="AJ737" s="164">
        <f>IF(A20taxstdlife="n/a","n/a",IF(AJ$3&gt;(A20taxstdlife+$E737),((Input!$O$162+Input!$O$128)*$O$7)-SUM($O737:AI737),((Input!$O$162+Input!$O$128)*$O$7)/A20taxstdlife))</f>
        <v>0</v>
      </c>
      <c r="AK737" s="164">
        <f>IF(A20taxstdlife="n/a","n/a",IF(AK$3&gt;(A20taxstdlife+$E737),((Input!$O$162+Input!$O$128)*$O$7)-SUM($O737:AJ737),((Input!$O$162+Input!$O$128)*$O$7)/A20taxstdlife))</f>
        <v>0</v>
      </c>
      <c r="AL737" s="164">
        <f>IF(A20taxstdlife="n/a","n/a",IF(AL$3&gt;(A20taxstdlife+$E737),((Input!$O$162+Input!$O$128)*$O$7)-SUM($O737:AK737),((Input!$O$162+Input!$O$128)*$O$7)/A20taxstdlife))</f>
        <v>0</v>
      </c>
      <c r="AM737" s="164">
        <f>IF(A20taxstdlife="n/a","n/a",IF(AM$3&gt;(A20taxstdlife+$E737),((Input!$O$162+Input!$O$128)*$O$7)-SUM($O737:AL737),((Input!$O$162+Input!$O$128)*$O$7)/A20taxstdlife))</f>
        <v>0</v>
      </c>
      <c r="AN737" s="164">
        <f>IF(A20taxstdlife="n/a","n/a",IF(AN$3&gt;(A20taxstdlife+$E737),((Input!$O$162+Input!$O$128)*$O$7)-SUM($O737:AM737),((Input!$O$162+Input!$O$128)*$O$7)/A20taxstdlife))</f>
        <v>0</v>
      </c>
      <c r="AO737" s="164">
        <f>IF(A20taxstdlife="n/a","n/a",IF(AO$3&gt;(A20taxstdlife+$E737),((Input!$O$162+Input!$O$128)*$O$7)-SUM($O737:AN737),((Input!$O$162+Input!$O$128)*$O$7)/A20taxstdlife))</f>
        <v>0</v>
      </c>
      <c r="AP737" s="164">
        <f>IF(A20taxstdlife="n/a","n/a",IF(AP$3&gt;(A20taxstdlife+$E737),((Input!$O$162+Input!$O$128)*$O$7)-SUM($O737:AO737),((Input!$O$162+Input!$O$128)*$O$7)/A20taxstdlife))</f>
        <v>0</v>
      </c>
      <c r="AQ737" s="164">
        <f>IF(A20taxstdlife="n/a","n/a",IF(AQ$3&gt;(A20taxstdlife+$E737),((Input!$O$162+Input!$O$128)*$O$7)-SUM($O737:AP737),((Input!$O$162+Input!$O$128)*$O$7)/A20taxstdlife))</f>
        <v>0</v>
      </c>
      <c r="AR737" s="164">
        <f>IF(A20taxstdlife="n/a","n/a",IF(AR$3&gt;(A20taxstdlife+$E737),((Input!$O$162+Input!$O$128)*$O$7)-SUM($O737:AQ737),((Input!$O$162+Input!$O$128)*$O$7)/A20taxstdlife))</f>
        <v>0</v>
      </c>
      <c r="AS737" s="164">
        <f>IF(A20taxstdlife="n/a","n/a",IF(AS$3&gt;(A20taxstdlife+$E737),((Input!$O$162+Input!$O$128)*$O$7)-SUM($O737:AR737),((Input!$O$162+Input!$O$128)*$O$7)/A20taxstdlife))</f>
        <v>0</v>
      </c>
      <c r="AT737" s="164">
        <f>IF(A20taxstdlife="n/a","n/a",IF(AT$3&gt;(A20taxstdlife+$E737),((Input!$O$162+Input!$O$128)*$O$7)-SUM($O737:AS737),((Input!$O$162+Input!$O$128)*$O$7)/A20taxstdlife))</f>
        <v>0</v>
      </c>
      <c r="AU737" s="164">
        <f>IF(A20taxstdlife="n/a","n/a",IF(AU$3&gt;(A20taxstdlife+$E737),((Input!$O$162+Input!$O$128)*$O$7)-SUM($O737:AT737),((Input!$O$162+Input!$O$128)*$O$7)/A20taxstdlife))</f>
        <v>0</v>
      </c>
      <c r="AV737" s="164">
        <f>IF(A20taxstdlife="n/a","n/a",IF(AV$3&gt;(A20taxstdlife+$E737),((Input!$O$162+Input!$O$128)*$O$7)-SUM($O737:AU737),((Input!$O$162+Input!$O$128)*$O$7)/A20taxstdlife))</f>
        <v>0</v>
      </c>
      <c r="AW737" s="164">
        <f>IF(A20taxstdlife="n/a","n/a",IF(AW$3&gt;(A20taxstdlife+$E737),((Input!$O$162+Input!$O$128)*$O$7)-SUM($O737:AV737),((Input!$O$162+Input!$O$128)*$O$7)/A20taxstdlife))</f>
        <v>0</v>
      </c>
      <c r="AX737" s="164">
        <f>IF(A20taxstdlife="n/a","n/a",IF(AX$3&gt;(A20taxstdlife+$E737),((Input!$O$162+Input!$O$128)*$O$7)-SUM($O737:AW737),((Input!$O$162+Input!$O$128)*$O$7)/A20taxstdlife))</f>
        <v>0</v>
      </c>
      <c r="AY737" s="164">
        <f>IF(A20taxstdlife="n/a","n/a",IF(AY$3&gt;(A20taxstdlife+$E737),((Input!$O$162+Input!$O$128)*$O$7)-SUM($O737:AX737),((Input!$O$162+Input!$O$128)*$O$7)/A20taxstdlife))</f>
        <v>0</v>
      </c>
      <c r="AZ737" s="164">
        <f>IF(A20taxstdlife="n/a","n/a",IF(AZ$3&gt;(A20taxstdlife+$E737),((Input!$O$162+Input!$O$128)*$O$7)-SUM($O737:AY737),((Input!$O$162+Input!$O$128)*$O$7)/A20taxstdlife))</f>
        <v>0</v>
      </c>
      <c r="BA737" s="164">
        <f>IF(A20taxstdlife="n/a","n/a",IF(BA$3&gt;(A20taxstdlife+$E737),((Input!$O$162+Input!$O$128)*$O$7)-SUM($O737:AZ737),((Input!$O$162+Input!$O$128)*$O$7)/A20taxstdlife))</f>
        <v>0</v>
      </c>
      <c r="BB737" s="164">
        <f>IF(A20taxstdlife="n/a","n/a",IF(BB$3&gt;(A20taxstdlife+$E737),((Input!$O$162+Input!$O$128)*$O$7)-SUM($O737:BA737),((Input!$O$162+Input!$O$128)*$O$7)/A20taxstdlife))</f>
        <v>0</v>
      </c>
      <c r="BC737" s="164">
        <f>IF(A20taxstdlife="n/a","n/a",IF(BC$3&gt;(A20taxstdlife+$E737),((Input!$O$162+Input!$O$128)*$O$7)-SUM($O737:BB737),((Input!$O$162+Input!$O$128)*$O$7)/A20taxstdlife))</f>
        <v>0</v>
      </c>
      <c r="BD737" s="164">
        <f>IF(A20taxstdlife="n/a","n/a",IF(BD$3&gt;(A20taxstdlife+$E737),((Input!$O$162+Input!$O$128)*$O$7)-SUM($O737:BC737),((Input!$O$162+Input!$O$128)*$O$7)/A20taxstdlife))</f>
        <v>0</v>
      </c>
      <c r="BE737" s="164">
        <f>IF(A20taxstdlife="n/a","n/a",IF(BE$3&gt;(A20taxstdlife+$E737),((Input!$O$162+Input!$O$128)*$O$7)-SUM($O737:BD737),((Input!$O$162+Input!$O$128)*$O$7)/A20taxstdlife))</f>
        <v>0</v>
      </c>
      <c r="BF737" s="164">
        <f>IF(A20taxstdlife="n/a","n/a",IF(BF$3&gt;(A20taxstdlife+$E737),((Input!$O$162+Input!$O$128)*$O$7)-SUM($O737:BE737),((Input!$O$162+Input!$O$128)*$O$7)/A20taxstdlife))</f>
        <v>0</v>
      </c>
      <c r="BG737" s="164">
        <f>IF(A20taxstdlife="n/a","n/a",IF(BG$3&gt;(A20taxstdlife+$E737),((Input!$O$162+Input!$O$128)*$O$7)-SUM($O737:BF737),((Input!$O$162+Input!$O$128)*$O$7)/A20taxstdlife))</f>
        <v>0</v>
      </c>
      <c r="BH737" s="164">
        <f>IF(A20taxstdlife="n/a","n/a",IF(BH$3&gt;(A20taxstdlife+$E737),((Input!$O$162+Input!$O$128)*$O$7)-SUM($O737:BG737),((Input!$O$162+Input!$O$128)*$O$7)/A20taxstdlife))</f>
        <v>0</v>
      </c>
      <c r="BI737" s="164">
        <f>IF(A20taxstdlife="n/a","n/a",IF(BI$3&gt;(A20taxstdlife+$E737),((Input!$O$162+Input!$O$128)*$O$7)-SUM($O737:BH737),((Input!$O$162+Input!$O$128)*$O$7)/A20taxstdlife))</f>
        <v>0</v>
      </c>
      <c r="BJ737" s="18"/>
      <c r="BK737" s="18"/>
      <c r="BL737"/>
      <c r="BM737"/>
      <c r="BN737"/>
      <c r="BO737"/>
      <c r="BP737"/>
      <c r="BQ737"/>
      <c r="BR737"/>
      <c r="BS737"/>
      <c r="BT737"/>
      <c r="BU737"/>
      <c r="BV737"/>
      <c r="BW737"/>
      <c r="BX737"/>
      <c r="BY737"/>
      <c r="BZ737"/>
      <c r="CA737"/>
      <c r="CB737"/>
      <c r="CC737"/>
      <c r="CD737"/>
      <c r="CE737"/>
      <c r="CF737"/>
      <c r="CG737"/>
      <c r="CH737"/>
      <c r="CI737"/>
      <c r="CJ737"/>
      <c r="CK737"/>
      <c r="CL737"/>
      <c r="CM737"/>
      <c r="CN737"/>
      <c r="CO737"/>
      <c r="CP737"/>
      <c r="CQ737"/>
      <c r="CR737"/>
      <c r="CS737"/>
      <c r="CT737"/>
      <c r="CU737"/>
      <c r="CV737"/>
      <c r="CW737"/>
      <c r="CX737"/>
      <c r="CY737"/>
      <c r="CZ737"/>
      <c r="DA737"/>
      <c r="DB737"/>
      <c r="DC737"/>
      <c r="DD737"/>
      <c r="DE737"/>
      <c r="DF737"/>
      <c r="DG737"/>
      <c r="DH737"/>
      <c r="DI737"/>
      <c r="DJ737"/>
      <c r="DK737"/>
      <c r="DL737"/>
      <c r="DM737"/>
      <c r="DN737"/>
      <c r="DO737"/>
      <c r="DP737"/>
      <c r="DQ737"/>
      <c r="DR737"/>
      <c r="DS737"/>
      <c r="DT737"/>
      <c r="DU737"/>
      <c r="DV737"/>
      <c r="DW737"/>
      <c r="DX737"/>
      <c r="DY737"/>
      <c r="DZ737"/>
      <c r="EA737"/>
      <c r="EB737"/>
      <c r="EC737"/>
      <c r="ED737"/>
      <c r="EE737"/>
      <c r="EF737"/>
      <c r="EG737"/>
      <c r="EH737"/>
      <c r="EI737"/>
      <c r="EJ737"/>
      <c r="EK737"/>
      <c r="EL737"/>
      <c r="EM737"/>
      <c r="EN737"/>
      <c r="EO737"/>
      <c r="EP737"/>
      <c r="EQ737"/>
      <c r="ER737"/>
      <c r="ES737"/>
      <c r="ET737"/>
      <c r="EU737"/>
      <c r="EV737"/>
      <c r="EW737"/>
      <c r="EX737"/>
      <c r="EY737"/>
      <c r="EZ737"/>
      <c r="FA737"/>
      <c r="FB737"/>
      <c r="FC737"/>
      <c r="FD737"/>
      <c r="FE737"/>
      <c r="FF737"/>
      <c r="FG737"/>
      <c r="FH737"/>
      <c r="FI737"/>
      <c r="FJ737"/>
      <c r="FK737"/>
      <c r="FL737"/>
      <c r="FM737"/>
      <c r="FN737"/>
      <c r="FO737"/>
      <c r="FP737"/>
      <c r="FQ737"/>
      <c r="FR737"/>
      <c r="FS737"/>
      <c r="FT737"/>
      <c r="FU737"/>
      <c r="FV737"/>
      <c r="FW737"/>
      <c r="FX737"/>
      <c r="FY737"/>
      <c r="FZ737"/>
      <c r="GA737"/>
      <c r="GB737"/>
      <c r="GC737"/>
      <c r="GD737"/>
      <c r="GE737"/>
      <c r="GF737"/>
      <c r="GG737"/>
      <c r="GH737"/>
      <c r="GI737"/>
      <c r="GJ737"/>
      <c r="GK737"/>
      <c r="GL737"/>
      <c r="GM737"/>
      <c r="GN737"/>
      <c r="GO737"/>
      <c r="GP737"/>
      <c r="GQ737"/>
      <c r="GR737"/>
      <c r="GS737"/>
      <c r="GT737"/>
      <c r="GU737"/>
      <c r="GV737"/>
      <c r="GW737"/>
      <c r="GX737"/>
      <c r="GY737"/>
      <c r="GZ737"/>
      <c r="HA737"/>
      <c r="HB737"/>
      <c r="HC737"/>
      <c r="HD737"/>
      <c r="HE737"/>
      <c r="HF737"/>
      <c r="HG737"/>
      <c r="HH737"/>
      <c r="HI737"/>
      <c r="HJ737"/>
      <c r="HK737"/>
      <c r="HL737"/>
      <c r="HM737"/>
      <c r="HN737"/>
      <c r="HO737"/>
      <c r="HP737"/>
      <c r="HQ737"/>
      <c r="HR737"/>
      <c r="HS737"/>
      <c r="HT737"/>
      <c r="HU737"/>
      <c r="HV737"/>
      <c r="HW737"/>
      <c r="HX737"/>
      <c r="HY737"/>
      <c r="HZ737"/>
      <c r="IA737"/>
      <c r="IB737"/>
      <c r="IC737"/>
      <c r="ID737"/>
      <c r="IE737"/>
      <c r="IF737"/>
      <c r="IG737"/>
      <c r="IH737"/>
      <c r="II737"/>
      <c r="IJ737"/>
      <c r="IK737"/>
      <c r="IL737"/>
      <c r="IM737"/>
      <c r="IN737"/>
      <c r="IO737"/>
      <c r="IP737"/>
      <c r="IQ737"/>
      <c r="IR737"/>
      <c r="IS737"/>
      <c r="IT737"/>
      <c r="IU737"/>
      <c r="IV737"/>
    </row>
    <row r="738" spans="1:256" s="5" customFormat="1" hidden="1" outlineLevel="2" x14ac:dyDescent="0.2">
      <c r="A738" s="18"/>
      <c r="B738" s="18"/>
      <c r="C738" s="36"/>
      <c r="D738" s="485"/>
      <c r="E738" s="284">
        <v>10</v>
      </c>
      <c r="F738" s="38"/>
      <c r="G738" s="306"/>
      <c r="H738" s="308"/>
      <c r="I738" s="308"/>
      <c r="J738" s="308"/>
      <c r="K738" s="308"/>
      <c r="L738" s="308"/>
      <c r="M738" s="308"/>
      <c r="N738" s="308"/>
      <c r="O738" s="308"/>
      <c r="P738" s="307"/>
      <c r="Q738" s="164">
        <f>IF(A20taxstdlife="n/a","n/a",IF(Q$3&gt;(A20taxstdlife+$E738),((Input!$P$162+Input!$P$128)*$P$7)-SUM($P738:P738),((Input!$P$162+Input!$P$128)*$P$7)/A20taxstdlife))</f>
        <v>0</v>
      </c>
      <c r="R738" s="164">
        <f>IF(A20taxstdlife="n/a","n/a",IF(R$3&gt;(A20taxstdlife+$E738),((Input!$P$162+Input!$P$128)*$P$7)-SUM($P738:Q738),((Input!$P$162+Input!$P$128)*$P$7)/A20taxstdlife))</f>
        <v>0</v>
      </c>
      <c r="S738" s="164">
        <f>IF(A20taxstdlife="n/a","n/a",IF(S$3&gt;(A20taxstdlife+$E738),((Input!$P$162+Input!$P$128)*$P$7)-SUM($P738:R738),((Input!$P$162+Input!$P$128)*$P$7)/A20taxstdlife))</f>
        <v>0</v>
      </c>
      <c r="T738" s="164">
        <f>IF(A20taxstdlife="n/a","n/a",IF(T$3&gt;(A20taxstdlife+$E738),((Input!$P$162+Input!$P$128)*$P$7)-SUM($P738:S738),((Input!$P$162+Input!$P$128)*$P$7)/A20taxstdlife))</f>
        <v>0</v>
      </c>
      <c r="U738" s="164">
        <f>IF(A20taxstdlife="n/a","n/a",IF(U$3&gt;(A20taxstdlife+$E738),((Input!$P$162+Input!$P$128)*$P$7)-SUM($P738:T738),((Input!$P$162+Input!$P$128)*$P$7)/A20taxstdlife))</f>
        <v>0</v>
      </c>
      <c r="V738" s="164">
        <f>IF(A20taxstdlife="n/a","n/a",IF(V$3&gt;(A20taxstdlife+$E738),((Input!$P$162+Input!$P$128)*$P$7)-SUM($P738:U738),((Input!$P$162+Input!$P$128)*$P$7)/A20taxstdlife))</f>
        <v>0</v>
      </c>
      <c r="W738" s="164">
        <f>IF(A20taxstdlife="n/a","n/a",IF(W$3&gt;(A20taxstdlife+$E738),((Input!$P$162+Input!$P$128)*$P$7)-SUM($P738:V738),((Input!$P$162+Input!$P$128)*$P$7)/A20taxstdlife))</f>
        <v>0</v>
      </c>
      <c r="X738" s="164">
        <f>IF(A20taxstdlife="n/a","n/a",IF(X$3&gt;(A20taxstdlife+$E738),((Input!$P$162+Input!$P$128)*$P$7)-SUM($P738:W738),((Input!$P$162+Input!$P$128)*$P$7)/A20taxstdlife))</f>
        <v>0</v>
      </c>
      <c r="Y738" s="164">
        <f>IF(A20taxstdlife="n/a","n/a",IF(Y$3&gt;(A20taxstdlife+$E738),((Input!$P$162+Input!$P$128)*$P$7)-SUM($P738:X738),((Input!$P$162+Input!$P$128)*$P$7)/A20taxstdlife))</f>
        <v>0</v>
      </c>
      <c r="Z738" s="164">
        <f>IF(A20taxstdlife="n/a","n/a",IF(Z$3&gt;(A20taxstdlife+$E738),((Input!$P$162+Input!$P$128)*$P$7)-SUM($P738:Y738),((Input!$P$162+Input!$P$128)*$P$7)/A20taxstdlife))</f>
        <v>0</v>
      </c>
      <c r="AA738" s="164">
        <f>IF(A20taxstdlife="n/a","n/a",IF(AA$3&gt;(A20taxstdlife+$E738),((Input!$P$162+Input!$P$128)*$P$7)-SUM($P738:Z738),((Input!$P$162+Input!$P$128)*$P$7)/A20taxstdlife))</f>
        <v>0</v>
      </c>
      <c r="AB738" s="164">
        <f>IF(A20taxstdlife="n/a","n/a",IF(AB$3&gt;(A20taxstdlife+$E738),((Input!$P$162+Input!$P$128)*$P$7)-SUM($P738:AA738),((Input!$P$162+Input!$P$128)*$P$7)/A20taxstdlife))</f>
        <v>0</v>
      </c>
      <c r="AC738" s="164">
        <f>IF(A20taxstdlife="n/a","n/a",IF(AC$3&gt;(A20taxstdlife+$E738),((Input!$P$162+Input!$P$128)*$P$7)-SUM($P738:AB738),((Input!$P$162+Input!$P$128)*$P$7)/A20taxstdlife))</f>
        <v>0</v>
      </c>
      <c r="AD738" s="164">
        <f>IF(A20taxstdlife="n/a","n/a",IF(AD$3&gt;(A20taxstdlife+$E738),((Input!$P$162+Input!$P$128)*$P$7)-SUM($P738:AC738),((Input!$P$162+Input!$P$128)*$P$7)/A20taxstdlife))</f>
        <v>0</v>
      </c>
      <c r="AE738" s="164">
        <f>IF(A20taxstdlife="n/a","n/a",IF(AE$3&gt;(A20taxstdlife+$E738),((Input!$P$162+Input!$P$128)*$P$7)-SUM($P738:AD738),((Input!$P$162+Input!$P$128)*$P$7)/A20taxstdlife))</f>
        <v>0</v>
      </c>
      <c r="AF738" s="164">
        <f>IF(A20taxstdlife="n/a","n/a",IF(AF$3&gt;(A20taxstdlife+$E738),((Input!$P$162+Input!$P$128)*$P$7)-SUM($P738:AE738),((Input!$P$162+Input!$P$128)*$P$7)/A20taxstdlife))</f>
        <v>0</v>
      </c>
      <c r="AG738" s="164">
        <f>IF(A20taxstdlife="n/a","n/a",IF(AG$3&gt;(A20taxstdlife+$E738),((Input!$P$162+Input!$P$128)*$P$7)-SUM($P738:AF738),((Input!$P$162+Input!$P$128)*$P$7)/A20taxstdlife))</f>
        <v>0</v>
      </c>
      <c r="AH738" s="164">
        <f>IF(A20taxstdlife="n/a","n/a",IF(AH$3&gt;(A20taxstdlife+$E738),((Input!$P$162+Input!$P$128)*$P$7)-SUM($P738:AG738),((Input!$P$162+Input!$P$128)*$P$7)/A20taxstdlife))</f>
        <v>0</v>
      </c>
      <c r="AI738" s="164">
        <f>IF(A20taxstdlife="n/a","n/a",IF(AI$3&gt;(A20taxstdlife+$E738),((Input!$P$162+Input!$P$128)*$P$7)-SUM($P738:AH738),((Input!$P$162+Input!$P$128)*$P$7)/A20taxstdlife))</f>
        <v>0</v>
      </c>
      <c r="AJ738" s="164">
        <f>IF(A20taxstdlife="n/a","n/a",IF(AJ$3&gt;(A20taxstdlife+$E738),((Input!$P$162+Input!$P$128)*$P$7)-SUM($P738:AI738),((Input!$P$162+Input!$P$128)*$P$7)/A20taxstdlife))</f>
        <v>0</v>
      </c>
      <c r="AK738" s="164">
        <f>IF(A20taxstdlife="n/a","n/a",IF(AK$3&gt;(A20taxstdlife+$E738),((Input!$P$162+Input!$P$128)*$P$7)-SUM($P738:AJ738),((Input!$P$162+Input!$P$128)*$P$7)/A20taxstdlife))</f>
        <v>0</v>
      </c>
      <c r="AL738" s="164">
        <f>IF(A20taxstdlife="n/a","n/a",IF(AL$3&gt;(A20taxstdlife+$E738),((Input!$P$162+Input!$P$128)*$P$7)-SUM($P738:AK738),((Input!$P$162+Input!$P$128)*$P$7)/A20taxstdlife))</f>
        <v>0</v>
      </c>
      <c r="AM738" s="164">
        <f>IF(A20taxstdlife="n/a","n/a",IF(AM$3&gt;(A20taxstdlife+$E738),((Input!$P$162+Input!$P$128)*$P$7)-SUM($P738:AL738),((Input!$P$162+Input!$P$128)*$P$7)/A20taxstdlife))</f>
        <v>0</v>
      </c>
      <c r="AN738" s="164">
        <f>IF(A20taxstdlife="n/a","n/a",IF(AN$3&gt;(A20taxstdlife+$E738),((Input!$P$162+Input!$P$128)*$P$7)-SUM($P738:AM738),((Input!$P$162+Input!$P$128)*$P$7)/A20taxstdlife))</f>
        <v>0</v>
      </c>
      <c r="AO738" s="164">
        <f>IF(A20taxstdlife="n/a","n/a",IF(AO$3&gt;(A20taxstdlife+$E738),((Input!$P$162+Input!$P$128)*$P$7)-SUM($P738:AN738),((Input!$P$162+Input!$P$128)*$P$7)/A20taxstdlife))</f>
        <v>0</v>
      </c>
      <c r="AP738" s="164">
        <f>IF(A20taxstdlife="n/a","n/a",IF(AP$3&gt;(A20taxstdlife+$E738),((Input!$P$162+Input!$P$128)*$P$7)-SUM($P738:AO738),((Input!$P$162+Input!$P$128)*$P$7)/A20taxstdlife))</f>
        <v>0</v>
      </c>
      <c r="AQ738" s="164">
        <f>IF(A20taxstdlife="n/a","n/a",IF(AQ$3&gt;(A20taxstdlife+$E738),((Input!$P$162+Input!$P$128)*$P$7)-SUM($P738:AP738),((Input!$P$162+Input!$P$128)*$P$7)/A20taxstdlife))</f>
        <v>0</v>
      </c>
      <c r="AR738" s="164">
        <f>IF(A20taxstdlife="n/a","n/a",IF(AR$3&gt;(A20taxstdlife+$E738),((Input!$P$162+Input!$P$128)*$P$7)-SUM($P738:AQ738),((Input!$P$162+Input!$P$128)*$P$7)/A20taxstdlife))</f>
        <v>0</v>
      </c>
      <c r="AS738" s="164">
        <f>IF(A20taxstdlife="n/a","n/a",IF(AS$3&gt;(A20taxstdlife+$E738),((Input!$P$162+Input!$P$128)*$P$7)-SUM($P738:AR738),((Input!$P$162+Input!$P$128)*$P$7)/A20taxstdlife))</f>
        <v>0</v>
      </c>
      <c r="AT738" s="164">
        <f>IF(A20taxstdlife="n/a","n/a",IF(AT$3&gt;(A20taxstdlife+$E738),((Input!$P$162+Input!$P$128)*$P$7)-SUM($P738:AS738),((Input!$P$162+Input!$P$128)*$P$7)/A20taxstdlife))</f>
        <v>0</v>
      </c>
      <c r="AU738" s="164">
        <f>IF(A20taxstdlife="n/a","n/a",IF(AU$3&gt;(A20taxstdlife+$E738),((Input!$P$162+Input!$P$128)*$P$7)-SUM($P738:AT738),((Input!$P$162+Input!$P$128)*$P$7)/A20taxstdlife))</f>
        <v>0</v>
      </c>
      <c r="AV738" s="164">
        <f>IF(A20taxstdlife="n/a","n/a",IF(AV$3&gt;(A20taxstdlife+$E738),((Input!$P$162+Input!$P$128)*$P$7)-SUM($P738:AU738),((Input!$P$162+Input!$P$128)*$P$7)/A20taxstdlife))</f>
        <v>0</v>
      </c>
      <c r="AW738" s="164">
        <f>IF(A20taxstdlife="n/a","n/a",IF(AW$3&gt;(A20taxstdlife+$E738),((Input!$P$162+Input!$P$128)*$P$7)-SUM($P738:AV738),((Input!$P$162+Input!$P$128)*$P$7)/A20taxstdlife))</f>
        <v>0</v>
      </c>
      <c r="AX738" s="164">
        <f>IF(A20taxstdlife="n/a","n/a",IF(AX$3&gt;(A20taxstdlife+$E738),((Input!$P$162+Input!$P$128)*$P$7)-SUM($P738:AW738),((Input!$P$162+Input!$P$128)*$P$7)/A20taxstdlife))</f>
        <v>0</v>
      </c>
      <c r="AY738" s="164">
        <f>IF(A20taxstdlife="n/a","n/a",IF(AY$3&gt;(A20taxstdlife+$E738),((Input!$P$162+Input!$P$128)*$P$7)-SUM($P738:AX738),((Input!$P$162+Input!$P$128)*$P$7)/A20taxstdlife))</f>
        <v>0</v>
      </c>
      <c r="AZ738" s="164">
        <f>IF(A20taxstdlife="n/a","n/a",IF(AZ$3&gt;(A20taxstdlife+$E738),((Input!$P$162+Input!$P$128)*$P$7)-SUM($P738:AY738),((Input!$P$162+Input!$P$128)*$P$7)/A20taxstdlife))</f>
        <v>0</v>
      </c>
      <c r="BA738" s="164">
        <f>IF(A20taxstdlife="n/a","n/a",IF(BA$3&gt;(A20taxstdlife+$E738),((Input!$P$162+Input!$P$128)*$P$7)-SUM($P738:AZ738),((Input!$P$162+Input!$P$128)*$P$7)/A20taxstdlife))</f>
        <v>0</v>
      </c>
      <c r="BB738" s="164">
        <f>IF(A20taxstdlife="n/a","n/a",IF(BB$3&gt;(A20taxstdlife+$E738),((Input!$P$162+Input!$P$128)*$P$7)-SUM($P738:BA738),((Input!$P$162+Input!$P$128)*$P$7)/A20taxstdlife))</f>
        <v>0</v>
      </c>
      <c r="BC738" s="164">
        <f>IF(A20taxstdlife="n/a","n/a",IF(BC$3&gt;(A20taxstdlife+$E738),((Input!$P$162+Input!$P$128)*$P$7)-SUM($P738:BB738),((Input!$P$162+Input!$P$128)*$P$7)/A20taxstdlife))</f>
        <v>0</v>
      </c>
      <c r="BD738" s="164">
        <f>IF(A20taxstdlife="n/a","n/a",IF(BD$3&gt;(A20taxstdlife+$E738),((Input!$P$162+Input!$P$128)*$P$7)-SUM($P738:BC738),((Input!$P$162+Input!$P$128)*$P$7)/A20taxstdlife))</f>
        <v>0</v>
      </c>
      <c r="BE738" s="164">
        <f>IF(A20taxstdlife="n/a","n/a",IF(BE$3&gt;(A20taxstdlife+$E738),((Input!$P$162+Input!$P$128)*$P$7)-SUM($P738:BD738),((Input!$P$162+Input!$P$128)*$P$7)/A20taxstdlife))</f>
        <v>0</v>
      </c>
      <c r="BF738" s="164">
        <f>IF(A20taxstdlife="n/a","n/a",IF(BF$3&gt;(A20taxstdlife+$E738),((Input!$P$162+Input!$P$128)*$P$7)-SUM($P738:BE738),((Input!$P$162+Input!$P$128)*$P$7)/A20taxstdlife))</f>
        <v>0</v>
      </c>
      <c r="BG738" s="164">
        <f>IF(A20taxstdlife="n/a","n/a",IF(BG$3&gt;(A20taxstdlife+$E738),((Input!$P$162+Input!$P$128)*$P$7)-SUM($P738:BF738),((Input!$P$162+Input!$P$128)*$P$7)/A20taxstdlife))</f>
        <v>0</v>
      </c>
      <c r="BH738" s="164">
        <f>IF(A20taxstdlife="n/a","n/a",IF(BH$3&gt;(A20taxstdlife+$E738),((Input!$P$162+Input!$P$128)*$P$7)-SUM($P738:BG738),((Input!$P$162+Input!$P$128)*$P$7)/A20taxstdlife))</f>
        <v>0</v>
      </c>
      <c r="BI738" s="164">
        <f>IF(A20taxstdlife="n/a","n/a",IF(BI$3&gt;(A20taxstdlife+$E738),((Input!$P$162+Input!$P$128)*$P$7)-SUM($P738:BH738),((Input!$P$162+Input!$P$128)*$P$7)/A20taxstdlife))</f>
        <v>0</v>
      </c>
      <c r="BJ738" s="18"/>
      <c r="BK738" s="18"/>
      <c r="BL738"/>
      <c r="BM738"/>
      <c r="BN738"/>
      <c r="BO738"/>
      <c r="BP738"/>
      <c r="BQ738"/>
      <c r="BR738"/>
      <c r="BS738"/>
      <c r="BT738"/>
      <c r="BU738"/>
      <c r="BV738"/>
      <c r="BW738"/>
      <c r="BX738"/>
      <c r="BY738"/>
      <c r="BZ738"/>
      <c r="CA738"/>
      <c r="CB738"/>
      <c r="CC738"/>
      <c r="CD738"/>
      <c r="CE738"/>
      <c r="CF738"/>
      <c r="CG738"/>
      <c r="CH738"/>
      <c r="CI738"/>
      <c r="CJ738"/>
      <c r="CK738"/>
      <c r="CL738"/>
      <c r="CM738"/>
      <c r="CN738"/>
      <c r="CO738"/>
      <c r="CP738"/>
      <c r="CQ738"/>
      <c r="CR738"/>
      <c r="CS738"/>
      <c r="CT738"/>
      <c r="CU738"/>
      <c r="CV738"/>
      <c r="CW738"/>
      <c r="CX738"/>
      <c r="CY738"/>
      <c r="CZ738"/>
      <c r="DA738"/>
      <c r="DB738"/>
      <c r="DC738"/>
      <c r="DD738"/>
      <c r="DE738"/>
      <c r="DF738"/>
      <c r="DG738"/>
      <c r="DH738"/>
      <c r="DI738"/>
      <c r="DJ738"/>
      <c r="DK738"/>
      <c r="DL738"/>
      <c r="DM738"/>
      <c r="DN738"/>
      <c r="DO738"/>
      <c r="DP738"/>
      <c r="DQ738"/>
      <c r="DR738"/>
      <c r="DS738"/>
      <c r="DT738"/>
      <c r="DU738"/>
      <c r="DV738"/>
      <c r="DW738"/>
      <c r="DX738"/>
      <c r="DY738"/>
      <c r="DZ738"/>
      <c r="EA738"/>
      <c r="EB738"/>
      <c r="EC738"/>
      <c r="ED738"/>
      <c r="EE738"/>
      <c r="EF738"/>
      <c r="EG738"/>
      <c r="EH738"/>
      <c r="EI738"/>
      <c r="EJ738"/>
      <c r="EK738"/>
      <c r="EL738"/>
      <c r="EM738"/>
      <c r="EN738"/>
      <c r="EO738"/>
      <c r="EP738"/>
      <c r="EQ738"/>
      <c r="ER738"/>
      <c r="ES738"/>
      <c r="ET738"/>
      <c r="EU738"/>
      <c r="EV738"/>
      <c r="EW738"/>
      <c r="EX738"/>
      <c r="EY738"/>
      <c r="EZ738"/>
      <c r="FA738"/>
      <c r="FB738"/>
      <c r="FC738"/>
      <c r="FD738"/>
      <c r="FE738"/>
      <c r="FF738"/>
      <c r="FG738"/>
      <c r="FH738"/>
      <c r="FI738"/>
      <c r="FJ738"/>
      <c r="FK738"/>
      <c r="FL738"/>
      <c r="FM738"/>
      <c r="FN738"/>
      <c r="FO738"/>
      <c r="FP738"/>
      <c r="FQ738"/>
      <c r="FR738"/>
      <c r="FS738"/>
      <c r="FT738"/>
      <c r="FU738"/>
      <c r="FV738"/>
      <c r="FW738"/>
      <c r="FX738"/>
      <c r="FY738"/>
      <c r="FZ738"/>
      <c r="GA738"/>
      <c r="GB738"/>
      <c r="GC738"/>
      <c r="GD738"/>
      <c r="GE738"/>
      <c r="GF738"/>
      <c r="GG738"/>
      <c r="GH738"/>
      <c r="GI738"/>
      <c r="GJ738"/>
      <c r="GK738"/>
      <c r="GL738"/>
      <c r="GM738"/>
      <c r="GN738"/>
      <c r="GO738"/>
      <c r="GP738"/>
      <c r="GQ738"/>
      <c r="GR738"/>
      <c r="GS738"/>
      <c r="GT738"/>
      <c r="GU738"/>
      <c r="GV738"/>
      <c r="GW738"/>
      <c r="GX738"/>
      <c r="GY738"/>
      <c r="GZ738"/>
      <c r="HA738"/>
      <c r="HB738"/>
      <c r="HC738"/>
      <c r="HD738"/>
      <c r="HE738"/>
      <c r="HF738"/>
      <c r="HG738"/>
      <c r="HH738"/>
      <c r="HI738"/>
      <c r="HJ738"/>
      <c r="HK738"/>
      <c r="HL738"/>
      <c r="HM738"/>
      <c r="HN738"/>
      <c r="HO738"/>
      <c r="HP738"/>
      <c r="HQ738"/>
      <c r="HR738"/>
      <c r="HS738"/>
      <c r="HT738"/>
      <c r="HU738"/>
      <c r="HV738"/>
      <c r="HW738"/>
      <c r="HX738"/>
      <c r="HY738"/>
      <c r="HZ738"/>
      <c r="IA738"/>
      <c r="IB738"/>
      <c r="IC738"/>
      <c r="ID738"/>
      <c r="IE738"/>
      <c r="IF738"/>
      <c r="IG738"/>
      <c r="IH738"/>
      <c r="II738"/>
      <c r="IJ738"/>
      <c r="IK738"/>
      <c r="IL738"/>
      <c r="IM738"/>
      <c r="IN738"/>
      <c r="IO738"/>
      <c r="IP738"/>
      <c r="IQ738"/>
      <c r="IR738"/>
      <c r="IS738"/>
      <c r="IT738"/>
      <c r="IU738"/>
      <c r="IV738"/>
    </row>
    <row r="739" spans="1:256" s="5" customFormat="1" hidden="1" outlineLevel="1" x14ac:dyDescent="0.2">
      <c r="A739" s="18"/>
      <c r="B739" s="18"/>
      <c r="C739" s="36" t="str">
        <f>Asset20</f>
        <v>Motor vehicles</v>
      </c>
      <c r="D739" s="18"/>
      <c r="E739" s="18"/>
      <c r="F739" s="33"/>
      <c r="G739" s="159">
        <f t="shared" ref="G739:AL739" si="144">SUM(G727:G738)</f>
        <v>1.3363603254965923</v>
      </c>
      <c r="H739" s="159">
        <f t="shared" si="144"/>
        <v>1.3995607872122815</v>
      </c>
      <c r="I739" s="159">
        <f t="shared" si="144"/>
        <v>1.4457808308382238</v>
      </c>
      <c r="J739" s="159">
        <f t="shared" si="144"/>
        <v>1.4997539633819512</v>
      </c>
      <c r="K739" s="159">
        <f t="shared" si="144"/>
        <v>1.5671908049566015</v>
      </c>
      <c r="L739" s="159">
        <f t="shared" si="144"/>
        <v>1.6315275571945729</v>
      </c>
      <c r="M739" s="159">
        <f t="shared" si="144"/>
        <v>1.6315275571945729</v>
      </c>
      <c r="N739" s="159">
        <f t="shared" si="144"/>
        <v>1.6315275571945729</v>
      </c>
      <c r="O739" s="159">
        <f t="shared" si="144"/>
        <v>1.6315275571945729</v>
      </c>
      <c r="P739" s="159">
        <f t="shared" si="144"/>
        <v>1.6315275571945729</v>
      </c>
      <c r="Q739" s="159">
        <f t="shared" si="144"/>
        <v>1.6315275571945729</v>
      </c>
      <c r="R739" s="159">
        <f t="shared" si="144"/>
        <v>1.6315275571945729</v>
      </c>
      <c r="S739" s="159">
        <f t="shared" si="144"/>
        <v>0.74821260489155927</v>
      </c>
      <c r="T739" s="159">
        <f t="shared" si="144"/>
        <v>0.29516723169798059</v>
      </c>
      <c r="U739" s="159">
        <f t="shared" si="144"/>
        <v>0.29516723169798059</v>
      </c>
      <c r="V739" s="159">
        <f t="shared" si="144"/>
        <v>0.29516723169798059</v>
      </c>
      <c r="W739" s="159">
        <f t="shared" si="144"/>
        <v>0.29516723169798059</v>
      </c>
      <c r="X739" s="159">
        <f t="shared" si="144"/>
        <v>0.29516723169798059</v>
      </c>
      <c r="Y739" s="159">
        <f t="shared" si="144"/>
        <v>0.29516723169798059</v>
      </c>
      <c r="Z739" s="159">
        <f t="shared" si="144"/>
        <v>0.29516723169798059</v>
      </c>
      <c r="AA739" s="159">
        <f t="shared" si="144"/>
        <v>0.29516723169798059</v>
      </c>
      <c r="AB739" s="159">
        <f t="shared" si="144"/>
        <v>0.23196676998229182</v>
      </c>
      <c r="AC739" s="159">
        <f t="shared" si="144"/>
        <v>0.18574672635634876</v>
      </c>
      <c r="AD739" s="159">
        <f t="shared" si="144"/>
        <v>0.13177359381262141</v>
      </c>
      <c r="AE739" s="159">
        <f t="shared" si="144"/>
        <v>6.4336752237970987E-2</v>
      </c>
      <c r="AF739" s="159">
        <f t="shared" si="144"/>
        <v>0</v>
      </c>
      <c r="AG739" s="159">
        <f t="shared" si="144"/>
        <v>0</v>
      </c>
      <c r="AH739" s="159">
        <f t="shared" si="144"/>
        <v>0</v>
      </c>
      <c r="AI739" s="159">
        <f t="shared" si="144"/>
        <v>0</v>
      </c>
      <c r="AJ739" s="159">
        <f t="shared" si="144"/>
        <v>0</v>
      </c>
      <c r="AK739" s="159">
        <f t="shared" si="144"/>
        <v>0</v>
      </c>
      <c r="AL739" s="159">
        <f t="shared" si="144"/>
        <v>0</v>
      </c>
      <c r="AM739" s="159">
        <f t="shared" ref="AM739:BI739" si="145">SUM(AM727:AM738)</f>
        <v>0</v>
      </c>
      <c r="AN739" s="159">
        <f t="shared" si="145"/>
        <v>0</v>
      </c>
      <c r="AO739" s="159">
        <f t="shared" si="145"/>
        <v>0</v>
      </c>
      <c r="AP739" s="159">
        <f t="shared" si="145"/>
        <v>0</v>
      </c>
      <c r="AQ739" s="159">
        <f t="shared" si="145"/>
        <v>0</v>
      </c>
      <c r="AR739" s="159">
        <f t="shared" si="145"/>
        <v>0</v>
      </c>
      <c r="AS739" s="159">
        <f t="shared" si="145"/>
        <v>0</v>
      </c>
      <c r="AT739" s="159">
        <f t="shared" si="145"/>
        <v>0</v>
      </c>
      <c r="AU739" s="159">
        <f t="shared" si="145"/>
        <v>0</v>
      </c>
      <c r="AV739" s="159">
        <f t="shared" si="145"/>
        <v>0</v>
      </c>
      <c r="AW739" s="159">
        <f t="shared" si="145"/>
        <v>0</v>
      </c>
      <c r="AX739" s="159">
        <f t="shared" si="145"/>
        <v>0</v>
      </c>
      <c r="AY739" s="159">
        <f t="shared" si="145"/>
        <v>0</v>
      </c>
      <c r="AZ739" s="159">
        <f t="shared" si="145"/>
        <v>0</v>
      </c>
      <c r="BA739" s="159">
        <f t="shared" si="145"/>
        <v>0</v>
      </c>
      <c r="BB739" s="159">
        <f t="shared" si="145"/>
        <v>0</v>
      </c>
      <c r="BC739" s="159">
        <f t="shared" si="145"/>
        <v>0</v>
      </c>
      <c r="BD739" s="159">
        <f t="shared" si="145"/>
        <v>0</v>
      </c>
      <c r="BE739" s="159">
        <f t="shared" si="145"/>
        <v>0</v>
      </c>
      <c r="BF739" s="159">
        <f t="shared" si="145"/>
        <v>0</v>
      </c>
      <c r="BG739" s="159">
        <f t="shared" si="145"/>
        <v>0</v>
      </c>
      <c r="BH739" s="159">
        <f t="shared" si="145"/>
        <v>0</v>
      </c>
      <c r="BI739" s="159">
        <f t="shared" si="145"/>
        <v>0</v>
      </c>
      <c r="BJ739" s="18"/>
      <c r="BK739" s="18"/>
      <c r="BL739"/>
      <c r="BM739"/>
      <c r="BN739"/>
      <c r="BO739"/>
      <c r="BP739"/>
      <c r="BQ739"/>
      <c r="BR739"/>
      <c r="BS739"/>
      <c r="BT739"/>
      <c r="BU739"/>
      <c r="BV739"/>
      <c r="BW739"/>
      <c r="BX739"/>
      <c r="BY739"/>
      <c r="BZ739"/>
      <c r="CA739"/>
      <c r="CB739"/>
      <c r="CC739"/>
      <c r="CD739"/>
      <c r="CE739"/>
      <c r="CF739"/>
      <c r="CG739"/>
      <c r="CH739"/>
      <c r="CI739"/>
      <c r="CJ739"/>
      <c r="CK739"/>
      <c r="CL739"/>
      <c r="CM739"/>
      <c r="CN739"/>
      <c r="CO739"/>
      <c r="CP739"/>
      <c r="CQ739"/>
      <c r="CR739"/>
      <c r="CS739"/>
      <c r="CT739"/>
      <c r="CU739"/>
      <c r="CV739"/>
      <c r="CW739"/>
      <c r="CX739"/>
      <c r="CY739"/>
      <c r="CZ739"/>
      <c r="DA739"/>
      <c r="DB739"/>
      <c r="DC739"/>
      <c r="DD739"/>
      <c r="DE739"/>
      <c r="DF739"/>
      <c r="DG739"/>
      <c r="DH739"/>
      <c r="DI739"/>
      <c r="DJ739"/>
      <c r="DK739"/>
      <c r="DL739"/>
      <c r="DM739"/>
      <c r="DN739"/>
      <c r="DO739"/>
      <c r="DP739"/>
      <c r="DQ739"/>
      <c r="DR739"/>
      <c r="DS739"/>
      <c r="DT739"/>
      <c r="DU739"/>
      <c r="DV739"/>
      <c r="DW739"/>
      <c r="DX739"/>
      <c r="DY739"/>
      <c r="DZ739"/>
      <c r="EA739"/>
      <c r="EB739"/>
      <c r="EC739"/>
      <c r="ED739"/>
      <c r="EE739"/>
      <c r="EF739"/>
      <c r="EG739"/>
      <c r="EH739"/>
      <c r="EI739"/>
      <c r="EJ739"/>
      <c r="EK739"/>
      <c r="EL739"/>
      <c r="EM739"/>
      <c r="EN739"/>
      <c r="EO739"/>
      <c r="EP739"/>
      <c r="EQ739"/>
      <c r="ER739"/>
      <c r="ES739"/>
      <c r="ET739"/>
      <c r="EU739"/>
      <c r="EV739"/>
      <c r="EW739"/>
      <c r="EX739"/>
      <c r="EY739"/>
      <c r="EZ739"/>
      <c r="FA739"/>
      <c r="FB739"/>
      <c r="FC739"/>
      <c r="FD739"/>
      <c r="FE739"/>
      <c r="FF739"/>
      <c r="FG739"/>
      <c r="FH739"/>
      <c r="FI739"/>
      <c r="FJ739"/>
      <c r="FK739"/>
      <c r="FL739"/>
      <c r="FM739"/>
      <c r="FN739"/>
      <c r="FO739"/>
      <c r="FP739"/>
      <c r="FQ739"/>
      <c r="FR739"/>
      <c r="FS739"/>
      <c r="FT739"/>
      <c r="FU739"/>
      <c r="FV739"/>
      <c r="FW739"/>
      <c r="FX739"/>
      <c r="FY739"/>
      <c r="FZ739"/>
      <c r="GA739"/>
      <c r="GB739"/>
      <c r="GC739"/>
      <c r="GD739"/>
      <c r="GE739"/>
      <c r="GF739"/>
      <c r="GG739"/>
      <c r="GH739"/>
      <c r="GI739"/>
      <c r="GJ739"/>
      <c r="GK739"/>
      <c r="GL739"/>
      <c r="GM739"/>
      <c r="GN739"/>
      <c r="GO739"/>
      <c r="GP739"/>
      <c r="GQ739"/>
      <c r="GR739"/>
      <c r="GS739"/>
      <c r="GT739"/>
      <c r="GU739"/>
      <c r="GV739"/>
      <c r="GW739"/>
      <c r="GX739"/>
      <c r="GY739"/>
      <c r="GZ739"/>
      <c r="HA739"/>
      <c r="HB739"/>
      <c r="HC739"/>
      <c r="HD739"/>
      <c r="HE739"/>
      <c r="HF739"/>
      <c r="HG739"/>
      <c r="HH739"/>
      <c r="HI739"/>
      <c r="HJ739"/>
      <c r="HK739"/>
      <c r="HL739"/>
      <c r="HM739"/>
      <c r="HN739"/>
      <c r="HO739"/>
      <c r="HP739"/>
      <c r="HQ739"/>
      <c r="HR739"/>
      <c r="HS739"/>
      <c r="HT739"/>
      <c r="HU739"/>
      <c r="HV739"/>
      <c r="HW739"/>
      <c r="HX739"/>
      <c r="HY739"/>
      <c r="HZ739"/>
      <c r="IA739"/>
      <c r="IB739"/>
      <c r="IC739"/>
      <c r="ID739"/>
      <c r="IE739"/>
      <c r="IF739"/>
      <c r="IG739"/>
      <c r="IH739"/>
      <c r="II739"/>
      <c r="IJ739"/>
      <c r="IK739"/>
      <c r="IL739"/>
      <c r="IM739"/>
      <c r="IN739"/>
      <c r="IO739"/>
      <c r="IP739"/>
      <c r="IQ739"/>
      <c r="IR739"/>
      <c r="IS739"/>
      <c r="IT739"/>
      <c r="IU739"/>
      <c r="IV739"/>
    </row>
    <row r="740" spans="1:256" s="5" customFormat="1" hidden="1" outlineLevel="2" x14ac:dyDescent="0.2">
      <c r="A740" s="18"/>
      <c r="B740" s="127" t="str">
        <f>C752</f>
        <v>Buildings</v>
      </c>
      <c r="C740" s="44"/>
      <c r="D740" s="45" t="s">
        <v>72</v>
      </c>
      <c r="E740" s="44"/>
      <c r="F740" s="46"/>
      <c r="G740" s="163">
        <f>IF(G$3&gt;A21taxremlife,A21taxvalue-SUM($F740:F740),IF(A21taxremlife="N/A","n/a",A21taxvalue/A21taxremlife))</f>
        <v>0.98684953201489134</v>
      </c>
      <c r="H740" s="163">
        <f>IF(H$3&gt;A21taxremlife,A21taxvalue-SUM($F740:G740),IF(A21taxremlife="N/A","n/a",A21taxvalue/A21taxremlife))</f>
        <v>0.98684953201489134</v>
      </c>
      <c r="I740" s="163">
        <f>IF(I$3&gt;A21taxremlife,A21taxvalue-SUM($F740:H740),IF(A21taxremlife="N/A","n/a",A21taxvalue/A21taxremlife))</f>
        <v>0.98684953201489134</v>
      </c>
      <c r="J740" s="163">
        <f>IF(J$3&gt;A21taxremlife,A21taxvalue-SUM($F740:I740),IF(A21taxremlife="N/A","n/a",A21taxvalue/A21taxremlife))</f>
        <v>0.98684953201489134</v>
      </c>
      <c r="K740" s="163">
        <f>IF(K$3&gt;A21taxremlife,A21taxvalue-SUM($F740:J740),IF(A21taxremlife="N/A","n/a",A21taxvalue/A21taxremlife))</f>
        <v>0.98684953201489134</v>
      </c>
      <c r="L740" s="163">
        <f>IF(L$3&gt;A21taxremlife,A21taxvalue-SUM($F740:K740),IF(A21taxremlife="N/A","n/a",A21taxvalue/A21taxremlife))</f>
        <v>0.98684953201489134</v>
      </c>
      <c r="M740" s="163">
        <f>IF(M$3&gt;A21taxremlife,A21taxvalue-SUM($F740:L740),IF(A21taxremlife="N/A","n/a",A21taxvalue/A21taxremlife))</f>
        <v>0.98684953201489134</v>
      </c>
      <c r="N740" s="163">
        <f>IF(N$3&gt;A21taxremlife,A21taxvalue-SUM($F740:M740),IF(A21taxremlife="N/A","n/a",A21taxvalue/A21taxremlife))</f>
        <v>0.98684953201489134</v>
      </c>
      <c r="O740" s="163">
        <f>IF(O$3&gt;A21taxremlife,A21taxvalue-SUM($F740:N740),IF(A21taxremlife="N/A","n/a",A21taxvalue/A21taxremlife))</f>
        <v>0.98684953201489134</v>
      </c>
      <c r="P740" s="163">
        <f>IF(P$3&gt;A21taxremlife,A21taxvalue-SUM($F740:O740),IF(A21taxremlife="N/A","n/a",A21taxvalue/A21taxremlife))</f>
        <v>0.98684953201489134</v>
      </c>
      <c r="Q740" s="163">
        <f>IF(Q$3&gt;A21taxremlife,A21taxvalue-SUM($F740:P740),IF(A21taxremlife="N/A","n/a",A21taxvalue/A21taxremlife))</f>
        <v>0.98684953201489134</v>
      </c>
      <c r="R740" s="163">
        <f>IF(R$3&gt;A21taxremlife,A21taxvalue-SUM($F740:Q740),IF(A21taxremlife="N/A","n/a",A21taxvalue/A21taxremlife))</f>
        <v>0.98684953201489134</v>
      </c>
      <c r="S740" s="163">
        <f>IF(S$3&gt;A21taxremlife,A21taxvalue-SUM($F740:R740),IF(A21taxremlife="N/A","n/a",A21taxvalue/A21taxremlife))</f>
        <v>0.98684953201489134</v>
      </c>
      <c r="T740" s="163">
        <f>IF(T$3&gt;A21taxremlife,A21taxvalue-SUM($F740:S740),IF(A21taxremlife="N/A","n/a",A21taxvalue/A21taxremlife))</f>
        <v>0.98684953201489134</v>
      </c>
      <c r="U740" s="163">
        <f>IF(U$3&gt;A21taxremlife,A21taxvalue-SUM($F740:T740),IF(A21taxremlife="N/A","n/a",A21taxvalue/A21taxremlife))</f>
        <v>0.98684953201489134</v>
      </c>
      <c r="V740" s="163">
        <f>IF(V$3&gt;A21taxremlife,A21taxvalue-SUM($F740:U740),IF(A21taxremlife="N/A","n/a",A21taxvalue/A21taxremlife))</f>
        <v>0.98684953201489134</v>
      </c>
      <c r="W740" s="163">
        <f>IF(W$3&gt;A21taxremlife,A21taxvalue-SUM($F740:V740),IF(A21taxremlife="N/A","n/a",A21taxvalue/A21taxremlife))</f>
        <v>0.98684953201489134</v>
      </c>
      <c r="X740" s="163">
        <f>IF(X$3&gt;A21taxremlife,A21taxvalue-SUM($F740:W740),IF(A21taxremlife="N/A","n/a",A21taxvalue/A21taxremlife))</f>
        <v>0.98684953201489134</v>
      </c>
      <c r="Y740" s="163">
        <f>IF(Y$3&gt;A21taxremlife,A21taxvalue-SUM($F740:X740),IF(A21taxremlife="N/A","n/a",A21taxvalue/A21taxremlife))</f>
        <v>0.98684953201489134</v>
      </c>
      <c r="Z740" s="163">
        <f>IF(Z$3&gt;A21taxremlife,A21taxvalue-SUM($F740:Y740),IF(A21taxremlife="N/A","n/a",A21taxvalue/A21taxremlife))</f>
        <v>0.98684953201489134</v>
      </c>
      <c r="AA740" s="163">
        <f>IF(AA$3&gt;A21taxremlife,A21taxvalue-SUM($F740:Z740),IF(A21taxremlife="N/A","n/a",A21taxvalue/A21taxremlife))</f>
        <v>0.98684953201489134</v>
      </c>
      <c r="AB740" s="163">
        <f>IF(AB$3&gt;A21taxremlife,A21taxvalue-SUM($F740:AA740),IF(A21taxremlife="N/A","n/a",A21taxvalue/A21taxremlife))</f>
        <v>0.98684953201489134</v>
      </c>
      <c r="AC740" s="163">
        <f>IF(AC$3&gt;A21taxremlife,A21taxvalue-SUM($F740:AB740),IF(A21taxremlife="N/A","n/a",A21taxvalue/A21taxremlife))</f>
        <v>0.98684953201489134</v>
      </c>
      <c r="AD740" s="163">
        <f>IF(AD$3&gt;A21taxremlife,A21taxvalue-SUM($F740:AC740),IF(A21taxremlife="N/A","n/a",A21taxvalue/A21taxremlife))</f>
        <v>0.98684953201489134</v>
      </c>
      <c r="AE740" s="163">
        <f>IF(AE$3&gt;A21taxremlife,A21taxvalue-SUM($F740:AD740),IF(A21taxremlife="N/A","n/a",A21taxvalue/A21taxremlife))</f>
        <v>0.98684953201489134</v>
      </c>
      <c r="AF740" s="163">
        <f>IF(AF$3&gt;A21taxremlife,A21taxvalue-SUM($F740:AE740),IF(A21taxremlife="N/A","n/a",A21taxvalue/A21taxremlife))</f>
        <v>0.98684953201489134</v>
      </c>
      <c r="AG740" s="163">
        <f>IF(AG$3&gt;A21taxremlife,A21taxvalue-SUM($F740:AF740),IF(A21taxremlife="N/A","n/a",A21taxvalue/A21taxremlife))</f>
        <v>0.98684953201489134</v>
      </c>
      <c r="AH740" s="163">
        <f>IF(AH$3&gt;A21taxremlife,A21taxvalue-SUM($F740:AG740),IF(A21taxremlife="N/A","n/a",A21taxvalue/A21taxremlife))</f>
        <v>0.98684953201489134</v>
      </c>
      <c r="AI740" s="163">
        <f>IF(AI$3&gt;A21taxremlife,A21taxvalue-SUM($F740:AH740),IF(A21taxremlife="N/A","n/a",A21taxvalue/A21taxremlife))</f>
        <v>0.98684953201489134</v>
      </c>
      <c r="AJ740" s="163">
        <f>IF(AJ$3&gt;A21taxremlife,A21taxvalue-SUM($F740:AI740),IF(A21taxremlife="N/A","n/a",A21taxvalue/A21taxremlife))</f>
        <v>0.98684953201489134</v>
      </c>
      <c r="AK740" s="163">
        <f>IF(AK$3&gt;A21taxremlife,A21taxvalue-SUM($F740:AJ740),IF(A21taxremlife="N/A","n/a",A21taxvalue/A21taxremlife))</f>
        <v>0.98684953201489134</v>
      </c>
      <c r="AL740" s="163">
        <f>IF(AL$3&gt;A21taxremlife,A21taxvalue-SUM($F740:AK740),IF(A21taxremlife="N/A","n/a",A21taxvalue/A21taxremlife))</f>
        <v>0.98684953201489134</v>
      </c>
      <c r="AM740" s="163">
        <f>IF(AM$3&gt;A21taxremlife,A21taxvalue-SUM($F740:AL740),IF(A21taxremlife="N/A","n/a",A21taxvalue/A21taxremlife))</f>
        <v>0.98684953201489134</v>
      </c>
      <c r="AN740" s="163">
        <f>IF(AN$3&gt;A21taxremlife,A21taxvalue-SUM($F740:AM740),IF(A21taxremlife="N/A","n/a",A21taxvalue/A21taxremlife))</f>
        <v>0.37842951378582512</v>
      </c>
      <c r="AO740" s="163">
        <f>IF(AO$3&gt;A21taxremlife,A21taxvalue-SUM($F740:AN740),IF(A21taxremlife="N/A","n/a",A21taxvalue/A21taxremlife))</f>
        <v>0</v>
      </c>
      <c r="AP740" s="163">
        <f>IF(AP$3&gt;A21taxremlife,A21taxvalue-SUM($F740:AO740),IF(A21taxremlife="N/A","n/a",A21taxvalue/A21taxremlife))</f>
        <v>0</v>
      </c>
      <c r="AQ740" s="163">
        <f>IF(AQ$3&gt;A21taxremlife,A21taxvalue-SUM($F740:AP740),IF(A21taxremlife="N/A","n/a",A21taxvalue/A21taxremlife))</f>
        <v>0</v>
      </c>
      <c r="AR740" s="163">
        <f>IF(AR$3&gt;A21taxremlife,A21taxvalue-SUM($F740:AQ740),IF(A21taxremlife="N/A","n/a",A21taxvalue/A21taxremlife))</f>
        <v>0</v>
      </c>
      <c r="AS740" s="163">
        <f>IF(AS$3&gt;A21taxremlife,A21taxvalue-SUM($F740:AR740),IF(A21taxremlife="N/A","n/a",A21taxvalue/A21taxremlife))</f>
        <v>0</v>
      </c>
      <c r="AT740" s="163">
        <f>IF(AT$3&gt;A21taxremlife,A21taxvalue-SUM($F740:AS740),IF(A21taxremlife="N/A","n/a",A21taxvalue/A21taxremlife))</f>
        <v>0</v>
      </c>
      <c r="AU740" s="163">
        <f>IF(AU$3&gt;A21taxremlife,A21taxvalue-SUM($F740:AT740),IF(A21taxremlife="N/A","n/a",A21taxvalue/A21taxremlife))</f>
        <v>0</v>
      </c>
      <c r="AV740" s="163">
        <f>IF(AV$3&gt;A21taxremlife,A21taxvalue-SUM($F740:AU740),IF(A21taxremlife="N/A","n/a",A21taxvalue/A21taxremlife))</f>
        <v>0</v>
      </c>
      <c r="AW740" s="163">
        <f>IF(AW$3&gt;A21taxremlife,A21taxvalue-SUM($F740:AV740),IF(A21taxremlife="N/A","n/a",A21taxvalue/A21taxremlife))</f>
        <v>0</v>
      </c>
      <c r="AX740" s="163">
        <f>IF(AX$3&gt;A21taxremlife,A21taxvalue-SUM($F740:AW740),IF(A21taxremlife="N/A","n/a",A21taxvalue/A21taxremlife))</f>
        <v>0</v>
      </c>
      <c r="AY740" s="163">
        <f>IF(AY$3&gt;A21taxremlife,A21taxvalue-SUM($F740:AX740),IF(A21taxremlife="N/A","n/a",A21taxvalue/A21taxremlife))</f>
        <v>0</v>
      </c>
      <c r="AZ740" s="163">
        <f>IF(AZ$3&gt;A21taxremlife,A21taxvalue-SUM($F740:AY740),IF(A21taxremlife="N/A","n/a",A21taxvalue/A21taxremlife))</f>
        <v>0</v>
      </c>
      <c r="BA740" s="163">
        <f>IF(BA$3&gt;A21taxremlife,A21taxvalue-SUM($F740:AZ740),IF(A21taxremlife="N/A","n/a",A21taxvalue/A21taxremlife))</f>
        <v>0</v>
      </c>
      <c r="BB740" s="163">
        <f>IF(BB$3&gt;A21taxremlife,A21taxvalue-SUM($F740:BA740),IF(A21taxremlife="N/A","n/a",A21taxvalue/A21taxremlife))</f>
        <v>0</v>
      </c>
      <c r="BC740" s="163">
        <f>IF(BC$3&gt;A21taxremlife,A21taxvalue-SUM($F740:BB740),IF(A21taxremlife="N/A","n/a",A21taxvalue/A21taxremlife))</f>
        <v>0</v>
      </c>
      <c r="BD740" s="163">
        <f>IF(BD$3&gt;A21taxremlife,A21taxvalue-SUM($F740:BC740),IF(A21taxremlife="N/A","n/a",A21taxvalue/A21taxremlife))</f>
        <v>0</v>
      </c>
      <c r="BE740" s="163">
        <f>IF(BE$3&gt;A21taxremlife,A21taxvalue-SUM($F740:BD740),IF(A21taxremlife="N/A","n/a",A21taxvalue/A21taxremlife))</f>
        <v>0</v>
      </c>
      <c r="BF740" s="163">
        <f>IF(BF$3&gt;A21taxremlife,A21taxvalue-SUM($F740:BE740),IF(A21taxremlife="N/A","n/a",A21taxvalue/A21taxremlife))</f>
        <v>0</v>
      </c>
      <c r="BG740" s="163">
        <f>IF(BG$3&gt;A21taxremlife,A21taxvalue-SUM($F740:BF740),IF(A21taxremlife="N/A","n/a",A21taxvalue/A21taxremlife))</f>
        <v>0</v>
      </c>
      <c r="BH740" s="163">
        <f>IF(BH$3&gt;A21taxremlife,A21taxvalue-SUM($F740:BG740),IF(A21taxremlife="N/A","n/a",A21taxvalue/A21taxremlife))</f>
        <v>0</v>
      </c>
      <c r="BI740" s="163">
        <f>IF(BI$3&gt;A21taxremlife,A21taxvalue-SUM($F740:BH740),IF(A21taxremlife="N/A","n/a",A21taxvalue/A21taxremlife))</f>
        <v>0</v>
      </c>
      <c r="BJ740" s="18"/>
      <c r="BK740" s="18"/>
      <c r="BL740"/>
      <c r="BM740"/>
      <c r="BN740"/>
      <c r="BO740"/>
      <c r="BP740"/>
      <c r="BQ740"/>
      <c r="BR740"/>
      <c r="BS740"/>
      <c r="BT740"/>
      <c r="BU740"/>
      <c r="BV740"/>
      <c r="BW740"/>
      <c r="BX740"/>
      <c r="BY740"/>
      <c r="BZ740"/>
      <c r="CA740"/>
      <c r="CB740"/>
      <c r="CC740"/>
      <c r="CD740"/>
      <c r="CE740"/>
      <c r="CF740"/>
      <c r="CG740"/>
      <c r="CH740"/>
      <c r="CI740"/>
      <c r="CJ740"/>
      <c r="CK740"/>
      <c r="CL740"/>
      <c r="CM740"/>
      <c r="CN740"/>
      <c r="CO740"/>
      <c r="CP740"/>
      <c r="CQ740"/>
      <c r="CR740"/>
      <c r="CS740"/>
      <c r="CT740"/>
      <c r="CU740"/>
      <c r="CV740"/>
      <c r="CW740"/>
      <c r="CX740"/>
      <c r="CY740"/>
      <c r="CZ740"/>
      <c r="DA740"/>
      <c r="DB740"/>
      <c r="DC740"/>
      <c r="DD740"/>
      <c r="DE740"/>
      <c r="DF740"/>
      <c r="DG740"/>
      <c r="DH740"/>
      <c r="DI740"/>
      <c r="DJ740"/>
      <c r="DK740"/>
      <c r="DL740"/>
      <c r="DM740"/>
      <c r="DN740"/>
      <c r="DO740"/>
      <c r="DP740"/>
      <c r="DQ740"/>
      <c r="DR740"/>
      <c r="DS740"/>
      <c r="DT740"/>
      <c r="DU740"/>
      <c r="DV740"/>
      <c r="DW740"/>
      <c r="DX740"/>
      <c r="DY740"/>
      <c r="DZ740"/>
      <c r="EA740"/>
      <c r="EB740"/>
      <c r="EC740"/>
      <c r="ED740"/>
      <c r="EE740"/>
      <c r="EF740"/>
      <c r="EG740"/>
      <c r="EH740"/>
      <c r="EI740"/>
      <c r="EJ740"/>
      <c r="EK740"/>
      <c r="EL740"/>
      <c r="EM740"/>
      <c r="EN740"/>
      <c r="EO740"/>
      <c r="EP740"/>
      <c r="EQ740"/>
      <c r="ER740"/>
      <c r="ES740"/>
      <c r="ET740"/>
      <c r="EU740"/>
      <c r="EV740"/>
      <c r="EW740"/>
      <c r="EX740"/>
      <c r="EY740"/>
      <c r="EZ740"/>
      <c r="FA740"/>
      <c r="FB740"/>
      <c r="FC740"/>
      <c r="FD740"/>
      <c r="FE740"/>
      <c r="FF740"/>
      <c r="FG740"/>
      <c r="FH740"/>
      <c r="FI740"/>
      <c r="FJ740"/>
      <c r="FK740"/>
      <c r="FL740"/>
      <c r="FM740"/>
      <c r="FN740"/>
      <c r="FO740"/>
      <c r="FP740"/>
      <c r="FQ740"/>
      <c r="FR740"/>
      <c r="FS740"/>
      <c r="FT740"/>
      <c r="FU740"/>
      <c r="FV740"/>
      <c r="FW740"/>
      <c r="FX740"/>
      <c r="FY740"/>
      <c r="FZ740"/>
      <c r="GA740"/>
      <c r="GB740"/>
      <c r="GC740"/>
      <c r="GD740"/>
      <c r="GE740"/>
      <c r="GF740"/>
      <c r="GG740"/>
      <c r="GH740"/>
      <c r="GI740"/>
      <c r="GJ740"/>
      <c r="GK740"/>
      <c r="GL740"/>
      <c r="GM740"/>
      <c r="GN740"/>
      <c r="GO740"/>
      <c r="GP740"/>
      <c r="GQ740"/>
      <c r="GR740"/>
      <c r="GS740"/>
      <c r="GT740"/>
      <c r="GU740"/>
      <c r="GV740"/>
      <c r="GW740"/>
      <c r="GX740"/>
      <c r="GY740"/>
      <c r="GZ740"/>
      <c r="HA740"/>
      <c r="HB740"/>
      <c r="HC740"/>
      <c r="HD740"/>
      <c r="HE740"/>
      <c r="HF740"/>
      <c r="HG740"/>
      <c r="HH740"/>
      <c r="HI740"/>
      <c r="HJ740"/>
      <c r="HK740"/>
      <c r="HL740"/>
      <c r="HM740"/>
      <c r="HN740"/>
      <c r="HO740"/>
      <c r="HP740"/>
      <c r="HQ740"/>
      <c r="HR740"/>
      <c r="HS740"/>
      <c r="HT740"/>
      <c r="HU740"/>
      <c r="HV740"/>
      <c r="HW740"/>
      <c r="HX740"/>
      <c r="HY740"/>
      <c r="HZ740"/>
      <c r="IA740"/>
      <c r="IB740"/>
      <c r="IC740"/>
      <c r="ID740"/>
      <c r="IE740"/>
      <c r="IF740"/>
      <c r="IG740"/>
      <c r="IH740"/>
      <c r="II740"/>
      <c r="IJ740"/>
      <c r="IK740"/>
      <c r="IL740"/>
      <c r="IM740"/>
      <c r="IN740"/>
      <c r="IO740"/>
      <c r="IP740"/>
      <c r="IQ740"/>
      <c r="IR740"/>
      <c r="IS740"/>
      <c r="IT740"/>
      <c r="IU740"/>
      <c r="IV740"/>
    </row>
    <row r="741" spans="1:256" s="5" customFormat="1" hidden="1" outlineLevel="2" x14ac:dyDescent="0.2">
      <c r="A741" s="18"/>
      <c r="B741" s="18"/>
      <c r="C741" s="36"/>
      <c r="D741" s="485" t="s">
        <v>71</v>
      </c>
      <c r="E741" s="283">
        <v>0</v>
      </c>
      <c r="F741" s="38"/>
      <c r="G741" s="164"/>
      <c r="H741" s="164"/>
      <c r="I741" s="164"/>
      <c r="J741" s="164"/>
      <c r="K741" s="164"/>
      <c r="L741" s="164"/>
      <c r="M741" s="164"/>
      <c r="N741" s="164"/>
      <c r="O741" s="164"/>
      <c r="P741" s="164"/>
      <c r="Q741" s="164"/>
      <c r="R741" s="164"/>
      <c r="S741" s="164"/>
      <c r="T741" s="164"/>
      <c r="U741" s="164"/>
      <c r="V741" s="164"/>
      <c r="W741" s="164"/>
      <c r="X741" s="164"/>
      <c r="Y741" s="164"/>
      <c r="Z741" s="164"/>
      <c r="AA741" s="164"/>
      <c r="AB741" s="164"/>
      <c r="AC741" s="164"/>
      <c r="AD741" s="164"/>
      <c r="AE741" s="164"/>
      <c r="AF741" s="164"/>
      <c r="AG741" s="164"/>
      <c r="AH741" s="164"/>
      <c r="AI741" s="164"/>
      <c r="AJ741" s="164"/>
      <c r="AK741" s="164"/>
      <c r="AL741" s="164"/>
      <c r="AM741" s="164"/>
      <c r="AN741" s="164"/>
      <c r="AO741" s="164"/>
      <c r="AP741" s="164"/>
      <c r="AQ741" s="164"/>
      <c r="AR741" s="164"/>
      <c r="AS741" s="164"/>
      <c r="AT741" s="164"/>
      <c r="AU741" s="164"/>
      <c r="AV741" s="164"/>
      <c r="AW741" s="164"/>
      <c r="AX741" s="164"/>
      <c r="AY741" s="164"/>
      <c r="AZ741" s="164"/>
      <c r="BA741" s="164"/>
      <c r="BB741" s="164"/>
      <c r="BC741" s="164"/>
      <c r="BD741" s="164"/>
      <c r="BE741" s="164"/>
      <c r="BF741" s="164"/>
      <c r="BG741" s="164"/>
      <c r="BH741" s="164"/>
      <c r="BI741" s="164"/>
      <c r="BJ741" s="18"/>
      <c r="BK741" s="18"/>
      <c r="BL741"/>
      <c r="BM741"/>
      <c r="BN741"/>
      <c r="BO741"/>
      <c r="BP741"/>
      <c r="BQ741"/>
      <c r="BR741"/>
      <c r="BS741"/>
      <c r="BT741"/>
      <c r="BU741"/>
      <c r="BV741"/>
      <c r="BW741"/>
      <c r="BX741"/>
      <c r="BY741"/>
      <c r="BZ741"/>
      <c r="CA741"/>
      <c r="CB741"/>
      <c r="CC741"/>
      <c r="CD741"/>
      <c r="CE741"/>
      <c r="CF741"/>
      <c r="CG741"/>
      <c r="CH741"/>
      <c r="CI741"/>
      <c r="CJ741"/>
      <c r="CK741"/>
      <c r="CL741"/>
      <c r="CM741"/>
      <c r="CN741"/>
      <c r="CO741"/>
      <c r="CP741"/>
      <c r="CQ741"/>
      <c r="CR741"/>
      <c r="CS741"/>
      <c r="CT741"/>
      <c r="CU741"/>
      <c r="CV741"/>
      <c r="CW741"/>
      <c r="CX741"/>
      <c r="CY741"/>
      <c r="CZ741"/>
      <c r="DA741"/>
      <c r="DB741"/>
      <c r="DC741"/>
      <c r="DD741"/>
      <c r="DE741"/>
      <c r="DF741"/>
      <c r="DG741"/>
      <c r="DH741"/>
      <c r="DI741"/>
      <c r="DJ741"/>
      <c r="DK741"/>
      <c r="DL741"/>
      <c r="DM741"/>
      <c r="DN741"/>
      <c r="DO741"/>
      <c r="DP741"/>
      <c r="DQ741"/>
      <c r="DR741"/>
      <c r="DS741"/>
      <c r="DT741"/>
      <c r="DU741"/>
      <c r="DV741"/>
      <c r="DW741"/>
      <c r="DX741"/>
      <c r="DY741"/>
      <c r="DZ741"/>
      <c r="EA741"/>
      <c r="EB741"/>
      <c r="EC741"/>
      <c r="ED741"/>
      <c r="EE741"/>
      <c r="EF741"/>
      <c r="EG741"/>
      <c r="EH741"/>
      <c r="EI741"/>
      <c r="EJ741"/>
      <c r="EK741"/>
      <c r="EL741"/>
      <c r="EM741"/>
      <c r="EN741"/>
      <c r="EO741"/>
      <c r="EP741"/>
      <c r="EQ741"/>
      <c r="ER741"/>
      <c r="ES741"/>
      <c r="ET741"/>
      <c r="EU741"/>
      <c r="EV741"/>
      <c r="EW741"/>
      <c r="EX741"/>
      <c r="EY741"/>
      <c r="EZ741"/>
      <c r="FA741"/>
      <c r="FB741"/>
      <c r="FC741"/>
      <c r="FD741"/>
      <c r="FE741"/>
      <c r="FF741"/>
      <c r="FG741"/>
      <c r="FH741"/>
      <c r="FI741"/>
      <c r="FJ741"/>
      <c r="FK741"/>
      <c r="FL741"/>
      <c r="FM741"/>
      <c r="FN741"/>
      <c r="FO741"/>
      <c r="FP741"/>
      <c r="FQ741"/>
      <c r="FR741"/>
      <c r="FS741"/>
      <c r="FT741"/>
      <c r="FU741"/>
      <c r="FV741"/>
      <c r="FW741"/>
      <c r="FX741"/>
      <c r="FY741"/>
      <c r="FZ741"/>
      <c r="GA741"/>
      <c r="GB741"/>
      <c r="GC741"/>
      <c r="GD741"/>
      <c r="GE741"/>
      <c r="GF741"/>
      <c r="GG741"/>
      <c r="GH741"/>
      <c r="GI741"/>
      <c r="GJ741"/>
      <c r="GK741"/>
      <c r="GL741"/>
      <c r="GM741"/>
      <c r="GN741"/>
      <c r="GO741"/>
      <c r="GP741"/>
      <c r="GQ741"/>
      <c r="GR741"/>
      <c r="GS741"/>
      <c r="GT741"/>
      <c r="GU741"/>
      <c r="GV741"/>
      <c r="GW741"/>
      <c r="GX741"/>
      <c r="GY741"/>
      <c r="GZ741"/>
      <c r="HA741"/>
      <c r="HB741"/>
      <c r="HC741"/>
      <c r="HD741"/>
      <c r="HE741"/>
      <c r="HF741"/>
      <c r="HG741"/>
      <c r="HH741"/>
      <c r="HI741"/>
      <c r="HJ741"/>
      <c r="HK741"/>
      <c r="HL741"/>
      <c r="HM741"/>
      <c r="HN741"/>
      <c r="HO741"/>
      <c r="HP741"/>
      <c r="HQ741"/>
      <c r="HR741"/>
      <c r="HS741"/>
      <c r="HT741"/>
      <c r="HU741"/>
      <c r="HV741"/>
      <c r="HW741"/>
      <c r="HX741"/>
      <c r="HY741"/>
      <c r="HZ741"/>
      <c r="IA741"/>
      <c r="IB741"/>
      <c r="IC741"/>
      <c r="ID741"/>
      <c r="IE741"/>
      <c r="IF741"/>
      <c r="IG741"/>
      <c r="IH741"/>
      <c r="II741"/>
      <c r="IJ741"/>
      <c r="IK741"/>
      <c r="IL741"/>
      <c r="IM741"/>
      <c r="IN741"/>
      <c r="IO741"/>
      <c r="IP741"/>
      <c r="IQ741"/>
      <c r="IR741"/>
      <c r="IS741"/>
      <c r="IT741"/>
      <c r="IU741"/>
      <c r="IV741"/>
    </row>
    <row r="742" spans="1:256" s="5" customFormat="1" hidden="1" outlineLevel="2" x14ac:dyDescent="0.2">
      <c r="A742" s="18"/>
      <c r="B742" s="18"/>
      <c r="C742" s="36"/>
      <c r="D742" s="485"/>
      <c r="E742" s="283">
        <v>1</v>
      </c>
      <c r="F742" s="38"/>
      <c r="G742" s="305"/>
      <c r="H742" s="164">
        <f>IF(A21taxstdlife="n/a","n/a",IF(H$3&gt;(A21taxstdlife+$E742),((Input!$G$163+Input!$G$129)*$G$7)-SUM($G742:G742),((Input!$G$163+Input!$G$129)*$G$7)/A21taxstdlife))</f>
        <v>0.12503061775782287</v>
      </c>
      <c r="I742" s="164">
        <f>IF(A21taxstdlife="n/a","n/a",IF(I$3&gt;(A21taxstdlife+$E742),((Input!$G$163+Input!$G$129)*$G$7)-SUM($G742:H742),((Input!$G$163+Input!$G$129)*$G$7)/A21taxstdlife))</f>
        <v>0.12503061775782287</v>
      </c>
      <c r="J742" s="164">
        <f>IF(A21taxstdlife="n/a","n/a",IF(J$3&gt;(A21taxstdlife+$E742),((Input!$G$163+Input!$G$129)*$G$7)-SUM($G742:I742),((Input!$G$163+Input!$G$129)*$G$7)/A21taxstdlife))</f>
        <v>0.12503061775782287</v>
      </c>
      <c r="K742" s="164">
        <f>IF(A21taxstdlife="n/a","n/a",IF(K$3&gt;(A21taxstdlife+$E742),((Input!$G$163+Input!$G$129)*$G$7)-SUM($G742:J742),((Input!$G$163+Input!$G$129)*$G$7)/A21taxstdlife))</f>
        <v>0.12503061775782287</v>
      </c>
      <c r="L742" s="164">
        <f>IF(A21taxstdlife="n/a","n/a",IF(L$3&gt;(A21taxstdlife+$E742),((Input!$G$163+Input!$G$129)*$G$7)-SUM($G742:K742),((Input!$G$163+Input!$G$129)*$G$7)/A21taxstdlife))</f>
        <v>0.12503061775782287</v>
      </c>
      <c r="M742" s="164">
        <f>IF(A21taxstdlife="n/a","n/a",IF(M$3&gt;(A21taxstdlife+$E742),((Input!$G$163+Input!$G$129)*$G$7)-SUM($G742:L742),((Input!$G$163+Input!$G$129)*$G$7)/A21taxstdlife))</f>
        <v>0.12503061775782287</v>
      </c>
      <c r="N742" s="164">
        <f>IF(A21taxstdlife="n/a","n/a",IF(N$3&gt;(A21taxstdlife+$E742),((Input!$G$163+Input!$G$129)*$G$7)-SUM($G742:M742),((Input!$G$163+Input!$G$129)*$G$7)/A21taxstdlife))</f>
        <v>0.12503061775782287</v>
      </c>
      <c r="O742" s="164">
        <f>IF(A21taxstdlife="n/a","n/a",IF(O$3&gt;(A21taxstdlife+$E742),((Input!$G$163+Input!$G$129)*$G$7)-SUM($G742:N742),((Input!$G$163+Input!$G$129)*$G$7)/A21taxstdlife))</f>
        <v>0.12503061775782287</v>
      </c>
      <c r="P742" s="164">
        <f>IF(A21taxstdlife="n/a","n/a",IF(P$3&gt;(A21taxstdlife+$E742),((Input!$G$163+Input!$G$129)*$G$7)-SUM($G742:O742),((Input!$G$163+Input!$G$129)*$G$7)/A21taxstdlife))</f>
        <v>0.12503061775782287</v>
      </c>
      <c r="Q742" s="164">
        <f>IF(A21taxstdlife="n/a","n/a",IF(Q$3&gt;(A21taxstdlife+$E742),((Input!$G$163+Input!$G$129)*$G$7)-SUM($G742:P742),((Input!$G$163+Input!$G$129)*$G$7)/A21taxstdlife))</f>
        <v>0.12503061775782287</v>
      </c>
      <c r="R742" s="164">
        <f>IF(A21taxstdlife="n/a","n/a",IF(R$3&gt;(A21taxstdlife+$E742),((Input!$G$163+Input!$G$129)*$G$7)-SUM($G742:Q742),((Input!$G$163+Input!$G$129)*$G$7)/A21taxstdlife))</f>
        <v>0.12503061775782287</v>
      </c>
      <c r="S742" s="164">
        <f>IF(A21taxstdlife="n/a","n/a",IF(S$3&gt;(A21taxstdlife+$E742),((Input!$G$163+Input!$G$129)*$G$7)-SUM($G742:R742),((Input!$G$163+Input!$G$129)*$G$7)/A21taxstdlife))</f>
        <v>0.12503061775782287</v>
      </c>
      <c r="T742" s="164">
        <f>IF(A21taxstdlife="n/a","n/a",IF(T$3&gt;(A21taxstdlife+$E742),((Input!$G$163+Input!$G$129)*$G$7)-SUM($G742:S742),((Input!$G$163+Input!$G$129)*$G$7)/A21taxstdlife))</f>
        <v>0.12503061775782287</v>
      </c>
      <c r="U742" s="164">
        <f>IF(A21taxstdlife="n/a","n/a",IF(U$3&gt;(A21taxstdlife+$E742),((Input!$G$163+Input!$G$129)*$G$7)-SUM($G742:T742),((Input!$G$163+Input!$G$129)*$G$7)/A21taxstdlife))</f>
        <v>0.12503061775782287</v>
      </c>
      <c r="V742" s="164">
        <f>IF(A21taxstdlife="n/a","n/a",IF(V$3&gt;(A21taxstdlife+$E742),((Input!$G$163+Input!$G$129)*$G$7)-SUM($G742:U742),((Input!$G$163+Input!$G$129)*$G$7)/A21taxstdlife))</f>
        <v>0.12503061775782287</v>
      </c>
      <c r="W742" s="164">
        <f>IF(A21taxstdlife="n/a","n/a",IF(W$3&gt;(A21taxstdlife+$E742),((Input!$G$163+Input!$G$129)*$G$7)-SUM($G742:V742),((Input!$G$163+Input!$G$129)*$G$7)/A21taxstdlife))</f>
        <v>0.12503061775782287</v>
      </c>
      <c r="X742" s="164">
        <f>IF(A21taxstdlife="n/a","n/a",IF(X$3&gt;(A21taxstdlife+$E742),((Input!$G$163+Input!$G$129)*$G$7)-SUM($G742:W742),((Input!$G$163+Input!$G$129)*$G$7)/A21taxstdlife))</f>
        <v>0.12503061775782287</v>
      </c>
      <c r="Y742" s="164">
        <f>IF(A21taxstdlife="n/a","n/a",IF(Y$3&gt;(A21taxstdlife+$E742),((Input!$G$163+Input!$G$129)*$G$7)-SUM($G742:X742),((Input!$G$163+Input!$G$129)*$G$7)/A21taxstdlife))</f>
        <v>0.12503061775782287</v>
      </c>
      <c r="Z742" s="164">
        <f>IF(A21taxstdlife="n/a","n/a",IF(Z$3&gt;(A21taxstdlife+$E742),((Input!$G$163+Input!$G$129)*$G$7)-SUM($G742:Y742),((Input!$G$163+Input!$G$129)*$G$7)/A21taxstdlife))</f>
        <v>0.12503061775782287</v>
      </c>
      <c r="AA742" s="164">
        <f>IF(A21taxstdlife="n/a","n/a",IF(AA$3&gt;(A21taxstdlife+$E742),((Input!$G$163+Input!$G$129)*$G$7)-SUM($G742:Z742),((Input!$G$163+Input!$G$129)*$G$7)/A21taxstdlife))</f>
        <v>0.12503061775782287</v>
      </c>
      <c r="AB742" s="164">
        <f>IF(A21taxstdlife="n/a","n/a",IF(AB$3&gt;(A21taxstdlife+$E742),((Input!$G$163+Input!$G$129)*$G$7)-SUM($G742:AA742),((Input!$G$163+Input!$G$129)*$G$7)/A21taxstdlife))</f>
        <v>0.12503061775782287</v>
      </c>
      <c r="AC742" s="164">
        <f>IF(A21taxstdlife="n/a","n/a",IF(AC$3&gt;(A21taxstdlife+$E742),((Input!$G$163+Input!$G$129)*$G$7)-SUM($G742:AB742),((Input!$G$163+Input!$G$129)*$G$7)/A21taxstdlife))</f>
        <v>0.12503061775782287</v>
      </c>
      <c r="AD742" s="164">
        <f>IF(A21taxstdlife="n/a","n/a",IF(AD$3&gt;(A21taxstdlife+$E742),((Input!$G$163+Input!$G$129)*$G$7)-SUM($G742:AC742),((Input!$G$163+Input!$G$129)*$G$7)/A21taxstdlife))</f>
        <v>0.12503061775782287</v>
      </c>
      <c r="AE742" s="164">
        <f>IF(A21taxstdlife="n/a","n/a",IF(AE$3&gt;(A21taxstdlife+$E742),((Input!$G$163+Input!$G$129)*$G$7)-SUM($G742:AD742),((Input!$G$163+Input!$G$129)*$G$7)/A21taxstdlife))</f>
        <v>0.12503061775782287</v>
      </c>
      <c r="AF742" s="164">
        <f>IF(A21taxstdlife="n/a","n/a",IF(AF$3&gt;(A21taxstdlife+$E742),((Input!$G$163+Input!$G$129)*$G$7)-SUM($G742:AE742),((Input!$G$163+Input!$G$129)*$G$7)/A21taxstdlife))</f>
        <v>0.12503061775782287</v>
      </c>
      <c r="AG742" s="164">
        <f>IF(A21taxstdlife="n/a","n/a",IF(AG$3&gt;(A21taxstdlife+$E742),((Input!$G$163+Input!$G$129)*$G$7)-SUM($G742:AF742),((Input!$G$163+Input!$G$129)*$G$7)/A21taxstdlife))</f>
        <v>0.12503061775782287</v>
      </c>
      <c r="AH742" s="164">
        <f>IF(A21taxstdlife="n/a","n/a",IF(AH$3&gt;(A21taxstdlife+$E742),((Input!$G$163+Input!$G$129)*$G$7)-SUM($G742:AG742),((Input!$G$163+Input!$G$129)*$G$7)/A21taxstdlife))</f>
        <v>0.12503061775782287</v>
      </c>
      <c r="AI742" s="164">
        <f>IF(A21taxstdlife="n/a","n/a",IF(AI$3&gt;(A21taxstdlife+$E742),((Input!$G$163+Input!$G$129)*$G$7)-SUM($G742:AH742),((Input!$G$163+Input!$G$129)*$G$7)/A21taxstdlife))</f>
        <v>0.12503061775782287</v>
      </c>
      <c r="AJ742" s="164">
        <f>IF(A21taxstdlife="n/a","n/a",IF(AJ$3&gt;(A21taxstdlife+$E742),((Input!$G$163+Input!$G$129)*$G$7)-SUM($G742:AI742),((Input!$G$163+Input!$G$129)*$G$7)/A21taxstdlife))</f>
        <v>0.12503061775782287</v>
      </c>
      <c r="AK742" s="164">
        <f>IF(A21taxstdlife="n/a","n/a",IF(AK$3&gt;(A21taxstdlife+$E742),((Input!$G$163+Input!$G$129)*$G$7)-SUM($G742:AJ742),((Input!$G$163+Input!$G$129)*$G$7)/A21taxstdlife))</f>
        <v>0.12503061775782287</v>
      </c>
      <c r="AL742" s="164">
        <f>IF(A21taxstdlife="n/a","n/a",IF(AL$3&gt;(A21taxstdlife+$E742),((Input!$G$163+Input!$G$129)*$G$7)-SUM($G742:AK742),((Input!$G$163+Input!$G$129)*$G$7)/A21taxstdlife))</f>
        <v>0.12503061775782287</v>
      </c>
      <c r="AM742" s="164">
        <f>IF(A21taxstdlife="n/a","n/a",IF(AM$3&gt;(A21taxstdlife+$E742),((Input!$G$163+Input!$G$129)*$G$7)-SUM($G742:AL742),((Input!$G$163+Input!$G$129)*$G$7)/A21taxstdlife))</f>
        <v>0.12503061775782287</v>
      </c>
      <c r="AN742" s="164">
        <f>IF(A21taxstdlife="n/a","n/a",IF(AN$3&gt;(A21taxstdlife+$E742),((Input!$G$163+Input!$G$129)*$G$7)-SUM($G742:AM742),((Input!$G$163+Input!$G$129)*$G$7)/A21taxstdlife))</f>
        <v>0.12503061775782287</v>
      </c>
      <c r="AO742" s="164">
        <f>IF(A21taxstdlife="n/a","n/a",IF(AO$3&gt;(A21taxstdlife+$E742),((Input!$G$163+Input!$G$129)*$G$7)-SUM($G742:AN742),((Input!$G$163+Input!$G$129)*$G$7)/A21taxstdlife))</f>
        <v>0.12503061775782287</v>
      </c>
      <c r="AP742" s="164">
        <f>IF(A21taxstdlife="n/a","n/a",IF(AP$3&gt;(A21taxstdlife+$E742),((Input!$G$163+Input!$G$129)*$G$7)-SUM($G742:AO742),((Input!$G$163+Input!$G$129)*$G$7)/A21taxstdlife))</f>
        <v>0.12503061775782287</v>
      </c>
      <c r="AQ742" s="164">
        <f>IF(A21taxstdlife="n/a","n/a",IF(AQ$3&gt;(A21taxstdlife+$E742),((Input!$G$163+Input!$G$129)*$G$7)-SUM($G742:AP742),((Input!$G$163+Input!$G$129)*$G$7)/A21taxstdlife))</f>
        <v>0.12503061775782287</v>
      </c>
      <c r="AR742" s="164">
        <f>IF(A21taxstdlife="n/a","n/a",IF(AR$3&gt;(A21taxstdlife+$E742),((Input!$G$163+Input!$G$129)*$G$7)-SUM($G742:AQ742),((Input!$G$163+Input!$G$129)*$G$7)/A21taxstdlife))</f>
        <v>0.12503061775782287</v>
      </c>
      <c r="AS742" s="164">
        <f>IF(A21taxstdlife="n/a","n/a",IF(AS$3&gt;(A21taxstdlife+$E742),((Input!$G$163+Input!$G$129)*$G$7)-SUM($G742:AR742),((Input!$G$163+Input!$G$129)*$G$7)/A21taxstdlife))</f>
        <v>0.12503061775782287</v>
      </c>
      <c r="AT742" s="164">
        <f>IF(A21taxstdlife="n/a","n/a",IF(AT$3&gt;(A21taxstdlife+$E742),((Input!$G$163+Input!$G$129)*$G$7)-SUM($G742:AS742),((Input!$G$163+Input!$G$129)*$G$7)/A21taxstdlife))</f>
        <v>0.12503061775782287</v>
      </c>
      <c r="AU742" s="164">
        <f>IF(A21taxstdlife="n/a","n/a",IF(AU$3&gt;(A21taxstdlife+$E742),((Input!$G$163+Input!$G$129)*$G$7)-SUM($G742:AT742),((Input!$G$163+Input!$G$129)*$G$7)/A21taxstdlife))</f>
        <v>0.12503061775782287</v>
      </c>
      <c r="AV742" s="164">
        <f>IF(A21taxstdlife="n/a","n/a",IF(AV$3&gt;(A21taxstdlife+$E742),((Input!$G$163+Input!$G$129)*$G$7)-SUM($G742:AU742),((Input!$G$163+Input!$G$129)*$G$7)/A21taxstdlife))</f>
        <v>3.5527136788005009E-15</v>
      </c>
      <c r="AW742" s="164">
        <f>IF(A21taxstdlife="n/a","n/a",IF(AW$3&gt;(A21taxstdlife+$E742),((Input!$G$163+Input!$G$129)*$G$7)-SUM($G742:AV742),((Input!$G$163+Input!$G$129)*$G$7)/A21taxstdlife))</f>
        <v>0</v>
      </c>
      <c r="AX742" s="164">
        <f>IF(A21taxstdlife="n/a","n/a",IF(AX$3&gt;(A21taxstdlife+$E742),((Input!$G$163+Input!$G$129)*$G$7)-SUM($G742:AW742),((Input!$G$163+Input!$G$129)*$G$7)/A21taxstdlife))</f>
        <v>0</v>
      </c>
      <c r="AY742" s="164">
        <f>IF(A21taxstdlife="n/a","n/a",IF(AY$3&gt;(A21taxstdlife+$E742),((Input!$G$163+Input!$G$129)*$G$7)-SUM($G742:AX742),((Input!$G$163+Input!$G$129)*$G$7)/A21taxstdlife))</f>
        <v>0</v>
      </c>
      <c r="AZ742" s="164">
        <f>IF(A21taxstdlife="n/a","n/a",IF(AZ$3&gt;(A21taxstdlife+$E742),((Input!$G$163+Input!$G$129)*$G$7)-SUM($G742:AY742),((Input!$G$163+Input!$G$129)*$G$7)/A21taxstdlife))</f>
        <v>0</v>
      </c>
      <c r="BA742" s="164">
        <f>IF(A21taxstdlife="n/a","n/a",IF(BA$3&gt;(A21taxstdlife+$E742),((Input!$G$163+Input!$G$129)*$G$7)-SUM($G742:AZ742),((Input!$G$163+Input!$G$129)*$G$7)/A21taxstdlife))</f>
        <v>0</v>
      </c>
      <c r="BB742" s="164">
        <f>IF(A21taxstdlife="n/a","n/a",IF(BB$3&gt;(A21taxstdlife+$E742),((Input!$G$163+Input!$G$129)*$G$7)-SUM($G742:BA742),((Input!$G$163+Input!$G$129)*$G$7)/A21taxstdlife))</f>
        <v>0</v>
      </c>
      <c r="BC742" s="164">
        <f>IF(A21taxstdlife="n/a","n/a",IF(BC$3&gt;(A21taxstdlife+$E742),((Input!$G$163+Input!$G$129)*$G$7)-SUM($G742:BB742),((Input!$G$163+Input!$G$129)*$G$7)/A21taxstdlife))</f>
        <v>0</v>
      </c>
      <c r="BD742" s="164">
        <f>IF(A21taxstdlife="n/a","n/a",IF(BD$3&gt;(A21taxstdlife+$E742),((Input!$G$163+Input!$G$129)*$G$7)-SUM($G742:BC742),((Input!$G$163+Input!$G$129)*$G$7)/A21taxstdlife))</f>
        <v>0</v>
      </c>
      <c r="BE742" s="164">
        <f>IF(A21taxstdlife="n/a","n/a",IF(BE$3&gt;(A21taxstdlife+$E742),((Input!$G$163+Input!$G$129)*$G$7)-SUM($G742:BD742),((Input!$G$163+Input!$G$129)*$G$7)/A21taxstdlife))</f>
        <v>0</v>
      </c>
      <c r="BF742" s="164">
        <f>IF(A21taxstdlife="n/a","n/a",IF(BF$3&gt;(A21taxstdlife+$E742),((Input!$G$163+Input!$G$129)*$G$7)-SUM($G742:BE742),((Input!$G$163+Input!$G$129)*$G$7)/A21taxstdlife))</f>
        <v>0</v>
      </c>
      <c r="BG742" s="164">
        <f>IF(A21taxstdlife="n/a","n/a",IF(BG$3&gt;(A21taxstdlife+$E742),((Input!$G$163+Input!$G$129)*$G$7)-SUM($G742:BF742),((Input!$G$163+Input!$G$129)*$G$7)/A21taxstdlife))</f>
        <v>0</v>
      </c>
      <c r="BH742" s="164">
        <f>IF(A21taxstdlife="n/a","n/a",IF(BH$3&gt;(A21taxstdlife+$E742),((Input!$G$163+Input!$G$129)*$G$7)-SUM($G742:BG742),((Input!$G$163+Input!$G$129)*$G$7)/A21taxstdlife))</f>
        <v>0</v>
      </c>
      <c r="BI742" s="164">
        <f>IF(A21taxstdlife="n/a","n/a",IF(BI$3&gt;(A21taxstdlife+$E742),((Input!$G$163+Input!$G$129)*$G$7)-SUM($G742:BH742),((Input!$G$163+Input!$G$129)*$G$7)/A21taxstdlife))</f>
        <v>0</v>
      </c>
      <c r="BJ742" s="18"/>
      <c r="BK742" s="18"/>
      <c r="BL742"/>
      <c r="BM742"/>
      <c r="BN742"/>
      <c r="BO742"/>
      <c r="BP742"/>
      <c r="BQ742"/>
      <c r="BR742"/>
      <c r="BS742"/>
      <c r="BT742"/>
      <c r="BU742"/>
      <c r="BV742"/>
      <c r="BW742"/>
      <c r="BX742"/>
      <c r="BY742"/>
      <c r="BZ742"/>
      <c r="CA742"/>
      <c r="CB742"/>
      <c r="CC742"/>
      <c r="CD742"/>
      <c r="CE742"/>
      <c r="CF742"/>
      <c r="CG742"/>
      <c r="CH742"/>
      <c r="CI742"/>
      <c r="CJ742"/>
      <c r="CK742"/>
      <c r="CL742"/>
      <c r="CM742"/>
      <c r="CN742"/>
      <c r="CO742"/>
      <c r="CP742"/>
      <c r="CQ742"/>
      <c r="CR742"/>
      <c r="CS742"/>
      <c r="CT742"/>
      <c r="CU742"/>
      <c r="CV742"/>
      <c r="CW742"/>
      <c r="CX742"/>
      <c r="CY742"/>
      <c r="CZ742"/>
      <c r="DA742"/>
      <c r="DB742"/>
      <c r="DC742"/>
      <c r="DD742"/>
      <c r="DE742"/>
      <c r="DF742"/>
      <c r="DG742"/>
      <c r="DH742"/>
      <c r="DI742"/>
      <c r="DJ742"/>
      <c r="DK742"/>
      <c r="DL742"/>
      <c r="DM742"/>
      <c r="DN742"/>
      <c r="DO742"/>
      <c r="DP742"/>
      <c r="DQ742"/>
      <c r="DR742"/>
      <c r="DS742"/>
      <c r="DT742"/>
      <c r="DU742"/>
      <c r="DV742"/>
      <c r="DW742"/>
      <c r="DX742"/>
      <c r="DY742"/>
      <c r="DZ742"/>
      <c r="EA742"/>
      <c r="EB742"/>
      <c r="EC742"/>
      <c r="ED742"/>
      <c r="EE742"/>
      <c r="EF742"/>
      <c r="EG742"/>
      <c r="EH742"/>
      <c r="EI742"/>
      <c r="EJ742"/>
      <c r="EK742"/>
      <c r="EL742"/>
      <c r="EM742"/>
      <c r="EN742"/>
      <c r="EO742"/>
      <c r="EP742"/>
      <c r="EQ742"/>
      <c r="ER742"/>
      <c r="ES742"/>
      <c r="ET742"/>
      <c r="EU742"/>
      <c r="EV742"/>
      <c r="EW742"/>
      <c r="EX742"/>
      <c r="EY742"/>
      <c r="EZ742"/>
      <c r="FA742"/>
      <c r="FB742"/>
      <c r="FC742"/>
      <c r="FD742"/>
      <c r="FE742"/>
      <c r="FF742"/>
      <c r="FG742"/>
      <c r="FH742"/>
      <c r="FI742"/>
      <c r="FJ742"/>
      <c r="FK742"/>
      <c r="FL742"/>
      <c r="FM742"/>
      <c r="FN742"/>
      <c r="FO742"/>
      <c r="FP742"/>
      <c r="FQ742"/>
      <c r="FR742"/>
      <c r="FS742"/>
      <c r="FT742"/>
      <c r="FU742"/>
      <c r="FV742"/>
      <c r="FW742"/>
      <c r="FX742"/>
      <c r="FY742"/>
      <c r="FZ742"/>
      <c r="GA742"/>
      <c r="GB742"/>
      <c r="GC742"/>
      <c r="GD742"/>
      <c r="GE742"/>
      <c r="GF742"/>
      <c r="GG742"/>
      <c r="GH742"/>
      <c r="GI742"/>
      <c r="GJ742"/>
      <c r="GK742"/>
      <c r="GL742"/>
      <c r="GM742"/>
      <c r="GN742"/>
      <c r="GO742"/>
      <c r="GP742"/>
      <c r="GQ742"/>
      <c r="GR742"/>
      <c r="GS742"/>
      <c r="GT742"/>
      <c r="GU742"/>
      <c r="GV742"/>
      <c r="GW742"/>
      <c r="GX742"/>
      <c r="GY742"/>
      <c r="GZ742"/>
      <c r="HA742"/>
      <c r="HB742"/>
      <c r="HC742"/>
      <c r="HD742"/>
      <c r="HE742"/>
      <c r="HF742"/>
      <c r="HG742"/>
      <c r="HH742"/>
      <c r="HI742"/>
      <c r="HJ742"/>
      <c r="HK742"/>
      <c r="HL742"/>
      <c r="HM742"/>
      <c r="HN742"/>
      <c r="HO742"/>
      <c r="HP742"/>
      <c r="HQ742"/>
      <c r="HR742"/>
      <c r="HS742"/>
      <c r="HT742"/>
      <c r="HU742"/>
      <c r="HV742"/>
      <c r="HW742"/>
      <c r="HX742"/>
      <c r="HY742"/>
      <c r="HZ742"/>
      <c r="IA742"/>
      <c r="IB742"/>
      <c r="IC742"/>
      <c r="ID742"/>
      <c r="IE742"/>
      <c r="IF742"/>
      <c r="IG742"/>
      <c r="IH742"/>
      <c r="II742"/>
      <c r="IJ742"/>
      <c r="IK742"/>
      <c r="IL742"/>
      <c r="IM742"/>
      <c r="IN742"/>
      <c r="IO742"/>
      <c r="IP742"/>
      <c r="IQ742"/>
      <c r="IR742"/>
      <c r="IS742"/>
      <c r="IT742"/>
      <c r="IU742"/>
      <c r="IV742"/>
    </row>
    <row r="743" spans="1:256" s="5" customFormat="1" hidden="1" outlineLevel="2" x14ac:dyDescent="0.2">
      <c r="A743" s="18"/>
      <c r="B743" s="18"/>
      <c r="C743" s="36"/>
      <c r="D743" s="485"/>
      <c r="E743" s="283">
        <v>2</v>
      </c>
      <c r="F743" s="38"/>
      <c r="G743" s="306"/>
      <c r="H743" s="307"/>
      <c r="I743" s="164">
        <f>IF(A21taxstdlife="n/a","n/a",IF(I$3&gt;(A21taxstdlife+$E743),((Input!$H$163+Input!$H$129)*$H$7)-SUM($H743:H743),((Input!$H$163+Input!$H$129)*$H$7)/A21taxstdlife))</f>
        <v>0.22996002151605516</v>
      </c>
      <c r="J743" s="164">
        <f>IF(A21taxstdlife="n/a","n/a",IF(J$3&gt;(A21taxstdlife+$E743),((Input!$H$163+Input!$H$129)*$H$7)-SUM($H743:I743),((Input!$H$163+Input!$H$129)*$H$7)/A21taxstdlife))</f>
        <v>0.22996002151605516</v>
      </c>
      <c r="K743" s="164">
        <f>IF(A21taxstdlife="n/a","n/a",IF(K$3&gt;(A21taxstdlife+$E743),((Input!$H$163+Input!$H$129)*$H$7)-SUM($H743:J743),((Input!$H$163+Input!$H$129)*$H$7)/A21taxstdlife))</f>
        <v>0.22996002151605516</v>
      </c>
      <c r="L743" s="164">
        <f>IF(A21taxstdlife="n/a","n/a",IF(L$3&gt;(A21taxstdlife+$E743),((Input!$H$163+Input!$H$129)*$H$7)-SUM($H743:K743),((Input!$H$163+Input!$H$129)*$H$7)/A21taxstdlife))</f>
        <v>0.22996002151605516</v>
      </c>
      <c r="M743" s="164">
        <f>IF(A21taxstdlife="n/a","n/a",IF(M$3&gt;(A21taxstdlife+$E743),((Input!$H$163+Input!$H$129)*$H$7)-SUM($H743:L743),((Input!$H$163+Input!$H$129)*$H$7)/A21taxstdlife))</f>
        <v>0.22996002151605516</v>
      </c>
      <c r="N743" s="164">
        <f>IF(A21taxstdlife="n/a","n/a",IF(N$3&gt;(A21taxstdlife+$E743),((Input!$H$163+Input!$H$129)*$H$7)-SUM($H743:M743),((Input!$H$163+Input!$H$129)*$H$7)/A21taxstdlife))</f>
        <v>0.22996002151605516</v>
      </c>
      <c r="O743" s="164">
        <f>IF(A21taxstdlife="n/a","n/a",IF(O$3&gt;(A21taxstdlife+$E743),((Input!$H$163+Input!$H$129)*$H$7)-SUM($H743:N743),((Input!$H$163+Input!$H$129)*$H$7)/A21taxstdlife))</f>
        <v>0.22996002151605516</v>
      </c>
      <c r="P743" s="164">
        <f>IF(A21taxstdlife="n/a","n/a",IF(P$3&gt;(A21taxstdlife+$E743),((Input!$H$163+Input!$H$129)*$H$7)-SUM($H743:O743),((Input!$H$163+Input!$H$129)*$H$7)/A21taxstdlife))</f>
        <v>0.22996002151605516</v>
      </c>
      <c r="Q743" s="164">
        <f>IF(A21taxstdlife="n/a","n/a",IF(Q$3&gt;(A21taxstdlife+$E743),((Input!$H$163+Input!$H$129)*$H$7)-SUM($H743:P743),((Input!$H$163+Input!$H$129)*$H$7)/A21taxstdlife))</f>
        <v>0.22996002151605516</v>
      </c>
      <c r="R743" s="164">
        <f>IF(A21taxstdlife="n/a","n/a",IF(R$3&gt;(A21taxstdlife+$E743),((Input!$H$163+Input!$H$129)*$H$7)-SUM($H743:Q743),((Input!$H$163+Input!$H$129)*$H$7)/A21taxstdlife))</f>
        <v>0.22996002151605516</v>
      </c>
      <c r="S743" s="164">
        <f>IF(A21taxstdlife="n/a","n/a",IF(S$3&gt;(A21taxstdlife+$E743),((Input!$H$163+Input!$H$129)*$H$7)-SUM($H743:R743),((Input!$H$163+Input!$H$129)*$H$7)/A21taxstdlife))</f>
        <v>0.22996002151605516</v>
      </c>
      <c r="T743" s="164">
        <f>IF(A21taxstdlife="n/a","n/a",IF(T$3&gt;(A21taxstdlife+$E743),((Input!$H$163+Input!$H$129)*$H$7)-SUM($H743:S743),((Input!$H$163+Input!$H$129)*$H$7)/A21taxstdlife))</f>
        <v>0.22996002151605516</v>
      </c>
      <c r="U743" s="164">
        <f>IF(A21taxstdlife="n/a","n/a",IF(U$3&gt;(A21taxstdlife+$E743),((Input!$H$163+Input!$H$129)*$H$7)-SUM($H743:T743),((Input!$H$163+Input!$H$129)*$H$7)/A21taxstdlife))</f>
        <v>0.22996002151605516</v>
      </c>
      <c r="V743" s="164">
        <f>IF(A21taxstdlife="n/a","n/a",IF(V$3&gt;(A21taxstdlife+$E743),((Input!$H$163+Input!$H$129)*$H$7)-SUM($H743:U743),((Input!$H$163+Input!$H$129)*$H$7)/A21taxstdlife))</f>
        <v>0.22996002151605516</v>
      </c>
      <c r="W743" s="164">
        <f>IF(A21taxstdlife="n/a","n/a",IF(W$3&gt;(A21taxstdlife+$E743),((Input!$H$163+Input!$H$129)*$H$7)-SUM($H743:V743),((Input!$H$163+Input!$H$129)*$H$7)/A21taxstdlife))</f>
        <v>0.22996002151605516</v>
      </c>
      <c r="X743" s="164">
        <f>IF(A21taxstdlife="n/a","n/a",IF(X$3&gt;(A21taxstdlife+$E743),((Input!$H$163+Input!$H$129)*$H$7)-SUM($H743:W743),((Input!$H$163+Input!$H$129)*$H$7)/A21taxstdlife))</f>
        <v>0.22996002151605516</v>
      </c>
      <c r="Y743" s="164">
        <f>IF(A21taxstdlife="n/a","n/a",IF(Y$3&gt;(A21taxstdlife+$E743),((Input!$H$163+Input!$H$129)*$H$7)-SUM($H743:X743),((Input!$H$163+Input!$H$129)*$H$7)/A21taxstdlife))</f>
        <v>0.22996002151605516</v>
      </c>
      <c r="Z743" s="164">
        <f>IF(A21taxstdlife="n/a","n/a",IF(Z$3&gt;(A21taxstdlife+$E743),((Input!$H$163+Input!$H$129)*$H$7)-SUM($H743:Y743),((Input!$H$163+Input!$H$129)*$H$7)/A21taxstdlife))</f>
        <v>0.22996002151605516</v>
      </c>
      <c r="AA743" s="164">
        <f>IF(A21taxstdlife="n/a","n/a",IF(AA$3&gt;(A21taxstdlife+$E743),((Input!$H$163+Input!$H$129)*$H$7)-SUM($H743:Z743),((Input!$H$163+Input!$H$129)*$H$7)/A21taxstdlife))</f>
        <v>0.22996002151605516</v>
      </c>
      <c r="AB743" s="164">
        <f>IF(A21taxstdlife="n/a","n/a",IF(AB$3&gt;(A21taxstdlife+$E743),((Input!$H$163+Input!$H$129)*$H$7)-SUM($H743:AA743),((Input!$H$163+Input!$H$129)*$H$7)/A21taxstdlife))</f>
        <v>0.22996002151605516</v>
      </c>
      <c r="AC743" s="164">
        <f>IF(A21taxstdlife="n/a","n/a",IF(AC$3&gt;(A21taxstdlife+$E743),((Input!$H$163+Input!$H$129)*$H$7)-SUM($H743:AB743),((Input!$H$163+Input!$H$129)*$H$7)/A21taxstdlife))</f>
        <v>0.22996002151605516</v>
      </c>
      <c r="AD743" s="164">
        <f>IF(A21taxstdlife="n/a","n/a",IF(AD$3&gt;(A21taxstdlife+$E743),((Input!$H$163+Input!$H$129)*$H$7)-SUM($H743:AC743),((Input!$H$163+Input!$H$129)*$H$7)/A21taxstdlife))</f>
        <v>0.22996002151605516</v>
      </c>
      <c r="AE743" s="164">
        <f>IF(A21taxstdlife="n/a","n/a",IF(AE$3&gt;(A21taxstdlife+$E743),((Input!$H$163+Input!$H$129)*$H$7)-SUM($H743:AD743),((Input!$H$163+Input!$H$129)*$H$7)/A21taxstdlife))</f>
        <v>0.22996002151605516</v>
      </c>
      <c r="AF743" s="164">
        <f>IF(A21taxstdlife="n/a","n/a",IF(AF$3&gt;(A21taxstdlife+$E743),((Input!$H$163+Input!$H$129)*$H$7)-SUM($H743:AE743),((Input!$H$163+Input!$H$129)*$H$7)/A21taxstdlife))</f>
        <v>0.22996002151605516</v>
      </c>
      <c r="AG743" s="164">
        <f>IF(A21taxstdlife="n/a","n/a",IF(AG$3&gt;(A21taxstdlife+$E743),((Input!$H$163+Input!$H$129)*$H$7)-SUM($H743:AF743),((Input!$H$163+Input!$H$129)*$H$7)/A21taxstdlife))</f>
        <v>0.22996002151605516</v>
      </c>
      <c r="AH743" s="164">
        <f>IF(A21taxstdlife="n/a","n/a",IF(AH$3&gt;(A21taxstdlife+$E743),((Input!$H$163+Input!$H$129)*$H$7)-SUM($H743:AG743),((Input!$H$163+Input!$H$129)*$H$7)/A21taxstdlife))</f>
        <v>0.22996002151605516</v>
      </c>
      <c r="AI743" s="164">
        <f>IF(A21taxstdlife="n/a","n/a",IF(AI$3&gt;(A21taxstdlife+$E743),((Input!$H$163+Input!$H$129)*$H$7)-SUM($H743:AH743),((Input!$H$163+Input!$H$129)*$H$7)/A21taxstdlife))</f>
        <v>0.22996002151605516</v>
      </c>
      <c r="AJ743" s="164">
        <f>IF(A21taxstdlife="n/a","n/a",IF(AJ$3&gt;(A21taxstdlife+$E743),((Input!$H$163+Input!$H$129)*$H$7)-SUM($H743:AI743),((Input!$H$163+Input!$H$129)*$H$7)/A21taxstdlife))</f>
        <v>0.22996002151605516</v>
      </c>
      <c r="AK743" s="164">
        <f>IF(A21taxstdlife="n/a","n/a",IF(AK$3&gt;(A21taxstdlife+$E743),((Input!$H$163+Input!$H$129)*$H$7)-SUM($H743:AJ743),((Input!$H$163+Input!$H$129)*$H$7)/A21taxstdlife))</f>
        <v>0.22996002151605516</v>
      </c>
      <c r="AL743" s="164">
        <f>IF(A21taxstdlife="n/a","n/a",IF(AL$3&gt;(A21taxstdlife+$E743),((Input!$H$163+Input!$H$129)*$H$7)-SUM($H743:AK743),((Input!$H$163+Input!$H$129)*$H$7)/A21taxstdlife))</f>
        <v>0.22996002151605516</v>
      </c>
      <c r="AM743" s="164">
        <f>IF(A21taxstdlife="n/a","n/a",IF(AM$3&gt;(A21taxstdlife+$E743),((Input!$H$163+Input!$H$129)*$H$7)-SUM($H743:AL743),((Input!$H$163+Input!$H$129)*$H$7)/A21taxstdlife))</f>
        <v>0.22996002151605516</v>
      </c>
      <c r="AN743" s="164">
        <f>IF(A21taxstdlife="n/a","n/a",IF(AN$3&gt;(A21taxstdlife+$E743),((Input!$H$163+Input!$H$129)*$H$7)-SUM($H743:AM743),((Input!$H$163+Input!$H$129)*$H$7)/A21taxstdlife))</f>
        <v>0.22996002151605516</v>
      </c>
      <c r="AO743" s="164">
        <f>IF(A21taxstdlife="n/a","n/a",IF(AO$3&gt;(A21taxstdlife+$E743),((Input!$H$163+Input!$H$129)*$H$7)-SUM($H743:AN743),((Input!$H$163+Input!$H$129)*$H$7)/A21taxstdlife))</f>
        <v>0.22996002151605516</v>
      </c>
      <c r="AP743" s="164">
        <f>IF(A21taxstdlife="n/a","n/a",IF(AP$3&gt;(A21taxstdlife+$E743),((Input!$H$163+Input!$H$129)*$H$7)-SUM($H743:AO743),((Input!$H$163+Input!$H$129)*$H$7)/A21taxstdlife))</f>
        <v>0.22996002151605516</v>
      </c>
      <c r="AQ743" s="164">
        <f>IF(A21taxstdlife="n/a","n/a",IF(AQ$3&gt;(A21taxstdlife+$E743),((Input!$H$163+Input!$H$129)*$H$7)-SUM($H743:AP743),((Input!$H$163+Input!$H$129)*$H$7)/A21taxstdlife))</f>
        <v>0.22996002151605516</v>
      </c>
      <c r="AR743" s="164">
        <f>IF(A21taxstdlife="n/a","n/a",IF(AR$3&gt;(A21taxstdlife+$E743),((Input!$H$163+Input!$H$129)*$H$7)-SUM($H743:AQ743),((Input!$H$163+Input!$H$129)*$H$7)/A21taxstdlife))</f>
        <v>0.22996002151605516</v>
      </c>
      <c r="AS743" s="164">
        <f>IF(A21taxstdlife="n/a","n/a",IF(AS$3&gt;(A21taxstdlife+$E743),((Input!$H$163+Input!$H$129)*$H$7)-SUM($H743:AR743),((Input!$H$163+Input!$H$129)*$H$7)/A21taxstdlife))</f>
        <v>0.22996002151605516</v>
      </c>
      <c r="AT743" s="164">
        <f>IF(A21taxstdlife="n/a","n/a",IF(AT$3&gt;(A21taxstdlife+$E743),((Input!$H$163+Input!$H$129)*$H$7)-SUM($H743:AS743),((Input!$H$163+Input!$H$129)*$H$7)/A21taxstdlife))</f>
        <v>0.22996002151605516</v>
      </c>
      <c r="AU743" s="164">
        <f>IF(A21taxstdlife="n/a","n/a",IF(AU$3&gt;(A21taxstdlife+$E743),((Input!$H$163+Input!$H$129)*$H$7)-SUM($H743:AT743),((Input!$H$163+Input!$H$129)*$H$7)/A21taxstdlife))</f>
        <v>0.22996002151605516</v>
      </c>
      <c r="AV743" s="164">
        <f>IF(A21taxstdlife="n/a","n/a",IF(AV$3&gt;(A21taxstdlife+$E743),((Input!$H$163+Input!$H$129)*$H$7)-SUM($H743:AU743),((Input!$H$163+Input!$H$129)*$H$7)/A21taxstdlife))</f>
        <v>0.22996002151605516</v>
      </c>
      <c r="AW743" s="164">
        <f>IF(A21taxstdlife="n/a","n/a",IF(AW$3&gt;(A21taxstdlife+$E743),((Input!$H$163+Input!$H$129)*$H$7)-SUM($H743:AV743),((Input!$H$163+Input!$H$129)*$H$7)/A21taxstdlife))</f>
        <v>3.5527136788005009E-15</v>
      </c>
      <c r="AX743" s="164">
        <f>IF(A21taxstdlife="n/a","n/a",IF(AX$3&gt;(A21taxstdlife+$E743),((Input!$H$163+Input!$H$129)*$H$7)-SUM($H743:AW743),((Input!$H$163+Input!$H$129)*$H$7)/A21taxstdlife))</f>
        <v>0</v>
      </c>
      <c r="AY743" s="164">
        <f>IF(A21taxstdlife="n/a","n/a",IF(AY$3&gt;(A21taxstdlife+$E743),((Input!$H$163+Input!$H$129)*$H$7)-SUM($H743:AX743),((Input!$H$163+Input!$H$129)*$H$7)/A21taxstdlife))</f>
        <v>0</v>
      </c>
      <c r="AZ743" s="164">
        <f>IF(A21taxstdlife="n/a","n/a",IF(AZ$3&gt;(A21taxstdlife+$E743),((Input!$H$163+Input!$H$129)*$H$7)-SUM($H743:AY743),((Input!$H$163+Input!$H$129)*$H$7)/A21taxstdlife))</f>
        <v>0</v>
      </c>
      <c r="BA743" s="164">
        <f>IF(A21taxstdlife="n/a","n/a",IF(BA$3&gt;(A21taxstdlife+$E743),((Input!$H$163+Input!$H$129)*$H$7)-SUM($H743:AZ743),((Input!$H$163+Input!$H$129)*$H$7)/A21taxstdlife))</f>
        <v>0</v>
      </c>
      <c r="BB743" s="164">
        <f>IF(A21taxstdlife="n/a","n/a",IF(BB$3&gt;(A21taxstdlife+$E743),((Input!$H$163+Input!$H$129)*$H$7)-SUM($H743:BA743),((Input!$H$163+Input!$H$129)*$H$7)/A21taxstdlife))</f>
        <v>0</v>
      </c>
      <c r="BC743" s="164">
        <f>IF(A21taxstdlife="n/a","n/a",IF(BC$3&gt;(A21taxstdlife+$E743),((Input!$H$163+Input!$H$129)*$H$7)-SUM($H743:BB743),((Input!$H$163+Input!$H$129)*$H$7)/A21taxstdlife))</f>
        <v>0</v>
      </c>
      <c r="BD743" s="164">
        <f>IF(A21taxstdlife="n/a","n/a",IF(BD$3&gt;(A21taxstdlife+$E743),((Input!$H$163+Input!$H$129)*$H$7)-SUM($H743:BC743),((Input!$H$163+Input!$H$129)*$H$7)/A21taxstdlife))</f>
        <v>0</v>
      </c>
      <c r="BE743" s="164">
        <f>IF(A21taxstdlife="n/a","n/a",IF(BE$3&gt;(A21taxstdlife+$E743),((Input!$H$163+Input!$H$129)*$H$7)-SUM($H743:BD743),((Input!$H$163+Input!$H$129)*$H$7)/A21taxstdlife))</f>
        <v>0</v>
      </c>
      <c r="BF743" s="164">
        <f>IF(A21taxstdlife="n/a","n/a",IF(BF$3&gt;(A21taxstdlife+$E743),((Input!$H$163+Input!$H$129)*$H$7)-SUM($H743:BE743),((Input!$H$163+Input!$H$129)*$H$7)/A21taxstdlife))</f>
        <v>0</v>
      </c>
      <c r="BG743" s="164">
        <f>IF(A21taxstdlife="n/a","n/a",IF(BG$3&gt;(A21taxstdlife+$E743),((Input!$H$163+Input!$H$129)*$H$7)-SUM($H743:BF743),((Input!$H$163+Input!$H$129)*$H$7)/A21taxstdlife))</f>
        <v>0</v>
      </c>
      <c r="BH743" s="164">
        <f>IF(A21taxstdlife="n/a","n/a",IF(BH$3&gt;(A21taxstdlife+$E743),((Input!$H$163+Input!$H$129)*$H$7)-SUM($H743:BG743),((Input!$H$163+Input!$H$129)*$H$7)/A21taxstdlife))</f>
        <v>0</v>
      </c>
      <c r="BI743" s="164">
        <f>IF(A21taxstdlife="n/a","n/a",IF(BI$3&gt;(A21taxstdlife+$E743),((Input!$H$163+Input!$H$129)*$H$7)-SUM($H743:BH743),((Input!$H$163+Input!$H$129)*$H$7)/A21taxstdlife))</f>
        <v>0</v>
      </c>
      <c r="BJ743" s="18"/>
      <c r="BK743" s="18"/>
      <c r="BL743"/>
      <c r="BM743"/>
      <c r="BN743"/>
      <c r="BO743"/>
      <c r="BP743"/>
      <c r="BQ743"/>
      <c r="BR743"/>
      <c r="BS743"/>
      <c r="BT743"/>
      <c r="BU743"/>
      <c r="BV743"/>
      <c r="BW743"/>
      <c r="BX743"/>
      <c r="BY743"/>
      <c r="BZ743"/>
      <c r="CA743"/>
      <c r="CB743"/>
      <c r="CC743"/>
      <c r="CD743"/>
      <c r="CE743"/>
      <c r="CF743"/>
      <c r="CG743"/>
      <c r="CH743"/>
      <c r="CI743"/>
      <c r="CJ743"/>
      <c r="CK743"/>
      <c r="CL743"/>
      <c r="CM743"/>
      <c r="CN743"/>
      <c r="CO743"/>
      <c r="CP743"/>
      <c r="CQ743"/>
      <c r="CR743"/>
      <c r="CS743"/>
      <c r="CT743"/>
      <c r="CU743"/>
      <c r="CV743"/>
      <c r="CW743"/>
      <c r="CX743"/>
      <c r="CY743"/>
      <c r="CZ743"/>
      <c r="DA743"/>
      <c r="DB743"/>
      <c r="DC743"/>
      <c r="DD743"/>
      <c r="DE743"/>
      <c r="DF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c r="FD743"/>
      <c r="FE743"/>
      <c r="FF743"/>
      <c r="FG743"/>
      <c r="FH743"/>
      <c r="FI743"/>
      <c r="FJ743"/>
      <c r="FK743"/>
      <c r="FL743"/>
      <c r="FM743"/>
      <c r="FN743"/>
      <c r="FO743"/>
      <c r="FP743"/>
      <c r="FQ743"/>
      <c r="FR743"/>
      <c r="FS743"/>
      <c r="FT743"/>
      <c r="FU743"/>
      <c r="FV743"/>
      <c r="FW743"/>
      <c r="FX743"/>
      <c r="FY743"/>
      <c r="FZ743"/>
      <c r="GA743"/>
      <c r="GB743"/>
      <c r="GC743"/>
      <c r="GD743"/>
      <c r="GE743"/>
      <c r="GF743"/>
      <c r="GG743"/>
      <c r="GH743"/>
      <c r="GI743"/>
      <c r="GJ743"/>
      <c r="GK743"/>
      <c r="GL743"/>
      <c r="GM743"/>
      <c r="GN743"/>
      <c r="GO743"/>
      <c r="GP743"/>
      <c r="GQ743"/>
      <c r="GR743"/>
      <c r="GS743"/>
      <c r="GT743"/>
      <c r="GU743"/>
      <c r="GV743"/>
      <c r="GW743"/>
      <c r="GX743"/>
      <c r="GY743"/>
      <c r="GZ743"/>
      <c r="HA743"/>
      <c r="HB743"/>
      <c r="HC743"/>
      <c r="HD743"/>
      <c r="HE743"/>
      <c r="HF743"/>
      <c r="HG743"/>
      <c r="HH743"/>
      <c r="HI743"/>
      <c r="HJ743"/>
      <c r="HK743"/>
      <c r="HL743"/>
      <c r="HM743"/>
      <c r="HN743"/>
      <c r="HO743"/>
      <c r="HP743"/>
      <c r="HQ743"/>
      <c r="HR743"/>
      <c r="HS743"/>
      <c r="HT743"/>
      <c r="HU743"/>
      <c r="HV743"/>
      <c r="HW743"/>
      <c r="HX743"/>
      <c r="HY743"/>
      <c r="HZ743"/>
      <c r="IA743"/>
      <c r="IB743"/>
      <c r="IC743"/>
      <c r="ID743"/>
      <c r="IE743"/>
      <c r="IF743"/>
      <c r="IG743"/>
      <c r="IH743"/>
      <c r="II743"/>
      <c r="IJ743"/>
      <c r="IK743"/>
      <c r="IL743"/>
      <c r="IM743"/>
      <c r="IN743"/>
      <c r="IO743"/>
      <c r="IP743"/>
      <c r="IQ743"/>
      <c r="IR743"/>
      <c r="IS743"/>
      <c r="IT743"/>
      <c r="IU743"/>
      <c r="IV743"/>
    </row>
    <row r="744" spans="1:256" s="5" customFormat="1" hidden="1" outlineLevel="2" x14ac:dyDescent="0.2">
      <c r="A744" s="18"/>
      <c r="B744" s="18"/>
      <c r="C744" s="36"/>
      <c r="D744" s="485"/>
      <c r="E744" s="283">
        <v>3</v>
      </c>
      <c r="F744" s="38"/>
      <c r="G744" s="306"/>
      <c r="H744" s="308"/>
      <c r="I744" s="307"/>
      <c r="J744" s="164">
        <f>IF(A21taxstdlife="n/a","n/a",IF(J$3&gt;(A21taxstdlife+$E744),((Input!$I$163+Input!$I$129)*$I$7)-SUM($I744:I744),((Input!$I$163+Input!$I$129)*$I$7)/A21taxstdlife))</f>
        <v>0.17340135702581477</v>
      </c>
      <c r="K744" s="164">
        <f>IF(A21taxstdlife="n/a","n/a",IF(K$3&gt;(A21taxstdlife+$E744),((Input!$I$163+Input!$I$129)*$I$7)-SUM($I744:J744),((Input!$I$163+Input!$I$129)*$I$7)/A21taxstdlife))</f>
        <v>0.17340135702581477</v>
      </c>
      <c r="L744" s="164">
        <f>IF(A21taxstdlife="n/a","n/a",IF(L$3&gt;(A21taxstdlife+$E744),((Input!$I$163+Input!$I$129)*$I$7)-SUM($I744:K744),((Input!$I$163+Input!$I$129)*$I$7)/A21taxstdlife))</f>
        <v>0.17340135702581477</v>
      </c>
      <c r="M744" s="164">
        <f>IF(A21taxstdlife="n/a","n/a",IF(M$3&gt;(A21taxstdlife+$E744),((Input!$I$163+Input!$I$129)*$I$7)-SUM($I744:L744),((Input!$I$163+Input!$I$129)*$I$7)/A21taxstdlife))</f>
        <v>0.17340135702581477</v>
      </c>
      <c r="N744" s="164">
        <f>IF(A21taxstdlife="n/a","n/a",IF(N$3&gt;(A21taxstdlife+$E744),((Input!$I$163+Input!$I$129)*$I$7)-SUM($I744:M744),((Input!$I$163+Input!$I$129)*$I$7)/A21taxstdlife))</f>
        <v>0.17340135702581477</v>
      </c>
      <c r="O744" s="164">
        <f>IF(A21taxstdlife="n/a","n/a",IF(O$3&gt;(A21taxstdlife+$E744),((Input!$I$163+Input!$I$129)*$I$7)-SUM($I744:N744),((Input!$I$163+Input!$I$129)*$I$7)/A21taxstdlife))</f>
        <v>0.17340135702581477</v>
      </c>
      <c r="P744" s="164">
        <f>IF(A21taxstdlife="n/a","n/a",IF(P$3&gt;(A21taxstdlife+$E744),((Input!$I$163+Input!$I$129)*$I$7)-SUM($I744:O744),((Input!$I$163+Input!$I$129)*$I$7)/A21taxstdlife))</f>
        <v>0.17340135702581477</v>
      </c>
      <c r="Q744" s="164">
        <f>IF(A21taxstdlife="n/a","n/a",IF(Q$3&gt;(A21taxstdlife+$E744),((Input!$I$163+Input!$I$129)*$I$7)-SUM($I744:P744),((Input!$I$163+Input!$I$129)*$I$7)/A21taxstdlife))</f>
        <v>0.17340135702581477</v>
      </c>
      <c r="R744" s="164">
        <f>IF(A21taxstdlife="n/a","n/a",IF(R$3&gt;(A21taxstdlife+$E744),((Input!$I$163+Input!$I$129)*$I$7)-SUM($I744:Q744),((Input!$I$163+Input!$I$129)*$I$7)/A21taxstdlife))</f>
        <v>0.17340135702581477</v>
      </c>
      <c r="S744" s="164">
        <f>IF(A21taxstdlife="n/a","n/a",IF(S$3&gt;(A21taxstdlife+$E744),((Input!$I$163+Input!$I$129)*$I$7)-SUM($I744:R744),((Input!$I$163+Input!$I$129)*$I$7)/A21taxstdlife))</f>
        <v>0.17340135702581477</v>
      </c>
      <c r="T744" s="164">
        <f>IF(A21taxstdlife="n/a","n/a",IF(T$3&gt;(A21taxstdlife+$E744),((Input!$I$163+Input!$I$129)*$I$7)-SUM($I744:S744),((Input!$I$163+Input!$I$129)*$I$7)/A21taxstdlife))</f>
        <v>0.17340135702581477</v>
      </c>
      <c r="U744" s="164">
        <f>IF(A21taxstdlife="n/a","n/a",IF(U$3&gt;(A21taxstdlife+$E744),((Input!$I$163+Input!$I$129)*$I$7)-SUM($I744:T744),((Input!$I$163+Input!$I$129)*$I$7)/A21taxstdlife))</f>
        <v>0.17340135702581477</v>
      </c>
      <c r="V744" s="164">
        <f>IF(A21taxstdlife="n/a","n/a",IF(V$3&gt;(A21taxstdlife+$E744),((Input!$I$163+Input!$I$129)*$I$7)-SUM($I744:U744),((Input!$I$163+Input!$I$129)*$I$7)/A21taxstdlife))</f>
        <v>0.17340135702581477</v>
      </c>
      <c r="W744" s="164">
        <f>IF(A21taxstdlife="n/a","n/a",IF(W$3&gt;(A21taxstdlife+$E744),((Input!$I$163+Input!$I$129)*$I$7)-SUM($I744:V744),((Input!$I$163+Input!$I$129)*$I$7)/A21taxstdlife))</f>
        <v>0.17340135702581477</v>
      </c>
      <c r="X744" s="164">
        <f>IF(A21taxstdlife="n/a","n/a",IF(X$3&gt;(A21taxstdlife+$E744),((Input!$I$163+Input!$I$129)*$I$7)-SUM($I744:W744),((Input!$I$163+Input!$I$129)*$I$7)/A21taxstdlife))</f>
        <v>0.17340135702581477</v>
      </c>
      <c r="Y744" s="164">
        <f>IF(A21taxstdlife="n/a","n/a",IF(Y$3&gt;(A21taxstdlife+$E744),((Input!$I$163+Input!$I$129)*$I$7)-SUM($I744:X744),((Input!$I$163+Input!$I$129)*$I$7)/A21taxstdlife))</f>
        <v>0.17340135702581477</v>
      </c>
      <c r="Z744" s="164">
        <f>IF(A21taxstdlife="n/a","n/a",IF(Z$3&gt;(A21taxstdlife+$E744),((Input!$I$163+Input!$I$129)*$I$7)-SUM($I744:Y744),((Input!$I$163+Input!$I$129)*$I$7)/A21taxstdlife))</f>
        <v>0.17340135702581477</v>
      </c>
      <c r="AA744" s="164">
        <f>IF(A21taxstdlife="n/a","n/a",IF(AA$3&gt;(A21taxstdlife+$E744),((Input!$I$163+Input!$I$129)*$I$7)-SUM($I744:Z744),((Input!$I$163+Input!$I$129)*$I$7)/A21taxstdlife))</f>
        <v>0.17340135702581477</v>
      </c>
      <c r="AB744" s="164">
        <f>IF(A21taxstdlife="n/a","n/a",IF(AB$3&gt;(A21taxstdlife+$E744),((Input!$I$163+Input!$I$129)*$I$7)-SUM($I744:AA744),((Input!$I$163+Input!$I$129)*$I$7)/A21taxstdlife))</f>
        <v>0.17340135702581477</v>
      </c>
      <c r="AC744" s="164">
        <f>IF(A21taxstdlife="n/a","n/a",IF(AC$3&gt;(A21taxstdlife+$E744),((Input!$I$163+Input!$I$129)*$I$7)-SUM($I744:AB744),((Input!$I$163+Input!$I$129)*$I$7)/A21taxstdlife))</f>
        <v>0.17340135702581477</v>
      </c>
      <c r="AD744" s="164">
        <f>IF(A21taxstdlife="n/a","n/a",IF(AD$3&gt;(A21taxstdlife+$E744),((Input!$I$163+Input!$I$129)*$I$7)-SUM($I744:AC744),((Input!$I$163+Input!$I$129)*$I$7)/A21taxstdlife))</f>
        <v>0.17340135702581477</v>
      </c>
      <c r="AE744" s="164">
        <f>IF(A21taxstdlife="n/a","n/a",IF(AE$3&gt;(A21taxstdlife+$E744),((Input!$I$163+Input!$I$129)*$I$7)-SUM($I744:AD744),((Input!$I$163+Input!$I$129)*$I$7)/A21taxstdlife))</f>
        <v>0.17340135702581477</v>
      </c>
      <c r="AF744" s="164">
        <f>IF(A21taxstdlife="n/a","n/a",IF(AF$3&gt;(A21taxstdlife+$E744),((Input!$I$163+Input!$I$129)*$I$7)-SUM($I744:AE744),((Input!$I$163+Input!$I$129)*$I$7)/A21taxstdlife))</f>
        <v>0.17340135702581477</v>
      </c>
      <c r="AG744" s="164">
        <f>IF(A21taxstdlife="n/a","n/a",IF(AG$3&gt;(A21taxstdlife+$E744),((Input!$I$163+Input!$I$129)*$I$7)-SUM($I744:AF744),((Input!$I$163+Input!$I$129)*$I$7)/A21taxstdlife))</f>
        <v>0.17340135702581477</v>
      </c>
      <c r="AH744" s="164">
        <f>IF(A21taxstdlife="n/a","n/a",IF(AH$3&gt;(A21taxstdlife+$E744),((Input!$I$163+Input!$I$129)*$I$7)-SUM($I744:AG744),((Input!$I$163+Input!$I$129)*$I$7)/A21taxstdlife))</f>
        <v>0.17340135702581477</v>
      </c>
      <c r="AI744" s="164">
        <f>IF(A21taxstdlife="n/a","n/a",IF(AI$3&gt;(A21taxstdlife+$E744),((Input!$I$163+Input!$I$129)*$I$7)-SUM($I744:AH744),((Input!$I$163+Input!$I$129)*$I$7)/A21taxstdlife))</f>
        <v>0.17340135702581477</v>
      </c>
      <c r="AJ744" s="164">
        <f>IF(A21taxstdlife="n/a","n/a",IF(AJ$3&gt;(A21taxstdlife+$E744),((Input!$I$163+Input!$I$129)*$I$7)-SUM($I744:AI744),((Input!$I$163+Input!$I$129)*$I$7)/A21taxstdlife))</f>
        <v>0.17340135702581477</v>
      </c>
      <c r="AK744" s="164">
        <f>IF(A21taxstdlife="n/a","n/a",IF(AK$3&gt;(A21taxstdlife+$E744),((Input!$I$163+Input!$I$129)*$I$7)-SUM($I744:AJ744),((Input!$I$163+Input!$I$129)*$I$7)/A21taxstdlife))</f>
        <v>0.17340135702581477</v>
      </c>
      <c r="AL744" s="164">
        <f>IF(A21taxstdlife="n/a","n/a",IF(AL$3&gt;(A21taxstdlife+$E744),((Input!$I$163+Input!$I$129)*$I$7)-SUM($I744:AK744),((Input!$I$163+Input!$I$129)*$I$7)/A21taxstdlife))</f>
        <v>0.17340135702581477</v>
      </c>
      <c r="AM744" s="164">
        <f>IF(A21taxstdlife="n/a","n/a",IF(AM$3&gt;(A21taxstdlife+$E744),((Input!$I$163+Input!$I$129)*$I$7)-SUM($I744:AL744),((Input!$I$163+Input!$I$129)*$I$7)/A21taxstdlife))</f>
        <v>0.17340135702581477</v>
      </c>
      <c r="AN744" s="164">
        <f>IF(A21taxstdlife="n/a","n/a",IF(AN$3&gt;(A21taxstdlife+$E744),((Input!$I$163+Input!$I$129)*$I$7)-SUM($I744:AM744),((Input!$I$163+Input!$I$129)*$I$7)/A21taxstdlife))</f>
        <v>0.17340135702581477</v>
      </c>
      <c r="AO744" s="164">
        <f>IF(A21taxstdlife="n/a","n/a",IF(AO$3&gt;(A21taxstdlife+$E744),((Input!$I$163+Input!$I$129)*$I$7)-SUM($I744:AN744),((Input!$I$163+Input!$I$129)*$I$7)/A21taxstdlife))</f>
        <v>0.17340135702581477</v>
      </c>
      <c r="AP744" s="164">
        <f>IF(A21taxstdlife="n/a","n/a",IF(AP$3&gt;(A21taxstdlife+$E744),((Input!$I$163+Input!$I$129)*$I$7)-SUM($I744:AO744),((Input!$I$163+Input!$I$129)*$I$7)/A21taxstdlife))</f>
        <v>0.17340135702581477</v>
      </c>
      <c r="AQ744" s="164">
        <f>IF(A21taxstdlife="n/a","n/a",IF(AQ$3&gt;(A21taxstdlife+$E744),((Input!$I$163+Input!$I$129)*$I$7)-SUM($I744:AP744),((Input!$I$163+Input!$I$129)*$I$7)/A21taxstdlife))</f>
        <v>0.17340135702581477</v>
      </c>
      <c r="AR744" s="164">
        <f>IF(A21taxstdlife="n/a","n/a",IF(AR$3&gt;(A21taxstdlife+$E744),((Input!$I$163+Input!$I$129)*$I$7)-SUM($I744:AQ744),((Input!$I$163+Input!$I$129)*$I$7)/A21taxstdlife))</f>
        <v>0.17340135702581477</v>
      </c>
      <c r="AS744" s="164">
        <f>IF(A21taxstdlife="n/a","n/a",IF(AS$3&gt;(A21taxstdlife+$E744),((Input!$I$163+Input!$I$129)*$I$7)-SUM($I744:AR744),((Input!$I$163+Input!$I$129)*$I$7)/A21taxstdlife))</f>
        <v>0.17340135702581477</v>
      </c>
      <c r="AT744" s="164">
        <f>IF(A21taxstdlife="n/a","n/a",IF(AT$3&gt;(A21taxstdlife+$E744),((Input!$I$163+Input!$I$129)*$I$7)-SUM($I744:AS744),((Input!$I$163+Input!$I$129)*$I$7)/A21taxstdlife))</f>
        <v>0.17340135702581477</v>
      </c>
      <c r="AU744" s="164">
        <f>IF(A21taxstdlife="n/a","n/a",IF(AU$3&gt;(A21taxstdlife+$E744),((Input!$I$163+Input!$I$129)*$I$7)-SUM($I744:AT744),((Input!$I$163+Input!$I$129)*$I$7)/A21taxstdlife))</f>
        <v>0.17340135702581477</v>
      </c>
      <c r="AV744" s="164">
        <f>IF(A21taxstdlife="n/a","n/a",IF(AV$3&gt;(A21taxstdlife+$E744),((Input!$I$163+Input!$I$129)*$I$7)-SUM($I744:AU744),((Input!$I$163+Input!$I$129)*$I$7)/A21taxstdlife))</f>
        <v>0.17340135702581477</v>
      </c>
      <c r="AW744" s="164">
        <f>IF(A21taxstdlife="n/a","n/a",IF(AW$3&gt;(A21taxstdlife+$E744),((Input!$I$163+Input!$I$129)*$I$7)-SUM($I744:AV744),((Input!$I$163+Input!$I$129)*$I$7)/A21taxstdlife))</f>
        <v>0.17340135702581477</v>
      </c>
      <c r="AX744" s="164">
        <f>IF(A21taxstdlife="n/a","n/a",IF(AX$3&gt;(A21taxstdlife+$E744),((Input!$I$163+Input!$I$129)*$I$7)-SUM($I744:AW744),((Input!$I$163+Input!$I$129)*$I$7)/A21taxstdlife))</f>
        <v>5.3290705182007514E-15</v>
      </c>
      <c r="AY744" s="164">
        <f>IF(A21taxstdlife="n/a","n/a",IF(AY$3&gt;(A21taxstdlife+$E744),((Input!$I$163+Input!$I$129)*$I$7)-SUM($I744:AX744),((Input!$I$163+Input!$I$129)*$I$7)/A21taxstdlife))</f>
        <v>0</v>
      </c>
      <c r="AZ744" s="164">
        <f>IF(A21taxstdlife="n/a","n/a",IF(AZ$3&gt;(A21taxstdlife+$E744),((Input!$I$163+Input!$I$129)*$I$7)-SUM($I744:AY744),((Input!$I$163+Input!$I$129)*$I$7)/A21taxstdlife))</f>
        <v>0</v>
      </c>
      <c r="BA744" s="164">
        <f>IF(A21taxstdlife="n/a","n/a",IF(BA$3&gt;(A21taxstdlife+$E744),((Input!$I$163+Input!$I$129)*$I$7)-SUM($I744:AZ744),((Input!$I$163+Input!$I$129)*$I$7)/A21taxstdlife))</f>
        <v>0</v>
      </c>
      <c r="BB744" s="164">
        <f>IF(A21taxstdlife="n/a","n/a",IF(BB$3&gt;(A21taxstdlife+$E744),((Input!$I$163+Input!$I$129)*$I$7)-SUM($I744:BA744),((Input!$I$163+Input!$I$129)*$I$7)/A21taxstdlife))</f>
        <v>0</v>
      </c>
      <c r="BC744" s="164">
        <f>IF(A21taxstdlife="n/a","n/a",IF(BC$3&gt;(A21taxstdlife+$E744),((Input!$I$163+Input!$I$129)*$I$7)-SUM($I744:BB744),((Input!$I$163+Input!$I$129)*$I$7)/A21taxstdlife))</f>
        <v>0</v>
      </c>
      <c r="BD744" s="164">
        <f>IF(A21taxstdlife="n/a","n/a",IF(BD$3&gt;(A21taxstdlife+$E744),((Input!$I$163+Input!$I$129)*$I$7)-SUM($I744:BC744),((Input!$I$163+Input!$I$129)*$I$7)/A21taxstdlife))</f>
        <v>0</v>
      </c>
      <c r="BE744" s="164">
        <f>IF(A21taxstdlife="n/a","n/a",IF(BE$3&gt;(A21taxstdlife+$E744),((Input!$I$163+Input!$I$129)*$I$7)-SUM($I744:BD744),((Input!$I$163+Input!$I$129)*$I$7)/A21taxstdlife))</f>
        <v>0</v>
      </c>
      <c r="BF744" s="164">
        <f>IF(A21taxstdlife="n/a","n/a",IF(BF$3&gt;(A21taxstdlife+$E744),((Input!$I$163+Input!$I$129)*$I$7)-SUM($I744:BE744),((Input!$I$163+Input!$I$129)*$I$7)/A21taxstdlife))</f>
        <v>0</v>
      </c>
      <c r="BG744" s="164">
        <f>IF(A21taxstdlife="n/a","n/a",IF(BG$3&gt;(A21taxstdlife+$E744),((Input!$I$163+Input!$I$129)*$I$7)-SUM($I744:BF744),((Input!$I$163+Input!$I$129)*$I$7)/A21taxstdlife))</f>
        <v>0</v>
      </c>
      <c r="BH744" s="164">
        <f>IF(A21taxstdlife="n/a","n/a",IF(BH$3&gt;(A21taxstdlife+$E744),((Input!$I$163+Input!$I$129)*$I$7)-SUM($I744:BG744),((Input!$I$163+Input!$I$129)*$I$7)/A21taxstdlife))</f>
        <v>0</v>
      </c>
      <c r="BI744" s="164">
        <f>IF(A21taxstdlife="n/a","n/a",IF(BI$3&gt;(A21taxstdlife+$E744),((Input!$I$163+Input!$I$129)*$I$7)-SUM($I744:BH744),((Input!$I$163+Input!$I$129)*$I$7)/A21taxstdlife))</f>
        <v>0</v>
      </c>
      <c r="BJ744" s="164"/>
      <c r="BK744" s="18"/>
      <c r="BL744"/>
      <c r="BM744"/>
      <c r="BN744"/>
      <c r="BO744"/>
      <c r="BP744"/>
      <c r="BQ744"/>
      <c r="BR744"/>
      <c r="BS744"/>
      <c r="BT744"/>
      <c r="BU744"/>
      <c r="BV744"/>
      <c r="BW744"/>
      <c r="BX744"/>
      <c r="BY744"/>
      <c r="BZ744"/>
      <c r="CA744"/>
      <c r="CB744"/>
      <c r="CC744"/>
      <c r="CD744"/>
      <c r="CE744"/>
      <c r="CF744"/>
      <c r="CG744"/>
      <c r="CH744"/>
      <c r="CI744"/>
      <c r="CJ744"/>
      <c r="CK744"/>
      <c r="CL744"/>
      <c r="CM744"/>
      <c r="CN744"/>
      <c r="CO744"/>
      <c r="CP744"/>
      <c r="CQ744"/>
      <c r="CR744"/>
      <c r="CS744"/>
      <c r="CT744"/>
      <c r="CU744"/>
      <c r="CV744"/>
      <c r="CW744"/>
      <c r="CX744"/>
      <c r="CY744"/>
      <c r="CZ744"/>
      <c r="DA744"/>
      <c r="DB744"/>
      <c r="DC744"/>
      <c r="DD744"/>
      <c r="DE744"/>
      <c r="DF744"/>
      <c r="DG744"/>
      <c r="DH744"/>
      <c r="DI744"/>
      <c r="DJ744"/>
      <c r="DK744"/>
      <c r="DL744"/>
      <c r="DM744"/>
      <c r="DN744"/>
      <c r="DO744"/>
      <c r="DP744"/>
      <c r="DQ744"/>
      <c r="DR744"/>
      <c r="DS744"/>
      <c r="DT744"/>
      <c r="DU744"/>
      <c r="DV744"/>
      <c r="DW744"/>
      <c r="DX744"/>
      <c r="DY744"/>
      <c r="DZ744"/>
      <c r="EA744"/>
      <c r="EB744"/>
      <c r="EC744"/>
      <c r="ED744"/>
      <c r="EE744"/>
      <c r="EF744"/>
      <c r="EG744"/>
      <c r="EH744"/>
      <c r="EI744"/>
      <c r="EJ744"/>
      <c r="EK744"/>
      <c r="EL744"/>
      <c r="EM744"/>
      <c r="EN744"/>
      <c r="EO744"/>
      <c r="EP744"/>
      <c r="EQ744"/>
      <c r="ER744"/>
      <c r="ES744"/>
      <c r="ET744"/>
      <c r="EU744"/>
      <c r="EV744"/>
      <c r="EW744"/>
      <c r="EX744"/>
      <c r="EY744"/>
      <c r="EZ744"/>
      <c r="FA744"/>
      <c r="FB744"/>
      <c r="FC744"/>
      <c r="FD744"/>
      <c r="FE744"/>
      <c r="FF744"/>
      <c r="FG744"/>
      <c r="FH744"/>
      <c r="FI744"/>
      <c r="FJ744"/>
      <c r="FK744"/>
      <c r="FL744"/>
      <c r="FM744"/>
      <c r="FN744"/>
      <c r="FO744"/>
      <c r="FP744"/>
      <c r="FQ744"/>
      <c r="FR744"/>
      <c r="FS744"/>
      <c r="FT744"/>
      <c r="FU744"/>
      <c r="FV744"/>
      <c r="FW744"/>
      <c r="FX744"/>
      <c r="FY744"/>
      <c r="FZ744"/>
      <c r="GA744"/>
      <c r="GB744"/>
      <c r="GC744"/>
      <c r="GD744"/>
      <c r="GE744"/>
      <c r="GF744"/>
      <c r="GG744"/>
      <c r="GH744"/>
      <c r="GI744"/>
      <c r="GJ744"/>
      <c r="GK744"/>
      <c r="GL744"/>
      <c r="GM744"/>
      <c r="GN744"/>
      <c r="GO744"/>
      <c r="GP744"/>
      <c r="GQ744"/>
      <c r="GR744"/>
      <c r="GS744"/>
      <c r="GT744"/>
      <c r="GU744"/>
      <c r="GV744"/>
      <c r="GW744"/>
      <c r="GX744"/>
      <c r="GY744"/>
      <c r="GZ744"/>
      <c r="HA744"/>
      <c r="HB744"/>
      <c r="HC744"/>
      <c r="HD744"/>
      <c r="HE744"/>
      <c r="HF744"/>
      <c r="HG744"/>
      <c r="HH744"/>
      <c r="HI744"/>
      <c r="HJ744"/>
      <c r="HK744"/>
      <c r="HL744"/>
      <c r="HM744"/>
      <c r="HN744"/>
      <c r="HO744"/>
      <c r="HP744"/>
      <c r="HQ744"/>
      <c r="HR744"/>
      <c r="HS744"/>
      <c r="HT744"/>
      <c r="HU744"/>
      <c r="HV744"/>
      <c r="HW744"/>
      <c r="HX744"/>
      <c r="HY744"/>
      <c r="HZ744"/>
      <c r="IA744"/>
      <c r="IB744"/>
      <c r="IC744"/>
      <c r="ID744"/>
      <c r="IE744"/>
      <c r="IF744"/>
      <c r="IG744"/>
      <c r="IH744"/>
      <c r="II744"/>
      <c r="IJ744"/>
      <c r="IK744"/>
      <c r="IL744"/>
      <c r="IM744"/>
      <c r="IN744"/>
      <c r="IO744"/>
      <c r="IP744"/>
      <c r="IQ744"/>
      <c r="IR744"/>
      <c r="IS744"/>
      <c r="IT744"/>
      <c r="IU744"/>
      <c r="IV744"/>
    </row>
    <row r="745" spans="1:256" s="5" customFormat="1" hidden="1" outlineLevel="2" x14ac:dyDescent="0.2">
      <c r="A745" s="18"/>
      <c r="B745" s="18"/>
      <c r="C745" s="36"/>
      <c r="D745" s="485"/>
      <c r="E745" s="283">
        <v>4</v>
      </c>
      <c r="F745" s="38"/>
      <c r="G745" s="306"/>
      <c r="H745" s="308"/>
      <c r="I745" s="308"/>
      <c r="J745" s="307"/>
      <c r="K745" s="164">
        <f>IF(A21taxstdlife="n/a","n/a",IF(K$3&gt;(A21taxstdlife+$E745),((Input!$J$163+Input!$J$129)*$J$7)-SUM($J745:J745),((Input!$J$163+Input!$J$129)*$J$7)/A21taxstdlife))</f>
        <v>9.5940984535370297E-2</v>
      </c>
      <c r="L745" s="164">
        <f>IF(A21taxstdlife="n/a","n/a",IF(L$3&gt;(A21taxstdlife+$E745),((Input!$J$163+Input!$J$129)*$J$7)-SUM($J745:K745),((Input!$J$163+Input!$J$129)*$J$7)/A21taxstdlife))</f>
        <v>9.5940984535370297E-2</v>
      </c>
      <c r="M745" s="164">
        <f>IF(A21taxstdlife="n/a","n/a",IF(M$3&gt;(A21taxstdlife+$E745),((Input!$J$163+Input!$J$129)*$J$7)-SUM($J745:L745),((Input!$J$163+Input!$J$129)*$J$7)/A21taxstdlife))</f>
        <v>9.5940984535370297E-2</v>
      </c>
      <c r="N745" s="164">
        <f>IF(A21taxstdlife="n/a","n/a",IF(N$3&gt;(A21taxstdlife+$E745),((Input!$J$163+Input!$J$129)*$J$7)-SUM($J745:M745),((Input!$J$163+Input!$J$129)*$J$7)/A21taxstdlife))</f>
        <v>9.5940984535370297E-2</v>
      </c>
      <c r="O745" s="164">
        <f>IF(A21taxstdlife="n/a","n/a",IF(O$3&gt;(A21taxstdlife+$E745),((Input!$J$163+Input!$J$129)*$J$7)-SUM($J745:N745),((Input!$J$163+Input!$J$129)*$J$7)/A21taxstdlife))</f>
        <v>9.5940984535370297E-2</v>
      </c>
      <c r="P745" s="164">
        <f>IF(A21taxstdlife="n/a","n/a",IF(P$3&gt;(A21taxstdlife+$E745),((Input!$J$163+Input!$J$129)*$J$7)-SUM($J745:O745),((Input!$J$163+Input!$J$129)*$J$7)/A21taxstdlife))</f>
        <v>9.5940984535370297E-2</v>
      </c>
      <c r="Q745" s="164">
        <f>IF(A21taxstdlife="n/a","n/a",IF(Q$3&gt;(A21taxstdlife+$E745),((Input!$J$163+Input!$J$129)*$J$7)-SUM($J745:P745),((Input!$J$163+Input!$J$129)*$J$7)/A21taxstdlife))</f>
        <v>9.5940984535370297E-2</v>
      </c>
      <c r="R745" s="164">
        <f>IF(A21taxstdlife="n/a","n/a",IF(R$3&gt;(A21taxstdlife+$E745),((Input!$J$163+Input!$J$129)*$J$7)-SUM($J745:Q745),((Input!$J$163+Input!$J$129)*$J$7)/A21taxstdlife))</f>
        <v>9.5940984535370297E-2</v>
      </c>
      <c r="S745" s="164">
        <f>IF(A21taxstdlife="n/a","n/a",IF(S$3&gt;(A21taxstdlife+$E745),((Input!$J$163+Input!$J$129)*$J$7)-SUM($J745:R745),((Input!$J$163+Input!$J$129)*$J$7)/A21taxstdlife))</f>
        <v>9.5940984535370297E-2</v>
      </c>
      <c r="T745" s="164">
        <f>IF(A21taxstdlife="n/a","n/a",IF(T$3&gt;(A21taxstdlife+$E745),((Input!$J$163+Input!$J$129)*$J$7)-SUM($J745:S745),((Input!$J$163+Input!$J$129)*$J$7)/A21taxstdlife))</f>
        <v>9.5940984535370297E-2</v>
      </c>
      <c r="U745" s="164">
        <f>IF(A21taxstdlife="n/a","n/a",IF(U$3&gt;(A21taxstdlife+$E745),((Input!$J$163+Input!$J$129)*$J$7)-SUM($J745:T745),((Input!$J$163+Input!$J$129)*$J$7)/A21taxstdlife))</f>
        <v>9.5940984535370297E-2</v>
      </c>
      <c r="V745" s="164">
        <f>IF(A21taxstdlife="n/a","n/a",IF(V$3&gt;(A21taxstdlife+$E745),((Input!$J$163+Input!$J$129)*$J$7)-SUM($J745:U745),((Input!$J$163+Input!$J$129)*$J$7)/A21taxstdlife))</f>
        <v>9.5940984535370297E-2</v>
      </c>
      <c r="W745" s="164">
        <f>IF(A21taxstdlife="n/a","n/a",IF(W$3&gt;(A21taxstdlife+$E745),((Input!$J$163+Input!$J$129)*$J$7)-SUM($J745:V745),((Input!$J$163+Input!$J$129)*$J$7)/A21taxstdlife))</f>
        <v>9.5940984535370297E-2</v>
      </c>
      <c r="X745" s="164">
        <f>IF(A21taxstdlife="n/a","n/a",IF(X$3&gt;(A21taxstdlife+$E745),((Input!$J$163+Input!$J$129)*$J$7)-SUM($J745:W745),((Input!$J$163+Input!$J$129)*$J$7)/A21taxstdlife))</f>
        <v>9.5940984535370297E-2</v>
      </c>
      <c r="Y745" s="164">
        <f>IF(A21taxstdlife="n/a","n/a",IF(Y$3&gt;(A21taxstdlife+$E745),((Input!$J$163+Input!$J$129)*$J$7)-SUM($J745:X745),((Input!$J$163+Input!$J$129)*$J$7)/A21taxstdlife))</f>
        <v>9.5940984535370297E-2</v>
      </c>
      <c r="Z745" s="164">
        <f>IF(A21taxstdlife="n/a","n/a",IF(Z$3&gt;(A21taxstdlife+$E745),((Input!$J$163+Input!$J$129)*$J$7)-SUM($J745:Y745),((Input!$J$163+Input!$J$129)*$J$7)/A21taxstdlife))</f>
        <v>9.5940984535370297E-2</v>
      </c>
      <c r="AA745" s="164">
        <f>IF(A21taxstdlife="n/a","n/a",IF(AA$3&gt;(A21taxstdlife+$E745),((Input!$J$163+Input!$J$129)*$J$7)-SUM($J745:Z745),((Input!$J$163+Input!$J$129)*$J$7)/A21taxstdlife))</f>
        <v>9.5940984535370297E-2</v>
      </c>
      <c r="AB745" s="164">
        <f>IF(A21taxstdlife="n/a","n/a",IF(AB$3&gt;(A21taxstdlife+$E745),((Input!$J$163+Input!$J$129)*$J$7)-SUM($J745:AA745),((Input!$J$163+Input!$J$129)*$J$7)/A21taxstdlife))</f>
        <v>9.5940984535370297E-2</v>
      </c>
      <c r="AC745" s="164">
        <f>IF(A21taxstdlife="n/a","n/a",IF(AC$3&gt;(A21taxstdlife+$E745),((Input!$J$163+Input!$J$129)*$J$7)-SUM($J745:AB745),((Input!$J$163+Input!$J$129)*$J$7)/A21taxstdlife))</f>
        <v>9.5940984535370297E-2</v>
      </c>
      <c r="AD745" s="164">
        <f>IF(A21taxstdlife="n/a","n/a",IF(AD$3&gt;(A21taxstdlife+$E745),((Input!$J$163+Input!$J$129)*$J$7)-SUM($J745:AC745),((Input!$J$163+Input!$J$129)*$J$7)/A21taxstdlife))</f>
        <v>9.5940984535370297E-2</v>
      </c>
      <c r="AE745" s="164">
        <f>IF(A21taxstdlife="n/a","n/a",IF(AE$3&gt;(A21taxstdlife+$E745),((Input!$J$163+Input!$J$129)*$J$7)-SUM($J745:AD745),((Input!$J$163+Input!$J$129)*$J$7)/A21taxstdlife))</f>
        <v>9.5940984535370297E-2</v>
      </c>
      <c r="AF745" s="164">
        <f>IF(A21taxstdlife="n/a","n/a",IF(AF$3&gt;(A21taxstdlife+$E745),((Input!$J$163+Input!$J$129)*$J$7)-SUM($J745:AE745),((Input!$J$163+Input!$J$129)*$J$7)/A21taxstdlife))</f>
        <v>9.5940984535370297E-2</v>
      </c>
      <c r="AG745" s="164">
        <f>IF(A21taxstdlife="n/a","n/a",IF(AG$3&gt;(A21taxstdlife+$E745),((Input!$J$163+Input!$J$129)*$J$7)-SUM($J745:AF745),((Input!$J$163+Input!$J$129)*$J$7)/A21taxstdlife))</f>
        <v>9.5940984535370297E-2</v>
      </c>
      <c r="AH745" s="164">
        <f>IF(A21taxstdlife="n/a","n/a",IF(AH$3&gt;(A21taxstdlife+$E745),((Input!$J$163+Input!$J$129)*$J$7)-SUM($J745:AG745),((Input!$J$163+Input!$J$129)*$J$7)/A21taxstdlife))</f>
        <v>9.5940984535370297E-2</v>
      </c>
      <c r="AI745" s="164">
        <f>IF(A21taxstdlife="n/a","n/a",IF(AI$3&gt;(A21taxstdlife+$E745),((Input!$J$163+Input!$J$129)*$J$7)-SUM($J745:AH745),((Input!$J$163+Input!$J$129)*$J$7)/A21taxstdlife))</f>
        <v>9.5940984535370297E-2</v>
      </c>
      <c r="AJ745" s="164">
        <f>IF(A21taxstdlife="n/a","n/a",IF(AJ$3&gt;(A21taxstdlife+$E745),((Input!$J$163+Input!$J$129)*$J$7)-SUM($J745:AI745),((Input!$J$163+Input!$J$129)*$J$7)/A21taxstdlife))</f>
        <v>9.5940984535370297E-2</v>
      </c>
      <c r="AK745" s="164">
        <f>IF(A21taxstdlife="n/a","n/a",IF(AK$3&gt;(A21taxstdlife+$E745),((Input!$J$163+Input!$J$129)*$J$7)-SUM($J745:AJ745),((Input!$J$163+Input!$J$129)*$J$7)/A21taxstdlife))</f>
        <v>9.5940984535370297E-2</v>
      </c>
      <c r="AL745" s="164">
        <f>IF(A21taxstdlife="n/a","n/a",IF(AL$3&gt;(A21taxstdlife+$E745),((Input!$J$163+Input!$J$129)*$J$7)-SUM($J745:AK745),((Input!$J$163+Input!$J$129)*$J$7)/A21taxstdlife))</f>
        <v>9.5940984535370297E-2</v>
      </c>
      <c r="AM745" s="164">
        <f>IF(A21taxstdlife="n/a","n/a",IF(AM$3&gt;(A21taxstdlife+$E745),((Input!$J$163+Input!$J$129)*$J$7)-SUM($J745:AL745),((Input!$J$163+Input!$J$129)*$J$7)/A21taxstdlife))</f>
        <v>9.5940984535370297E-2</v>
      </c>
      <c r="AN745" s="164">
        <f>IF(A21taxstdlife="n/a","n/a",IF(AN$3&gt;(A21taxstdlife+$E745),((Input!$J$163+Input!$J$129)*$J$7)-SUM($J745:AM745),((Input!$J$163+Input!$J$129)*$J$7)/A21taxstdlife))</f>
        <v>9.5940984535370297E-2</v>
      </c>
      <c r="AO745" s="164">
        <f>IF(A21taxstdlife="n/a","n/a",IF(AO$3&gt;(A21taxstdlife+$E745),((Input!$J$163+Input!$J$129)*$J$7)-SUM($J745:AN745),((Input!$J$163+Input!$J$129)*$J$7)/A21taxstdlife))</f>
        <v>9.5940984535370297E-2</v>
      </c>
      <c r="AP745" s="164">
        <f>IF(A21taxstdlife="n/a","n/a",IF(AP$3&gt;(A21taxstdlife+$E745),((Input!$J$163+Input!$J$129)*$J$7)-SUM($J745:AO745),((Input!$J$163+Input!$J$129)*$J$7)/A21taxstdlife))</f>
        <v>9.5940984535370297E-2</v>
      </c>
      <c r="AQ745" s="164">
        <f>IF(A21taxstdlife="n/a","n/a",IF(AQ$3&gt;(A21taxstdlife+$E745),((Input!$J$163+Input!$J$129)*$J$7)-SUM($J745:AP745),((Input!$J$163+Input!$J$129)*$J$7)/A21taxstdlife))</f>
        <v>9.5940984535370297E-2</v>
      </c>
      <c r="AR745" s="164">
        <f>IF(A21taxstdlife="n/a","n/a",IF(AR$3&gt;(A21taxstdlife+$E745),((Input!$J$163+Input!$J$129)*$J$7)-SUM($J745:AQ745),((Input!$J$163+Input!$J$129)*$J$7)/A21taxstdlife))</f>
        <v>9.5940984535370297E-2</v>
      </c>
      <c r="AS745" s="164">
        <f>IF(A21taxstdlife="n/a","n/a",IF(AS$3&gt;(A21taxstdlife+$E745),((Input!$J$163+Input!$J$129)*$J$7)-SUM($J745:AR745),((Input!$J$163+Input!$J$129)*$J$7)/A21taxstdlife))</f>
        <v>9.5940984535370297E-2</v>
      </c>
      <c r="AT745" s="164">
        <f>IF(A21taxstdlife="n/a","n/a",IF(AT$3&gt;(A21taxstdlife+$E745),((Input!$J$163+Input!$J$129)*$J$7)-SUM($J745:AS745),((Input!$J$163+Input!$J$129)*$J$7)/A21taxstdlife))</f>
        <v>9.5940984535370297E-2</v>
      </c>
      <c r="AU745" s="164">
        <f>IF(A21taxstdlife="n/a","n/a",IF(AU$3&gt;(A21taxstdlife+$E745),((Input!$J$163+Input!$J$129)*$J$7)-SUM($J745:AT745),((Input!$J$163+Input!$J$129)*$J$7)/A21taxstdlife))</f>
        <v>9.5940984535370297E-2</v>
      </c>
      <c r="AV745" s="164">
        <f>IF(A21taxstdlife="n/a","n/a",IF(AV$3&gt;(A21taxstdlife+$E745),((Input!$J$163+Input!$J$129)*$J$7)-SUM($J745:AU745),((Input!$J$163+Input!$J$129)*$J$7)/A21taxstdlife))</f>
        <v>9.5940984535370297E-2</v>
      </c>
      <c r="AW745" s="164">
        <f>IF(A21taxstdlife="n/a","n/a",IF(AW$3&gt;(A21taxstdlife+$E745),((Input!$J$163+Input!$J$129)*$J$7)-SUM($J745:AV745),((Input!$J$163+Input!$J$129)*$J$7)/A21taxstdlife))</f>
        <v>9.5940984535370297E-2</v>
      </c>
      <c r="AX745" s="164">
        <f>IF(A21taxstdlife="n/a","n/a",IF(AX$3&gt;(A21taxstdlife+$E745),((Input!$J$163+Input!$J$129)*$J$7)-SUM($J745:AW745),((Input!$J$163+Input!$J$129)*$J$7)/A21taxstdlife))</f>
        <v>9.5940984535370297E-2</v>
      </c>
      <c r="AY745" s="164">
        <f>IF(A21taxstdlife="n/a","n/a",IF(AY$3&gt;(A21taxstdlife+$E745),((Input!$J$163+Input!$J$129)*$J$7)-SUM($J745:AX745),((Input!$J$163+Input!$J$129)*$J$7)/A21taxstdlife))</f>
        <v>1.3322676295501878E-15</v>
      </c>
      <c r="AZ745" s="164">
        <f>IF(A21taxstdlife="n/a","n/a",IF(AZ$3&gt;(A21taxstdlife+$E745),((Input!$J$163+Input!$J$129)*$J$7)-SUM($J745:AY745),((Input!$J$163+Input!$J$129)*$J$7)/A21taxstdlife))</f>
        <v>0</v>
      </c>
      <c r="BA745" s="164">
        <f>IF(A21taxstdlife="n/a","n/a",IF(BA$3&gt;(A21taxstdlife+$E745),((Input!$J$163+Input!$J$129)*$J$7)-SUM($J745:AZ745),((Input!$J$163+Input!$J$129)*$J$7)/A21taxstdlife))</f>
        <v>0</v>
      </c>
      <c r="BB745" s="164">
        <f>IF(A21taxstdlife="n/a","n/a",IF(BB$3&gt;(A21taxstdlife+$E745),((Input!$J$163+Input!$J$129)*$J$7)-SUM($J745:BA745),((Input!$J$163+Input!$J$129)*$J$7)/A21taxstdlife))</f>
        <v>0</v>
      </c>
      <c r="BC745" s="164">
        <f>IF(A21taxstdlife="n/a","n/a",IF(BC$3&gt;(A21taxstdlife+$E745),((Input!$J$163+Input!$J$129)*$J$7)-SUM($J745:BB745),((Input!$J$163+Input!$J$129)*$J$7)/A21taxstdlife))</f>
        <v>0</v>
      </c>
      <c r="BD745" s="164">
        <f>IF(A21taxstdlife="n/a","n/a",IF(BD$3&gt;(A21taxstdlife+$E745),((Input!$J$163+Input!$J$129)*$J$7)-SUM($J745:BC745),((Input!$J$163+Input!$J$129)*$J$7)/A21taxstdlife))</f>
        <v>0</v>
      </c>
      <c r="BE745" s="164">
        <f>IF(A21taxstdlife="n/a","n/a",IF(BE$3&gt;(A21taxstdlife+$E745),((Input!$J$163+Input!$J$129)*$J$7)-SUM($J745:BD745),((Input!$J$163+Input!$J$129)*$J$7)/A21taxstdlife))</f>
        <v>0</v>
      </c>
      <c r="BF745" s="164">
        <f>IF(A21taxstdlife="n/a","n/a",IF(BF$3&gt;(A21taxstdlife+$E745),((Input!$J$163+Input!$J$129)*$J$7)-SUM($J745:BE745),((Input!$J$163+Input!$J$129)*$J$7)/A21taxstdlife))</f>
        <v>0</v>
      </c>
      <c r="BG745" s="164">
        <f>IF(A21taxstdlife="n/a","n/a",IF(BG$3&gt;(A21taxstdlife+$E745),((Input!$J$163+Input!$J$129)*$J$7)-SUM($J745:BF745),((Input!$J$163+Input!$J$129)*$J$7)/A21taxstdlife))</f>
        <v>0</v>
      </c>
      <c r="BH745" s="164">
        <f>IF(A21taxstdlife="n/a","n/a",IF(BH$3&gt;(A21taxstdlife+$E745),((Input!$J$163+Input!$J$129)*$J$7)-SUM($J745:BG745),((Input!$J$163+Input!$J$129)*$J$7)/A21taxstdlife))</f>
        <v>0</v>
      </c>
      <c r="BI745" s="164">
        <f>IF(A21taxstdlife="n/a","n/a",IF(BI$3&gt;(A21taxstdlife+$E745),((Input!$J$163+Input!$J$129)*$J$7)-SUM($J745:BH745),((Input!$J$163+Input!$J$129)*$J$7)/A21taxstdlife))</f>
        <v>0</v>
      </c>
      <c r="BJ745" s="18"/>
      <c r="BK745" s="18"/>
      <c r="BL745"/>
      <c r="BM745"/>
      <c r="BN745"/>
      <c r="BO745"/>
      <c r="BP745"/>
      <c r="BQ745"/>
      <c r="BR745"/>
      <c r="BS745"/>
      <c r="BT745"/>
      <c r="BU745"/>
      <c r="BV745"/>
      <c r="BW745"/>
      <c r="BX745"/>
      <c r="BY745"/>
      <c r="BZ745"/>
      <c r="CA745"/>
      <c r="CB745"/>
      <c r="CC745"/>
      <c r="CD745"/>
      <c r="CE745"/>
      <c r="CF745"/>
      <c r="CG745"/>
      <c r="CH745"/>
      <c r="CI745"/>
      <c r="CJ745"/>
      <c r="CK745"/>
      <c r="CL745"/>
      <c r="CM745"/>
      <c r="CN745"/>
      <c r="CO745"/>
      <c r="CP745"/>
      <c r="CQ745"/>
      <c r="CR745"/>
      <c r="CS745"/>
      <c r="CT745"/>
      <c r="CU745"/>
      <c r="CV745"/>
      <c r="CW745"/>
      <c r="CX745"/>
      <c r="CY745"/>
      <c r="CZ745"/>
      <c r="DA745"/>
      <c r="DB745"/>
      <c r="DC745"/>
      <c r="DD745"/>
      <c r="DE745"/>
      <c r="DF745"/>
      <c r="DG745"/>
      <c r="DH745"/>
      <c r="DI745"/>
      <c r="DJ745"/>
      <c r="DK745"/>
      <c r="DL745"/>
      <c r="DM745"/>
      <c r="DN745"/>
      <c r="DO745"/>
      <c r="DP745"/>
      <c r="DQ745"/>
      <c r="DR745"/>
      <c r="DS745"/>
      <c r="DT745"/>
      <c r="DU745"/>
      <c r="DV745"/>
      <c r="DW745"/>
      <c r="DX745"/>
      <c r="DY745"/>
      <c r="DZ745"/>
      <c r="EA745"/>
      <c r="EB745"/>
      <c r="EC745"/>
      <c r="ED745"/>
      <c r="EE745"/>
      <c r="EF745"/>
      <c r="EG745"/>
      <c r="EH745"/>
      <c r="EI745"/>
      <c r="EJ745"/>
      <c r="EK745"/>
      <c r="EL745"/>
      <c r="EM745"/>
      <c r="EN745"/>
      <c r="EO745"/>
      <c r="EP745"/>
      <c r="EQ745"/>
      <c r="ER745"/>
      <c r="ES745"/>
      <c r="ET745"/>
      <c r="EU745"/>
      <c r="EV745"/>
      <c r="EW745"/>
      <c r="EX745"/>
      <c r="EY745"/>
      <c r="EZ745"/>
      <c r="FA745"/>
      <c r="FB745"/>
      <c r="FC745"/>
      <c r="FD745"/>
      <c r="FE745"/>
      <c r="FF745"/>
      <c r="FG745"/>
      <c r="FH745"/>
      <c r="FI745"/>
      <c r="FJ745"/>
      <c r="FK745"/>
      <c r="FL745"/>
      <c r="FM745"/>
      <c r="FN745"/>
      <c r="FO745"/>
      <c r="FP745"/>
      <c r="FQ745"/>
      <c r="FR745"/>
      <c r="FS745"/>
      <c r="FT745"/>
      <c r="FU745"/>
      <c r="FV745"/>
      <c r="FW745"/>
      <c r="FX745"/>
      <c r="FY745"/>
      <c r="FZ745"/>
      <c r="GA745"/>
      <c r="GB745"/>
      <c r="GC745"/>
      <c r="GD745"/>
      <c r="GE745"/>
      <c r="GF745"/>
      <c r="GG745"/>
      <c r="GH745"/>
      <c r="GI745"/>
      <c r="GJ745"/>
      <c r="GK745"/>
      <c r="GL745"/>
      <c r="GM745"/>
      <c r="GN745"/>
      <c r="GO745"/>
      <c r="GP745"/>
      <c r="GQ745"/>
      <c r="GR745"/>
      <c r="GS745"/>
      <c r="GT745"/>
      <c r="GU745"/>
      <c r="GV745"/>
      <c r="GW745"/>
      <c r="GX745"/>
      <c r="GY745"/>
      <c r="GZ745"/>
      <c r="HA745"/>
      <c r="HB745"/>
      <c r="HC745"/>
      <c r="HD745"/>
      <c r="HE745"/>
      <c r="HF745"/>
      <c r="HG745"/>
      <c r="HH745"/>
      <c r="HI745"/>
      <c r="HJ745"/>
      <c r="HK745"/>
      <c r="HL745"/>
      <c r="HM745"/>
      <c r="HN745"/>
      <c r="HO745"/>
      <c r="HP745"/>
      <c r="HQ745"/>
      <c r="HR745"/>
      <c r="HS745"/>
      <c r="HT745"/>
      <c r="HU745"/>
      <c r="HV745"/>
      <c r="HW745"/>
      <c r="HX745"/>
      <c r="HY745"/>
      <c r="HZ745"/>
      <c r="IA745"/>
      <c r="IB745"/>
      <c r="IC745"/>
      <c r="ID745"/>
      <c r="IE745"/>
      <c r="IF745"/>
      <c r="IG745"/>
      <c r="IH745"/>
      <c r="II745"/>
      <c r="IJ745"/>
      <c r="IK745"/>
      <c r="IL745"/>
      <c r="IM745"/>
      <c r="IN745"/>
      <c r="IO745"/>
      <c r="IP745"/>
      <c r="IQ745"/>
      <c r="IR745"/>
      <c r="IS745"/>
      <c r="IT745"/>
      <c r="IU745"/>
      <c r="IV745"/>
    </row>
    <row r="746" spans="1:256" s="5" customFormat="1" hidden="1" outlineLevel="2" x14ac:dyDescent="0.2">
      <c r="A746" s="18"/>
      <c r="B746" s="18"/>
      <c r="C746" s="36"/>
      <c r="D746" s="485"/>
      <c r="E746" s="283">
        <v>5</v>
      </c>
      <c r="F746" s="38"/>
      <c r="G746" s="306"/>
      <c r="H746" s="308"/>
      <c r="I746" s="308"/>
      <c r="J746" s="308"/>
      <c r="K746" s="307"/>
      <c r="L746" s="164">
        <f>IF(A21taxstdlife="n/a","n/a",IF(L$3&gt;(A21taxstdlife+$E746),((Input!$K$163+Input!$K$129)*$K$7)-SUM($K746:K746),((Input!$K$163+Input!$K$129)*$K$7)/A21taxstdlife))</f>
        <v>8.1153418896281141E-3</v>
      </c>
      <c r="M746" s="164">
        <f>IF(A21taxstdlife="n/a","n/a",IF(M$3&gt;(A21taxstdlife+$E746),((Input!$K$163+Input!$K$129)*$K$7)-SUM($K746:L746),((Input!$K$163+Input!$K$129)*$K$7)/A21taxstdlife))</f>
        <v>8.1153418896281141E-3</v>
      </c>
      <c r="N746" s="164">
        <f>IF(A21taxstdlife="n/a","n/a",IF(N$3&gt;(A21taxstdlife+$E746),((Input!$K$163+Input!$K$129)*$K$7)-SUM($K746:M746),((Input!$K$163+Input!$K$129)*$K$7)/A21taxstdlife))</f>
        <v>8.1153418896281141E-3</v>
      </c>
      <c r="O746" s="164">
        <f>IF(A21taxstdlife="n/a","n/a",IF(O$3&gt;(A21taxstdlife+$E746),((Input!$K$163+Input!$K$129)*$K$7)-SUM($K746:N746),((Input!$K$163+Input!$K$129)*$K$7)/A21taxstdlife))</f>
        <v>8.1153418896281141E-3</v>
      </c>
      <c r="P746" s="164">
        <f>IF(A21taxstdlife="n/a","n/a",IF(P$3&gt;(A21taxstdlife+$E746),((Input!$K$163+Input!$K$129)*$K$7)-SUM($K746:O746),((Input!$K$163+Input!$K$129)*$K$7)/A21taxstdlife))</f>
        <v>8.1153418896281141E-3</v>
      </c>
      <c r="Q746" s="164">
        <f>IF(A21taxstdlife="n/a","n/a",IF(Q$3&gt;(A21taxstdlife+$E746),((Input!$K$163+Input!$K$129)*$K$7)-SUM($K746:P746),((Input!$K$163+Input!$K$129)*$K$7)/A21taxstdlife))</f>
        <v>8.1153418896281141E-3</v>
      </c>
      <c r="R746" s="164">
        <f>IF(A21taxstdlife="n/a","n/a",IF(R$3&gt;(A21taxstdlife+$E746),((Input!$K$163+Input!$K$129)*$K$7)-SUM($K746:Q746),((Input!$K$163+Input!$K$129)*$K$7)/A21taxstdlife))</f>
        <v>8.1153418896281141E-3</v>
      </c>
      <c r="S746" s="164">
        <f>IF(A21taxstdlife="n/a","n/a",IF(S$3&gt;(A21taxstdlife+$E746),((Input!$K$163+Input!$K$129)*$K$7)-SUM($K746:R746),((Input!$K$163+Input!$K$129)*$K$7)/A21taxstdlife))</f>
        <v>8.1153418896281141E-3</v>
      </c>
      <c r="T746" s="164">
        <f>IF(A21taxstdlife="n/a","n/a",IF(T$3&gt;(A21taxstdlife+$E746),((Input!$K$163+Input!$K$129)*$K$7)-SUM($K746:S746),((Input!$K$163+Input!$K$129)*$K$7)/A21taxstdlife))</f>
        <v>8.1153418896281141E-3</v>
      </c>
      <c r="U746" s="164">
        <f>IF(A21taxstdlife="n/a","n/a",IF(U$3&gt;(A21taxstdlife+$E746),((Input!$K$163+Input!$K$129)*$K$7)-SUM($K746:T746),((Input!$K$163+Input!$K$129)*$K$7)/A21taxstdlife))</f>
        <v>8.1153418896281141E-3</v>
      </c>
      <c r="V746" s="164">
        <f>IF(A21taxstdlife="n/a","n/a",IF(V$3&gt;(A21taxstdlife+$E746),((Input!$K$163+Input!$K$129)*$K$7)-SUM($K746:U746),((Input!$K$163+Input!$K$129)*$K$7)/A21taxstdlife))</f>
        <v>8.1153418896281141E-3</v>
      </c>
      <c r="W746" s="164">
        <f>IF(A21taxstdlife="n/a","n/a",IF(W$3&gt;(A21taxstdlife+$E746),((Input!$K$163+Input!$K$129)*$K$7)-SUM($K746:V746),((Input!$K$163+Input!$K$129)*$K$7)/A21taxstdlife))</f>
        <v>8.1153418896281141E-3</v>
      </c>
      <c r="X746" s="164">
        <f>IF(A21taxstdlife="n/a","n/a",IF(X$3&gt;(A21taxstdlife+$E746),((Input!$K$163+Input!$K$129)*$K$7)-SUM($K746:W746),((Input!$K$163+Input!$K$129)*$K$7)/A21taxstdlife))</f>
        <v>8.1153418896281141E-3</v>
      </c>
      <c r="Y746" s="164">
        <f>IF(A21taxstdlife="n/a","n/a",IF(Y$3&gt;(A21taxstdlife+$E746),((Input!$K$163+Input!$K$129)*$K$7)-SUM($K746:X746),((Input!$K$163+Input!$K$129)*$K$7)/A21taxstdlife))</f>
        <v>8.1153418896281141E-3</v>
      </c>
      <c r="Z746" s="164">
        <f>IF(A21taxstdlife="n/a","n/a",IF(Z$3&gt;(A21taxstdlife+$E746),((Input!$K$163+Input!$K$129)*$K$7)-SUM($K746:Y746),((Input!$K$163+Input!$K$129)*$K$7)/A21taxstdlife))</f>
        <v>8.1153418896281141E-3</v>
      </c>
      <c r="AA746" s="164">
        <f>IF(A21taxstdlife="n/a","n/a",IF(AA$3&gt;(A21taxstdlife+$E746),((Input!$K$163+Input!$K$129)*$K$7)-SUM($K746:Z746),((Input!$K$163+Input!$K$129)*$K$7)/A21taxstdlife))</f>
        <v>8.1153418896281141E-3</v>
      </c>
      <c r="AB746" s="164">
        <f>IF(A21taxstdlife="n/a","n/a",IF(AB$3&gt;(A21taxstdlife+$E746),((Input!$K$163+Input!$K$129)*$K$7)-SUM($K746:AA746),((Input!$K$163+Input!$K$129)*$K$7)/A21taxstdlife))</f>
        <v>8.1153418896281141E-3</v>
      </c>
      <c r="AC746" s="164">
        <f>IF(A21taxstdlife="n/a","n/a",IF(AC$3&gt;(A21taxstdlife+$E746),((Input!$K$163+Input!$K$129)*$K$7)-SUM($K746:AB746),((Input!$K$163+Input!$K$129)*$K$7)/A21taxstdlife))</f>
        <v>8.1153418896281141E-3</v>
      </c>
      <c r="AD746" s="164">
        <f>IF(A21taxstdlife="n/a","n/a",IF(AD$3&gt;(A21taxstdlife+$E746),((Input!$K$163+Input!$K$129)*$K$7)-SUM($K746:AC746),((Input!$K$163+Input!$K$129)*$K$7)/A21taxstdlife))</f>
        <v>8.1153418896281141E-3</v>
      </c>
      <c r="AE746" s="164">
        <f>IF(A21taxstdlife="n/a","n/a",IF(AE$3&gt;(A21taxstdlife+$E746),((Input!$K$163+Input!$K$129)*$K$7)-SUM($K746:AD746),((Input!$K$163+Input!$K$129)*$K$7)/A21taxstdlife))</f>
        <v>8.1153418896281141E-3</v>
      </c>
      <c r="AF746" s="164">
        <f>IF(A21taxstdlife="n/a","n/a",IF(AF$3&gt;(A21taxstdlife+$E746),((Input!$K$163+Input!$K$129)*$K$7)-SUM($K746:AE746),((Input!$K$163+Input!$K$129)*$K$7)/A21taxstdlife))</f>
        <v>8.1153418896281141E-3</v>
      </c>
      <c r="AG746" s="164">
        <f>IF(A21taxstdlife="n/a","n/a",IF(AG$3&gt;(A21taxstdlife+$E746),((Input!$K$163+Input!$K$129)*$K$7)-SUM($K746:AF746),((Input!$K$163+Input!$K$129)*$K$7)/A21taxstdlife))</f>
        <v>8.1153418896281141E-3</v>
      </c>
      <c r="AH746" s="164">
        <f>IF(A21taxstdlife="n/a","n/a",IF(AH$3&gt;(A21taxstdlife+$E746),((Input!$K$163+Input!$K$129)*$K$7)-SUM($K746:AG746),((Input!$K$163+Input!$K$129)*$K$7)/A21taxstdlife))</f>
        <v>8.1153418896281141E-3</v>
      </c>
      <c r="AI746" s="164">
        <f>IF(A21taxstdlife="n/a","n/a",IF(AI$3&gt;(A21taxstdlife+$E746),((Input!$K$163+Input!$K$129)*$K$7)-SUM($K746:AH746),((Input!$K$163+Input!$K$129)*$K$7)/A21taxstdlife))</f>
        <v>8.1153418896281141E-3</v>
      </c>
      <c r="AJ746" s="164">
        <f>IF(A21taxstdlife="n/a","n/a",IF(AJ$3&gt;(A21taxstdlife+$E746),((Input!$K$163+Input!$K$129)*$K$7)-SUM($K746:AI746),((Input!$K$163+Input!$K$129)*$K$7)/A21taxstdlife))</f>
        <v>8.1153418896281141E-3</v>
      </c>
      <c r="AK746" s="164">
        <f>IF(A21taxstdlife="n/a","n/a",IF(AK$3&gt;(A21taxstdlife+$E746),((Input!$K$163+Input!$K$129)*$K$7)-SUM($K746:AJ746),((Input!$K$163+Input!$K$129)*$K$7)/A21taxstdlife))</f>
        <v>8.1153418896281141E-3</v>
      </c>
      <c r="AL746" s="164">
        <f>IF(A21taxstdlife="n/a","n/a",IF(AL$3&gt;(A21taxstdlife+$E746),((Input!$K$163+Input!$K$129)*$K$7)-SUM($K746:AK746),((Input!$K$163+Input!$K$129)*$K$7)/A21taxstdlife))</f>
        <v>8.1153418896281141E-3</v>
      </c>
      <c r="AM746" s="164">
        <f>IF(A21taxstdlife="n/a","n/a",IF(AM$3&gt;(A21taxstdlife+$E746),((Input!$K$163+Input!$K$129)*$K$7)-SUM($K746:AL746),((Input!$K$163+Input!$K$129)*$K$7)/A21taxstdlife))</f>
        <v>8.1153418896281141E-3</v>
      </c>
      <c r="AN746" s="164">
        <f>IF(A21taxstdlife="n/a","n/a",IF(AN$3&gt;(A21taxstdlife+$E746),((Input!$K$163+Input!$K$129)*$K$7)-SUM($K746:AM746),((Input!$K$163+Input!$K$129)*$K$7)/A21taxstdlife))</f>
        <v>8.1153418896281141E-3</v>
      </c>
      <c r="AO746" s="164">
        <f>IF(A21taxstdlife="n/a","n/a",IF(AO$3&gt;(A21taxstdlife+$E746),((Input!$K$163+Input!$K$129)*$K$7)-SUM($K746:AN746),((Input!$K$163+Input!$K$129)*$K$7)/A21taxstdlife))</f>
        <v>8.1153418896281141E-3</v>
      </c>
      <c r="AP746" s="164">
        <f>IF(A21taxstdlife="n/a","n/a",IF(AP$3&gt;(A21taxstdlife+$E746),((Input!$K$163+Input!$K$129)*$K$7)-SUM($K746:AO746),((Input!$K$163+Input!$K$129)*$K$7)/A21taxstdlife))</f>
        <v>8.1153418896281141E-3</v>
      </c>
      <c r="AQ746" s="164">
        <f>IF(A21taxstdlife="n/a","n/a",IF(AQ$3&gt;(A21taxstdlife+$E746),((Input!$K$163+Input!$K$129)*$K$7)-SUM($K746:AP746),((Input!$K$163+Input!$K$129)*$K$7)/A21taxstdlife))</f>
        <v>8.1153418896281141E-3</v>
      </c>
      <c r="AR746" s="164">
        <f>IF(A21taxstdlife="n/a","n/a",IF(AR$3&gt;(A21taxstdlife+$E746),((Input!$K$163+Input!$K$129)*$K$7)-SUM($K746:AQ746),((Input!$K$163+Input!$K$129)*$K$7)/A21taxstdlife))</f>
        <v>8.1153418896281141E-3</v>
      </c>
      <c r="AS746" s="164">
        <f>IF(A21taxstdlife="n/a","n/a",IF(AS$3&gt;(A21taxstdlife+$E746),((Input!$K$163+Input!$K$129)*$K$7)-SUM($K746:AR746),((Input!$K$163+Input!$K$129)*$K$7)/A21taxstdlife))</f>
        <v>8.1153418896281141E-3</v>
      </c>
      <c r="AT746" s="164">
        <f>IF(A21taxstdlife="n/a","n/a",IF(AT$3&gt;(A21taxstdlife+$E746),((Input!$K$163+Input!$K$129)*$K$7)-SUM($K746:AS746),((Input!$K$163+Input!$K$129)*$K$7)/A21taxstdlife))</f>
        <v>8.1153418896281141E-3</v>
      </c>
      <c r="AU746" s="164">
        <f>IF(A21taxstdlife="n/a","n/a",IF(AU$3&gt;(A21taxstdlife+$E746),((Input!$K$163+Input!$K$129)*$K$7)-SUM($K746:AT746),((Input!$K$163+Input!$K$129)*$K$7)/A21taxstdlife))</f>
        <v>8.1153418896281141E-3</v>
      </c>
      <c r="AV746" s="164">
        <f>IF(A21taxstdlife="n/a","n/a",IF(AV$3&gt;(A21taxstdlife+$E746),((Input!$K$163+Input!$K$129)*$K$7)-SUM($K746:AU746),((Input!$K$163+Input!$K$129)*$K$7)/A21taxstdlife))</f>
        <v>8.1153418896281141E-3</v>
      </c>
      <c r="AW746" s="164">
        <f>IF(A21taxstdlife="n/a","n/a",IF(AW$3&gt;(A21taxstdlife+$E746),((Input!$K$163+Input!$K$129)*$K$7)-SUM($K746:AV746),((Input!$K$163+Input!$K$129)*$K$7)/A21taxstdlife))</f>
        <v>8.1153418896281141E-3</v>
      </c>
      <c r="AX746" s="164">
        <f>IF(A21taxstdlife="n/a","n/a",IF(AX$3&gt;(A21taxstdlife+$E746),((Input!$K$163+Input!$K$129)*$K$7)-SUM($K746:AW746),((Input!$K$163+Input!$K$129)*$K$7)/A21taxstdlife))</f>
        <v>8.1153418896281141E-3</v>
      </c>
      <c r="AY746" s="164">
        <f>IF(A21taxstdlife="n/a","n/a",IF(AY$3&gt;(A21taxstdlife+$E746),((Input!$K$163+Input!$K$129)*$K$7)-SUM($K746:AX746),((Input!$K$163+Input!$K$129)*$K$7)/A21taxstdlife))</f>
        <v>8.1153418896281141E-3</v>
      </c>
      <c r="AZ746" s="164">
        <f>IF(A21taxstdlife="n/a","n/a",IF(AZ$3&gt;(A21taxstdlife+$E746),((Input!$K$163+Input!$K$129)*$K$7)-SUM($K746:AY746),((Input!$K$163+Input!$K$129)*$K$7)/A21taxstdlife))</f>
        <v>1.1102230246251565E-16</v>
      </c>
      <c r="BA746" s="164">
        <f>IF(A21taxstdlife="n/a","n/a",IF(BA$3&gt;(A21taxstdlife+$E746),((Input!$K$163+Input!$K$129)*$K$7)-SUM($K746:AZ746),((Input!$K$163+Input!$K$129)*$K$7)/A21taxstdlife))</f>
        <v>0</v>
      </c>
      <c r="BB746" s="164">
        <f>IF(A21taxstdlife="n/a","n/a",IF(BB$3&gt;(A21taxstdlife+$E746),((Input!$K$163+Input!$K$129)*$K$7)-SUM($K746:BA746),((Input!$K$163+Input!$K$129)*$K$7)/A21taxstdlife))</f>
        <v>0</v>
      </c>
      <c r="BC746" s="164">
        <f>IF(A21taxstdlife="n/a","n/a",IF(BC$3&gt;(A21taxstdlife+$E746),((Input!$K$163+Input!$K$129)*$K$7)-SUM($K746:BB746),((Input!$K$163+Input!$K$129)*$K$7)/A21taxstdlife))</f>
        <v>0</v>
      </c>
      <c r="BD746" s="164">
        <f>IF(A21taxstdlife="n/a","n/a",IF(BD$3&gt;(A21taxstdlife+$E746),((Input!$K$163+Input!$K$129)*$K$7)-SUM($K746:BC746),((Input!$K$163+Input!$K$129)*$K$7)/A21taxstdlife))</f>
        <v>0</v>
      </c>
      <c r="BE746" s="164">
        <f>IF(A21taxstdlife="n/a","n/a",IF(BE$3&gt;(A21taxstdlife+$E746),((Input!$K$163+Input!$K$129)*$K$7)-SUM($K746:BD746),((Input!$K$163+Input!$K$129)*$K$7)/A21taxstdlife))</f>
        <v>0</v>
      </c>
      <c r="BF746" s="164">
        <f>IF(A21taxstdlife="n/a","n/a",IF(BF$3&gt;(A21taxstdlife+$E746),((Input!$K$163+Input!$K$129)*$K$7)-SUM($K746:BE746),((Input!$K$163+Input!$K$129)*$K$7)/A21taxstdlife))</f>
        <v>0</v>
      </c>
      <c r="BG746" s="164">
        <f>IF(A21taxstdlife="n/a","n/a",IF(BG$3&gt;(A21taxstdlife+$E746),((Input!$K$163+Input!$K$129)*$K$7)-SUM($K746:BF746),((Input!$K$163+Input!$K$129)*$K$7)/A21taxstdlife))</f>
        <v>0</v>
      </c>
      <c r="BH746" s="164">
        <f>IF(A21taxstdlife="n/a","n/a",IF(BH$3&gt;(A21taxstdlife+$E746),((Input!$K$163+Input!$K$129)*$K$7)-SUM($K746:BG746),((Input!$K$163+Input!$K$129)*$K$7)/A21taxstdlife))</f>
        <v>0</v>
      </c>
      <c r="BI746" s="164">
        <f>IF(A21taxstdlife="n/a","n/a",IF(BI$3&gt;(A21taxstdlife+$E746),((Input!$K$163+Input!$K$129)*$K$7)-SUM($K746:BH746),((Input!$K$163+Input!$K$129)*$K$7)/A21taxstdlife))</f>
        <v>0</v>
      </c>
      <c r="BJ746" s="18"/>
      <c r="BK746" s="18"/>
      <c r="BL746"/>
      <c r="BM746"/>
      <c r="BN746"/>
      <c r="BO746"/>
      <c r="BP746"/>
      <c r="BQ746"/>
      <c r="BR746"/>
      <c r="BS746"/>
      <c r="BT746"/>
      <c r="BU746"/>
      <c r="BV746"/>
      <c r="BW746"/>
      <c r="BX746"/>
      <c r="BY746"/>
      <c r="BZ746"/>
      <c r="CA746"/>
      <c r="CB746"/>
      <c r="CC746"/>
      <c r="CD746"/>
      <c r="CE746"/>
      <c r="CF746"/>
      <c r="CG746"/>
      <c r="CH746"/>
      <c r="CI746"/>
      <c r="CJ746"/>
      <c r="CK746"/>
      <c r="CL746"/>
      <c r="CM746"/>
      <c r="CN746"/>
      <c r="CO746"/>
      <c r="CP746"/>
      <c r="CQ746"/>
      <c r="CR746"/>
      <c r="CS746"/>
      <c r="CT746"/>
      <c r="CU746"/>
      <c r="CV746"/>
      <c r="CW746"/>
      <c r="CX746"/>
      <c r="CY746"/>
      <c r="CZ746"/>
      <c r="DA746"/>
      <c r="DB746"/>
      <c r="DC746"/>
      <c r="DD746"/>
      <c r="DE746"/>
      <c r="DF746"/>
      <c r="DG746"/>
      <c r="DH746"/>
      <c r="DI746"/>
      <c r="DJ746"/>
      <c r="DK746"/>
      <c r="DL746"/>
      <c r="DM746"/>
      <c r="DN746"/>
      <c r="DO746"/>
      <c r="DP746"/>
      <c r="DQ746"/>
      <c r="DR746"/>
      <c r="DS746"/>
      <c r="DT746"/>
      <c r="DU746"/>
      <c r="DV746"/>
      <c r="DW746"/>
      <c r="DX746"/>
      <c r="DY746"/>
      <c r="DZ746"/>
      <c r="EA746"/>
      <c r="EB746"/>
      <c r="EC746"/>
      <c r="ED746"/>
      <c r="EE746"/>
      <c r="EF746"/>
      <c r="EG746"/>
      <c r="EH746"/>
      <c r="EI746"/>
      <c r="EJ746"/>
      <c r="EK746"/>
      <c r="EL746"/>
      <c r="EM746"/>
      <c r="EN746"/>
      <c r="EO746"/>
      <c r="EP746"/>
      <c r="EQ746"/>
      <c r="ER746"/>
      <c r="ES746"/>
      <c r="ET746"/>
      <c r="EU746"/>
      <c r="EV746"/>
      <c r="EW746"/>
      <c r="EX746"/>
      <c r="EY746"/>
      <c r="EZ746"/>
      <c r="FA746"/>
      <c r="FB746"/>
      <c r="FC746"/>
      <c r="FD746"/>
      <c r="FE746"/>
      <c r="FF746"/>
      <c r="FG746"/>
      <c r="FH746"/>
      <c r="FI746"/>
      <c r="FJ746"/>
      <c r="FK746"/>
      <c r="FL746"/>
      <c r="FM746"/>
      <c r="FN746"/>
      <c r="FO746"/>
      <c r="FP746"/>
      <c r="FQ746"/>
      <c r="FR746"/>
      <c r="FS746"/>
      <c r="FT746"/>
      <c r="FU746"/>
      <c r="FV746"/>
      <c r="FW746"/>
      <c r="FX746"/>
      <c r="FY746"/>
      <c r="FZ746"/>
      <c r="GA746"/>
      <c r="GB746"/>
      <c r="GC746"/>
      <c r="GD746"/>
      <c r="GE746"/>
      <c r="GF746"/>
      <c r="GG746"/>
      <c r="GH746"/>
      <c r="GI746"/>
      <c r="GJ746"/>
      <c r="GK746"/>
      <c r="GL746"/>
      <c r="GM746"/>
      <c r="GN746"/>
      <c r="GO746"/>
      <c r="GP746"/>
      <c r="GQ746"/>
      <c r="GR746"/>
      <c r="GS746"/>
      <c r="GT746"/>
      <c r="GU746"/>
      <c r="GV746"/>
      <c r="GW746"/>
      <c r="GX746"/>
      <c r="GY746"/>
      <c r="GZ746"/>
      <c r="HA746"/>
      <c r="HB746"/>
      <c r="HC746"/>
      <c r="HD746"/>
      <c r="HE746"/>
      <c r="HF746"/>
      <c r="HG746"/>
      <c r="HH746"/>
      <c r="HI746"/>
      <c r="HJ746"/>
      <c r="HK746"/>
      <c r="HL746"/>
      <c r="HM746"/>
      <c r="HN746"/>
      <c r="HO746"/>
      <c r="HP746"/>
      <c r="HQ746"/>
      <c r="HR746"/>
      <c r="HS746"/>
      <c r="HT746"/>
      <c r="HU746"/>
      <c r="HV746"/>
      <c r="HW746"/>
      <c r="HX746"/>
      <c r="HY746"/>
      <c r="HZ746"/>
      <c r="IA746"/>
      <c r="IB746"/>
      <c r="IC746"/>
      <c r="ID746"/>
      <c r="IE746"/>
      <c r="IF746"/>
      <c r="IG746"/>
      <c r="IH746"/>
      <c r="II746"/>
      <c r="IJ746"/>
      <c r="IK746"/>
      <c r="IL746"/>
      <c r="IM746"/>
      <c r="IN746"/>
      <c r="IO746"/>
      <c r="IP746"/>
      <c r="IQ746"/>
      <c r="IR746"/>
      <c r="IS746"/>
      <c r="IT746"/>
      <c r="IU746"/>
      <c r="IV746"/>
    </row>
    <row r="747" spans="1:256" s="5" customFormat="1" hidden="1" outlineLevel="2" x14ac:dyDescent="0.2">
      <c r="A747" s="18"/>
      <c r="B747" s="18"/>
      <c r="C747" s="36"/>
      <c r="D747" s="485"/>
      <c r="E747" s="283">
        <v>6</v>
      </c>
      <c r="F747" s="38"/>
      <c r="G747" s="306"/>
      <c r="H747" s="308"/>
      <c r="I747" s="308"/>
      <c r="J747" s="308"/>
      <c r="K747" s="308"/>
      <c r="L747" s="307"/>
      <c r="M747" s="164">
        <f>IF(A21taxstdlife="n/a","n/a",IF(M$3&gt;(A21taxstdlife+$E747),((Input!$L$163+Input!$L$129)*$L$7)-SUM($L747:L747),((Input!$L$163+Input!$L$129)*$L$7)/A21taxstdlife))</f>
        <v>0</v>
      </c>
      <c r="N747" s="164">
        <f>IF(A21taxstdlife="n/a","n/a",IF(N$3&gt;(A21taxstdlife+$E747),((Input!$L$163+Input!$L$129)*$L$7)-SUM($L747:M747),((Input!$L$163+Input!$L$129)*$L$7)/A21taxstdlife))</f>
        <v>0</v>
      </c>
      <c r="O747" s="164">
        <f>IF(A21taxstdlife="n/a","n/a",IF(O$3&gt;(A21taxstdlife+$E747),((Input!$L$163+Input!$L$129)*$L$7)-SUM($L747:N747),((Input!$L$163+Input!$L$129)*$L$7)/A21taxstdlife))</f>
        <v>0</v>
      </c>
      <c r="P747" s="164">
        <f>IF(A21taxstdlife="n/a","n/a",IF(P$3&gt;(A21taxstdlife+$E747),((Input!$L$163+Input!$L$129)*$L$7)-SUM($L747:O747),((Input!$L$163+Input!$L$129)*$L$7)/A21taxstdlife))</f>
        <v>0</v>
      </c>
      <c r="Q747" s="164">
        <f>IF(A21taxstdlife="n/a","n/a",IF(Q$3&gt;(A21taxstdlife+$E747),((Input!$L$163+Input!$L$129)*$L$7)-SUM($L747:P747),((Input!$L$163+Input!$L$129)*$L$7)/A21taxstdlife))</f>
        <v>0</v>
      </c>
      <c r="R747" s="164">
        <f>IF(A21taxstdlife="n/a","n/a",IF(R$3&gt;(A21taxstdlife+$E747),((Input!$L$163+Input!$L$129)*$L$7)-SUM($L747:Q747),((Input!$L$163+Input!$L$129)*$L$7)/A21taxstdlife))</f>
        <v>0</v>
      </c>
      <c r="S747" s="164">
        <f>IF(A21taxstdlife="n/a","n/a",IF(S$3&gt;(A21taxstdlife+$E747),((Input!$L$163+Input!$L$129)*$L$7)-SUM($L747:R747),((Input!$L$163+Input!$L$129)*$L$7)/A21taxstdlife))</f>
        <v>0</v>
      </c>
      <c r="T747" s="164">
        <f>IF(A21taxstdlife="n/a","n/a",IF(T$3&gt;(A21taxstdlife+$E747),((Input!$L$163+Input!$L$129)*$L$7)-SUM($L747:S747),((Input!$L$163+Input!$L$129)*$L$7)/A21taxstdlife))</f>
        <v>0</v>
      </c>
      <c r="U747" s="164">
        <f>IF(A21taxstdlife="n/a","n/a",IF(U$3&gt;(A21taxstdlife+$E747),((Input!$L$163+Input!$L$129)*$L$7)-SUM($L747:T747),((Input!$L$163+Input!$L$129)*$L$7)/A21taxstdlife))</f>
        <v>0</v>
      </c>
      <c r="V747" s="164">
        <f>IF(A21taxstdlife="n/a","n/a",IF(V$3&gt;(A21taxstdlife+$E747),((Input!$L$163+Input!$L$129)*$L$7)-SUM($L747:U747),((Input!$L$163+Input!$L$129)*$L$7)/A21taxstdlife))</f>
        <v>0</v>
      </c>
      <c r="W747" s="164">
        <f>IF(A21taxstdlife="n/a","n/a",IF(W$3&gt;(A21taxstdlife+$E747),((Input!$L$163+Input!$L$129)*$L$7)-SUM($L747:V747),((Input!$L$163+Input!$L$129)*$L$7)/A21taxstdlife))</f>
        <v>0</v>
      </c>
      <c r="X747" s="164">
        <f>IF(A21taxstdlife="n/a","n/a",IF(X$3&gt;(A21taxstdlife+$E747),((Input!$L$163+Input!$L$129)*$L$7)-SUM($L747:W747),((Input!$L$163+Input!$L$129)*$L$7)/A21taxstdlife))</f>
        <v>0</v>
      </c>
      <c r="Y747" s="164">
        <f>IF(A21taxstdlife="n/a","n/a",IF(Y$3&gt;(A21taxstdlife+$E747),((Input!$L$163+Input!$L$129)*$L$7)-SUM($L747:X747),((Input!$L$163+Input!$L$129)*$L$7)/A21taxstdlife))</f>
        <v>0</v>
      </c>
      <c r="Z747" s="164">
        <f>IF(A21taxstdlife="n/a","n/a",IF(Z$3&gt;(A21taxstdlife+$E747),((Input!$L$163+Input!$L$129)*$L$7)-SUM($L747:Y747),((Input!$L$163+Input!$L$129)*$L$7)/A21taxstdlife))</f>
        <v>0</v>
      </c>
      <c r="AA747" s="164">
        <f>IF(A21taxstdlife="n/a","n/a",IF(AA$3&gt;(A21taxstdlife+$E747),((Input!$L$163+Input!$L$129)*$L$7)-SUM($L747:Z747),((Input!$L$163+Input!$L$129)*$L$7)/A21taxstdlife))</f>
        <v>0</v>
      </c>
      <c r="AB747" s="164">
        <f>IF(A21taxstdlife="n/a","n/a",IF(AB$3&gt;(A21taxstdlife+$E747),((Input!$L$163+Input!$L$129)*$L$7)-SUM($L747:AA747),((Input!$L$163+Input!$L$129)*$L$7)/A21taxstdlife))</f>
        <v>0</v>
      </c>
      <c r="AC747" s="164">
        <f>IF(A21taxstdlife="n/a","n/a",IF(AC$3&gt;(A21taxstdlife+$E747),((Input!$L$163+Input!$L$129)*$L$7)-SUM($L747:AB747),((Input!$L$163+Input!$L$129)*$L$7)/A21taxstdlife))</f>
        <v>0</v>
      </c>
      <c r="AD747" s="164">
        <f>IF(A21taxstdlife="n/a","n/a",IF(AD$3&gt;(A21taxstdlife+$E747),((Input!$L$163+Input!$L$129)*$L$7)-SUM($L747:AC747),((Input!$L$163+Input!$L$129)*$L$7)/A21taxstdlife))</f>
        <v>0</v>
      </c>
      <c r="AE747" s="164">
        <f>IF(A21taxstdlife="n/a","n/a",IF(AE$3&gt;(A21taxstdlife+$E747),((Input!$L$163+Input!$L$129)*$L$7)-SUM($L747:AD747),((Input!$L$163+Input!$L$129)*$L$7)/A21taxstdlife))</f>
        <v>0</v>
      </c>
      <c r="AF747" s="164">
        <f>IF(A21taxstdlife="n/a","n/a",IF(AF$3&gt;(A21taxstdlife+$E747),((Input!$L$163+Input!$L$129)*$L$7)-SUM($L747:AE747),((Input!$L$163+Input!$L$129)*$L$7)/A21taxstdlife))</f>
        <v>0</v>
      </c>
      <c r="AG747" s="164">
        <f>IF(A21taxstdlife="n/a","n/a",IF(AG$3&gt;(A21taxstdlife+$E747),((Input!$L$163+Input!$L$129)*$L$7)-SUM($L747:AF747),((Input!$L$163+Input!$L$129)*$L$7)/A21taxstdlife))</f>
        <v>0</v>
      </c>
      <c r="AH747" s="164">
        <f>IF(A21taxstdlife="n/a","n/a",IF(AH$3&gt;(A21taxstdlife+$E747),((Input!$L$163+Input!$L$129)*$L$7)-SUM($L747:AG747),((Input!$L$163+Input!$L$129)*$L$7)/A21taxstdlife))</f>
        <v>0</v>
      </c>
      <c r="AI747" s="164">
        <f>IF(A21taxstdlife="n/a","n/a",IF(AI$3&gt;(A21taxstdlife+$E747),((Input!$L$163+Input!$L$129)*$L$7)-SUM($L747:AH747),((Input!$L$163+Input!$L$129)*$L$7)/A21taxstdlife))</f>
        <v>0</v>
      </c>
      <c r="AJ747" s="164">
        <f>IF(A21taxstdlife="n/a","n/a",IF(AJ$3&gt;(A21taxstdlife+$E747),((Input!$L$163+Input!$L$129)*$L$7)-SUM($L747:AI747),((Input!$L$163+Input!$L$129)*$L$7)/A21taxstdlife))</f>
        <v>0</v>
      </c>
      <c r="AK747" s="164">
        <f>IF(A21taxstdlife="n/a","n/a",IF(AK$3&gt;(A21taxstdlife+$E747),((Input!$L$163+Input!$L$129)*$L$7)-SUM($L747:AJ747),((Input!$L$163+Input!$L$129)*$L$7)/A21taxstdlife))</f>
        <v>0</v>
      </c>
      <c r="AL747" s="164">
        <f>IF(A21taxstdlife="n/a","n/a",IF(AL$3&gt;(A21taxstdlife+$E747),((Input!$L$163+Input!$L$129)*$L$7)-SUM($L747:AK747),((Input!$L$163+Input!$L$129)*$L$7)/A21taxstdlife))</f>
        <v>0</v>
      </c>
      <c r="AM747" s="164">
        <f>IF(A21taxstdlife="n/a","n/a",IF(AM$3&gt;(A21taxstdlife+$E747),((Input!$L$163+Input!$L$129)*$L$7)-SUM($L747:AL747),((Input!$L$163+Input!$L$129)*$L$7)/A21taxstdlife))</f>
        <v>0</v>
      </c>
      <c r="AN747" s="164">
        <f>IF(A21taxstdlife="n/a","n/a",IF(AN$3&gt;(A21taxstdlife+$E747),((Input!$L$163+Input!$L$129)*$L$7)-SUM($L747:AM747),((Input!$L$163+Input!$L$129)*$L$7)/A21taxstdlife))</f>
        <v>0</v>
      </c>
      <c r="AO747" s="164">
        <f>IF(A21taxstdlife="n/a","n/a",IF(AO$3&gt;(A21taxstdlife+$E747),((Input!$L$163+Input!$L$129)*$L$7)-SUM($L747:AN747),((Input!$L$163+Input!$L$129)*$L$7)/A21taxstdlife))</f>
        <v>0</v>
      </c>
      <c r="AP747" s="164">
        <f>IF(A21taxstdlife="n/a","n/a",IF(AP$3&gt;(A21taxstdlife+$E747),((Input!$L$163+Input!$L$129)*$L$7)-SUM($L747:AO747),((Input!$L$163+Input!$L$129)*$L$7)/A21taxstdlife))</f>
        <v>0</v>
      </c>
      <c r="AQ747" s="164">
        <f>IF(A21taxstdlife="n/a","n/a",IF(AQ$3&gt;(A21taxstdlife+$E747),((Input!$L$163+Input!$L$129)*$L$7)-SUM($L747:AP747),((Input!$L$163+Input!$L$129)*$L$7)/A21taxstdlife))</f>
        <v>0</v>
      </c>
      <c r="AR747" s="164">
        <f>IF(A21taxstdlife="n/a","n/a",IF(AR$3&gt;(A21taxstdlife+$E747),((Input!$L$163+Input!$L$129)*$L$7)-SUM($L747:AQ747),((Input!$L$163+Input!$L$129)*$L$7)/A21taxstdlife))</f>
        <v>0</v>
      </c>
      <c r="AS747" s="164">
        <f>IF(A21taxstdlife="n/a","n/a",IF(AS$3&gt;(A21taxstdlife+$E747),((Input!$L$163+Input!$L$129)*$L$7)-SUM($L747:AR747),((Input!$L$163+Input!$L$129)*$L$7)/A21taxstdlife))</f>
        <v>0</v>
      </c>
      <c r="AT747" s="164">
        <f>IF(A21taxstdlife="n/a","n/a",IF(AT$3&gt;(A21taxstdlife+$E747),((Input!$L$163+Input!$L$129)*$L$7)-SUM($L747:AS747),((Input!$L$163+Input!$L$129)*$L$7)/A21taxstdlife))</f>
        <v>0</v>
      </c>
      <c r="AU747" s="164">
        <f>IF(A21taxstdlife="n/a","n/a",IF(AU$3&gt;(A21taxstdlife+$E747),((Input!$L$163+Input!$L$129)*$L$7)-SUM($L747:AT747),((Input!$L$163+Input!$L$129)*$L$7)/A21taxstdlife))</f>
        <v>0</v>
      </c>
      <c r="AV747" s="164">
        <f>IF(A21taxstdlife="n/a","n/a",IF(AV$3&gt;(A21taxstdlife+$E747),((Input!$L$163+Input!$L$129)*$L$7)-SUM($L747:AU747),((Input!$L$163+Input!$L$129)*$L$7)/A21taxstdlife))</f>
        <v>0</v>
      </c>
      <c r="AW747" s="164">
        <f>IF(A21taxstdlife="n/a","n/a",IF(AW$3&gt;(A21taxstdlife+$E747),((Input!$L$163+Input!$L$129)*$L$7)-SUM($L747:AV747),((Input!$L$163+Input!$L$129)*$L$7)/A21taxstdlife))</f>
        <v>0</v>
      </c>
      <c r="AX747" s="164">
        <f>IF(A21taxstdlife="n/a","n/a",IF(AX$3&gt;(A21taxstdlife+$E747),((Input!$L$163+Input!$L$129)*$L$7)-SUM($L747:AW747),((Input!$L$163+Input!$L$129)*$L$7)/A21taxstdlife))</f>
        <v>0</v>
      </c>
      <c r="AY747" s="164">
        <f>IF(A21taxstdlife="n/a","n/a",IF(AY$3&gt;(A21taxstdlife+$E747),((Input!$L$163+Input!$L$129)*$L$7)-SUM($L747:AX747),((Input!$L$163+Input!$L$129)*$L$7)/A21taxstdlife))</f>
        <v>0</v>
      </c>
      <c r="AZ747" s="164">
        <f>IF(A21taxstdlife="n/a","n/a",IF(AZ$3&gt;(A21taxstdlife+$E747),((Input!$L$163+Input!$L$129)*$L$7)-SUM($L747:AY747),((Input!$L$163+Input!$L$129)*$L$7)/A21taxstdlife))</f>
        <v>0</v>
      </c>
      <c r="BA747" s="164">
        <f>IF(A21taxstdlife="n/a","n/a",IF(BA$3&gt;(A21taxstdlife+$E747),((Input!$L$163+Input!$L$129)*$L$7)-SUM($L747:AZ747),((Input!$L$163+Input!$L$129)*$L$7)/A21taxstdlife))</f>
        <v>0</v>
      </c>
      <c r="BB747" s="164">
        <f>IF(A21taxstdlife="n/a","n/a",IF(BB$3&gt;(A21taxstdlife+$E747),((Input!$L$163+Input!$L$129)*$L$7)-SUM($L747:BA747),((Input!$L$163+Input!$L$129)*$L$7)/A21taxstdlife))</f>
        <v>0</v>
      </c>
      <c r="BC747" s="164">
        <f>IF(A21taxstdlife="n/a","n/a",IF(BC$3&gt;(A21taxstdlife+$E747),((Input!$L$163+Input!$L$129)*$L$7)-SUM($L747:BB747),((Input!$L$163+Input!$L$129)*$L$7)/A21taxstdlife))</f>
        <v>0</v>
      </c>
      <c r="BD747" s="164">
        <f>IF(A21taxstdlife="n/a","n/a",IF(BD$3&gt;(A21taxstdlife+$E747),((Input!$L$163+Input!$L$129)*$L$7)-SUM($L747:BC747),((Input!$L$163+Input!$L$129)*$L$7)/A21taxstdlife))</f>
        <v>0</v>
      </c>
      <c r="BE747" s="164">
        <f>IF(A21taxstdlife="n/a","n/a",IF(BE$3&gt;(A21taxstdlife+$E747),((Input!$L$163+Input!$L$129)*$L$7)-SUM($L747:BD747),((Input!$L$163+Input!$L$129)*$L$7)/A21taxstdlife))</f>
        <v>0</v>
      </c>
      <c r="BF747" s="164">
        <f>IF(A21taxstdlife="n/a","n/a",IF(BF$3&gt;(A21taxstdlife+$E747),((Input!$L$163+Input!$L$129)*$L$7)-SUM($L747:BE747),((Input!$L$163+Input!$L$129)*$L$7)/A21taxstdlife))</f>
        <v>0</v>
      </c>
      <c r="BG747" s="164">
        <f>IF(A21taxstdlife="n/a","n/a",IF(BG$3&gt;(A21taxstdlife+$E747),((Input!$L$163+Input!$L$129)*$L$7)-SUM($L747:BF747),((Input!$L$163+Input!$L$129)*$L$7)/A21taxstdlife))</f>
        <v>0</v>
      </c>
      <c r="BH747" s="164">
        <f>IF(A21taxstdlife="n/a","n/a",IF(BH$3&gt;(A21taxstdlife+$E747),((Input!$L$163+Input!$L$129)*$L$7)-SUM($L747:BG747),((Input!$L$163+Input!$L$129)*$L$7)/A21taxstdlife))</f>
        <v>0</v>
      </c>
      <c r="BI747" s="164">
        <f>IF(A21taxstdlife="n/a","n/a",IF(BI$3&gt;(A21taxstdlife+$E747),((Input!$L$163+Input!$L$129)*$L$7)-SUM($L747:BH747),((Input!$L$163+Input!$L$129)*$L$7)/A21taxstdlife))</f>
        <v>0</v>
      </c>
      <c r="BJ747" s="18"/>
      <c r="BK747" s="18"/>
      <c r="BL747"/>
      <c r="BM747"/>
      <c r="BN747"/>
      <c r="BO747"/>
      <c r="BP747"/>
      <c r="BQ747"/>
      <c r="BR747"/>
      <c r="BS747"/>
      <c r="BT747"/>
      <c r="BU747"/>
      <c r="BV747"/>
      <c r="BW747"/>
      <c r="BX747"/>
      <c r="BY747"/>
      <c r="BZ747"/>
      <c r="CA747"/>
      <c r="CB747"/>
      <c r="CC747"/>
      <c r="CD747"/>
      <c r="CE747"/>
      <c r="CF747"/>
      <c r="CG747"/>
      <c r="CH747"/>
      <c r="CI747"/>
      <c r="CJ747"/>
      <c r="CK747"/>
      <c r="CL747"/>
      <c r="CM747"/>
      <c r="CN747"/>
      <c r="CO747"/>
      <c r="CP747"/>
      <c r="CQ747"/>
      <c r="CR747"/>
      <c r="CS747"/>
      <c r="CT747"/>
      <c r="CU747"/>
      <c r="CV747"/>
      <c r="CW747"/>
      <c r="CX747"/>
      <c r="CY747"/>
      <c r="CZ747"/>
      <c r="DA747"/>
      <c r="DB747"/>
      <c r="DC747"/>
      <c r="DD747"/>
      <c r="DE747"/>
      <c r="DF747"/>
      <c r="DG747"/>
      <c r="DH747"/>
      <c r="DI747"/>
      <c r="DJ747"/>
      <c r="DK747"/>
      <c r="DL747"/>
      <c r="DM747"/>
      <c r="DN747"/>
      <c r="DO747"/>
      <c r="DP747"/>
      <c r="DQ747"/>
      <c r="DR747"/>
      <c r="DS747"/>
      <c r="DT747"/>
      <c r="DU747"/>
      <c r="DV747"/>
      <c r="DW747"/>
      <c r="DX747"/>
      <c r="DY747"/>
      <c r="DZ747"/>
      <c r="EA747"/>
      <c r="EB747"/>
      <c r="EC747"/>
      <c r="ED747"/>
      <c r="EE747"/>
      <c r="EF747"/>
      <c r="EG747"/>
      <c r="EH747"/>
      <c r="EI747"/>
      <c r="EJ747"/>
      <c r="EK747"/>
      <c r="EL747"/>
      <c r="EM747"/>
      <c r="EN747"/>
      <c r="EO747"/>
      <c r="EP747"/>
      <c r="EQ747"/>
      <c r="ER747"/>
      <c r="ES747"/>
      <c r="ET747"/>
      <c r="EU747"/>
      <c r="EV747"/>
      <c r="EW747"/>
      <c r="EX747"/>
      <c r="EY747"/>
      <c r="EZ747"/>
      <c r="FA747"/>
      <c r="FB747"/>
      <c r="FC747"/>
      <c r="FD747"/>
      <c r="FE747"/>
      <c r="FF747"/>
      <c r="FG747"/>
      <c r="FH747"/>
      <c r="FI747"/>
      <c r="FJ747"/>
      <c r="FK747"/>
      <c r="FL747"/>
      <c r="FM747"/>
      <c r="FN747"/>
      <c r="FO747"/>
      <c r="FP747"/>
      <c r="FQ747"/>
      <c r="FR747"/>
      <c r="FS747"/>
      <c r="FT747"/>
      <c r="FU747"/>
      <c r="FV747"/>
      <c r="FW747"/>
      <c r="FX747"/>
      <c r="FY747"/>
      <c r="FZ747"/>
      <c r="GA747"/>
      <c r="GB747"/>
      <c r="GC747"/>
      <c r="GD747"/>
      <c r="GE747"/>
      <c r="GF747"/>
      <c r="GG747"/>
      <c r="GH747"/>
      <c r="GI747"/>
      <c r="GJ747"/>
      <c r="GK747"/>
      <c r="GL747"/>
      <c r="GM747"/>
      <c r="GN747"/>
      <c r="GO747"/>
      <c r="GP747"/>
      <c r="GQ747"/>
      <c r="GR747"/>
      <c r="GS747"/>
      <c r="GT747"/>
      <c r="GU747"/>
      <c r="GV747"/>
      <c r="GW747"/>
      <c r="GX747"/>
      <c r="GY747"/>
      <c r="GZ747"/>
      <c r="HA747"/>
      <c r="HB747"/>
      <c r="HC747"/>
      <c r="HD747"/>
      <c r="HE747"/>
      <c r="HF747"/>
      <c r="HG747"/>
      <c r="HH747"/>
      <c r="HI747"/>
      <c r="HJ747"/>
      <c r="HK747"/>
      <c r="HL747"/>
      <c r="HM747"/>
      <c r="HN747"/>
      <c r="HO747"/>
      <c r="HP747"/>
      <c r="HQ747"/>
      <c r="HR747"/>
      <c r="HS747"/>
      <c r="HT747"/>
      <c r="HU747"/>
      <c r="HV747"/>
      <c r="HW747"/>
      <c r="HX747"/>
      <c r="HY747"/>
      <c r="HZ747"/>
      <c r="IA747"/>
      <c r="IB747"/>
      <c r="IC747"/>
      <c r="ID747"/>
      <c r="IE747"/>
      <c r="IF747"/>
      <c r="IG747"/>
      <c r="IH747"/>
      <c r="II747"/>
      <c r="IJ747"/>
      <c r="IK747"/>
      <c r="IL747"/>
      <c r="IM747"/>
      <c r="IN747"/>
      <c r="IO747"/>
      <c r="IP747"/>
      <c r="IQ747"/>
      <c r="IR747"/>
      <c r="IS747"/>
      <c r="IT747"/>
      <c r="IU747"/>
      <c r="IV747"/>
    </row>
    <row r="748" spans="1:256" s="5" customFormat="1" hidden="1" outlineLevel="2" x14ac:dyDescent="0.2">
      <c r="A748" s="18"/>
      <c r="B748" s="18"/>
      <c r="C748" s="36"/>
      <c r="D748" s="485"/>
      <c r="E748" s="283">
        <v>7</v>
      </c>
      <c r="F748" s="38"/>
      <c r="G748" s="306"/>
      <c r="H748" s="308"/>
      <c r="I748" s="308"/>
      <c r="J748" s="308"/>
      <c r="K748" s="308"/>
      <c r="L748" s="308"/>
      <c r="M748" s="307"/>
      <c r="N748" s="164">
        <f>IF(A21taxstdlife="n/a","n/a",IF(N$3&gt;(A21taxstdlife+$E748),((Input!$M$163+Input!$M$129)*$M$7)-SUM($M748:M748),((Input!$M$163+Input!$M$129)*$M$7)/A21taxstdlife))</f>
        <v>0</v>
      </c>
      <c r="O748" s="164">
        <f>IF(A21taxstdlife="n/a","n/a",IF(O$3&gt;(A21taxstdlife+$E748),((Input!$M$163+Input!$M$129)*$M$7)-SUM($M748:N748),((Input!$M$163+Input!$M$129)*$M$7)/A21taxstdlife))</f>
        <v>0</v>
      </c>
      <c r="P748" s="164">
        <f>IF(A21taxstdlife="n/a","n/a",IF(P$3&gt;(A21taxstdlife+$E748),((Input!$M$163+Input!$M$129)*$M$7)-SUM($M748:O748),((Input!$M$163+Input!$M$129)*$M$7)/A21taxstdlife))</f>
        <v>0</v>
      </c>
      <c r="Q748" s="164">
        <f>IF(A21taxstdlife="n/a","n/a",IF(Q$3&gt;(A21taxstdlife+$E748),((Input!$M$163+Input!$M$129)*$M$7)-SUM($M748:P748),((Input!$M$163+Input!$M$129)*$M$7)/A21taxstdlife))</f>
        <v>0</v>
      </c>
      <c r="R748" s="164">
        <f>IF(A21taxstdlife="n/a","n/a",IF(R$3&gt;(A21taxstdlife+$E748),((Input!$M$163+Input!$M$129)*$M$7)-SUM($M748:Q748),((Input!$M$163+Input!$M$129)*$M$7)/A21taxstdlife))</f>
        <v>0</v>
      </c>
      <c r="S748" s="164">
        <f>IF(A21taxstdlife="n/a","n/a",IF(S$3&gt;(A21taxstdlife+$E748),((Input!$M$163+Input!$M$129)*$M$7)-SUM($M748:R748),((Input!$M$163+Input!$M$129)*$M$7)/A21taxstdlife))</f>
        <v>0</v>
      </c>
      <c r="T748" s="164">
        <f>IF(A21taxstdlife="n/a","n/a",IF(T$3&gt;(A21taxstdlife+$E748),((Input!$M$163+Input!$M$129)*$M$7)-SUM($M748:S748),((Input!$M$163+Input!$M$129)*$M$7)/A21taxstdlife))</f>
        <v>0</v>
      </c>
      <c r="U748" s="164">
        <f>IF(A21taxstdlife="n/a","n/a",IF(U$3&gt;(A21taxstdlife+$E748),((Input!$M$163+Input!$M$129)*$M$7)-SUM($M748:T748),((Input!$M$163+Input!$M$129)*$M$7)/A21taxstdlife))</f>
        <v>0</v>
      </c>
      <c r="V748" s="164">
        <f>IF(A21taxstdlife="n/a","n/a",IF(V$3&gt;(A21taxstdlife+$E748),((Input!$M$163+Input!$M$129)*$M$7)-SUM($M748:U748),((Input!$M$163+Input!$M$129)*$M$7)/A21taxstdlife))</f>
        <v>0</v>
      </c>
      <c r="W748" s="164">
        <f>IF(A21taxstdlife="n/a","n/a",IF(W$3&gt;(A21taxstdlife+$E748),((Input!$M$163+Input!$M$129)*$M$7)-SUM($M748:V748),((Input!$M$163+Input!$M$129)*$M$7)/A21taxstdlife))</f>
        <v>0</v>
      </c>
      <c r="X748" s="164">
        <f>IF(A21taxstdlife="n/a","n/a",IF(X$3&gt;(A21taxstdlife+$E748),((Input!$M$163+Input!$M$129)*$M$7)-SUM($M748:W748),((Input!$M$163+Input!$M$129)*$M$7)/A21taxstdlife))</f>
        <v>0</v>
      </c>
      <c r="Y748" s="164">
        <f>IF(A21taxstdlife="n/a","n/a",IF(Y$3&gt;(A21taxstdlife+$E748),((Input!$M$163+Input!$M$129)*$M$7)-SUM($M748:X748),((Input!$M$163+Input!$M$129)*$M$7)/A21taxstdlife))</f>
        <v>0</v>
      </c>
      <c r="Z748" s="164">
        <f>IF(A21taxstdlife="n/a","n/a",IF(Z$3&gt;(A21taxstdlife+$E748),((Input!$M$163+Input!$M$129)*$M$7)-SUM($M748:Y748),((Input!$M$163+Input!$M$129)*$M$7)/A21taxstdlife))</f>
        <v>0</v>
      </c>
      <c r="AA748" s="164">
        <f>IF(A21taxstdlife="n/a","n/a",IF(AA$3&gt;(A21taxstdlife+$E748),((Input!$M$163+Input!$M$129)*$M$7)-SUM($M748:Z748),((Input!$M$163+Input!$M$129)*$M$7)/A21taxstdlife))</f>
        <v>0</v>
      </c>
      <c r="AB748" s="164">
        <f>IF(A21taxstdlife="n/a","n/a",IF(AB$3&gt;(A21taxstdlife+$E748),((Input!$M$163+Input!$M$129)*$M$7)-SUM($M748:AA748),((Input!$M$163+Input!$M$129)*$M$7)/A21taxstdlife))</f>
        <v>0</v>
      </c>
      <c r="AC748" s="164">
        <f>IF(A21taxstdlife="n/a","n/a",IF(AC$3&gt;(A21taxstdlife+$E748),((Input!$M$163+Input!$M$129)*$M$7)-SUM($M748:AB748),((Input!$M$163+Input!$M$129)*$M$7)/A21taxstdlife))</f>
        <v>0</v>
      </c>
      <c r="AD748" s="164">
        <f>IF(A21taxstdlife="n/a","n/a",IF(AD$3&gt;(A21taxstdlife+$E748),((Input!$M$163+Input!$M$129)*$M$7)-SUM($M748:AC748),((Input!$M$163+Input!$M$129)*$M$7)/A21taxstdlife))</f>
        <v>0</v>
      </c>
      <c r="AE748" s="164">
        <f>IF(A21taxstdlife="n/a","n/a",IF(AE$3&gt;(A21taxstdlife+$E748),((Input!$M$163+Input!$M$129)*$M$7)-SUM($M748:AD748),((Input!$M$163+Input!$M$129)*$M$7)/A21taxstdlife))</f>
        <v>0</v>
      </c>
      <c r="AF748" s="164">
        <f>IF(A21taxstdlife="n/a","n/a",IF(AF$3&gt;(A21taxstdlife+$E748),((Input!$M$163+Input!$M$129)*$M$7)-SUM($M748:AE748),((Input!$M$163+Input!$M$129)*$M$7)/A21taxstdlife))</f>
        <v>0</v>
      </c>
      <c r="AG748" s="164">
        <f>IF(A21taxstdlife="n/a","n/a",IF(AG$3&gt;(A21taxstdlife+$E748),((Input!$M$163+Input!$M$129)*$M$7)-SUM($M748:AF748),((Input!$M$163+Input!$M$129)*$M$7)/A21taxstdlife))</f>
        <v>0</v>
      </c>
      <c r="AH748" s="164">
        <f>IF(A21taxstdlife="n/a","n/a",IF(AH$3&gt;(A21taxstdlife+$E748),((Input!$M$163+Input!$M$129)*$M$7)-SUM($M748:AG748),((Input!$M$163+Input!$M$129)*$M$7)/A21taxstdlife))</f>
        <v>0</v>
      </c>
      <c r="AI748" s="164">
        <f>IF(A21taxstdlife="n/a","n/a",IF(AI$3&gt;(A21taxstdlife+$E748),((Input!$M$163+Input!$M$129)*$M$7)-SUM($M748:AH748),((Input!$M$163+Input!$M$129)*$M$7)/A21taxstdlife))</f>
        <v>0</v>
      </c>
      <c r="AJ748" s="164">
        <f>IF(A21taxstdlife="n/a","n/a",IF(AJ$3&gt;(A21taxstdlife+$E748),((Input!$M$163+Input!$M$129)*$M$7)-SUM($M748:AI748),((Input!$M$163+Input!$M$129)*$M$7)/A21taxstdlife))</f>
        <v>0</v>
      </c>
      <c r="AK748" s="164">
        <f>IF(A21taxstdlife="n/a","n/a",IF(AK$3&gt;(A21taxstdlife+$E748),((Input!$M$163+Input!$M$129)*$M$7)-SUM($M748:AJ748),((Input!$M$163+Input!$M$129)*$M$7)/A21taxstdlife))</f>
        <v>0</v>
      </c>
      <c r="AL748" s="164">
        <f>IF(A21taxstdlife="n/a","n/a",IF(AL$3&gt;(A21taxstdlife+$E748),((Input!$M$163+Input!$M$129)*$M$7)-SUM($M748:AK748),((Input!$M$163+Input!$M$129)*$M$7)/A21taxstdlife))</f>
        <v>0</v>
      </c>
      <c r="AM748" s="164">
        <f>IF(A21taxstdlife="n/a","n/a",IF(AM$3&gt;(A21taxstdlife+$E748),((Input!$M$163+Input!$M$129)*$M$7)-SUM($M748:AL748),((Input!$M$163+Input!$M$129)*$M$7)/A21taxstdlife))</f>
        <v>0</v>
      </c>
      <c r="AN748" s="164">
        <f>IF(A21taxstdlife="n/a","n/a",IF(AN$3&gt;(A21taxstdlife+$E748),((Input!$M$163+Input!$M$129)*$M$7)-SUM($M748:AM748),((Input!$M$163+Input!$M$129)*$M$7)/A21taxstdlife))</f>
        <v>0</v>
      </c>
      <c r="AO748" s="164">
        <f>IF(A21taxstdlife="n/a","n/a",IF(AO$3&gt;(A21taxstdlife+$E748),((Input!$M$163+Input!$M$129)*$M$7)-SUM($M748:AN748),((Input!$M$163+Input!$M$129)*$M$7)/A21taxstdlife))</f>
        <v>0</v>
      </c>
      <c r="AP748" s="164">
        <f>IF(A21taxstdlife="n/a","n/a",IF(AP$3&gt;(A21taxstdlife+$E748),((Input!$M$163+Input!$M$129)*$M$7)-SUM($M748:AO748),((Input!$M$163+Input!$M$129)*$M$7)/A21taxstdlife))</f>
        <v>0</v>
      </c>
      <c r="AQ748" s="164">
        <f>IF(A21taxstdlife="n/a","n/a",IF(AQ$3&gt;(A21taxstdlife+$E748),((Input!$M$163+Input!$M$129)*$M$7)-SUM($M748:AP748),((Input!$M$163+Input!$M$129)*$M$7)/A21taxstdlife))</f>
        <v>0</v>
      </c>
      <c r="AR748" s="164">
        <f>IF(A21taxstdlife="n/a","n/a",IF(AR$3&gt;(A21taxstdlife+$E748),((Input!$M$163+Input!$M$129)*$M$7)-SUM($M748:AQ748),((Input!$M$163+Input!$M$129)*$M$7)/A21taxstdlife))</f>
        <v>0</v>
      </c>
      <c r="AS748" s="164">
        <f>IF(A21taxstdlife="n/a","n/a",IF(AS$3&gt;(A21taxstdlife+$E748),((Input!$M$163+Input!$M$129)*$M$7)-SUM($M748:AR748),((Input!$M$163+Input!$M$129)*$M$7)/A21taxstdlife))</f>
        <v>0</v>
      </c>
      <c r="AT748" s="164">
        <f>IF(A21taxstdlife="n/a","n/a",IF(AT$3&gt;(A21taxstdlife+$E748),((Input!$M$163+Input!$M$129)*$M$7)-SUM($M748:AS748),((Input!$M$163+Input!$M$129)*$M$7)/A21taxstdlife))</f>
        <v>0</v>
      </c>
      <c r="AU748" s="164">
        <f>IF(A21taxstdlife="n/a","n/a",IF(AU$3&gt;(A21taxstdlife+$E748),((Input!$M$163+Input!$M$129)*$M$7)-SUM($M748:AT748),((Input!$M$163+Input!$M$129)*$M$7)/A21taxstdlife))</f>
        <v>0</v>
      </c>
      <c r="AV748" s="164">
        <f>IF(A21taxstdlife="n/a","n/a",IF(AV$3&gt;(A21taxstdlife+$E748),((Input!$M$163+Input!$M$129)*$M$7)-SUM($M748:AU748),((Input!$M$163+Input!$M$129)*$M$7)/A21taxstdlife))</f>
        <v>0</v>
      </c>
      <c r="AW748" s="164">
        <f>IF(A21taxstdlife="n/a","n/a",IF(AW$3&gt;(A21taxstdlife+$E748),((Input!$M$163+Input!$M$129)*$M$7)-SUM($M748:AV748),((Input!$M$163+Input!$M$129)*$M$7)/A21taxstdlife))</f>
        <v>0</v>
      </c>
      <c r="AX748" s="164">
        <f>IF(A21taxstdlife="n/a","n/a",IF(AX$3&gt;(A21taxstdlife+$E748),((Input!$M$163+Input!$M$129)*$M$7)-SUM($M748:AW748),((Input!$M$163+Input!$M$129)*$M$7)/A21taxstdlife))</f>
        <v>0</v>
      </c>
      <c r="AY748" s="164">
        <f>IF(A21taxstdlife="n/a","n/a",IF(AY$3&gt;(A21taxstdlife+$E748),((Input!$M$163+Input!$M$129)*$M$7)-SUM($M748:AX748),((Input!$M$163+Input!$M$129)*$M$7)/A21taxstdlife))</f>
        <v>0</v>
      </c>
      <c r="AZ748" s="164">
        <f>IF(A21taxstdlife="n/a","n/a",IF(AZ$3&gt;(A21taxstdlife+$E748),((Input!$M$163+Input!$M$129)*$M$7)-SUM($M748:AY748),((Input!$M$163+Input!$M$129)*$M$7)/A21taxstdlife))</f>
        <v>0</v>
      </c>
      <c r="BA748" s="164">
        <f>IF(A21taxstdlife="n/a","n/a",IF(BA$3&gt;(A21taxstdlife+$E748),((Input!$M$163+Input!$M$129)*$M$7)-SUM($M748:AZ748),((Input!$M$163+Input!$M$129)*$M$7)/A21taxstdlife))</f>
        <v>0</v>
      </c>
      <c r="BB748" s="164">
        <f>IF(A21taxstdlife="n/a","n/a",IF(BB$3&gt;(A21taxstdlife+$E748),((Input!$M$163+Input!$M$129)*$M$7)-SUM($M748:BA748),((Input!$M$163+Input!$M$129)*$M$7)/A21taxstdlife))</f>
        <v>0</v>
      </c>
      <c r="BC748" s="164">
        <f>IF(A21taxstdlife="n/a","n/a",IF(BC$3&gt;(A21taxstdlife+$E748),((Input!$M$163+Input!$M$129)*$M$7)-SUM($M748:BB748),((Input!$M$163+Input!$M$129)*$M$7)/A21taxstdlife))</f>
        <v>0</v>
      </c>
      <c r="BD748" s="164">
        <f>IF(A21taxstdlife="n/a","n/a",IF(BD$3&gt;(A21taxstdlife+$E748),((Input!$M$163+Input!$M$129)*$M$7)-SUM($M748:BC748),((Input!$M$163+Input!$M$129)*$M$7)/A21taxstdlife))</f>
        <v>0</v>
      </c>
      <c r="BE748" s="164">
        <f>IF(A21taxstdlife="n/a","n/a",IF(BE$3&gt;(A21taxstdlife+$E748),((Input!$M$163+Input!$M$129)*$M$7)-SUM($M748:BD748),((Input!$M$163+Input!$M$129)*$M$7)/A21taxstdlife))</f>
        <v>0</v>
      </c>
      <c r="BF748" s="164">
        <f>IF(A21taxstdlife="n/a","n/a",IF(BF$3&gt;(A21taxstdlife+$E748),((Input!$M$163+Input!$M$129)*$M$7)-SUM($M748:BE748),((Input!$M$163+Input!$M$129)*$M$7)/A21taxstdlife))</f>
        <v>0</v>
      </c>
      <c r="BG748" s="164">
        <f>IF(A21taxstdlife="n/a","n/a",IF(BG$3&gt;(A21taxstdlife+$E748),((Input!$M$163+Input!$M$129)*$M$7)-SUM($M748:BF748),((Input!$M$163+Input!$M$129)*$M$7)/A21taxstdlife))</f>
        <v>0</v>
      </c>
      <c r="BH748" s="164">
        <f>IF(A21taxstdlife="n/a","n/a",IF(BH$3&gt;(A21taxstdlife+$E748),((Input!$M$163+Input!$M$129)*$M$7)-SUM($M748:BG748),((Input!$M$163+Input!$M$129)*$M$7)/A21taxstdlife))</f>
        <v>0</v>
      </c>
      <c r="BI748" s="164">
        <f>IF(A21taxstdlife="n/a","n/a",IF(BI$3&gt;(A21taxstdlife+$E748),((Input!$M$163+Input!$M$129)*$M$7)-SUM($M748:BH748),((Input!$M$163+Input!$M$129)*$M$7)/A21taxstdlife))</f>
        <v>0</v>
      </c>
      <c r="BJ748" s="18"/>
      <c r="BK748" s="18"/>
      <c r="BL748"/>
      <c r="BM748"/>
      <c r="BN748"/>
      <c r="BO748"/>
      <c r="BP748"/>
      <c r="BQ748"/>
      <c r="BR748"/>
      <c r="BS748"/>
      <c r="BT748"/>
      <c r="BU748"/>
      <c r="BV748"/>
      <c r="BW748"/>
      <c r="BX748"/>
      <c r="BY748"/>
      <c r="BZ748"/>
      <c r="CA748"/>
      <c r="CB748"/>
      <c r="CC748"/>
      <c r="CD748"/>
      <c r="CE748"/>
      <c r="CF748"/>
      <c r="CG748"/>
      <c r="CH748"/>
      <c r="CI748"/>
      <c r="CJ748"/>
      <c r="CK748"/>
      <c r="CL748"/>
      <c r="CM748"/>
      <c r="CN748"/>
      <c r="CO748"/>
      <c r="CP748"/>
      <c r="CQ748"/>
      <c r="CR748"/>
      <c r="CS748"/>
      <c r="CT748"/>
      <c r="CU748"/>
      <c r="CV748"/>
      <c r="CW748"/>
      <c r="CX748"/>
      <c r="CY748"/>
      <c r="CZ748"/>
      <c r="DA748"/>
      <c r="DB748"/>
      <c r="DC748"/>
      <c r="DD748"/>
      <c r="DE748"/>
      <c r="DF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c r="FD748"/>
      <c r="FE748"/>
      <c r="FF748"/>
      <c r="FG748"/>
      <c r="FH748"/>
      <c r="FI748"/>
      <c r="FJ748"/>
      <c r="FK748"/>
      <c r="FL748"/>
      <c r="FM748"/>
      <c r="FN748"/>
      <c r="FO748"/>
      <c r="FP748"/>
      <c r="FQ748"/>
      <c r="FR748"/>
      <c r="FS748"/>
      <c r="FT748"/>
      <c r="FU748"/>
      <c r="FV748"/>
      <c r="FW748"/>
      <c r="FX748"/>
      <c r="FY748"/>
      <c r="FZ748"/>
      <c r="GA748"/>
      <c r="GB748"/>
      <c r="GC748"/>
      <c r="GD748"/>
      <c r="GE748"/>
      <c r="GF748"/>
      <c r="GG748"/>
      <c r="GH748"/>
      <c r="GI748"/>
      <c r="GJ748"/>
      <c r="GK748"/>
      <c r="GL748"/>
      <c r="GM748"/>
      <c r="GN748"/>
      <c r="GO748"/>
      <c r="GP748"/>
      <c r="GQ748"/>
      <c r="GR748"/>
      <c r="GS748"/>
      <c r="GT748"/>
      <c r="GU748"/>
      <c r="GV748"/>
      <c r="GW748"/>
      <c r="GX748"/>
      <c r="GY748"/>
      <c r="GZ748"/>
      <c r="HA748"/>
      <c r="HB748"/>
      <c r="HC748"/>
      <c r="HD748"/>
      <c r="HE748"/>
      <c r="HF748"/>
      <c r="HG748"/>
      <c r="HH748"/>
      <c r="HI748"/>
      <c r="HJ748"/>
      <c r="HK748"/>
      <c r="HL748"/>
      <c r="HM748"/>
      <c r="HN748"/>
      <c r="HO748"/>
      <c r="HP748"/>
      <c r="HQ748"/>
      <c r="HR748"/>
      <c r="HS748"/>
      <c r="HT748"/>
      <c r="HU748"/>
      <c r="HV748"/>
      <c r="HW748"/>
      <c r="HX748"/>
      <c r="HY748"/>
      <c r="HZ748"/>
      <c r="IA748"/>
      <c r="IB748"/>
      <c r="IC748"/>
      <c r="ID748"/>
      <c r="IE748"/>
      <c r="IF748"/>
      <c r="IG748"/>
      <c r="IH748"/>
      <c r="II748"/>
      <c r="IJ748"/>
      <c r="IK748"/>
      <c r="IL748"/>
      <c r="IM748"/>
      <c r="IN748"/>
      <c r="IO748"/>
      <c r="IP748"/>
      <c r="IQ748"/>
      <c r="IR748"/>
      <c r="IS748"/>
      <c r="IT748"/>
      <c r="IU748"/>
      <c r="IV748"/>
    </row>
    <row r="749" spans="1:256" s="5" customFormat="1" hidden="1" outlineLevel="2" x14ac:dyDescent="0.2">
      <c r="A749" s="18"/>
      <c r="B749" s="18"/>
      <c r="C749" s="36"/>
      <c r="D749" s="485"/>
      <c r="E749" s="283">
        <v>8</v>
      </c>
      <c r="F749" s="38"/>
      <c r="G749" s="306"/>
      <c r="H749" s="308"/>
      <c r="I749" s="308"/>
      <c r="J749" s="308"/>
      <c r="K749" s="308"/>
      <c r="L749" s="308"/>
      <c r="M749" s="308"/>
      <c r="N749" s="307"/>
      <c r="O749" s="164">
        <f>IF(A21taxstdlife="n/a","n/a",IF(O$3&gt;(A21taxstdlife+$E749),((Input!$N$163+Input!$N$129)*$N$7)-SUM($N749:N749),((Input!$N$163+Input!$N$129)*$N$7)/A21taxstdlife))</f>
        <v>0</v>
      </c>
      <c r="P749" s="164">
        <f>IF(A21taxstdlife="n/a","n/a",IF(P$3&gt;(A21taxstdlife+$E749),((Input!$N$163+Input!$N$129)*$N$7)-SUM($N749:O749),((Input!$N$163+Input!$N$129)*$N$7)/A21taxstdlife))</f>
        <v>0</v>
      </c>
      <c r="Q749" s="164">
        <f>IF(A21taxstdlife="n/a","n/a",IF(Q$3&gt;(A21taxstdlife+$E749),((Input!$N$163+Input!$N$129)*$N$7)-SUM($N749:P749),((Input!$N$163+Input!$N$129)*$N$7)/A21taxstdlife))</f>
        <v>0</v>
      </c>
      <c r="R749" s="164">
        <f>IF(A21taxstdlife="n/a","n/a",IF(R$3&gt;(A21taxstdlife+$E749),((Input!$N$163+Input!$N$129)*$N$7)-SUM($N749:Q749),((Input!$N$163+Input!$N$129)*$N$7)/A21taxstdlife))</f>
        <v>0</v>
      </c>
      <c r="S749" s="164">
        <f>IF(A21taxstdlife="n/a","n/a",IF(S$3&gt;(A21taxstdlife+$E749),((Input!$N$163+Input!$N$129)*$N$7)-SUM($N749:R749),((Input!$N$163+Input!$N$129)*$N$7)/A21taxstdlife))</f>
        <v>0</v>
      </c>
      <c r="T749" s="164">
        <f>IF(A21taxstdlife="n/a","n/a",IF(T$3&gt;(A21taxstdlife+$E749),((Input!$N$163+Input!$N$129)*$N$7)-SUM($N749:S749),((Input!$N$163+Input!$N$129)*$N$7)/A21taxstdlife))</f>
        <v>0</v>
      </c>
      <c r="U749" s="164">
        <f>IF(A21taxstdlife="n/a","n/a",IF(U$3&gt;(A21taxstdlife+$E749),((Input!$N$163+Input!$N$129)*$N$7)-SUM($N749:T749),((Input!$N$163+Input!$N$129)*$N$7)/A21taxstdlife))</f>
        <v>0</v>
      </c>
      <c r="V749" s="164">
        <f>IF(A21taxstdlife="n/a","n/a",IF(V$3&gt;(A21taxstdlife+$E749),((Input!$N$163+Input!$N$129)*$N$7)-SUM($N749:U749),((Input!$N$163+Input!$N$129)*$N$7)/A21taxstdlife))</f>
        <v>0</v>
      </c>
      <c r="W749" s="164">
        <f>IF(A21taxstdlife="n/a","n/a",IF(W$3&gt;(A21taxstdlife+$E749),((Input!$N$163+Input!$N$129)*$N$7)-SUM($N749:V749),((Input!$N$163+Input!$N$129)*$N$7)/A21taxstdlife))</f>
        <v>0</v>
      </c>
      <c r="X749" s="164">
        <f>IF(A21taxstdlife="n/a","n/a",IF(X$3&gt;(A21taxstdlife+$E749),((Input!$N$163+Input!$N$129)*$N$7)-SUM($N749:W749),((Input!$N$163+Input!$N$129)*$N$7)/A21taxstdlife))</f>
        <v>0</v>
      </c>
      <c r="Y749" s="164">
        <f>IF(A21taxstdlife="n/a","n/a",IF(Y$3&gt;(A21taxstdlife+$E749),((Input!$N$163+Input!$N$129)*$N$7)-SUM($N749:X749),((Input!$N$163+Input!$N$129)*$N$7)/A21taxstdlife))</f>
        <v>0</v>
      </c>
      <c r="Z749" s="164">
        <f>IF(A21taxstdlife="n/a","n/a",IF(Z$3&gt;(A21taxstdlife+$E749),((Input!$N$163+Input!$N$129)*$N$7)-SUM($N749:Y749),((Input!$N$163+Input!$N$129)*$N$7)/A21taxstdlife))</f>
        <v>0</v>
      </c>
      <c r="AA749" s="164">
        <f>IF(A21taxstdlife="n/a","n/a",IF(AA$3&gt;(A21taxstdlife+$E749),((Input!$N$163+Input!$N$129)*$N$7)-SUM($N749:Z749),((Input!$N$163+Input!$N$129)*$N$7)/A21taxstdlife))</f>
        <v>0</v>
      </c>
      <c r="AB749" s="164">
        <f>IF(A21taxstdlife="n/a","n/a",IF(AB$3&gt;(A21taxstdlife+$E749),((Input!$N$163+Input!$N$129)*$N$7)-SUM($N749:AA749),((Input!$N$163+Input!$N$129)*$N$7)/A21taxstdlife))</f>
        <v>0</v>
      </c>
      <c r="AC749" s="164">
        <f>IF(A21taxstdlife="n/a","n/a",IF(AC$3&gt;(A21taxstdlife+$E749),((Input!$N$163+Input!$N$129)*$N$7)-SUM($N749:AB749),((Input!$N$163+Input!$N$129)*$N$7)/A21taxstdlife))</f>
        <v>0</v>
      </c>
      <c r="AD749" s="164">
        <f>IF(A21taxstdlife="n/a","n/a",IF(AD$3&gt;(A21taxstdlife+$E749),((Input!$N$163+Input!$N$129)*$N$7)-SUM($N749:AC749),((Input!$N$163+Input!$N$129)*$N$7)/A21taxstdlife))</f>
        <v>0</v>
      </c>
      <c r="AE749" s="164">
        <f>IF(A21taxstdlife="n/a","n/a",IF(AE$3&gt;(A21taxstdlife+$E749),((Input!$N$163+Input!$N$129)*$N$7)-SUM($N749:AD749),((Input!$N$163+Input!$N$129)*$N$7)/A21taxstdlife))</f>
        <v>0</v>
      </c>
      <c r="AF749" s="164">
        <f>IF(A21taxstdlife="n/a","n/a",IF(AF$3&gt;(A21taxstdlife+$E749),((Input!$N$163+Input!$N$129)*$N$7)-SUM($N749:AE749),((Input!$N$163+Input!$N$129)*$N$7)/A21taxstdlife))</f>
        <v>0</v>
      </c>
      <c r="AG749" s="164">
        <f>IF(A21taxstdlife="n/a","n/a",IF(AG$3&gt;(A21taxstdlife+$E749),((Input!$N$163+Input!$N$129)*$N$7)-SUM($N749:AF749),((Input!$N$163+Input!$N$129)*$N$7)/A21taxstdlife))</f>
        <v>0</v>
      </c>
      <c r="AH749" s="164">
        <f>IF(A21taxstdlife="n/a","n/a",IF(AH$3&gt;(A21taxstdlife+$E749),((Input!$N$163+Input!$N$129)*$N$7)-SUM($N749:AG749),((Input!$N$163+Input!$N$129)*$N$7)/A21taxstdlife))</f>
        <v>0</v>
      </c>
      <c r="AI749" s="164">
        <f>IF(A21taxstdlife="n/a","n/a",IF(AI$3&gt;(A21taxstdlife+$E749),((Input!$N$163+Input!$N$129)*$N$7)-SUM($N749:AH749),((Input!$N$163+Input!$N$129)*$N$7)/A21taxstdlife))</f>
        <v>0</v>
      </c>
      <c r="AJ749" s="164">
        <f>IF(A21taxstdlife="n/a","n/a",IF(AJ$3&gt;(A21taxstdlife+$E749),((Input!$N$163+Input!$N$129)*$N$7)-SUM($N749:AI749),((Input!$N$163+Input!$N$129)*$N$7)/A21taxstdlife))</f>
        <v>0</v>
      </c>
      <c r="AK749" s="164">
        <f>IF(A21taxstdlife="n/a","n/a",IF(AK$3&gt;(A21taxstdlife+$E749),((Input!$N$163+Input!$N$129)*$N$7)-SUM($N749:AJ749),((Input!$N$163+Input!$N$129)*$N$7)/A21taxstdlife))</f>
        <v>0</v>
      </c>
      <c r="AL749" s="164">
        <f>IF(A21taxstdlife="n/a","n/a",IF(AL$3&gt;(A21taxstdlife+$E749),((Input!$N$163+Input!$N$129)*$N$7)-SUM($N749:AK749),((Input!$N$163+Input!$N$129)*$N$7)/A21taxstdlife))</f>
        <v>0</v>
      </c>
      <c r="AM749" s="164">
        <f>IF(A21taxstdlife="n/a","n/a",IF(AM$3&gt;(A21taxstdlife+$E749),((Input!$N$163+Input!$N$129)*$N$7)-SUM($N749:AL749),((Input!$N$163+Input!$N$129)*$N$7)/A21taxstdlife))</f>
        <v>0</v>
      </c>
      <c r="AN749" s="164">
        <f>IF(A21taxstdlife="n/a","n/a",IF(AN$3&gt;(A21taxstdlife+$E749),((Input!$N$163+Input!$N$129)*$N$7)-SUM($N749:AM749),((Input!$N$163+Input!$N$129)*$N$7)/A21taxstdlife))</f>
        <v>0</v>
      </c>
      <c r="AO749" s="164">
        <f>IF(A21taxstdlife="n/a","n/a",IF(AO$3&gt;(A21taxstdlife+$E749),((Input!$N$163+Input!$N$129)*$N$7)-SUM($N749:AN749),((Input!$N$163+Input!$N$129)*$N$7)/A21taxstdlife))</f>
        <v>0</v>
      </c>
      <c r="AP749" s="164">
        <f>IF(A21taxstdlife="n/a","n/a",IF(AP$3&gt;(A21taxstdlife+$E749),((Input!$N$163+Input!$N$129)*$N$7)-SUM($N749:AO749),((Input!$N$163+Input!$N$129)*$N$7)/A21taxstdlife))</f>
        <v>0</v>
      </c>
      <c r="AQ749" s="164">
        <f>IF(A21taxstdlife="n/a","n/a",IF(AQ$3&gt;(A21taxstdlife+$E749),((Input!$N$163+Input!$N$129)*$N$7)-SUM($N749:AP749),((Input!$N$163+Input!$N$129)*$N$7)/A21taxstdlife))</f>
        <v>0</v>
      </c>
      <c r="AR749" s="164">
        <f>IF(A21taxstdlife="n/a","n/a",IF(AR$3&gt;(A21taxstdlife+$E749),((Input!$N$163+Input!$N$129)*$N$7)-SUM($N749:AQ749),((Input!$N$163+Input!$N$129)*$N$7)/A21taxstdlife))</f>
        <v>0</v>
      </c>
      <c r="AS749" s="164">
        <f>IF(A21taxstdlife="n/a","n/a",IF(AS$3&gt;(A21taxstdlife+$E749),((Input!$N$163+Input!$N$129)*$N$7)-SUM($N749:AR749),((Input!$N$163+Input!$N$129)*$N$7)/A21taxstdlife))</f>
        <v>0</v>
      </c>
      <c r="AT749" s="164">
        <f>IF(A21taxstdlife="n/a","n/a",IF(AT$3&gt;(A21taxstdlife+$E749),((Input!$N$163+Input!$N$129)*$N$7)-SUM($N749:AS749),((Input!$N$163+Input!$N$129)*$N$7)/A21taxstdlife))</f>
        <v>0</v>
      </c>
      <c r="AU749" s="164">
        <f>IF(A21taxstdlife="n/a","n/a",IF(AU$3&gt;(A21taxstdlife+$E749),((Input!$N$163+Input!$N$129)*$N$7)-SUM($N749:AT749),((Input!$N$163+Input!$N$129)*$N$7)/A21taxstdlife))</f>
        <v>0</v>
      </c>
      <c r="AV749" s="164">
        <f>IF(A21taxstdlife="n/a","n/a",IF(AV$3&gt;(A21taxstdlife+$E749),((Input!$N$163+Input!$N$129)*$N$7)-SUM($N749:AU749),((Input!$N$163+Input!$N$129)*$N$7)/A21taxstdlife))</f>
        <v>0</v>
      </c>
      <c r="AW749" s="164">
        <f>IF(A21taxstdlife="n/a","n/a",IF(AW$3&gt;(A21taxstdlife+$E749),((Input!$N$163+Input!$N$129)*$N$7)-SUM($N749:AV749),((Input!$N$163+Input!$N$129)*$N$7)/A21taxstdlife))</f>
        <v>0</v>
      </c>
      <c r="AX749" s="164">
        <f>IF(A21taxstdlife="n/a","n/a",IF(AX$3&gt;(A21taxstdlife+$E749),((Input!$N$163+Input!$N$129)*$N$7)-SUM($N749:AW749),((Input!$N$163+Input!$N$129)*$N$7)/A21taxstdlife))</f>
        <v>0</v>
      </c>
      <c r="AY749" s="164">
        <f>IF(A21taxstdlife="n/a","n/a",IF(AY$3&gt;(A21taxstdlife+$E749),((Input!$N$163+Input!$N$129)*$N$7)-SUM($N749:AX749),((Input!$N$163+Input!$N$129)*$N$7)/A21taxstdlife))</f>
        <v>0</v>
      </c>
      <c r="AZ749" s="164">
        <f>IF(A21taxstdlife="n/a","n/a",IF(AZ$3&gt;(A21taxstdlife+$E749),((Input!$N$163+Input!$N$129)*$N$7)-SUM($N749:AY749),((Input!$N$163+Input!$N$129)*$N$7)/A21taxstdlife))</f>
        <v>0</v>
      </c>
      <c r="BA749" s="164">
        <f>IF(A21taxstdlife="n/a","n/a",IF(BA$3&gt;(A21taxstdlife+$E749),((Input!$N$163+Input!$N$129)*$N$7)-SUM($N749:AZ749),((Input!$N$163+Input!$N$129)*$N$7)/A21taxstdlife))</f>
        <v>0</v>
      </c>
      <c r="BB749" s="164">
        <f>IF(A21taxstdlife="n/a","n/a",IF(BB$3&gt;(A21taxstdlife+$E749),((Input!$N$163+Input!$N$129)*$N$7)-SUM($N749:BA749),((Input!$N$163+Input!$N$129)*$N$7)/A21taxstdlife))</f>
        <v>0</v>
      </c>
      <c r="BC749" s="164">
        <f>IF(A21taxstdlife="n/a","n/a",IF(BC$3&gt;(A21taxstdlife+$E749),((Input!$N$163+Input!$N$129)*$N$7)-SUM($N749:BB749),((Input!$N$163+Input!$N$129)*$N$7)/A21taxstdlife))</f>
        <v>0</v>
      </c>
      <c r="BD749" s="164">
        <f>IF(A21taxstdlife="n/a","n/a",IF(BD$3&gt;(A21taxstdlife+$E749),((Input!$N$163+Input!$N$129)*$N$7)-SUM($N749:BC749),((Input!$N$163+Input!$N$129)*$N$7)/A21taxstdlife))</f>
        <v>0</v>
      </c>
      <c r="BE749" s="164">
        <f>IF(A21taxstdlife="n/a","n/a",IF(BE$3&gt;(A21taxstdlife+$E749),((Input!$N$163+Input!$N$129)*$N$7)-SUM($N749:BD749),((Input!$N$163+Input!$N$129)*$N$7)/A21taxstdlife))</f>
        <v>0</v>
      </c>
      <c r="BF749" s="164">
        <f>IF(A21taxstdlife="n/a","n/a",IF(BF$3&gt;(A21taxstdlife+$E749),((Input!$N$163+Input!$N$129)*$N$7)-SUM($N749:BE749),((Input!$N$163+Input!$N$129)*$N$7)/A21taxstdlife))</f>
        <v>0</v>
      </c>
      <c r="BG749" s="164">
        <f>IF(A21taxstdlife="n/a","n/a",IF(BG$3&gt;(A21taxstdlife+$E749),((Input!$N$163+Input!$N$129)*$N$7)-SUM($N749:BF749),((Input!$N$163+Input!$N$129)*$N$7)/A21taxstdlife))</f>
        <v>0</v>
      </c>
      <c r="BH749" s="164">
        <f>IF(A21taxstdlife="n/a","n/a",IF(BH$3&gt;(A21taxstdlife+$E749),((Input!$N$163+Input!$N$129)*$N$7)-SUM($N749:BG749),((Input!$N$163+Input!$N$129)*$N$7)/A21taxstdlife))</f>
        <v>0</v>
      </c>
      <c r="BI749" s="164">
        <f>IF(A21taxstdlife="n/a","n/a",IF(BI$3&gt;(A21taxstdlife+$E749),((Input!$N$163+Input!$N$129)*$N$7)-SUM($N749:BH749),((Input!$N$163+Input!$N$129)*$N$7)/A21taxstdlife))</f>
        <v>0</v>
      </c>
      <c r="BJ749" s="18"/>
      <c r="BK749" s="18"/>
      <c r="BL749"/>
      <c r="BM749"/>
      <c r="BN749"/>
      <c r="BO749"/>
      <c r="BP749"/>
      <c r="BQ749"/>
      <c r="BR749"/>
      <c r="BS749"/>
      <c r="BT749"/>
      <c r="BU749"/>
      <c r="BV749"/>
      <c r="BW749"/>
      <c r="BX749"/>
      <c r="BY749"/>
      <c r="BZ749"/>
      <c r="CA749"/>
      <c r="CB749"/>
      <c r="CC749"/>
      <c r="CD749"/>
      <c r="CE749"/>
      <c r="CF749"/>
      <c r="CG749"/>
      <c r="CH749"/>
      <c r="CI749"/>
      <c r="CJ749"/>
      <c r="CK749"/>
      <c r="CL749"/>
      <c r="CM749"/>
      <c r="CN749"/>
      <c r="CO749"/>
      <c r="CP749"/>
      <c r="CQ749"/>
      <c r="CR749"/>
      <c r="CS749"/>
      <c r="CT749"/>
      <c r="CU749"/>
      <c r="CV749"/>
      <c r="CW749"/>
      <c r="CX749"/>
      <c r="CY749"/>
      <c r="CZ749"/>
      <c r="DA749"/>
      <c r="DB749"/>
      <c r="DC749"/>
      <c r="DD749"/>
      <c r="DE749"/>
      <c r="DF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c r="FD749"/>
      <c r="FE749"/>
      <c r="FF749"/>
      <c r="FG749"/>
      <c r="FH749"/>
      <c r="FI749"/>
      <c r="FJ749"/>
      <c r="FK749"/>
      <c r="FL749"/>
      <c r="FM749"/>
      <c r="FN749"/>
      <c r="FO749"/>
      <c r="FP749"/>
      <c r="FQ749"/>
      <c r="FR749"/>
      <c r="FS749"/>
      <c r="FT749"/>
      <c r="FU749"/>
      <c r="FV749"/>
      <c r="FW749"/>
      <c r="FX749"/>
      <c r="FY749"/>
      <c r="FZ749"/>
      <c r="GA749"/>
      <c r="GB749"/>
      <c r="GC749"/>
      <c r="GD749"/>
      <c r="GE749"/>
      <c r="GF749"/>
      <c r="GG749"/>
      <c r="GH749"/>
      <c r="GI749"/>
      <c r="GJ749"/>
      <c r="GK749"/>
      <c r="GL749"/>
      <c r="GM749"/>
      <c r="GN749"/>
      <c r="GO749"/>
      <c r="GP749"/>
      <c r="GQ749"/>
      <c r="GR749"/>
      <c r="GS749"/>
      <c r="GT749"/>
      <c r="GU749"/>
      <c r="GV749"/>
      <c r="GW749"/>
      <c r="GX749"/>
      <c r="GY749"/>
      <c r="GZ749"/>
      <c r="HA749"/>
      <c r="HB749"/>
      <c r="HC749"/>
      <c r="HD749"/>
      <c r="HE749"/>
      <c r="HF749"/>
      <c r="HG749"/>
      <c r="HH749"/>
      <c r="HI749"/>
      <c r="HJ749"/>
      <c r="HK749"/>
      <c r="HL749"/>
      <c r="HM749"/>
      <c r="HN749"/>
      <c r="HO749"/>
      <c r="HP749"/>
      <c r="HQ749"/>
      <c r="HR749"/>
      <c r="HS749"/>
      <c r="HT749"/>
      <c r="HU749"/>
      <c r="HV749"/>
      <c r="HW749"/>
      <c r="HX749"/>
      <c r="HY749"/>
      <c r="HZ749"/>
      <c r="IA749"/>
      <c r="IB749"/>
      <c r="IC749"/>
      <c r="ID749"/>
      <c r="IE749"/>
      <c r="IF749"/>
      <c r="IG749"/>
      <c r="IH749"/>
      <c r="II749"/>
      <c r="IJ749"/>
      <c r="IK749"/>
      <c r="IL749"/>
      <c r="IM749"/>
      <c r="IN749"/>
      <c r="IO749"/>
      <c r="IP749"/>
      <c r="IQ749"/>
      <c r="IR749"/>
      <c r="IS749"/>
      <c r="IT749"/>
      <c r="IU749"/>
      <c r="IV749"/>
    </row>
    <row r="750" spans="1:256" s="5" customFormat="1" hidden="1" outlineLevel="2" x14ac:dyDescent="0.2">
      <c r="A750" s="18"/>
      <c r="B750" s="18"/>
      <c r="C750" s="36"/>
      <c r="D750" s="485"/>
      <c r="E750" s="283">
        <v>9</v>
      </c>
      <c r="F750" s="38"/>
      <c r="G750" s="306"/>
      <c r="H750" s="308"/>
      <c r="I750" s="308"/>
      <c r="J750" s="308"/>
      <c r="K750" s="308"/>
      <c r="L750" s="308"/>
      <c r="M750" s="308"/>
      <c r="N750" s="308"/>
      <c r="O750" s="307"/>
      <c r="P750" s="164">
        <f>IF(A21taxstdlife="n/a","n/a",IF(P$3&gt;(A21taxstdlife+$E750),((Input!$O$163+Input!$O$129)*$O$7)-SUM($O750:O750),((Input!$O$163+Input!$O$129)*$O$7)/A21taxstdlife))</f>
        <v>0</v>
      </c>
      <c r="Q750" s="164">
        <f>IF(A21taxstdlife="n/a","n/a",IF(Q$3&gt;(A21taxstdlife+$E750),((Input!$O$163+Input!$O$129)*$O$7)-SUM($O750:P750),((Input!$O$163+Input!$O$129)*$O$7)/A21taxstdlife))</f>
        <v>0</v>
      </c>
      <c r="R750" s="164">
        <f>IF(A21taxstdlife="n/a","n/a",IF(R$3&gt;(A21taxstdlife+$E750),((Input!$O$163+Input!$O$129)*$O$7)-SUM($O750:Q750),((Input!$O$163+Input!$O$129)*$O$7)/A21taxstdlife))</f>
        <v>0</v>
      </c>
      <c r="S750" s="164">
        <f>IF(A21taxstdlife="n/a","n/a",IF(S$3&gt;(A21taxstdlife+$E750),((Input!$O$163+Input!$O$129)*$O$7)-SUM($O750:R750),((Input!$O$163+Input!$O$129)*$O$7)/A21taxstdlife))</f>
        <v>0</v>
      </c>
      <c r="T750" s="164">
        <f>IF(A21taxstdlife="n/a","n/a",IF(T$3&gt;(A21taxstdlife+$E750),((Input!$O$163+Input!$O$129)*$O$7)-SUM($O750:S750),((Input!$O$163+Input!$O$129)*$O$7)/A21taxstdlife))</f>
        <v>0</v>
      </c>
      <c r="U750" s="164">
        <f>IF(A21taxstdlife="n/a","n/a",IF(U$3&gt;(A21taxstdlife+$E750),((Input!$O$163+Input!$O$129)*$O$7)-SUM($O750:T750),((Input!$O$163+Input!$O$129)*$O$7)/A21taxstdlife))</f>
        <v>0</v>
      </c>
      <c r="V750" s="164">
        <f>IF(A21taxstdlife="n/a","n/a",IF(V$3&gt;(A21taxstdlife+$E750),((Input!$O$163+Input!$O$129)*$O$7)-SUM($O750:U750),((Input!$O$163+Input!$O$129)*$O$7)/A21taxstdlife))</f>
        <v>0</v>
      </c>
      <c r="W750" s="164">
        <f>IF(A21taxstdlife="n/a","n/a",IF(W$3&gt;(A21taxstdlife+$E750),((Input!$O$163+Input!$O$129)*$O$7)-SUM($O750:V750),((Input!$O$163+Input!$O$129)*$O$7)/A21taxstdlife))</f>
        <v>0</v>
      </c>
      <c r="X750" s="164">
        <f>IF(A21taxstdlife="n/a","n/a",IF(X$3&gt;(A21taxstdlife+$E750),((Input!$O$163+Input!$O$129)*$O$7)-SUM($O750:W750),((Input!$O$163+Input!$O$129)*$O$7)/A21taxstdlife))</f>
        <v>0</v>
      </c>
      <c r="Y750" s="164">
        <f>IF(A21taxstdlife="n/a","n/a",IF(Y$3&gt;(A21taxstdlife+$E750),((Input!$O$163+Input!$O$129)*$O$7)-SUM($O750:X750),((Input!$O$163+Input!$O$129)*$O$7)/A21taxstdlife))</f>
        <v>0</v>
      </c>
      <c r="Z750" s="164">
        <f>IF(A21taxstdlife="n/a","n/a",IF(Z$3&gt;(A21taxstdlife+$E750),((Input!$O$163+Input!$O$129)*$O$7)-SUM($O750:Y750),((Input!$O$163+Input!$O$129)*$O$7)/A21taxstdlife))</f>
        <v>0</v>
      </c>
      <c r="AA750" s="164">
        <f>IF(A21taxstdlife="n/a","n/a",IF(AA$3&gt;(A21taxstdlife+$E750),((Input!$O$163+Input!$O$129)*$O$7)-SUM($O750:Z750),((Input!$O$163+Input!$O$129)*$O$7)/A21taxstdlife))</f>
        <v>0</v>
      </c>
      <c r="AB750" s="164">
        <f>IF(A21taxstdlife="n/a","n/a",IF(AB$3&gt;(A21taxstdlife+$E750),((Input!$O$163+Input!$O$129)*$O$7)-SUM($O750:AA750),((Input!$O$163+Input!$O$129)*$O$7)/A21taxstdlife))</f>
        <v>0</v>
      </c>
      <c r="AC750" s="164">
        <f>IF(A21taxstdlife="n/a","n/a",IF(AC$3&gt;(A21taxstdlife+$E750),((Input!$O$163+Input!$O$129)*$O$7)-SUM($O750:AB750),((Input!$O$163+Input!$O$129)*$O$7)/A21taxstdlife))</f>
        <v>0</v>
      </c>
      <c r="AD750" s="164">
        <f>IF(A21taxstdlife="n/a","n/a",IF(AD$3&gt;(A21taxstdlife+$E750),((Input!$O$163+Input!$O$129)*$O$7)-SUM($O750:AC750),((Input!$O$163+Input!$O$129)*$O$7)/A21taxstdlife))</f>
        <v>0</v>
      </c>
      <c r="AE750" s="164">
        <f>IF(A21taxstdlife="n/a","n/a",IF(AE$3&gt;(A21taxstdlife+$E750),((Input!$O$163+Input!$O$129)*$O$7)-SUM($O750:AD750),((Input!$O$163+Input!$O$129)*$O$7)/A21taxstdlife))</f>
        <v>0</v>
      </c>
      <c r="AF750" s="164">
        <f>IF(A21taxstdlife="n/a","n/a",IF(AF$3&gt;(A21taxstdlife+$E750),((Input!$O$163+Input!$O$129)*$O$7)-SUM($O750:AE750),((Input!$O$163+Input!$O$129)*$O$7)/A21taxstdlife))</f>
        <v>0</v>
      </c>
      <c r="AG750" s="164">
        <f>IF(A21taxstdlife="n/a","n/a",IF(AG$3&gt;(A21taxstdlife+$E750),((Input!$O$163+Input!$O$129)*$O$7)-SUM($O750:AF750),((Input!$O$163+Input!$O$129)*$O$7)/A21taxstdlife))</f>
        <v>0</v>
      </c>
      <c r="AH750" s="164">
        <f>IF(A21taxstdlife="n/a","n/a",IF(AH$3&gt;(A21taxstdlife+$E750),((Input!$O$163+Input!$O$129)*$O$7)-SUM($O750:AG750),((Input!$O$163+Input!$O$129)*$O$7)/A21taxstdlife))</f>
        <v>0</v>
      </c>
      <c r="AI750" s="164">
        <f>IF(A21taxstdlife="n/a","n/a",IF(AI$3&gt;(A21taxstdlife+$E750),((Input!$O$163+Input!$O$129)*$O$7)-SUM($O750:AH750),((Input!$O$163+Input!$O$129)*$O$7)/A21taxstdlife))</f>
        <v>0</v>
      </c>
      <c r="AJ750" s="164">
        <f>IF(A21taxstdlife="n/a","n/a",IF(AJ$3&gt;(A21taxstdlife+$E750),((Input!$O$163+Input!$O$129)*$O$7)-SUM($O750:AI750),((Input!$O$163+Input!$O$129)*$O$7)/A21taxstdlife))</f>
        <v>0</v>
      </c>
      <c r="AK750" s="164">
        <f>IF(A21taxstdlife="n/a","n/a",IF(AK$3&gt;(A21taxstdlife+$E750),((Input!$O$163+Input!$O$129)*$O$7)-SUM($O750:AJ750),((Input!$O$163+Input!$O$129)*$O$7)/A21taxstdlife))</f>
        <v>0</v>
      </c>
      <c r="AL750" s="164">
        <f>IF(A21taxstdlife="n/a","n/a",IF(AL$3&gt;(A21taxstdlife+$E750),((Input!$O$163+Input!$O$129)*$O$7)-SUM($O750:AK750),((Input!$O$163+Input!$O$129)*$O$7)/A21taxstdlife))</f>
        <v>0</v>
      </c>
      <c r="AM750" s="164">
        <f>IF(A21taxstdlife="n/a","n/a",IF(AM$3&gt;(A21taxstdlife+$E750),((Input!$O$163+Input!$O$129)*$O$7)-SUM($O750:AL750),((Input!$O$163+Input!$O$129)*$O$7)/A21taxstdlife))</f>
        <v>0</v>
      </c>
      <c r="AN750" s="164">
        <f>IF(A21taxstdlife="n/a","n/a",IF(AN$3&gt;(A21taxstdlife+$E750),((Input!$O$163+Input!$O$129)*$O$7)-SUM($O750:AM750),((Input!$O$163+Input!$O$129)*$O$7)/A21taxstdlife))</f>
        <v>0</v>
      </c>
      <c r="AO750" s="164">
        <f>IF(A21taxstdlife="n/a","n/a",IF(AO$3&gt;(A21taxstdlife+$E750),((Input!$O$163+Input!$O$129)*$O$7)-SUM($O750:AN750),((Input!$O$163+Input!$O$129)*$O$7)/A21taxstdlife))</f>
        <v>0</v>
      </c>
      <c r="AP750" s="164">
        <f>IF(A21taxstdlife="n/a","n/a",IF(AP$3&gt;(A21taxstdlife+$E750),((Input!$O$163+Input!$O$129)*$O$7)-SUM($O750:AO750),((Input!$O$163+Input!$O$129)*$O$7)/A21taxstdlife))</f>
        <v>0</v>
      </c>
      <c r="AQ750" s="164">
        <f>IF(A21taxstdlife="n/a","n/a",IF(AQ$3&gt;(A21taxstdlife+$E750),((Input!$O$163+Input!$O$129)*$O$7)-SUM($O750:AP750),((Input!$O$163+Input!$O$129)*$O$7)/A21taxstdlife))</f>
        <v>0</v>
      </c>
      <c r="AR750" s="164">
        <f>IF(A21taxstdlife="n/a","n/a",IF(AR$3&gt;(A21taxstdlife+$E750),((Input!$O$163+Input!$O$129)*$O$7)-SUM($O750:AQ750),((Input!$O$163+Input!$O$129)*$O$7)/A21taxstdlife))</f>
        <v>0</v>
      </c>
      <c r="AS750" s="164">
        <f>IF(A21taxstdlife="n/a","n/a",IF(AS$3&gt;(A21taxstdlife+$E750),((Input!$O$163+Input!$O$129)*$O$7)-SUM($O750:AR750),((Input!$O$163+Input!$O$129)*$O$7)/A21taxstdlife))</f>
        <v>0</v>
      </c>
      <c r="AT750" s="164">
        <f>IF(A21taxstdlife="n/a","n/a",IF(AT$3&gt;(A21taxstdlife+$E750),((Input!$O$163+Input!$O$129)*$O$7)-SUM($O750:AS750),((Input!$O$163+Input!$O$129)*$O$7)/A21taxstdlife))</f>
        <v>0</v>
      </c>
      <c r="AU750" s="164">
        <f>IF(A21taxstdlife="n/a","n/a",IF(AU$3&gt;(A21taxstdlife+$E750),((Input!$O$163+Input!$O$129)*$O$7)-SUM($O750:AT750),((Input!$O$163+Input!$O$129)*$O$7)/A21taxstdlife))</f>
        <v>0</v>
      </c>
      <c r="AV750" s="164">
        <f>IF(A21taxstdlife="n/a","n/a",IF(AV$3&gt;(A21taxstdlife+$E750),((Input!$O$163+Input!$O$129)*$O$7)-SUM($O750:AU750),((Input!$O$163+Input!$O$129)*$O$7)/A21taxstdlife))</f>
        <v>0</v>
      </c>
      <c r="AW750" s="164">
        <f>IF(A21taxstdlife="n/a","n/a",IF(AW$3&gt;(A21taxstdlife+$E750),((Input!$O$163+Input!$O$129)*$O$7)-SUM($O750:AV750),((Input!$O$163+Input!$O$129)*$O$7)/A21taxstdlife))</f>
        <v>0</v>
      </c>
      <c r="AX750" s="164">
        <f>IF(A21taxstdlife="n/a","n/a",IF(AX$3&gt;(A21taxstdlife+$E750),((Input!$O$163+Input!$O$129)*$O$7)-SUM($O750:AW750),((Input!$O$163+Input!$O$129)*$O$7)/A21taxstdlife))</f>
        <v>0</v>
      </c>
      <c r="AY750" s="164">
        <f>IF(A21taxstdlife="n/a","n/a",IF(AY$3&gt;(A21taxstdlife+$E750),((Input!$O$163+Input!$O$129)*$O$7)-SUM($O750:AX750),((Input!$O$163+Input!$O$129)*$O$7)/A21taxstdlife))</f>
        <v>0</v>
      </c>
      <c r="AZ750" s="164">
        <f>IF(A21taxstdlife="n/a","n/a",IF(AZ$3&gt;(A21taxstdlife+$E750),((Input!$O$163+Input!$O$129)*$O$7)-SUM($O750:AY750),((Input!$O$163+Input!$O$129)*$O$7)/A21taxstdlife))</f>
        <v>0</v>
      </c>
      <c r="BA750" s="164">
        <f>IF(A21taxstdlife="n/a","n/a",IF(BA$3&gt;(A21taxstdlife+$E750),((Input!$O$163+Input!$O$129)*$O$7)-SUM($O750:AZ750),((Input!$O$163+Input!$O$129)*$O$7)/A21taxstdlife))</f>
        <v>0</v>
      </c>
      <c r="BB750" s="164">
        <f>IF(A21taxstdlife="n/a","n/a",IF(BB$3&gt;(A21taxstdlife+$E750),((Input!$O$163+Input!$O$129)*$O$7)-SUM($O750:BA750),((Input!$O$163+Input!$O$129)*$O$7)/A21taxstdlife))</f>
        <v>0</v>
      </c>
      <c r="BC750" s="164">
        <f>IF(A21taxstdlife="n/a","n/a",IF(BC$3&gt;(A21taxstdlife+$E750),((Input!$O$163+Input!$O$129)*$O$7)-SUM($O750:BB750),((Input!$O$163+Input!$O$129)*$O$7)/A21taxstdlife))</f>
        <v>0</v>
      </c>
      <c r="BD750" s="164">
        <f>IF(A21taxstdlife="n/a","n/a",IF(BD$3&gt;(A21taxstdlife+$E750),((Input!$O$163+Input!$O$129)*$O$7)-SUM($O750:BC750),((Input!$O$163+Input!$O$129)*$O$7)/A21taxstdlife))</f>
        <v>0</v>
      </c>
      <c r="BE750" s="164">
        <f>IF(A21taxstdlife="n/a","n/a",IF(BE$3&gt;(A21taxstdlife+$E750),((Input!$O$163+Input!$O$129)*$O$7)-SUM($O750:BD750),((Input!$O$163+Input!$O$129)*$O$7)/A21taxstdlife))</f>
        <v>0</v>
      </c>
      <c r="BF750" s="164">
        <f>IF(A21taxstdlife="n/a","n/a",IF(BF$3&gt;(A21taxstdlife+$E750),((Input!$O$163+Input!$O$129)*$O$7)-SUM($O750:BE750),((Input!$O$163+Input!$O$129)*$O$7)/A21taxstdlife))</f>
        <v>0</v>
      </c>
      <c r="BG750" s="164">
        <f>IF(A21taxstdlife="n/a","n/a",IF(BG$3&gt;(A21taxstdlife+$E750),((Input!$O$163+Input!$O$129)*$O$7)-SUM($O750:BF750),((Input!$O$163+Input!$O$129)*$O$7)/A21taxstdlife))</f>
        <v>0</v>
      </c>
      <c r="BH750" s="164">
        <f>IF(A21taxstdlife="n/a","n/a",IF(BH$3&gt;(A21taxstdlife+$E750),((Input!$O$163+Input!$O$129)*$O$7)-SUM($O750:BG750),((Input!$O$163+Input!$O$129)*$O$7)/A21taxstdlife))</f>
        <v>0</v>
      </c>
      <c r="BI750" s="164">
        <f>IF(A21taxstdlife="n/a","n/a",IF(BI$3&gt;(A21taxstdlife+$E750),((Input!$O$163+Input!$O$129)*$O$7)-SUM($O750:BH750),((Input!$O$163+Input!$O$129)*$O$7)/A21taxstdlife))</f>
        <v>0</v>
      </c>
      <c r="BJ750" s="18"/>
      <c r="BK750" s="18"/>
      <c r="BL750"/>
      <c r="BM750"/>
      <c r="BN750"/>
      <c r="BO750"/>
      <c r="BP750"/>
      <c r="BQ750"/>
      <c r="BR750"/>
      <c r="BS750"/>
      <c r="BT750"/>
      <c r="BU750"/>
      <c r="BV750"/>
      <c r="BW750"/>
      <c r="BX750"/>
      <c r="BY750"/>
      <c r="BZ750"/>
      <c r="CA750"/>
      <c r="CB750"/>
      <c r="CC750"/>
      <c r="CD750"/>
      <c r="CE750"/>
      <c r="CF750"/>
      <c r="CG750"/>
      <c r="CH750"/>
      <c r="CI750"/>
      <c r="CJ750"/>
      <c r="CK750"/>
      <c r="CL750"/>
      <c r="CM750"/>
      <c r="CN750"/>
      <c r="CO750"/>
      <c r="CP750"/>
      <c r="CQ750"/>
      <c r="CR750"/>
      <c r="CS750"/>
      <c r="CT750"/>
      <c r="CU750"/>
      <c r="CV750"/>
      <c r="CW750"/>
      <c r="CX750"/>
      <c r="CY750"/>
      <c r="CZ750"/>
      <c r="DA750"/>
      <c r="DB750"/>
      <c r="DC750"/>
      <c r="DD750"/>
      <c r="DE750"/>
      <c r="DF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c r="FD750"/>
      <c r="FE750"/>
      <c r="FF750"/>
      <c r="FG750"/>
      <c r="FH750"/>
      <c r="FI750"/>
      <c r="FJ750"/>
      <c r="FK750"/>
      <c r="FL750"/>
      <c r="FM750"/>
      <c r="FN750"/>
      <c r="FO750"/>
      <c r="FP750"/>
      <c r="FQ750"/>
      <c r="FR750"/>
      <c r="FS750"/>
      <c r="FT750"/>
      <c r="FU750"/>
      <c r="FV750"/>
      <c r="FW750"/>
      <c r="FX750"/>
      <c r="FY750"/>
      <c r="FZ750"/>
      <c r="GA750"/>
      <c r="GB750"/>
      <c r="GC750"/>
      <c r="GD750"/>
      <c r="GE750"/>
      <c r="GF750"/>
      <c r="GG750"/>
      <c r="GH750"/>
      <c r="GI750"/>
      <c r="GJ750"/>
      <c r="GK750"/>
      <c r="GL750"/>
      <c r="GM750"/>
      <c r="GN750"/>
      <c r="GO750"/>
      <c r="GP750"/>
      <c r="GQ750"/>
      <c r="GR750"/>
      <c r="GS750"/>
      <c r="GT750"/>
      <c r="GU750"/>
      <c r="GV750"/>
      <c r="GW750"/>
      <c r="GX750"/>
      <c r="GY750"/>
      <c r="GZ750"/>
      <c r="HA750"/>
      <c r="HB750"/>
      <c r="HC750"/>
      <c r="HD750"/>
      <c r="HE750"/>
      <c r="HF750"/>
      <c r="HG750"/>
      <c r="HH750"/>
      <c r="HI750"/>
      <c r="HJ750"/>
      <c r="HK750"/>
      <c r="HL750"/>
      <c r="HM750"/>
      <c r="HN750"/>
      <c r="HO750"/>
      <c r="HP750"/>
      <c r="HQ750"/>
      <c r="HR750"/>
      <c r="HS750"/>
      <c r="HT750"/>
      <c r="HU750"/>
      <c r="HV750"/>
      <c r="HW750"/>
      <c r="HX750"/>
      <c r="HY750"/>
      <c r="HZ750"/>
      <c r="IA750"/>
      <c r="IB750"/>
      <c r="IC750"/>
      <c r="ID750"/>
      <c r="IE750"/>
      <c r="IF750"/>
      <c r="IG750"/>
      <c r="IH750"/>
      <c r="II750"/>
      <c r="IJ750"/>
      <c r="IK750"/>
      <c r="IL750"/>
      <c r="IM750"/>
      <c r="IN750"/>
      <c r="IO750"/>
      <c r="IP750"/>
      <c r="IQ750"/>
      <c r="IR750"/>
      <c r="IS750"/>
      <c r="IT750"/>
      <c r="IU750"/>
      <c r="IV750"/>
    </row>
    <row r="751" spans="1:256" s="5" customFormat="1" hidden="1" outlineLevel="2" x14ac:dyDescent="0.2">
      <c r="A751" s="18"/>
      <c r="B751" s="18"/>
      <c r="C751" s="36"/>
      <c r="D751" s="485"/>
      <c r="E751" s="284">
        <v>10</v>
      </c>
      <c r="F751" s="38"/>
      <c r="G751" s="306"/>
      <c r="H751" s="308"/>
      <c r="I751" s="308"/>
      <c r="J751" s="308"/>
      <c r="K751" s="308"/>
      <c r="L751" s="308"/>
      <c r="M751" s="308"/>
      <c r="N751" s="308"/>
      <c r="O751" s="308"/>
      <c r="P751" s="307"/>
      <c r="Q751" s="164">
        <f>IF(A21taxstdlife="n/a","n/a",IF(Q$3&gt;(A21taxstdlife+$E751),((Input!$P$163+Input!$P$129)*$P$7)-SUM($P751:P751),((Input!$P$163+Input!$P$129)*$P$7)/A21taxstdlife))</f>
        <v>0</v>
      </c>
      <c r="R751" s="164">
        <f>IF(A21taxstdlife="n/a","n/a",IF(R$3&gt;(A21taxstdlife+$E751),((Input!$P$163+Input!$P$129)*$P$7)-SUM($P751:Q751),((Input!$P$163+Input!$P$129)*$P$7)/A21taxstdlife))</f>
        <v>0</v>
      </c>
      <c r="S751" s="164">
        <f>IF(A21taxstdlife="n/a","n/a",IF(S$3&gt;(A21taxstdlife+$E751),((Input!$P$163+Input!$P$129)*$P$7)-SUM($P751:R751),((Input!$P$163+Input!$P$129)*$P$7)/A21taxstdlife))</f>
        <v>0</v>
      </c>
      <c r="T751" s="164">
        <f>IF(A21taxstdlife="n/a","n/a",IF(T$3&gt;(A21taxstdlife+$E751),((Input!$P$163+Input!$P$129)*$P$7)-SUM($P751:S751),((Input!$P$163+Input!$P$129)*$P$7)/A21taxstdlife))</f>
        <v>0</v>
      </c>
      <c r="U751" s="164">
        <f>IF(A21taxstdlife="n/a","n/a",IF(U$3&gt;(A21taxstdlife+$E751),((Input!$P$163+Input!$P$129)*$P$7)-SUM($P751:T751),((Input!$P$163+Input!$P$129)*$P$7)/A21taxstdlife))</f>
        <v>0</v>
      </c>
      <c r="V751" s="164">
        <f>IF(A21taxstdlife="n/a","n/a",IF(V$3&gt;(A21taxstdlife+$E751),((Input!$P$163+Input!$P$129)*$P$7)-SUM($P751:U751),((Input!$P$163+Input!$P$129)*$P$7)/A21taxstdlife))</f>
        <v>0</v>
      </c>
      <c r="W751" s="164">
        <f>IF(A21taxstdlife="n/a","n/a",IF(W$3&gt;(A21taxstdlife+$E751),((Input!$P$163+Input!$P$129)*$P$7)-SUM($P751:V751),((Input!$P$163+Input!$P$129)*$P$7)/A21taxstdlife))</f>
        <v>0</v>
      </c>
      <c r="X751" s="164">
        <f>IF(A21taxstdlife="n/a","n/a",IF(X$3&gt;(A21taxstdlife+$E751),((Input!$P$163+Input!$P$129)*$P$7)-SUM($P751:W751),((Input!$P$163+Input!$P$129)*$P$7)/A21taxstdlife))</f>
        <v>0</v>
      </c>
      <c r="Y751" s="164">
        <f>IF(A21taxstdlife="n/a","n/a",IF(Y$3&gt;(A21taxstdlife+$E751),((Input!$P$163+Input!$P$129)*$P$7)-SUM($P751:X751),((Input!$P$163+Input!$P$129)*$P$7)/A21taxstdlife))</f>
        <v>0</v>
      </c>
      <c r="Z751" s="164">
        <f>IF(A21taxstdlife="n/a","n/a",IF(Z$3&gt;(A21taxstdlife+$E751),((Input!$P$163+Input!$P$129)*$P$7)-SUM($P751:Y751),((Input!$P$163+Input!$P$129)*$P$7)/A21taxstdlife))</f>
        <v>0</v>
      </c>
      <c r="AA751" s="164">
        <f>IF(A21taxstdlife="n/a","n/a",IF(AA$3&gt;(A21taxstdlife+$E751),((Input!$P$163+Input!$P$129)*$P$7)-SUM($P751:Z751),((Input!$P$163+Input!$P$129)*$P$7)/A21taxstdlife))</f>
        <v>0</v>
      </c>
      <c r="AB751" s="164">
        <f>IF(A21taxstdlife="n/a","n/a",IF(AB$3&gt;(A21taxstdlife+$E751),((Input!$P$163+Input!$P$129)*$P$7)-SUM($P751:AA751),((Input!$P$163+Input!$P$129)*$P$7)/A21taxstdlife))</f>
        <v>0</v>
      </c>
      <c r="AC751" s="164">
        <f>IF(A21taxstdlife="n/a","n/a",IF(AC$3&gt;(A21taxstdlife+$E751),((Input!$P$163+Input!$P$129)*$P$7)-SUM($P751:AB751),((Input!$P$163+Input!$P$129)*$P$7)/A21taxstdlife))</f>
        <v>0</v>
      </c>
      <c r="AD751" s="164">
        <f>IF(A21taxstdlife="n/a","n/a",IF(AD$3&gt;(A21taxstdlife+$E751),((Input!$P$163+Input!$P$129)*$P$7)-SUM($P751:AC751),((Input!$P$163+Input!$P$129)*$P$7)/A21taxstdlife))</f>
        <v>0</v>
      </c>
      <c r="AE751" s="164">
        <f>IF(A21taxstdlife="n/a","n/a",IF(AE$3&gt;(A21taxstdlife+$E751),((Input!$P$163+Input!$P$129)*$P$7)-SUM($P751:AD751),((Input!$P$163+Input!$P$129)*$P$7)/A21taxstdlife))</f>
        <v>0</v>
      </c>
      <c r="AF751" s="164">
        <f>IF(A21taxstdlife="n/a","n/a",IF(AF$3&gt;(A21taxstdlife+$E751),((Input!$P$163+Input!$P$129)*$P$7)-SUM($P751:AE751),((Input!$P$163+Input!$P$129)*$P$7)/A21taxstdlife))</f>
        <v>0</v>
      </c>
      <c r="AG751" s="164">
        <f>IF(A21taxstdlife="n/a","n/a",IF(AG$3&gt;(A21taxstdlife+$E751),((Input!$P$163+Input!$P$129)*$P$7)-SUM($P751:AF751),((Input!$P$163+Input!$P$129)*$P$7)/A21taxstdlife))</f>
        <v>0</v>
      </c>
      <c r="AH751" s="164">
        <f>IF(A21taxstdlife="n/a","n/a",IF(AH$3&gt;(A21taxstdlife+$E751),((Input!$P$163+Input!$P$129)*$P$7)-SUM($P751:AG751),((Input!$P$163+Input!$P$129)*$P$7)/A21taxstdlife))</f>
        <v>0</v>
      </c>
      <c r="AI751" s="164">
        <f>IF(A21taxstdlife="n/a","n/a",IF(AI$3&gt;(A21taxstdlife+$E751),((Input!$P$163+Input!$P$129)*$P$7)-SUM($P751:AH751),((Input!$P$163+Input!$P$129)*$P$7)/A21taxstdlife))</f>
        <v>0</v>
      </c>
      <c r="AJ751" s="164">
        <f>IF(A21taxstdlife="n/a","n/a",IF(AJ$3&gt;(A21taxstdlife+$E751),((Input!$P$163+Input!$P$129)*$P$7)-SUM($P751:AI751),((Input!$P$163+Input!$P$129)*$P$7)/A21taxstdlife))</f>
        <v>0</v>
      </c>
      <c r="AK751" s="164">
        <f>IF(A21taxstdlife="n/a","n/a",IF(AK$3&gt;(A21taxstdlife+$E751),((Input!$P$163+Input!$P$129)*$P$7)-SUM($P751:AJ751),((Input!$P$163+Input!$P$129)*$P$7)/A21taxstdlife))</f>
        <v>0</v>
      </c>
      <c r="AL751" s="164">
        <f>IF(A21taxstdlife="n/a","n/a",IF(AL$3&gt;(A21taxstdlife+$E751),((Input!$P$163+Input!$P$129)*$P$7)-SUM($P751:AK751),((Input!$P$163+Input!$P$129)*$P$7)/A21taxstdlife))</f>
        <v>0</v>
      </c>
      <c r="AM751" s="164">
        <f>IF(A21taxstdlife="n/a","n/a",IF(AM$3&gt;(A21taxstdlife+$E751),((Input!$P$163+Input!$P$129)*$P$7)-SUM($P751:AL751),((Input!$P$163+Input!$P$129)*$P$7)/A21taxstdlife))</f>
        <v>0</v>
      </c>
      <c r="AN751" s="164">
        <f>IF(A21taxstdlife="n/a","n/a",IF(AN$3&gt;(A21taxstdlife+$E751),((Input!$P$163+Input!$P$129)*$P$7)-SUM($P751:AM751),((Input!$P$163+Input!$P$129)*$P$7)/A21taxstdlife))</f>
        <v>0</v>
      </c>
      <c r="AO751" s="164">
        <f>IF(A21taxstdlife="n/a","n/a",IF(AO$3&gt;(A21taxstdlife+$E751),((Input!$P$163+Input!$P$129)*$P$7)-SUM($P751:AN751),((Input!$P$163+Input!$P$129)*$P$7)/A21taxstdlife))</f>
        <v>0</v>
      </c>
      <c r="AP751" s="164">
        <f>IF(A21taxstdlife="n/a","n/a",IF(AP$3&gt;(A21taxstdlife+$E751),((Input!$P$163+Input!$P$129)*$P$7)-SUM($P751:AO751),((Input!$P$163+Input!$P$129)*$P$7)/A21taxstdlife))</f>
        <v>0</v>
      </c>
      <c r="AQ751" s="164">
        <f>IF(A21taxstdlife="n/a","n/a",IF(AQ$3&gt;(A21taxstdlife+$E751),((Input!$P$163+Input!$P$129)*$P$7)-SUM($P751:AP751),((Input!$P$163+Input!$P$129)*$P$7)/A21taxstdlife))</f>
        <v>0</v>
      </c>
      <c r="AR751" s="164">
        <f>IF(A21taxstdlife="n/a","n/a",IF(AR$3&gt;(A21taxstdlife+$E751),((Input!$P$163+Input!$P$129)*$P$7)-SUM($P751:AQ751),((Input!$P$163+Input!$P$129)*$P$7)/A21taxstdlife))</f>
        <v>0</v>
      </c>
      <c r="AS751" s="164">
        <f>IF(A21taxstdlife="n/a","n/a",IF(AS$3&gt;(A21taxstdlife+$E751),((Input!$P$163+Input!$P$129)*$P$7)-SUM($P751:AR751),((Input!$P$163+Input!$P$129)*$P$7)/A21taxstdlife))</f>
        <v>0</v>
      </c>
      <c r="AT751" s="164">
        <f>IF(A21taxstdlife="n/a","n/a",IF(AT$3&gt;(A21taxstdlife+$E751),((Input!$P$163+Input!$P$129)*$P$7)-SUM($P751:AS751),((Input!$P$163+Input!$P$129)*$P$7)/A21taxstdlife))</f>
        <v>0</v>
      </c>
      <c r="AU751" s="164">
        <f>IF(A21taxstdlife="n/a","n/a",IF(AU$3&gt;(A21taxstdlife+$E751),((Input!$P$163+Input!$P$129)*$P$7)-SUM($P751:AT751),((Input!$P$163+Input!$P$129)*$P$7)/A21taxstdlife))</f>
        <v>0</v>
      </c>
      <c r="AV751" s="164">
        <f>IF(A21taxstdlife="n/a","n/a",IF(AV$3&gt;(A21taxstdlife+$E751),((Input!$P$163+Input!$P$129)*$P$7)-SUM($P751:AU751),((Input!$P$163+Input!$P$129)*$P$7)/A21taxstdlife))</f>
        <v>0</v>
      </c>
      <c r="AW751" s="164">
        <f>IF(A21taxstdlife="n/a","n/a",IF(AW$3&gt;(A21taxstdlife+$E751),((Input!$P$163+Input!$P$129)*$P$7)-SUM($P751:AV751),((Input!$P$163+Input!$P$129)*$P$7)/A21taxstdlife))</f>
        <v>0</v>
      </c>
      <c r="AX751" s="164">
        <f>IF(A21taxstdlife="n/a","n/a",IF(AX$3&gt;(A21taxstdlife+$E751),((Input!$P$163+Input!$P$129)*$P$7)-SUM($P751:AW751),((Input!$P$163+Input!$P$129)*$P$7)/A21taxstdlife))</f>
        <v>0</v>
      </c>
      <c r="AY751" s="164">
        <f>IF(A21taxstdlife="n/a","n/a",IF(AY$3&gt;(A21taxstdlife+$E751),((Input!$P$163+Input!$P$129)*$P$7)-SUM($P751:AX751),((Input!$P$163+Input!$P$129)*$P$7)/A21taxstdlife))</f>
        <v>0</v>
      </c>
      <c r="AZ751" s="164">
        <f>IF(A21taxstdlife="n/a","n/a",IF(AZ$3&gt;(A21taxstdlife+$E751),((Input!$P$163+Input!$P$129)*$P$7)-SUM($P751:AY751),((Input!$P$163+Input!$P$129)*$P$7)/A21taxstdlife))</f>
        <v>0</v>
      </c>
      <c r="BA751" s="164">
        <f>IF(A21taxstdlife="n/a","n/a",IF(BA$3&gt;(A21taxstdlife+$E751),((Input!$P$163+Input!$P$129)*$P$7)-SUM($P751:AZ751),((Input!$P$163+Input!$P$129)*$P$7)/A21taxstdlife))</f>
        <v>0</v>
      </c>
      <c r="BB751" s="164">
        <f>IF(A21taxstdlife="n/a","n/a",IF(BB$3&gt;(A21taxstdlife+$E751),((Input!$P$163+Input!$P$129)*$P$7)-SUM($P751:BA751),((Input!$P$163+Input!$P$129)*$P$7)/A21taxstdlife))</f>
        <v>0</v>
      </c>
      <c r="BC751" s="164">
        <f>IF(A21taxstdlife="n/a","n/a",IF(BC$3&gt;(A21taxstdlife+$E751),((Input!$P$163+Input!$P$129)*$P$7)-SUM($P751:BB751),((Input!$P$163+Input!$P$129)*$P$7)/A21taxstdlife))</f>
        <v>0</v>
      </c>
      <c r="BD751" s="164">
        <f>IF(A21taxstdlife="n/a","n/a",IF(BD$3&gt;(A21taxstdlife+$E751),((Input!$P$163+Input!$P$129)*$P$7)-SUM($P751:BC751),((Input!$P$163+Input!$P$129)*$P$7)/A21taxstdlife))</f>
        <v>0</v>
      </c>
      <c r="BE751" s="164">
        <f>IF(A21taxstdlife="n/a","n/a",IF(BE$3&gt;(A21taxstdlife+$E751),((Input!$P$163+Input!$P$129)*$P$7)-SUM($P751:BD751),((Input!$P$163+Input!$P$129)*$P$7)/A21taxstdlife))</f>
        <v>0</v>
      </c>
      <c r="BF751" s="164">
        <f>IF(A21taxstdlife="n/a","n/a",IF(BF$3&gt;(A21taxstdlife+$E751),((Input!$P$163+Input!$P$129)*$P$7)-SUM($P751:BE751),((Input!$P$163+Input!$P$129)*$P$7)/A21taxstdlife))</f>
        <v>0</v>
      </c>
      <c r="BG751" s="164">
        <f>IF(A21taxstdlife="n/a","n/a",IF(BG$3&gt;(A21taxstdlife+$E751),((Input!$P$163+Input!$P$129)*$P$7)-SUM($P751:BF751),((Input!$P$163+Input!$P$129)*$P$7)/A21taxstdlife))</f>
        <v>0</v>
      </c>
      <c r="BH751" s="164">
        <f>IF(A21taxstdlife="n/a","n/a",IF(BH$3&gt;(A21taxstdlife+$E751),((Input!$P$163+Input!$P$129)*$P$7)-SUM($P751:BG751),((Input!$P$163+Input!$P$129)*$P$7)/A21taxstdlife))</f>
        <v>0</v>
      </c>
      <c r="BI751" s="164">
        <f>IF(A21taxstdlife="n/a","n/a",IF(BI$3&gt;(A21taxstdlife+$E751),((Input!$P$163+Input!$P$129)*$P$7)-SUM($P751:BH751),((Input!$P$163+Input!$P$129)*$P$7)/A21taxstdlife))</f>
        <v>0</v>
      </c>
      <c r="BJ751" s="18"/>
      <c r="BK751" s="18"/>
      <c r="BL751"/>
      <c r="BM751"/>
      <c r="BN751"/>
      <c r="BO751"/>
      <c r="BP751"/>
      <c r="BQ751"/>
      <c r="BR751"/>
      <c r="BS751"/>
      <c r="BT751"/>
      <c r="BU751"/>
      <c r="BV751"/>
      <c r="BW751"/>
      <c r="BX751"/>
      <c r="BY751"/>
      <c r="BZ751"/>
      <c r="CA751"/>
      <c r="CB751"/>
      <c r="CC751"/>
      <c r="CD751"/>
      <c r="CE751"/>
      <c r="CF751"/>
      <c r="CG751"/>
      <c r="CH751"/>
      <c r="CI751"/>
      <c r="CJ751"/>
      <c r="CK751"/>
      <c r="CL751"/>
      <c r="CM751"/>
      <c r="CN751"/>
      <c r="CO751"/>
      <c r="CP751"/>
      <c r="CQ751"/>
      <c r="CR751"/>
      <c r="CS751"/>
      <c r="CT751"/>
      <c r="CU751"/>
      <c r="CV751"/>
      <c r="CW751"/>
      <c r="CX751"/>
      <c r="CY751"/>
      <c r="CZ751"/>
      <c r="DA751"/>
      <c r="DB751"/>
      <c r="DC751"/>
      <c r="DD751"/>
      <c r="DE751"/>
      <c r="DF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c r="FD751"/>
      <c r="FE751"/>
      <c r="FF751"/>
      <c r="FG751"/>
      <c r="FH751"/>
      <c r="FI751"/>
      <c r="FJ751"/>
      <c r="FK751"/>
      <c r="FL751"/>
      <c r="FM751"/>
      <c r="FN751"/>
      <c r="FO751"/>
      <c r="FP751"/>
      <c r="FQ751"/>
      <c r="FR751"/>
      <c r="FS751"/>
      <c r="FT751"/>
      <c r="FU751"/>
      <c r="FV751"/>
      <c r="FW751"/>
      <c r="FX751"/>
      <c r="FY751"/>
      <c r="FZ751"/>
      <c r="GA751"/>
      <c r="GB751"/>
      <c r="GC751"/>
      <c r="GD751"/>
      <c r="GE751"/>
      <c r="GF751"/>
      <c r="GG751"/>
      <c r="GH751"/>
      <c r="GI751"/>
      <c r="GJ751"/>
      <c r="GK751"/>
      <c r="GL751"/>
      <c r="GM751"/>
      <c r="GN751"/>
      <c r="GO751"/>
      <c r="GP751"/>
      <c r="GQ751"/>
      <c r="GR751"/>
      <c r="GS751"/>
      <c r="GT751"/>
      <c r="GU751"/>
      <c r="GV751"/>
      <c r="GW751"/>
      <c r="GX751"/>
      <c r="GY751"/>
      <c r="GZ751"/>
      <c r="HA751"/>
      <c r="HB751"/>
      <c r="HC751"/>
      <c r="HD751"/>
      <c r="HE751"/>
      <c r="HF751"/>
      <c r="HG751"/>
      <c r="HH751"/>
      <c r="HI751"/>
      <c r="HJ751"/>
      <c r="HK751"/>
      <c r="HL751"/>
      <c r="HM751"/>
      <c r="HN751"/>
      <c r="HO751"/>
      <c r="HP751"/>
      <c r="HQ751"/>
      <c r="HR751"/>
      <c r="HS751"/>
      <c r="HT751"/>
      <c r="HU751"/>
      <c r="HV751"/>
      <c r="HW751"/>
      <c r="HX751"/>
      <c r="HY751"/>
      <c r="HZ751"/>
      <c r="IA751"/>
      <c r="IB751"/>
      <c r="IC751"/>
      <c r="ID751"/>
      <c r="IE751"/>
      <c r="IF751"/>
      <c r="IG751"/>
      <c r="IH751"/>
      <c r="II751"/>
      <c r="IJ751"/>
      <c r="IK751"/>
      <c r="IL751"/>
      <c r="IM751"/>
      <c r="IN751"/>
      <c r="IO751"/>
      <c r="IP751"/>
      <c r="IQ751"/>
      <c r="IR751"/>
      <c r="IS751"/>
      <c r="IT751"/>
      <c r="IU751"/>
      <c r="IV751"/>
    </row>
    <row r="752" spans="1:256" s="5" customFormat="1" hidden="1" outlineLevel="1" x14ac:dyDescent="0.2">
      <c r="A752" s="18"/>
      <c r="B752" s="18"/>
      <c r="C752" s="36" t="str">
        <f>Asset21</f>
        <v>Buildings</v>
      </c>
      <c r="D752" s="18"/>
      <c r="E752" s="18"/>
      <c r="F752" s="33"/>
      <c r="G752" s="159">
        <f t="shared" ref="G752:AL752" si="146">SUM(G740:G751)</f>
        <v>0.98684953201489134</v>
      </c>
      <c r="H752" s="159">
        <f t="shared" si="146"/>
        <v>1.1118801497727142</v>
      </c>
      <c r="I752" s="159">
        <f t="shared" si="146"/>
        <v>1.3418401712887693</v>
      </c>
      <c r="J752" s="159">
        <f t="shared" si="146"/>
        <v>1.5152415283145841</v>
      </c>
      <c r="K752" s="159">
        <f t="shared" si="146"/>
        <v>1.6111825128499544</v>
      </c>
      <c r="L752" s="159">
        <f t="shared" si="146"/>
        <v>1.6192978547395824</v>
      </c>
      <c r="M752" s="159">
        <f t="shared" si="146"/>
        <v>1.6192978547395824</v>
      </c>
      <c r="N752" s="159">
        <f t="shared" si="146"/>
        <v>1.6192978547395824</v>
      </c>
      <c r="O752" s="159">
        <f t="shared" si="146"/>
        <v>1.6192978547395824</v>
      </c>
      <c r="P752" s="159">
        <f t="shared" si="146"/>
        <v>1.6192978547395824</v>
      </c>
      <c r="Q752" s="159">
        <f t="shared" si="146"/>
        <v>1.6192978547395824</v>
      </c>
      <c r="R752" s="159">
        <f t="shared" si="146"/>
        <v>1.6192978547395824</v>
      </c>
      <c r="S752" s="159">
        <f t="shared" si="146"/>
        <v>1.6192978547395824</v>
      </c>
      <c r="T752" s="159">
        <f t="shared" si="146"/>
        <v>1.6192978547395824</v>
      </c>
      <c r="U752" s="159">
        <f t="shared" si="146"/>
        <v>1.6192978547395824</v>
      </c>
      <c r="V752" s="159">
        <f t="shared" si="146"/>
        <v>1.6192978547395824</v>
      </c>
      <c r="W752" s="159">
        <f t="shared" si="146"/>
        <v>1.6192978547395824</v>
      </c>
      <c r="X752" s="159">
        <f t="shared" si="146"/>
        <v>1.6192978547395824</v>
      </c>
      <c r="Y752" s="159">
        <f t="shared" si="146"/>
        <v>1.6192978547395824</v>
      </c>
      <c r="Z752" s="159">
        <f t="shared" si="146"/>
        <v>1.6192978547395824</v>
      </c>
      <c r="AA752" s="159">
        <f t="shared" si="146"/>
        <v>1.6192978547395824</v>
      </c>
      <c r="AB752" s="159">
        <f t="shared" si="146"/>
        <v>1.6192978547395824</v>
      </c>
      <c r="AC752" s="159">
        <f t="shared" si="146"/>
        <v>1.6192978547395824</v>
      </c>
      <c r="AD752" s="159">
        <f t="shared" si="146"/>
        <v>1.6192978547395824</v>
      </c>
      <c r="AE752" s="159">
        <f t="shared" si="146"/>
        <v>1.6192978547395824</v>
      </c>
      <c r="AF752" s="159">
        <f t="shared" si="146"/>
        <v>1.6192978547395824</v>
      </c>
      <c r="AG752" s="159">
        <f t="shared" si="146"/>
        <v>1.6192978547395824</v>
      </c>
      <c r="AH752" s="159">
        <f t="shared" si="146"/>
        <v>1.6192978547395824</v>
      </c>
      <c r="AI752" s="159">
        <f t="shared" si="146"/>
        <v>1.6192978547395824</v>
      </c>
      <c r="AJ752" s="159">
        <f t="shared" si="146"/>
        <v>1.6192978547395824</v>
      </c>
      <c r="AK752" s="159">
        <f t="shared" si="146"/>
        <v>1.6192978547395824</v>
      </c>
      <c r="AL752" s="159">
        <f t="shared" si="146"/>
        <v>1.6192978547395824</v>
      </c>
      <c r="AM752" s="159">
        <f t="shared" ref="AM752:BI752" si="147">SUM(AM740:AM751)</f>
        <v>1.6192978547395824</v>
      </c>
      <c r="AN752" s="159">
        <f t="shared" si="147"/>
        <v>1.0108778365105162</v>
      </c>
      <c r="AO752" s="159">
        <f t="shared" si="147"/>
        <v>0.6324483227246912</v>
      </c>
      <c r="AP752" s="159">
        <f t="shared" si="147"/>
        <v>0.6324483227246912</v>
      </c>
      <c r="AQ752" s="159">
        <f t="shared" si="147"/>
        <v>0.6324483227246912</v>
      </c>
      <c r="AR752" s="159">
        <f t="shared" si="147"/>
        <v>0.6324483227246912</v>
      </c>
      <c r="AS752" s="159">
        <f t="shared" si="147"/>
        <v>0.6324483227246912</v>
      </c>
      <c r="AT752" s="159">
        <f t="shared" si="147"/>
        <v>0.6324483227246912</v>
      </c>
      <c r="AU752" s="159">
        <f t="shared" si="147"/>
        <v>0.6324483227246912</v>
      </c>
      <c r="AV752" s="159">
        <f t="shared" si="147"/>
        <v>0.50741770496687189</v>
      </c>
      <c r="AW752" s="159">
        <f t="shared" si="147"/>
        <v>0.27745768345081673</v>
      </c>
      <c r="AX752" s="159">
        <f t="shared" si="147"/>
        <v>0.10405632642500375</v>
      </c>
      <c r="AY752" s="159">
        <f t="shared" si="147"/>
        <v>8.1153418896294464E-3</v>
      </c>
      <c r="AZ752" s="159">
        <f t="shared" si="147"/>
        <v>1.1102230246251565E-16</v>
      </c>
      <c r="BA752" s="159">
        <f t="shared" si="147"/>
        <v>0</v>
      </c>
      <c r="BB752" s="159">
        <f t="shared" si="147"/>
        <v>0</v>
      </c>
      <c r="BC752" s="159">
        <f t="shared" si="147"/>
        <v>0</v>
      </c>
      <c r="BD752" s="159">
        <f t="shared" si="147"/>
        <v>0</v>
      </c>
      <c r="BE752" s="159">
        <f t="shared" si="147"/>
        <v>0</v>
      </c>
      <c r="BF752" s="159">
        <f t="shared" si="147"/>
        <v>0</v>
      </c>
      <c r="BG752" s="159">
        <f t="shared" si="147"/>
        <v>0</v>
      </c>
      <c r="BH752" s="159">
        <f t="shared" si="147"/>
        <v>0</v>
      </c>
      <c r="BI752" s="159">
        <f t="shared" si="147"/>
        <v>0</v>
      </c>
      <c r="BJ752" s="18"/>
      <c r="BK752" s="18"/>
      <c r="BL752"/>
      <c r="BM752"/>
      <c r="BN752"/>
      <c r="BO752"/>
      <c r="BP752"/>
      <c r="BQ752"/>
      <c r="BR752"/>
      <c r="BS752"/>
      <c r="BT752"/>
      <c r="BU752"/>
      <c r="BV752"/>
      <c r="BW752"/>
      <c r="BX752"/>
      <c r="BY752"/>
      <c r="BZ752"/>
      <c r="CA752"/>
      <c r="CB752"/>
      <c r="CC752"/>
      <c r="CD752"/>
      <c r="CE752"/>
      <c r="CF752"/>
      <c r="CG752"/>
      <c r="CH752"/>
      <c r="CI752"/>
      <c r="CJ752"/>
      <c r="CK752"/>
      <c r="CL752"/>
      <c r="CM752"/>
      <c r="CN752"/>
      <c r="CO752"/>
      <c r="CP752"/>
      <c r="CQ752"/>
      <c r="CR752"/>
      <c r="CS752"/>
      <c r="CT752"/>
      <c r="CU752"/>
      <c r="CV752"/>
      <c r="CW752"/>
      <c r="CX752"/>
      <c r="CY752"/>
      <c r="CZ752"/>
      <c r="DA752"/>
      <c r="DB752"/>
      <c r="DC752"/>
      <c r="DD752"/>
      <c r="DE752"/>
      <c r="DF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c r="FD752"/>
      <c r="FE752"/>
      <c r="FF752"/>
      <c r="FG752"/>
      <c r="FH752"/>
      <c r="FI752"/>
      <c r="FJ752"/>
      <c r="FK752"/>
      <c r="FL752"/>
      <c r="FM752"/>
      <c r="FN752"/>
      <c r="FO752"/>
      <c r="FP752"/>
      <c r="FQ752"/>
      <c r="FR752"/>
      <c r="FS752"/>
      <c r="FT752"/>
      <c r="FU752"/>
      <c r="FV752"/>
      <c r="FW752"/>
      <c r="FX752"/>
      <c r="FY752"/>
      <c r="FZ752"/>
      <c r="GA752"/>
      <c r="GB752"/>
      <c r="GC752"/>
      <c r="GD752"/>
      <c r="GE752"/>
      <c r="GF752"/>
      <c r="GG752"/>
      <c r="GH752"/>
      <c r="GI752"/>
      <c r="GJ752"/>
      <c r="GK752"/>
      <c r="GL752"/>
      <c r="GM752"/>
      <c r="GN752"/>
      <c r="GO752"/>
      <c r="GP752"/>
      <c r="GQ752"/>
      <c r="GR752"/>
      <c r="GS752"/>
      <c r="GT752"/>
      <c r="GU752"/>
      <c r="GV752"/>
      <c r="GW752"/>
      <c r="GX752"/>
      <c r="GY752"/>
      <c r="GZ752"/>
      <c r="HA752"/>
      <c r="HB752"/>
      <c r="HC752"/>
      <c r="HD752"/>
      <c r="HE752"/>
      <c r="HF752"/>
      <c r="HG752"/>
      <c r="HH752"/>
      <c r="HI752"/>
      <c r="HJ752"/>
      <c r="HK752"/>
      <c r="HL752"/>
      <c r="HM752"/>
      <c r="HN752"/>
      <c r="HO752"/>
      <c r="HP752"/>
      <c r="HQ752"/>
      <c r="HR752"/>
      <c r="HS752"/>
      <c r="HT752"/>
      <c r="HU752"/>
      <c r="HV752"/>
      <c r="HW752"/>
      <c r="HX752"/>
      <c r="HY752"/>
      <c r="HZ752"/>
      <c r="IA752"/>
      <c r="IB752"/>
      <c r="IC752"/>
      <c r="ID752"/>
      <c r="IE752"/>
      <c r="IF752"/>
      <c r="IG752"/>
      <c r="IH752"/>
      <c r="II752"/>
      <c r="IJ752"/>
      <c r="IK752"/>
      <c r="IL752"/>
      <c r="IM752"/>
      <c r="IN752"/>
      <c r="IO752"/>
      <c r="IP752"/>
      <c r="IQ752"/>
      <c r="IR752"/>
      <c r="IS752"/>
      <c r="IT752"/>
      <c r="IU752"/>
      <c r="IV752"/>
    </row>
    <row r="753" spans="1:256" s="5" customFormat="1" hidden="1" outlineLevel="2" x14ac:dyDescent="0.2">
      <c r="A753" s="18"/>
      <c r="B753" s="127" t="str">
        <f>C765</f>
        <v>Land (non-system)</v>
      </c>
      <c r="C753" s="44"/>
      <c r="D753" s="45" t="s">
        <v>72</v>
      </c>
      <c r="E753" s="44"/>
      <c r="F753" s="46"/>
      <c r="G753" s="163" t="str">
        <f>IF(G$3&gt;A22taxremlife,A22taxvalue-SUM($F753:F753),IF(A22taxremlife="N/A","n/a",A22taxvalue/A22taxremlife))</f>
        <v>n/a</v>
      </c>
      <c r="H753" s="163" t="str">
        <f>IF(H$3&gt;A22taxremlife,A22taxvalue-SUM($F753:G753),IF(A22taxremlife="N/A","n/a",A22taxvalue/A22taxremlife))</f>
        <v>n/a</v>
      </c>
      <c r="I753" s="163" t="str">
        <f>IF(I$3&gt;A22taxremlife,A22taxvalue-SUM($F753:H753),IF(A22taxremlife="N/A","n/a",A22taxvalue/A22taxremlife))</f>
        <v>n/a</v>
      </c>
      <c r="J753" s="163" t="str">
        <f>IF(J$3&gt;A22taxremlife,A22taxvalue-SUM($F753:I753),IF(A22taxremlife="N/A","n/a",A22taxvalue/A22taxremlife))</f>
        <v>n/a</v>
      </c>
      <c r="K753" s="163" t="str">
        <f>IF(K$3&gt;A22taxremlife,A22taxvalue-SUM($F753:J753),IF(A22taxremlife="N/A","n/a",A22taxvalue/A22taxremlife))</f>
        <v>n/a</v>
      </c>
      <c r="L753" s="163" t="str">
        <f>IF(L$3&gt;A22taxremlife,A22taxvalue-SUM($F753:K753),IF(A22taxremlife="N/A","n/a",A22taxvalue/A22taxremlife))</f>
        <v>n/a</v>
      </c>
      <c r="M753" s="163" t="str">
        <f>IF(M$3&gt;A22taxremlife,A22taxvalue-SUM($F753:L753),IF(A22taxremlife="N/A","n/a",A22taxvalue/A22taxremlife))</f>
        <v>n/a</v>
      </c>
      <c r="N753" s="163" t="str">
        <f>IF(N$3&gt;A22taxremlife,A22taxvalue-SUM($F753:M753),IF(A22taxremlife="N/A","n/a",A22taxvalue/A22taxremlife))</f>
        <v>n/a</v>
      </c>
      <c r="O753" s="163" t="str">
        <f>IF(O$3&gt;A22taxremlife,A22taxvalue-SUM($F753:N753),IF(A22taxremlife="N/A","n/a",A22taxvalue/A22taxremlife))</f>
        <v>n/a</v>
      </c>
      <c r="P753" s="163" t="str">
        <f>IF(P$3&gt;A22taxremlife,A22taxvalue-SUM($F753:O753),IF(A22taxremlife="N/A","n/a",A22taxvalue/A22taxremlife))</f>
        <v>n/a</v>
      </c>
      <c r="Q753" s="163" t="str">
        <f>IF(Q$3&gt;A22taxremlife,A22taxvalue-SUM($F753:P753),IF(A22taxremlife="N/A","n/a",A22taxvalue/A22taxremlife))</f>
        <v>n/a</v>
      </c>
      <c r="R753" s="163" t="str">
        <f>IF(R$3&gt;A22taxremlife,A22taxvalue-SUM($F753:Q753),IF(A22taxremlife="N/A","n/a",A22taxvalue/A22taxremlife))</f>
        <v>n/a</v>
      </c>
      <c r="S753" s="163" t="str">
        <f>IF(S$3&gt;A22taxremlife,A22taxvalue-SUM($F753:R753),IF(A22taxremlife="N/A","n/a",A22taxvalue/A22taxremlife))</f>
        <v>n/a</v>
      </c>
      <c r="T753" s="163" t="str">
        <f>IF(T$3&gt;A22taxremlife,A22taxvalue-SUM($F753:S753),IF(A22taxremlife="N/A","n/a",A22taxvalue/A22taxremlife))</f>
        <v>n/a</v>
      </c>
      <c r="U753" s="163" t="str">
        <f>IF(U$3&gt;A22taxremlife,A22taxvalue-SUM($F753:T753),IF(A22taxremlife="N/A","n/a",A22taxvalue/A22taxremlife))</f>
        <v>n/a</v>
      </c>
      <c r="V753" s="163" t="str">
        <f>IF(V$3&gt;A22taxremlife,A22taxvalue-SUM($F753:U753),IF(A22taxremlife="N/A","n/a",A22taxvalue/A22taxremlife))</f>
        <v>n/a</v>
      </c>
      <c r="W753" s="163" t="str">
        <f>IF(W$3&gt;A22taxremlife,A22taxvalue-SUM($F753:V753),IF(A22taxremlife="N/A","n/a",A22taxvalue/A22taxremlife))</f>
        <v>n/a</v>
      </c>
      <c r="X753" s="163" t="str">
        <f>IF(X$3&gt;A22taxremlife,A22taxvalue-SUM($F753:W753),IF(A22taxremlife="N/A","n/a",A22taxvalue/A22taxremlife))</f>
        <v>n/a</v>
      </c>
      <c r="Y753" s="163" t="str">
        <f>IF(Y$3&gt;A22taxremlife,A22taxvalue-SUM($F753:X753),IF(A22taxremlife="N/A","n/a",A22taxvalue/A22taxremlife))</f>
        <v>n/a</v>
      </c>
      <c r="Z753" s="163" t="str">
        <f>IF(Z$3&gt;A22taxremlife,A22taxvalue-SUM($F753:Y753),IF(A22taxremlife="N/A","n/a",A22taxvalue/A22taxremlife))</f>
        <v>n/a</v>
      </c>
      <c r="AA753" s="163" t="str">
        <f>IF(AA$3&gt;A22taxremlife,A22taxvalue-SUM($F753:Z753),IF(A22taxremlife="N/A","n/a",A22taxvalue/A22taxremlife))</f>
        <v>n/a</v>
      </c>
      <c r="AB753" s="163" t="str">
        <f>IF(AB$3&gt;A22taxremlife,A22taxvalue-SUM($F753:AA753),IF(A22taxremlife="N/A","n/a",A22taxvalue/A22taxremlife))</f>
        <v>n/a</v>
      </c>
      <c r="AC753" s="163" t="str">
        <f>IF(AC$3&gt;A22taxremlife,A22taxvalue-SUM($F753:AB753),IF(A22taxremlife="N/A","n/a",A22taxvalue/A22taxremlife))</f>
        <v>n/a</v>
      </c>
      <c r="AD753" s="163" t="str">
        <f>IF(AD$3&gt;A22taxremlife,A22taxvalue-SUM($F753:AC753),IF(A22taxremlife="N/A","n/a",A22taxvalue/A22taxremlife))</f>
        <v>n/a</v>
      </c>
      <c r="AE753" s="163" t="str">
        <f>IF(AE$3&gt;A22taxremlife,A22taxvalue-SUM($F753:AD753),IF(A22taxremlife="N/A","n/a",A22taxvalue/A22taxremlife))</f>
        <v>n/a</v>
      </c>
      <c r="AF753" s="163" t="str">
        <f>IF(AF$3&gt;A22taxremlife,A22taxvalue-SUM($F753:AE753),IF(A22taxremlife="N/A","n/a",A22taxvalue/A22taxremlife))</f>
        <v>n/a</v>
      </c>
      <c r="AG753" s="163" t="str">
        <f>IF(AG$3&gt;A22taxremlife,A22taxvalue-SUM($F753:AF753),IF(A22taxremlife="N/A","n/a",A22taxvalue/A22taxremlife))</f>
        <v>n/a</v>
      </c>
      <c r="AH753" s="163" t="str">
        <f>IF(AH$3&gt;A22taxremlife,A22taxvalue-SUM($F753:AG753),IF(A22taxremlife="N/A","n/a",A22taxvalue/A22taxremlife))</f>
        <v>n/a</v>
      </c>
      <c r="AI753" s="163" t="str">
        <f>IF(AI$3&gt;A22taxremlife,A22taxvalue-SUM($F753:AH753),IF(A22taxremlife="N/A","n/a",A22taxvalue/A22taxremlife))</f>
        <v>n/a</v>
      </c>
      <c r="AJ753" s="163" t="str">
        <f>IF(AJ$3&gt;A22taxremlife,A22taxvalue-SUM($F753:AI753),IF(A22taxremlife="N/A","n/a",A22taxvalue/A22taxremlife))</f>
        <v>n/a</v>
      </c>
      <c r="AK753" s="163" t="str">
        <f>IF(AK$3&gt;A22taxremlife,A22taxvalue-SUM($F753:AJ753),IF(A22taxremlife="N/A","n/a",A22taxvalue/A22taxremlife))</f>
        <v>n/a</v>
      </c>
      <c r="AL753" s="163" t="str">
        <f>IF(AL$3&gt;A22taxremlife,A22taxvalue-SUM($F753:AK753),IF(A22taxremlife="N/A","n/a",A22taxvalue/A22taxremlife))</f>
        <v>n/a</v>
      </c>
      <c r="AM753" s="163" t="str">
        <f>IF(AM$3&gt;A22taxremlife,A22taxvalue-SUM($F753:AL753),IF(A22taxremlife="N/A","n/a",A22taxvalue/A22taxremlife))</f>
        <v>n/a</v>
      </c>
      <c r="AN753" s="163" t="str">
        <f>IF(AN$3&gt;A22taxremlife,A22taxvalue-SUM($F753:AM753),IF(A22taxremlife="N/A","n/a",A22taxvalue/A22taxremlife))</f>
        <v>n/a</v>
      </c>
      <c r="AO753" s="163" t="str">
        <f>IF(AO$3&gt;A22taxremlife,A22taxvalue-SUM($F753:AN753),IF(A22taxremlife="N/A","n/a",A22taxvalue/A22taxremlife))</f>
        <v>n/a</v>
      </c>
      <c r="AP753" s="163" t="str">
        <f>IF(AP$3&gt;A22taxremlife,A22taxvalue-SUM($F753:AO753),IF(A22taxremlife="N/A","n/a",A22taxvalue/A22taxremlife))</f>
        <v>n/a</v>
      </c>
      <c r="AQ753" s="163" t="str">
        <f>IF(AQ$3&gt;A22taxremlife,A22taxvalue-SUM($F753:AP753),IF(A22taxremlife="N/A","n/a",A22taxvalue/A22taxremlife))</f>
        <v>n/a</v>
      </c>
      <c r="AR753" s="163" t="str">
        <f>IF(AR$3&gt;A22taxremlife,A22taxvalue-SUM($F753:AQ753),IF(A22taxremlife="N/A","n/a",A22taxvalue/A22taxremlife))</f>
        <v>n/a</v>
      </c>
      <c r="AS753" s="163" t="str">
        <f>IF(AS$3&gt;A22taxremlife,A22taxvalue-SUM($F753:AR753),IF(A22taxremlife="N/A","n/a",A22taxvalue/A22taxremlife))</f>
        <v>n/a</v>
      </c>
      <c r="AT753" s="163" t="str">
        <f>IF(AT$3&gt;A22taxremlife,A22taxvalue-SUM($F753:AS753),IF(A22taxremlife="N/A","n/a",A22taxvalue/A22taxremlife))</f>
        <v>n/a</v>
      </c>
      <c r="AU753" s="163" t="str">
        <f>IF(AU$3&gt;A22taxremlife,A22taxvalue-SUM($F753:AT753),IF(A22taxremlife="N/A","n/a",A22taxvalue/A22taxremlife))</f>
        <v>n/a</v>
      </c>
      <c r="AV753" s="163" t="str">
        <f>IF(AV$3&gt;A22taxremlife,A22taxvalue-SUM($F753:AU753),IF(A22taxremlife="N/A","n/a",A22taxvalue/A22taxremlife))</f>
        <v>n/a</v>
      </c>
      <c r="AW753" s="163" t="str">
        <f>IF(AW$3&gt;A22taxremlife,A22taxvalue-SUM($F753:AV753),IF(A22taxremlife="N/A","n/a",A22taxvalue/A22taxremlife))</f>
        <v>n/a</v>
      </c>
      <c r="AX753" s="163" t="str">
        <f>IF(AX$3&gt;A22taxremlife,A22taxvalue-SUM($F753:AW753),IF(A22taxremlife="N/A","n/a",A22taxvalue/A22taxremlife))</f>
        <v>n/a</v>
      </c>
      <c r="AY753" s="163" t="str">
        <f>IF(AY$3&gt;A22taxremlife,A22taxvalue-SUM($F753:AX753),IF(A22taxremlife="N/A","n/a",A22taxvalue/A22taxremlife))</f>
        <v>n/a</v>
      </c>
      <c r="AZ753" s="163" t="str">
        <f>IF(AZ$3&gt;A22taxremlife,A22taxvalue-SUM($F753:AY753),IF(A22taxremlife="N/A","n/a",A22taxvalue/A22taxremlife))</f>
        <v>n/a</v>
      </c>
      <c r="BA753" s="163" t="str">
        <f>IF(BA$3&gt;A22taxremlife,A22taxvalue-SUM($F753:AZ753),IF(A22taxremlife="N/A","n/a",A22taxvalue/A22taxremlife))</f>
        <v>n/a</v>
      </c>
      <c r="BB753" s="163" t="str">
        <f>IF(BB$3&gt;A22taxremlife,A22taxvalue-SUM($F753:BA753),IF(A22taxremlife="N/A","n/a",A22taxvalue/A22taxremlife))</f>
        <v>n/a</v>
      </c>
      <c r="BC753" s="163" t="str">
        <f>IF(BC$3&gt;A22taxremlife,A22taxvalue-SUM($F753:BB753),IF(A22taxremlife="N/A","n/a",A22taxvalue/A22taxremlife))</f>
        <v>n/a</v>
      </c>
      <c r="BD753" s="163" t="str">
        <f>IF(BD$3&gt;A22taxremlife,A22taxvalue-SUM($F753:BC753),IF(A22taxremlife="N/A","n/a",A22taxvalue/A22taxremlife))</f>
        <v>n/a</v>
      </c>
      <c r="BE753" s="163" t="str">
        <f>IF(BE$3&gt;A22taxremlife,A22taxvalue-SUM($F753:BD753),IF(A22taxremlife="N/A","n/a",A22taxvalue/A22taxremlife))</f>
        <v>n/a</v>
      </c>
      <c r="BF753" s="163" t="str">
        <f>IF(BF$3&gt;A22taxremlife,A22taxvalue-SUM($F753:BE753),IF(A22taxremlife="N/A","n/a",A22taxvalue/A22taxremlife))</f>
        <v>n/a</v>
      </c>
      <c r="BG753" s="163" t="str">
        <f>IF(BG$3&gt;A22taxremlife,A22taxvalue-SUM($F753:BF753),IF(A22taxremlife="N/A","n/a",A22taxvalue/A22taxremlife))</f>
        <v>n/a</v>
      </c>
      <c r="BH753" s="163" t="str">
        <f>IF(BH$3&gt;A22taxremlife,A22taxvalue-SUM($F753:BG753),IF(A22taxremlife="N/A","n/a",A22taxvalue/A22taxremlife))</f>
        <v>n/a</v>
      </c>
      <c r="BI753" s="163" t="str">
        <f>IF(BI$3&gt;A22taxremlife,A22taxvalue-SUM($F753:BH753),IF(A22taxremlife="N/A","n/a",A22taxvalue/A22taxremlife))</f>
        <v>n/a</v>
      </c>
      <c r="BJ753" s="18"/>
      <c r="BK753" s="18"/>
      <c r="BL753"/>
      <c r="BM753"/>
      <c r="BN753"/>
      <c r="BO753"/>
      <c r="BP753"/>
      <c r="BQ753"/>
      <c r="BR753"/>
      <c r="BS753"/>
      <c r="BT753"/>
      <c r="BU753"/>
      <c r="BV753"/>
      <c r="BW753"/>
      <c r="BX753"/>
      <c r="BY753"/>
      <c r="BZ753"/>
      <c r="CA753"/>
      <c r="CB753"/>
      <c r="CC753"/>
      <c r="CD753"/>
      <c r="CE753"/>
      <c r="CF753"/>
      <c r="CG753"/>
      <c r="CH753"/>
      <c r="CI753"/>
      <c r="CJ753"/>
      <c r="CK753"/>
      <c r="CL753"/>
      <c r="CM753"/>
      <c r="CN753"/>
      <c r="CO753"/>
      <c r="CP753"/>
      <c r="CQ753"/>
      <c r="CR753"/>
      <c r="CS753"/>
      <c r="CT753"/>
      <c r="CU753"/>
      <c r="CV753"/>
      <c r="CW753"/>
      <c r="CX753"/>
      <c r="CY753"/>
      <c r="CZ753"/>
      <c r="DA753"/>
      <c r="DB753"/>
      <c r="DC753"/>
      <c r="DD753"/>
      <c r="DE753"/>
      <c r="DF753"/>
      <c r="DG753"/>
      <c r="DH753"/>
      <c r="DI753"/>
      <c r="DJ753"/>
      <c r="DK753"/>
      <c r="DL753"/>
      <c r="DM753"/>
      <c r="DN753"/>
      <c r="DO753"/>
      <c r="DP753"/>
      <c r="DQ753"/>
      <c r="DR753"/>
      <c r="DS753"/>
      <c r="DT753"/>
      <c r="DU753"/>
      <c r="DV753"/>
      <c r="DW753"/>
      <c r="DX753"/>
      <c r="DY753"/>
      <c r="DZ753"/>
      <c r="EA753"/>
      <c r="EB753"/>
      <c r="EC753"/>
      <c r="ED753"/>
      <c r="EE753"/>
      <c r="EF753"/>
      <c r="EG753"/>
      <c r="EH753"/>
      <c r="EI753"/>
      <c r="EJ753"/>
      <c r="EK753"/>
      <c r="EL753"/>
      <c r="EM753"/>
      <c r="EN753"/>
      <c r="EO753"/>
      <c r="EP753"/>
      <c r="EQ753"/>
      <c r="ER753"/>
      <c r="ES753"/>
      <c r="ET753"/>
      <c r="EU753"/>
      <c r="EV753"/>
      <c r="EW753"/>
      <c r="EX753"/>
      <c r="EY753"/>
      <c r="EZ753"/>
      <c r="FA753"/>
      <c r="FB753"/>
      <c r="FC753"/>
      <c r="FD753"/>
      <c r="FE753"/>
      <c r="FF753"/>
      <c r="FG753"/>
      <c r="FH753"/>
      <c r="FI753"/>
      <c r="FJ753"/>
      <c r="FK753"/>
      <c r="FL753"/>
      <c r="FM753"/>
      <c r="FN753"/>
      <c r="FO753"/>
      <c r="FP753"/>
      <c r="FQ753"/>
      <c r="FR753"/>
      <c r="FS753"/>
      <c r="FT753"/>
      <c r="FU753"/>
      <c r="FV753"/>
      <c r="FW753"/>
      <c r="FX753"/>
      <c r="FY753"/>
      <c r="FZ753"/>
      <c r="GA753"/>
      <c r="GB753"/>
      <c r="GC753"/>
      <c r="GD753"/>
      <c r="GE753"/>
      <c r="GF753"/>
      <c r="GG753"/>
      <c r="GH753"/>
      <c r="GI753"/>
      <c r="GJ753"/>
      <c r="GK753"/>
      <c r="GL753"/>
      <c r="GM753"/>
      <c r="GN753"/>
      <c r="GO753"/>
      <c r="GP753"/>
      <c r="GQ753"/>
      <c r="GR753"/>
      <c r="GS753"/>
      <c r="GT753"/>
      <c r="GU753"/>
      <c r="GV753"/>
      <c r="GW753"/>
      <c r="GX753"/>
      <c r="GY753"/>
      <c r="GZ753"/>
      <c r="HA753"/>
      <c r="HB753"/>
      <c r="HC753"/>
      <c r="HD753"/>
      <c r="HE753"/>
      <c r="HF753"/>
      <c r="HG753"/>
      <c r="HH753"/>
      <c r="HI753"/>
      <c r="HJ753"/>
      <c r="HK753"/>
      <c r="HL753"/>
      <c r="HM753"/>
      <c r="HN753"/>
      <c r="HO753"/>
      <c r="HP753"/>
      <c r="HQ753"/>
      <c r="HR753"/>
      <c r="HS753"/>
      <c r="HT753"/>
      <c r="HU753"/>
      <c r="HV753"/>
      <c r="HW753"/>
      <c r="HX753"/>
      <c r="HY753"/>
      <c r="HZ753"/>
      <c r="IA753"/>
      <c r="IB753"/>
      <c r="IC753"/>
      <c r="ID753"/>
      <c r="IE753"/>
      <c r="IF753"/>
      <c r="IG753"/>
      <c r="IH753"/>
      <c r="II753"/>
      <c r="IJ753"/>
      <c r="IK753"/>
      <c r="IL753"/>
      <c r="IM753"/>
      <c r="IN753"/>
      <c r="IO753"/>
      <c r="IP753"/>
      <c r="IQ753"/>
      <c r="IR753"/>
      <c r="IS753"/>
      <c r="IT753"/>
      <c r="IU753"/>
      <c r="IV753"/>
    </row>
    <row r="754" spans="1:256" s="5" customFormat="1" hidden="1" outlineLevel="2" x14ac:dyDescent="0.2">
      <c r="A754" s="18"/>
      <c r="B754" s="18"/>
      <c r="C754" s="36"/>
      <c r="D754" s="485" t="s">
        <v>71</v>
      </c>
      <c r="E754" s="283">
        <v>0</v>
      </c>
      <c r="F754" s="38"/>
      <c r="G754" s="164"/>
      <c r="H754" s="164"/>
      <c r="I754" s="164"/>
      <c r="J754" s="164"/>
      <c r="K754" s="164"/>
      <c r="L754" s="164"/>
      <c r="M754" s="164"/>
      <c r="N754" s="164"/>
      <c r="O754" s="164"/>
      <c r="P754" s="164"/>
      <c r="Q754" s="164"/>
      <c r="R754" s="164"/>
      <c r="S754" s="164"/>
      <c r="T754" s="164"/>
      <c r="U754" s="164"/>
      <c r="V754" s="164"/>
      <c r="W754" s="164"/>
      <c r="X754" s="164"/>
      <c r="Y754" s="164"/>
      <c r="Z754" s="164"/>
      <c r="AA754" s="164"/>
      <c r="AB754" s="164"/>
      <c r="AC754" s="164"/>
      <c r="AD754" s="164"/>
      <c r="AE754" s="164"/>
      <c r="AF754" s="164"/>
      <c r="AG754" s="164"/>
      <c r="AH754" s="164"/>
      <c r="AI754" s="164"/>
      <c r="AJ754" s="164"/>
      <c r="AK754" s="164"/>
      <c r="AL754" s="164"/>
      <c r="AM754" s="164"/>
      <c r="AN754" s="164"/>
      <c r="AO754" s="164"/>
      <c r="AP754" s="164"/>
      <c r="AQ754" s="164"/>
      <c r="AR754" s="164"/>
      <c r="AS754" s="164"/>
      <c r="AT754" s="164"/>
      <c r="AU754" s="164"/>
      <c r="AV754" s="164"/>
      <c r="AW754" s="164"/>
      <c r="AX754" s="164"/>
      <c r="AY754" s="164"/>
      <c r="AZ754" s="164"/>
      <c r="BA754" s="164"/>
      <c r="BB754" s="164"/>
      <c r="BC754" s="164"/>
      <c r="BD754" s="164"/>
      <c r="BE754" s="164"/>
      <c r="BF754" s="164"/>
      <c r="BG754" s="164"/>
      <c r="BH754" s="164"/>
      <c r="BI754" s="164"/>
      <c r="BJ754" s="18"/>
      <c r="BK754" s="18"/>
      <c r="BL754"/>
      <c r="BM754"/>
      <c r="BN754"/>
      <c r="BO754"/>
      <c r="BP754"/>
      <c r="BQ754"/>
      <c r="BR754"/>
      <c r="BS754"/>
      <c r="BT754"/>
      <c r="BU754"/>
      <c r="BV754"/>
      <c r="BW754"/>
      <c r="BX754"/>
      <c r="BY754"/>
      <c r="BZ754"/>
      <c r="CA754"/>
      <c r="CB754"/>
      <c r="CC754"/>
      <c r="CD754"/>
      <c r="CE754"/>
      <c r="CF754"/>
      <c r="CG754"/>
      <c r="CH754"/>
      <c r="CI754"/>
      <c r="CJ754"/>
      <c r="CK754"/>
      <c r="CL754"/>
      <c r="CM754"/>
      <c r="CN754"/>
      <c r="CO754"/>
      <c r="CP754"/>
      <c r="CQ754"/>
      <c r="CR754"/>
      <c r="CS754"/>
      <c r="CT754"/>
      <c r="CU754"/>
      <c r="CV754"/>
      <c r="CW754"/>
      <c r="CX754"/>
      <c r="CY754"/>
      <c r="CZ754"/>
      <c r="DA754"/>
      <c r="DB754"/>
      <c r="DC754"/>
      <c r="DD754"/>
      <c r="DE754"/>
      <c r="DF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c r="GD754"/>
      <c r="GE754"/>
      <c r="GF754"/>
      <c r="GG754"/>
      <c r="GH754"/>
      <c r="GI754"/>
      <c r="GJ754"/>
      <c r="GK754"/>
      <c r="GL754"/>
      <c r="GM754"/>
      <c r="GN754"/>
      <c r="GO754"/>
      <c r="GP754"/>
      <c r="GQ754"/>
      <c r="GR754"/>
      <c r="GS754"/>
      <c r="GT754"/>
      <c r="GU754"/>
      <c r="GV754"/>
      <c r="GW754"/>
      <c r="GX754"/>
      <c r="GY754"/>
      <c r="GZ754"/>
      <c r="HA754"/>
      <c r="HB754"/>
      <c r="HC754"/>
      <c r="HD754"/>
      <c r="HE754"/>
      <c r="HF754"/>
      <c r="HG754"/>
      <c r="HH754"/>
      <c r="HI754"/>
      <c r="HJ754"/>
      <c r="HK754"/>
      <c r="HL754"/>
      <c r="HM754"/>
      <c r="HN754"/>
      <c r="HO754"/>
      <c r="HP754"/>
      <c r="HQ754"/>
      <c r="HR754"/>
      <c r="HS754"/>
      <c r="HT754"/>
      <c r="HU754"/>
      <c r="HV754"/>
      <c r="HW754"/>
      <c r="HX754"/>
      <c r="HY754"/>
      <c r="HZ754"/>
      <c r="IA754"/>
      <c r="IB754"/>
      <c r="IC754"/>
      <c r="ID754"/>
      <c r="IE754"/>
      <c r="IF754"/>
      <c r="IG754"/>
      <c r="IH754"/>
      <c r="II754"/>
      <c r="IJ754"/>
      <c r="IK754"/>
      <c r="IL754"/>
      <c r="IM754"/>
      <c r="IN754"/>
      <c r="IO754"/>
      <c r="IP754"/>
      <c r="IQ754"/>
      <c r="IR754"/>
      <c r="IS754"/>
      <c r="IT754"/>
      <c r="IU754"/>
      <c r="IV754"/>
    </row>
    <row r="755" spans="1:256" s="5" customFormat="1" hidden="1" outlineLevel="2" x14ac:dyDescent="0.2">
      <c r="A755" s="18"/>
      <c r="B755" s="18"/>
      <c r="C755" s="36"/>
      <c r="D755" s="485"/>
      <c r="E755" s="283">
        <v>1</v>
      </c>
      <c r="F755" s="38"/>
      <c r="G755" s="305"/>
      <c r="H755" s="164" t="str">
        <f>IF(A22taxstdlife="n/a","n/a",IF(H$3&gt;(A22taxstdlife+$E755),((Input!$G$164+Input!$G$130)*$G$7)-SUM($G755:G755),((Input!$G$164+Input!$G$130)*$G$7)/A22taxstdlife))</f>
        <v>n/a</v>
      </c>
      <c r="I755" s="164" t="str">
        <f>IF(A22taxstdlife="n/a","n/a",IF(I$3&gt;(A22taxstdlife+$E755),((Input!$G$164+Input!$G$130)*$G$7)-SUM($G755:H755),((Input!$G$164+Input!$G$130)*$G$7)/A22taxstdlife))</f>
        <v>n/a</v>
      </c>
      <c r="J755" s="164" t="str">
        <f>IF(A22taxstdlife="n/a","n/a",IF(J$3&gt;(A22taxstdlife+$E755),((Input!$G$164+Input!$G$130)*$G$7)-SUM($G755:I755),((Input!$G$164+Input!$G$130)*$G$7)/A22taxstdlife))</f>
        <v>n/a</v>
      </c>
      <c r="K755" s="164" t="str">
        <f>IF(A22taxstdlife="n/a","n/a",IF(K$3&gt;(A22taxstdlife+$E755),((Input!$G$164+Input!$G$130)*$G$7)-SUM($G755:J755),((Input!$G$164+Input!$G$130)*$G$7)/A22taxstdlife))</f>
        <v>n/a</v>
      </c>
      <c r="L755" s="164" t="str">
        <f>IF(A22taxstdlife="n/a","n/a",IF(L$3&gt;(A22taxstdlife+$E755),((Input!$G$164+Input!$G$130)*$G$7)-SUM($G755:K755),((Input!$G$164+Input!$G$130)*$G$7)/A22taxstdlife))</f>
        <v>n/a</v>
      </c>
      <c r="M755" s="164" t="str">
        <f>IF(A22taxstdlife="n/a","n/a",IF(M$3&gt;(A22taxstdlife+$E755),((Input!$G$164+Input!$G$130)*$G$7)-SUM($G755:L755),((Input!$G$164+Input!$G$130)*$G$7)/A22taxstdlife))</f>
        <v>n/a</v>
      </c>
      <c r="N755" s="164" t="str">
        <f>IF(A22taxstdlife="n/a","n/a",IF(N$3&gt;(A22taxstdlife+$E755),((Input!$G$164+Input!$G$130)*$G$7)-SUM($G755:M755),((Input!$G$164+Input!$G$130)*$G$7)/A22taxstdlife))</f>
        <v>n/a</v>
      </c>
      <c r="O755" s="164" t="str">
        <f>IF(A22taxstdlife="n/a","n/a",IF(O$3&gt;(A22taxstdlife+$E755),((Input!$G$164+Input!$G$130)*$G$7)-SUM($G755:N755),((Input!$G$164+Input!$G$130)*$G$7)/A22taxstdlife))</f>
        <v>n/a</v>
      </c>
      <c r="P755" s="164" t="str">
        <f>IF(A22taxstdlife="n/a","n/a",IF(P$3&gt;(A22taxstdlife+$E755),((Input!$G$164+Input!$G$130)*$G$7)-SUM($G755:O755),((Input!$G$164+Input!$G$130)*$G$7)/A22taxstdlife))</f>
        <v>n/a</v>
      </c>
      <c r="Q755" s="164" t="str">
        <f>IF(A22taxstdlife="n/a","n/a",IF(Q$3&gt;(A22taxstdlife+$E755),((Input!$G$164+Input!$G$130)*$G$7)-SUM($G755:P755),((Input!$G$164+Input!$G$130)*$G$7)/A22taxstdlife))</f>
        <v>n/a</v>
      </c>
      <c r="R755" s="164" t="str">
        <f>IF(A22taxstdlife="n/a","n/a",IF(R$3&gt;(A22taxstdlife+$E755),((Input!$G$164+Input!$G$130)*$G$7)-SUM($G755:Q755),((Input!$G$164+Input!$G$130)*$G$7)/A22taxstdlife))</f>
        <v>n/a</v>
      </c>
      <c r="S755" s="164" t="str">
        <f>IF(A22taxstdlife="n/a","n/a",IF(S$3&gt;(A22taxstdlife+$E755),((Input!$G$164+Input!$G$130)*$G$7)-SUM($G755:R755),((Input!$G$164+Input!$G$130)*$G$7)/A22taxstdlife))</f>
        <v>n/a</v>
      </c>
      <c r="T755" s="164" t="str">
        <f>IF(A22taxstdlife="n/a","n/a",IF(T$3&gt;(A22taxstdlife+$E755),((Input!$G$164+Input!$G$130)*$G$7)-SUM($G755:S755),((Input!$G$164+Input!$G$130)*$G$7)/A22taxstdlife))</f>
        <v>n/a</v>
      </c>
      <c r="U755" s="164" t="str">
        <f>IF(A22taxstdlife="n/a","n/a",IF(U$3&gt;(A22taxstdlife+$E755),((Input!$G$164+Input!$G$130)*$G$7)-SUM($G755:T755),((Input!$G$164+Input!$G$130)*$G$7)/A22taxstdlife))</f>
        <v>n/a</v>
      </c>
      <c r="V755" s="164" t="str">
        <f>IF(A22taxstdlife="n/a","n/a",IF(V$3&gt;(A22taxstdlife+$E755),((Input!$G$164+Input!$G$130)*$G$7)-SUM($G755:U755),((Input!$G$164+Input!$G$130)*$G$7)/A22taxstdlife))</f>
        <v>n/a</v>
      </c>
      <c r="W755" s="164" t="str">
        <f>IF(A22taxstdlife="n/a","n/a",IF(W$3&gt;(A22taxstdlife+$E755),((Input!$G$164+Input!$G$130)*$G$7)-SUM($G755:V755),((Input!$G$164+Input!$G$130)*$G$7)/A22taxstdlife))</f>
        <v>n/a</v>
      </c>
      <c r="X755" s="164" t="str">
        <f>IF(A22taxstdlife="n/a","n/a",IF(X$3&gt;(A22taxstdlife+$E755),((Input!$G$164+Input!$G$130)*$G$7)-SUM($G755:W755),((Input!$G$164+Input!$G$130)*$G$7)/A22taxstdlife))</f>
        <v>n/a</v>
      </c>
      <c r="Y755" s="164" t="str">
        <f>IF(A22taxstdlife="n/a","n/a",IF(Y$3&gt;(A22taxstdlife+$E755),((Input!$G$164+Input!$G$130)*$G$7)-SUM($G755:X755),((Input!$G$164+Input!$G$130)*$G$7)/A22taxstdlife))</f>
        <v>n/a</v>
      </c>
      <c r="Z755" s="164" t="str">
        <f>IF(A22taxstdlife="n/a","n/a",IF(Z$3&gt;(A22taxstdlife+$E755),((Input!$G$164+Input!$G$130)*$G$7)-SUM($G755:Y755),((Input!$G$164+Input!$G$130)*$G$7)/A22taxstdlife))</f>
        <v>n/a</v>
      </c>
      <c r="AA755" s="164" t="str">
        <f>IF(A22taxstdlife="n/a","n/a",IF(AA$3&gt;(A22taxstdlife+$E755),((Input!$G$164+Input!$G$130)*$G$7)-SUM($G755:Z755),((Input!$G$164+Input!$G$130)*$G$7)/A22taxstdlife))</f>
        <v>n/a</v>
      </c>
      <c r="AB755" s="164" t="str">
        <f>IF(A22taxstdlife="n/a","n/a",IF(AB$3&gt;(A22taxstdlife+$E755),((Input!$G$164+Input!$G$130)*$G$7)-SUM($G755:AA755),((Input!$G$164+Input!$G$130)*$G$7)/A22taxstdlife))</f>
        <v>n/a</v>
      </c>
      <c r="AC755" s="164" t="str">
        <f>IF(A22taxstdlife="n/a","n/a",IF(AC$3&gt;(A22taxstdlife+$E755),((Input!$G$164+Input!$G$130)*$G$7)-SUM($G755:AB755),((Input!$G$164+Input!$G$130)*$G$7)/A22taxstdlife))</f>
        <v>n/a</v>
      </c>
      <c r="AD755" s="164" t="str">
        <f>IF(A22taxstdlife="n/a","n/a",IF(AD$3&gt;(A22taxstdlife+$E755),((Input!$G$164+Input!$G$130)*$G$7)-SUM($G755:AC755),((Input!$G$164+Input!$G$130)*$G$7)/A22taxstdlife))</f>
        <v>n/a</v>
      </c>
      <c r="AE755" s="164" t="str">
        <f>IF(A22taxstdlife="n/a","n/a",IF(AE$3&gt;(A22taxstdlife+$E755),((Input!$G$164+Input!$G$130)*$G$7)-SUM($G755:AD755),((Input!$G$164+Input!$G$130)*$G$7)/A22taxstdlife))</f>
        <v>n/a</v>
      </c>
      <c r="AF755" s="164" t="str">
        <f>IF(A22taxstdlife="n/a","n/a",IF(AF$3&gt;(A22taxstdlife+$E755),((Input!$G$164+Input!$G$130)*$G$7)-SUM($G755:AE755),((Input!$G$164+Input!$G$130)*$G$7)/A22taxstdlife))</f>
        <v>n/a</v>
      </c>
      <c r="AG755" s="164" t="str">
        <f>IF(A22taxstdlife="n/a","n/a",IF(AG$3&gt;(A22taxstdlife+$E755),((Input!$G$164+Input!$G$130)*$G$7)-SUM($G755:AF755),((Input!$G$164+Input!$G$130)*$G$7)/A22taxstdlife))</f>
        <v>n/a</v>
      </c>
      <c r="AH755" s="164" t="str">
        <f>IF(A22taxstdlife="n/a","n/a",IF(AH$3&gt;(A22taxstdlife+$E755),((Input!$G$164+Input!$G$130)*$G$7)-SUM($G755:AG755),((Input!$G$164+Input!$G$130)*$G$7)/A22taxstdlife))</f>
        <v>n/a</v>
      </c>
      <c r="AI755" s="164" t="str">
        <f>IF(A22taxstdlife="n/a","n/a",IF(AI$3&gt;(A22taxstdlife+$E755),((Input!$G$164+Input!$G$130)*$G$7)-SUM($G755:AH755),((Input!$G$164+Input!$G$130)*$G$7)/A22taxstdlife))</f>
        <v>n/a</v>
      </c>
      <c r="AJ755" s="164" t="str">
        <f>IF(A22taxstdlife="n/a","n/a",IF(AJ$3&gt;(A22taxstdlife+$E755),((Input!$G$164+Input!$G$130)*$G$7)-SUM($G755:AI755),((Input!$G$164+Input!$G$130)*$G$7)/A22taxstdlife))</f>
        <v>n/a</v>
      </c>
      <c r="AK755" s="164" t="str">
        <f>IF(A22taxstdlife="n/a","n/a",IF(AK$3&gt;(A22taxstdlife+$E755),((Input!$G$164+Input!$G$130)*$G$7)-SUM($G755:AJ755),((Input!$G$164+Input!$G$130)*$G$7)/A22taxstdlife))</f>
        <v>n/a</v>
      </c>
      <c r="AL755" s="164" t="str">
        <f>IF(A22taxstdlife="n/a","n/a",IF(AL$3&gt;(A22taxstdlife+$E755),((Input!$G$164+Input!$G$130)*$G$7)-SUM($G755:AK755),((Input!$G$164+Input!$G$130)*$G$7)/A22taxstdlife))</f>
        <v>n/a</v>
      </c>
      <c r="AM755" s="164" t="str">
        <f>IF(A22taxstdlife="n/a","n/a",IF(AM$3&gt;(A22taxstdlife+$E755),((Input!$G$164+Input!$G$130)*$G$7)-SUM($G755:AL755),((Input!$G$164+Input!$G$130)*$G$7)/A22taxstdlife))</f>
        <v>n/a</v>
      </c>
      <c r="AN755" s="164" t="str">
        <f>IF(A22taxstdlife="n/a","n/a",IF(AN$3&gt;(A22taxstdlife+$E755),((Input!$G$164+Input!$G$130)*$G$7)-SUM($G755:AM755),((Input!$G$164+Input!$G$130)*$G$7)/A22taxstdlife))</f>
        <v>n/a</v>
      </c>
      <c r="AO755" s="164" t="str">
        <f>IF(A22taxstdlife="n/a","n/a",IF(AO$3&gt;(A22taxstdlife+$E755),((Input!$G$164+Input!$G$130)*$G$7)-SUM($G755:AN755),((Input!$G$164+Input!$G$130)*$G$7)/A22taxstdlife))</f>
        <v>n/a</v>
      </c>
      <c r="AP755" s="164" t="str">
        <f>IF(A22taxstdlife="n/a","n/a",IF(AP$3&gt;(A22taxstdlife+$E755),((Input!$G$164+Input!$G$130)*$G$7)-SUM($G755:AO755),((Input!$G$164+Input!$G$130)*$G$7)/A22taxstdlife))</f>
        <v>n/a</v>
      </c>
      <c r="AQ755" s="164" t="str">
        <f>IF(A22taxstdlife="n/a","n/a",IF(AQ$3&gt;(A22taxstdlife+$E755),((Input!$G$164+Input!$G$130)*$G$7)-SUM($G755:AP755),((Input!$G$164+Input!$G$130)*$G$7)/A22taxstdlife))</f>
        <v>n/a</v>
      </c>
      <c r="AR755" s="164" t="str">
        <f>IF(A22taxstdlife="n/a","n/a",IF(AR$3&gt;(A22taxstdlife+$E755),((Input!$G$164+Input!$G$130)*$G$7)-SUM($G755:AQ755),((Input!$G$164+Input!$G$130)*$G$7)/A22taxstdlife))</f>
        <v>n/a</v>
      </c>
      <c r="AS755" s="164" t="str">
        <f>IF(A22taxstdlife="n/a","n/a",IF(AS$3&gt;(A22taxstdlife+$E755),((Input!$G$164+Input!$G$130)*$G$7)-SUM($G755:AR755),((Input!$G$164+Input!$G$130)*$G$7)/A22taxstdlife))</f>
        <v>n/a</v>
      </c>
      <c r="AT755" s="164" t="str">
        <f>IF(A22taxstdlife="n/a","n/a",IF(AT$3&gt;(A22taxstdlife+$E755),((Input!$G$164+Input!$G$130)*$G$7)-SUM($G755:AS755),((Input!$G$164+Input!$G$130)*$G$7)/A22taxstdlife))</f>
        <v>n/a</v>
      </c>
      <c r="AU755" s="164" t="str">
        <f>IF(A22taxstdlife="n/a","n/a",IF(AU$3&gt;(A22taxstdlife+$E755),((Input!$G$164+Input!$G$130)*$G$7)-SUM($G755:AT755),((Input!$G$164+Input!$G$130)*$G$7)/A22taxstdlife))</f>
        <v>n/a</v>
      </c>
      <c r="AV755" s="164" t="str">
        <f>IF(A22taxstdlife="n/a","n/a",IF(AV$3&gt;(A22taxstdlife+$E755),((Input!$G$164+Input!$G$130)*$G$7)-SUM($G755:AU755),((Input!$G$164+Input!$G$130)*$G$7)/A22taxstdlife))</f>
        <v>n/a</v>
      </c>
      <c r="AW755" s="164" t="str">
        <f>IF(A22taxstdlife="n/a","n/a",IF(AW$3&gt;(A22taxstdlife+$E755),((Input!$G$164+Input!$G$130)*$G$7)-SUM($G755:AV755),((Input!$G$164+Input!$G$130)*$G$7)/A22taxstdlife))</f>
        <v>n/a</v>
      </c>
      <c r="AX755" s="164" t="str">
        <f>IF(A22taxstdlife="n/a","n/a",IF(AX$3&gt;(A22taxstdlife+$E755),((Input!$G$164+Input!$G$130)*$G$7)-SUM($G755:AW755),((Input!$G$164+Input!$G$130)*$G$7)/A22taxstdlife))</f>
        <v>n/a</v>
      </c>
      <c r="AY755" s="164" t="str">
        <f>IF(A22taxstdlife="n/a","n/a",IF(AY$3&gt;(A22taxstdlife+$E755),((Input!$G$164+Input!$G$130)*$G$7)-SUM($G755:AX755),((Input!$G$164+Input!$G$130)*$G$7)/A22taxstdlife))</f>
        <v>n/a</v>
      </c>
      <c r="AZ755" s="164" t="str">
        <f>IF(A22taxstdlife="n/a","n/a",IF(AZ$3&gt;(A22taxstdlife+$E755),((Input!$G$164+Input!$G$130)*$G$7)-SUM($G755:AY755),((Input!$G$164+Input!$G$130)*$G$7)/A22taxstdlife))</f>
        <v>n/a</v>
      </c>
      <c r="BA755" s="164" t="str">
        <f>IF(A22taxstdlife="n/a","n/a",IF(BA$3&gt;(A22taxstdlife+$E755),((Input!$G$164+Input!$G$130)*$G$7)-SUM($G755:AZ755),((Input!$G$164+Input!$G$130)*$G$7)/A22taxstdlife))</f>
        <v>n/a</v>
      </c>
      <c r="BB755" s="164" t="str">
        <f>IF(A22taxstdlife="n/a","n/a",IF(BB$3&gt;(A22taxstdlife+$E755),((Input!$G$164+Input!$G$130)*$G$7)-SUM($G755:BA755),((Input!$G$164+Input!$G$130)*$G$7)/A22taxstdlife))</f>
        <v>n/a</v>
      </c>
      <c r="BC755" s="164" t="str">
        <f>IF(A22taxstdlife="n/a","n/a",IF(BC$3&gt;(A22taxstdlife+$E755),((Input!$G$164+Input!$G$130)*$G$7)-SUM($G755:BB755),((Input!$G$164+Input!$G$130)*$G$7)/A22taxstdlife))</f>
        <v>n/a</v>
      </c>
      <c r="BD755" s="164" t="str">
        <f>IF(A22taxstdlife="n/a","n/a",IF(BD$3&gt;(A22taxstdlife+$E755),((Input!$G$164+Input!$G$130)*$G$7)-SUM($G755:BC755),((Input!$G$164+Input!$G$130)*$G$7)/A22taxstdlife))</f>
        <v>n/a</v>
      </c>
      <c r="BE755" s="164" t="str">
        <f>IF(A22taxstdlife="n/a","n/a",IF(BE$3&gt;(A22taxstdlife+$E755),((Input!$G$164+Input!$G$130)*$G$7)-SUM($G755:BD755),((Input!$G$164+Input!$G$130)*$G$7)/A22taxstdlife))</f>
        <v>n/a</v>
      </c>
      <c r="BF755" s="164" t="str">
        <f>IF(A22taxstdlife="n/a","n/a",IF(BF$3&gt;(A22taxstdlife+$E755),((Input!$G$164+Input!$G$130)*$G$7)-SUM($G755:BE755),((Input!$G$164+Input!$G$130)*$G$7)/A22taxstdlife))</f>
        <v>n/a</v>
      </c>
      <c r="BG755" s="164" t="str">
        <f>IF(A22taxstdlife="n/a","n/a",IF(BG$3&gt;(A22taxstdlife+$E755),((Input!$G$164+Input!$G$130)*$G$7)-SUM($G755:BF755),((Input!$G$164+Input!$G$130)*$G$7)/A22taxstdlife))</f>
        <v>n/a</v>
      </c>
      <c r="BH755" s="164" t="str">
        <f>IF(A22taxstdlife="n/a","n/a",IF(BH$3&gt;(A22taxstdlife+$E755),((Input!$G$164+Input!$G$130)*$G$7)-SUM($G755:BG755),((Input!$G$164+Input!$G$130)*$G$7)/A22taxstdlife))</f>
        <v>n/a</v>
      </c>
      <c r="BI755" s="164" t="str">
        <f>IF(A22taxstdlife="n/a","n/a",IF(BI$3&gt;(A22taxstdlife+$E755),((Input!$G$164+Input!$G$130)*$G$7)-SUM($G755:BH755),((Input!$G$164+Input!$G$130)*$G$7)/A22taxstdlife))</f>
        <v>n/a</v>
      </c>
      <c r="BJ755" s="18"/>
      <c r="BK755" s="18"/>
      <c r="BL755"/>
      <c r="BM755"/>
      <c r="BN755"/>
      <c r="BO755"/>
      <c r="BP755"/>
      <c r="BQ755"/>
      <c r="BR755"/>
      <c r="BS755"/>
      <c r="BT755"/>
      <c r="BU755"/>
      <c r="BV755"/>
      <c r="BW755"/>
      <c r="BX755"/>
      <c r="BY755"/>
      <c r="BZ755"/>
      <c r="CA755"/>
      <c r="CB755"/>
      <c r="CC755"/>
      <c r="CD755"/>
      <c r="CE755"/>
      <c r="CF755"/>
      <c r="CG755"/>
      <c r="CH755"/>
      <c r="CI755"/>
      <c r="CJ755"/>
      <c r="CK755"/>
      <c r="CL755"/>
      <c r="CM755"/>
      <c r="CN755"/>
      <c r="CO755"/>
      <c r="CP755"/>
      <c r="CQ755"/>
      <c r="CR755"/>
      <c r="CS755"/>
      <c r="CT755"/>
      <c r="CU755"/>
      <c r="CV755"/>
      <c r="CW755"/>
      <c r="CX755"/>
      <c r="CY755"/>
      <c r="CZ755"/>
      <c r="DA755"/>
      <c r="DB755"/>
      <c r="DC755"/>
      <c r="DD755"/>
      <c r="DE755"/>
      <c r="DF755"/>
      <c r="DG755"/>
      <c r="DH755"/>
      <c r="DI755"/>
      <c r="DJ755"/>
      <c r="DK755"/>
      <c r="DL755"/>
      <c r="DM755"/>
      <c r="DN755"/>
      <c r="DO755"/>
      <c r="DP755"/>
      <c r="DQ755"/>
      <c r="DR755"/>
      <c r="DS755"/>
      <c r="DT755"/>
      <c r="DU755"/>
      <c r="DV755"/>
      <c r="DW755"/>
      <c r="DX755"/>
      <c r="DY755"/>
      <c r="DZ755"/>
      <c r="EA755"/>
      <c r="EB755"/>
      <c r="EC755"/>
      <c r="ED755"/>
      <c r="EE755"/>
      <c r="EF755"/>
      <c r="EG755"/>
      <c r="EH755"/>
      <c r="EI755"/>
      <c r="EJ755"/>
      <c r="EK755"/>
      <c r="EL755"/>
      <c r="EM755"/>
      <c r="EN755"/>
      <c r="EO755"/>
      <c r="EP755"/>
      <c r="EQ755"/>
      <c r="ER755"/>
      <c r="ES755"/>
      <c r="ET755"/>
      <c r="EU755"/>
      <c r="EV755"/>
      <c r="EW755"/>
      <c r="EX755"/>
      <c r="EY755"/>
      <c r="EZ755"/>
      <c r="FA755"/>
      <c r="FB755"/>
      <c r="FC755"/>
      <c r="FD755"/>
      <c r="FE755"/>
      <c r="FF755"/>
      <c r="FG755"/>
      <c r="FH755"/>
      <c r="FI755"/>
      <c r="FJ755"/>
      <c r="FK755"/>
      <c r="FL755"/>
      <c r="FM755"/>
      <c r="FN755"/>
      <c r="FO755"/>
      <c r="FP755"/>
      <c r="FQ755"/>
      <c r="FR755"/>
      <c r="FS755"/>
      <c r="FT755"/>
      <c r="FU755"/>
      <c r="FV755"/>
      <c r="FW755"/>
      <c r="FX755"/>
      <c r="FY755"/>
      <c r="FZ755"/>
      <c r="GA755"/>
      <c r="GB755"/>
      <c r="GC755"/>
      <c r="GD755"/>
      <c r="GE755"/>
      <c r="GF755"/>
      <c r="GG755"/>
      <c r="GH755"/>
      <c r="GI755"/>
      <c r="GJ755"/>
      <c r="GK755"/>
      <c r="GL755"/>
      <c r="GM755"/>
      <c r="GN755"/>
      <c r="GO755"/>
      <c r="GP755"/>
      <c r="GQ755"/>
      <c r="GR755"/>
      <c r="GS755"/>
      <c r="GT755"/>
      <c r="GU755"/>
      <c r="GV755"/>
      <c r="GW755"/>
      <c r="GX755"/>
      <c r="GY755"/>
      <c r="GZ755"/>
      <c r="HA755"/>
      <c r="HB755"/>
      <c r="HC755"/>
      <c r="HD755"/>
      <c r="HE755"/>
      <c r="HF755"/>
      <c r="HG755"/>
      <c r="HH755"/>
      <c r="HI755"/>
      <c r="HJ755"/>
      <c r="HK755"/>
      <c r="HL755"/>
      <c r="HM755"/>
      <c r="HN755"/>
      <c r="HO755"/>
      <c r="HP755"/>
      <c r="HQ755"/>
      <c r="HR755"/>
      <c r="HS755"/>
      <c r="HT755"/>
      <c r="HU755"/>
      <c r="HV755"/>
      <c r="HW755"/>
      <c r="HX755"/>
      <c r="HY755"/>
      <c r="HZ755"/>
      <c r="IA755"/>
      <c r="IB755"/>
      <c r="IC755"/>
      <c r="ID755"/>
      <c r="IE755"/>
      <c r="IF755"/>
      <c r="IG755"/>
      <c r="IH755"/>
      <c r="II755"/>
      <c r="IJ755"/>
      <c r="IK755"/>
      <c r="IL755"/>
      <c r="IM755"/>
      <c r="IN755"/>
      <c r="IO755"/>
      <c r="IP755"/>
      <c r="IQ755"/>
      <c r="IR755"/>
      <c r="IS755"/>
      <c r="IT755"/>
      <c r="IU755"/>
      <c r="IV755"/>
    </row>
    <row r="756" spans="1:256" s="5" customFormat="1" hidden="1" outlineLevel="2" x14ac:dyDescent="0.2">
      <c r="A756" s="18"/>
      <c r="B756" s="18"/>
      <c r="C756" s="36"/>
      <c r="D756" s="485"/>
      <c r="E756" s="283">
        <v>2</v>
      </c>
      <c r="F756" s="38"/>
      <c r="G756" s="306"/>
      <c r="H756" s="307"/>
      <c r="I756" s="164" t="str">
        <f>IF(A22taxstdlife="n/a","n/a",IF(I$3&gt;(A22taxstdlife+$E756),((Input!$H$164+Input!$H$130)*$H$7)-SUM($H756:H756),((Input!$H$164+Input!$H$130)*$H$7)/A22taxstdlife))</f>
        <v>n/a</v>
      </c>
      <c r="J756" s="164" t="str">
        <f>IF(A22taxstdlife="n/a","n/a",IF(J$3&gt;(A22taxstdlife+$E756),((Input!$H$164+Input!$H$130)*$H$7)-SUM($H756:I756),((Input!$H$164+Input!$H$130)*$H$7)/A22taxstdlife))</f>
        <v>n/a</v>
      </c>
      <c r="K756" s="164" t="str">
        <f>IF(A22taxstdlife="n/a","n/a",IF(K$3&gt;(A22taxstdlife+$E756),((Input!$H$164+Input!$H$130)*$H$7)-SUM($H756:J756),((Input!$H$164+Input!$H$130)*$H$7)/A22taxstdlife))</f>
        <v>n/a</v>
      </c>
      <c r="L756" s="164" t="str">
        <f>IF(A22taxstdlife="n/a","n/a",IF(L$3&gt;(A22taxstdlife+$E756),((Input!$H$164+Input!$H$130)*$H$7)-SUM($H756:K756),((Input!$H$164+Input!$H$130)*$H$7)/A22taxstdlife))</f>
        <v>n/a</v>
      </c>
      <c r="M756" s="164" t="str">
        <f>IF(A22taxstdlife="n/a","n/a",IF(M$3&gt;(A22taxstdlife+$E756),((Input!$H$164+Input!$H$130)*$H$7)-SUM($H756:L756),((Input!$H$164+Input!$H$130)*$H$7)/A22taxstdlife))</f>
        <v>n/a</v>
      </c>
      <c r="N756" s="164" t="str">
        <f>IF(A22taxstdlife="n/a","n/a",IF(N$3&gt;(A22taxstdlife+$E756),((Input!$H$164+Input!$H$130)*$H$7)-SUM($H756:M756),((Input!$H$164+Input!$H$130)*$H$7)/A22taxstdlife))</f>
        <v>n/a</v>
      </c>
      <c r="O756" s="164" t="str">
        <f>IF(A22taxstdlife="n/a","n/a",IF(O$3&gt;(A22taxstdlife+$E756),((Input!$H$164+Input!$H$130)*$H$7)-SUM($H756:N756),((Input!$H$164+Input!$H$130)*$H$7)/A22taxstdlife))</f>
        <v>n/a</v>
      </c>
      <c r="P756" s="164" t="str">
        <f>IF(A22taxstdlife="n/a","n/a",IF(P$3&gt;(A22taxstdlife+$E756),((Input!$H$164+Input!$H$130)*$H$7)-SUM($H756:O756),((Input!$H$164+Input!$H$130)*$H$7)/A22taxstdlife))</f>
        <v>n/a</v>
      </c>
      <c r="Q756" s="164" t="str">
        <f>IF(A22taxstdlife="n/a","n/a",IF(Q$3&gt;(A22taxstdlife+$E756),((Input!$H$164+Input!$H$130)*$H$7)-SUM($H756:P756),((Input!$H$164+Input!$H$130)*$H$7)/A22taxstdlife))</f>
        <v>n/a</v>
      </c>
      <c r="R756" s="164" t="str">
        <f>IF(A22taxstdlife="n/a","n/a",IF(R$3&gt;(A22taxstdlife+$E756),((Input!$H$164+Input!$H$130)*$H$7)-SUM($H756:Q756),((Input!$H$164+Input!$H$130)*$H$7)/A22taxstdlife))</f>
        <v>n/a</v>
      </c>
      <c r="S756" s="164" t="str">
        <f>IF(A22taxstdlife="n/a","n/a",IF(S$3&gt;(A22taxstdlife+$E756),((Input!$H$164+Input!$H$130)*$H$7)-SUM($H756:R756),((Input!$H$164+Input!$H$130)*$H$7)/A22taxstdlife))</f>
        <v>n/a</v>
      </c>
      <c r="T756" s="164" t="str">
        <f>IF(A22taxstdlife="n/a","n/a",IF(T$3&gt;(A22taxstdlife+$E756),((Input!$H$164+Input!$H$130)*$H$7)-SUM($H756:S756),((Input!$H$164+Input!$H$130)*$H$7)/A22taxstdlife))</f>
        <v>n/a</v>
      </c>
      <c r="U756" s="164" t="str">
        <f>IF(A22taxstdlife="n/a","n/a",IF(U$3&gt;(A22taxstdlife+$E756),((Input!$H$164+Input!$H$130)*$H$7)-SUM($H756:T756),((Input!$H$164+Input!$H$130)*$H$7)/A22taxstdlife))</f>
        <v>n/a</v>
      </c>
      <c r="V756" s="164" t="str">
        <f>IF(A22taxstdlife="n/a","n/a",IF(V$3&gt;(A22taxstdlife+$E756),((Input!$H$164+Input!$H$130)*$H$7)-SUM($H756:U756),((Input!$H$164+Input!$H$130)*$H$7)/A22taxstdlife))</f>
        <v>n/a</v>
      </c>
      <c r="W756" s="164" t="str">
        <f>IF(A22taxstdlife="n/a","n/a",IF(W$3&gt;(A22taxstdlife+$E756),((Input!$H$164+Input!$H$130)*$H$7)-SUM($H756:V756),((Input!$H$164+Input!$H$130)*$H$7)/A22taxstdlife))</f>
        <v>n/a</v>
      </c>
      <c r="X756" s="164" t="str">
        <f>IF(A22taxstdlife="n/a","n/a",IF(X$3&gt;(A22taxstdlife+$E756),((Input!$H$164+Input!$H$130)*$H$7)-SUM($H756:W756),((Input!$H$164+Input!$H$130)*$H$7)/A22taxstdlife))</f>
        <v>n/a</v>
      </c>
      <c r="Y756" s="164" t="str">
        <f>IF(A22taxstdlife="n/a","n/a",IF(Y$3&gt;(A22taxstdlife+$E756),((Input!$H$164+Input!$H$130)*$H$7)-SUM($H756:X756),((Input!$H$164+Input!$H$130)*$H$7)/A22taxstdlife))</f>
        <v>n/a</v>
      </c>
      <c r="Z756" s="164" t="str">
        <f>IF(A22taxstdlife="n/a","n/a",IF(Z$3&gt;(A22taxstdlife+$E756),((Input!$H$164+Input!$H$130)*$H$7)-SUM($H756:Y756),((Input!$H$164+Input!$H$130)*$H$7)/A22taxstdlife))</f>
        <v>n/a</v>
      </c>
      <c r="AA756" s="164" t="str">
        <f>IF(A22taxstdlife="n/a","n/a",IF(AA$3&gt;(A22taxstdlife+$E756),((Input!$H$164+Input!$H$130)*$H$7)-SUM($H756:Z756),((Input!$H$164+Input!$H$130)*$H$7)/A22taxstdlife))</f>
        <v>n/a</v>
      </c>
      <c r="AB756" s="164" t="str">
        <f>IF(A22taxstdlife="n/a","n/a",IF(AB$3&gt;(A22taxstdlife+$E756),((Input!$H$164+Input!$H$130)*$H$7)-SUM($H756:AA756),((Input!$H$164+Input!$H$130)*$H$7)/A22taxstdlife))</f>
        <v>n/a</v>
      </c>
      <c r="AC756" s="164" t="str">
        <f>IF(A22taxstdlife="n/a","n/a",IF(AC$3&gt;(A22taxstdlife+$E756),((Input!$H$164+Input!$H$130)*$H$7)-SUM($H756:AB756),((Input!$H$164+Input!$H$130)*$H$7)/A22taxstdlife))</f>
        <v>n/a</v>
      </c>
      <c r="AD756" s="164" t="str">
        <f>IF(A22taxstdlife="n/a","n/a",IF(AD$3&gt;(A22taxstdlife+$E756),((Input!$H$164+Input!$H$130)*$H$7)-SUM($H756:AC756),((Input!$H$164+Input!$H$130)*$H$7)/A22taxstdlife))</f>
        <v>n/a</v>
      </c>
      <c r="AE756" s="164" t="str">
        <f>IF(A22taxstdlife="n/a","n/a",IF(AE$3&gt;(A22taxstdlife+$E756),((Input!$H$164+Input!$H$130)*$H$7)-SUM($H756:AD756),((Input!$H$164+Input!$H$130)*$H$7)/A22taxstdlife))</f>
        <v>n/a</v>
      </c>
      <c r="AF756" s="164" t="str">
        <f>IF(A22taxstdlife="n/a","n/a",IF(AF$3&gt;(A22taxstdlife+$E756),((Input!$H$164+Input!$H$130)*$H$7)-SUM($H756:AE756),((Input!$H$164+Input!$H$130)*$H$7)/A22taxstdlife))</f>
        <v>n/a</v>
      </c>
      <c r="AG756" s="164" t="str">
        <f>IF(A22taxstdlife="n/a","n/a",IF(AG$3&gt;(A22taxstdlife+$E756),((Input!$H$164+Input!$H$130)*$H$7)-SUM($H756:AF756),((Input!$H$164+Input!$H$130)*$H$7)/A22taxstdlife))</f>
        <v>n/a</v>
      </c>
      <c r="AH756" s="164" t="str">
        <f>IF(A22taxstdlife="n/a","n/a",IF(AH$3&gt;(A22taxstdlife+$E756),((Input!$H$164+Input!$H$130)*$H$7)-SUM($H756:AG756),((Input!$H$164+Input!$H$130)*$H$7)/A22taxstdlife))</f>
        <v>n/a</v>
      </c>
      <c r="AI756" s="164" t="str">
        <f>IF(A22taxstdlife="n/a","n/a",IF(AI$3&gt;(A22taxstdlife+$E756),((Input!$H$164+Input!$H$130)*$H$7)-SUM($H756:AH756),((Input!$H$164+Input!$H$130)*$H$7)/A22taxstdlife))</f>
        <v>n/a</v>
      </c>
      <c r="AJ756" s="164" t="str">
        <f>IF(A22taxstdlife="n/a","n/a",IF(AJ$3&gt;(A22taxstdlife+$E756),((Input!$H$164+Input!$H$130)*$H$7)-SUM($H756:AI756),((Input!$H$164+Input!$H$130)*$H$7)/A22taxstdlife))</f>
        <v>n/a</v>
      </c>
      <c r="AK756" s="164" t="str">
        <f>IF(A22taxstdlife="n/a","n/a",IF(AK$3&gt;(A22taxstdlife+$E756),((Input!$H$164+Input!$H$130)*$H$7)-SUM($H756:AJ756),((Input!$H$164+Input!$H$130)*$H$7)/A22taxstdlife))</f>
        <v>n/a</v>
      </c>
      <c r="AL756" s="164" t="str">
        <f>IF(A22taxstdlife="n/a","n/a",IF(AL$3&gt;(A22taxstdlife+$E756),((Input!$H$164+Input!$H$130)*$H$7)-SUM($H756:AK756),((Input!$H$164+Input!$H$130)*$H$7)/A22taxstdlife))</f>
        <v>n/a</v>
      </c>
      <c r="AM756" s="164" t="str">
        <f>IF(A22taxstdlife="n/a","n/a",IF(AM$3&gt;(A22taxstdlife+$E756),((Input!$H$164+Input!$H$130)*$H$7)-SUM($H756:AL756),((Input!$H$164+Input!$H$130)*$H$7)/A22taxstdlife))</f>
        <v>n/a</v>
      </c>
      <c r="AN756" s="164" t="str">
        <f>IF(A22taxstdlife="n/a","n/a",IF(AN$3&gt;(A22taxstdlife+$E756),((Input!$H$164+Input!$H$130)*$H$7)-SUM($H756:AM756),((Input!$H$164+Input!$H$130)*$H$7)/A22taxstdlife))</f>
        <v>n/a</v>
      </c>
      <c r="AO756" s="164" t="str">
        <f>IF(A22taxstdlife="n/a","n/a",IF(AO$3&gt;(A22taxstdlife+$E756),((Input!$H$164+Input!$H$130)*$H$7)-SUM($H756:AN756),((Input!$H$164+Input!$H$130)*$H$7)/A22taxstdlife))</f>
        <v>n/a</v>
      </c>
      <c r="AP756" s="164" t="str">
        <f>IF(A22taxstdlife="n/a","n/a",IF(AP$3&gt;(A22taxstdlife+$E756),((Input!$H$164+Input!$H$130)*$H$7)-SUM($H756:AO756),((Input!$H$164+Input!$H$130)*$H$7)/A22taxstdlife))</f>
        <v>n/a</v>
      </c>
      <c r="AQ756" s="164" t="str">
        <f>IF(A22taxstdlife="n/a","n/a",IF(AQ$3&gt;(A22taxstdlife+$E756),((Input!$H$164+Input!$H$130)*$H$7)-SUM($H756:AP756),((Input!$H$164+Input!$H$130)*$H$7)/A22taxstdlife))</f>
        <v>n/a</v>
      </c>
      <c r="AR756" s="164" t="str">
        <f>IF(A22taxstdlife="n/a","n/a",IF(AR$3&gt;(A22taxstdlife+$E756),((Input!$H$164+Input!$H$130)*$H$7)-SUM($H756:AQ756),((Input!$H$164+Input!$H$130)*$H$7)/A22taxstdlife))</f>
        <v>n/a</v>
      </c>
      <c r="AS756" s="164" t="str">
        <f>IF(A22taxstdlife="n/a","n/a",IF(AS$3&gt;(A22taxstdlife+$E756),((Input!$H$164+Input!$H$130)*$H$7)-SUM($H756:AR756),((Input!$H$164+Input!$H$130)*$H$7)/A22taxstdlife))</f>
        <v>n/a</v>
      </c>
      <c r="AT756" s="164" t="str">
        <f>IF(A22taxstdlife="n/a","n/a",IF(AT$3&gt;(A22taxstdlife+$E756),((Input!$H$164+Input!$H$130)*$H$7)-SUM($H756:AS756),((Input!$H$164+Input!$H$130)*$H$7)/A22taxstdlife))</f>
        <v>n/a</v>
      </c>
      <c r="AU756" s="164" t="str">
        <f>IF(A22taxstdlife="n/a","n/a",IF(AU$3&gt;(A22taxstdlife+$E756),((Input!$H$164+Input!$H$130)*$H$7)-SUM($H756:AT756),((Input!$H$164+Input!$H$130)*$H$7)/A22taxstdlife))</f>
        <v>n/a</v>
      </c>
      <c r="AV756" s="164" t="str">
        <f>IF(A22taxstdlife="n/a","n/a",IF(AV$3&gt;(A22taxstdlife+$E756),((Input!$H$164+Input!$H$130)*$H$7)-SUM($H756:AU756),((Input!$H$164+Input!$H$130)*$H$7)/A22taxstdlife))</f>
        <v>n/a</v>
      </c>
      <c r="AW756" s="164" t="str">
        <f>IF(A22taxstdlife="n/a","n/a",IF(AW$3&gt;(A22taxstdlife+$E756),((Input!$H$164+Input!$H$130)*$H$7)-SUM($H756:AV756),((Input!$H$164+Input!$H$130)*$H$7)/A22taxstdlife))</f>
        <v>n/a</v>
      </c>
      <c r="AX756" s="164" t="str">
        <f>IF(A22taxstdlife="n/a","n/a",IF(AX$3&gt;(A22taxstdlife+$E756),((Input!$H$164+Input!$H$130)*$H$7)-SUM($H756:AW756),((Input!$H$164+Input!$H$130)*$H$7)/A22taxstdlife))</f>
        <v>n/a</v>
      </c>
      <c r="AY756" s="164" t="str">
        <f>IF(A22taxstdlife="n/a","n/a",IF(AY$3&gt;(A22taxstdlife+$E756),((Input!$H$164+Input!$H$130)*$H$7)-SUM($H756:AX756),((Input!$H$164+Input!$H$130)*$H$7)/A22taxstdlife))</f>
        <v>n/a</v>
      </c>
      <c r="AZ756" s="164" t="str">
        <f>IF(A22taxstdlife="n/a","n/a",IF(AZ$3&gt;(A22taxstdlife+$E756),((Input!$H$164+Input!$H$130)*$H$7)-SUM($H756:AY756),((Input!$H$164+Input!$H$130)*$H$7)/A22taxstdlife))</f>
        <v>n/a</v>
      </c>
      <c r="BA756" s="164" t="str">
        <f>IF(A22taxstdlife="n/a","n/a",IF(BA$3&gt;(A22taxstdlife+$E756),((Input!$H$164+Input!$H$130)*$H$7)-SUM($H756:AZ756),((Input!$H$164+Input!$H$130)*$H$7)/A22taxstdlife))</f>
        <v>n/a</v>
      </c>
      <c r="BB756" s="164" t="str">
        <f>IF(A22taxstdlife="n/a","n/a",IF(BB$3&gt;(A22taxstdlife+$E756),((Input!$H$164+Input!$H$130)*$H$7)-SUM($H756:BA756),((Input!$H$164+Input!$H$130)*$H$7)/A22taxstdlife))</f>
        <v>n/a</v>
      </c>
      <c r="BC756" s="164" t="str">
        <f>IF(A22taxstdlife="n/a","n/a",IF(BC$3&gt;(A22taxstdlife+$E756),((Input!$H$164+Input!$H$130)*$H$7)-SUM($H756:BB756),((Input!$H$164+Input!$H$130)*$H$7)/A22taxstdlife))</f>
        <v>n/a</v>
      </c>
      <c r="BD756" s="164" t="str">
        <f>IF(A22taxstdlife="n/a","n/a",IF(BD$3&gt;(A22taxstdlife+$E756),((Input!$H$164+Input!$H$130)*$H$7)-SUM($H756:BC756),((Input!$H$164+Input!$H$130)*$H$7)/A22taxstdlife))</f>
        <v>n/a</v>
      </c>
      <c r="BE756" s="164" t="str">
        <f>IF(A22taxstdlife="n/a","n/a",IF(BE$3&gt;(A22taxstdlife+$E756),((Input!$H$164+Input!$H$130)*$H$7)-SUM($H756:BD756),((Input!$H$164+Input!$H$130)*$H$7)/A22taxstdlife))</f>
        <v>n/a</v>
      </c>
      <c r="BF756" s="164" t="str">
        <f>IF(A22taxstdlife="n/a","n/a",IF(BF$3&gt;(A22taxstdlife+$E756),((Input!$H$164+Input!$H$130)*$H$7)-SUM($H756:BE756),((Input!$H$164+Input!$H$130)*$H$7)/A22taxstdlife))</f>
        <v>n/a</v>
      </c>
      <c r="BG756" s="164" t="str">
        <f>IF(A22taxstdlife="n/a","n/a",IF(BG$3&gt;(A22taxstdlife+$E756),((Input!$H$164+Input!$H$130)*$H$7)-SUM($H756:BF756),((Input!$H$164+Input!$H$130)*$H$7)/A22taxstdlife))</f>
        <v>n/a</v>
      </c>
      <c r="BH756" s="164" t="str">
        <f>IF(A22taxstdlife="n/a","n/a",IF(BH$3&gt;(A22taxstdlife+$E756),((Input!$H$164+Input!$H$130)*$H$7)-SUM($H756:BG756),((Input!$H$164+Input!$H$130)*$H$7)/A22taxstdlife))</f>
        <v>n/a</v>
      </c>
      <c r="BI756" s="164" t="str">
        <f>IF(A22taxstdlife="n/a","n/a",IF(BI$3&gt;(A22taxstdlife+$E756),((Input!$H$164+Input!$H$130)*$H$7)-SUM($H756:BH756),((Input!$H$164+Input!$H$130)*$H$7)/A22taxstdlife))</f>
        <v>n/a</v>
      </c>
      <c r="BJ756" s="18"/>
      <c r="BK756" s="18"/>
      <c r="BL756"/>
      <c r="BM756"/>
      <c r="BN756"/>
      <c r="BO756"/>
      <c r="BP756"/>
      <c r="BQ756"/>
      <c r="BR756"/>
      <c r="BS756"/>
      <c r="BT756"/>
      <c r="BU756"/>
      <c r="BV756"/>
      <c r="BW756"/>
      <c r="BX756"/>
      <c r="BY756"/>
      <c r="BZ756"/>
      <c r="CA756"/>
      <c r="CB756"/>
      <c r="CC756"/>
      <c r="CD756"/>
      <c r="CE756"/>
      <c r="CF756"/>
      <c r="CG756"/>
      <c r="CH756"/>
      <c r="CI756"/>
      <c r="CJ756"/>
      <c r="CK756"/>
      <c r="CL756"/>
      <c r="CM756"/>
      <c r="CN756"/>
      <c r="CO756"/>
      <c r="CP756"/>
      <c r="CQ756"/>
      <c r="CR756"/>
      <c r="CS756"/>
      <c r="CT756"/>
      <c r="CU756"/>
      <c r="CV756"/>
      <c r="CW756"/>
      <c r="CX756"/>
      <c r="CY756"/>
      <c r="CZ756"/>
      <c r="DA756"/>
      <c r="DB756"/>
      <c r="DC756"/>
      <c r="DD756"/>
      <c r="DE756"/>
      <c r="DF756"/>
      <c r="DG756"/>
      <c r="DH756"/>
      <c r="DI756"/>
      <c r="DJ756"/>
      <c r="DK756"/>
      <c r="DL756"/>
      <c r="DM756"/>
      <c r="DN756"/>
      <c r="DO756"/>
      <c r="DP756"/>
      <c r="DQ756"/>
      <c r="DR756"/>
      <c r="DS756"/>
      <c r="DT756"/>
      <c r="DU756"/>
      <c r="DV756"/>
      <c r="DW756"/>
      <c r="DX756"/>
      <c r="DY756"/>
      <c r="DZ756"/>
      <c r="EA756"/>
      <c r="EB756"/>
      <c r="EC756"/>
      <c r="ED756"/>
      <c r="EE756"/>
      <c r="EF756"/>
      <c r="EG756"/>
      <c r="EH756"/>
      <c r="EI756"/>
      <c r="EJ756"/>
      <c r="EK756"/>
      <c r="EL756"/>
      <c r="EM756"/>
      <c r="EN756"/>
      <c r="EO756"/>
      <c r="EP756"/>
      <c r="EQ756"/>
      <c r="ER756"/>
      <c r="ES756"/>
      <c r="ET756"/>
      <c r="EU756"/>
      <c r="EV756"/>
      <c r="EW756"/>
      <c r="EX756"/>
      <c r="EY756"/>
      <c r="EZ756"/>
      <c r="FA756"/>
      <c r="FB756"/>
      <c r="FC756"/>
      <c r="FD756"/>
      <c r="FE756"/>
      <c r="FF756"/>
      <c r="FG756"/>
      <c r="FH756"/>
      <c r="FI756"/>
      <c r="FJ756"/>
      <c r="FK756"/>
      <c r="FL756"/>
      <c r="FM756"/>
      <c r="FN756"/>
      <c r="FO756"/>
      <c r="FP756"/>
      <c r="FQ756"/>
      <c r="FR756"/>
      <c r="FS756"/>
      <c r="FT756"/>
      <c r="FU756"/>
      <c r="FV756"/>
      <c r="FW756"/>
      <c r="FX756"/>
      <c r="FY756"/>
      <c r="FZ756"/>
      <c r="GA756"/>
      <c r="GB756"/>
      <c r="GC756"/>
      <c r="GD756"/>
      <c r="GE756"/>
      <c r="GF756"/>
      <c r="GG756"/>
      <c r="GH756"/>
      <c r="GI756"/>
      <c r="GJ756"/>
      <c r="GK756"/>
      <c r="GL756"/>
      <c r="GM756"/>
      <c r="GN756"/>
      <c r="GO756"/>
      <c r="GP756"/>
      <c r="GQ756"/>
      <c r="GR756"/>
      <c r="GS756"/>
      <c r="GT756"/>
      <c r="GU756"/>
      <c r="GV756"/>
      <c r="GW756"/>
      <c r="GX756"/>
      <c r="GY756"/>
      <c r="GZ756"/>
      <c r="HA756"/>
      <c r="HB756"/>
      <c r="HC756"/>
      <c r="HD756"/>
      <c r="HE756"/>
      <c r="HF756"/>
      <c r="HG756"/>
      <c r="HH756"/>
      <c r="HI756"/>
      <c r="HJ756"/>
      <c r="HK756"/>
      <c r="HL756"/>
      <c r="HM756"/>
      <c r="HN756"/>
      <c r="HO756"/>
      <c r="HP756"/>
      <c r="HQ756"/>
      <c r="HR756"/>
      <c r="HS756"/>
      <c r="HT756"/>
      <c r="HU756"/>
      <c r="HV756"/>
      <c r="HW756"/>
      <c r="HX756"/>
      <c r="HY756"/>
      <c r="HZ756"/>
      <c r="IA756"/>
      <c r="IB756"/>
      <c r="IC756"/>
      <c r="ID756"/>
      <c r="IE756"/>
      <c r="IF756"/>
      <c r="IG756"/>
      <c r="IH756"/>
      <c r="II756"/>
      <c r="IJ756"/>
      <c r="IK756"/>
      <c r="IL756"/>
      <c r="IM756"/>
      <c r="IN756"/>
      <c r="IO756"/>
      <c r="IP756"/>
      <c r="IQ756"/>
      <c r="IR756"/>
      <c r="IS756"/>
      <c r="IT756"/>
      <c r="IU756"/>
      <c r="IV756"/>
    </row>
    <row r="757" spans="1:256" s="5" customFormat="1" hidden="1" outlineLevel="2" x14ac:dyDescent="0.2">
      <c r="A757" s="18"/>
      <c r="B757" s="18"/>
      <c r="C757" s="36"/>
      <c r="D757" s="485"/>
      <c r="E757" s="283">
        <v>3</v>
      </c>
      <c r="F757" s="38"/>
      <c r="G757" s="306"/>
      <c r="H757" s="308"/>
      <c r="I757" s="307"/>
      <c r="J757" s="164" t="str">
        <f>IF(A22taxstdlife="n/a","n/a",IF(J$3&gt;(A22taxstdlife+$E757),((Input!$I$164+Input!$I$130)*$I$7)-SUM($I757:I757),((Input!$I$164+Input!$I$130)*$I$7)/A22taxstdlife))</f>
        <v>n/a</v>
      </c>
      <c r="K757" s="164" t="str">
        <f>IF(A22taxstdlife="n/a","n/a",IF(K$3&gt;(A22taxstdlife+$E757),((Input!$I$164+Input!$I$130)*$I$7)-SUM($I757:J757),((Input!$I$164+Input!$I$130)*$I$7)/A22taxstdlife))</f>
        <v>n/a</v>
      </c>
      <c r="L757" s="164" t="str">
        <f>IF(A22taxstdlife="n/a","n/a",IF(L$3&gt;(A22taxstdlife+$E757),((Input!$I$164+Input!$I$130)*$I$7)-SUM($I757:K757),((Input!$I$164+Input!$I$130)*$I$7)/A22taxstdlife))</f>
        <v>n/a</v>
      </c>
      <c r="M757" s="164" t="str">
        <f>IF(A22taxstdlife="n/a","n/a",IF(M$3&gt;(A22taxstdlife+$E757),((Input!$I$164+Input!$I$130)*$I$7)-SUM($I757:L757),((Input!$I$164+Input!$I$130)*$I$7)/A22taxstdlife))</f>
        <v>n/a</v>
      </c>
      <c r="N757" s="164" t="str">
        <f>IF(A22taxstdlife="n/a","n/a",IF(N$3&gt;(A22taxstdlife+$E757),((Input!$I$164+Input!$I$130)*$I$7)-SUM($I757:M757),((Input!$I$164+Input!$I$130)*$I$7)/A22taxstdlife))</f>
        <v>n/a</v>
      </c>
      <c r="O757" s="164" t="str">
        <f>IF(A22taxstdlife="n/a","n/a",IF(O$3&gt;(A22taxstdlife+$E757),((Input!$I$164+Input!$I$130)*$I$7)-SUM($I757:N757),((Input!$I$164+Input!$I$130)*$I$7)/A22taxstdlife))</f>
        <v>n/a</v>
      </c>
      <c r="P757" s="164" t="str">
        <f>IF(A22taxstdlife="n/a","n/a",IF(P$3&gt;(A22taxstdlife+$E757),((Input!$I$164+Input!$I$130)*$I$7)-SUM($I757:O757),((Input!$I$164+Input!$I$130)*$I$7)/A22taxstdlife))</f>
        <v>n/a</v>
      </c>
      <c r="Q757" s="164" t="str">
        <f>IF(A22taxstdlife="n/a","n/a",IF(Q$3&gt;(A22taxstdlife+$E757),((Input!$I$164+Input!$I$130)*$I$7)-SUM($I757:P757),((Input!$I$164+Input!$I$130)*$I$7)/A22taxstdlife))</f>
        <v>n/a</v>
      </c>
      <c r="R757" s="164" t="str">
        <f>IF(A22taxstdlife="n/a","n/a",IF(R$3&gt;(A22taxstdlife+$E757),((Input!$I$164+Input!$I$130)*$I$7)-SUM($I757:Q757),((Input!$I$164+Input!$I$130)*$I$7)/A22taxstdlife))</f>
        <v>n/a</v>
      </c>
      <c r="S757" s="164" t="str">
        <f>IF(A22taxstdlife="n/a","n/a",IF(S$3&gt;(A22taxstdlife+$E757),((Input!$I$164+Input!$I$130)*$I$7)-SUM($I757:R757),((Input!$I$164+Input!$I$130)*$I$7)/A22taxstdlife))</f>
        <v>n/a</v>
      </c>
      <c r="T757" s="164" t="str">
        <f>IF(A22taxstdlife="n/a","n/a",IF(T$3&gt;(A22taxstdlife+$E757),((Input!$I$164+Input!$I$130)*$I$7)-SUM($I757:S757),((Input!$I$164+Input!$I$130)*$I$7)/A22taxstdlife))</f>
        <v>n/a</v>
      </c>
      <c r="U757" s="164" t="str">
        <f>IF(A22taxstdlife="n/a","n/a",IF(U$3&gt;(A22taxstdlife+$E757),((Input!$I$164+Input!$I$130)*$I$7)-SUM($I757:T757),((Input!$I$164+Input!$I$130)*$I$7)/A22taxstdlife))</f>
        <v>n/a</v>
      </c>
      <c r="V757" s="164" t="str">
        <f>IF(A22taxstdlife="n/a","n/a",IF(V$3&gt;(A22taxstdlife+$E757),((Input!$I$164+Input!$I$130)*$I$7)-SUM($I757:U757),((Input!$I$164+Input!$I$130)*$I$7)/A22taxstdlife))</f>
        <v>n/a</v>
      </c>
      <c r="W757" s="164" t="str">
        <f>IF(A22taxstdlife="n/a","n/a",IF(W$3&gt;(A22taxstdlife+$E757),((Input!$I$164+Input!$I$130)*$I$7)-SUM($I757:V757),((Input!$I$164+Input!$I$130)*$I$7)/A22taxstdlife))</f>
        <v>n/a</v>
      </c>
      <c r="X757" s="164" t="str">
        <f>IF(A22taxstdlife="n/a","n/a",IF(X$3&gt;(A22taxstdlife+$E757),((Input!$I$164+Input!$I$130)*$I$7)-SUM($I757:W757),((Input!$I$164+Input!$I$130)*$I$7)/A22taxstdlife))</f>
        <v>n/a</v>
      </c>
      <c r="Y757" s="164" t="str">
        <f>IF(A22taxstdlife="n/a","n/a",IF(Y$3&gt;(A22taxstdlife+$E757),((Input!$I$164+Input!$I$130)*$I$7)-SUM($I757:X757),((Input!$I$164+Input!$I$130)*$I$7)/A22taxstdlife))</f>
        <v>n/a</v>
      </c>
      <c r="Z757" s="164" t="str">
        <f>IF(A22taxstdlife="n/a","n/a",IF(Z$3&gt;(A22taxstdlife+$E757),((Input!$I$164+Input!$I$130)*$I$7)-SUM($I757:Y757),((Input!$I$164+Input!$I$130)*$I$7)/A22taxstdlife))</f>
        <v>n/a</v>
      </c>
      <c r="AA757" s="164" t="str">
        <f>IF(A22taxstdlife="n/a","n/a",IF(AA$3&gt;(A22taxstdlife+$E757),((Input!$I$164+Input!$I$130)*$I$7)-SUM($I757:Z757),((Input!$I$164+Input!$I$130)*$I$7)/A22taxstdlife))</f>
        <v>n/a</v>
      </c>
      <c r="AB757" s="164" t="str">
        <f>IF(A22taxstdlife="n/a","n/a",IF(AB$3&gt;(A22taxstdlife+$E757),((Input!$I$164+Input!$I$130)*$I$7)-SUM($I757:AA757),((Input!$I$164+Input!$I$130)*$I$7)/A22taxstdlife))</f>
        <v>n/a</v>
      </c>
      <c r="AC757" s="164" t="str">
        <f>IF(A22taxstdlife="n/a","n/a",IF(AC$3&gt;(A22taxstdlife+$E757),((Input!$I$164+Input!$I$130)*$I$7)-SUM($I757:AB757),((Input!$I$164+Input!$I$130)*$I$7)/A22taxstdlife))</f>
        <v>n/a</v>
      </c>
      <c r="AD757" s="164" t="str">
        <f>IF(A22taxstdlife="n/a","n/a",IF(AD$3&gt;(A22taxstdlife+$E757),((Input!$I$164+Input!$I$130)*$I$7)-SUM($I757:AC757),((Input!$I$164+Input!$I$130)*$I$7)/A22taxstdlife))</f>
        <v>n/a</v>
      </c>
      <c r="AE757" s="164" t="str">
        <f>IF(A22taxstdlife="n/a","n/a",IF(AE$3&gt;(A22taxstdlife+$E757),((Input!$I$164+Input!$I$130)*$I$7)-SUM($I757:AD757),((Input!$I$164+Input!$I$130)*$I$7)/A22taxstdlife))</f>
        <v>n/a</v>
      </c>
      <c r="AF757" s="164" t="str">
        <f>IF(A22taxstdlife="n/a","n/a",IF(AF$3&gt;(A22taxstdlife+$E757),((Input!$I$164+Input!$I$130)*$I$7)-SUM($I757:AE757),((Input!$I$164+Input!$I$130)*$I$7)/A22taxstdlife))</f>
        <v>n/a</v>
      </c>
      <c r="AG757" s="164" t="str">
        <f>IF(A22taxstdlife="n/a","n/a",IF(AG$3&gt;(A22taxstdlife+$E757),((Input!$I$164+Input!$I$130)*$I$7)-SUM($I757:AF757),((Input!$I$164+Input!$I$130)*$I$7)/A22taxstdlife))</f>
        <v>n/a</v>
      </c>
      <c r="AH757" s="164" t="str">
        <f>IF(A22taxstdlife="n/a","n/a",IF(AH$3&gt;(A22taxstdlife+$E757),((Input!$I$164+Input!$I$130)*$I$7)-SUM($I757:AG757),((Input!$I$164+Input!$I$130)*$I$7)/A22taxstdlife))</f>
        <v>n/a</v>
      </c>
      <c r="AI757" s="164" t="str">
        <f>IF(A22taxstdlife="n/a","n/a",IF(AI$3&gt;(A22taxstdlife+$E757),((Input!$I$164+Input!$I$130)*$I$7)-SUM($I757:AH757),((Input!$I$164+Input!$I$130)*$I$7)/A22taxstdlife))</f>
        <v>n/a</v>
      </c>
      <c r="AJ757" s="164" t="str">
        <f>IF(A22taxstdlife="n/a","n/a",IF(AJ$3&gt;(A22taxstdlife+$E757),((Input!$I$164+Input!$I$130)*$I$7)-SUM($I757:AI757),((Input!$I$164+Input!$I$130)*$I$7)/A22taxstdlife))</f>
        <v>n/a</v>
      </c>
      <c r="AK757" s="164" t="str">
        <f>IF(A22taxstdlife="n/a","n/a",IF(AK$3&gt;(A22taxstdlife+$E757),((Input!$I$164+Input!$I$130)*$I$7)-SUM($I757:AJ757),((Input!$I$164+Input!$I$130)*$I$7)/A22taxstdlife))</f>
        <v>n/a</v>
      </c>
      <c r="AL757" s="164" t="str">
        <f>IF(A22taxstdlife="n/a","n/a",IF(AL$3&gt;(A22taxstdlife+$E757),((Input!$I$164+Input!$I$130)*$I$7)-SUM($I757:AK757),((Input!$I$164+Input!$I$130)*$I$7)/A22taxstdlife))</f>
        <v>n/a</v>
      </c>
      <c r="AM757" s="164" t="str">
        <f>IF(A22taxstdlife="n/a","n/a",IF(AM$3&gt;(A22taxstdlife+$E757),((Input!$I$164+Input!$I$130)*$I$7)-SUM($I757:AL757),((Input!$I$164+Input!$I$130)*$I$7)/A22taxstdlife))</f>
        <v>n/a</v>
      </c>
      <c r="AN757" s="164" t="str">
        <f>IF(A22taxstdlife="n/a","n/a",IF(AN$3&gt;(A22taxstdlife+$E757),((Input!$I$164+Input!$I$130)*$I$7)-SUM($I757:AM757),((Input!$I$164+Input!$I$130)*$I$7)/A22taxstdlife))</f>
        <v>n/a</v>
      </c>
      <c r="AO757" s="164" t="str">
        <f>IF(A22taxstdlife="n/a","n/a",IF(AO$3&gt;(A22taxstdlife+$E757),((Input!$I$164+Input!$I$130)*$I$7)-SUM($I757:AN757),((Input!$I$164+Input!$I$130)*$I$7)/A22taxstdlife))</f>
        <v>n/a</v>
      </c>
      <c r="AP757" s="164" t="str">
        <f>IF(A22taxstdlife="n/a","n/a",IF(AP$3&gt;(A22taxstdlife+$E757),((Input!$I$164+Input!$I$130)*$I$7)-SUM($I757:AO757),((Input!$I$164+Input!$I$130)*$I$7)/A22taxstdlife))</f>
        <v>n/a</v>
      </c>
      <c r="AQ757" s="164" t="str">
        <f>IF(A22taxstdlife="n/a","n/a",IF(AQ$3&gt;(A22taxstdlife+$E757),((Input!$I$164+Input!$I$130)*$I$7)-SUM($I757:AP757),((Input!$I$164+Input!$I$130)*$I$7)/A22taxstdlife))</f>
        <v>n/a</v>
      </c>
      <c r="AR757" s="164" t="str">
        <f>IF(A22taxstdlife="n/a","n/a",IF(AR$3&gt;(A22taxstdlife+$E757),((Input!$I$164+Input!$I$130)*$I$7)-SUM($I757:AQ757),((Input!$I$164+Input!$I$130)*$I$7)/A22taxstdlife))</f>
        <v>n/a</v>
      </c>
      <c r="AS757" s="164" t="str">
        <f>IF(A22taxstdlife="n/a","n/a",IF(AS$3&gt;(A22taxstdlife+$E757),((Input!$I$164+Input!$I$130)*$I$7)-SUM($I757:AR757),((Input!$I$164+Input!$I$130)*$I$7)/A22taxstdlife))</f>
        <v>n/a</v>
      </c>
      <c r="AT757" s="164" t="str">
        <f>IF(A22taxstdlife="n/a","n/a",IF(AT$3&gt;(A22taxstdlife+$E757),((Input!$I$164+Input!$I$130)*$I$7)-SUM($I757:AS757),((Input!$I$164+Input!$I$130)*$I$7)/A22taxstdlife))</f>
        <v>n/a</v>
      </c>
      <c r="AU757" s="164" t="str">
        <f>IF(A22taxstdlife="n/a","n/a",IF(AU$3&gt;(A22taxstdlife+$E757),((Input!$I$164+Input!$I$130)*$I$7)-SUM($I757:AT757),((Input!$I$164+Input!$I$130)*$I$7)/A22taxstdlife))</f>
        <v>n/a</v>
      </c>
      <c r="AV757" s="164" t="str">
        <f>IF(A22taxstdlife="n/a","n/a",IF(AV$3&gt;(A22taxstdlife+$E757),((Input!$I$164+Input!$I$130)*$I$7)-SUM($I757:AU757),((Input!$I$164+Input!$I$130)*$I$7)/A22taxstdlife))</f>
        <v>n/a</v>
      </c>
      <c r="AW757" s="164" t="str">
        <f>IF(A22taxstdlife="n/a","n/a",IF(AW$3&gt;(A22taxstdlife+$E757),((Input!$I$164+Input!$I$130)*$I$7)-SUM($I757:AV757),((Input!$I$164+Input!$I$130)*$I$7)/A22taxstdlife))</f>
        <v>n/a</v>
      </c>
      <c r="AX757" s="164" t="str">
        <f>IF(A22taxstdlife="n/a","n/a",IF(AX$3&gt;(A22taxstdlife+$E757),((Input!$I$164+Input!$I$130)*$I$7)-SUM($I757:AW757),((Input!$I$164+Input!$I$130)*$I$7)/A22taxstdlife))</f>
        <v>n/a</v>
      </c>
      <c r="AY757" s="164" t="str">
        <f>IF(A22taxstdlife="n/a","n/a",IF(AY$3&gt;(A22taxstdlife+$E757),((Input!$I$164+Input!$I$130)*$I$7)-SUM($I757:AX757),((Input!$I$164+Input!$I$130)*$I$7)/A22taxstdlife))</f>
        <v>n/a</v>
      </c>
      <c r="AZ757" s="164" t="str">
        <f>IF(A22taxstdlife="n/a","n/a",IF(AZ$3&gt;(A22taxstdlife+$E757),((Input!$I$164+Input!$I$130)*$I$7)-SUM($I757:AY757),((Input!$I$164+Input!$I$130)*$I$7)/A22taxstdlife))</f>
        <v>n/a</v>
      </c>
      <c r="BA757" s="164" t="str">
        <f>IF(A22taxstdlife="n/a","n/a",IF(BA$3&gt;(A22taxstdlife+$E757),((Input!$I$164+Input!$I$130)*$I$7)-SUM($I757:AZ757),((Input!$I$164+Input!$I$130)*$I$7)/A22taxstdlife))</f>
        <v>n/a</v>
      </c>
      <c r="BB757" s="164" t="str">
        <f>IF(A22taxstdlife="n/a","n/a",IF(BB$3&gt;(A22taxstdlife+$E757),((Input!$I$164+Input!$I$130)*$I$7)-SUM($I757:BA757),((Input!$I$164+Input!$I$130)*$I$7)/A22taxstdlife))</f>
        <v>n/a</v>
      </c>
      <c r="BC757" s="164" t="str">
        <f>IF(A22taxstdlife="n/a","n/a",IF(BC$3&gt;(A22taxstdlife+$E757),((Input!$I$164+Input!$I$130)*$I$7)-SUM($I757:BB757),((Input!$I$164+Input!$I$130)*$I$7)/A22taxstdlife))</f>
        <v>n/a</v>
      </c>
      <c r="BD757" s="164" t="str">
        <f>IF(A22taxstdlife="n/a","n/a",IF(BD$3&gt;(A22taxstdlife+$E757),((Input!$I$164+Input!$I$130)*$I$7)-SUM($I757:BC757),((Input!$I$164+Input!$I$130)*$I$7)/A22taxstdlife))</f>
        <v>n/a</v>
      </c>
      <c r="BE757" s="164" t="str">
        <f>IF(A22taxstdlife="n/a","n/a",IF(BE$3&gt;(A22taxstdlife+$E757),((Input!$I$164+Input!$I$130)*$I$7)-SUM($I757:BD757),((Input!$I$164+Input!$I$130)*$I$7)/A22taxstdlife))</f>
        <v>n/a</v>
      </c>
      <c r="BF757" s="164" t="str">
        <f>IF(A22taxstdlife="n/a","n/a",IF(BF$3&gt;(A22taxstdlife+$E757),((Input!$I$164+Input!$I$130)*$I$7)-SUM($I757:BE757),((Input!$I$164+Input!$I$130)*$I$7)/A22taxstdlife))</f>
        <v>n/a</v>
      </c>
      <c r="BG757" s="164" t="str">
        <f>IF(A22taxstdlife="n/a","n/a",IF(BG$3&gt;(A22taxstdlife+$E757),((Input!$I$164+Input!$I$130)*$I$7)-SUM($I757:BF757),((Input!$I$164+Input!$I$130)*$I$7)/A22taxstdlife))</f>
        <v>n/a</v>
      </c>
      <c r="BH757" s="164" t="str">
        <f>IF(A22taxstdlife="n/a","n/a",IF(BH$3&gt;(A22taxstdlife+$E757),((Input!$I$164+Input!$I$130)*$I$7)-SUM($I757:BG757),((Input!$I$164+Input!$I$130)*$I$7)/A22taxstdlife))</f>
        <v>n/a</v>
      </c>
      <c r="BI757" s="164" t="str">
        <f>IF(A22taxstdlife="n/a","n/a",IF(BI$3&gt;(A22taxstdlife+$E757),((Input!$I$164+Input!$I$130)*$I$7)-SUM($I757:BH757),((Input!$I$164+Input!$I$130)*$I$7)/A22taxstdlife))</f>
        <v>n/a</v>
      </c>
      <c r="BJ757" s="164"/>
      <c r="BK757" s="18"/>
      <c r="BL757"/>
      <c r="BM757"/>
      <c r="BN757"/>
      <c r="BO757"/>
      <c r="BP757"/>
      <c r="BQ757"/>
      <c r="BR757"/>
      <c r="BS757"/>
      <c r="BT757"/>
      <c r="BU757"/>
      <c r="BV757"/>
      <c r="BW757"/>
      <c r="BX757"/>
      <c r="BY757"/>
      <c r="BZ757"/>
      <c r="CA757"/>
      <c r="CB757"/>
      <c r="CC757"/>
      <c r="CD757"/>
      <c r="CE757"/>
      <c r="CF757"/>
      <c r="CG757"/>
      <c r="CH757"/>
      <c r="CI757"/>
      <c r="CJ757"/>
      <c r="CK757"/>
      <c r="CL757"/>
      <c r="CM757"/>
      <c r="CN757"/>
      <c r="CO757"/>
      <c r="CP757"/>
      <c r="CQ757"/>
      <c r="CR757"/>
      <c r="CS757"/>
      <c r="CT757"/>
      <c r="CU757"/>
      <c r="CV757"/>
      <c r="CW757"/>
      <c r="CX757"/>
      <c r="CY757"/>
      <c r="CZ757"/>
      <c r="DA757"/>
      <c r="DB757"/>
      <c r="DC757"/>
      <c r="DD757"/>
      <c r="DE757"/>
      <c r="DF757"/>
      <c r="DG757"/>
      <c r="DH757"/>
      <c r="DI757"/>
      <c r="DJ757"/>
      <c r="DK757"/>
      <c r="DL757"/>
      <c r="DM757"/>
      <c r="DN757"/>
      <c r="DO757"/>
      <c r="DP757"/>
      <c r="DQ757"/>
      <c r="DR757"/>
      <c r="DS757"/>
      <c r="DT757"/>
      <c r="DU757"/>
      <c r="DV757"/>
      <c r="DW757"/>
      <c r="DX757"/>
      <c r="DY757"/>
      <c r="DZ757"/>
      <c r="EA757"/>
      <c r="EB757"/>
      <c r="EC757"/>
      <c r="ED757"/>
      <c r="EE757"/>
      <c r="EF757"/>
      <c r="EG757"/>
      <c r="EH757"/>
      <c r="EI757"/>
      <c r="EJ757"/>
      <c r="EK757"/>
      <c r="EL757"/>
      <c r="EM757"/>
      <c r="EN757"/>
      <c r="EO757"/>
      <c r="EP757"/>
      <c r="EQ757"/>
      <c r="ER757"/>
      <c r="ES757"/>
      <c r="ET757"/>
      <c r="EU757"/>
      <c r="EV757"/>
      <c r="EW757"/>
      <c r="EX757"/>
      <c r="EY757"/>
      <c r="EZ757"/>
      <c r="FA757"/>
      <c r="FB757"/>
      <c r="FC757"/>
      <c r="FD757"/>
      <c r="FE757"/>
      <c r="FF757"/>
      <c r="FG757"/>
      <c r="FH757"/>
      <c r="FI757"/>
      <c r="FJ757"/>
      <c r="FK757"/>
      <c r="FL757"/>
      <c r="FM757"/>
      <c r="FN757"/>
      <c r="FO757"/>
      <c r="FP757"/>
      <c r="FQ757"/>
      <c r="FR757"/>
      <c r="FS757"/>
      <c r="FT757"/>
      <c r="FU757"/>
      <c r="FV757"/>
      <c r="FW757"/>
      <c r="FX757"/>
      <c r="FY757"/>
      <c r="FZ757"/>
      <c r="GA757"/>
      <c r="GB757"/>
      <c r="GC757"/>
      <c r="GD757"/>
      <c r="GE757"/>
      <c r="GF757"/>
      <c r="GG757"/>
      <c r="GH757"/>
      <c r="GI757"/>
      <c r="GJ757"/>
      <c r="GK757"/>
      <c r="GL757"/>
      <c r="GM757"/>
      <c r="GN757"/>
      <c r="GO757"/>
      <c r="GP757"/>
      <c r="GQ757"/>
      <c r="GR757"/>
      <c r="GS757"/>
      <c r="GT757"/>
      <c r="GU757"/>
      <c r="GV757"/>
      <c r="GW757"/>
      <c r="GX757"/>
      <c r="GY757"/>
      <c r="GZ757"/>
      <c r="HA757"/>
      <c r="HB757"/>
      <c r="HC757"/>
      <c r="HD757"/>
      <c r="HE757"/>
      <c r="HF757"/>
      <c r="HG757"/>
      <c r="HH757"/>
      <c r="HI757"/>
      <c r="HJ757"/>
      <c r="HK757"/>
      <c r="HL757"/>
      <c r="HM757"/>
      <c r="HN757"/>
      <c r="HO757"/>
      <c r="HP757"/>
      <c r="HQ757"/>
      <c r="HR757"/>
      <c r="HS757"/>
      <c r="HT757"/>
      <c r="HU757"/>
      <c r="HV757"/>
      <c r="HW757"/>
      <c r="HX757"/>
      <c r="HY757"/>
      <c r="HZ757"/>
      <c r="IA757"/>
      <c r="IB757"/>
      <c r="IC757"/>
      <c r="ID757"/>
      <c r="IE757"/>
      <c r="IF757"/>
      <c r="IG757"/>
      <c r="IH757"/>
      <c r="II757"/>
      <c r="IJ757"/>
      <c r="IK757"/>
      <c r="IL757"/>
      <c r="IM757"/>
      <c r="IN757"/>
      <c r="IO757"/>
      <c r="IP757"/>
      <c r="IQ757"/>
      <c r="IR757"/>
      <c r="IS757"/>
      <c r="IT757"/>
      <c r="IU757"/>
      <c r="IV757"/>
    </row>
    <row r="758" spans="1:256" s="5" customFormat="1" hidden="1" outlineLevel="2" x14ac:dyDescent="0.2">
      <c r="A758" s="18"/>
      <c r="B758" s="18"/>
      <c r="C758" s="36"/>
      <c r="D758" s="485"/>
      <c r="E758" s="283">
        <v>4</v>
      </c>
      <c r="F758" s="38"/>
      <c r="G758" s="306"/>
      <c r="H758" s="308"/>
      <c r="I758" s="308"/>
      <c r="J758" s="307"/>
      <c r="K758" s="164" t="str">
        <f>IF(A22taxstdlife="n/a","n/a",IF(K$3&gt;(A22taxstdlife+$E758),((Input!$J$164+Input!$J$130)*$J$7)-SUM($J758:J758),((Input!$J$164+Input!$J$130)*$J$7)/A22taxstdlife))</f>
        <v>n/a</v>
      </c>
      <c r="L758" s="164" t="str">
        <f>IF(A22taxstdlife="n/a","n/a",IF(L$3&gt;(A22taxstdlife+$E758),((Input!$J$164+Input!$J$130)*$J$7)-SUM($J758:K758),((Input!$J$164+Input!$J$130)*$J$7)/A22taxstdlife))</f>
        <v>n/a</v>
      </c>
      <c r="M758" s="164" t="str">
        <f>IF(A22taxstdlife="n/a","n/a",IF(M$3&gt;(A22taxstdlife+$E758),((Input!$J$164+Input!$J$130)*$J$7)-SUM($J758:L758),((Input!$J$164+Input!$J$130)*$J$7)/A22taxstdlife))</f>
        <v>n/a</v>
      </c>
      <c r="N758" s="164" t="str">
        <f>IF(A22taxstdlife="n/a","n/a",IF(N$3&gt;(A22taxstdlife+$E758),((Input!$J$164+Input!$J$130)*$J$7)-SUM($J758:M758),((Input!$J$164+Input!$J$130)*$J$7)/A22taxstdlife))</f>
        <v>n/a</v>
      </c>
      <c r="O758" s="164" t="str">
        <f>IF(A22taxstdlife="n/a","n/a",IF(O$3&gt;(A22taxstdlife+$E758),((Input!$J$164+Input!$J$130)*$J$7)-SUM($J758:N758),((Input!$J$164+Input!$J$130)*$J$7)/A22taxstdlife))</f>
        <v>n/a</v>
      </c>
      <c r="P758" s="164" t="str">
        <f>IF(A22taxstdlife="n/a","n/a",IF(P$3&gt;(A22taxstdlife+$E758),((Input!$J$164+Input!$J$130)*$J$7)-SUM($J758:O758),((Input!$J$164+Input!$J$130)*$J$7)/A22taxstdlife))</f>
        <v>n/a</v>
      </c>
      <c r="Q758" s="164" t="str">
        <f>IF(A22taxstdlife="n/a","n/a",IF(Q$3&gt;(A22taxstdlife+$E758),((Input!$J$164+Input!$J$130)*$J$7)-SUM($J758:P758),((Input!$J$164+Input!$J$130)*$J$7)/A22taxstdlife))</f>
        <v>n/a</v>
      </c>
      <c r="R758" s="164" t="str">
        <f>IF(A22taxstdlife="n/a","n/a",IF(R$3&gt;(A22taxstdlife+$E758),((Input!$J$164+Input!$J$130)*$J$7)-SUM($J758:Q758),((Input!$J$164+Input!$J$130)*$J$7)/A22taxstdlife))</f>
        <v>n/a</v>
      </c>
      <c r="S758" s="164" t="str">
        <f>IF(A22taxstdlife="n/a","n/a",IF(S$3&gt;(A22taxstdlife+$E758),((Input!$J$164+Input!$J$130)*$J$7)-SUM($J758:R758),((Input!$J$164+Input!$J$130)*$J$7)/A22taxstdlife))</f>
        <v>n/a</v>
      </c>
      <c r="T758" s="164" t="str">
        <f>IF(A22taxstdlife="n/a","n/a",IF(T$3&gt;(A22taxstdlife+$E758),((Input!$J$164+Input!$J$130)*$J$7)-SUM($J758:S758),((Input!$J$164+Input!$J$130)*$J$7)/A22taxstdlife))</f>
        <v>n/a</v>
      </c>
      <c r="U758" s="164" t="str">
        <f>IF(A22taxstdlife="n/a","n/a",IF(U$3&gt;(A22taxstdlife+$E758),((Input!$J$164+Input!$J$130)*$J$7)-SUM($J758:T758),((Input!$J$164+Input!$J$130)*$J$7)/A22taxstdlife))</f>
        <v>n/a</v>
      </c>
      <c r="V758" s="164" t="str">
        <f>IF(A22taxstdlife="n/a","n/a",IF(V$3&gt;(A22taxstdlife+$E758),((Input!$J$164+Input!$J$130)*$J$7)-SUM($J758:U758),((Input!$J$164+Input!$J$130)*$J$7)/A22taxstdlife))</f>
        <v>n/a</v>
      </c>
      <c r="W758" s="164" t="str">
        <f>IF(A22taxstdlife="n/a","n/a",IF(W$3&gt;(A22taxstdlife+$E758),((Input!$J$164+Input!$J$130)*$J$7)-SUM($J758:V758),((Input!$J$164+Input!$J$130)*$J$7)/A22taxstdlife))</f>
        <v>n/a</v>
      </c>
      <c r="X758" s="164" t="str">
        <f>IF(A22taxstdlife="n/a","n/a",IF(X$3&gt;(A22taxstdlife+$E758),((Input!$J$164+Input!$J$130)*$J$7)-SUM($J758:W758),((Input!$J$164+Input!$J$130)*$J$7)/A22taxstdlife))</f>
        <v>n/a</v>
      </c>
      <c r="Y758" s="164" t="str">
        <f>IF(A22taxstdlife="n/a","n/a",IF(Y$3&gt;(A22taxstdlife+$E758),((Input!$J$164+Input!$J$130)*$J$7)-SUM($J758:X758),((Input!$J$164+Input!$J$130)*$J$7)/A22taxstdlife))</f>
        <v>n/a</v>
      </c>
      <c r="Z758" s="164" t="str">
        <f>IF(A22taxstdlife="n/a","n/a",IF(Z$3&gt;(A22taxstdlife+$E758),((Input!$J$164+Input!$J$130)*$J$7)-SUM($J758:Y758),((Input!$J$164+Input!$J$130)*$J$7)/A22taxstdlife))</f>
        <v>n/a</v>
      </c>
      <c r="AA758" s="164" t="str">
        <f>IF(A22taxstdlife="n/a","n/a",IF(AA$3&gt;(A22taxstdlife+$E758),((Input!$J$164+Input!$J$130)*$J$7)-SUM($J758:Z758),((Input!$J$164+Input!$J$130)*$J$7)/A22taxstdlife))</f>
        <v>n/a</v>
      </c>
      <c r="AB758" s="164" t="str">
        <f>IF(A22taxstdlife="n/a","n/a",IF(AB$3&gt;(A22taxstdlife+$E758),((Input!$J$164+Input!$J$130)*$J$7)-SUM($J758:AA758),((Input!$J$164+Input!$J$130)*$J$7)/A22taxstdlife))</f>
        <v>n/a</v>
      </c>
      <c r="AC758" s="164" t="str">
        <f>IF(A22taxstdlife="n/a","n/a",IF(AC$3&gt;(A22taxstdlife+$E758),((Input!$J$164+Input!$J$130)*$J$7)-SUM($J758:AB758),((Input!$J$164+Input!$J$130)*$J$7)/A22taxstdlife))</f>
        <v>n/a</v>
      </c>
      <c r="AD758" s="164" t="str">
        <f>IF(A22taxstdlife="n/a","n/a",IF(AD$3&gt;(A22taxstdlife+$E758),((Input!$J$164+Input!$J$130)*$J$7)-SUM($J758:AC758),((Input!$J$164+Input!$J$130)*$J$7)/A22taxstdlife))</f>
        <v>n/a</v>
      </c>
      <c r="AE758" s="164" t="str">
        <f>IF(A22taxstdlife="n/a","n/a",IF(AE$3&gt;(A22taxstdlife+$E758),((Input!$J$164+Input!$J$130)*$J$7)-SUM($J758:AD758),((Input!$J$164+Input!$J$130)*$J$7)/A22taxstdlife))</f>
        <v>n/a</v>
      </c>
      <c r="AF758" s="164" t="str">
        <f>IF(A22taxstdlife="n/a","n/a",IF(AF$3&gt;(A22taxstdlife+$E758),((Input!$J$164+Input!$J$130)*$J$7)-SUM($J758:AE758),((Input!$J$164+Input!$J$130)*$J$7)/A22taxstdlife))</f>
        <v>n/a</v>
      </c>
      <c r="AG758" s="164" t="str">
        <f>IF(A22taxstdlife="n/a","n/a",IF(AG$3&gt;(A22taxstdlife+$E758),((Input!$J$164+Input!$J$130)*$J$7)-SUM($J758:AF758),((Input!$J$164+Input!$J$130)*$J$7)/A22taxstdlife))</f>
        <v>n/a</v>
      </c>
      <c r="AH758" s="164" t="str">
        <f>IF(A22taxstdlife="n/a","n/a",IF(AH$3&gt;(A22taxstdlife+$E758),((Input!$J$164+Input!$J$130)*$J$7)-SUM($J758:AG758),((Input!$J$164+Input!$J$130)*$J$7)/A22taxstdlife))</f>
        <v>n/a</v>
      </c>
      <c r="AI758" s="164" t="str">
        <f>IF(A22taxstdlife="n/a","n/a",IF(AI$3&gt;(A22taxstdlife+$E758),((Input!$J$164+Input!$J$130)*$J$7)-SUM($J758:AH758),((Input!$J$164+Input!$J$130)*$J$7)/A22taxstdlife))</f>
        <v>n/a</v>
      </c>
      <c r="AJ758" s="164" t="str">
        <f>IF(A22taxstdlife="n/a","n/a",IF(AJ$3&gt;(A22taxstdlife+$E758),((Input!$J$164+Input!$J$130)*$J$7)-SUM($J758:AI758),((Input!$J$164+Input!$J$130)*$J$7)/A22taxstdlife))</f>
        <v>n/a</v>
      </c>
      <c r="AK758" s="164" t="str">
        <f>IF(A22taxstdlife="n/a","n/a",IF(AK$3&gt;(A22taxstdlife+$E758),((Input!$J$164+Input!$J$130)*$J$7)-SUM($J758:AJ758),((Input!$J$164+Input!$J$130)*$J$7)/A22taxstdlife))</f>
        <v>n/a</v>
      </c>
      <c r="AL758" s="164" t="str">
        <f>IF(A22taxstdlife="n/a","n/a",IF(AL$3&gt;(A22taxstdlife+$E758),((Input!$J$164+Input!$J$130)*$J$7)-SUM($J758:AK758),((Input!$J$164+Input!$J$130)*$J$7)/A22taxstdlife))</f>
        <v>n/a</v>
      </c>
      <c r="AM758" s="164" t="str">
        <f>IF(A22taxstdlife="n/a","n/a",IF(AM$3&gt;(A22taxstdlife+$E758),((Input!$J$164+Input!$J$130)*$J$7)-SUM($J758:AL758),((Input!$J$164+Input!$J$130)*$J$7)/A22taxstdlife))</f>
        <v>n/a</v>
      </c>
      <c r="AN758" s="164" t="str">
        <f>IF(A22taxstdlife="n/a","n/a",IF(AN$3&gt;(A22taxstdlife+$E758),((Input!$J$164+Input!$J$130)*$J$7)-SUM($J758:AM758),((Input!$J$164+Input!$J$130)*$J$7)/A22taxstdlife))</f>
        <v>n/a</v>
      </c>
      <c r="AO758" s="164" t="str">
        <f>IF(A22taxstdlife="n/a","n/a",IF(AO$3&gt;(A22taxstdlife+$E758),((Input!$J$164+Input!$J$130)*$J$7)-SUM($J758:AN758),((Input!$J$164+Input!$J$130)*$J$7)/A22taxstdlife))</f>
        <v>n/a</v>
      </c>
      <c r="AP758" s="164" t="str">
        <f>IF(A22taxstdlife="n/a","n/a",IF(AP$3&gt;(A22taxstdlife+$E758),((Input!$J$164+Input!$J$130)*$J$7)-SUM($J758:AO758),((Input!$J$164+Input!$J$130)*$J$7)/A22taxstdlife))</f>
        <v>n/a</v>
      </c>
      <c r="AQ758" s="164" t="str">
        <f>IF(A22taxstdlife="n/a","n/a",IF(AQ$3&gt;(A22taxstdlife+$E758),((Input!$J$164+Input!$J$130)*$J$7)-SUM($J758:AP758),((Input!$J$164+Input!$J$130)*$J$7)/A22taxstdlife))</f>
        <v>n/a</v>
      </c>
      <c r="AR758" s="164" t="str">
        <f>IF(A22taxstdlife="n/a","n/a",IF(AR$3&gt;(A22taxstdlife+$E758),((Input!$J$164+Input!$J$130)*$J$7)-SUM($J758:AQ758),((Input!$J$164+Input!$J$130)*$J$7)/A22taxstdlife))</f>
        <v>n/a</v>
      </c>
      <c r="AS758" s="164" t="str">
        <f>IF(A22taxstdlife="n/a","n/a",IF(AS$3&gt;(A22taxstdlife+$E758),((Input!$J$164+Input!$J$130)*$J$7)-SUM($J758:AR758),((Input!$J$164+Input!$J$130)*$J$7)/A22taxstdlife))</f>
        <v>n/a</v>
      </c>
      <c r="AT758" s="164" t="str">
        <f>IF(A22taxstdlife="n/a","n/a",IF(AT$3&gt;(A22taxstdlife+$E758),((Input!$J$164+Input!$J$130)*$J$7)-SUM($J758:AS758),((Input!$J$164+Input!$J$130)*$J$7)/A22taxstdlife))</f>
        <v>n/a</v>
      </c>
      <c r="AU758" s="164" t="str">
        <f>IF(A22taxstdlife="n/a","n/a",IF(AU$3&gt;(A22taxstdlife+$E758),((Input!$J$164+Input!$J$130)*$J$7)-SUM($J758:AT758),((Input!$J$164+Input!$J$130)*$J$7)/A22taxstdlife))</f>
        <v>n/a</v>
      </c>
      <c r="AV758" s="164" t="str">
        <f>IF(A22taxstdlife="n/a","n/a",IF(AV$3&gt;(A22taxstdlife+$E758),((Input!$J$164+Input!$J$130)*$J$7)-SUM($J758:AU758),((Input!$J$164+Input!$J$130)*$J$7)/A22taxstdlife))</f>
        <v>n/a</v>
      </c>
      <c r="AW758" s="164" t="str">
        <f>IF(A22taxstdlife="n/a","n/a",IF(AW$3&gt;(A22taxstdlife+$E758),((Input!$J$164+Input!$J$130)*$J$7)-SUM($J758:AV758),((Input!$J$164+Input!$J$130)*$J$7)/A22taxstdlife))</f>
        <v>n/a</v>
      </c>
      <c r="AX758" s="164" t="str">
        <f>IF(A22taxstdlife="n/a","n/a",IF(AX$3&gt;(A22taxstdlife+$E758),((Input!$J$164+Input!$J$130)*$J$7)-SUM($J758:AW758),((Input!$J$164+Input!$J$130)*$J$7)/A22taxstdlife))</f>
        <v>n/a</v>
      </c>
      <c r="AY758" s="164" t="str">
        <f>IF(A22taxstdlife="n/a","n/a",IF(AY$3&gt;(A22taxstdlife+$E758),((Input!$J$164+Input!$J$130)*$J$7)-SUM($J758:AX758),((Input!$J$164+Input!$J$130)*$J$7)/A22taxstdlife))</f>
        <v>n/a</v>
      </c>
      <c r="AZ758" s="164" t="str">
        <f>IF(A22taxstdlife="n/a","n/a",IF(AZ$3&gt;(A22taxstdlife+$E758),((Input!$J$164+Input!$J$130)*$J$7)-SUM($J758:AY758),((Input!$J$164+Input!$J$130)*$J$7)/A22taxstdlife))</f>
        <v>n/a</v>
      </c>
      <c r="BA758" s="164" t="str">
        <f>IF(A22taxstdlife="n/a","n/a",IF(BA$3&gt;(A22taxstdlife+$E758),((Input!$J$164+Input!$J$130)*$J$7)-SUM($J758:AZ758),((Input!$J$164+Input!$J$130)*$J$7)/A22taxstdlife))</f>
        <v>n/a</v>
      </c>
      <c r="BB758" s="164" t="str">
        <f>IF(A22taxstdlife="n/a","n/a",IF(BB$3&gt;(A22taxstdlife+$E758),((Input!$J$164+Input!$J$130)*$J$7)-SUM($J758:BA758),((Input!$J$164+Input!$J$130)*$J$7)/A22taxstdlife))</f>
        <v>n/a</v>
      </c>
      <c r="BC758" s="164" t="str">
        <f>IF(A22taxstdlife="n/a","n/a",IF(BC$3&gt;(A22taxstdlife+$E758),((Input!$J$164+Input!$J$130)*$J$7)-SUM($J758:BB758),((Input!$J$164+Input!$J$130)*$J$7)/A22taxstdlife))</f>
        <v>n/a</v>
      </c>
      <c r="BD758" s="164" t="str">
        <f>IF(A22taxstdlife="n/a","n/a",IF(BD$3&gt;(A22taxstdlife+$E758),((Input!$J$164+Input!$J$130)*$J$7)-SUM($J758:BC758),((Input!$J$164+Input!$J$130)*$J$7)/A22taxstdlife))</f>
        <v>n/a</v>
      </c>
      <c r="BE758" s="164" t="str">
        <f>IF(A22taxstdlife="n/a","n/a",IF(BE$3&gt;(A22taxstdlife+$E758),((Input!$J$164+Input!$J$130)*$J$7)-SUM($J758:BD758),((Input!$J$164+Input!$J$130)*$J$7)/A22taxstdlife))</f>
        <v>n/a</v>
      </c>
      <c r="BF758" s="164" t="str">
        <f>IF(A22taxstdlife="n/a","n/a",IF(BF$3&gt;(A22taxstdlife+$E758),((Input!$J$164+Input!$J$130)*$J$7)-SUM($J758:BE758),((Input!$J$164+Input!$J$130)*$J$7)/A22taxstdlife))</f>
        <v>n/a</v>
      </c>
      <c r="BG758" s="164" t="str">
        <f>IF(A22taxstdlife="n/a","n/a",IF(BG$3&gt;(A22taxstdlife+$E758),((Input!$J$164+Input!$J$130)*$J$7)-SUM($J758:BF758),((Input!$J$164+Input!$J$130)*$J$7)/A22taxstdlife))</f>
        <v>n/a</v>
      </c>
      <c r="BH758" s="164" t="str">
        <f>IF(A22taxstdlife="n/a","n/a",IF(BH$3&gt;(A22taxstdlife+$E758),((Input!$J$164+Input!$J$130)*$J$7)-SUM($J758:BG758),((Input!$J$164+Input!$J$130)*$J$7)/A22taxstdlife))</f>
        <v>n/a</v>
      </c>
      <c r="BI758" s="164" t="str">
        <f>IF(A22taxstdlife="n/a","n/a",IF(BI$3&gt;(A22taxstdlife+$E758),((Input!$J$164+Input!$J$130)*$J$7)-SUM($J758:BH758),((Input!$J$164+Input!$J$130)*$J$7)/A22taxstdlife))</f>
        <v>n/a</v>
      </c>
      <c r="BJ758" s="18"/>
      <c r="BK758" s="18"/>
      <c r="BL758"/>
      <c r="BM758"/>
      <c r="BN758"/>
      <c r="BO758"/>
      <c r="BP758"/>
      <c r="BQ758"/>
      <c r="BR758"/>
      <c r="BS758"/>
      <c r="BT758"/>
      <c r="BU758"/>
      <c r="BV758"/>
      <c r="BW758"/>
      <c r="BX758"/>
      <c r="BY758"/>
      <c r="BZ758"/>
      <c r="CA758"/>
      <c r="CB758"/>
      <c r="CC758"/>
      <c r="CD758"/>
      <c r="CE758"/>
      <c r="CF758"/>
      <c r="CG758"/>
      <c r="CH758"/>
      <c r="CI758"/>
      <c r="CJ758"/>
      <c r="CK758"/>
      <c r="CL758"/>
      <c r="CM758"/>
      <c r="CN758"/>
      <c r="CO758"/>
      <c r="CP758"/>
      <c r="CQ758"/>
      <c r="CR758"/>
      <c r="CS758"/>
      <c r="CT758"/>
      <c r="CU758"/>
      <c r="CV758"/>
      <c r="CW758"/>
      <c r="CX758"/>
      <c r="CY758"/>
      <c r="CZ758"/>
      <c r="DA758"/>
      <c r="DB758"/>
      <c r="DC758"/>
      <c r="DD758"/>
      <c r="DE758"/>
      <c r="DF758"/>
      <c r="DG758"/>
      <c r="DH758"/>
      <c r="DI758"/>
      <c r="DJ758"/>
      <c r="DK758"/>
      <c r="DL758"/>
      <c r="DM758"/>
      <c r="DN758"/>
      <c r="DO758"/>
      <c r="DP758"/>
      <c r="DQ758"/>
      <c r="DR758"/>
      <c r="DS758"/>
      <c r="DT758"/>
      <c r="DU758"/>
      <c r="DV758"/>
      <c r="DW758"/>
      <c r="DX758"/>
      <c r="DY758"/>
      <c r="DZ758"/>
      <c r="EA758"/>
      <c r="EB758"/>
      <c r="EC758"/>
      <c r="ED758"/>
      <c r="EE758"/>
      <c r="EF758"/>
      <c r="EG758"/>
      <c r="EH758"/>
      <c r="EI758"/>
      <c r="EJ758"/>
      <c r="EK758"/>
      <c r="EL758"/>
      <c r="EM758"/>
      <c r="EN758"/>
      <c r="EO758"/>
      <c r="EP758"/>
      <c r="EQ758"/>
      <c r="ER758"/>
      <c r="ES758"/>
      <c r="ET758"/>
      <c r="EU758"/>
      <c r="EV758"/>
      <c r="EW758"/>
      <c r="EX758"/>
      <c r="EY758"/>
      <c r="EZ758"/>
      <c r="FA758"/>
      <c r="FB758"/>
      <c r="FC758"/>
      <c r="FD758"/>
      <c r="FE758"/>
      <c r="FF758"/>
      <c r="FG758"/>
      <c r="FH758"/>
      <c r="FI758"/>
      <c r="FJ758"/>
      <c r="FK758"/>
      <c r="FL758"/>
      <c r="FM758"/>
      <c r="FN758"/>
      <c r="FO758"/>
      <c r="FP758"/>
      <c r="FQ758"/>
      <c r="FR758"/>
      <c r="FS758"/>
      <c r="FT758"/>
      <c r="FU758"/>
      <c r="FV758"/>
      <c r="FW758"/>
      <c r="FX758"/>
      <c r="FY758"/>
      <c r="FZ758"/>
      <c r="GA758"/>
      <c r="GB758"/>
      <c r="GC758"/>
      <c r="GD758"/>
      <c r="GE758"/>
      <c r="GF758"/>
      <c r="GG758"/>
      <c r="GH758"/>
      <c r="GI758"/>
      <c r="GJ758"/>
      <c r="GK758"/>
      <c r="GL758"/>
      <c r="GM758"/>
      <c r="GN758"/>
      <c r="GO758"/>
      <c r="GP758"/>
      <c r="GQ758"/>
      <c r="GR758"/>
      <c r="GS758"/>
      <c r="GT758"/>
      <c r="GU758"/>
      <c r="GV758"/>
      <c r="GW758"/>
      <c r="GX758"/>
      <c r="GY758"/>
      <c r="GZ758"/>
      <c r="HA758"/>
      <c r="HB758"/>
      <c r="HC758"/>
      <c r="HD758"/>
      <c r="HE758"/>
      <c r="HF758"/>
      <c r="HG758"/>
      <c r="HH758"/>
      <c r="HI758"/>
      <c r="HJ758"/>
      <c r="HK758"/>
      <c r="HL758"/>
      <c r="HM758"/>
      <c r="HN758"/>
      <c r="HO758"/>
      <c r="HP758"/>
      <c r="HQ758"/>
      <c r="HR758"/>
      <c r="HS758"/>
      <c r="HT758"/>
      <c r="HU758"/>
      <c r="HV758"/>
      <c r="HW758"/>
      <c r="HX758"/>
      <c r="HY758"/>
      <c r="HZ758"/>
      <c r="IA758"/>
      <c r="IB758"/>
      <c r="IC758"/>
      <c r="ID758"/>
      <c r="IE758"/>
      <c r="IF758"/>
      <c r="IG758"/>
      <c r="IH758"/>
      <c r="II758"/>
      <c r="IJ758"/>
      <c r="IK758"/>
      <c r="IL758"/>
      <c r="IM758"/>
      <c r="IN758"/>
      <c r="IO758"/>
      <c r="IP758"/>
      <c r="IQ758"/>
      <c r="IR758"/>
      <c r="IS758"/>
      <c r="IT758"/>
      <c r="IU758"/>
      <c r="IV758"/>
    </row>
    <row r="759" spans="1:256" s="5" customFormat="1" hidden="1" outlineLevel="2" x14ac:dyDescent="0.2">
      <c r="A759" s="18"/>
      <c r="B759" s="18"/>
      <c r="C759" s="36"/>
      <c r="D759" s="485"/>
      <c r="E759" s="283">
        <v>5</v>
      </c>
      <c r="F759" s="38"/>
      <c r="G759" s="306"/>
      <c r="H759" s="308"/>
      <c r="I759" s="308"/>
      <c r="J759" s="308"/>
      <c r="K759" s="307"/>
      <c r="L759" s="164" t="str">
        <f>IF(A22taxstdlife="n/a","n/a",IF(L$3&gt;(A22taxstdlife+$E759),((Input!$K$164+Input!$K$130)*$K$7)-SUM($K759:K759),((Input!$K$164+Input!$K$130)*$K$7)/A22taxstdlife))</f>
        <v>n/a</v>
      </c>
      <c r="M759" s="164" t="str">
        <f>IF(A22taxstdlife="n/a","n/a",IF(M$3&gt;(A22taxstdlife+$E759),((Input!$K$164+Input!$K$130)*$K$7)-SUM($K759:L759),((Input!$K$164+Input!$K$130)*$K$7)/A22taxstdlife))</f>
        <v>n/a</v>
      </c>
      <c r="N759" s="164" t="str">
        <f>IF(A22taxstdlife="n/a","n/a",IF(N$3&gt;(A22taxstdlife+$E759),((Input!$K$164+Input!$K$130)*$K$7)-SUM($K759:M759),((Input!$K$164+Input!$K$130)*$K$7)/A22taxstdlife))</f>
        <v>n/a</v>
      </c>
      <c r="O759" s="164" t="str">
        <f>IF(A22taxstdlife="n/a","n/a",IF(O$3&gt;(A22taxstdlife+$E759),((Input!$K$164+Input!$K$130)*$K$7)-SUM($K759:N759),((Input!$K$164+Input!$K$130)*$K$7)/A22taxstdlife))</f>
        <v>n/a</v>
      </c>
      <c r="P759" s="164" t="str">
        <f>IF(A22taxstdlife="n/a","n/a",IF(P$3&gt;(A22taxstdlife+$E759),((Input!$K$164+Input!$K$130)*$K$7)-SUM($K759:O759),((Input!$K$164+Input!$K$130)*$K$7)/A22taxstdlife))</f>
        <v>n/a</v>
      </c>
      <c r="Q759" s="164" t="str">
        <f>IF(A22taxstdlife="n/a","n/a",IF(Q$3&gt;(A22taxstdlife+$E759),((Input!$K$164+Input!$K$130)*$K$7)-SUM($K759:P759),((Input!$K$164+Input!$K$130)*$K$7)/A22taxstdlife))</f>
        <v>n/a</v>
      </c>
      <c r="R759" s="164" t="str">
        <f>IF(A22taxstdlife="n/a","n/a",IF(R$3&gt;(A22taxstdlife+$E759),((Input!$K$164+Input!$K$130)*$K$7)-SUM($K759:Q759),((Input!$K$164+Input!$K$130)*$K$7)/A22taxstdlife))</f>
        <v>n/a</v>
      </c>
      <c r="S759" s="164" t="str">
        <f>IF(A22taxstdlife="n/a","n/a",IF(S$3&gt;(A22taxstdlife+$E759),((Input!$K$164+Input!$K$130)*$K$7)-SUM($K759:R759),((Input!$K$164+Input!$K$130)*$K$7)/A22taxstdlife))</f>
        <v>n/a</v>
      </c>
      <c r="T759" s="164" t="str">
        <f>IF(A22taxstdlife="n/a","n/a",IF(T$3&gt;(A22taxstdlife+$E759),((Input!$K$164+Input!$K$130)*$K$7)-SUM($K759:S759),((Input!$K$164+Input!$K$130)*$K$7)/A22taxstdlife))</f>
        <v>n/a</v>
      </c>
      <c r="U759" s="164" t="str">
        <f>IF(A22taxstdlife="n/a","n/a",IF(U$3&gt;(A22taxstdlife+$E759),((Input!$K$164+Input!$K$130)*$K$7)-SUM($K759:T759),((Input!$K$164+Input!$K$130)*$K$7)/A22taxstdlife))</f>
        <v>n/a</v>
      </c>
      <c r="V759" s="164" t="str">
        <f>IF(A22taxstdlife="n/a","n/a",IF(V$3&gt;(A22taxstdlife+$E759),((Input!$K$164+Input!$K$130)*$K$7)-SUM($K759:U759),((Input!$K$164+Input!$K$130)*$K$7)/A22taxstdlife))</f>
        <v>n/a</v>
      </c>
      <c r="W759" s="164" t="str">
        <f>IF(A22taxstdlife="n/a","n/a",IF(W$3&gt;(A22taxstdlife+$E759),((Input!$K$164+Input!$K$130)*$K$7)-SUM($K759:V759),((Input!$K$164+Input!$K$130)*$K$7)/A22taxstdlife))</f>
        <v>n/a</v>
      </c>
      <c r="X759" s="164" t="str">
        <f>IF(A22taxstdlife="n/a","n/a",IF(X$3&gt;(A22taxstdlife+$E759),((Input!$K$164+Input!$K$130)*$K$7)-SUM($K759:W759),((Input!$K$164+Input!$K$130)*$K$7)/A22taxstdlife))</f>
        <v>n/a</v>
      </c>
      <c r="Y759" s="164" t="str">
        <f>IF(A22taxstdlife="n/a","n/a",IF(Y$3&gt;(A22taxstdlife+$E759),((Input!$K$164+Input!$K$130)*$K$7)-SUM($K759:X759),((Input!$K$164+Input!$K$130)*$K$7)/A22taxstdlife))</f>
        <v>n/a</v>
      </c>
      <c r="Z759" s="164" t="str">
        <f>IF(A22taxstdlife="n/a","n/a",IF(Z$3&gt;(A22taxstdlife+$E759),((Input!$K$164+Input!$K$130)*$K$7)-SUM($K759:Y759),((Input!$K$164+Input!$K$130)*$K$7)/A22taxstdlife))</f>
        <v>n/a</v>
      </c>
      <c r="AA759" s="164" t="str">
        <f>IF(A22taxstdlife="n/a","n/a",IF(AA$3&gt;(A22taxstdlife+$E759),((Input!$K$164+Input!$K$130)*$K$7)-SUM($K759:Z759),((Input!$K$164+Input!$K$130)*$K$7)/A22taxstdlife))</f>
        <v>n/a</v>
      </c>
      <c r="AB759" s="164" t="str">
        <f>IF(A22taxstdlife="n/a","n/a",IF(AB$3&gt;(A22taxstdlife+$E759),((Input!$K$164+Input!$K$130)*$K$7)-SUM($K759:AA759),((Input!$K$164+Input!$K$130)*$K$7)/A22taxstdlife))</f>
        <v>n/a</v>
      </c>
      <c r="AC759" s="164" t="str">
        <f>IF(A22taxstdlife="n/a","n/a",IF(AC$3&gt;(A22taxstdlife+$E759),((Input!$K$164+Input!$K$130)*$K$7)-SUM($K759:AB759),((Input!$K$164+Input!$K$130)*$K$7)/A22taxstdlife))</f>
        <v>n/a</v>
      </c>
      <c r="AD759" s="164" t="str">
        <f>IF(A22taxstdlife="n/a","n/a",IF(AD$3&gt;(A22taxstdlife+$E759),((Input!$K$164+Input!$K$130)*$K$7)-SUM($K759:AC759),((Input!$K$164+Input!$K$130)*$K$7)/A22taxstdlife))</f>
        <v>n/a</v>
      </c>
      <c r="AE759" s="164" t="str">
        <f>IF(A22taxstdlife="n/a","n/a",IF(AE$3&gt;(A22taxstdlife+$E759),((Input!$K$164+Input!$K$130)*$K$7)-SUM($K759:AD759),((Input!$K$164+Input!$K$130)*$K$7)/A22taxstdlife))</f>
        <v>n/a</v>
      </c>
      <c r="AF759" s="164" t="str">
        <f>IF(A22taxstdlife="n/a","n/a",IF(AF$3&gt;(A22taxstdlife+$E759),((Input!$K$164+Input!$K$130)*$K$7)-SUM($K759:AE759),((Input!$K$164+Input!$K$130)*$K$7)/A22taxstdlife))</f>
        <v>n/a</v>
      </c>
      <c r="AG759" s="164" t="str">
        <f>IF(A22taxstdlife="n/a","n/a",IF(AG$3&gt;(A22taxstdlife+$E759),((Input!$K$164+Input!$K$130)*$K$7)-SUM($K759:AF759),((Input!$K$164+Input!$K$130)*$K$7)/A22taxstdlife))</f>
        <v>n/a</v>
      </c>
      <c r="AH759" s="164" t="str">
        <f>IF(A22taxstdlife="n/a","n/a",IF(AH$3&gt;(A22taxstdlife+$E759),((Input!$K$164+Input!$K$130)*$K$7)-SUM($K759:AG759),((Input!$K$164+Input!$K$130)*$K$7)/A22taxstdlife))</f>
        <v>n/a</v>
      </c>
      <c r="AI759" s="164" t="str">
        <f>IF(A22taxstdlife="n/a","n/a",IF(AI$3&gt;(A22taxstdlife+$E759),((Input!$K$164+Input!$K$130)*$K$7)-SUM($K759:AH759),((Input!$K$164+Input!$K$130)*$K$7)/A22taxstdlife))</f>
        <v>n/a</v>
      </c>
      <c r="AJ759" s="164" t="str">
        <f>IF(A22taxstdlife="n/a","n/a",IF(AJ$3&gt;(A22taxstdlife+$E759),((Input!$K$164+Input!$K$130)*$K$7)-SUM($K759:AI759),((Input!$K$164+Input!$K$130)*$K$7)/A22taxstdlife))</f>
        <v>n/a</v>
      </c>
      <c r="AK759" s="164" t="str">
        <f>IF(A22taxstdlife="n/a","n/a",IF(AK$3&gt;(A22taxstdlife+$E759),((Input!$K$164+Input!$K$130)*$K$7)-SUM($K759:AJ759),((Input!$K$164+Input!$K$130)*$K$7)/A22taxstdlife))</f>
        <v>n/a</v>
      </c>
      <c r="AL759" s="164" t="str">
        <f>IF(A22taxstdlife="n/a","n/a",IF(AL$3&gt;(A22taxstdlife+$E759),((Input!$K$164+Input!$K$130)*$K$7)-SUM($K759:AK759),((Input!$K$164+Input!$K$130)*$K$7)/A22taxstdlife))</f>
        <v>n/a</v>
      </c>
      <c r="AM759" s="164" t="str">
        <f>IF(A22taxstdlife="n/a","n/a",IF(AM$3&gt;(A22taxstdlife+$E759),((Input!$K$164+Input!$K$130)*$K$7)-SUM($K759:AL759),((Input!$K$164+Input!$K$130)*$K$7)/A22taxstdlife))</f>
        <v>n/a</v>
      </c>
      <c r="AN759" s="164" t="str">
        <f>IF(A22taxstdlife="n/a","n/a",IF(AN$3&gt;(A22taxstdlife+$E759),((Input!$K$164+Input!$K$130)*$K$7)-SUM($K759:AM759),((Input!$K$164+Input!$K$130)*$K$7)/A22taxstdlife))</f>
        <v>n/a</v>
      </c>
      <c r="AO759" s="164" t="str">
        <f>IF(A22taxstdlife="n/a","n/a",IF(AO$3&gt;(A22taxstdlife+$E759),((Input!$K$164+Input!$K$130)*$K$7)-SUM($K759:AN759),((Input!$K$164+Input!$K$130)*$K$7)/A22taxstdlife))</f>
        <v>n/a</v>
      </c>
      <c r="AP759" s="164" t="str">
        <f>IF(A22taxstdlife="n/a","n/a",IF(AP$3&gt;(A22taxstdlife+$E759),((Input!$K$164+Input!$K$130)*$K$7)-SUM($K759:AO759),((Input!$K$164+Input!$K$130)*$K$7)/A22taxstdlife))</f>
        <v>n/a</v>
      </c>
      <c r="AQ759" s="164" t="str">
        <f>IF(A22taxstdlife="n/a","n/a",IF(AQ$3&gt;(A22taxstdlife+$E759),((Input!$K$164+Input!$K$130)*$K$7)-SUM($K759:AP759),((Input!$K$164+Input!$K$130)*$K$7)/A22taxstdlife))</f>
        <v>n/a</v>
      </c>
      <c r="AR759" s="164" t="str">
        <f>IF(A22taxstdlife="n/a","n/a",IF(AR$3&gt;(A22taxstdlife+$E759),((Input!$K$164+Input!$K$130)*$K$7)-SUM($K759:AQ759),((Input!$K$164+Input!$K$130)*$K$7)/A22taxstdlife))</f>
        <v>n/a</v>
      </c>
      <c r="AS759" s="164" t="str">
        <f>IF(A22taxstdlife="n/a","n/a",IF(AS$3&gt;(A22taxstdlife+$E759),((Input!$K$164+Input!$K$130)*$K$7)-SUM($K759:AR759),((Input!$K$164+Input!$K$130)*$K$7)/A22taxstdlife))</f>
        <v>n/a</v>
      </c>
      <c r="AT759" s="164" t="str">
        <f>IF(A22taxstdlife="n/a","n/a",IF(AT$3&gt;(A22taxstdlife+$E759),((Input!$K$164+Input!$K$130)*$K$7)-SUM($K759:AS759),((Input!$K$164+Input!$K$130)*$K$7)/A22taxstdlife))</f>
        <v>n/a</v>
      </c>
      <c r="AU759" s="164" t="str">
        <f>IF(A22taxstdlife="n/a","n/a",IF(AU$3&gt;(A22taxstdlife+$E759),((Input!$K$164+Input!$K$130)*$K$7)-SUM($K759:AT759),((Input!$K$164+Input!$K$130)*$K$7)/A22taxstdlife))</f>
        <v>n/a</v>
      </c>
      <c r="AV759" s="164" t="str">
        <f>IF(A22taxstdlife="n/a","n/a",IF(AV$3&gt;(A22taxstdlife+$E759),((Input!$K$164+Input!$K$130)*$K$7)-SUM($K759:AU759),((Input!$K$164+Input!$K$130)*$K$7)/A22taxstdlife))</f>
        <v>n/a</v>
      </c>
      <c r="AW759" s="164" t="str">
        <f>IF(A22taxstdlife="n/a","n/a",IF(AW$3&gt;(A22taxstdlife+$E759),((Input!$K$164+Input!$K$130)*$K$7)-SUM($K759:AV759),((Input!$K$164+Input!$K$130)*$K$7)/A22taxstdlife))</f>
        <v>n/a</v>
      </c>
      <c r="AX759" s="164" t="str">
        <f>IF(A22taxstdlife="n/a","n/a",IF(AX$3&gt;(A22taxstdlife+$E759),((Input!$K$164+Input!$K$130)*$K$7)-SUM($K759:AW759),((Input!$K$164+Input!$K$130)*$K$7)/A22taxstdlife))</f>
        <v>n/a</v>
      </c>
      <c r="AY759" s="164" t="str">
        <f>IF(A22taxstdlife="n/a","n/a",IF(AY$3&gt;(A22taxstdlife+$E759),((Input!$K$164+Input!$K$130)*$K$7)-SUM($K759:AX759),((Input!$K$164+Input!$K$130)*$K$7)/A22taxstdlife))</f>
        <v>n/a</v>
      </c>
      <c r="AZ759" s="164" t="str">
        <f>IF(A22taxstdlife="n/a","n/a",IF(AZ$3&gt;(A22taxstdlife+$E759),((Input!$K$164+Input!$K$130)*$K$7)-SUM($K759:AY759),((Input!$K$164+Input!$K$130)*$K$7)/A22taxstdlife))</f>
        <v>n/a</v>
      </c>
      <c r="BA759" s="164" t="str">
        <f>IF(A22taxstdlife="n/a","n/a",IF(BA$3&gt;(A22taxstdlife+$E759),((Input!$K$164+Input!$K$130)*$K$7)-SUM($K759:AZ759),((Input!$K$164+Input!$K$130)*$K$7)/A22taxstdlife))</f>
        <v>n/a</v>
      </c>
      <c r="BB759" s="164" t="str">
        <f>IF(A22taxstdlife="n/a","n/a",IF(BB$3&gt;(A22taxstdlife+$E759),((Input!$K$164+Input!$K$130)*$K$7)-SUM($K759:BA759),((Input!$K$164+Input!$K$130)*$K$7)/A22taxstdlife))</f>
        <v>n/a</v>
      </c>
      <c r="BC759" s="164" t="str">
        <f>IF(A22taxstdlife="n/a","n/a",IF(BC$3&gt;(A22taxstdlife+$E759),((Input!$K$164+Input!$K$130)*$K$7)-SUM($K759:BB759),((Input!$K$164+Input!$K$130)*$K$7)/A22taxstdlife))</f>
        <v>n/a</v>
      </c>
      <c r="BD759" s="164" t="str">
        <f>IF(A22taxstdlife="n/a","n/a",IF(BD$3&gt;(A22taxstdlife+$E759),((Input!$K$164+Input!$K$130)*$K$7)-SUM($K759:BC759),((Input!$K$164+Input!$K$130)*$K$7)/A22taxstdlife))</f>
        <v>n/a</v>
      </c>
      <c r="BE759" s="164" t="str">
        <f>IF(A22taxstdlife="n/a","n/a",IF(BE$3&gt;(A22taxstdlife+$E759),((Input!$K$164+Input!$K$130)*$K$7)-SUM($K759:BD759),((Input!$K$164+Input!$K$130)*$K$7)/A22taxstdlife))</f>
        <v>n/a</v>
      </c>
      <c r="BF759" s="164" t="str">
        <f>IF(A22taxstdlife="n/a","n/a",IF(BF$3&gt;(A22taxstdlife+$E759),((Input!$K$164+Input!$K$130)*$K$7)-SUM($K759:BE759),((Input!$K$164+Input!$K$130)*$K$7)/A22taxstdlife))</f>
        <v>n/a</v>
      </c>
      <c r="BG759" s="164" t="str">
        <f>IF(A22taxstdlife="n/a","n/a",IF(BG$3&gt;(A22taxstdlife+$E759),((Input!$K$164+Input!$K$130)*$K$7)-SUM($K759:BF759),((Input!$K$164+Input!$K$130)*$K$7)/A22taxstdlife))</f>
        <v>n/a</v>
      </c>
      <c r="BH759" s="164" t="str">
        <f>IF(A22taxstdlife="n/a","n/a",IF(BH$3&gt;(A22taxstdlife+$E759),((Input!$K$164+Input!$K$130)*$K$7)-SUM($K759:BG759),((Input!$K$164+Input!$K$130)*$K$7)/A22taxstdlife))</f>
        <v>n/a</v>
      </c>
      <c r="BI759" s="164" t="str">
        <f>IF(A22taxstdlife="n/a","n/a",IF(BI$3&gt;(A22taxstdlife+$E759),((Input!$K$164+Input!$K$130)*$K$7)-SUM($K759:BH759),((Input!$K$164+Input!$K$130)*$K$7)/A22taxstdlife))</f>
        <v>n/a</v>
      </c>
      <c r="BJ759" s="18"/>
      <c r="BK759" s="18"/>
      <c r="BL759"/>
      <c r="BM759"/>
      <c r="BN759"/>
      <c r="BO759"/>
      <c r="BP759"/>
      <c r="BQ759"/>
      <c r="BR759"/>
      <c r="BS759"/>
      <c r="BT759"/>
      <c r="BU759"/>
      <c r="BV759"/>
      <c r="BW759"/>
      <c r="BX759"/>
      <c r="BY759"/>
      <c r="BZ759"/>
      <c r="CA759"/>
      <c r="CB759"/>
      <c r="CC759"/>
      <c r="CD759"/>
      <c r="CE759"/>
      <c r="CF759"/>
      <c r="CG759"/>
      <c r="CH759"/>
      <c r="CI759"/>
      <c r="CJ759"/>
      <c r="CK759"/>
      <c r="CL759"/>
      <c r="CM759"/>
      <c r="CN759"/>
      <c r="CO759"/>
      <c r="CP759"/>
      <c r="CQ759"/>
      <c r="CR759"/>
      <c r="CS759"/>
      <c r="CT759"/>
      <c r="CU759"/>
      <c r="CV759"/>
      <c r="CW759"/>
      <c r="CX759"/>
      <c r="CY759"/>
      <c r="CZ759"/>
      <c r="DA759"/>
      <c r="DB759"/>
      <c r="DC759"/>
      <c r="DD759"/>
      <c r="DE759"/>
      <c r="DF759"/>
      <c r="DG759"/>
      <c r="DH759"/>
      <c r="DI759"/>
      <c r="DJ759"/>
      <c r="DK759"/>
      <c r="DL759"/>
      <c r="DM759"/>
      <c r="DN759"/>
      <c r="DO759"/>
      <c r="DP759"/>
      <c r="DQ759"/>
      <c r="DR759"/>
      <c r="DS759"/>
      <c r="DT759"/>
      <c r="DU759"/>
      <c r="DV759"/>
      <c r="DW759"/>
      <c r="DX759"/>
      <c r="DY759"/>
      <c r="DZ759"/>
      <c r="EA759"/>
      <c r="EB759"/>
      <c r="EC759"/>
      <c r="ED759"/>
      <c r="EE759"/>
      <c r="EF759"/>
      <c r="EG759"/>
      <c r="EH759"/>
      <c r="EI759"/>
      <c r="EJ759"/>
      <c r="EK759"/>
      <c r="EL759"/>
      <c r="EM759"/>
      <c r="EN759"/>
      <c r="EO759"/>
      <c r="EP759"/>
      <c r="EQ759"/>
      <c r="ER759"/>
      <c r="ES759"/>
      <c r="ET759"/>
      <c r="EU759"/>
      <c r="EV759"/>
      <c r="EW759"/>
      <c r="EX759"/>
      <c r="EY759"/>
      <c r="EZ759"/>
      <c r="FA759"/>
      <c r="FB759"/>
      <c r="FC759"/>
      <c r="FD759"/>
      <c r="FE759"/>
      <c r="FF759"/>
      <c r="FG759"/>
      <c r="FH759"/>
      <c r="FI759"/>
      <c r="FJ759"/>
      <c r="FK759"/>
      <c r="FL759"/>
      <c r="FM759"/>
      <c r="FN759"/>
      <c r="FO759"/>
      <c r="FP759"/>
      <c r="FQ759"/>
      <c r="FR759"/>
      <c r="FS759"/>
      <c r="FT759"/>
      <c r="FU759"/>
      <c r="FV759"/>
      <c r="FW759"/>
      <c r="FX759"/>
      <c r="FY759"/>
      <c r="FZ759"/>
      <c r="GA759"/>
      <c r="GB759"/>
      <c r="GC759"/>
      <c r="GD759"/>
      <c r="GE759"/>
      <c r="GF759"/>
      <c r="GG759"/>
      <c r="GH759"/>
      <c r="GI759"/>
      <c r="GJ759"/>
      <c r="GK759"/>
      <c r="GL759"/>
      <c r="GM759"/>
      <c r="GN759"/>
      <c r="GO759"/>
      <c r="GP759"/>
      <c r="GQ759"/>
      <c r="GR759"/>
      <c r="GS759"/>
      <c r="GT759"/>
      <c r="GU759"/>
      <c r="GV759"/>
      <c r="GW759"/>
      <c r="GX759"/>
      <c r="GY759"/>
      <c r="GZ759"/>
      <c r="HA759"/>
      <c r="HB759"/>
      <c r="HC759"/>
      <c r="HD759"/>
      <c r="HE759"/>
      <c r="HF759"/>
      <c r="HG759"/>
      <c r="HH759"/>
      <c r="HI759"/>
      <c r="HJ759"/>
      <c r="HK759"/>
      <c r="HL759"/>
      <c r="HM759"/>
      <c r="HN759"/>
      <c r="HO759"/>
      <c r="HP759"/>
      <c r="HQ759"/>
      <c r="HR759"/>
      <c r="HS759"/>
      <c r="HT759"/>
      <c r="HU759"/>
      <c r="HV759"/>
      <c r="HW759"/>
      <c r="HX759"/>
      <c r="HY759"/>
      <c r="HZ759"/>
      <c r="IA759"/>
      <c r="IB759"/>
      <c r="IC759"/>
      <c r="ID759"/>
      <c r="IE759"/>
      <c r="IF759"/>
      <c r="IG759"/>
      <c r="IH759"/>
      <c r="II759"/>
      <c r="IJ759"/>
      <c r="IK759"/>
      <c r="IL759"/>
      <c r="IM759"/>
      <c r="IN759"/>
      <c r="IO759"/>
      <c r="IP759"/>
      <c r="IQ759"/>
      <c r="IR759"/>
      <c r="IS759"/>
      <c r="IT759"/>
      <c r="IU759"/>
      <c r="IV759"/>
    </row>
    <row r="760" spans="1:256" s="5" customFormat="1" hidden="1" outlineLevel="2" x14ac:dyDescent="0.2">
      <c r="A760" s="18"/>
      <c r="B760" s="18"/>
      <c r="C760" s="36"/>
      <c r="D760" s="485"/>
      <c r="E760" s="283">
        <v>6</v>
      </c>
      <c r="F760" s="38"/>
      <c r="G760" s="306"/>
      <c r="H760" s="308"/>
      <c r="I760" s="308"/>
      <c r="J760" s="308"/>
      <c r="K760" s="308"/>
      <c r="L760" s="307"/>
      <c r="M760" s="164" t="str">
        <f>IF(A22taxstdlife="n/a","n/a",IF(M$3&gt;(A22taxstdlife+$E760),((Input!$L$164+Input!$L$130)*$L$7)-SUM($L760:L760),((Input!$L$164+Input!$L$130)*$L$7)/A22taxstdlife))</f>
        <v>n/a</v>
      </c>
      <c r="N760" s="164" t="str">
        <f>IF(A22taxstdlife="n/a","n/a",IF(N$3&gt;(A22taxstdlife+$E760),((Input!$L$164+Input!$L$130)*$L$7)-SUM($L760:M760),((Input!$L$164+Input!$L$130)*$L$7)/A22taxstdlife))</f>
        <v>n/a</v>
      </c>
      <c r="O760" s="164" t="str">
        <f>IF(A22taxstdlife="n/a","n/a",IF(O$3&gt;(A22taxstdlife+$E760),((Input!$L$164+Input!$L$130)*$L$7)-SUM($L760:N760),((Input!$L$164+Input!$L$130)*$L$7)/A22taxstdlife))</f>
        <v>n/a</v>
      </c>
      <c r="P760" s="164" t="str">
        <f>IF(A22taxstdlife="n/a","n/a",IF(P$3&gt;(A22taxstdlife+$E760),((Input!$L$164+Input!$L$130)*$L$7)-SUM($L760:O760),((Input!$L$164+Input!$L$130)*$L$7)/A22taxstdlife))</f>
        <v>n/a</v>
      </c>
      <c r="Q760" s="164" t="str">
        <f>IF(A22taxstdlife="n/a","n/a",IF(Q$3&gt;(A22taxstdlife+$E760),((Input!$L$164+Input!$L$130)*$L$7)-SUM($L760:P760),((Input!$L$164+Input!$L$130)*$L$7)/A22taxstdlife))</f>
        <v>n/a</v>
      </c>
      <c r="R760" s="164" t="str">
        <f>IF(A22taxstdlife="n/a","n/a",IF(R$3&gt;(A22taxstdlife+$E760),((Input!$L$164+Input!$L$130)*$L$7)-SUM($L760:Q760),((Input!$L$164+Input!$L$130)*$L$7)/A22taxstdlife))</f>
        <v>n/a</v>
      </c>
      <c r="S760" s="164" t="str">
        <f>IF(A22taxstdlife="n/a","n/a",IF(S$3&gt;(A22taxstdlife+$E760),((Input!$L$164+Input!$L$130)*$L$7)-SUM($L760:R760),((Input!$L$164+Input!$L$130)*$L$7)/A22taxstdlife))</f>
        <v>n/a</v>
      </c>
      <c r="T760" s="164" t="str">
        <f>IF(A22taxstdlife="n/a","n/a",IF(T$3&gt;(A22taxstdlife+$E760),((Input!$L$164+Input!$L$130)*$L$7)-SUM($L760:S760),((Input!$L$164+Input!$L$130)*$L$7)/A22taxstdlife))</f>
        <v>n/a</v>
      </c>
      <c r="U760" s="164" t="str">
        <f>IF(A22taxstdlife="n/a","n/a",IF(U$3&gt;(A22taxstdlife+$E760),((Input!$L$164+Input!$L$130)*$L$7)-SUM($L760:T760),((Input!$L$164+Input!$L$130)*$L$7)/A22taxstdlife))</f>
        <v>n/a</v>
      </c>
      <c r="V760" s="164" t="str">
        <f>IF(A22taxstdlife="n/a","n/a",IF(V$3&gt;(A22taxstdlife+$E760),((Input!$L$164+Input!$L$130)*$L$7)-SUM($L760:U760),((Input!$L$164+Input!$L$130)*$L$7)/A22taxstdlife))</f>
        <v>n/a</v>
      </c>
      <c r="W760" s="164" t="str">
        <f>IF(A22taxstdlife="n/a","n/a",IF(W$3&gt;(A22taxstdlife+$E760),((Input!$L$164+Input!$L$130)*$L$7)-SUM($L760:V760),((Input!$L$164+Input!$L$130)*$L$7)/A22taxstdlife))</f>
        <v>n/a</v>
      </c>
      <c r="X760" s="164" t="str">
        <f>IF(A22taxstdlife="n/a","n/a",IF(X$3&gt;(A22taxstdlife+$E760),((Input!$L$164+Input!$L$130)*$L$7)-SUM($L760:W760),((Input!$L$164+Input!$L$130)*$L$7)/A22taxstdlife))</f>
        <v>n/a</v>
      </c>
      <c r="Y760" s="164" t="str">
        <f>IF(A22taxstdlife="n/a","n/a",IF(Y$3&gt;(A22taxstdlife+$E760),((Input!$L$164+Input!$L$130)*$L$7)-SUM($L760:X760),((Input!$L$164+Input!$L$130)*$L$7)/A22taxstdlife))</f>
        <v>n/a</v>
      </c>
      <c r="Z760" s="164" t="str">
        <f>IF(A22taxstdlife="n/a","n/a",IF(Z$3&gt;(A22taxstdlife+$E760),((Input!$L$164+Input!$L$130)*$L$7)-SUM($L760:Y760),((Input!$L$164+Input!$L$130)*$L$7)/A22taxstdlife))</f>
        <v>n/a</v>
      </c>
      <c r="AA760" s="164" t="str">
        <f>IF(A22taxstdlife="n/a","n/a",IF(AA$3&gt;(A22taxstdlife+$E760),((Input!$L$164+Input!$L$130)*$L$7)-SUM($L760:Z760),((Input!$L$164+Input!$L$130)*$L$7)/A22taxstdlife))</f>
        <v>n/a</v>
      </c>
      <c r="AB760" s="164" t="str">
        <f>IF(A22taxstdlife="n/a","n/a",IF(AB$3&gt;(A22taxstdlife+$E760),((Input!$L$164+Input!$L$130)*$L$7)-SUM($L760:AA760),((Input!$L$164+Input!$L$130)*$L$7)/A22taxstdlife))</f>
        <v>n/a</v>
      </c>
      <c r="AC760" s="164" t="str">
        <f>IF(A22taxstdlife="n/a","n/a",IF(AC$3&gt;(A22taxstdlife+$E760),((Input!$L$164+Input!$L$130)*$L$7)-SUM($L760:AB760),((Input!$L$164+Input!$L$130)*$L$7)/A22taxstdlife))</f>
        <v>n/a</v>
      </c>
      <c r="AD760" s="164" t="str">
        <f>IF(A22taxstdlife="n/a","n/a",IF(AD$3&gt;(A22taxstdlife+$E760),((Input!$L$164+Input!$L$130)*$L$7)-SUM($L760:AC760),((Input!$L$164+Input!$L$130)*$L$7)/A22taxstdlife))</f>
        <v>n/a</v>
      </c>
      <c r="AE760" s="164" t="str">
        <f>IF(A22taxstdlife="n/a","n/a",IF(AE$3&gt;(A22taxstdlife+$E760),((Input!$L$164+Input!$L$130)*$L$7)-SUM($L760:AD760),((Input!$L$164+Input!$L$130)*$L$7)/A22taxstdlife))</f>
        <v>n/a</v>
      </c>
      <c r="AF760" s="164" t="str">
        <f>IF(A22taxstdlife="n/a","n/a",IF(AF$3&gt;(A22taxstdlife+$E760),((Input!$L$164+Input!$L$130)*$L$7)-SUM($L760:AE760),((Input!$L$164+Input!$L$130)*$L$7)/A22taxstdlife))</f>
        <v>n/a</v>
      </c>
      <c r="AG760" s="164" t="str">
        <f>IF(A22taxstdlife="n/a","n/a",IF(AG$3&gt;(A22taxstdlife+$E760),((Input!$L$164+Input!$L$130)*$L$7)-SUM($L760:AF760),((Input!$L$164+Input!$L$130)*$L$7)/A22taxstdlife))</f>
        <v>n/a</v>
      </c>
      <c r="AH760" s="164" t="str">
        <f>IF(A22taxstdlife="n/a","n/a",IF(AH$3&gt;(A22taxstdlife+$E760),((Input!$L$164+Input!$L$130)*$L$7)-SUM($L760:AG760),((Input!$L$164+Input!$L$130)*$L$7)/A22taxstdlife))</f>
        <v>n/a</v>
      </c>
      <c r="AI760" s="164" t="str">
        <f>IF(A22taxstdlife="n/a","n/a",IF(AI$3&gt;(A22taxstdlife+$E760),((Input!$L$164+Input!$L$130)*$L$7)-SUM($L760:AH760),((Input!$L$164+Input!$L$130)*$L$7)/A22taxstdlife))</f>
        <v>n/a</v>
      </c>
      <c r="AJ760" s="164" t="str">
        <f>IF(A22taxstdlife="n/a","n/a",IF(AJ$3&gt;(A22taxstdlife+$E760),((Input!$L$164+Input!$L$130)*$L$7)-SUM($L760:AI760),((Input!$L$164+Input!$L$130)*$L$7)/A22taxstdlife))</f>
        <v>n/a</v>
      </c>
      <c r="AK760" s="164" t="str">
        <f>IF(A22taxstdlife="n/a","n/a",IF(AK$3&gt;(A22taxstdlife+$E760),((Input!$L$164+Input!$L$130)*$L$7)-SUM($L760:AJ760),((Input!$L$164+Input!$L$130)*$L$7)/A22taxstdlife))</f>
        <v>n/a</v>
      </c>
      <c r="AL760" s="164" t="str">
        <f>IF(A22taxstdlife="n/a","n/a",IF(AL$3&gt;(A22taxstdlife+$E760),((Input!$L$164+Input!$L$130)*$L$7)-SUM($L760:AK760),((Input!$L$164+Input!$L$130)*$L$7)/A22taxstdlife))</f>
        <v>n/a</v>
      </c>
      <c r="AM760" s="164" t="str">
        <f>IF(A22taxstdlife="n/a","n/a",IF(AM$3&gt;(A22taxstdlife+$E760),((Input!$L$164+Input!$L$130)*$L$7)-SUM($L760:AL760),((Input!$L$164+Input!$L$130)*$L$7)/A22taxstdlife))</f>
        <v>n/a</v>
      </c>
      <c r="AN760" s="164" t="str">
        <f>IF(A22taxstdlife="n/a","n/a",IF(AN$3&gt;(A22taxstdlife+$E760),((Input!$L$164+Input!$L$130)*$L$7)-SUM($L760:AM760),((Input!$L$164+Input!$L$130)*$L$7)/A22taxstdlife))</f>
        <v>n/a</v>
      </c>
      <c r="AO760" s="164" t="str">
        <f>IF(A22taxstdlife="n/a","n/a",IF(AO$3&gt;(A22taxstdlife+$E760),((Input!$L$164+Input!$L$130)*$L$7)-SUM($L760:AN760),((Input!$L$164+Input!$L$130)*$L$7)/A22taxstdlife))</f>
        <v>n/a</v>
      </c>
      <c r="AP760" s="164" t="str">
        <f>IF(A22taxstdlife="n/a","n/a",IF(AP$3&gt;(A22taxstdlife+$E760),((Input!$L$164+Input!$L$130)*$L$7)-SUM($L760:AO760),((Input!$L$164+Input!$L$130)*$L$7)/A22taxstdlife))</f>
        <v>n/a</v>
      </c>
      <c r="AQ760" s="164" t="str">
        <f>IF(A22taxstdlife="n/a","n/a",IF(AQ$3&gt;(A22taxstdlife+$E760),((Input!$L$164+Input!$L$130)*$L$7)-SUM($L760:AP760),((Input!$L$164+Input!$L$130)*$L$7)/A22taxstdlife))</f>
        <v>n/a</v>
      </c>
      <c r="AR760" s="164" t="str">
        <f>IF(A22taxstdlife="n/a","n/a",IF(AR$3&gt;(A22taxstdlife+$E760),((Input!$L$164+Input!$L$130)*$L$7)-SUM($L760:AQ760),((Input!$L$164+Input!$L$130)*$L$7)/A22taxstdlife))</f>
        <v>n/a</v>
      </c>
      <c r="AS760" s="164" t="str">
        <f>IF(A22taxstdlife="n/a","n/a",IF(AS$3&gt;(A22taxstdlife+$E760),((Input!$L$164+Input!$L$130)*$L$7)-SUM($L760:AR760),((Input!$L$164+Input!$L$130)*$L$7)/A22taxstdlife))</f>
        <v>n/a</v>
      </c>
      <c r="AT760" s="164" t="str">
        <f>IF(A22taxstdlife="n/a","n/a",IF(AT$3&gt;(A22taxstdlife+$E760),((Input!$L$164+Input!$L$130)*$L$7)-SUM($L760:AS760),((Input!$L$164+Input!$L$130)*$L$7)/A22taxstdlife))</f>
        <v>n/a</v>
      </c>
      <c r="AU760" s="164" t="str">
        <f>IF(A22taxstdlife="n/a","n/a",IF(AU$3&gt;(A22taxstdlife+$E760),((Input!$L$164+Input!$L$130)*$L$7)-SUM($L760:AT760),((Input!$L$164+Input!$L$130)*$L$7)/A22taxstdlife))</f>
        <v>n/a</v>
      </c>
      <c r="AV760" s="164" t="str">
        <f>IF(A22taxstdlife="n/a","n/a",IF(AV$3&gt;(A22taxstdlife+$E760),((Input!$L$164+Input!$L$130)*$L$7)-SUM($L760:AU760),((Input!$L$164+Input!$L$130)*$L$7)/A22taxstdlife))</f>
        <v>n/a</v>
      </c>
      <c r="AW760" s="164" t="str">
        <f>IF(A22taxstdlife="n/a","n/a",IF(AW$3&gt;(A22taxstdlife+$E760),((Input!$L$164+Input!$L$130)*$L$7)-SUM($L760:AV760),((Input!$L$164+Input!$L$130)*$L$7)/A22taxstdlife))</f>
        <v>n/a</v>
      </c>
      <c r="AX760" s="164" t="str">
        <f>IF(A22taxstdlife="n/a","n/a",IF(AX$3&gt;(A22taxstdlife+$E760),((Input!$L$164+Input!$L$130)*$L$7)-SUM($L760:AW760),((Input!$L$164+Input!$L$130)*$L$7)/A22taxstdlife))</f>
        <v>n/a</v>
      </c>
      <c r="AY760" s="164" t="str">
        <f>IF(A22taxstdlife="n/a","n/a",IF(AY$3&gt;(A22taxstdlife+$E760),((Input!$L$164+Input!$L$130)*$L$7)-SUM($L760:AX760),((Input!$L$164+Input!$L$130)*$L$7)/A22taxstdlife))</f>
        <v>n/a</v>
      </c>
      <c r="AZ760" s="164" t="str">
        <f>IF(A22taxstdlife="n/a","n/a",IF(AZ$3&gt;(A22taxstdlife+$E760),((Input!$L$164+Input!$L$130)*$L$7)-SUM($L760:AY760),((Input!$L$164+Input!$L$130)*$L$7)/A22taxstdlife))</f>
        <v>n/a</v>
      </c>
      <c r="BA760" s="164" t="str">
        <f>IF(A22taxstdlife="n/a","n/a",IF(BA$3&gt;(A22taxstdlife+$E760),((Input!$L$164+Input!$L$130)*$L$7)-SUM($L760:AZ760),((Input!$L$164+Input!$L$130)*$L$7)/A22taxstdlife))</f>
        <v>n/a</v>
      </c>
      <c r="BB760" s="164" t="str">
        <f>IF(A22taxstdlife="n/a","n/a",IF(BB$3&gt;(A22taxstdlife+$E760),((Input!$L$164+Input!$L$130)*$L$7)-SUM($L760:BA760),((Input!$L$164+Input!$L$130)*$L$7)/A22taxstdlife))</f>
        <v>n/a</v>
      </c>
      <c r="BC760" s="164" t="str">
        <f>IF(A22taxstdlife="n/a","n/a",IF(BC$3&gt;(A22taxstdlife+$E760),((Input!$L$164+Input!$L$130)*$L$7)-SUM($L760:BB760),((Input!$L$164+Input!$L$130)*$L$7)/A22taxstdlife))</f>
        <v>n/a</v>
      </c>
      <c r="BD760" s="164" t="str">
        <f>IF(A22taxstdlife="n/a","n/a",IF(BD$3&gt;(A22taxstdlife+$E760),((Input!$L$164+Input!$L$130)*$L$7)-SUM($L760:BC760),((Input!$L$164+Input!$L$130)*$L$7)/A22taxstdlife))</f>
        <v>n/a</v>
      </c>
      <c r="BE760" s="164" t="str">
        <f>IF(A22taxstdlife="n/a","n/a",IF(BE$3&gt;(A22taxstdlife+$E760),((Input!$L$164+Input!$L$130)*$L$7)-SUM($L760:BD760),((Input!$L$164+Input!$L$130)*$L$7)/A22taxstdlife))</f>
        <v>n/a</v>
      </c>
      <c r="BF760" s="164" t="str">
        <f>IF(A22taxstdlife="n/a","n/a",IF(BF$3&gt;(A22taxstdlife+$E760),((Input!$L$164+Input!$L$130)*$L$7)-SUM($L760:BE760),((Input!$L$164+Input!$L$130)*$L$7)/A22taxstdlife))</f>
        <v>n/a</v>
      </c>
      <c r="BG760" s="164" t="str">
        <f>IF(A22taxstdlife="n/a","n/a",IF(BG$3&gt;(A22taxstdlife+$E760),((Input!$L$164+Input!$L$130)*$L$7)-SUM($L760:BF760),((Input!$L$164+Input!$L$130)*$L$7)/A22taxstdlife))</f>
        <v>n/a</v>
      </c>
      <c r="BH760" s="164" t="str">
        <f>IF(A22taxstdlife="n/a","n/a",IF(BH$3&gt;(A22taxstdlife+$E760),((Input!$L$164+Input!$L$130)*$L$7)-SUM($L760:BG760),((Input!$L$164+Input!$L$130)*$L$7)/A22taxstdlife))</f>
        <v>n/a</v>
      </c>
      <c r="BI760" s="164" t="str">
        <f>IF(A22taxstdlife="n/a","n/a",IF(BI$3&gt;(A22taxstdlife+$E760),((Input!$L$164+Input!$L$130)*$L$7)-SUM($L760:BH760),((Input!$L$164+Input!$L$130)*$L$7)/A22taxstdlife))</f>
        <v>n/a</v>
      </c>
      <c r="BJ760" s="18"/>
      <c r="BK760" s="18"/>
      <c r="BL760"/>
      <c r="BM760"/>
      <c r="BN760"/>
      <c r="BO760"/>
      <c r="BP760"/>
      <c r="BQ760"/>
      <c r="BR760"/>
      <c r="BS760"/>
      <c r="BT760"/>
      <c r="BU760"/>
      <c r="BV760"/>
      <c r="BW760"/>
      <c r="BX760"/>
      <c r="BY760"/>
      <c r="BZ760"/>
      <c r="CA760"/>
      <c r="CB760"/>
      <c r="CC760"/>
      <c r="CD760"/>
      <c r="CE760"/>
      <c r="CF760"/>
      <c r="CG760"/>
      <c r="CH760"/>
      <c r="CI760"/>
      <c r="CJ760"/>
      <c r="CK760"/>
      <c r="CL760"/>
      <c r="CM760"/>
      <c r="CN760"/>
      <c r="CO760"/>
      <c r="CP760"/>
      <c r="CQ760"/>
      <c r="CR760"/>
      <c r="CS760"/>
      <c r="CT760"/>
      <c r="CU760"/>
      <c r="CV760"/>
      <c r="CW760"/>
      <c r="CX760"/>
      <c r="CY760"/>
      <c r="CZ760"/>
      <c r="DA760"/>
      <c r="DB760"/>
      <c r="DC760"/>
      <c r="DD760"/>
      <c r="DE760"/>
      <c r="DF760"/>
      <c r="DG760"/>
      <c r="DH760"/>
      <c r="DI760"/>
      <c r="DJ760"/>
      <c r="DK760"/>
      <c r="DL760"/>
      <c r="DM760"/>
      <c r="DN760"/>
      <c r="DO760"/>
      <c r="DP760"/>
      <c r="DQ760"/>
      <c r="DR760"/>
      <c r="DS760"/>
      <c r="DT760"/>
      <c r="DU760"/>
      <c r="DV760"/>
      <c r="DW760"/>
      <c r="DX760"/>
      <c r="DY760"/>
      <c r="DZ760"/>
      <c r="EA760"/>
      <c r="EB760"/>
      <c r="EC760"/>
      <c r="ED760"/>
      <c r="EE760"/>
      <c r="EF760"/>
      <c r="EG760"/>
      <c r="EH760"/>
      <c r="EI760"/>
      <c r="EJ760"/>
      <c r="EK760"/>
      <c r="EL760"/>
      <c r="EM760"/>
      <c r="EN760"/>
      <c r="EO760"/>
      <c r="EP760"/>
      <c r="EQ760"/>
      <c r="ER760"/>
      <c r="ES760"/>
      <c r="ET760"/>
      <c r="EU760"/>
      <c r="EV760"/>
      <c r="EW760"/>
      <c r="EX760"/>
      <c r="EY760"/>
      <c r="EZ760"/>
      <c r="FA760"/>
      <c r="FB760"/>
      <c r="FC760"/>
      <c r="FD760"/>
      <c r="FE760"/>
      <c r="FF760"/>
      <c r="FG760"/>
      <c r="FH760"/>
      <c r="FI760"/>
      <c r="FJ760"/>
      <c r="FK760"/>
      <c r="FL760"/>
      <c r="FM760"/>
      <c r="FN760"/>
      <c r="FO760"/>
      <c r="FP760"/>
      <c r="FQ760"/>
      <c r="FR760"/>
      <c r="FS760"/>
      <c r="FT760"/>
      <c r="FU760"/>
      <c r="FV760"/>
      <c r="FW760"/>
      <c r="FX760"/>
      <c r="FY760"/>
      <c r="FZ760"/>
      <c r="GA760"/>
      <c r="GB760"/>
      <c r="GC760"/>
      <c r="GD760"/>
      <c r="GE760"/>
      <c r="GF760"/>
      <c r="GG760"/>
      <c r="GH760"/>
      <c r="GI760"/>
      <c r="GJ760"/>
      <c r="GK760"/>
      <c r="GL760"/>
      <c r="GM760"/>
      <c r="GN760"/>
      <c r="GO760"/>
      <c r="GP760"/>
      <c r="GQ760"/>
      <c r="GR760"/>
      <c r="GS760"/>
      <c r="GT760"/>
      <c r="GU760"/>
      <c r="GV760"/>
      <c r="GW760"/>
      <c r="GX760"/>
      <c r="GY760"/>
      <c r="GZ760"/>
      <c r="HA760"/>
      <c r="HB760"/>
      <c r="HC760"/>
      <c r="HD760"/>
      <c r="HE760"/>
      <c r="HF760"/>
      <c r="HG760"/>
      <c r="HH760"/>
      <c r="HI760"/>
      <c r="HJ760"/>
      <c r="HK760"/>
      <c r="HL760"/>
      <c r="HM760"/>
      <c r="HN760"/>
      <c r="HO760"/>
      <c r="HP760"/>
      <c r="HQ760"/>
      <c r="HR760"/>
      <c r="HS760"/>
      <c r="HT760"/>
      <c r="HU760"/>
      <c r="HV760"/>
      <c r="HW760"/>
      <c r="HX760"/>
      <c r="HY760"/>
      <c r="HZ760"/>
      <c r="IA760"/>
      <c r="IB760"/>
      <c r="IC760"/>
      <c r="ID760"/>
      <c r="IE760"/>
      <c r="IF760"/>
      <c r="IG760"/>
      <c r="IH760"/>
      <c r="II760"/>
      <c r="IJ760"/>
      <c r="IK760"/>
      <c r="IL760"/>
      <c r="IM760"/>
      <c r="IN760"/>
      <c r="IO760"/>
      <c r="IP760"/>
      <c r="IQ760"/>
      <c r="IR760"/>
      <c r="IS760"/>
      <c r="IT760"/>
      <c r="IU760"/>
      <c r="IV760"/>
    </row>
    <row r="761" spans="1:256" s="5" customFormat="1" hidden="1" outlineLevel="2" x14ac:dyDescent="0.2">
      <c r="A761" s="18"/>
      <c r="B761" s="18"/>
      <c r="C761" s="36"/>
      <c r="D761" s="485"/>
      <c r="E761" s="283">
        <v>7</v>
      </c>
      <c r="F761" s="38"/>
      <c r="G761" s="306"/>
      <c r="H761" s="308"/>
      <c r="I761" s="308"/>
      <c r="J761" s="308"/>
      <c r="K761" s="308"/>
      <c r="L761" s="308"/>
      <c r="M761" s="307"/>
      <c r="N761" s="164" t="str">
        <f>IF(A22taxstdlife="n/a","n/a",IF(N$3&gt;(A22taxstdlife+$E761),((Input!$M$164+Input!$M$130)*$M$7)-SUM($M761:M761),((Input!$M$164+Input!$M$130)*$M$7)/A22taxstdlife))</f>
        <v>n/a</v>
      </c>
      <c r="O761" s="164" t="str">
        <f>IF(A22taxstdlife="n/a","n/a",IF(O$3&gt;(A22taxstdlife+$E761),((Input!$M$164+Input!$M$130)*$M$7)-SUM($M761:N761),((Input!$M$164+Input!$M$130)*$M$7)/A22taxstdlife))</f>
        <v>n/a</v>
      </c>
      <c r="P761" s="164" t="str">
        <f>IF(A22taxstdlife="n/a","n/a",IF(P$3&gt;(A22taxstdlife+$E761),((Input!$M$164+Input!$M$130)*$M$7)-SUM($M761:O761),((Input!$M$164+Input!$M$130)*$M$7)/A22taxstdlife))</f>
        <v>n/a</v>
      </c>
      <c r="Q761" s="164" t="str">
        <f>IF(A22taxstdlife="n/a","n/a",IF(Q$3&gt;(A22taxstdlife+$E761),((Input!$M$164+Input!$M$130)*$M$7)-SUM($M761:P761),((Input!$M$164+Input!$M$130)*$M$7)/A22taxstdlife))</f>
        <v>n/a</v>
      </c>
      <c r="R761" s="164" t="str">
        <f>IF(A22taxstdlife="n/a","n/a",IF(R$3&gt;(A22taxstdlife+$E761),((Input!$M$164+Input!$M$130)*$M$7)-SUM($M761:Q761),((Input!$M$164+Input!$M$130)*$M$7)/A22taxstdlife))</f>
        <v>n/a</v>
      </c>
      <c r="S761" s="164" t="str">
        <f>IF(A22taxstdlife="n/a","n/a",IF(S$3&gt;(A22taxstdlife+$E761),((Input!$M$164+Input!$M$130)*$M$7)-SUM($M761:R761),((Input!$M$164+Input!$M$130)*$M$7)/A22taxstdlife))</f>
        <v>n/a</v>
      </c>
      <c r="T761" s="164" t="str">
        <f>IF(A22taxstdlife="n/a","n/a",IF(T$3&gt;(A22taxstdlife+$E761),((Input!$M$164+Input!$M$130)*$M$7)-SUM($M761:S761),((Input!$M$164+Input!$M$130)*$M$7)/A22taxstdlife))</f>
        <v>n/a</v>
      </c>
      <c r="U761" s="164" t="str">
        <f>IF(A22taxstdlife="n/a","n/a",IF(U$3&gt;(A22taxstdlife+$E761),((Input!$M$164+Input!$M$130)*$M$7)-SUM($M761:T761),((Input!$M$164+Input!$M$130)*$M$7)/A22taxstdlife))</f>
        <v>n/a</v>
      </c>
      <c r="V761" s="164" t="str">
        <f>IF(A22taxstdlife="n/a","n/a",IF(V$3&gt;(A22taxstdlife+$E761),((Input!$M$164+Input!$M$130)*$M$7)-SUM($M761:U761),((Input!$M$164+Input!$M$130)*$M$7)/A22taxstdlife))</f>
        <v>n/a</v>
      </c>
      <c r="W761" s="164" t="str">
        <f>IF(A22taxstdlife="n/a","n/a",IF(W$3&gt;(A22taxstdlife+$E761),((Input!$M$164+Input!$M$130)*$M$7)-SUM($M761:V761),((Input!$M$164+Input!$M$130)*$M$7)/A22taxstdlife))</f>
        <v>n/a</v>
      </c>
      <c r="X761" s="164" t="str">
        <f>IF(A22taxstdlife="n/a","n/a",IF(X$3&gt;(A22taxstdlife+$E761),((Input!$M$164+Input!$M$130)*$M$7)-SUM($M761:W761),((Input!$M$164+Input!$M$130)*$M$7)/A22taxstdlife))</f>
        <v>n/a</v>
      </c>
      <c r="Y761" s="164" t="str">
        <f>IF(A22taxstdlife="n/a","n/a",IF(Y$3&gt;(A22taxstdlife+$E761),((Input!$M$164+Input!$M$130)*$M$7)-SUM($M761:X761),((Input!$M$164+Input!$M$130)*$M$7)/A22taxstdlife))</f>
        <v>n/a</v>
      </c>
      <c r="Z761" s="164" t="str">
        <f>IF(A22taxstdlife="n/a","n/a",IF(Z$3&gt;(A22taxstdlife+$E761),((Input!$M$164+Input!$M$130)*$M$7)-SUM($M761:Y761),((Input!$M$164+Input!$M$130)*$M$7)/A22taxstdlife))</f>
        <v>n/a</v>
      </c>
      <c r="AA761" s="164" t="str">
        <f>IF(A22taxstdlife="n/a","n/a",IF(AA$3&gt;(A22taxstdlife+$E761),((Input!$M$164+Input!$M$130)*$M$7)-SUM($M761:Z761),((Input!$M$164+Input!$M$130)*$M$7)/A22taxstdlife))</f>
        <v>n/a</v>
      </c>
      <c r="AB761" s="164" t="str">
        <f>IF(A22taxstdlife="n/a","n/a",IF(AB$3&gt;(A22taxstdlife+$E761),((Input!$M$164+Input!$M$130)*$M$7)-SUM($M761:AA761),((Input!$M$164+Input!$M$130)*$M$7)/A22taxstdlife))</f>
        <v>n/a</v>
      </c>
      <c r="AC761" s="164" t="str">
        <f>IF(A22taxstdlife="n/a","n/a",IF(AC$3&gt;(A22taxstdlife+$E761),((Input!$M$164+Input!$M$130)*$M$7)-SUM($M761:AB761),((Input!$M$164+Input!$M$130)*$M$7)/A22taxstdlife))</f>
        <v>n/a</v>
      </c>
      <c r="AD761" s="164" t="str">
        <f>IF(A22taxstdlife="n/a","n/a",IF(AD$3&gt;(A22taxstdlife+$E761),((Input!$M$164+Input!$M$130)*$M$7)-SUM($M761:AC761),((Input!$M$164+Input!$M$130)*$M$7)/A22taxstdlife))</f>
        <v>n/a</v>
      </c>
      <c r="AE761" s="164" t="str">
        <f>IF(A22taxstdlife="n/a","n/a",IF(AE$3&gt;(A22taxstdlife+$E761),((Input!$M$164+Input!$M$130)*$M$7)-SUM($M761:AD761),((Input!$M$164+Input!$M$130)*$M$7)/A22taxstdlife))</f>
        <v>n/a</v>
      </c>
      <c r="AF761" s="164" t="str">
        <f>IF(A22taxstdlife="n/a","n/a",IF(AF$3&gt;(A22taxstdlife+$E761),((Input!$M$164+Input!$M$130)*$M$7)-SUM($M761:AE761),((Input!$M$164+Input!$M$130)*$M$7)/A22taxstdlife))</f>
        <v>n/a</v>
      </c>
      <c r="AG761" s="164" t="str">
        <f>IF(A22taxstdlife="n/a","n/a",IF(AG$3&gt;(A22taxstdlife+$E761),((Input!$M$164+Input!$M$130)*$M$7)-SUM($M761:AF761),((Input!$M$164+Input!$M$130)*$M$7)/A22taxstdlife))</f>
        <v>n/a</v>
      </c>
      <c r="AH761" s="164" t="str">
        <f>IF(A22taxstdlife="n/a","n/a",IF(AH$3&gt;(A22taxstdlife+$E761),((Input!$M$164+Input!$M$130)*$M$7)-SUM($M761:AG761),((Input!$M$164+Input!$M$130)*$M$7)/A22taxstdlife))</f>
        <v>n/a</v>
      </c>
      <c r="AI761" s="164" t="str">
        <f>IF(A22taxstdlife="n/a","n/a",IF(AI$3&gt;(A22taxstdlife+$E761),((Input!$M$164+Input!$M$130)*$M$7)-SUM($M761:AH761),((Input!$M$164+Input!$M$130)*$M$7)/A22taxstdlife))</f>
        <v>n/a</v>
      </c>
      <c r="AJ761" s="164" t="str">
        <f>IF(A22taxstdlife="n/a","n/a",IF(AJ$3&gt;(A22taxstdlife+$E761),((Input!$M$164+Input!$M$130)*$M$7)-SUM($M761:AI761),((Input!$M$164+Input!$M$130)*$M$7)/A22taxstdlife))</f>
        <v>n/a</v>
      </c>
      <c r="AK761" s="164" t="str">
        <f>IF(A22taxstdlife="n/a","n/a",IF(AK$3&gt;(A22taxstdlife+$E761),((Input!$M$164+Input!$M$130)*$M$7)-SUM($M761:AJ761),((Input!$M$164+Input!$M$130)*$M$7)/A22taxstdlife))</f>
        <v>n/a</v>
      </c>
      <c r="AL761" s="164" t="str">
        <f>IF(A22taxstdlife="n/a","n/a",IF(AL$3&gt;(A22taxstdlife+$E761),((Input!$M$164+Input!$M$130)*$M$7)-SUM($M761:AK761),((Input!$M$164+Input!$M$130)*$M$7)/A22taxstdlife))</f>
        <v>n/a</v>
      </c>
      <c r="AM761" s="164" t="str">
        <f>IF(A22taxstdlife="n/a","n/a",IF(AM$3&gt;(A22taxstdlife+$E761),((Input!$M$164+Input!$M$130)*$M$7)-SUM($M761:AL761),((Input!$M$164+Input!$M$130)*$M$7)/A22taxstdlife))</f>
        <v>n/a</v>
      </c>
      <c r="AN761" s="164" t="str">
        <f>IF(A22taxstdlife="n/a","n/a",IF(AN$3&gt;(A22taxstdlife+$E761),((Input!$M$164+Input!$M$130)*$M$7)-SUM($M761:AM761),((Input!$M$164+Input!$M$130)*$M$7)/A22taxstdlife))</f>
        <v>n/a</v>
      </c>
      <c r="AO761" s="164" t="str">
        <f>IF(A22taxstdlife="n/a","n/a",IF(AO$3&gt;(A22taxstdlife+$E761),((Input!$M$164+Input!$M$130)*$M$7)-SUM($M761:AN761),((Input!$M$164+Input!$M$130)*$M$7)/A22taxstdlife))</f>
        <v>n/a</v>
      </c>
      <c r="AP761" s="164" t="str">
        <f>IF(A22taxstdlife="n/a","n/a",IF(AP$3&gt;(A22taxstdlife+$E761),((Input!$M$164+Input!$M$130)*$M$7)-SUM($M761:AO761),((Input!$M$164+Input!$M$130)*$M$7)/A22taxstdlife))</f>
        <v>n/a</v>
      </c>
      <c r="AQ761" s="164" t="str">
        <f>IF(A22taxstdlife="n/a","n/a",IF(AQ$3&gt;(A22taxstdlife+$E761),((Input!$M$164+Input!$M$130)*$M$7)-SUM($M761:AP761),((Input!$M$164+Input!$M$130)*$M$7)/A22taxstdlife))</f>
        <v>n/a</v>
      </c>
      <c r="AR761" s="164" t="str">
        <f>IF(A22taxstdlife="n/a","n/a",IF(AR$3&gt;(A22taxstdlife+$E761),((Input!$M$164+Input!$M$130)*$M$7)-SUM($M761:AQ761),((Input!$M$164+Input!$M$130)*$M$7)/A22taxstdlife))</f>
        <v>n/a</v>
      </c>
      <c r="AS761" s="164" t="str">
        <f>IF(A22taxstdlife="n/a","n/a",IF(AS$3&gt;(A22taxstdlife+$E761),((Input!$M$164+Input!$M$130)*$M$7)-SUM($M761:AR761),((Input!$M$164+Input!$M$130)*$M$7)/A22taxstdlife))</f>
        <v>n/a</v>
      </c>
      <c r="AT761" s="164" t="str">
        <f>IF(A22taxstdlife="n/a","n/a",IF(AT$3&gt;(A22taxstdlife+$E761),((Input!$M$164+Input!$M$130)*$M$7)-SUM($M761:AS761),((Input!$M$164+Input!$M$130)*$M$7)/A22taxstdlife))</f>
        <v>n/a</v>
      </c>
      <c r="AU761" s="164" t="str">
        <f>IF(A22taxstdlife="n/a","n/a",IF(AU$3&gt;(A22taxstdlife+$E761),((Input!$M$164+Input!$M$130)*$M$7)-SUM($M761:AT761),((Input!$M$164+Input!$M$130)*$M$7)/A22taxstdlife))</f>
        <v>n/a</v>
      </c>
      <c r="AV761" s="164" t="str">
        <f>IF(A22taxstdlife="n/a","n/a",IF(AV$3&gt;(A22taxstdlife+$E761),((Input!$M$164+Input!$M$130)*$M$7)-SUM($M761:AU761),((Input!$M$164+Input!$M$130)*$M$7)/A22taxstdlife))</f>
        <v>n/a</v>
      </c>
      <c r="AW761" s="164" t="str">
        <f>IF(A22taxstdlife="n/a","n/a",IF(AW$3&gt;(A22taxstdlife+$E761),((Input!$M$164+Input!$M$130)*$M$7)-SUM($M761:AV761),((Input!$M$164+Input!$M$130)*$M$7)/A22taxstdlife))</f>
        <v>n/a</v>
      </c>
      <c r="AX761" s="164" t="str">
        <f>IF(A22taxstdlife="n/a","n/a",IF(AX$3&gt;(A22taxstdlife+$E761),((Input!$M$164+Input!$M$130)*$M$7)-SUM($M761:AW761),((Input!$M$164+Input!$M$130)*$M$7)/A22taxstdlife))</f>
        <v>n/a</v>
      </c>
      <c r="AY761" s="164" t="str">
        <f>IF(A22taxstdlife="n/a","n/a",IF(AY$3&gt;(A22taxstdlife+$E761),((Input!$M$164+Input!$M$130)*$M$7)-SUM($M761:AX761),((Input!$M$164+Input!$M$130)*$M$7)/A22taxstdlife))</f>
        <v>n/a</v>
      </c>
      <c r="AZ761" s="164" t="str">
        <f>IF(A22taxstdlife="n/a","n/a",IF(AZ$3&gt;(A22taxstdlife+$E761),((Input!$M$164+Input!$M$130)*$M$7)-SUM($M761:AY761),((Input!$M$164+Input!$M$130)*$M$7)/A22taxstdlife))</f>
        <v>n/a</v>
      </c>
      <c r="BA761" s="164" t="str">
        <f>IF(A22taxstdlife="n/a","n/a",IF(BA$3&gt;(A22taxstdlife+$E761),((Input!$M$164+Input!$M$130)*$M$7)-SUM($M761:AZ761),((Input!$M$164+Input!$M$130)*$M$7)/A22taxstdlife))</f>
        <v>n/a</v>
      </c>
      <c r="BB761" s="164" t="str">
        <f>IF(A22taxstdlife="n/a","n/a",IF(BB$3&gt;(A22taxstdlife+$E761),((Input!$M$164+Input!$M$130)*$M$7)-SUM($M761:BA761),((Input!$M$164+Input!$M$130)*$M$7)/A22taxstdlife))</f>
        <v>n/a</v>
      </c>
      <c r="BC761" s="164" t="str">
        <f>IF(A22taxstdlife="n/a","n/a",IF(BC$3&gt;(A22taxstdlife+$E761),((Input!$M$164+Input!$M$130)*$M$7)-SUM($M761:BB761),((Input!$M$164+Input!$M$130)*$M$7)/A22taxstdlife))</f>
        <v>n/a</v>
      </c>
      <c r="BD761" s="164" t="str">
        <f>IF(A22taxstdlife="n/a","n/a",IF(BD$3&gt;(A22taxstdlife+$E761),((Input!$M$164+Input!$M$130)*$M$7)-SUM($M761:BC761),((Input!$M$164+Input!$M$130)*$M$7)/A22taxstdlife))</f>
        <v>n/a</v>
      </c>
      <c r="BE761" s="164" t="str">
        <f>IF(A22taxstdlife="n/a","n/a",IF(BE$3&gt;(A22taxstdlife+$E761),((Input!$M$164+Input!$M$130)*$M$7)-SUM($M761:BD761),((Input!$M$164+Input!$M$130)*$M$7)/A22taxstdlife))</f>
        <v>n/a</v>
      </c>
      <c r="BF761" s="164" t="str">
        <f>IF(A22taxstdlife="n/a","n/a",IF(BF$3&gt;(A22taxstdlife+$E761),((Input!$M$164+Input!$M$130)*$M$7)-SUM($M761:BE761),((Input!$M$164+Input!$M$130)*$M$7)/A22taxstdlife))</f>
        <v>n/a</v>
      </c>
      <c r="BG761" s="164" t="str">
        <f>IF(A22taxstdlife="n/a","n/a",IF(BG$3&gt;(A22taxstdlife+$E761),((Input!$M$164+Input!$M$130)*$M$7)-SUM($M761:BF761),((Input!$M$164+Input!$M$130)*$M$7)/A22taxstdlife))</f>
        <v>n/a</v>
      </c>
      <c r="BH761" s="164" t="str">
        <f>IF(A22taxstdlife="n/a","n/a",IF(BH$3&gt;(A22taxstdlife+$E761),((Input!$M$164+Input!$M$130)*$M$7)-SUM($M761:BG761),((Input!$M$164+Input!$M$130)*$M$7)/A22taxstdlife))</f>
        <v>n/a</v>
      </c>
      <c r="BI761" s="164" t="str">
        <f>IF(A22taxstdlife="n/a","n/a",IF(BI$3&gt;(A22taxstdlife+$E761),((Input!$M$164+Input!$M$130)*$M$7)-SUM($M761:BH761),((Input!$M$164+Input!$M$130)*$M$7)/A22taxstdlife))</f>
        <v>n/a</v>
      </c>
      <c r="BJ761" s="18"/>
      <c r="BK761" s="18"/>
      <c r="BL761"/>
      <c r="BM761"/>
      <c r="BN761"/>
      <c r="BO761"/>
      <c r="BP761"/>
      <c r="BQ761"/>
      <c r="BR761"/>
      <c r="BS761"/>
      <c r="BT761"/>
      <c r="BU761"/>
      <c r="BV761"/>
      <c r="BW761"/>
      <c r="BX761"/>
      <c r="BY761"/>
      <c r="BZ761"/>
      <c r="CA761"/>
      <c r="CB761"/>
      <c r="CC761"/>
      <c r="CD761"/>
      <c r="CE761"/>
      <c r="CF761"/>
      <c r="CG761"/>
      <c r="CH761"/>
      <c r="CI761"/>
      <c r="CJ761"/>
      <c r="CK761"/>
      <c r="CL761"/>
      <c r="CM761"/>
      <c r="CN761"/>
      <c r="CO761"/>
      <c r="CP761"/>
      <c r="CQ761"/>
      <c r="CR761"/>
      <c r="CS761"/>
      <c r="CT761"/>
      <c r="CU761"/>
      <c r="CV761"/>
      <c r="CW761"/>
      <c r="CX761"/>
      <c r="CY761"/>
      <c r="CZ761"/>
      <c r="DA761"/>
      <c r="DB761"/>
      <c r="DC761"/>
      <c r="DD761"/>
      <c r="DE761"/>
      <c r="DF761"/>
      <c r="DG761"/>
      <c r="DH761"/>
      <c r="DI761"/>
      <c r="DJ761"/>
      <c r="DK761"/>
      <c r="DL761"/>
      <c r="DM761"/>
      <c r="DN761"/>
      <c r="DO761"/>
      <c r="DP761"/>
      <c r="DQ761"/>
      <c r="DR761"/>
      <c r="DS761"/>
      <c r="DT761"/>
      <c r="DU761"/>
      <c r="DV761"/>
      <c r="DW761"/>
      <c r="DX761"/>
      <c r="DY761"/>
      <c r="DZ761"/>
      <c r="EA761"/>
      <c r="EB761"/>
      <c r="EC761"/>
      <c r="ED761"/>
      <c r="EE761"/>
      <c r="EF761"/>
      <c r="EG761"/>
      <c r="EH761"/>
      <c r="EI761"/>
      <c r="EJ761"/>
      <c r="EK761"/>
      <c r="EL761"/>
      <c r="EM761"/>
      <c r="EN761"/>
      <c r="EO761"/>
      <c r="EP761"/>
      <c r="EQ761"/>
      <c r="ER761"/>
      <c r="ES761"/>
      <c r="ET761"/>
      <c r="EU761"/>
      <c r="EV761"/>
      <c r="EW761"/>
      <c r="EX761"/>
      <c r="EY761"/>
      <c r="EZ761"/>
      <c r="FA761"/>
      <c r="FB761"/>
      <c r="FC761"/>
      <c r="FD761"/>
      <c r="FE761"/>
      <c r="FF761"/>
      <c r="FG761"/>
      <c r="FH761"/>
      <c r="FI761"/>
      <c r="FJ761"/>
      <c r="FK761"/>
      <c r="FL761"/>
      <c r="FM761"/>
      <c r="FN761"/>
      <c r="FO761"/>
      <c r="FP761"/>
      <c r="FQ761"/>
      <c r="FR761"/>
      <c r="FS761"/>
      <c r="FT761"/>
      <c r="FU761"/>
      <c r="FV761"/>
      <c r="FW761"/>
      <c r="FX761"/>
      <c r="FY761"/>
      <c r="FZ761"/>
      <c r="GA761"/>
      <c r="GB761"/>
      <c r="GC761"/>
      <c r="GD761"/>
      <c r="GE761"/>
      <c r="GF761"/>
      <c r="GG761"/>
      <c r="GH761"/>
      <c r="GI761"/>
      <c r="GJ761"/>
      <c r="GK761"/>
      <c r="GL761"/>
      <c r="GM761"/>
      <c r="GN761"/>
      <c r="GO761"/>
      <c r="GP761"/>
      <c r="GQ761"/>
      <c r="GR761"/>
      <c r="GS761"/>
      <c r="GT761"/>
      <c r="GU761"/>
      <c r="GV761"/>
      <c r="GW761"/>
      <c r="GX761"/>
      <c r="GY761"/>
      <c r="GZ761"/>
      <c r="HA761"/>
      <c r="HB761"/>
      <c r="HC761"/>
      <c r="HD761"/>
      <c r="HE761"/>
      <c r="HF761"/>
      <c r="HG761"/>
      <c r="HH761"/>
      <c r="HI761"/>
      <c r="HJ761"/>
      <c r="HK761"/>
      <c r="HL761"/>
      <c r="HM761"/>
      <c r="HN761"/>
      <c r="HO761"/>
      <c r="HP761"/>
      <c r="HQ761"/>
      <c r="HR761"/>
      <c r="HS761"/>
      <c r="HT761"/>
      <c r="HU761"/>
      <c r="HV761"/>
      <c r="HW761"/>
      <c r="HX761"/>
      <c r="HY761"/>
      <c r="HZ761"/>
      <c r="IA761"/>
      <c r="IB761"/>
      <c r="IC761"/>
      <c r="ID761"/>
      <c r="IE761"/>
      <c r="IF761"/>
      <c r="IG761"/>
      <c r="IH761"/>
      <c r="II761"/>
      <c r="IJ761"/>
      <c r="IK761"/>
      <c r="IL761"/>
      <c r="IM761"/>
      <c r="IN761"/>
      <c r="IO761"/>
      <c r="IP761"/>
      <c r="IQ761"/>
      <c r="IR761"/>
      <c r="IS761"/>
      <c r="IT761"/>
      <c r="IU761"/>
      <c r="IV761"/>
    </row>
    <row r="762" spans="1:256" s="5" customFormat="1" hidden="1" outlineLevel="2" x14ac:dyDescent="0.2">
      <c r="A762" s="18"/>
      <c r="B762" s="18"/>
      <c r="C762" s="36"/>
      <c r="D762" s="485"/>
      <c r="E762" s="283">
        <v>8</v>
      </c>
      <c r="F762" s="38"/>
      <c r="G762" s="306"/>
      <c r="H762" s="308"/>
      <c r="I762" s="308"/>
      <c r="J762" s="308"/>
      <c r="K762" s="308"/>
      <c r="L762" s="308"/>
      <c r="M762" s="308"/>
      <c r="N762" s="307"/>
      <c r="O762" s="164" t="str">
        <f>IF(A22taxstdlife="n/a","n/a",IF(O$3&gt;(A22taxstdlife+$E762),((Input!$N$164+Input!$N$130)*$N$7)-SUM($N762:N762),((Input!$N$164+Input!$N$130)*$N$7)/A22taxstdlife))</f>
        <v>n/a</v>
      </c>
      <c r="P762" s="164" t="str">
        <f>IF(A22taxstdlife="n/a","n/a",IF(P$3&gt;(A22taxstdlife+$E762),((Input!$N$164+Input!$N$130)*$N$7)-SUM($N762:O762),((Input!$N$164+Input!$N$130)*$N$7)/A22taxstdlife))</f>
        <v>n/a</v>
      </c>
      <c r="Q762" s="164" t="str">
        <f>IF(A22taxstdlife="n/a","n/a",IF(Q$3&gt;(A22taxstdlife+$E762),((Input!$N$164+Input!$N$130)*$N$7)-SUM($N762:P762),((Input!$N$164+Input!$N$130)*$N$7)/A22taxstdlife))</f>
        <v>n/a</v>
      </c>
      <c r="R762" s="164" t="str">
        <f>IF(A22taxstdlife="n/a","n/a",IF(R$3&gt;(A22taxstdlife+$E762),((Input!$N$164+Input!$N$130)*$N$7)-SUM($N762:Q762),((Input!$N$164+Input!$N$130)*$N$7)/A22taxstdlife))</f>
        <v>n/a</v>
      </c>
      <c r="S762" s="164" t="str">
        <f>IF(A22taxstdlife="n/a","n/a",IF(S$3&gt;(A22taxstdlife+$E762),((Input!$N$164+Input!$N$130)*$N$7)-SUM($N762:R762),((Input!$N$164+Input!$N$130)*$N$7)/A22taxstdlife))</f>
        <v>n/a</v>
      </c>
      <c r="T762" s="164" t="str">
        <f>IF(A22taxstdlife="n/a","n/a",IF(T$3&gt;(A22taxstdlife+$E762),((Input!$N$164+Input!$N$130)*$N$7)-SUM($N762:S762),((Input!$N$164+Input!$N$130)*$N$7)/A22taxstdlife))</f>
        <v>n/a</v>
      </c>
      <c r="U762" s="164" t="str">
        <f>IF(A22taxstdlife="n/a","n/a",IF(U$3&gt;(A22taxstdlife+$E762),((Input!$N$164+Input!$N$130)*$N$7)-SUM($N762:T762),((Input!$N$164+Input!$N$130)*$N$7)/A22taxstdlife))</f>
        <v>n/a</v>
      </c>
      <c r="V762" s="164" t="str">
        <f>IF(A22taxstdlife="n/a","n/a",IF(V$3&gt;(A22taxstdlife+$E762),((Input!$N$164+Input!$N$130)*$N$7)-SUM($N762:U762),((Input!$N$164+Input!$N$130)*$N$7)/A22taxstdlife))</f>
        <v>n/a</v>
      </c>
      <c r="W762" s="164" t="str">
        <f>IF(A22taxstdlife="n/a","n/a",IF(W$3&gt;(A22taxstdlife+$E762),((Input!$N$164+Input!$N$130)*$N$7)-SUM($N762:V762),((Input!$N$164+Input!$N$130)*$N$7)/A22taxstdlife))</f>
        <v>n/a</v>
      </c>
      <c r="X762" s="164" t="str">
        <f>IF(A22taxstdlife="n/a","n/a",IF(X$3&gt;(A22taxstdlife+$E762),((Input!$N$164+Input!$N$130)*$N$7)-SUM($N762:W762),((Input!$N$164+Input!$N$130)*$N$7)/A22taxstdlife))</f>
        <v>n/a</v>
      </c>
      <c r="Y762" s="164" t="str">
        <f>IF(A22taxstdlife="n/a","n/a",IF(Y$3&gt;(A22taxstdlife+$E762),((Input!$N$164+Input!$N$130)*$N$7)-SUM($N762:X762),((Input!$N$164+Input!$N$130)*$N$7)/A22taxstdlife))</f>
        <v>n/a</v>
      </c>
      <c r="Z762" s="164" t="str">
        <f>IF(A22taxstdlife="n/a","n/a",IF(Z$3&gt;(A22taxstdlife+$E762),((Input!$N$164+Input!$N$130)*$N$7)-SUM($N762:Y762),((Input!$N$164+Input!$N$130)*$N$7)/A22taxstdlife))</f>
        <v>n/a</v>
      </c>
      <c r="AA762" s="164" t="str">
        <f>IF(A22taxstdlife="n/a","n/a",IF(AA$3&gt;(A22taxstdlife+$E762),((Input!$N$164+Input!$N$130)*$N$7)-SUM($N762:Z762),((Input!$N$164+Input!$N$130)*$N$7)/A22taxstdlife))</f>
        <v>n/a</v>
      </c>
      <c r="AB762" s="164" t="str">
        <f>IF(A22taxstdlife="n/a","n/a",IF(AB$3&gt;(A22taxstdlife+$E762),((Input!$N$164+Input!$N$130)*$N$7)-SUM($N762:AA762),((Input!$N$164+Input!$N$130)*$N$7)/A22taxstdlife))</f>
        <v>n/a</v>
      </c>
      <c r="AC762" s="164" t="str">
        <f>IF(A22taxstdlife="n/a","n/a",IF(AC$3&gt;(A22taxstdlife+$E762),((Input!$N$164+Input!$N$130)*$N$7)-SUM($N762:AB762),((Input!$N$164+Input!$N$130)*$N$7)/A22taxstdlife))</f>
        <v>n/a</v>
      </c>
      <c r="AD762" s="164" t="str">
        <f>IF(A22taxstdlife="n/a","n/a",IF(AD$3&gt;(A22taxstdlife+$E762),((Input!$N$164+Input!$N$130)*$N$7)-SUM($N762:AC762),((Input!$N$164+Input!$N$130)*$N$7)/A22taxstdlife))</f>
        <v>n/a</v>
      </c>
      <c r="AE762" s="164" t="str">
        <f>IF(A22taxstdlife="n/a","n/a",IF(AE$3&gt;(A22taxstdlife+$E762),((Input!$N$164+Input!$N$130)*$N$7)-SUM($N762:AD762),((Input!$N$164+Input!$N$130)*$N$7)/A22taxstdlife))</f>
        <v>n/a</v>
      </c>
      <c r="AF762" s="164" t="str">
        <f>IF(A22taxstdlife="n/a","n/a",IF(AF$3&gt;(A22taxstdlife+$E762),((Input!$N$164+Input!$N$130)*$N$7)-SUM($N762:AE762),((Input!$N$164+Input!$N$130)*$N$7)/A22taxstdlife))</f>
        <v>n/a</v>
      </c>
      <c r="AG762" s="164" t="str">
        <f>IF(A22taxstdlife="n/a","n/a",IF(AG$3&gt;(A22taxstdlife+$E762),((Input!$N$164+Input!$N$130)*$N$7)-SUM($N762:AF762),((Input!$N$164+Input!$N$130)*$N$7)/A22taxstdlife))</f>
        <v>n/a</v>
      </c>
      <c r="AH762" s="164" t="str">
        <f>IF(A22taxstdlife="n/a","n/a",IF(AH$3&gt;(A22taxstdlife+$E762),((Input!$N$164+Input!$N$130)*$N$7)-SUM($N762:AG762),((Input!$N$164+Input!$N$130)*$N$7)/A22taxstdlife))</f>
        <v>n/a</v>
      </c>
      <c r="AI762" s="164" t="str">
        <f>IF(A22taxstdlife="n/a","n/a",IF(AI$3&gt;(A22taxstdlife+$E762),((Input!$N$164+Input!$N$130)*$N$7)-SUM($N762:AH762),((Input!$N$164+Input!$N$130)*$N$7)/A22taxstdlife))</f>
        <v>n/a</v>
      </c>
      <c r="AJ762" s="164" t="str">
        <f>IF(A22taxstdlife="n/a","n/a",IF(AJ$3&gt;(A22taxstdlife+$E762),((Input!$N$164+Input!$N$130)*$N$7)-SUM($N762:AI762),((Input!$N$164+Input!$N$130)*$N$7)/A22taxstdlife))</f>
        <v>n/a</v>
      </c>
      <c r="AK762" s="164" t="str">
        <f>IF(A22taxstdlife="n/a","n/a",IF(AK$3&gt;(A22taxstdlife+$E762),((Input!$N$164+Input!$N$130)*$N$7)-SUM($N762:AJ762),((Input!$N$164+Input!$N$130)*$N$7)/A22taxstdlife))</f>
        <v>n/a</v>
      </c>
      <c r="AL762" s="164" t="str">
        <f>IF(A22taxstdlife="n/a","n/a",IF(AL$3&gt;(A22taxstdlife+$E762),((Input!$N$164+Input!$N$130)*$N$7)-SUM($N762:AK762),((Input!$N$164+Input!$N$130)*$N$7)/A22taxstdlife))</f>
        <v>n/a</v>
      </c>
      <c r="AM762" s="164" t="str">
        <f>IF(A22taxstdlife="n/a","n/a",IF(AM$3&gt;(A22taxstdlife+$E762),((Input!$N$164+Input!$N$130)*$N$7)-SUM($N762:AL762),((Input!$N$164+Input!$N$130)*$N$7)/A22taxstdlife))</f>
        <v>n/a</v>
      </c>
      <c r="AN762" s="164" t="str">
        <f>IF(A22taxstdlife="n/a","n/a",IF(AN$3&gt;(A22taxstdlife+$E762),((Input!$N$164+Input!$N$130)*$N$7)-SUM($N762:AM762),((Input!$N$164+Input!$N$130)*$N$7)/A22taxstdlife))</f>
        <v>n/a</v>
      </c>
      <c r="AO762" s="164" t="str">
        <f>IF(A22taxstdlife="n/a","n/a",IF(AO$3&gt;(A22taxstdlife+$E762),((Input!$N$164+Input!$N$130)*$N$7)-SUM($N762:AN762),((Input!$N$164+Input!$N$130)*$N$7)/A22taxstdlife))</f>
        <v>n/a</v>
      </c>
      <c r="AP762" s="164" t="str">
        <f>IF(A22taxstdlife="n/a","n/a",IF(AP$3&gt;(A22taxstdlife+$E762),((Input!$N$164+Input!$N$130)*$N$7)-SUM($N762:AO762),((Input!$N$164+Input!$N$130)*$N$7)/A22taxstdlife))</f>
        <v>n/a</v>
      </c>
      <c r="AQ762" s="164" t="str">
        <f>IF(A22taxstdlife="n/a","n/a",IF(AQ$3&gt;(A22taxstdlife+$E762),((Input!$N$164+Input!$N$130)*$N$7)-SUM($N762:AP762),((Input!$N$164+Input!$N$130)*$N$7)/A22taxstdlife))</f>
        <v>n/a</v>
      </c>
      <c r="AR762" s="164" t="str">
        <f>IF(A22taxstdlife="n/a","n/a",IF(AR$3&gt;(A22taxstdlife+$E762),((Input!$N$164+Input!$N$130)*$N$7)-SUM($N762:AQ762),((Input!$N$164+Input!$N$130)*$N$7)/A22taxstdlife))</f>
        <v>n/a</v>
      </c>
      <c r="AS762" s="164" t="str">
        <f>IF(A22taxstdlife="n/a","n/a",IF(AS$3&gt;(A22taxstdlife+$E762),((Input!$N$164+Input!$N$130)*$N$7)-SUM($N762:AR762),((Input!$N$164+Input!$N$130)*$N$7)/A22taxstdlife))</f>
        <v>n/a</v>
      </c>
      <c r="AT762" s="164" t="str">
        <f>IF(A22taxstdlife="n/a","n/a",IF(AT$3&gt;(A22taxstdlife+$E762),((Input!$N$164+Input!$N$130)*$N$7)-SUM($N762:AS762),((Input!$N$164+Input!$N$130)*$N$7)/A22taxstdlife))</f>
        <v>n/a</v>
      </c>
      <c r="AU762" s="164" t="str">
        <f>IF(A22taxstdlife="n/a","n/a",IF(AU$3&gt;(A22taxstdlife+$E762),((Input!$N$164+Input!$N$130)*$N$7)-SUM($N762:AT762),((Input!$N$164+Input!$N$130)*$N$7)/A22taxstdlife))</f>
        <v>n/a</v>
      </c>
      <c r="AV762" s="164" t="str">
        <f>IF(A22taxstdlife="n/a","n/a",IF(AV$3&gt;(A22taxstdlife+$E762),((Input!$N$164+Input!$N$130)*$N$7)-SUM($N762:AU762),((Input!$N$164+Input!$N$130)*$N$7)/A22taxstdlife))</f>
        <v>n/a</v>
      </c>
      <c r="AW762" s="164" t="str">
        <f>IF(A22taxstdlife="n/a","n/a",IF(AW$3&gt;(A22taxstdlife+$E762),((Input!$N$164+Input!$N$130)*$N$7)-SUM($N762:AV762),((Input!$N$164+Input!$N$130)*$N$7)/A22taxstdlife))</f>
        <v>n/a</v>
      </c>
      <c r="AX762" s="164" t="str">
        <f>IF(A22taxstdlife="n/a","n/a",IF(AX$3&gt;(A22taxstdlife+$E762),((Input!$N$164+Input!$N$130)*$N$7)-SUM($N762:AW762),((Input!$N$164+Input!$N$130)*$N$7)/A22taxstdlife))</f>
        <v>n/a</v>
      </c>
      <c r="AY762" s="164" t="str">
        <f>IF(A22taxstdlife="n/a","n/a",IF(AY$3&gt;(A22taxstdlife+$E762),((Input!$N$164+Input!$N$130)*$N$7)-SUM($N762:AX762),((Input!$N$164+Input!$N$130)*$N$7)/A22taxstdlife))</f>
        <v>n/a</v>
      </c>
      <c r="AZ762" s="164" t="str">
        <f>IF(A22taxstdlife="n/a","n/a",IF(AZ$3&gt;(A22taxstdlife+$E762),((Input!$N$164+Input!$N$130)*$N$7)-SUM($N762:AY762),((Input!$N$164+Input!$N$130)*$N$7)/A22taxstdlife))</f>
        <v>n/a</v>
      </c>
      <c r="BA762" s="164" t="str">
        <f>IF(A22taxstdlife="n/a","n/a",IF(BA$3&gt;(A22taxstdlife+$E762),((Input!$N$164+Input!$N$130)*$N$7)-SUM($N762:AZ762),((Input!$N$164+Input!$N$130)*$N$7)/A22taxstdlife))</f>
        <v>n/a</v>
      </c>
      <c r="BB762" s="164" t="str">
        <f>IF(A22taxstdlife="n/a","n/a",IF(BB$3&gt;(A22taxstdlife+$E762),((Input!$N$164+Input!$N$130)*$N$7)-SUM($N762:BA762),((Input!$N$164+Input!$N$130)*$N$7)/A22taxstdlife))</f>
        <v>n/a</v>
      </c>
      <c r="BC762" s="164" t="str">
        <f>IF(A22taxstdlife="n/a","n/a",IF(BC$3&gt;(A22taxstdlife+$E762),((Input!$N$164+Input!$N$130)*$N$7)-SUM($N762:BB762),((Input!$N$164+Input!$N$130)*$N$7)/A22taxstdlife))</f>
        <v>n/a</v>
      </c>
      <c r="BD762" s="164" t="str">
        <f>IF(A22taxstdlife="n/a","n/a",IF(BD$3&gt;(A22taxstdlife+$E762),((Input!$N$164+Input!$N$130)*$N$7)-SUM($N762:BC762),((Input!$N$164+Input!$N$130)*$N$7)/A22taxstdlife))</f>
        <v>n/a</v>
      </c>
      <c r="BE762" s="164" t="str">
        <f>IF(A22taxstdlife="n/a","n/a",IF(BE$3&gt;(A22taxstdlife+$E762),((Input!$N$164+Input!$N$130)*$N$7)-SUM($N762:BD762),((Input!$N$164+Input!$N$130)*$N$7)/A22taxstdlife))</f>
        <v>n/a</v>
      </c>
      <c r="BF762" s="164" t="str">
        <f>IF(A22taxstdlife="n/a","n/a",IF(BF$3&gt;(A22taxstdlife+$E762),((Input!$N$164+Input!$N$130)*$N$7)-SUM($N762:BE762),((Input!$N$164+Input!$N$130)*$N$7)/A22taxstdlife))</f>
        <v>n/a</v>
      </c>
      <c r="BG762" s="164" t="str">
        <f>IF(A22taxstdlife="n/a","n/a",IF(BG$3&gt;(A22taxstdlife+$E762),((Input!$N$164+Input!$N$130)*$N$7)-SUM($N762:BF762),((Input!$N$164+Input!$N$130)*$N$7)/A22taxstdlife))</f>
        <v>n/a</v>
      </c>
      <c r="BH762" s="164" t="str">
        <f>IF(A22taxstdlife="n/a","n/a",IF(BH$3&gt;(A22taxstdlife+$E762),((Input!$N$164+Input!$N$130)*$N$7)-SUM($N762:BG762),((Input!$N$164+Input!$N$130)*$N$7)/A22taxstdlife))</f>
        <v>n/a</v>
      </c>
      <c r="BI762" s="164" t="str">
        <f>IF(A22taxstdlife="n/a","n/a",IF(BI$3&gt;(A22taxstdlife+$E762),((Input!$N$164+Input!$N$130)*$N$7)-SUM($N762:BH762),((Input!$N$164+Input!$N$130)*$N$7)/A22taxstdlife))</f>
        <v>n/a</v>
      </c>
      <c r="BJ762" s="18"/>
      <c r="BK762" s="18"/>
      <c r="BL762"/>
      <c r="BM762"/>
      <c r="BN762"/>
      <c r="BO762"/>
      <c r="BP762"/>
      <c r="BQ762"/>
      <c r="BR762"/>
      <c r="BS762"/>
      <c r="BT762"/>
      <c r="BU762"/>
      <c r="BV762"/>
      <c r="BW762"/>
      <c r="BX762"/>
      <c r="BY762"/>
      <c r="BZ762"/>
      <c r="CA762"/>
      <c r="CB762"/>
      <c r="CC762"/>
      <c r="CD762"/>
      <c r="CE762"/>
      <c r="CF762"/>
      <c r="CG762"/>
      <c r="CH762"/>
      <c r="CI762"/>
      <c r="CJ762"/>
      <c r="CK762"/>
      <c r="CL762"/>
      <c r="CM762"/>
      <c r="CN762"/>
      <c r="CO762"/>
      <c r="CP762"/>
      <c r="CQ762"/>
      <c r="CR762"/>
      <c r="CS762"/>
      <c r="CT762"/>
      <c r="CU762"/>
      <c r="CV762"/>
      <c r="CW762"/>
      <c r="CX762"/>
      <c r="CY762"/>
      <c r="CZ762"/>
      <c r="DA762"/>
      <c r="DB762"/>
      <c r="DC762"/>
      <c r="DD762"/>
      <c r="DE762"/>
      <c r="DF762"/>
      <c r="DG762"/>
      <c r="DH762"/>
      <c r="DI762"/>
      <c r="DJ762"/>
      <c r="DK762"/>
      <c r="DL762"/>
      <c r="DM762"/>
      <c r="DN762"/>
      <c r="DO762"/>
      <c r="DP762"/>
      <c r="DQ762"/>
      <c r="DR762"/>
      <c r="DS762"/>
      <c r="DT762"/>
      <c r="DU762"/>
      <c r="DV762"/>
      <c r="DW762"/>
      <c r="DX762"/>
      <c r="DY762"/>
      <c r="DZ762"/>
      <c r="EA762"/>
      <c r="EB762"/>
      <c r="EC762"/>
      <c r="ED762"/>
      <c r="EE762"/>
      <c r="EF762"/>
      <c r="EG762"/>
      <c r="EH762"/>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c r="GD762"/>
      <c r="GE762"/>
      <c r="GF762"/>
      <c r="GG762"/>
      <c r="GH762"/>
      <c r="GI762"/>
      <c r="GJ762"/>
      <c r="GK762"/>
      <c r="GL762"/>
      <c r="GM762"/>
      <c r="GN762"/>
      <c r="GO762"/>
      <c r="GP762"/>
      <c r="GQ762"/>
      <c r="GR762"/>
      <c r="GS762"/>
      <c r="GT762"/>
      <c r="GU762"/>
      <c r="GV762"/>
      <c r="GW762"/>
      <c r="GX762"/>
      <c r="GY762"/>
      <c r="GZ762"/>
      <c r="HA762"/>
      <c r="HB762"/>
      <c r="HC762"/>
      <c r="HD762"/>
      <c r="HE762"/>
      <c r="HF762"/>
      <c r="HG762"/>
      <c r="HH762"/>
      <c r="HI762"/>
      <c r="HJ762"/>
      <c r="HK762"/>
      <c r="HL762"/>
      <c r="HM762"/>
      <c r="HN762"/>
      <c r="HO762"/>
      <c r="HP762"/>
      <c r="HQ762"/>
      <c r="HR762"/>
      <c r="HS762"/>
      <c r="HT762"/>
      <c r="HU762"/>
      <c r="HV762"/>
      <c r="HW762"/>
      <c r="HX762"/>
      <c r="HY762"/>
      <c r="HZ762"/>
      <c r="IA762"/>
      <c r="IB762"/>
      <c r="IC762"/>
      <c r="ID762"/>
      <c r="IE762"/>
      <c r="IF762"/>
      <c r="IG762"/>
      <c r="IH762"/>
      <c r="II762"/>
      <c r="IJ762"/>
      <c r="IK762"/>
      <c r="IL762"/>
      <c r="IM762"/>
      <c r="IN762"/>
      <c r="IO762"/>
      <c r="IP762"/>
      <c r="IQ762"/>
      <c r="IR762"/>
      <c r="IS762"/>
      <c r="IT762"/>
      <c r="IU762"/>
      <c r="IV762"/>
    </row>
    <row r="763" spans="1:256" s="5" customFormat="1" hidden="1" outlineLevel="2" x14ac:dyDescent="0.2">
      <c r="A763" s="18"/>
      <c r="B763" s="18"/>
      <c r="C763" s="36"/>
      <c r="D763" s="485"/>
      <c r="E763" s="283">
        <v>9</v>
      </c>
      <c r="F763" s="38"/>
      <c r="G763" s="306"/>
      <c r="H763" s="308"/>
      <c r="I763" s="308"/>
      <c r="J763" s="308"/>
      <c r="K763" s="308"/>
      <c r="L763" s="308"/>
      <c r="M763" s="308"/>
      <c r="N763" s="308"/>
      <c r="O763" s="307"/>
      <c r="P763" s="164" t="str">
        <f>IF(A22taxstdlife="n/a","n/a",IF(P$3&gt;(A22taxstdlife+$E763),((Input!$O$164+Input!$O$130)*$O$7)-SUM($O763:O763),((Input!$O$164+Input!$O$130)*$O$7)/A22taxstdlife))</f>
        <v>n/a</v>
      </c>
      <c r="Q763" s="164" t="str">
        <f>IF(A22taxstdlife="n/a","n/a",IF(Q$3&gt;(A22taxstdlife+$E763),((Input!$O$164+Input!$O$130)*$O$7)-SUM($O763:P763),((Input!$O$164+Input!$O$130)*$O$7)/A22taxstdlife))</f>
        <v>n/a</v>
      </c>
      <c r="R763" s="164" t="str">
        <f>IF(A22taxstdlife="n/a","n/a",IF(R$3&gt;(A22taxstdlife+$E763),((Input!$O$164+Input!$O$130)*$O$7)-SUM($O763:Q763),((Input!$O$164+Input!$O$130)*$O$7)/A22taxstdlife))</f>
        <v>n/a</v>
      </c>
      <c r="S763" s="164" t="str">
        <f>IF(A22taxstdlife="n/a","n/a",IF(S$3&gt;(A22taxstdlife+$E763),((Input!$O$164+Input!$O$130)*$O$7)-SUM($O763:R763),((Input!$O$164+Input!$O$130)*$O$7)/A22taxstdlife))</f>
        <v>n/a</v>
      </c>
      <c r="T763" s="164" t="str">
        <f>IF(A22taxstdlife="n/a","n/a",IF(T$3&gt;(A22taxstdlife+$E763),((Input!$O$164+Input!$O$130)*$O$7)-SUM($O763:S763),((Input!$O$164+Input!$O$130)*$O$7)/A22taxstdlife))</f>
        <v>n/a</v>
      </c>
      <c r="U763" s="164" t="str">
        <f>IF(A22taxstdlife="n/a","n/a",IF(U$3&gt;(A22taxstdlife+$E763),((Input!$O$164+Input!$O$130)*$O$7)-SUM($O763:T763),((Input!$O$164+Input!$O$130)*$O$7)/A22taxstdlife))</f>
        <v>n/a</v>
      </c>
      <c r="V763" s="164" t="str">
        <f>IF(A22taxstdlife="n/a","n/a",IF(V$3&gt;(A22taxstdlife+$E763),((Input!$O$164+Input!$O$130)*$O$7)-SUM($O763:U763),((Input!$O$164+Input!$O$130)*$O$7)/A22taxstdlife))</f>
        <v>n/a</v>
      </c>
      <c r="W763" s="164" t="str">
        <f>IF(A22taxstdlife="n/a","n/a",IF(W$3&gt;(A22taxstdlife+$E763),((Input!$O$164+Input!$O$130)*$O$7)-SUM($O763:V763),((Input!$O$164+Input!$O$130)*$O$7)/A22taxstdlife))</f>
        <v>n/a</v>
      </c>
      <c r="X763" s="164" t="str">
        <f>IF(A22taxstdlife="n/a","n/a",IF(X$3&gt;(A22taxstdlife+$E763),((Input!$O$164+Input!$O$130)*$O$7)-SUM($O763:W763),((Input!$O$164+Input!$O$130)*$O$7)/A22taxstdlife))</f>
        <v>n/a</v>
      </c>
      <c r="Y763" s="164" t="str">
        <f>IF(A22taxstdlife="n/a","n/a",IF(Y$3&gt;(A22taxstdlife+$E763),((Input!$O$164+Input!$O$130)*$O$7)-SUM($O763:X763),((Input!$O$164+Input!$O$130)*$O$7)/A22taxstdlife))</f>
        <v>n/a</v>
      </c>
      <c r="Z763" s="164" t="str">
        <f>IF(A22taxstdlife="n/a","n/a",IF(Z$3&gt;(A22taxstdlife+$E763),((Input!$O$164+Input!$O$130)*$O$7)-SUM($O763:Y763),((Input!$O$164+Input!$O$130)*$O$7)/A22taxstdlife))</f>
        <v>n/a</v>
      </c>
      <c r="AA763" s="164" t="str">
        <f>IF(A22taxstdlife="n/a","n/a",IF(AA$3&gt;(A22taxstdlife+$E763),((Input!$O$164+Input!$O$130)*$O$7)-SUM($O763:Z763),((Input!$O$164+Input!$O$130)*$O$7)/A22taxstdlife))</f>
        <v>n/a</v>
      </c>
      <c r="AB763" s="164" t="str">
        <f>IF(A22taxstdlife="n/a","n/a",IF(AB$3&gt;(A22taxstdlife+$E763),((Input!$O$164+Input!$O$130)*$O$7)-SUM($O763:AA763),((Input!$O$164+Input!$O$130)*$O$7)/A22taxstdlife))</f>
        <v>n/a</v>
      </c>
      <c r="AC763" s="164" t="str">
        <f>IF(A22taxstdlife="n/a","n/a",IF(AC$3&gt;(A22taxstdlife+$E763),((Input!$O$164+Input!$O$130)*$O$7)-SUM($O763:AB763),((Input!$O$164+Input!$O$130)*$O$7)/A22taxstdlife))</f>
        <v>n/a</v>
      </c>
      <c r="AD763" s="164" t="str">
        <f>IF(A22taxstdlife="n/a","n/a",IF(AD$3&gt;(A22taxstdlife+$E763),((Input!$O$164+Input!$O$130)*$O$7)-SUM($O763:AC763),((Input!$O$164+Input!$O$130)*$O$7)/A22taxstdlife))</f>
        <v>n/a</v>
      </c>
      <c r="AE763" s="164" t="str">
        <f>IF(A22taxstdlife="n/a","n/a",IF(AE$3&gt;(A22taxstdlife+$E763),((Input!$O$164+Input!$O$130)*$O$7)-SUM($O763:AD763),((Input!$O$164+Input!$O$130)*$O$7)/A22taxstdlife))</f>
        <v>n/a</v>
      </c>
      <c r="AF763" s="164" t="str">
        <f>IF(A22taxstdlife="n/a","n/a",IF(AF$3&gt;(A22taxstdlife+$E763),((Input!$O$164+Input!$O$130)*$O$7)-SUM($O763:AE763),((Input!$O$164+Input!$O$130)*$O$7)/A22taxstdlife))</f>
        <v>n/a</v>
      </c>
      <c r="AG763" s="164" t="str">
        <f>IF(A22taxstdlife="n/a","n/a",IF(AG$3&gt;(A22taxstdlife+$E763),((Input!$O$164+Input!$O$130)*$O$7)-SUM($O763:AF763),((Input!$O$164+Input!$O$130)*$O$7)/A22taxstdlife))</f>
        <v>n/a</v>
      </c>
      <c r="AH763" s="164" t="str">
        <f>IF(A22taxstdlife="n/a","n/a",IF(AH$3&gt;(A22taxstdlife+$E763),((Input!$O$164+Input!$O$130)*$O$7)-SUM($O763:AG763),((Input!$O$164+Input!$O$130)*$O$7)/A22taxstdlife))</f>
        <v>n/a</v>
      </c>
      <c r="AI763" s="164" t="str">
        <f>IF(A22taxstdlife="n/a","n/a",IF(AI$3&gt;(A22taxstdlife+$E763),((Input!$O$164+Input!$O$130)*$O$7)-SUM($O763:AH763),((Input!$O$164+Input!$O$130)*$O$7)/A22taxstdlife))</f>
        <v>n/a</v>
      </c>
      <c r="AJ763" s="164" t="str">
        <f>IF(A22taxstdlife="n/a","n/a",IF(AJ$3&gt;(A22taxstdlife+$E763),((Input!$O$164+Input!$O$130)*$O$7)-SUM($O763:AI763),((Input!$O$164+Input!$O$130)*$O$7)/A22taxstdlife))</f>
        <v>n/a</v>
      </c>
      <c r="AK763" s="164" t="str">
        <f>IF(A22taxstdlife="n/a","n/a",IF(AK$3&gt;(A22taxstdlife+$E763),((Input!$O$164+Input!$O$130)*$O$7)-SUM($O763:AJ763),((Input!$O$164+Input!$O$130)*$O$7)/A22taxstdlife))</f>
        <v>n/a</v>
      </c>
      <c r="AL763" s="164" t="str">
        <f>IF(A22taxstdlife="n/a","n/a",IF(AL$3&gt;(A22taxstdlife+$E763),((Input!$O$164+Input!$O$130)*$O$7)-SUM($O763:AK763),((Input!$O$164+Input!$O$130)*$O$7)/A22taxstdlife))</f>
        <v>n/a</v>
      </c>
      <c r="AM763" s="164" t="str">
        <f>IF(A22taxstdlife="n/a","n/a",IF(AM$3&gt;(A22taxstdlife+$E763),((Input!$O$164+Input!$O$130)*$O$7)-SUM($O763:AL763),((Input!$O$164+Input!$O$130)*$O$7)/A22taxstdlife))</f>
        <v>n/a</v>
      </c>
      <c r="AN763" s="164" t="str">
        <f>IF(A22taxstdlife="n/a","n/a",IF(AN$3&gt;(A22taxstdlife+$E763),((Input!$O$164+Input!$O$130)*$O$7)-SUM($O763:AM763),((Input!$O$164+Input!$O$130)*$O$7)/A22taxstdlife))</f>
        <v>n/a</v>
      </c>
      <c r="AO763" s="164" t="str">
        <f>IF(A22taxstdlife="n/a","n/a",IF(AO$3&gt;(A22taxstdlife+$E763),((Input!$O$164+Input!$O$130)*$O$7)-SUM($O763:AN763),((Input!$O$164+Input!$O$130)*$O$7)/A22taxstdlife))</f>
        <v>n/a</v>
      </c>
      <c r="AP763" s="164" t="str">
        <f>IF(A22taxstdlife="n/a","n/a",IF(AP$3&gt;(A22taxstdlife+$E763),((Input!$O$164+Input!$O$130)*$O$7)-SUM($O763:AO763),((Input!$O$164+Input!$O$130)*$O$7)/A22taxstdlife))</f>
        <v>n/a</v>
      </c>
      <c r="AQ763" s="164" t="str">
        <f>IF(A22taxstdlife="n/a","n/a",IF(AQ$3&gt;(A22taxstdlife+$E763),((Input!$O$164+Input!$O$130)*$O$7)-SUM($O763:AP763),((Input!$O$164+Input!$O$130)*$O$7)/A22taxstdlife))</f>
        <v>n/a</v>
      </c>
      <c r="AR763" s="164" t="str">
        <f>IF(A22taxstdlife="n/a","n/a",IF(AR$3&gt;(A22taxstdlife+$E763),((Input!$O$164+Input!$O$130)*$O$7)-SUM($O763:AQ763),((Input!$O$164+Input!$O$130)*$O$7)/A22taxstdlife))</f>
        <v>n/a</v>
      </c>
      <c r="AS763" s="164" t="str">
        <f>IF(A22taxstdlife="n/a","n/a",IF(AS$3&gt;(A22taxstdlife+$E763),((Input!$O$164+Input!$O$130)*$O$7)-SUM($O763:AR763),((Input!$O$164+Input!$O$130)*$O$7)/A22taxstdlife))</f>
        <v>n/a</v>
      </c>
      <c r="AT763" s="164" t="str">
        <f>IF(A22taxstdlife="n/a","n/a",IF(AT$3&gt;(A22taxstdlife+$E763),((Input!$O$164+Input!$O$130)*$O$7)-SUM($O763:AS763),((Input!$O$164+Input!$O$130)*$O$7)/A22taxstdlife))</f>
        <v>n/a</v>
      </c>
      <c r="AU763" s="164" t="str">
        <f>IF(A22taxstdlife="n/a","n/a",IF(AU$3&gt;(A22taxstdlife+$E763),((Input!$O$164+Input!$O$130)*$O$7)-SUM($O763:AT763),((Input!$O$164+Input!$O$130)*$O$7)/A22taxstdlife))</f>
        <v>n/a</v>
      </c>
      <c r="AV763" s="164" t="str">
        <f>IF(A22taxstdlife="n/a","n/a",IF(AV$3&gt;(A22taxstdlife+$E763),((Input!$O$164+Input!$O$130)*$O$7)-SUM($O763:AU763),((Input!$O$164+Input!$O$130)*$O$7)/A22taxstdlife))</f>
        <v>n/a</v>
      </c>
      <c r="AW763" s="164" t="str">
        <f>IF(A22taxstdlife="n/a","n/a",IF(AW$3&gt;(A22taxstdlife+$E763),((Input!$O$164+Input!$O$130)*$O$7)-SUM($O763:AV763),((Input!$O$164+Input!$O$130)*$O$7)/A22taxstdlife))</f>
        <v>n/a</v>
      </c>
      <c r="AX763" s="164" t="str">
        <f>IF(A22taxstdlife="n/a","n/a",IF(AX$3&gt;(A22taxstdlife+$E763),((Input!$O$164+Input!$O$130)*$O$7)-SUM($O763:AW763),((Input!$O$164+Input!$O$130)*$O$7)/A22taxstdlife))</f>
        <v>n/a</v>
      </c>
      <c r="AY763" s="164" t="str">
        <f>IF(A22taxstdlife="n/a","n/a",IF(AY$3&gt;(A22taxstdlife+$E763),((Input!$O$164+Input!$O$130)*$O$7)-SUM($O763:AX763),((Input!$O$164+Input!$O$130)*$O$7)/A22taxstdlife))</f>
        <v>n/a</v>
      </c>
      <c r="AZ763" s="164" t="str">
        <f>IF(A22taxstdlife="n/a","n/a",IF(AZ$3&gt;(A22taxstdlife+$E763),((Input!$O$164+Input!$O$130)*$O$7)-SUM($O763:AY763),((Input!$O$164+Input!$O$130)*$O$7)/A22taxstdlife))</f>
        <v>n/a</v>
      </c>
      <c r="BA763" s="164" t="str">
        <f>IF(A22taxstdlife="n/a","n/a",IF(BA$3&gt;(A22taxstdlife+$E763),((Input!$O$164+Input!$O$130)*$O$7)-SUM($O763:AZ763),((Input!$O$164+Input!$O$130)*$O$7)/A22taxstdlife))</f>
        <v>n/a</v>
      </c>
      <c r="BB763" s="164" t="str">
        <f>IF(A22taxstdlife="n/a","n/a",IF(BB$3&gt;(A22taxstdlife+$E763),((Input!$O$164+Input!$O$130)*$O$7)-SUM($O763:BA763),((Input!$O$164+Input!$O$130)*$O$7)/A22taxstdlife))</f>
        <v>n/a</v>
      </c>
      <c r="BC763" s="164" t="str">
        <f>IF(A22taxstdlife="n/a","n/a",IF(BC$3&gt;(A22taxstdlife+$E763),((Input!$O$164+Input!$O$130)*$O$7)-SUM($O763:BB763),((Input!$O$164+Input!$O$130)*$O$7)/A22taxstdlife))</f>
        <v>n/a</v>
      </c>
      <c r="BD763" s="164" t="str">
        <f>IF(A22taxstdlife="n/a","n/a",IF(BD$3&gt;(A22taxstdlife+$E763),((Input!$O$164+Input!$O$130)*$O$7)-SUM($O763:BC763),((Input!$O$164+Input!$O$130)*$O$7)/A22taxstdlife))</f>
        <v>n/a</v>
      </c>
      <c r="BE763" s="164" t="str">
        <f>IF(A22taxstdlife="n/a","n/a",IF(BE$3&gt;(A22taxstdlife+$E763),((Input!$O$164+Input!$O$130)*$O$7)-SUM($O763:BD763),((Input!$O$164+Input!$O$130)*$O$7)/A22taxstdlife))</f>
        <v>n/a</v>
      </c>
      <c r="BF763" s="164" t="str">
        <f>IF(A22taxstdlife="n/a","n/a",IF(BF$3&gt;(A22taxstdlife+$E763),((Input!$O$164+Input!$O$130)*$O$7)-SUM($O763:BE763),((Input!$O$164+Input!$O$130)*$O$7)/A22taxstdlife))</f>
        <v>n/a</v>
      </c>
      <c r="BG763" s="164" t="str">
        <f>IF(A22taxstdlife="n/a","n/a",IF(BG$3&gt;(A22taxstdlife+$E763),((Input!$O$164+Input!$O$130)*$O$7)-SUM($O763:BF763),((Input!$O$164+Input!$O$130)*$O$7)/A22taxstdlife))</f>
        <v>n/a</v>
      </c>
      <c r="BH763" s="164" t="str">
        <f>IF(A22taxstdlife="n/a","n/a",IF(BH$3&gt;(A22taxstdlife+$E763),((Input!$O$164+Input!$O$130)*$O$7)-SUM($O763:BG763),((Input!$O$164+Input!$O$130)*$O$7)/A22taxstdlife))</f>
        <v>n/a</v>
      </c>
      <c r="BI763" s="164" t="str">
        <f>IF(A22taxstdlife="n/a","n/a",IF(BI$3&gt;(A22taxstdlife+$E763),((Input!$O$164+Input!$O$130)*$O$7)-SUM($O763:BH763),((Input!$O$164+Input!$O$130)*$O$7)/A22taxstdlife))</f>
        <v>n/a</v>
      </c>
      <c r="BJ763" s="18"/>
      <c r="BK763" s="18"/>
      <c r="BL763"/>
      <c r="BM763"/>
      <c r="BN763"/>
      <c r="BO763"/>
      <c r="BP763"/>
      <c r="BQ763"/>
      <c r="BR763"/>
      <c r="BS763"/>
      <c r="BT763"/>
      <c r="BU763"/>
      <c r="BV763"/>
      <c r="BW763"/>
      <c r="BX763"/>
      <c r="BY763"/>
      <c r="BZ763"/>
      <c r="CA763"/>
      <c r="CB763"/>
      <c r="CC763"/>
      <c r="CD763"/>
      <c r="CE763"/>
      <c r="CF763"/>
      <c r="CG763"/>
      <c r="CH763"/>
      <c r="CI763"/>
      <c r="CJ763"/>
      <c r="CK763"/>
      <c r="CL763"/>
      <c r="CM763"/>
      <c r="CN763"/>
      <c r="CO763"/>
      <c r="CP763"/>
      <c r="CQ763"/>
      <c r="CR763"/>
      <c r="CS763"/>
      <c r="CT763"/>
      <c r="CU763"/>
      <c r="CV763"/>
      <c r="CW763"/>
      <c r="CX763"/>
      <c r="CY763"/>
      <c r="CZ763"/>
      <c r="DA763"/>
      <c r="DB763"/>
      <c r="DC763"/>
      <c r="DD763"/>
      <c r="DE763"/>
      <c r="DF763"/>
      <c r="DG763"/>
      <c r="DH763"/>
      <c r="DI763"/>
      <c r="DJ763"/>
      <c r="DK763"/>
      <c r="DL763"/>
      <c r="DM763"/>
      <c r="DN763"/>
      <c r="DO763"/>
      <c r="DP763"/>
      <c r="DQ763"/>
      <c r="DR763"/>
      <c r="DS763"/>
      <c r="DT763"/>
      <c r="DU763"/>
      <c r="DV763"/>
      <c r="DW763"/>
      <c r="DX763"/>
      <c r="DY763"/>
      <c r="DZ763"/>
      <c r="EA763"/>
      <c r="EB763"/>
      <c r="EC763"/>
      <c r="ED763"/>
      <c r="EE763"/>
      <c r="EF763"/>
      <c r="EG763"/>
      <c r="EH763"/>
      <c r="EI763"/>
      <c r="EJ763"/>
      <c r="EK763"/>
      <c r="EL763"/>
      <c r="EM763"/>
      <c r="EN763"/>
      <c r="EO763"/>
      <c r="EP763"/>
      <c r="EQ763"/>
      <c r="ER763"/>
      <c r="ES763"/>
      <c r="ET763"/>
      <c r="EU763"/>
      <c r="EV763"/>
      <c r="EW763"/>
      <c r="EX763"/>
      <c r="EY763"/>
      <c r="EZ763"/>
      <c r="FA763"/>
      <c r="FB763"/>
      <c r="FC763"/>
      <c r="FD763"/>
      <c r="FE763"/>
      <c r="FF763"/>
      <c r="FG763"/>
      <c r="FH763"/>
      <c r="FI763"/>
      <c r="FJ763"/>
      <c r="FK763"/>
      <c r="FL763"/>
      <c r="FM763"/>
      <c r="FN763"/>
      <c r="FO763"/>
      <c r="FP763"/>
      <c r="FQ763"/>
      <c r="FR763"/>
      <c r="FS763"/>
      <c r="FT763"/>
      <c r="FU763"/>
      <c r="FV763"/>
      <c r="FW763"/>
      <c r="FX763"/>
      <c r="FY763"/>
      <c r="FZ763"/>
      <c r="GA763"/>
      <c r="GB763"/>
      <c r="GC763"/>
      <c r="GD763"/>
      <c r="GE763"/>
      <c r="GF763"/>
      <c r="GG763"/>
      <c r="GH763"/>
      <c r="GI763"/>
      <c r="GJ763"/>
      <c r="GK763"/>
      <c r="GL763"/>
      <c r="GM763"/>
      <c r="GN763"/>
      <c r="GO763"/>
      <c r="GP763"/>
      <c r="GQ763"/>
      <c r="GR763"/>
      <c r="GS763"/>
      <c r="GT763"/>
      <c r="GU763"/>
      <c r="GV763"/>
      <c r="GW763"/>
      <c r="GX763"/>
      <c r="GY763"/>
      <c r="GZ763"/>
      <c r="HA763"/>
      <c r="HB763"/>
      <c r="HC763"/>
      <c r="HD763"/>
      <c r="HE763"/>
      <c r="HF763"/>
      <c r="HG763"/>
      <c r="HH763"/>
      <c r="HI763"/>
      <c r="HJ763"/>
      <c r="HK763"/>
      <c r="HL763"/>
      <c r="HM763"/>
      <c r="HN763"/>
      <c r="HO763"/>
      <c r="HP763"/>
      <c r="HQ763"/>
      <c r="HR763"/>
      <c r="HS763"/>
      <c r="HT763"/>
      <c r="HU763"/>
      <c r="HV763"/>
      <c r="HW763"/>
      <c r="HX763"/>
      <c r="HY763"/>
      <c r="HZ763"/>
      <c r="IA763"/>
      <c r="IB763"/>
      <c r="IC763"/>
      <c r="ID763"/>
      <c r="IE763"/>
      <c r="IF763"/>
      <c r="IG763"/>
      <c r="IH763"/>
      <c r="II763"/>
      <c r="IJ763"/>
      <c r="IK763"/>
      <c r="IL763"/>
      <c r="IM763"/>
      <c r="IN763"/>
      <c r="IO763"/>
      <c r="IP763"/>
      <c r="IQ763"/>
      <c r="IR763"/>
      <c r="IS763"/>
      <c r="IT763"/>
      <c r="IU763"/>
      <c r="IV763"/>
    </row>
    <row r="764" spans="1:256" s="5" customFormat="1" hidden="1" outlineLevel="2" x14ac:dyDescent="0.2">
      <c r="A764" s="18"/>
      <c r="B764" s="18"/>
      <c r="C764" s="36"/>
      <c r="D764" s="485"/>
      <c r="E764" s="284">
        <v>10</v>
      </c>
      <c r="F764" s="38"/>
      <c r="G764" s="306"/>
      <c r="H764" s="308"/>
      <c r="I764" s="308"/>
      <c r="J764" s="308"/>
      <c r="K764" s="308"/>
      <c r="L764" s="308"/>
      <c r="M764" s="308"/>
      <c r="N764" s="308"/>
      <c r="O764" s="308"/>
      <c r="P764" s="307"/>
      <c r="Q764" s="164" t="str">
        <f>IF(A22taxstdlife="n/a","n/a",IF(Q$3&gt;(A22taxstdlife+$E764),((Input!$P$164+Input!$P$130)*$P$7)-SUM($P764:P764),((Input!$P$164+Input!$P$130)*$P$7)/A22taxstdlife))</f>
        <v>n/a</v>
      </c>
      <c r="R764" s="164" t="str">
        <f>IF(A22taxstdlife="n/a","n/a",IF(R$3&gt;(A22taxstdlife+$E764),((Input!$P$164+Input!$P$130)*$P$7)-SUM($P764:Q764),((Input!$P$164+Input!$P$130)*$P$7)/A22taxstdlife))</f>
        <v>n/a</v>
      </c>
      <c r="S764" s="164" t="str">
        <f>IF(A22taxstdlife="n/a","n/a",IF(S$3&gt;(A22taxstdlife+$E764),((Input!$P$164+Input!$P$130)*$P$7)-SUM($P764:R764),((Input!$P$164+Input!$P$130)*$P$7)/A22taxstdlife))</f>
        <v>n/a</v>
      </c>
      <c r="T764" s="164" t="str">
        <f>IF(A22taxstdlife="n/a","n/a",IF(T$3&gt;(A22taxstdlife+$E764),((Input!$P$164+Input!$P$130)*$P$7)-SUM($P764:S764),((Input!$P$164+Input!$P$130)*$P$7)/A22taxstdlife))</f>
        <v>n/a</v>
      </c>
      <c r="U764" s="164" t="str">
        <f>IF(A22taxstdlife="n/a","n/a",IF(U$3&gt;(A22taxstdlife+$E764),((Input!$P$164+Input!$P$130)*$P$7)-SUM($P764:T764),((Input!$P$164+Input!$P$130)*$P$7)/A22taxstdlife))</f>
        <v>n/a</v>
      </c>
      <c r="V764" s="164" t="str">
        <f>IF(A22taxstdlife="n/a","n/a",IF(V$3&gt;(A22taxstdlife+$E764),((Input!$P$164+Input!$P$130)*$P$7)-SUM($P764:U764),((Input!$P$164+Input!$P$130)*$P$7)/A22taxstdlife))</f>
        <v>n/a</v>
      </c>
      <c r="W764" s="164" t="str">
        <f>IF(A22taxstdlife="n/a","n/a",IF(W$3&gt;(A22taxstdlife+$E764),((Input!$P$164+Input!$P$130)*$P$7)-SUM($P764:V764),((Input!$P$164+Input!$P$130)*$P$7)/A22taxstdlife))</f>
        <v>n/a</v>
      </c>
      <c r="X764" s="164" t="str">
        <f>IF(A22taxstdlife="n/a","n/a",IF(X$3&gt;(A22taxstdlife+$E764),((Input!$P$164+Input!$P$130)*$P$7)-SUM($P764:W764),((Input!$P$164+Input!$P$130)*$P$7)/A22taxstdlife))</f>
        <v>n/a</v>
      </c>
      <c r="Y764" s="164" t="str">
        <f>IF(A22taxstdlife="n/a","n/a",IF(Y$3&gt;(A22taxstdlife+$E764),((Input!$P$164+Input!$P$130)*$P$7)-SUM($P764:X764),((Input!$P$164+Input!$P$130)*$P$7)/A22taxstdlife))</f>
        <v>n/a</v>
      </c>
      <c r="Z764" s="164" t="str">
        <f>IF(A22taxstdlife="n/a","n/a",IF(Z$3&gt;(A22taxstdlife+$E764),((Input!$P$164+Input!$P$130)*$P$7)-SUM($P764:Y764),((Input!$P$164+Input!$P$130)*$P$7)/A22taxstdlife))</f>
        <v>n/a</v>
      </c>
      <c r="AA764" s="164" t="str">
        <f>IF(A22taxstdlife="n/a","n/a",IF(AA$3&gt;(A22taxstdlife+$E764),((Input!$P$164+Input!$P$130)*$P$7)-SUM($P764:Z764),((Input!$P$164+Input!$P$130)*$P$7)/A22taxstdlife))</f>
        <v>n/a</v>
      </c>
      <c r="AB764" s="164" t="str">
        <f>IF(A22taxstdlife="n/a","n/a",IF(AB$3&gt;(A22taxstdlife+$E764),((Input!$P$164+Input!$P$130)*$P$7)-SUM($P764:AA764),((Input!$P$164+Input!$P$130)*$P$7)/A22taxstdlife))</f>
        <v>n/a</v>
      </c>
      <c r="AC764" s="164" t="str">
        <f>IF(A22taxstdlife="n/a","n/a",IF(AC$3&gt;(A22taxstdlife+$E764),((Input!$P$164+Input!$P$130)*$P$7)-SUM($P764:AB764),((Input!$P$164+Input!$P$130)*$P$7)/A22taxstdlife))</f>
        <v>n/a</v>
      </c>
      <c r="AD764" s="164" t="str">
        <f>IF(A22taxstdlife="n/a","n/a",IF(AD$3&gt;(A22taxstdlife+$E764),((Input!$P$164+Input!$P$130)*$P$7)-SUM($P764:AC764),((Input!$P$164+Input!$P$130)*$P$7)/A22taxstdlife))</f>
        <v>n/a</v>
      </c>
      <c r="AE764" s="164" t="str">
        <f>IF(A22taxstdlife="n/a","n/a",IF(AE$3&gt;(A22taxstdlife+$E764),((Input!$P$164+Input!$P$130)*$P$7)-SUM($P764:AD764),((Input!$P$164+Input!$P$130)*$P$7)/A22taxstdlife))</f>
        <v>n/a</v>
      </c>
      <c r="AF764" s="164" t="str">
        <f>IF(A22taxstdlife="n/a","n/a",IF(AF$3&gt;(A22taxstdlife+$E764),((Input!$P$164+Input!$P$130)*$P$7)-SUM($P764:AE764),((Input!$P$164+Input!$P$130)*$P$7)/A22taxstdlife))</f>
        <v>n/a</v>
      </c>
      <c r="AG764" s="164" t="str">
        <f>IF(A22taxstdlife="n/a","n/a",IF(AG$3&gt;(A22taxstdlife+$E764),((Input!$P$164+Input!$P$130)*$P$7)-SUM($P764:AF764),((Input!$P$164+Input!$P$130)*$P$7)/A22taxstdlife))</f>
        <v>n/a</v>
      </c>
      <c r="AH764" s="164" t="str">
        <f>IF(A22taxstdlife="n/a","n/a",IF(AH$3&gt;(A22taxstdlife+$E764),((Input!$P$164+Input!$P$130)*$P$7)-SUM($P764:AG764),((Input!$P$164+Input!$P$130)*$P$7)/A22taxstdlife))</f>
        <v>n/a</v>
      </c>
      <c r="AI764" s="164" t="str">
        <f>IF(A22taxstdlife="n/a","n/a",IF(AI$3&gt;(A22taxstdlife+$E764),((Input!$P$164+Input!$P$130)*$P$7)-SUM($P764:AH764),((Input!$P$164+Input!$P$130)*$P$7)/A22taxstdlife))</f>
        <v>n/a</v>
      </c>
      <c r="AJ764" s="164" t="str">
        <f>IF(A22taxstdlife="n/a","n/a",IF(AJ$3&gt;(A22taxstdlife+$E764),((Input!$P$164+Input!$P$130)*$P$7)-SUM($P764:AI764),((Input!$P$164+Input!$P$130)*$P$7)/A22taxstdlife))</f>
        <v>n/a</v>
      </c>
      <c r="AK764" s="164" t="str">
        <f>IF(A22taxstdlife="n/a","n/a",IF(AK$3&gt;(A22taxstdlife+$E764),((Input!$P$164+Input!$P$130)*$P$7)-SUM($P764:AJ764),((Input!$P$164+Input!$P$130)*$P$7)/A22taxstdlife))</f>
        <v>n/a</v>
      </c>
      <c r="AL764" s="164" t="str">
        <f>IF(A22taxstdlife="n/a","n/a",IF(AL$3&gt;(A22taxstdlife+$E764),((Input!$P$164+Input!$P$130)*$P$7)-SUM($P764:AK764),((Input!$P$164+Input!$P$130)*$P$7)/A22taxstdlife))</f>
        <v>n/a</v>
      </c>
      <c r="AM764" s="164" t="str">
        <f>IF(A22taxstdlife="n/a","n/a",IF(AM$3&gt;(A22taxstdlife+$E764),((Input!$P$164+Input!$P$130)*$P$7)-SUM($P764:AL764),((Input!$P$164+Input!$P$130)*$P$7)/A22taxstdlife))</f>
        <v>n/a</v>
      </c>
      <c r="AN764" s="164" t="str">
        <f>IF(A22taxstdlife="n/a","n/a",IF(AN$3&gt;(A22taxstdlife+$E764),((Input!$P$164+Input!$P$130)*$P$7)-SUM($P764:AM764),((Input!$P$164+Input!$P$130)*$P$7)/A22taxstdlife))</f>
        <v>n/a</v>
      </c>
      <c r="AO764" s="164" t="str">
        <f>IF(A22taxstdlife="n/a","n/a",IF(AO$3&gt;(A22taxstdlife+$E764),((Input!$P$164+Input!$P$130)*$P$7)-SUM($P764:AN764),((Input!$P$164+Input!$P$130)*$P$7)/A22taxstdlife))</f>
        <v>n/a</v>
      </c>
      <c r="AP764" s="164" t="str">
        <f>IF(A22taxstdlife="n/a","n/a",IF(AP$3&gt;(A22taxstdlife+$E764),((Input!$P$164+Input!$P$130)*$P$7)-SUM($P764:AO764),((Input!$P$164+Input!$P$130)*$P$7)/A22taxstdlife))</f>
        <v>n/a</v>
      </c>
      <c r="AQ764" s="164" t="str">
        <f>IF(A22taxstdlife="n/a","n/a",IF(AQ$3&gt;(A22taxstdlife+$E764),((Input!$P$164+Input!$P$130)*$P$7)-SUM($P764:AP764),((Input!$P$164+Input!$P$130)*$P$7)/A22taxstdlife))</f>
        <v>n/a</v>
      </c>
      <c r="AR764" s="164" t="str">
        <f>IF(A22taxstdlife="n/a","n/a",IF(AR$3&gt;(A22taxstdlife+$E764),((Input!$P$164+Input!$P$130)*$P$7)-SUM($P764:AQ764),((Input!$P$164+Input!$P$130)*$P$7)/A22taxstdlife))</f>
        <v>n/a</v>
      </c>
      <c r="AS764" s="164" t="str">
        <f>IF(A22taxstdlife="n/a","n/a",IF(AS$3&gt;(A22taxstdlife+$E764),((Input!$P$164+Input!$P$130)*$P$7)-SUM($P764:AR764),((Input!$P$164+Input!$P$130)*$P$7)/A22taxstdlife))</f>
        <v>n/a</v>
      </c>
      <c r="AT764" s="164" t="str">
        <f>IF(A22taxstdlife="n/a","n/a",IF(AT$3&gt;(A22taxstdlife+$E764),((Input!$P$164+Input!$P$130)*$P$7)-SUM($P764:AS764),((Input!$P$164+Input!$P$130)*$P$7)/A22taxstdlife))</f>
        <v>n/a</v>
      </c>
      <c r="AU764" s="164" t="str">
        <f>IF(A22taxstdlife="n/a","n/a",IF(AU$3&gt;(A22taxstdlife+$E764),((Input!$P$164+Input!$P$130)*$P$7)-SUM($P764:AT764),((Input!$P$164+Input!$P$130)*$P$7)/A22taxstdlife))</f>
        <v>n/a</v>
      </c>
      <c r="AV764" s="164" t="str">
        <f>IF(A22taxstdlife="n/a","n/a",IF(AV$3&gt;(A22taxstdlife+$E764),((Input!$P$164+Input!$P$130)*$P$7)-SUM($P764:AU764),((Input!$P$164+Input!$P$130)*$P$7)/A22taxstdlife))</f>
        <v>n/a</v>
      </c>
      <c r="AW764" s="164" t="str">
        <f>IF(A22taxstdlife="n/a","n/a",IF(AW$3&gt;(A22taxstdlife+$E764),((Input!$P$164+Input!$P$130)*$P$7)-SUM($P764:AV764),((Input!$P$164+Input!$P$130)*$P$7)/A22taxstdlife))</f>
        <v>n/a</v>
      </c>
      <c r="AX764" s="164" t="str">
        <f>IF(A22taxstdlife="n/a","n/a",IF(AX$3&gt;(A22taxstdlife+$E764),((Input!$P$164+Input!$P$130)*$P$7)-SUM($P764:AW764),((Input!$P$164+Input!$P$130)*$P$7)/A22taxstdlife))</f>
        <v>n/a</v>
      </c>
      <c r="AY764" s="164" t="str">
        <f>IF(A22taxstdlife="n/a","n/a",IF(AY$3&gt;(A22taxstdlife+$E764),((Input!$P$164+Input!$P$130)*$P$7)-SUM($P764:AX764),((Input!$P$164+Input!$P$130)*$P$7)/A22taxstdlife))</f>
        <v>n/a</v>
      </c>
      <c r="AZ764" s="164" t="str">
        <f>IF(A22taxstdlife="n/a","n/a",IF(AZ$3&gt;(A22taxstdlife+$E764),((Input!$P$164+Input!$P$130)*$P$7)-SUM($P764:AY764),((Input!$P$164+Input!$P$130)*$P$7)/A22taxstdlife))</f>
        <v>n/a</v>
      </c>
      <c r="BA764" s="164" t="str">
        <f>IF(A22taxstdlife="n/a","n/a",IF(BA$3&gt;(A22taxstdlife+$E764),((Input!$P$164+Input!$P$130)*$P$7)-SUM($P764:AZ764),((Input!$P$164+Input!$P$130)*$P$7)/A22taxstdlife))</f>
        <v>n/a</v>
      </c>
      <c r="BB764" s="164" t="str">
        <f>IF(A22taxstdlife="n/a","n/a",IF(BB$3&gt;(A22taxstdlife+$E764),((Input!$P$164+Input!$P$130)*$P$7)-SUM($P764:BA764),((Input!$P$164+Input!$P$130)*$P$7)/A22taxstdlife))</f>
        <v>n/a</v>
      </c>
      <c r="BC764" s="164" t="str">
        <f>IF(A22taxstdlife="n/a","n/a",IF(BC$3&gt;(A22taxstdlife+$E764),((Input!$P$164+Input!$P$130)*$P$7)-SUM($P764:BB764),((Input!$P$164+Input!$P$130)*$P$7)/A22taxstdlife))</f>
        <v>n/a</v>
      </c>
      <c r="BD764" s="164" t="str">
        <f>IF(A22taxstdlife="n/a","n/a",IF(BD$3&gt;(A22taxstdlife+$E764),((Input!$P$164+Input!$P$130)*$P$7)-SUM($P764:BC764),((Input!$P$164+Input!$P$130)*$P$7)/A22taxstdlife))</f>
        <v>n/a</v>
      </c>
      <c r="BE764" s="164" t="str">
        <f>IF(A22taxstdlife="n/a","n/a",IF(BE$3&gt;(A22taxstdlife+$E764),((Input!$P$164+Input!$P$130)*$P$7)-SUM($P764:BD764),((Input!$P$164+Input!$P$130)*$P$7)/A22taxstdlife))</f>
        <v>n/a</v>
      </c>
      <c r="BF764" s="164" t="str">
        <f>IF(A22taxstdlife="n/a","n/a",IF(BF$3&gt;(A22taxstdlife+$E764),((Input!$P$164+Input!$P$130)*$P$7)-SUM($P764:BE764),((Input!$P$164+Input!$P$130)*$P$7)/A22taxstdlife))</f>
        <v>n/a</v>
      </c>
      <c r="BG764" s="164" t="str">
        <f>IF(A22taxstdlife="n/a","n/a",IF(BG$3&gt;(A22taxstdlife+$E764),((Input!$P$164+Input!$P$130)*$P$7)-SUM($P764:BF764),((Input!$P$164+Input!$P$130)*$P$7)/A22taxstdlife))</f>
        <v>n/a</v>
      </c>
      <c r="BH764" s="164" t="str">
        <f>IF(A22taxstdlife="n/a","n/a",IF(BH$3&gt;(A22taxstdlife+$E764),((Input!$P$164+Input!$P$130)*$P$7)-SUM($P764:BG764),((Input!$P$164+Input!$P$130)*$P$7)/A22taxstdlife))</f>
        <v>n/a</v>
      </c>
      <c r="BI764" s="164" t="str">
        <f>IF(A22taxstdlife="n/a","n/a",IF(BI$3&gt;(A22taxstdlife+$E764),((Input!$P$164+Input!$P$130)*$P$7)-SUM($P764:BH764),((Input!$P$164+Input!$P$130)*$P$7)/A22taxstdlife))</f>
        <v>n/a</v>
      </c>
      <c r="BJ764" s="18"/>
      <c r="BK764" s="18"/>
      <c r="BL764"/>
      <c r="BM764"/>
      <c r="BN764"/>
      <c r="BO764"/>
      <c r="BP764"/>
      <c r="BQ764"/>
      <c r="BR764"/>
      <c r="BS764"/>
      <c r="BT764"/>
      <c r="BU764"/>
      <c r="BV764"/>
      <c r="BW764"/>
      <c r="BX764"/>
      <c r="BY764"/>
      <c r="BZ764"/>
      <c r="CA764"/>
      <c r="CB764"/>
      <c r="CC764"/>
      <c r="CD764"/>
      <c r="CE764"/>
      <c r="CF764"/>
      <c r="CG764"/>
      <c r="CH764"/>
      <c r="CI764"/>
      <c r="CJ764"/>
      <c r="CK764"/>
      <c r="CL764"/>
      <c r="CM764"/>
      <c r="CN764"/>
      <c r="CO764"/>
      <c r="CP764"/>
      <c r="CQ764"/>
      <c r="CR764"/>
      <c r="CS764"/>
      <c r="CT764"/>
      <c r="CU764"/>
      <c r="CV764"/>
      <c r="CW764"/>
      <c r="CX764"/>
      <c r="CY764"/>
      <c r="CZ764"/>
      <c r="DA764"/>
      <c r="DB764"/>
      <c r="DC764"/>
      <c r="DD764"/>
      <c r="DE764"/>
      <c r="DF764"/>
      <c r="DG764"/>
      <c r="DH764"/>
      <c r="DI764"/>
      <c r="DJ764"/>
      <c r="DK764"/>
      <c r="DL764"/>
      <c r="DM764"/>
      <c r="DN764"/>
      <c r="DO764"/>
      <c r="DP764"/>
      <c r="DQ764"/>
      <c r="DR764"/>
      <c r="DS764"/>
      <c r="DT764"/>
      <c r="DU764"/>
      <c r="DV764"/>
      <c r="DW764"/>
      <c r="DX764"/>
      <c r="DY764"/>
      <c r="DZ764"/>
      <c r="EA764"/>
      <c r="EB764"/>
      <c r="EC764"/>
      <c r="ED764"/>
      <c r="EE764"/>
      <c r="EF764"/>
      <c r="EG764"/>
      <c r="EH764"/>
      <c r="EI764"/>
      <c r="EJ764"/>
      <c r="EK764"/>
      <c r="EL764"/>
      <c r="EM764"/>
      <c r="EN764"/>
      <c r="EO764"/>
      <c r="EP764"/>
      <c r="EQ764"/>
      <c r="ER764"/>
      <c r="ES764"/>
      <c r="ET764"/>
      <c r="EU764"/>
      <c r="EV764"/>
      <c r="EW764"/>
      <c r="EX764"/>
      <c r="EY764"/>
      <c r="EZ764"/>
      <c r="FA764"/>
      <c r="FB764"/>
      <c r="FC764"/>
      <c r="FD764"/>
      <c r="FE764"/>
      <c r="FF764"/>
      <c r="FG764"/>
      <c r="FH764"/>
      <c r="FI764"/>
      <c r="FJ764"/>
      <c r="FK764"/>
      <c r="FL764"/>
      <c r="FM764"/>
      <c r="FN764"/>
      <c r="FO764"/>
      <c r="FP764"/>
      <c r="FQ764"/>
      <c r="FR764"/>
      <c r="FS764"/>
      <c r="FT764"/>
      <c r="FU764"/>
      <c r="FV764"/>
      <c r="FW764"/>
      <c r="FX764"/>
      <c r="FY764"/>
      <c r="FZ764"/>
      <c r="GA764"/>
      <c r="GB764"/>
      <c r="GC764"/>
      <c r="GD764"/>
      <c r="GE764"/>
      <c r="GF764"/>
      <c r="GG764"/>
      <c r="GH764"/>
      <c r="GI764"/>
      <c r="GJ764"/>
      <c r="GK764"/>
      <c r="GL764"/>
      <c r="GM764"/>
      <c r="GN764"/>
      <c r="GO764"/>
      <c r="GP764"/>
      <c r="GQ764"/>
      <c r="GR764"/>
      <c r="GS764"/>
      <c r="GT764"/>
      <c r="GU764"/>
      <c r="GV764"/>
      <c r="GW764"/>
      <c r="GX764"/>
      <c r="GY764"/>
      <c r="GZ764"/>
      <c r="HA764"/>
      <c r="HB764"/>
      <c r="HC764"/>
      <c r="HD764"/>
      <c r="HE764"/>
      <c r="HF764"/>
      <c r="HG764"/>
      <c r="HH764"/>
      <c r="HI764"/>
      <c r="HJ764"/>
      <c r="HK764"/>
      <c r="HL764"/>
      <c r="HM764"/>
      <c r="HN764"/>
      <c r="HO764"/>
      <c r="HP764"/>
      <c r="HQ764"/>
      <c r="HR764"/>
      <c r="HS764"/>
      <c r="HT764"/>
      <c r="HU764"/>
      <c r="HV764"/>
      <c r="HW764"/>
      <c r="HX764"/>
      <c r="HY764"/>
      <c r="HZ764"/>
      <c r="IA764"/>
      <c r="IB764"/>
      <c r="IC764"/>
      <c r="ID764"/>
      <c r="IE764"/>
      <c r="IF764"/>
      <c r="IG764"/>
      <c r="IH764"/>
      <c r="II764"/>
      <c r="IJ764"/>
      <c r="IK764"/>
      <c r="IL764"/>
      <c r="IM764"/>
      <c r="IN764"/>
      <c r="IO764"/>
      <c r="IP764"/>
      <c r="IQ764"/>
      <c r="IR764"/>
      <c r="IS764"/>
      <c r="IT764"/>
      <c r="IU764"/>
      <c r="IV764"/>
    </row>
    <row r="765" spans="1:256" s="5" customFormat="1" hidden="1" outlineLevel="1" x14ac:dyDescent="0.2">
      <c r="A765" s="18"/>
      <c r="B765" s="18"/>
      <c r="C765" s="36" t="str">
        <f>Asset22</f>
        <v>Land (non-system)</v>
      </c>
      <c r="D765" s="18"/>
      <c r="E765" s="18"/>
      <c r="F765" s="33"/>
      <c r="G765" s="159">
        <f t="shared" ref="G765:AL765" si="148">SUM(G753:G764)</f>
        <v>0</v>
      </c>
      <c r="H765" s="159">
        <f t="shared" si="148"/>
        <v>0</v>
      </c>
      <c r="I765" s="159">
        <f t="shared" si="148"/>
        <v>0</v>
      </c>
      <c r="J765" s="159">
        <f t="shared" si="148"/>
        <v>0</v>
      </c>
      <c r="K765" s="159">
        <f t="shared" si="148"/>
        <v>0</v>
      </c>
      <c r="L765" s="159">
        <f t="shared" si="148"/>
        <v>0</v>
      </c>
      <c r="M765" s="159">
        <f t="shared" si="148"/>
        <v>0</v>
      </c>
      <c r="N765" s="159">
        <f t="shared" si="148"/>
        <v>0</v>
      </c>
      <c r="O765" s="159">
        <f t="shared" si="148"/>
        <v>0</v>
      </c>
      <c r="P765" s="159">
        <f t="shared" si="148"/>
        <v>0</v>
      </c>
      <c r="Q765" s="159">
        <f t="shared" si="148"/>
        <v>0</v>
      </c>
      <c r="R765" s="159">
        <f t="shared" si="148"/>
        <v>0</v>
      </c>
      <c r="S765" s="159">
        <f t="shared" si="148"/>
        <v>0</v>
      </c>
      <c r="T765" s="159">
        <f t="shared" si="148"/>
        <v>0</v>
      </c>
      <c r="U765" s="159">
        <f t="shared" si="148"/>
        <v>0</v>
      </c>
      <c r="V765" s="159">
        <f t="shared" si="148"/>
        <v>0</v>
      </c>
      <c r="W765" s="159">
        <f t="shared" si="148"/>
        <v>0</v>
      </c>
      <c r="X765" s="159">
        <f t="shared" si="148"/>
        <v>0</v>
      </c>
      <c r="Y765" s="159">
        <f t="shared" si="148"/>
        <v>0</v>
      </c>
      <c r="Z765" s="159">
        <f t="shared" si="148"/>
        <v>0</v>
      </c>
      <c r="AA765" s="159">
        <f t="shared" si="148"/>
        <v>0</v>
      </c>
      <c r="AB765" s="159">
        <f t="shared" si="148"/>
        <v>0</v>
      </c>
      <c r="AC765" s="159">
        <f t="shared" si="148"/>
        <v>0</v>
      </c>
      <c r="AD765" s="159">
        <f t="shared" si="148"/>
        <v>0</v>
      </c>
      <c r="AE765" s="159">
        <f t="shared" si="148"/>
        <v>0</v>
      </c>
      <c r="AF765" s="159">
        <f t="shared" si="148"/>
        <v>0</v>
      </c>
      <c r="AG765" s="159">
        <f t="shared" si="148"/>
        <v>0</v>
      </c>
      <c r="AH765" s="159">
        <f t="shared" si="148"/>
        <v>0</v>
      </c>
      <c r="AI765" s="159">
        <f t="shared" si="148"/>
        <v>0</v>
      </c>
      <c r="AJ765" s="159">
        <f t="shared" si="148"/>
        <v>0</v>
      </c>
      <c r="AK765" s="159">
        <f t="shared" si="148"/>
        <v>0</v>
      </c>
      <c r="AL765" s="159">
        <f t="shared" si="148"/>
        <v>0</v>
      </c>
      <c r="AM765" s="159">
        <f t="shared" ref="AM765:BI765" si="149">SUM(AM753:AM764)</f>
        <v>0</v>
      </c>
      <c r="AN765" s="159">
        <f t="shared" si="149"/>
        <v>0</v>
      </c>
      <c r="AO765" s="159">
        <f t="shared" si="149"/>
        <v>0</v>
      </c>
      <c r="AP765" s="159">
        <f t="shared" si="149"/>
        <v>0</v>
      </c>
      <c r="AQ765" s="159">
        <f t="shared" si="149"/>
        <v>0</v>
      </c>
      <c r="AR765" s="159">
        <f t="shared" si="149"/>
        <v>0</v>
      </c>
      <c r="AS765" s="159">
        <f t="shared" si="149"/>
        <v>0</v>
      </c>
      <c r="AT765" s="159">
        <f t="shared" si="149"/>
        <v>0</v>
      </c>
      <c r="AU765" s="159">
        <f t="shared" si="149"/>
        <v>0</v>
      </c>
      <c r="AV765" s="159">
        <f t="shared" si="149"/>
        <v>0</v>
      </c>
      <c r="AW765" s="159">
        <f t="shared" si="149"/>
        <v>0</v>
      </c>
      <c r="AX765" s="159">
        <f t="shared" si="149"/>
        <v>0</v>
      </c>
      <c r="AY765" s="159">
        <f t="shared" si="149"/>
        <v>0</v>
      </c>
      <c r="AZ765" s="159">
        <f t="shared" si="149"/>
        <v>0</v>
      </c>
      <c r="BA765" s="159">
        <f t="shared" si="149"/>
        <v>0</v>
      </c>
      <c r="BB765" s="159">
        <f t="shared" si="149"/>
        <v>0</v>
      </c>
      <c r="BC765" s="159">
        <f t="shared" si="149"/>
        <v>0</v>
      </c>
      <c r="BD765" s="159">
        <f t="shared" si="149"/>
        <v>0</v>
      </c>
      <c r="BE765" s="159">
        <f t="shared" si="149"/>
        <v>0</v>
      </c>
      <c r="BF765" s="159">
        <f t="shared" si="149"/>
        <v>0</v>
      </c>
      <c r="BG765" s="159">
        <f t="shared" si="149"/>
        <v>0</v>
      </c>
      <c r="BH765" s="159">
        <f t="shared" si="149"/>
        <v>0</v>
      </c>
      <c r="BI765" s="159">
        <f t="shared" si="149"/>
        <v>0</v>
      </c>
      <c r="BJ765" s="18"/>
      <c r="BK765" s="18"/>
      <c r="BL765"/>
      <c r="BM765"/>
      <c r="BN765"/>
      <c r="BO765"/>
      <c r="BP765"/>
      <c r="BQ765"/>
      <c r="BR765"/>
      <c r="BS765"/>
      <c r="BT765"/>
      <c r="BU765"/>
      <c r="BV765"/>
      <c r="BW765"/>
      <c r="BX765"/>
      <c r="BY765"/>
      <c r="BZ765"/>
      <c r="CA765"/>
      <c r="CB765"/>
      <c r="CC765"/>
      <c r="CD765"/>
      <c r="CE765"/>
      <c r="CF765"/>
      <c r="CG765"/>
      <c r="CH765"/>
      <c r="CI765"/>
      <c r="CJ765"/>
      <c r="CK765"/>
      <c r="CL765"/>
      <c r="CM765"/>
      <c r="CN765"/>
      <c r="CO765"/>
      <c r="CP765"/>
      <c r="CQ765"/>
      <c r="CR765"/>
      <c r="CS765"/>
      <c r="CT765"/>
      <c r="CU765"/>
      <c r="CV765"/>
      <c r="CW765"/>
      <c r="CX765"/>
      <c r="CY765"/>
      <c r="CZ765"/>
      <c r="DA765"/>
      <c r="DB765"/>
      <c r="DC765"/>
      <c r="DD765"/>
      <c r="DE765"/>
      <c r="DF765"/>
      <c r="DG765"/>
      <c r="DH765"/>
      <c r="DI765"/>
      <c r="DJ765"/>
      <c r="DK765"/>
      <c r="DL765"/>
      <c r="DM765"/>
      <c r="DN765"/>
      <c r="DO765"/>
      <c r="DP765"/>
      <c r="DQ765"/>
      <c r="DR765"/>
      <c r="DS765"/>
      <c r="DT765"/>
      <c r="DU765"/>
      <c r="DV765"/>
      <c r="DW765"/>
      <c r="DX765"/>
      <c r="DY765"/>
      <c r="DZ765"/>
      <c r="EA765"/>
      <c r="EB765"/>
      <c r="EC765"/>
      <c r="ED765"/>
      <c r="EE765"/>
      <c r="EF765"/>
      <c r="EG765"/>
      <c r="EH765"/>
      <c r="EI765"/>
      <c r="EJ765"/>
      <c r="EK765"/>
      <c r="EL765"/>
      <c r="EM765"/>
      <c r="EN765"/>
      <c r="EO765"/>
      <c r="EP765"/>
      <c r="EQ765"/>
      <c r="ER765"/>
      <c r="ES765"/>
      <c r="ET765"/>
      <c r="EU765"/>
      <c r="EV765"/>
      <c r="EW765"/>
      <c r="EX765"/>
      <c r="EY765"/>
      <c r="EZ765"/>
      <c r="FA765"/>
      <c r="FB765"/>
      <c r="FC765"/>
      <c r="FD765"/>
      <c r="FE765"/>
      <c r="FF765"/>
      <c r="FG765"/>
      <c r="FH765"/>
      <c r="FI765"/>
      <c r="FJ765"/>
      <c r="FK765"/>
      <c r="FL765"/>
      <c r="FM765"/>
      <c r="FN765"/>
      <c r="FO765"/>
      <c r="FP765"/>
      <c r="FQ765"/>
      <c r="FR765"/>
      <c r="FS765"/>
      <c r="FT765"/>
      <c r="FU765"/>
      <c r="FV765"/>
      <c r="FW765"/>
      <c r="FX765"/>
      <c r="FY765"/>
      <c r="FZ765"/>
      <c r="GA765"/>
      <c r="GB765"/>
      <c r="GC765"/>
      <c r="GD765"/>
      <c r="GE765"/>
      <c r="GF765"/>
      <c r="GG765"/>
      <c r="GH765"/>
      <c r="GI765"/>
      <c r="GJ765"/>
      <c r="GK765"/>
      <c r="GL765"/>
      <c r="GM765"/>
      <c r="GN765"/>
      <c r="GO765"/>
      <c r="GP765"/>
      <c r="GQ765"/>
      <c r="GR765"/>
      <c r="GS765"/>
      <c r="GT765"/>
      <c r="GU765"/>
      <c r="GV765"/>
      <c r="GW765"/>
      <c r="GX765"/>
      <c r="GY765"/>
      <c r="GZ765"/>
      <c r="HA765"/>
      <c r="HB765"/>
      <c r="HC765"/>
      <c r="HD765"/>
      <c r="HE765"/>
      <c r="HF765"/>
      <c r="HG765"/>
      <c r="HH765"/>
      <c r="HI765"/>
      <c r="HJ765"/>
      <c r="HK765"/>
      <c r="HL765"/>
      <c r="HM765"/>
      <c r="HN765"/>
      <c r="HO765"/>
      <c r="HP765"/>
      <c r="HQ765"/>
      <c r="HR765"/>
      <c r="HS765"/>
      <c r="HT765"/>
      <c r="HU765"/>
      <c r="HV765"/>
      <c r="HW765"/>
      <c r="HX765"/>
      <c r="HY765"/>
      <c r="HZ765"/>
      <c r="IA765"/>
      <c r="IB765"/>
      <c r="IC765"/>
      <c r="ID765"/>
      <c r="IE765"/>
      <c r="IF765"/>
      <c r="IG765"/>
      <c r="IH765"/>
      <c r="II765"/>
      <c r="IJ765"/>
      <c r="IK765"/>
      <c r="IL765"/>
      <c r="IM765"/>
      <c r="IN765"/>
      <c r="IO765"/>
      <c r="IP765"/>
      <c r="IQ765"/>
      <c r="IR765"/>
      <c r="IS765"/>
      <c r="IT765"/>
      <c r="IU765"/>
      <c r="IV765"/>
    </row>
    <row r="766" spans="1:256" s="5" customFormat="1" hidden="1" outlineLevel="2" x14ac:dyDescent="0.2">
      <c r="A766" s="18"/>
      <c r="B766" s="127" t="str">
        <f>C778</f>
        <v>Other non system assets</v>
      </c>
      <c r="C766" s="44"/>
      <c r="D766" s="45" t="s">
        <v>72</v>
      </c>
      <c r="E766" s="44"/>
      <c r="F766" s="46"/>
      <c r="G766" s="163">
        <f>IF(G$3&gt;A23taxremlife,A23taxvalue-SUM($F766:F766),IF(A23taxremlife="N/A","n/a",A23taxvalue/A23taxremlife))</f>
        <v>9.2196589660017467E-2</v>
      </c>
      <c r="H766" s="163">
        <f>IF(H$3&gt;A23taxremlife,A23taxvalue-SUM($F766:G766),IF(A23taxremlife="N/A","n/a",A23taxvalue/A23taxremlife))</f>
        <v>9.2196589660017467E-2</v>
      </c>
      <c r="I766" s="163">
        <f>IF(I$3&gt;A23taxremlife,A23taxvalue-SUM($F766:H766),IF(A23taxremlife="N/A","n/a",A23taxvalue/A23taxremlife))</f>
        <v>6.478939585195978E-2</v>
      </c>
      <c r="J766" s="163">
        <f>IF(J$3&gt;A23taxremlife,A23taxvalue-SUM($F766:I766),IF(A23taxremlife="N/A","n/a",A23taxvalue/A23taxremlife))</f>
        <v>0</v>
      </c>
      <c r="K766" s="163">
        <f>IF(K$3&gt;A23taxremlife,A23taxvalue-SUM($F766:J766),IF(A23taxremlife="N/A","n/a",A23taxvalue/A23taxremlife))</f>
        <v>0</v>
      </c>
      <c r="L766" s="163">
        <f>IF(L$3&gt;A23taxremlife,A23taxvalue-SUM($F766:K766),IF(A23taxremlife="N/A","n/a",A23taxvalue/A23taxremlife))</f>
        <v>0</v>
      </c>
      <c r="M766" s="163">
        <f>IF(M$3&gt;A23taxremlife,A23taxvalue-SUM($F766:L766),IF(A23taxremlife="N/A","n/a",A23taxvalue/A23taxremlife))</f>
        <v>0</v>
      </c>
      <c r="N766" s="163">
        <f>IF(N$3&gt;A23taxremlife,A23taxvalue-SUM($F766:M766),IF(A23taxremlife="N/A","n/a",A23taxvalue/A23taxremlife))</f>
        <v>0</v>
      </c>
      <c r="O766" s="163">
        <f>IF(O$3&gt;A23taxremlife,A23taxvalue-SUM($F766:N766),IF(A23taxremlife="N/A","n/a",A23taxvalue/A23taxremlife))</f>
        <v>0</v>
      </c>
      <c r="P766" s="163">
        <f>IF(P$3&gt;A23taxremlife,A23taxvalue-SUM($F766:O766),IF(A23taxremlife="N/A","n/a",A23taxvalue/A23taxremlife))</f>
        <v>0</v>
      </c>
      <c r="Q766" s="163">
        <f>IF(Q$3&gt;A23taxremlife,A23taxvalue-SUM($F766:P766),IF(A23taxremlife="N/A","n/a",A23taxvalue/A23taxremlife))</f>
        <v>0</v>
      </c>
      <c r="R766" s="163">
        <f>IF(R$3&gt;A23taxremlife,A23taxvalue-SUM($F766:Q766),IF(A23taxremlife="N/A","n/a",A23taxvalue/A23taxremlife))</f>
        <v>0</v>
      </c>
      <c r="S766" s="163">
        <f>IF(S$3&gt;A23taxremlife,A23taxvalue-SUM($F766:R766),IF(A23taxremlife="N/A","n/a",A23taxvalue/A23taxremlife))</f>
        <v>0</v>
      </c>
      <c r="T766" s="163">
        <f>IF(T$3&gt;A23taxremlife,A23taxvalue-SUM($F766:S766),IF(A23taxremlife="N/A","n/a",A23taxvalue/A23taxremlife))</f>
        <v>0</v>
      </c>
      <c r="U766" s="163">
        <f>IF(U$3&gt;A23taxremlife,A23taxvalue-SUM($F766:T766),IF(A23taxremlife="N/A","n/a",A23taxvalue/A23taxremlife))</f>
        <v>0</v>
      </c>
      <c r="V766" s="163">
        <f>IF(V$3&gt;A23taxremlife,A23taxvalue-SUM($F766:U766),IF(A23taxremlife="N/A","n/a",A23taxvalue/A23taxremlife))</f>
        <v>0</v>
      </c>
      <c r="W766" s="163">
        <f>IF(W$3&gt;A23taxremlife,A23taxvalue-SUM($F766:V766),IF(A23taxremlife="N/A","n/a",A23taxvalue/A23taxremlife))</f>
        <v>0</v>
      </c>
      <c r="X766" s="163">
        <f>IF(X$3&gt;A23taxremlife,A23taxvalue-SUM($F766:W766),IF(A23taxremlife="N/A","n/a",A23taxvalue/A23taxremlife))</f>
        <v>0</v>
      </c>
      <c r="Y766" s="163">
        <f>IF(Y$3&gt;A23taxremlife,A23taxvalue-SUM($F766:X766),IF(A23taxremlife="N/A","n/a",A23taxvalue/A23taxremlife))</f>
        <v>0</v>
      </c>
      <c r="Z766" s="163">
        <f>IF(Z$3&gt;A23taxremlife,A23taxvalue-SUM($F766:Y766),IF(A23taxremlife="N/A","n/a",A23taxvalue/A23taxremlife))</f>
        <v>0</v>
      </c>
      <c r="AA766" s="163">
        <f>IF(AA$3&gt;A23taxremlife,A23taxvalue-SUM($F766:Z766),IF(A23taxremlife="N/A","n/a",A23taxvalue/A23taxremlife))</f>
        <v>0</v>
      </c>
      <c r="AB766" s="163">
        <f>IF(AB$3&gt;A23taxremlife,A23taxvalue-SUM($F766:AA766),IF(A23taxremlife="N/A","n/a",A23taxvalue/A23taxremlife))</f>
        <v>0</v>
      </c>
      <c r="AC766" s="163">
        <f>IF(AC$3&gt;A23taxremlife,A23taxvalue-SUM($F766:AB766),IF(A23taxremlife="N/A","n/a",A23taxvalue/A23taxremlife))</f>
        <v>0</v>
      </c>
      <c r="AD766" s="163">
        <f>IF(AD$3&gt;A23taxremlife,A23taxvalue-SUM($F766:AC766),IF(A23taxremlife="N/A","n/a",A23taxvalue/A23taxremlife))</f>
        <v>0</v>
      </c>
      <c r="AE766" s="163">
        <f>IF(AE$3&gt;A23taxremlife,A23taxvalue-SUM($F766:AD766),IF(A23taxremlife="N/A","n/a",A23taxvalue/A23taxremlife))</f>
        <v>0</v>
      </c>
      <c r="AF766" s="163">
        <f>IF(AF$3&gt;A23taxremlife,A23taxvalue-SUM($F766:AE766),IF(A23taxremlife="N/A","n/a",A23taxvalue/A23taxremlife))</f>
        <v>0</v>
      </c>
      <c r="AG766" s="163">
        <f>IF(AG$3&gt;A23taxremlife,A23taxvalue-SUM($F766:AF766),IF(A23taxremlife="N/A","n/a",A23taxvalue/A23taxremlife))</f>
        <v>0</v>
      </c>
      <c r="AH766" s="163">
        <f>IF(AH$3&gt;A23taxremlife,A23taxvalue-SUM($F766:AG766),IF(A23taxremlife="N/A","n/a",A23taxvalue/A23taxremlife))</f>
        <v>0</v>
      </c>
      <c r="AI766" s="163">
        <f>IF(AI$3&gt;A23taxremlife,A23taxvalue-SUM($F766:AH766),IF(A23taxremlife="N/A","n/a",A23taxvalue/A23taxremlife))</f>
        <v>0</v>
      </c>
      <c r="AJ766" s="163">
        <f>IF(AJ$3&gt;A23taxremlife,A23taxvalue-SUM($F766:AI766),IF(A23taxremlife="N/A","n/a",A23taxvalue/A23taxremlife))</f>
        <v>0</v>
      </c>
      <c r="AK766" s="163">
        <f>IF(AK$3&gt;A23taxremlife,A23taxvalue-SUM($F766:AJ766),IF(A23taxremlife="N/A","n/a",A23taxvalue/A23taxremlife))</f>
        <v>0</v>
      </c>
      <c r="AL766" s="163">
        <f>IF(AL$3&gt;A23taxremlife,A23taxvalue-SUM($F766:AK766),IF(A23taxremlife="N/A","n/a",A23taxvalue/A23taxremlife))</f>
        <v>0</v>
      </c>
      <c r="AM766" s="163">
        <f>IF(AM$3&gt;A23taxremlife,A23taxvalue-SUM($F766:AL766),IF(A23taxremlife="N/A","n/a",A23taxvalue/A23taxremlife))</f>
        <v>0</v>
      </c>
      <c r="AN766" s="163">
        <f>IF(AN$3&gt;A23taxremlife,A23taxvalue-SUM($F766:AM766),IF(A23taxremlife="N/A","n/a",A23taxvalue/A23taxremlife))</f>
        <v>0</v>
      </c>
      <c r="AO766" s="163">
        <f>IF(AO$3&gt;A23taxremlife,A23taxvalue-SUM($F766:AN766),IF(A23taxremlife="N/A","n/a",A23taxvalue/A23taxremlife))</f>
        <v>0</v>
      </c>
      <c r="AP766" s="163">
        <f>IF(AP$3&gt;A23taxremlife,A23taxvalue-SUM($F766:AO766),IF(A23taxremlife="N/A","n/a",A23taxvalue/A23taxremlife))</f>
        <v>0</v>
      </c>
      <c r="AQ766" s="163">
        <f>IF(AQ$3&gt;A23taxremlife,A23taxvalue-SUM($F766:AP766),IF(A23taxremlife="N/A","n/a",A23taxvalue/A23taxremlife))</f>
        <v>0</v>
      </c>
      <c r="AR766" s="163">
        <f>IF(AR$3&gt;A23taxremlife,A23taxvalue-SUM($F766:AQ766),IF(A23taxremlife="N/A","n/a",A23taxvalue/A23taxremlife))</f>
        <v>0</v>
      </c>
      <c r="AS766" s="163">
        <f>IF(AS$3&gt;A23taxremlife,A23taxvalue-SUM($F766:AR766),IF(A23taxremlife="N/A","n/a",A23taxvalue/A23taxremlife))</f>
        <v>0</v>
      </c>
      <c r="AT766" s="163">
        <f>IF(AT$3&gt;A23taxremlife,A23taxvalue-SUM($F766:AS766),IF(A23taxremlife="N/A","n/a",A23taxvalue/A23taxremlife))</f>
        <v>0</v>
      </c>
      <c r="AU766" s="163">
        <f>IF(AU$3&gt;A23taxremlife,A23taxvalue-SUM($F766:AT766),IF(A23taxremlife="N/A","n/a",A23taxvalue/A23taxremlife))</f>
        <v>0</v>
      </c>
      <c r="AV766" s="163">
        <f>IF(AV$3&gt;A23taxremlife,A23taxvalue-SUM($F766:AU766),IF(A23taxremlife="N/A","n/a",A23taxvalue/A23taxremlife))</f>
        <v>0</v>
      </c>
      <c r="AW766" s="163">
        <f>IF(AW$3&gt;A23taxremlife,A23taxvalue-SUM($F766:AV766),IF(A23taxremlife="N/A","n/a",A23taxvalue/A23taxremlife))</f>
        <v>0</v>
      </c>
      <c r="AX766" s="163">
        <f>IF(AX$3&gt;A23taxremlife,A23taxvalue-SUM($F766:AW766),IF(A23taxremlife="N/A","n/a",A23taxvalue/A23taxremlife))</f>
        <v>0</v>
      </c>
      <c r="AY766" s="163">
        <f>IF(AY$3&gt;A23taxremlife,A23taxvalue-SUM($F766:AX766),IF(A23taxremlife="N/A","n/a",A23taxvalue/A23taxremlife))</f>
        <v>0</v>
      </c>
      <c r="AZ766" s="163">
        <f>IF(AZ$3&gt;A23taxremlife,A23taxvalue-SUM($F766:AY766),IF(A23taxremlife="N/A","n/a",A23taxvalue/A23taxremlife))</f>
        <v>0</v>
      </c>
      <c r="BA766" s="163">
        <f>IF(BA$3&gt;A23taxremlife,A23taxvalue-SUM($F766:AZ766),IF(A23taxremlife="N/A","n/a",A23taxvalue/A23taxremlife))</f>
        <v>0</v>
      </c>
      <c r="BB766" s="163">
        <f>IF(BB$3&gt;A23taxremlife,A23taxvalue-SUM($F766:BA766),IF(A23taxremlife="N/A","n/a",A23taxvalue/A23taxremlife))</f>
        <v>0</v>
      </c>
      <c r="BC766" s="163">
        <f>IF(BC$3&gt;A23taxremlife,A23taxvalue-SUM($F766:BB766),IF(A23taxremlife="N/A","n/a",A23taxvalue/A23taxremlife))</f>
        <v>0</v>
      </c>
      <c r="BD766" s="163">
        <f>IF(BD$3&gt;A23taxremlife,A23taxvalue-SUM($F766:BC766),IF(A23taxremlife="N/A","n/a",A23taxvalue/A23taxremlife))</f>
        <v>0</v>
      </c>
      <c r="BE766" s="163">
        <f>IF(BE$3&gt;A23taxremlife,A23taxvalue-SUM($F766:BD766),IF(A23taxremlife="N/A","n/a",A23taxvalue/A23taxremlife))</f>
        <v>0</v>
      </c>
      <c r="BF766" s="163">
        <f>IF(BF$3&gt;A23taxremlife,A23taxvalue-SUM($F766:BE766),IF(A23taxremlife="N/A","n/a",A23taxvalue/A23taxremlife))</f>
        <v>0</v>
      </c>
      <c r="BG766" s="163">
        <f>IF(BG$3&gt;A23taxremlife,A23taxvalue-SUM($F766:BF766),IF(A23taxremlife="N/A","n/a",A23taxvalue/A23taxremlife))</f>
        <v>0</v>
      </c>
      <c r="BH766" s="163">
        <f>IF(BH$3&gt;A23taxremlife,A23taxvalue-SUM($F766:BG766),IF(A23taxremlife="N/A","n/a",A23taxvalue/A23taxremlife))</f>
        <v>0</v>
      </c>
      <c r="BI766" s="163">
        <f>IF(BI$3&gt;A23taxremlife,A23taxvalue-SUM($F766:BH766),IF(A23taxremlife="N/A","n/a",A23taxvalue/A23taxremlife))</f>
        <v>0</v>
      </c>
      <c r="BJ766" s="18"/>
      <c r="BK766" s="18"/>
      <c r="BL766"/>
      <c r="BM766"/>
      <c r="BN766"/>
      <c r="BO766"/>
      <c r="BP766"/>
      <c r="BQ766"/>
      <c r="BR766"/>
      <c r="BS766"/>
      <c r="BT766"/>
      <c r="BU766"/>
      <c r="BV766"/>
      <c r="BW766"/>
      <c r="BX766"/>
      <c r="BY766"/>
      <c r="BZ766"/>
      <c r="CA766"/>
      <c r="CB766"/>
      <c r="CC766"/>
      <c r="CD766"/>
      <c r="CE766"/>
      <c r="CF766"/>
      <c r="CG766"/>
      <c r="CH766"/>
      <c r="CI766"/>
      <c r="CJ766"/>
      <c r="CK766"/>
      <c r="CL766"/>
      <c r="CM766"/>
      <c r="CN766"/>
      <c r="CO766"/>
      <c r="CP766"/>
      <c r="CQ766"/>
      <c r="CR766"/>
      <c r="CS766"/>
      <c r="CT766"/>
      <c r="CU766"/>
      <c r="CV766"/>
      <c r="CW766"/>
      <c r="CX766"/>
      <c r="CY766"/>
      <c r="CZ766"/>
      <c r="DA766"/>
      <c r="DB766"/>
      <c r="DC766"/>
      <c r="DD766"/>
      <c r="DE766"/>
      <c r="DF766"/>
      <c r="DG766"/>
      <c r="DH766"/>
      <c r="DI766"/>
      <c r="DJ766"/>
      <c r="DK766"/>
      <c r="DL766"/>
      <c r="DM766"/>
      <c r="DN766"/>
      <c r="DO766"/>
      <c r="DP766"/>
      <c r="DQ766"/>
      <c r="DR766"/>
      <c r="DS766"/>
      <c r="DT766"/>
      <c r="DU766"/>
      <c r="DV766"/>
      <c r="DW766"/>
      <c r="DX766"/>
      <c r="DY766"/>
      <c r="DZ766"/>
      <c r="EA766"/>
      <c r="EB766"/>
      <c r="EC766"/>
      <c r="ED766"/>
      <c r="EE766"/>
      <c r="EF766"/>
      <c r="EG766"/>
      <c r="EH766"/>
      <c r="EI766"/>
      <c r="EJ766"/>
      <c r="EK766"/>
      <c r="EL766"/>
      <c r="EM766"/>
      <c r="EN766"/>
      <c r="EO766"/>
      <c r="EP766"/>
      <c r="EQ766"/>
      <c r="ER766"/>
      <c r="ES766"/>
      <c r="ET766"/>
      <c r="EU766"/>
      <c r="EV766"/>
      <c r="EW766"/>
      <c r="EX766"/>
      <c r="EY766"/>
      <c r="EZ766"/>
      <c r="FA766"/>
      <c r="FB766"/>
      <c r="FC766"/>
      <c r="FD766"/>
      <c r="FE766"/>
      <c r="FF766"/>
      <c r="FG766"/>
      <c r="FH766"/>
      <c r="FI766"/>
      <c r="FJ766"/>
      <c r="FK766"/>
      <c r="FL766"/>
      <c r="FM766"/>
      <c r="FN766"/>
      <c r="FO766"/>
      <c r="FP766"/>
      <c r="FQ766"/>
      <c r="FR766"/>
      <c r="FS766"/>
      <c r="FT766"/>
      <c r="FU766"/>
      <c r="FV766"/>
      <c r="FW766"/>
      <c r="FX766"/>
      <c r="FY766"/>
      <c r="FZ766"/>
      <c r="GA766"/>
      <c r="GB766"/>
      <c r="GC766"/>
      <c r="GD766"/>
      <c r="GE766"/>
      <c r="GF766"/>
      <c r="GG766"/>
      <c r="GH766"/>
      <c r="GI766"/>
      <c r="GJ766"/>
      <c r="GK766"/>
      <c r="GL766"/>
      <c r="GM766"/>
      <c r="GN766"/>
      <c r="GO766"/>
      <c r="GP766"/>
      <c r="GQ766"/>
      <c r="GR766"/>
      <c r="GS766"/>
      <c r="GT766"/>
      <c r="GU766"/>
      <c r="GV766"/>
      <c r="GW766"/>
      <c r="GX766"/>
      <c r="GY766"/>
      <c r="GZ766"/>
      <c r="HA766"/>
      <c r="HB766"/>
      <c r="HC766"/>
      <c r="HD766"/>
      <c r="HE766"/>
      <c r="HF766"/>
      <c r="HG766"/>
      <c r="HH766"/>
      <c r="HI766"/>
      <c r="HJ766"/>
      <c r="HK766"/>
      <c r="HL766"/>
      <c r="HM766"/>
      <c r="HN766"/>
      <c r="HO766"/>
      <c r="HP766"/>
      <c r="HQ766"/>
      <c r="HR766"/>
      <c r="HS766"/>
      <c r="HT766"/>
      <c r="HU766"/>
      <c r="HV766"/>
      <c r="HW766"/>
      <c r="HX766"/>
      <c r="HY766"/>
      <c r="HZ766"/>
      <c r="IA766"/>
      <c r="IB766"/>
      <c r="IC766"/>
      <c r="ID766"/>
      <c r="IE766"/>
      <c r="IF766"/>
      <c r="IG766"/>
      <c r="IH766"/>
      <c r="II766"/>
      <c r="IJ766"/>
      <c r="IK766"/>
      <c r="IL766"/>
      <c r="IM766"/>
      <c r="IN766"/>
      <c r="IO766"/>
      <c r="IP766"/>
      <c r="IQ766"/>
      <c r="IR766"/>
      <c r="IS766"/>
      <c r="IT766"/>
      <c r="IU766"/>
      <c r="IV766"/>
    </row>
    <row r="767" spans="1:256" s="5" customFormat="1" hidden="1" outlineLevel="2" x14ac:dyDescent="0.2">
      <c r="A767" s="18"/>
      <c r="B767" s="18"/>
      <c r="C767" s="36"/>
      <c r="D767" s="485" t="s">
        <v>71</v>
      </c>
      <c r="E767" s="283">
        <v>0</v>
      </c>
      <c r="F767" s="38"/>
      <c r="G767" s="164"/>
      <c r="H767" s="164"/>
      <c r="I767" s="164"/>
      <c r="J767" s="164"/>
      <c r="K767" s="164"/>
      <c r="L767" s="164"/>
      <c r="M767" s="164"/>
      <c r="N767" s="164"/>
      <c r="O767" s="164"/>
      <c r="P767" s="164"/>
      <c r="Q767" s="164"/>
      <c r="R767" s="164"/>
      <c r="S767" s="164"/>
      <c r="T767" s="164"/>
      <c r="U767" s="164"/>
      <c r="V767" s="164"/>
      <c r="W767" s="164"/>
      <c r="X767" s="164"/>
      <c r="Y767" s="164"/>
      <c r="Z767" s="164"/>
      <c r="AA767" s="164"/>
      <c r="AB767" s="164"/>
      <c r="AC767" s="164"/>
      <c r="AD767" s="164"/>
      <c r="AE767" s="164"/>
      <c r="AF767" s="164"/>
      <c r="AG767" s="164"/>
      <c r="AH767" s="164"/>
      <c r="AI767" s="164"/>
      <c r="AJ767" s="164"/>
      <c r="AK767" s="164"/>
      <c r="AL767" s="164"/>
      <c r="AM767" s="164"/>
      <c r="AN767" s="164"/>
      <c r="AO767" s="164"/>
      <c r="AP767" s="164"/>
      <c r="AQ767" s="164"/>
      <c r="AR767" s="164"/>
      <c r="AS767" s="164"/>
      <c r="AT767" s="164"/>
      <c r="AU767" s="164"/>
      <c r="AV767" s="164"/>
      <c r="AW767" s="164"/>
      <c r="AX767" s="164"/>
      <c r="AY767" s="164"/>
      <c r="AZ767" s="164"/>
      <c r="BA767" s="164"/>
      <c r="BB767" s="164"/>
      <c r="BC767" s="164"/>
      <c r="BD767" s="164"/>
      <c r="BE767" s="164"/>
      <c r="BF767" s="164"/>
      <c r="BG767" s="164"/>
      <c r="BH767" s="164"/>
      <c r="BI767" s="164"/>
      <c r="BJ767" s="18"/>
      <c r="BK767" s="18"/>
      <c r="BL767"/>
      <c r="BM767"/>
      <c r="BN767"/>
      <c r="BO767"/>
      <c r="BP767"/>
      <c r="BQ767"/>
      <c r="BR767"/>
      <c r="BS767"/>
      <c r="BT767"/>
      <c r="BU767"/>
      <c r="BV767"/>
      <c r="BW767"/>
      <c r="BX767"/>
      <c r="BY767"/>
      <c r="BZ767"/>
      <c r="CA767"/>
      <c r="CB767"/>
      <c r="CC767"/>
      <c r="CD767"/>
      <c r="CE767"/>
      <c r="CF767"/>
      <c r="CG767"/>
      <c r="CH767"/>
      <c r="CI767"/>
      <c r="CJ767"/>
      <c r="CK767"/>
      <c r="CL767"/>
      <c r="CM767"/>
      <c r="CN767"/>
      <c r="CO767"/>
      <c r="CP767"/>
      <c r="CQ767"/>
      <c r="CR767"/>
      <c r="CS767"/>
      <c r="CT767"/>
      <c r="CU767"/>
      <c r="CV767"/>
      <c r="CW767"/>
      <c r="CX767"/>
      <c r="CY767"/>
      <c r="CZ767"/>
      <c r="DA767"/>
      <c r="DB767"/>
      <c r="DC767"/>
      <c r="DD767"/>
      <c r="DE767"/>
      <c r="DF767"/>
      <c r="DG767"/>
      <c r="DH767"/>
      <c r="DI767"/>
      <c r="DJ767"/>
      <c r="DK767"/>
      <c r="DL767"/>
      <c r="DM767"/>
      <c r="DN767"/>
      <c r="DO767"/>
      <c r="DP767"/>
      <c r="DQ767"/>
      <c r="DR767"/>
      <c r="DS767"/>
      <c r="DT767"/>
      <c r="DU767"/>
      <c r="DV767"/>
      <c r="DW767"/>
      <c r="DX767"/>
      <c r="DY767"/>
      <c r="DZ767"/>
      <c r="EA767"/>
      <c r="EB767"/>
      <c r="EC767"/>
      <c r="ED767"/>
      <c r="EE767"/>
      <c r="EF767"/>
      <c r="EG767"/>
      <c r="EH767"/>
      <c r="EI767"/>
      <c r="EJ767"/>
      <c r="EK767"/>
      <c r="EL767"/>
      <c r="EM767"/>
      <c r="EN767"/>
      <c r="EO767"/>
      <c r="EP767"/>
      <c r="EQ767"/>
      <c r="ER767"/>
      <c r="ES767"/>
      <c r="ET767"/>
      <c r="EU767"/>
      <c r="EV767"/>
      <c r="EW767"/>
      <c r="EX767"/>
      <c r="EY767"/>
      <c r="EZ767"/>
      <c r="FA767"/>
      <c r="FB767"/>
      <c r="FC767"/>
      <c r="FD767"/>
      <c r="FE767"/>
      <c r="FF767"/>
      <c r="FG767"/>
      <c r="FH767"/>
      <c r="FI767"/>
      <c r="FJ767"/>
      <c r="FK767"/>
      <c r="FL767"/>
      <c r="FM767"/>
      <c r="FN767"/>
      <c r="FO767"/>
      <c r="FP767"/>
      <c r="FQ767"/>
      <c r="FR767"/>
      <c r="FS767"/>
      <c r="FT767"/>
      <c r="FU767"/>
      <c r="FV767"/>
      <c r="FW767"/>
      <c r="FX767"/>
      <c r="FY767"/>
      <c r="FZ767"/>
      <c r="GA767"/>
      <c r="GB767"/>
      <c r="GC767"/>
      <c r="GD767"/>
      <c r="GE767"/>
      <c r="GF767"/>
      <c r="GG767"/>
      <c r="GH767"/>
      <c r="GI767"/>
      <c r="GJ767"/>
      <c r="GK767"/>
      <c r="GL767"/>
      <c r="GM767"/>
      <c r="GN767"/>
      <c r="GO767"/>
      <c r="GP767"/>
      <c r="GQ767"/>
      <c r="GR767"/>
      <c r="GS767"/>
      <c r="GT767"/>
      <c r="GU767"/>
      <c r="GV767"/>
      <c r="GW767"/>
      <c r="GX767"/>
      <c r="GY767"/>
      <c r="GZ767"/>
      <c r="HA767"/>
      <c r="HB767"/>
      <c r="HC767"/>
      <c r="HD767"/>
      <c r="HE767"/>
      <c r="HF767"/>
      <c r="HG767"/>
      <c r="HH767"/>
      <c r="HI767"/>
      <c r="HJ767"/>
      <c r="HK767"/>
      <c r="HL767"/>
      <c r="HM767"/>
      <c r="HN767"/>
      <c r="HO767"/>
      <c r="HP767"/>
      <c r="HQ767"/>
      <c r="HR767"/>
      <c r="HS767"/>
      <c r="HT767"/>
      <c r="HU767"/>
      <c r="HV767"/>
      <c r="HW767"/>
      <c r="HX767"/>
      <c r="HY767"/>
      <c r="HZ767"/>
      <c r="IA767"/>
      <c r="IB767"/>
      <c r="IC767"/>
      <c r="ID767"/>
      <c r="IE767"/>
      <c r="IF767"/>
      <c r="IG767"/>
      <c r="IH767"/>
      <c r="II767"/>
      <c r="IJ767"/>
      <c r="IK767"/>
      <c r="IL767"/>
      <c r="IM767"/>
      <c r="IN767"/>
      <c r="IO767"/>
      <c r="IP767"/>
      <c r="IQ767"/>
      <c r="IR767"/>
      <c r="IS767"/>
      <c r="IT767"/>
      <c r="IU767"/>
      <c r="IV767"/>
    </row>
    <row r="768" spans="1:256" s="5" customFormat="1" hidden="1" outlineLevel="2" x14ac:dyDescent="0.2">
      <c r="A768" s="18"/>
      <c r="B768" s="18"/>
      <c r="C768" s="36"/>
      <c r="D768" s="485"/>
      <c r="E768" s="283">
        <v>1</v>
      </c>
      <c r="F768" s="38"/>
      <c r="G768" s="305"/>
      <c r="H768" s="164">
        <f>IF(A23taxstdlife="n/a","n/a",IF(H$3&gt;(A23taxstdlife+$E768),((Input!$G$165+Input!$G$131)*$G$7)-SUM($G768:G768),((Input!$G$165+Input!$G$131)*$G$7)/A23taxstdlife))</f>
        <v>0</v>
      </c>
      <c r="I768" s="164">
        <f>IF(A23taxstdlife="n/a","n/a",IF(I$3&gt;(A23taxstdlife+$E768),((Input!$G$165+Input!$G$131)*$G$7)-SUM($G768:H768),((Input!$G$165+Input!$G$131)*$G$7)/A23taxstdlife))</f>
        <v>0</v>
      </c>
      <c r="J768" s="164">
        <f>IF(A23taxstdlife="n/a","n/a",IF(J$3&gt;(A23taxstdlife+$E768),((Input!$G$165+Input!$G$131)*$G$7)-SUM($G768:I768),((Input!$G$165+Input!$G$131)*$G$7)/A23taxstdlife))</f>
        <v>0</v>
      </c>
      <c r="K768" s="164">
        <f>IF(A23taxstdlife="n/a","n/a",IF(K$3&gt;(A23taxstdlife+$E768),((Input!$G$165+Input!$G$131)*$G$7)-SUM($G768:J768),((Input!$G$165+Input!$G$131)*$G$7)/A23taxstdlife))</f>
        <v>0</v>
      </c>
      <c r="L768" s="164">
        <f>IF(A23taxstdlife="n/a","n/a",IF(L$3&gt;(A23taxstdlife+$E768),((Input!$G$165+Input!$G$131)*$G$7)-SUM($G768:K768),((Input!$G$165+Input!$G$131)*$G$7)/A23taxstdlife))</f>
        <v>0</v>
      </c>
      <c r="M768" s="164">
        <f>IF(A23taxstdlife="n/a","n/a",IF(M$3&gt;(A23taxstdlife+$E768),((Input!$G$165+Input!$G$131)*$G$7)-SUM($G768:L768),((Input!$G$165+Input!$G$131)*$G$7)/A23taxstdlife))</f>
        <v>0</v>
      </c>
      <c r="N768" s="164">
        <f>IF(A23taxstdlife="n/a","n/a",IF(N$3&gt;(A23taxstdlife+$E768),((Input!$G$165+Input!$G$131)*$G$7)-SUM($G768:M768),((Input!$G$165+Input!$G$131)*$G$7)/A23taxstdlife))</f>
        <v>0</v>
      </c>
      <c r="O768" s="164">
        <f>IF(A23taxstdlife="n/a","n/a",IF(O$3&gt;(A23taxstdlife+$E768),((Input!$G$165+Input!$G$131)*$G$7)-SUM($G768:N768),((Input!$G$165+Input!$G$131)*$G$7)/A23taxstdlife))</f>
        <v>0</v>
      </c>
      <c r="P768" s="164">
        <f>IF(A23taxstdlife="n/a","n/a",IF(P$3&gt;(A23taxstdlife+$E768),((Input!$G$165+Input!$G$131)*$G$7)-SUM($G768:O768),((Input!$G$165+Input!$G$131)*$G$7)/A23taxstdlife))</f>
        <v>0</v>
      </c>
      <c r="Q768" s="164">
        <f>IF(A23taxstdlife="n/a","n/a",IF(Q$3&gt;(A23taxstdlife+$E768),((Input!$G$165+Input!$G$131)*$G$7)-SUM($G768:P768),((Input!$G$165+Input!$G$131)*$G$7)/A23taxstdlife))</f>
        <v>0</v>
      </c>
      <c r="R768" s="164">
        <f>IF(A23taxstdlife="n/a","n/a",IF(R$3&gt;(A23taxstdlife+$E768),((Input!$G$165+Input!$G$131)*$G$7)-SUM($G768:Q768),((Input!$G$165+Input!$G$131)*$G$7)/A23taxstdlife))</f>
        <v>0</v>
      </c>
      <c r="S768" s="164">
        <f>IF(A23taxstdlife="n/a","n/a",IF(S$3&gt;(A23taxstdlife+$E768),((Input!$G$165+Input!$G$131)*$G$7)-SUM($G768:R768),((Input!$G$165+Input!$G$131)*$G$7)/A23taxstdlife))</f>
        <v>0</v>
      </c>
      <c r="T768" s="164">
        <f>IF(A23taxstdlife="n/a","n/a",IF(T$3&gt;(A23taxstdlife+$E768),((Input!$G$165+Input!$G$131)*$G$7)-SUM($G768:S768),((Input!$G$165+Input!$G$131)*$G$7)/A23taxstdlife))</f>
        <v>0</v>
      </c>
      <c r="U768" s="164">
        <f>IF(A23taxstdlife="n/a","n/a",IF(U$3&gt;(A23taxstdlife+$E768),((Input!$G$165+Input!$G$131)*$G$7)-SUM($G768:T768),((Input!$G$165+Input!$G$131)*$G$7)/A23taxstdlife))</f>
        <v>0</v>
      </c>
      <c r="V768" s="164">
        <f>IF(A23taxstdlife="n/a","n/a",IF(V$3&gt;(A23taxstdlife+$E768),((Input!$G$165+Input!$G$131)*$G$7)-SUM($G768:U768),((Input!$G$165+Input!$G$131)*$G$7)/A23taxstdlife))</f>
        <v>0</v>
      </c>
      <c r="W768" s="164">
        <f>IF(A23taxstdlife="n/a","n/a",IF(W$3&gt;(A23taxstdlife+$E768),((Input!$G$165+Input!$G$131)*$G$7)-SUM($G768:V768),((Input!$G$165+Input!$G$131)*$G$7)/A23taxstdlife))</f>
        <v>0</v>
      </c>
      <c r="X768" s="164">
        <f>IF(A23taxstdlife="n/a","n/a",IF(X$3&gt;(A23taxstdlife+$E768),((Input!$G$165+Input!$G$131)*$G$7)-SUM($G768:W768),((Input!$G$165+Input!$G$131)*$G$7)/A23taxstdlife))</f>
        <v>0</v>
      </c>
      <c r="Y768" s="164">
        <f>IF(A23taxstdlife="n/a","n/a",IF(Y$3&gt;(A23taxstdlife+$E768),((Input!$G$165+Input!$G$131)*$G$7)-SUM($G768:X768),((Input!$G$165+Input!$G$131)*$G$7)/A23taxstdlife))</f>
        <v>0</v>
      </c>
      <c r="Z768" s="164">
        <f>IF(A23taxstdlife="n/a","n/a",IF(Z$3&gt;(A23taxstdlife+$E768),((Input!$G$165+Input!$G$131)*$G$7)-SUM($G768:Y768),((Input!$G$165+Input!$G$131)*$G$7)/A23taxstdlife))</f>
        <v>0</v>
      </c>
      <c r="AA768" s="164">
        <f>IF(A23taxstdlife="n/a","n/a",IF(AA$3&gt;(A23taxstdlife+$E768),((Input!$G$165+Input!$G$131)*$G$7)-SUM($G768:Z768),((Input!$G$165+Input!$G$131)*$G$7)/A23taxstdlife))</f>
        <v>0</v>
      </c>
      <c r="AB768" s="164">
        <f>IF(A23taxstdlife="n/a","n/a",IF(AB$3&gt;(A23taxstdlife+$E768),((Input!$G$165+Input!$G$131)*$G$7)-SUM($G768:AA768),((Input!$G$165+Input!$G$131)*$G$7)/A23taxstdlife))</f>
        <v>0</v>
      </c>
      <c r="AC768" s="164">
        <f>IF(A23taxstdlife="n/a","n/a",IF(AC$3&gt;(A23taxstdlife+$E768),((Input!$G$165+Input!$G$131)*$G$7)-SUM($G768:AB768),((Input!$G$165+Input!$G$131)*$G$7)/A23taxstdlife))</f>
        <v>0</v>
      </c>
      <c r="AD768" s="164">
        <f>IF(A23taxstdlife="n/a","n/a",IF(AD$3&gt;(A23taxstdlife+$E768),((Input!$G$165+Input!$G$131)*$G$7)-SUM($G768:AC768),((Input!$G$165+Input!$G$131)*$G$7)/A23taxstdlife))</f>
        <v>0</v>
      </c>
      <c r="AE768" s="164">
        <f>IF(A23taxstdlife="n/a","n/a",IF(AE$3&gt;(A23taxstdlife+$E768),((Input!$G$165+Input!$G$131)*$G$7)-SUM($G768:AD768),((Input!$G$165+Input!$G$131)*$G$7)/A23taxstdlife))</f>
        <v>0</v>
      </c>
      <c r="AF768" s="164">
        <f>IF(A23taxstdlife="n/a","n/a",IF(AF$3&gt;(A23taxstdlife+$E768),((Input!$G$165+Input!$G$131)*$G$7)-SUM($G768:AE768),((Input!$G$165+Input!$G$131)*$G$7)/A23taxstdlife))</f>
        <v>0</v>
      </c>
      <c r="AG768" s="164">
        <f>IF(A23taxstdlife="n/a","n/a",IF(AG$3&gt;(A23taxstdlife+$E768),((Input!$G$165+Input!$G$131)*$G$7)-SUM($G768:AF768),((Input!$G$165+Input!$G$131)*$G$7)/A23taxstdlife))</f>
        <v>0</v>
      </c>
      <c r="AH768" s="164">
        <f>IF(A23taxstdlife="n/a","n/a",IF(AH$3&gt;(A23taxstdlife+$E768),((Input!$G$165+Input!$G$131)*$G$7)-SUM($G768:AG768),((Input!$G$165+Input!$G$131)*$G$7)/A23taxstdlife))</f>
        <v>0</v>
      </c>
      <c r="AI768" s="164">
        <f>IF(A23taxstdlife="n/a","n/a",IF(AI$3&gt;(A23taxstdlife+$E768),((Input!$G$165+Input!$G$131)*$G$7)-SUM($G768:AH768),((Input!$G$165+Input!$G$131)*$G$7)/A23taxstdlife))</f>
        <v>0</v>
      </c>
      <c r="AJ768" s="164">
        <f>IF(A23taxstdlife="n/a","n/a",IF(AJ$3&gt;(A23taxstdlife+$E768),((Input!$G$165+Input!$G$131)*$G$7)-SUM($G768:AI768),((Input!$G$165+Input!$G$131)*$G$7)/A23taxstdlife))</f>
        <v>0</v>
      </c>
      <c r="AK768" s="164">
        <f>IF(A23taxstdlife="n/a","n/a",IF(AK$3&gt;(A23taxstdlife+$E768),((Input!$G$165+Input!$G$131)*$G$7)-SUM($G768:AJ768),((Input!$G$165+Input!$G$131)*$G$7)/A23taxstdlife))</f>
        <v>0</v>
      </c>
      <c r="AL768" s="164">
        <f>IF(A23taxstdlife="n/a","n/a",IF(AL$3&gt;(A23taxstdlife+$E768),((Input!$G$165+Input!$G$131)*$G$7)-SUM($G768:AK768),((Input!$G$165+Input!$G$131)*$G$7)/A23taxstdlife))</f>
        <v>0</v>
      </c>
      <c r="AM768" s="164">
        <f>IF(A23taxstdlife="n/a","n/a",IF(AM$3&gt;(A23taxstdlife+$E768),((Input!$G$165+Input!$G$131)*$G$7)-SUM($G768:AL768),((Input!$G$165+Input!$G$131)*$G$7)/A23taxstdlife))</f>
        <v>0</v>
      </c>
      <c r="AN768" s="164">
        <f>IF(A23taxstdlife="n/a","n/a",IF(AN$3&gt;(A23taxstdlife+$E768),((Input!$G$165+Input!$G$131)*$G$7)-SUM($G768:AM768),((Input!$G$165+Input!$G$131)*$G$7)/A23taxstdlife))</f>
        <v>0</v>
      </c>
      <c r="AO768" s="164">
        <f>IF(A23taxstdlife="n/a","n/a",IF(AO$3&gt;(A23taxstdlife+$E768),((Input!$G$165+Input!$G$131)*$G$7)-SUM($G768:AN768),((Input!$G$165+Input!$G$131)*$G$7)/A23taxstdlife))</f>
        <v>0</v>
      </c>
      <c r="AP768" s="164">
        <f>IF(A23taxstdlife="n/a","n/a",IF(AP$3&gt;(A23taxstdlife+$E768),((Input!$G$165+Input!$G$131)*$G$7)-SUM($G768:AO768),((Input!$G$165+Input!$G$131)*$G$7)/A23taxstdlife))</f>
        <v>0</v>
      </c>
      <c r="AQ768" s="164">
        <f>IF(A23taxstdlife="n/a","n/a",IF(AQ$3&gt;(A23taxstdlife+$E768),((Input!$G$165+Input!$G$131)*$G$7)-SUM($G768:AP768),((Input!$G$165+Input!$G$131)*$G$7)/A23taxstdlife))</f>
        <v>0</v>
      </c>
      <c r="AR768" s="164">
        <f>IF(A23taxstdlife="n/a","n/a",IF(AR$3&gt;(A23taxstdlife+$E768),((Input!$G$165+Input!$G$131)*$G$7)-SUM($G768:AQ768),((Input!$G$165+Input!$G$131)*$G$7)/A23taxstdlife))</f>
        <v>0</v>
      </c>
      <c r="AS768" s="164">
        <f>IF(A23taxstdlife="n/a","n/a",IF(AS$3&gt;(A23taxstdlife+$E768),((Input!$G$165+Input!$G$131)*$G$7)-SUM($G768:AR768),((Input!$G$165+Input!$G$131)*$G$7)/A23taxstdlife))</f>
        <v>0</v>
      </c>
      <c r="AT768" s="164">
        <f>IF(A23taxstdlife="n/a","n/a",IF(AT$3&gt;(A23taxstdlife+$E768),((Input!$G$165+Input!$G$131)*$G$7)-SUM($G768:AS768),((Input!$G$165+Input!$G$131)*$G$7)/A23taxstdlife))</f>
        <v>0</v>
      </c>
      <c r="AU768" s="164">
        <f>IF(A23taxstdlife="n/a","n/a",IF(AU$3&gt;(A23taxstdlife+$E768),((Input!$G$165+Input!$G$131)*$G$7)-SUM($G768:AT768),((Input!$G$165+Input!$G$131)*$G$7)/A23taxstdlife))</f>
        <v>0</v>
      </c>
      <c r="AV768" s="164">
        <f>IF(A23taxstdlife="n/a","n/a",IF(AV$3&gt;(A23taxstdlife+$E768),((Input!$G$165+Input!$G$131)*$G$7)-SUM($G768:AU768),((Input!$G$165+Input!$G$131)*$G$7)/A23taxstdlife))</f>
        <v>0</v>
      </c>
      <c r="AW768" s="164">
        <f>IF(A23taxstdlife="n/a","n/a",IF(AW$3&gt;(A23taxstdlife+$E768),((Input!$G$165+Input!$G$131)*$G$7)-SUM($G768:AV768),((Input!$G$165+Input!$G$131)*$G$7)/A23taxstdlife))</f>
        <v>0</v>
      </c>
      <c r="AX768" s="164">
        <f>IF(A23taxstdlife="n/a","n/a",IF(AX$3&gt;(A23taxstdlife+$E768),((Input!$G$165+Input!$G$131)*$G$7)-SUM($G768:AW768),((Input!$G$165+Input!$G$131)*$G$7)/A23taxstdlife))</f>
        <v>0</v>
      </c>
      <c r="AY768" s="164">
        <f>IF(A23taxstdlife="n/a","n/a",IF(AY$3&gt;(A23taxstdlife+$E768),((Input!$G$165+Input!$G$131)*$G$7)-SUM($G768:AX768),((Input!$G$165+Input!$G$131)*$G$7)/A23taxstdlife))</f>
        <v>0</v>
      </c>
      <c r="AZ768" s="164">
        <f>IF(A23taxstdlife="n/a","n/a",IF(AZ$3&gt;(A23taxstdlife+$E768),((Input!$G$165+Input!$G$131)*$G$7)-SUM($G768:AY768),((Input!$G$165+Input!$G$131)*$G$7)/A23taxstdlife))</f>
        <v>0</v>
      </c>
      <c r="BA768" s="164">
        <f>IF(A23taxstdlife="n/a","n/a",IF(BA$3&gt;(A23taxstdlife+$E768),((Input!$G$165+Input!$G$131)*$G$7)-SUM($G768:AZ768),((Input!$G$165+Input!$G$131)*$G$7)/A23taxstdlife))</f>
        <v>0</v>
      </c>
      <c r="BB768" s="164">
        <f>IF(A23taxstdlife="n/a","n/a",IF(BB$3&gt;(A23taxstdlife+$E768),((Input!$G$165+Input!$G$131)*$G$7)-SUM($G768:BA768),((Input!$G$165+Input!$G$131)*$G$7)/A23taxstdlife))</f>
        <v>0</v>
      </c>
      <c r="BC768" s="164">
        <f>IF(A23taxstdlife="n/a","n/a",IF(BC$3&gt;(A23taxstdlife+$E768),((Input!$G$165+Input!$G$131)*$G$7)-SUM($G768:BB768),((Input!$G$165+Input!$G$131)*$G$7)/A23taxstdlife))</f>
        <v>0</v>
      </c>
      <c r="BD768" s="164">
        <f>IF(A23taxstdlife="n/a","n/a",IF(BD$3&gt;(A23taxstdlife+$E768),((Input!$G$165+Input!$G$131)*$G$7)-SUM($G768:BC768),((Input!$G$165+Input!$G$131)*$G$7)/A23taxstdlife))</f>
        <v>0</v>
      </c>
      <c r="BE768" s="164">
        <f>IF(A23taxstdlife="n/a","n/a",IF(BE$3&gt;(A23taxstdlife+$E768),((Input!$G$165+Input!$G$131)*$G$7)-SUM($G768:BD768),((Input!$G$165+Input!$G$131)*$G$7)/A23taxstdlife))</f>
        <v>0</v>
      </c>
      <c r="BF768" s="164">
        <f>IF(A23taxstdlife="n/a","n/a",IF(BF$3&gt;(A23taxstdlife+$E768),((Input!$G$165+Input!$G$131)*$G$7)-SUM($G768:BE768),((Input!$G$165+Input!$G$131)*$G$7)/A23taxstdlife))</f>
        <v>0</v>
      </c>
      <c r="BG768" s="164">
        <f>IF(A23taxstdlife="n/a","n/a",IF(BG$3&gt;(A23taxstdlife+$E768),((Input!$G$165+Input!$G$131)*$G$7)-SUM($G768:BF768),((Input!$G$165+Input!$G$131)*$G$7)/A23taxstdlife))</f>
        <v>0</v>
      </c>
      <c r="BH768" s="164">
        <f>IF(A23taxstdlife="n/a","n/a",IF(BH$3&gt;(A23taxstdlife+$E768),((Input!$G$165+Input!$G$131)*$G$7)-SUM($G768:BG768),((Input!$G$165+Input!$G$131)*$G$7)/A23taxstdlife))</f>
        <v>0</v>
      </c>
      <c r="BI768" s="164">
        <f>IF(A23taxstdlife="n/a","n/a",IF(BI$3&gt;(A23taxstdlife+$E768),((Input!$G$165+Input!$G$131)*$G$7)-SUM($G768:BH768),((Input!$G$165+Input!$G$131)*$G$7)/A23taxstdlife))</f>
        <v>0</v>
      </c>
      <c r="BJ768" s="18"/>
      <c r="BK768" s="18"/>
      <c r="BL768"/>
      <c r="BM768"/>
      <c r="BN768"/>
      <c r="BO768"/>
      <c r="BP768"/>
      <c r="BQ768"/>
      <c r="BR768"/>
      <c r="BS768"/>
      <c r="BT768"/>
      <c r="BU768"/>
      <c r="BV768"/>
      <c r="BW768"/>
      <c r="BX768"/>
      <c r="BY768"/>
      <c r="BZ768"/>
      <c r="CA768"/>
      <c r="CB768"/>
      <c r="CC768"/>
      <c r="CD768"/>
      <c r="CE768"/>
      <c r="CF768"/>
      <c r="CG768"/>
      <c r="CH768"/>
      <c r="CI768"/>
      <c r="CJ768"/>
      <c r="CK768"/>
      <c r="CL768"/>
      <c r="CM768"/>
      <c r="CN768"/>
      <c r="CO768"/>
      <c r="CP768"/>
      <c r="CQ768"/>
      <c r="CR768"/>
      <c r="CS768"/>
      <c r="CT768"/>
      <c r="CU768"/>
      <c r="CV768"/>
      <c r="CW768"/>
      <c r="CX768"/>
      <c r="CY768"/>
      <c r="CZ768"/>
      <c r="DA768"/>
      <c r="DB768"/>
      <c r="DC768"/>
      <c r="DD768"/>
      <c r="DE768"/>
      <c r="DF768"/>
      <c r="DG768"/>
      <c r="DH768"/>
      <c r="DI768"/>
      <c r="DJ768"/>
      <c r="DK768"/>
      <c r="DL768"/>
      <c r="DM768"/>
      <c r="DN768"/>
      <c r="DO768"/>
      <c r="DP768"/>
      <c r="DQ768"/>
      <c r="DR768"/>
      <c r="DS768"/>
      <c r="DT768"/>
      <c r="DU768"/>
      <c r="DV768"/>
      <c r="DW768"/>
      <c r="DX768"/>
      <c r="DY768"/>
      <c r="DZ768"/>
      <c r="EA768"/>
      <c r="EB768"/>
      <c r="EC768"/>
      <c r="ED768"/>
      <c r="EE768"/>
      <c r="EF768"/>
      <c r="EG768"/>
      <c r="EH768"/>
      <c r="EI768"/>
      <c r="EJ768"/>
      <c r="EK768"/>
      <c r="EL768"/>
      <c r="EM768"/>
      <c r="EN768"/>
      <c r="EO768"/>
      <c r="EP768"/>
      <c r="EQ768"/>
      <c r="ER768"/>
      <c r="ES768"/>
      <c r="ET768"/>
      <c r="EU768"/>
      <c r="EV768"/>
      <c r="EW768"/>
      <c r="EX768"/>
      <c r="EY768"/>
      <c r="EZ768"/>
      <c r="FA768"/>
      <c r="FB768"/>
      <c r="FC768"/>
      <c r="FD768"/>
      <c r="FE768"/>
      <c r="FF768"/>
      <c r="FG768"/>
      <c r="FH768"/>
      <c r="FI768"/>
      <c r="FJ768"/>
      <c r="FK768"/>
      <c r="FL768"/>
      <c r="FM768"/>
      <c r="FN768"/>
      <c r="FO768"/>
      <c r="FP768"/>
      <c r="FQ768"/>
      <c r="FR768"/>
      <c r="FS768"/>
      <c r="FT768"/>
      <c r="FU768"/>
      <c r="FV768"/>
      <c r="FW768"/>
      <c r="FX768"/>
      <c r="FY768"/>
      <c r="FZ768"/>
      <c r="GA768"/>
      <c r="GB768"/>
      <c r="GC768"/>
      <c r="GD768"/>
      <c r="GE768"/>
      <c r="GF768"/>
      <c r="GG768"/>
      <c r="GH768"/>
      <c r="GI768"/>
      <c r="GJ768"/>
      <c r="GK768"/>
      <c r="GL768"/>
      <c r="GM768"/>
      <c r="GN768"/>
      <c r="GO768"/>
      <c r="GP768"/>
      <c r="GQ768"/>
      <c r="GR768"/>
      <c r="GS768"/>
      <c r="GT768"/>
      <c r="GU768"/>
      <c r="GV768"/>
      <c r="GW768"/>
      <c r="GX768"/>
      <c r="GY768"/>
      <c r="GZ768"/>
      <c r="HA768"/>
      <c r="HB768"/>
      <c r="HC768"/>
      <c r="HD768"/>
      <c r="HE768"/>
      <c r="HF768"/>
      <c r="HG768"/>
      <c r="HH768"/>
      <c r="HI768"/>
      <c r="HJ768"/>
      <c r="HK768"/>
      <c r="HL768"/>
      <c r="HM768"/>
      <c r="HN768"/>
      <c r="HO768"/>
      <c r="HP768"/>
      <c r="HQ768"/>
      <c r="HR768"/>
      <c r="HS768"/>
      <c r="HT768"/>
      <c r="HU768"/>
      <c r="HV768"/>
      <c r="HW768"/>
      <c r="HX768"/>
      <c r="HY768"/>
      <c r="HZ768"/>
      <c r="IA768"/>
      <c r="IB768"/>
      <c r="IC768"/>
      <c r="ID768"/>
      <c r="IE768"/>
      <c r="IF768"/>
      <c r="IG768"/>
      <c r="IH768"/>
      <c r="II768"/>
      <c r="IJ768"/>
      <c r="IK768"/>
      <c r="IL768"/>
      <c r="IM768"/>
      <c r="IN768"/>
      <c r="IO768"/>
      <c r="IP768"/>
      <c r="IQ768"/>
      <c r="IR768"/>
      <c r="IS768"/>
      <c r="IT768"/>
      <c r="IU768"/>
      <c r="IV768"/>
    </row>
    <row r="769" spans="1:256" s="5" customFormat="1" hidden="1" outlineLevel="2" x14ac:dyDescent="0.2">
      <c r="A769" s="18"/>
      <c r="B769" s="18"/>
      <c r="C769" s="36"/>
      <c r="D769" s="485"/>
      <c r="E769" s="283">
        <v>2</v>
      </c>
      <c r="F769" s="38"/>
      <c r="G769" s="306"/>
      <c r="H769" s="307"/>
      <c r="I769" s="164">
        <f>IF(A23taxstdlife="n/a","n/a",IF(I$3&gt;(A23taxstdlife+$E769),((Input!$H$165+Input!$H$131)*$H$7)-SUM($H769:H769),((Input!$H$165+Input!$H$131)*$H$7)/A23taxstdlife))</f>
        <v>0</v>
      </c>
      <c r="J769" s="164">
        <f>IF(A23taxstdlife="n/a","n/a",IF(J$3&gt;(A23taxstdlife+$E769),((Input!$H$165+Input!$H$131)*$H$7)-SUM($H769:I769),((Input!$H$165+Input!$H$131)*$H$7)/A23taxstdlife))</f>
        <v>0</v>
      </c>
      <c r="K769" s="164">
        <f>IF(A23taxstdlife="n/a","n/a",IF(K$3&gt;(A23taxstdlife+$E769),((Input!$H$165+Input!$H$131)*$H$7)-SUM($H769:J769),((Input!$H$165+Input!$H$131)*$H$7)/A23taxstdlife))</f>
        <v>0</v>
      </c>
      <c r="L769" s="164">
        <f>IF(A23taxstdlife="n/a","n/a",IF(L$3&gt;(A23taxstdlife+$E769),((Input!$H$165+Input!$H$131)*$H$7)-SUM($H769:K769),((Input!$H$165+Input!$H$131)*$H$7)/A23taxstdlife))</f>
        <v>0</v>
      </c>
      <c r="M769" s="164">
        <f>IF(A23taxstdlife="n/a","n/a",IF(M$3&gt;(A23taxstdlife+$E769),((Input!$H$165+Input!$H$131)*$H$7)-SUM($H769:L769),((Input!$H$165+Input!$H$131)*$H$7)/A23taxstdlife))</f>
        <v>0</v>
      </c>
      <c r="N769" s="164">
        <f>IF(A23taxstdlife="n/a","n/a",IF(N$3&gt;(A23taxstdlife+$E769),((Input!$H$165+Input!$H$131)*$H$7)-SUM($H769:M769),((Input!$H$165+Input!$H$131)*$H$7)/A23taxstdlife))</f>
        <v>0</v>
      </c>
      <c r="O769" s="164">
        <f>IF(A23taxstdlife="n/a","n/a",IF(O$3&gt;(A23taxstdlife+$E769),((Input!$H$165+Input!$H$131)*$H$7)-SUM($H769:N769),((Input!$H$165+Input!$H$131)*$H$7)/A23taxstdlife))</f>
        <v>0</v>
      </c>
      <c r="P769" s="164">
        <f>IF(A23taxstdlife="n/a","n/a",IF(P$3&gt;(A23taxstdlife+$E769),((Input!$H$165+Input!$H$131)*$H$7)-SUM($H769:O769),((Input!$H$165+Input!$H$131)*$H$7)/A23taxstdlife))</f>
        <v>0</v>
      </c>
      <c r="Q769" s="164">
        <f>IF(A23taxstdlife="n/a","n/a",IF(Q$3&gt;(A23taxstdlife+$E769),((Input!$H$165+Input!$H$131)*$H$7)-SUM($H769:P769),((Input!$H$165+Input!$H$131)*$H$7)/A23taxstdlife))</f>
        <v>0</v>
      </c>
      <c r="R769" s="164">
        <f>IF(A23taxstdlife="n/a","n/a",IF(R$3&gt;(A23taxstdlife+$E769),((Input!$H$165+Input!$H$131)*$H$7)-SUM($H769:Q769),((Input!$H$165+Input!$H$131)*$H$7)/A23taxstdlife))</f>
        <v>0</v>
      </c>
      <c r="S769" s="164">
        <f>IF(A23taxstdlife="n/a","n/a",IF(S$3&gt;(A23taxstdlife+$E769),((Input!$H$165+Input!$H$131)*$H$7)-SUM($H769:R769),((Input!$H$165+Input!$H$131)*$H$7)/A23taxstdlife))</f>
        <v>0</v>
      </c>
      <c r="T769" s="164">
        <f>IF(A23taxstdlife="n/a","n/a",IF(T$3&gt;(A23taxstdlife+$E769),((Input!$H$165+Input!$H$131)*$H$7)-SUM($H769:S769),((Input!$H$165+Input!$H$131)*$H$7)/A23taxstdlife))</f>
        <v>0</v>
      </c>
      <c r="U769" s="164">
        <f>IF(A23taxstdlife="n/a","n/a",IF(U$3&gt;(A23taxstdlife+$E769),((Input!$H$165+Input!$H$131)*$H$7)-SUM($H769:T769),((Input!$H$165+Input!$H$131)*$H$7)/A23taxstdlife))</f>
        <v>0</v>
      </c>
      <c r="V769" s="164">
        <f>IF(A23taxstdlife="n/a","n/a",IF(V$3&gt;(A23taxstdlife+$E769),((Input!$H$165+Input!$H$131)*$H$7)-SUM($H769:U769),((Input!$H$165+Input!$H$131)*$H$7)/A23taxstdlife))</f>
        <v>0</v>
      </c>
      <c r="W769" s="164">
        <f>IF(A23taxstdlife="n/a","n/a",IF(W$3&gt;(A23taxstdlife+$E769),((Input!$H$165+Input!$H$131)*$H$7)-SUM($H769:V769),((Input!$H$165+Input!$H$131)*$H$7)/A23taxstdlife))</f>
        <v>0</v>
      </c>
      <c r="X769" s="164">
        <f>IF(A23taxstdlife="n/a","n/a",IF(X$3&gt;(A23taxstdlife+$E769),((Input!$H$165+Input!$H$131)*$H$7)-SUM($H769:W769),((Input!$H$165+Input!$H$131)*$H$7)/A23taxstdlife))</f>
        <v>0</v>
      </c>
      <c r="Y769" s="164">
        <f>IF(A23taxstdlife="n/a","n/a",IF(Y$3&gt;(A23taxstdlife+$E769),((Input!$H$165+Input!$H$131)*$H$7)-SUM($H769:X769),((Input!$H$165+Input!$H$131)*$H$7)/A23taxstdlife))</f>
        <v>0</v>
      </c>
      <c r="Z769" s="164">
        <f>IF(A23taxstdlife="n/a","n/a",IF(Z$3&gt;(A23taxstdlife+$E769),((Input!$H$165+Input!$H$131)*$H$7)-SUM($H769:Y769),((Input!$H$165+Input!$H$131)*$H$7)/A23taxstdlife))</f>
        <v>0</v>
      </c>
      <c r="AA769" s="164">
        <f>IF(A23taxstdlife="n/a","n/a",IF(AA$3&gt;(A23taxstdlife+$E769),((Input!$H$165+Input!$H$131)*$H$7)-SUM($H769:Z769),((Input!$H$165+Input!$H$131)*$H$7)/A23taxstdlife))</f>
        <v>0</v>
      </c>
      <c r="AB769" s="164">
        <f>IF(A23taxstdlife="n/a","n/a",IF(AB$3&gt;(A23taxstdlife+$E769),((Input!$H$165+Input!$H$131)*$H$7)-SUM($H769:AA769),((Input!$H$165+Input!$H$131)*$H$7)/A23taxstdlife))</f>
        <v>0</v>
      </c>
      <c r="AC769" s="164">
        <f>IF(A23taxstdlife="n/a","n/a",IF(AC$3&gt;(A23taxstdlife+$E769),((Input!$H$165+Input!$H$131)*$H$7)-SUM($H769:AB769),((Input!$H$165+Input!$H$131)*$H$7)/A23taxstdlife))</f>
        <v>0</v>
      </c>
      <c r="AD769" s="164">
        <f>IF(A23taxstdlife="n/a","n/a",IF(AD$3&gt;(A23taxstdlife+$E769),((Input!$H$165+Input!$H$131)*$H$7)-SUM($H769:AC769),((Input!$H$165+Input!$H$131)*$H$7)/A23taxstdlife))</f>
        <v>0</v>
      </c>
      <c r="AE769" s="164">
        <f>IF(A23taxstdlife="n/a","n/a",IF(AE$3&gt;(A23taxstdlife+$E769),((Input!$H$165+Input!$H$131)*$H$7)-SUM($H769:AD769),((Input!$H$165+Input!$H$131)*$H$7)/A23taxstdlife))</f>
        <v>0</v>
      </c>
      <c r="AF769" s="164">
        <f>IF(A23taxstdlife="n/a","n/a",IF(AF$3&gt;(A23taxstdlife+$E769),((Input!$H$165+Input!$H$131)*$H$7)-SUM($H769:AE769),((Input!$H$165+Input!$H$131)*$H$7)/A23taxstdlife))</f>
        <v>0</v>
      </c>
      <c r="AG769" s="164">
        <f>IF(A23taxstdlife="n/a","n/a",IF(AG$3&gt;(A23taxstdlife+$E769),((Input!$H$165+Input!$H$131)*$H$7)-SUM($H769:AF769),((Input!$H$165+Input!$H$131)*$H$7)/A23taxstdlife))</f>
        <v>0</v>
      </c>
      <c r="AH769" s="164">
        <f>IF(A23taxstdlife="n/a","n/a",IF(AH$3&gt;(A23taxstdlife+$E769),((Input!$H$165+Input!$H$131)*$H$7)-SUM($H769:AG769),((Input!$H$165+Input!$H$131)*$H$7)/A23taxstdlife))</f>
        <v>0</v>
      </c>
      <c r="AI769" s="164">
        <f>IF(A23taxstdlife="n/a","n/a",IF(AI$3&gt;(A23taxstdlife+$E769),((Input!$H$165+Input!$H$131)*$H$7)-SUM($H769:AH769),((Input!$H$165+Input!$H$131)*$H$7)/A23taxstdlife))</f>
        <v>0</v>
      </c>
      <c r="AJ769" s="164">
        <f>IF(A23taxstdlife="n/a","n/a",IF(AJ$3&gt;(A23taxstdlife+$E769),((Input!$H$165+Input!$H$131)*$H$7)-SUM($H769:AI769),((Input!$H$165+Input!$H$131)*$H$7)/A23taxstdlife))</f>
        <v>0</v>
      </c>
      <c r="AK769" s="164">
        <f>IF(A23taxstdlife="n/a","n/a",IF(AK$3&gt;(A23taxstdlife+$E769),((Input!$H$165+Input!$H$131)*$H$7)-SUM($H769:AJ769),((Input!$H$165+Input!$H$131)*$H$7)/A23taxstdlife))</f>
        <v>0</v>
      </c>
      <c r="AL769" s="164">
        <f>IF(A23taxstdlife="n/a","n/a",IF(AL$3&gt;(A23taxstdlife+$E769),((Input!$H$165+Input!$H$131)*$H$7)-SUM($H769:AK769),((Input!$H$165+Input!$H$131)*$H$7)/A23taxstdlife))</f>
        <v>0</v>
      </c>
      <c r="AM769" s="164">
        <f>IF(A23taxstdlife="n/a","n/a",IF(AM$3&gt;(A23taxstdlife+$E769),((Input!$H$165+Input!$H$131)*$H$7)-SUM($H769:AL769),((Input!$H$165+Input!$H$131)*$H$7)/A23taxstdlife))</f>
        <v>0</v>
      </c>
      <c r="AN769" s="164">
        <f>IF(A23taxstdlife="n/a","n/a",IF(AN$3&gt;(A23taxstdlife+$E769),((Input!$H$165+Input!$H$131)*$H$7)-SUM($H769:AM769),((Input!$H$165+Input!$H$131)*$H$7)/A23taxstdlife))</f>
        <v>0</v>
      </c>
      <c r="AO769" s="164">
        <f>IF(A23taxstdlife="n/a","n/a",IF(AO$3&gt;(A23taxstdlife+$E769),((Input!$H$165+Input!$H$131)*$H$7)-SUM($H769:AN769),((Input!$H$165+Input!$H$131)*$H$7)/A23taxstdlife))</f>
        <v>0</v>
      </c>
      <c r="AP769" s="164">
        <f>IF(A23taxstdlife="n/a","n/a",IF(AP$3&gt;(A23taxstdlife+$E769),((Input!$H$165+Input!$H$131)*$H$7)-SUM($H769:AO769),((Input!$H$165+Input!$H$131)*$H$7)/A23taxstdlife))</f>
        <v>0</v>
      </c>
      <c r="AQ769" s="164">
        <f>IF(A23taxstdlife="n/a","n/a",IF(AQ$3&gt;(A23taxstdlife+$E769),((Input!$H$165+Input!$H$131)*$H$7)-SUM($H769:AP769),((Input!$H$165+Input!$H$131)*$H$7)/A23taxstdlife))</f>
        <v>0</v>
      </c>
      <c r="AR769" s="164">
        <f>IF(A23taxstdlife="n/a","n/a",IF(AR$3&gt;(A23taxstdlife+$E769),((Input!$H$165+Input!$H$131)*$H$7)-SUM($H769:AQ769),((Input!$H$165+Input!$H$131)*$H$7)/A23taxstdlife))</f>
        <v>0</v>
      </c>
      <c r="AS769" s="164">
        <f>IF(A23taxstdlife="n/a","n/a",IF(AS$3&gt;(A23taxstdlife+$E769),((Input!$H$165+Input!$H$131)*$H$7)-SUM($H769:AR769),((Input!$H$165+Input!$H$131)*$H$7)/A23taxstdlife))</f>
        <v>0</v>
      </c>
      <c r="AT769" s="164">
        <f>IF(A23taxstdlife="n/a","n/a",IF(AT$3&gt;(A23taxstdlife+$E769),((Input!$H$165+Input!$H$131)*$H$7)-SUM($H769:AS769),((Input!$H$165+Input!$H$131)*$H$7)/A23taxstdlife))</f>
        <v>0</v>
      </c>
      <c r="AU769" s="164">
        <f>IF(A23taxstdlife="n/a","n/a",IF(AU$3&gt;(A23taxstdlife+$E769),((Input!$H$165+Input!$H$131)*$H$7)-SUM($H769:AT769),((Input!$H$165+Input!$H$131)*$H$7)/A23taxstdlife))</f>
        <v>0</v>
      </c>
      <c r="AV769" s="164">
        <f>IF(A23taxstdlife="n/a","n/a",IF(AV$3&gt;(A23taxstdlife+$E769),((Input!$H$165+Input!$H$131)*$H$7)-SUM($H769:AU769),((Input!$H$165+Input!$H$131)*$H$7)/A23taxstdlife))</f>
        <v>0</v>
      </c>
      <c r="AW769" s="164">
        <f>IF(A23taxstdlife="n/a","n/a",IF(AW$3&gt;(A23taxstdlife+$E769),((Input!$H$165+Input!$H$131)*$H$7)-SUM($H769:AV769),((Input!$H$165+Input!$H$131)*$H$7)/A23taxstdlife))</f>
        <v>0</v>
      </c>
      <c r="AX769" s="164">
        <f>IF(A23taxstdlife="n/a","n/a",IF(AX$3&gt;(A23taxstdlife+$E769),((Input!$H$165+Input!$H$131)*$H$7)-SUM($H769:AW769),((Input!$H$165+Input!$H$131)*$H$7)/A23taxstdlife))</f>
        <v>0</v>
      </c>
      <c r="AY769" s="164">
        <f>IF(A23taxstdlife="n/a","n/a",IF(AY$3&gt;(A23taxstdlife+$E769),((Input!$H$165+Input!$H$131)*$H$7)-SUM($H769:AX769),((Input!$H$165+Input!$H$131)*$H$7)/A23taxstdlife))</f>
        <v>0</v>
      </c>
      <c r="AZ769" s="164">
        <f>IF(A23taxstdlife="n/a","n/a",IF(AZ$3&gt;(A23taxstdlife+$E769),((Input!$H$165+Input!$H$131)*$H$7)-SUM($H769:AY769),((Input!$H$165+Input!$H$131)*$H$7)/A23taxstdlife))</f>
        <v>0</v>
      </c>
      <c r="BA769" s="164">
        <f>IF(A23taxstdlife="n/a","n/a",IF(BA$3&gt;(A23taxstdlife+$E769),((Input!$H$165+Input!$H$131)*$H$7)-SUM($H769:AZ769),((Input!$H$165+Input!$H$131)*$H$7)/A23taxstdlife))</f>
        <v>0</v>
      </c>
      <c r="BB769" s="164">
        <f>IF(A23taxstdlife="n/a","n/a",IF(BB$3&gt;(A23taxstdlife+$E769),((Input!$H$165+Input!$H$131)*$H$7)-SUM($H769:BA769),((Input!$H$165+Input!$H$131)*$H$7)/A23taxstdlife))</f>
        <v>0</v>
      </c>
      <c r="BC769" s="164">
        <f>IF(A23taxstdlife="n/a","n/a",IF(BC$3&gt;(A23taxstdlife+$E769),((Input!$H$165+Input!$H$131)*$H$7)-SUM($H769:BB769),((Input!$H$165+Input!$H$131)*$H$7)/A23taxstdlife))</f>
        <v>0</v>
      </c>
      <c r="BD769" s="164">
        <f>IF(A23taxstdlife="n/a","n/a",IF(BD$3&gt;(A23taxstdlife+$E769),((Input!$H$165+Input!$H$131)*$H$7)-SUM($H769:BC769),((Input!$H$165+Input!$H$131)*$H$7)/A23taxstdlife))</f>
        <v>0</v>
      </c>
      <c r="BE769" s="164">
        <f>IF(A23taxstdlife="n/a","n/a",IF(BE$3&gt;(A23taxstdlife+$E769),((Input!$H$165+Input!$H$131)*$H$7)-SUM($H769:BD769),((Input!$H$165+Input!$H$131)*$H$7)/A23taxstdlife))</f>
        <v>0</v>
      </c>
      <c r="BF769" s="164">
        <f>IF(A23taxstdlife="n/a","n/a",IF(BF$3&gt;(A23taxstdlife+$E769),((Input!$H$165+Input!$H$131)*$H$7)-SUM($H769:BE769),((Input!$H$165+Input!$H$131)*$H$7)/A23taxstdlife))</f>
        <v>0</v>
      </c>
      <c r="BG769" s="164">
        <f>IF(A23taxstdlife="n/a","n/a",IF(BG$3&gt;(A23taxstdlife+$E769),((Input!$H$165+Input!$H$131)*$H$7)-SUM($H769:BF769),((Input!$H$165+Input!$H$131)*$H$7)/A23taxstdlife))</f>
        <v>0</v>
      </c>
      <c r="BH769" s="164">
        <f>IF(A23taxstdlife="n/a","n/a",IF(BH$3&gt;(A23taxstdlife+$E769),((Input!$H$165+Input!$H$131)*$H$7)-SUM($H769:BG769),((Input!$H$165+Input!$H$131)*$H$7)/A23taxstdlife))</f>
        <v>0</v>
      </c>
      <c r="BI769" s="164">
        <f>IF(A23taxstdlife="n/a","n/a",IF(BI$3&gt;(A23taxstdlife+$E769),((Input!$H$165+Input!$H$131)*$H$7)-SUM($H769:BH769),((Input!$H$165+Input!$H$131)*$H$7)/A23taxstdlife))</f>
        <v>0</v>
      </c>
      <c r="BJ769" s="18"/>
      <c r="BK769" s="18"/>
      <c r="BL769"/>
      <c r="BM769"/>
      <c r="BN769"/>
      <c r="BO769"/>
      <c r="BP769"/>
      <c r="BQ769"/>
      <c r="BR769"/>
      <c r="BS769"/>
      <c r="BT769"/>
      <c r="BU769"/>
      <c r="BV769"/>
      <c r="BW769"/>
      <c r="BX769"/>
      <c r="BY769"/>
      <c r="BZ769"/>
      <c r="CA769"/>
      <c r="CB769"/>
      <c r="CC769"/>
      <c r="CD769"/>
      <c r="CE769"/>
      <c r="CF769"/>
      <c r="CG769"/>
      <c r="CH769"/>
      <c r="CI769"/>
      <c r="CJ769"/>
      <c r="CK769"/>
      <c r="CL769"/>
      <c r="CM769"/>
      <c r="CN769"/>
      <c r="CO769"/>
      <c r="CP769"/>
      <c r="CQ769"/>
      <c r="CR769"/>
      <c r="CS769"/>
      <c r="CT769"/>
      <c r="CU769"/>
      <c r="CV769"/>
      <c r="CW769"/>
      <c r="CX769"/>
      <c r="CY769"/>
      <c r="CZ769"/>
      <c r="DA769"/>
      <c r="DB769"/>
      <c r="DC769"/>
      <c r="DD769"/>
      <c r="DE769"/>
      <c r="DF769"/>
      <c r="DG769"/>
      <c r="DH769"/>
      <c r="DI769"/>
      <c r="DJ769"/>
      <c r="DK769"/>
      <c r="DL769"/>
      <c r="DM769"/>
      <c r="DN769"/>
      <c r="DO769"/>
      <c r="DP769"/>
      <c r="DQ769"/>
      <c r="DR769"/>
      <c r="DS769"/>
      <c r="DT769"/>
      <c r="DU769"/>
      <c r="DV769"/>
      <c r="DW769"/>
      <c r="DX769"/>
      <c r="DY769"/>
      <c r="DZ769"/>
      <c r="EA769"/>
      <c r="EB769"/>
      <c r="EC769"/>
      <c r="ED769"/>
      <c r="EE769"/>
      <c r="EF769"/>
      <c r="EG769"/>
      <c r="EH769"/>
      <c r="EI769"/>
      <c r="EJ769"/>
      <c r="EK769"/>
      <c r="EL769"/>
      <c r="EM769"/>
      <c r="EN769"/>
      <c r="EO769"/>
      <c r="EP769"/>
      <c r="EQ769"/>
      <c r="ER769"/>
      <c r="ES769"/>
      <c r="ET769"/>
      <c r="EU769"/>
      <c r="EV769"/>
      <c r="EW769"/>
      <c r="EX769"/>
      <c r="EY769"/>
      <c r="EZ769"/>
      <c r="FA769"/>
      <c r="FB769"/>
      <c r="FC769"/>
      <c r="FD769"/>
      <c r="FE769"/>
      <c r="FF769"/>
      <c r="FG769"/>
      <c r="FH769"/>
      <c r="FI769"/>
      <c r="FJ769"/>
      <c r="FK769"/>
      <c r="FL769"/>
      <c r="FM769"/>
      <c r="FN769"/>
      <c r="FO769"/>
      <c r="FP769"/>
      <c r="FQ769"/>
      <c r="FR769"/>
      <c r="FS769"/>
      <c r="FT769"/>
      <c r="FU769"/>
      <c r="FV769"/>
      <c r="FW769"/>
      <c r="FX769"/>
      <c r="FY769"/>
      <c r="FZ769"/>
      <c r="GA769"/>
      <c r="GB769"/>
      <c r="GC769"/>
      <c r="GD769"/>
      <c r="GE769"/>
      <c r="GF769"/>
      <c r="GG769"/>
      <c r="GH769"/>
      <c r="GI769"/>
      <c r="GJ769"/>
      <c r="GK769"/>
      <c r="GL769"/>
      <c r="GM769"/>
      <c r="GN769"/>
      <c r="GO769"/>
      <c r="GP769"/>
      <c r="GQ769"/>
      <c r="GR769"/>
      <c r="GS769"/>
      <c r="GT769"/>
      <c r="GU769"/>
      <c r="GV769"/>
      <c r="GW769"/>
      <c r="GX769"/>
      <c r="GY769"/>
      <c r="GZ769"/>
      <c r="HA769"/>
      <c r="HB769"/>
      <c r="HC769"/>
      <c r="HD769"/>
      <c r="HE769"/>
      <c r="HF769"/>
      <c r="HG769"/>
      <c r="HH769"/>
      <c r="HI769"/>
      <c r="HJ769"/>
      <c r="HK769"/>
      <c r="HL769"/>
      <c r="HM769"/>
      <c r="HN769"/>
      <c r="HO769"/>
      <c r="HP769"/>
      <c r="HQ769"/>
      <c r="HR769"/>
      <c r="HS769"/>
      <c r="HT769"/>
      <c r="HU769"/>
      <c r="HV769"/>
      <c r="HW769"/>
      <c r="HX769"/>
      <c r="HY769"/>
      <c r="HZ769"/>
      <c r="IA769"/>
      <c r="IB769"/>
      <c r="IC769"/>
      <c r="ID769"/>
      <c r="IE769"/>
      <c r="IF769"/>
      <c r="IG769"/>
      <c r="IH769"/>
      <c r="II769"/>
      <c r="IJ769"/>
      <c r="IK769"/>
      <c r="IL769"/>
      <c r="IM769"/>
      <c r="IN769"/>
      <c r="IO769"/>
      <c r="IP769"/>
      <c r="IQ769"/>
      <c r="IR769"/>
      <c r="IS769"/>
      <c r="IT769"/>
      <c r="IU769"/>
      <c r="IV769"/>
    </row>
    <row r="770" spans="1:256" s="5" customFormat="1" hidden="1" outlineLevel="2" x14ac:dyDescent="0.2">
      <c r="A770" s="18"/>
      <c r="B770" s="18"/>
      <c r="C770" s="36"/>
      <c r="D770" s="485"/>
      <c r="E770" s="283">
        <v>3</v>
      </c>
      <c r="F770" s="38"/>
      <c r="G770" s="306"/>
      <c r="H770" s="308"/>
      <c r="I770" s="307"/>
      <c r="J770" s="164">
        <f>IF(A23taxstdlife="n/a","n/a",IF(J$3&gt;(A23taxstdlife+$E770),((Input!$I$165+Input!$I$131)*$I$7)-SUM($I770:I770),((Input!$I$165+Input!$I$131)*$I$7)/A23taxstdlife))</f>
        <v>0</v>
      </c>
      <c r="K770" s="164">
        <f>IF(A23taxstdlife="n/a","n/a",IF(K$3&gt;(A23taxstdlife+$E770),((Input!$I$165+Input!$I$131)*$I$7)-SUM($I770:J770),((Input!$I$165+Input!$I$131)*$I$7)/A23taxstdlife))</f>
        <v>0</v>
      </c>
      <c r="L770" s="164">
        <f>IF(A23taxstdlife="n/a","n/a",IF(L$3&gt;(A23taxstdlife+$E770),((Input!$I$165+Input!$I$131)*$I$7)-SUM($I770:K770),((Input!$I$165+Input!$I$131)*$I$7)/A23taxstdlife))</f>
        <v>0</v>
      </c>
      <c r="M770" s="164">
        <f>IF(A23taxstdlife="n/a","n/a",IF(M$3&gt;(A23taxstdlife+$E770),((Input!$I$165+Input!$I$131)*$I$7)-SUM($I770:L770),((Input!$I$165+Input!$I$131)*$I$7)/A23taxstdlife))</f>
        <v>0</v>
      </c>
      <c r="N770" s="164">
        <f>IF(A23taxstdlife="n/a","n/a",IF(N$3&gt;(A23taxstdlife+$E770),((Input!$I$165+Input!$I$131)*$I$7)-SUM($I770:M770),((Input!$I$165+Input!$I$131)*$I$7)/A23taxstdlife))</f>
        <v>0</v>
      </c>
      <c r="O770" s="164">
        <f>IF(A23taxstdlife="n/a","n/a",IF(O$3&gt;(A23taxstdlife+$E770),((Input!$I$165+Input!$I$131)*$I$7)-SUM($I770:N770),((Input!$I$165+Input!$I$131)*$I$7)/A23taxstdlife))</f>
        <v>0</v>
      </c>
      <c r="P770" s="164">
        <f>IF(A23taxstdlife="n/a","n/a",IF(P$3&gt;(A23taxstdlife+$E770),((Input!$I$165+Input!$I$131)*$I$7)-SUM($I770:O770),((Input!$I$165+Input!$I$131)*$I$7)/A23taxstdlife))</f>
        <v>0</v>
      </c>
      <c r="Q770" s="164">
        <f>IF(A23taxstdlife="n/a","n/a",IF(Q$3&gt;(A23taxstdlife+$E770),((Input!$I$165+Input!$I$131)*$I$7)-SUM($I770:P770),((Input!$I$165+Input!$I$131)*$I$7)/A23taxstdlife))</f>
        <v>0</v>
      </c>
      <c r="R770" s="164">
        <f>IF(A23taxstdlife="n/a","n/a",IF(R$3&gt;(A23taxstdlife+$E770),((Input!$I$165+Input!$I$131)*$I$7)-SUM($I770:Q770),((Input!$I$165+Input!$I$131)*$I$7)/A23taxstdlife))</f>
        <v>0</v>
      </c>
      <c r="S770" s="164">
        <f>IF(A23taxstdlife="n/a","n/a",IF(S$3&gt;(A23taxstdlife+$E770),((Input!$I$165+Input!$I$131)*$I$7)-SUM($I770:R770),((Input!$I$165+Input!$I$131)*$I$7)/A23taxstdlife))</f>
        <v>0</v>
      </c>
      <c r="T770" s="164">
        <f>IF(A23taxstdlife="n/a","n/a",IF(T$3&gt;(A23taxstdlife+$E770),((Input!$I$165+Input!$I$131)*$I$7)-SUM($I770:S770),((Input!$I$165+Input!$I$131)*$I$7)/A23taxstdlife))</f>
        <v>0</v>
      </c>
      <c r="U770" s="164">
        <f>IF(A23taxstdlife="n/a","n/a",IF(U$3&gt;(A23taxstdlife+$E770),((Input!$I$165+Input!$I$131)*$I$7)-SUM($I770:T770),((Input!$I$165+Input!$I$131)*$I$7)/A23taxstdlife))</f>
        <v>0</v>
      </c>
      <c r="V770" s="164">
        <f>IF(A23taxstdlife="n/a","n/a",IF(V$3&gt;(A23taxstdlife+$E770),((Input!$I$165+Input!$I$131)*$I$7)-SUM($I770:U770),((Input!$I$165+Input!$I$131)*$I$7)/A23taxstdlife))</f>
        <v>0</v>
      </c>
      <c r="W770" s="164">
        <f>IF(A23taxstdlife="n/a","n/a",IF(W$3&gt;(A23taxstdlife+$E770),((Input!$I$165+Input!$I$131)*$I$7)-SUM($I770:V770),((Input!$I$165+Input!$I$131)*$I$7)/A23taxstdlife))</f>
        <v>0</v>
      </c>
      <c r="X770" s="164">
        <f>IF(A23taxstdlife="n/a","n/a",IF(X$3&gt;(A23taxstdlife+$E770),((Input!$I$165+Input!$I$131)*$I$7)-SUM($I770:W770),((Input!$I$165+Input!$I$131)*$I$7)/A23taxstdlife))</f>
        <v>0</v>
      </c>
      <c r="Y770" s="164">
        <f>IF(A23taxstdlife="n/a","n/a",IF(Y$3&gt;(A23taxstdlife+$E770),((Input!$I$165+Input!$I$131)*$I$7)-SUM($I770:X770),((Input!$I$165+Input!$I$131)*$I$7)/A23taxstdlife))</f>
        <v>0</v>
      </c>
      <c r="Z770" s="164">
        <f>IF(A23taxstdlife="n/a","n/a",IF(Z$3&gt;(A23taxstdlife+$E770),((Input!$I$165+Input!$I$131)*$I$7)-SUM($I770:Y770),((Input!$I$165+Input!$I$131)*$I$7)/A23taxstdlife))</f>
        <v>0</v>
      </c>
      <c r="AA770" s="164">
        <f>IF(A23taxstdlife="n/a","n/a",IF(AA$3&gt;(A23taxstdlife+$E770),((Input!$I$165+Input!$I$131)*$I$7)-SUM($I770:Z770),((Input!$I$165+Input!$I$131)*$I$7)/A23taxstdlife))</f>
        <v>0</v>
      </c>
      <c r="AB770" s="164">
        <f>IF(A23taxstdlife="n/a","n/a",IF(AB$3&gt;(A23taxstdlife+$E770),((Input!$I$165+Input!$I$131)*$I$7)-SUM($I770:AA770),((Input!$I$165+Input!$I$131)*$I$7)/A23taxstdlife))</f>
        <v>0</v>
      </c>
      <c r="AC770" s="164">
        <f>IF(A23taxstdlife="n/a","n/a",IF(AC$3&gt;(A23taxstdlife+$E770),((Input!$I$165+Input!$I$131)*$I$7)-SUM($I770:AB770),((Input!$I$165+Input!$I$131)*$I$7)/A23taxstdlife))</f>
        <v>0</v>
      </c>
      <c r="AD770" s="164">
        <f>IF(A23taxstdlife="n/a","n/a",IF(AD$3&gt;(A23taxstdlife+$E770),((Input!$I$165+Input!$I$131)*$I$7)-SUM($I770:AC770),((Input!$I$165+Input!$I$131)*$I$7)/A23taxstdlife))</f>
        <v>0</v>
      </c>
      <c r="AE770" s="164">
        <f>IF(A23taxstdlife="n/a","n/a",IF(AE$3&gt;(A23taxstdlife+$E770),((Input!$I$165+Input!$I$131)*$I$7)-SUM($I770:AD770),((Input!$I$165+Input!$I$131)*$I$7)/A23taxstdlife))</f>
        <v>0</v>
      </c>
      <c r="AF770" s="164">
        <f>IF(A23taxstdlife="n/a","n/a",IF(AF$3&gt;(A23taxstdlife+$E770),((Input!$I$165+Input!$I$131)*$I$7)-SUM($I770:AE770),((Input!$I$165+Input!$I$131)*$I$7)/A23taxstdlife))</f>
        <v>0</v>
      </c>
      <c r="AG770" s="164">
        <f>IF(A23taxstdlife="n/a","n/a",IF(AG$3&gt;(A23taxstdlife+$E770),((Input!$I$165+Input!$I$131)*$I$7)-SUM($I770:AF770),((Input!$I$165+Input!$I$131)*$I$7)/A23taxstdlife))</f>
        <v>0</v>
      </c>
      <c r="AH770" s="164">
        <f>IF(A23taxstdlife="n/a","n/a",IF(AH$3&gt;(A23taxstdlife+$E770),((Input!$I$165+Input!$I$131)*$I$7)-SUM($I770:AG770),((Input!$I$165+Input!$I$131)*$I$7)/A23taxstdlife))</f>
        <v>0</v>
      </c>
      <c r="AI770" s="164">
        <f>IF(A23taxstdlife="n/a","n/a",IF(AI$3&gt;(A23taxstdlife+$E770),((Input!$I$165+Input!$I$131)*$I$7)-SUM($I770:AH770),((Input!$I$165+Input!$I$131)*$I$7)/A23taxstdlife))</f>
        <v>0</v>
      </c>
      <c r="AJ770" s="164">
        <f>IF(A23taxstdlife="n/a","n/a",IF(AJ$3&gt;(A23taxstdlife+$E770),((Input!$I$165+Input!$I$131)*$I$7)-SUM($I770:AI770),((Input!$I$165+Input!$I$131)*$I$7)/A23taxstdlife))</f>
        <v>0</v>
      </c>
      <c r="AK770" s="164">
        <f>IF(A23taxstdlife="n/a","n/a",IF(AK$3&gt;(A23taxstdlife+$E770),((Input!$I$165+Input!$I$131)*$I$7)-SUM($I770:AJ770),((Input!$I$165+Input!$I$131)*$I$7)/A23taxstdlife))</f>
        <v>0</v>
      </c>
      <c r="AL770" s="164">
        <f>IF(A23taxstdlife="n/a","n/a",IF(AL$3&gt;(A23taxstdlife+$E770),((Input!$I$165+Input!$I$131)*$I$7)-SUM($I770:AK770),((Input!$I$165+Input!$I$131)*$I$7)/A23taxstdlife))</f>
        <v>0</v>
      </c>
      <c r="AM770" s="164">
        <f>IF(A23taxstdlife="n/a","n/a",IF(AM$3&gt;(A23taxstdlife+$E770),((Input!$I$165+Input!$I$131)*$I$7)-SUM($I770:AL770),((Input!$I$165+Input!$I$131)*$I$7)/A23taxstdlife))</f>
        <v>0</v>
      </c>
      <c r="AN770" s="164">
        <f>IF(A23taxstdlife="n/a","n/a",IF(AN$3&gt;(A23taxstdlife+$E770),((Input!$I$165+Input!$I$131)*$I$7)-SUM($I770:AM770),((Input!$I$165+Input!$I$131)*$I$7)/A23taxstdlife))</f>
        <v>0</v>
      </c>
      <c r="AO770" s="164">
        <f>IF(A23taxstdlife="n/a","n/a",IF(AO$3&gt;(A23taxstdlife+$E770),((Input!$I$165+Input!$I$131)*$I$7)-SUM($I770:AN770),((Input!$I$165+Input!$I$131)*$I$7)/A23taxstdlife))</f>
        <v>0</v>
      </c>
      <c r="AP770" s="164">
        <f>IF(A23taxstdlife="n/a","n/a",IF(AP$3&gt;(A23taxstdlife+$E770),((Input!$I$165+Input!$I$131)*$I$7)-SUM($I770:AO770),((Input!$I$165+Input!$I$131)*$I$7)/A23taxstdlife))</f>
        <v>0</v>
      </c>
      <c r="AQ770" s="164">
        <f>IF(A23taxstdlife="n/a","n/a",IF(AQ$3&gt;(A23taxstdlife+$E770),((Input!$I$165+Input!$I$131)*$I$7)-SUM($I770:AP770),((Input!$I$165+Input!$I$131)*$I$7)/A23taxstdlife))</f>
        <v>0</v>
      </c>
      <c r="AR770" s="164">
        <f>IF(A23taxstdlife="n/a","n/a",IF(AR$3&gt;(A23taxstdlife+$E770),((Input!$I$165+Input!$I$131)*$I$7)-SUM($I770:AQ770),((Input!$I$165+Input!$I$131)*$I$7)/A23taxstdlife))</f>
        <v>0</v>
      </c>
      <c r="AS770" s="164">
        <f>IF(A23taxstdlife="n/a","n/a",IF(AS$3&gt;(A23taxstdlife+$E770),((Input!$I$165+Input!$I$131)*$I$7)-SUM($I770:AR770),((Input!$I$165+Input!$I$131)*$I$7)/A23taxstdlife))</f>
        <v>0</v>
      </c>
      <c r="AT770" s="164">
        <f>IF(A23taxstdlife="n/a","n/a",IF(AT$3&gt;(A23taxstdlife+$E770),((Input!$I$165+Input!$I$131)*$I$7)-SUM($I770:AS770),((Input!$I$165+Input!$I$131)*$I$7)/A23taxstdlife))</f>
        <v>0</v>
      </c>
      <c r="AU770" s="164">
        <f>IF(A23taxstdlife="n/a","n/a",IF(AU$3&gt;(A23taxstdlife+$E770),((Input!$I$165+Input!$I$131)*$I$7)-SUM($I770:AT770),((Input!$I$165+Input!$I$131)*$I$7)/A23taxstdlife))</f>
        <v>0</v>
      </c>
      <c r="AV770" s="164">
        <f>IF(A23taxstdlife="n/a","n/a",IF(AV$3&gt;(A23taxstdlife+$E770),((Input!$I$165+Input!$I$131)*$I$7)-SUM($I770:AU770),((Input!$I$165+Input!$I$131)*$I$7)/A23taxstdlife))</f>
        <v>0</v>
      </c>
      <c r="AW770" s="164">
        <f>IF(A23taxstdlife="n/a","n/a",IF(AW$3&gt;(A23taxstdlife+$E770),((Input!$I$165+Input!$I$131)*$I$7)-SUM($I770:AV770),((Input!$I$165+Input!$I$131)*$I$7)/A23taxstdlife))</f>
        <v>0</v>
      </c>
      <c r="AX770" s="164">
        <f>IF(A23taxstdlife="n/a","n/a",IF(AX$3&gt;(A23taxstdlife+$E770),((Input!$I$165+Input!$I$131)*$I$7)-SUM($I770:AW770),((Input!$I$165+Input!$I$131)*$I$7)/A23taxstdlife))</f>
        <v>0</v>
      </c>
      <c r="AY770" s="164">
        <f>IF(A23taxstdlife="n/a","n/a",IF(AY$3&gt;(A23taxstdlife+$E770),((Input!$I$165+Input!$I$131)*$I$7)-SUM($I770:AX770),((Input!$I$165+Input!$I$131)*$I$7)/A23taxstdlife))</f>
        <v>0</v>
      </c>
      <c r="AZ770" s="164">
        <f>IF(A23taxstdlife="n/a","n/a",IF(AZ$3&gt;(A23taxstdlife+$E770),((Input!$I$165+Input!$I$131)*$I$7)-SUM($I770:AY770),((Input!$I$165+Input!$I$131)*$I$7)/A23taxstdlife))</f>
        <v>0</v>
      </c>
      <c r="BA770" s="164">
        <f>IF(A23taxstdlife="n/a","n/a",IF(BA$3&gt;(A23taxstdlife+$E770),((Input!$I$165+Input!$I$131)*$I$7)-SUM($I770:AZ770),((Input!$I$165+Input!$I$131)*$I$7)/A23taxstdlife))</f>
        <v>0</v>
      </c>
      <c r="BB770" s="164">
        <f>IF(A23taxstdlife="n/a","n/a",IF(BB$3&gt;(A23taxstdlife+$E770),((Input!$I$165+Input!$I$131)*$I$7)-SUM($I770:BA770),((Input!$I$165+Input!$I$131)*$I$7)/A23taxstdlife))</f>
        <v>0</v>
      </c>
      <c r="BC770" s="164">
        <f>IF(A23taxstdlife="n/a","n/a",IF(BC$3&gt;(A23taxstdlife+$E770),((Input!$I$165+Input!$I$131)*$I$7)-SUM($I770:BB770),((Input!$I$165+Input!$I$131)*$I$7)/A23taxstdlife))</f>
        <v>0</v>
      </c>
      <c r="BD770" s="164">
        <f>IF(A23taxstdlife="n/a","n/a",IF(BD$3&gt;(A23taxstdlife+$E770),((Input!$I$165+Input!$I$131)*$I$7)-SUM($I770:BC770),((Input!$I$165+Input!$I$131)*$I$7)/A23taxstdlife))</f>
        <v>0</v>
      </c>
      <c r="BE770" s="164">
        <f>IF(A23taxstdlife="n/a","n/a",IF(BE$3&gt;(A23taxstdlife+$E770),((Input!$I$165+Input!$I$131)*$I$7)-SUM($I770:BD770),((Input!$I$165+Input!$I$131)*$I$7)/A23taxstdlife))</f>
        <v>0</v>
      </c>
      <c r="BF770" s="164">
        <f>IF(A23taxstdlife="n/a","n/a",IF(BF$3&gt;(A23taxstdlife+$E770),((Input!$I$165+Input!$I$131)*$I$7)-SUM($I770:BE770),((Input!$I$165+Input!$I$131)*$I$7)/A23taxstdlife))</f>
        <v>0</v>
      </c>
      <c r="BG770" s="164">
        <f>IF(A23taxstdlife="n/a","n/a",IF(BG$3&gt;(A23taxstdlife+$E770),((Input!$I$165+Input!$I$131)*$I$7)-SUM($I770:BF770),((Input!$I$165+Input!$I$131)*$I$7)/A23taxstdlife))</f>
        <v>0</v>
      </c>
      <c r="BH770" s="164">
        <f>IF(A23taxstdlife="n/a","n/a",IF(BH$3&gt;(A23taxstdlife+$E770),((Input!$I$165+Input!$I$131)*$I$7)-SUM($I770:BG770),((Input!$I$165+Input!$I$131)*$I$7)/A23taxstdlife))</f>
        <v>0</v>
      </c>
      <c r="BI770" s="164">
        <f>IF(A23taxstdlife="n/a","n/a",IF(BI$3&gt;(A23taxstdlife+$E770),((Input!$I$165+Input!$I$131)*$I$7)-SUM($I770:BH770),((Input!$I$165+Input!$I$131)*$I$7)/A23taxstdlife))</f>
        <v>0</v>
      </c>
      <c r="BJ770" s="164"/>
      <c r="BK770" s="18"/>
      <c r="BL770"/>
      <c r="BM770"/>
      <c r="BN770"/>
      <c r="BO770"/>
      <c r="BP770"/>
      <c r="BQ770"/>
      <c r="BR770"/>
      <c r="BS770"/>
      <c r="BT770"/>
      <c r="BU770"/>
      <c r="BV770"/>
      <c r="BW770"/>
      <c r="BX770"/>
      <c r="BY770"/>
      <c r="BZ770"/>
      <c r="CA770"/>
      <c r="CB770"/>
      <c r="CC770"/>
      <c r="CD770"/>
      <c r="CE770"/>
      <c r="CF770"/>
      <c r="CG770"/>
      <c r="CH770"/>
      <c r="CI770"/>
      <c r="CJ770"/>
      <c r="CK770"/>
      <c r="CL770"/>
      <c r="CM770"/>
      <c r="CN770"/>
      <c r="CO770"/>
      <c r="CP770"/>
      <c r="CQ770"/>
      <c r="CR770"/>
      <c r="CS770"/>
      <c r="CT770"/>
      <c r="CU770"/>
      <c r="CV770"/>
      <c r="CW770"/>
      <c r="CX770"/>
      <c r="CY770"/>
      <c r="CZ770"/>
      <c r="DA770"/>
      <c r="DB770"/>
      <c r="DC770"/>
      <c r="DD770"/>
      <c r="DE770"/>
      <c r="DF770"/>
      <c r="DG770"/>
      <c r="DH770"/>
      <c r="DI770"/>
      <c r="DJ770"/>
      <c r="DK770"/>
      <c r="DL770"/>
      <c r="DM770"/>
      <c r="DN770"/>
      <c r="DO770"/>
      <c r="DP770"/>
      <c r="DQ770"/>
      <c r="DR770"/>
      <c r="DS770"/>
      <c r="DT770"/>
      <c r="DU770"/>
      <c r="DV770"/>
      <c r="DW770"/>
      <c r="DX770"/>
      <c r="DY770"/>
      <c r="DZ770"/>
      <c r="EA770"/>
      <c r="EB770"/>
      <c r="EC770"/>
      <c r="ED770"/>
      <c r="EE770"/>
      <c r="EF770"/>
      <c r="EG770"/>
      <c r="EH770"/>
      <c r="EI770"/>
      <c r="EJ770"/>
      <c r="EK770"/>
      <c r="EL770"/>
      <c r="EM770"/>
      <c r="EN770"/>
      <c r="EO770"/>
      <c r="EP770"/>
      <c r="EQ770"/>
      <c r="ER770"/>
      <c r="ES770"/>
      <c r="ET770"/>
      <c r="EU770"/>
      <c r="EV770"/>
      <c r="EW770"/>
      <c r="EX770"/>
      <c r="EY770"/>
      <c r="EZ770"/>
      <c r="FA770"/>
      <c r="FB770"/>
      <c r="FC770"/>
      <c r="FD770"/>
      <c r="FE770"/>
      <c r="FF770"/>
      <c r="FG770"/>
      <c r="FH770"/>
      <c r="FI770"/>
      <c r="FJ770"/>
      <c r="FK770"/>
      <c r="FL770"/>
      <c r="FM770"/>
      <c r="FN770"/>
      <c r="FO770"/>
      <c r="FP770"/>
      <c r="FQ770"/>
      <c r="FR770"/>
      <c r="FS770"/>
      <c r="FT770"/>
      <c r="FU770"/>
      <c r="FV770"/>
      <c r="FW770"/>
      <c r="FX770"/>
      <c r="FY770"/>
      <c r="FZ770"/>
      <c r="GA770"/>
      <c r="GB770"/>
      <c r="GC770"/>
      <c r="GD770"/>
      <c r="GE770"/>
      <c r="GF770"/>
      <c r="GG770"/>
      <c r="GH770"/>
      <c r="GI770"/>
      <c r="GJ770"/>
      <c r="GK770"/>
      <c r="GL770"/>
      <c r="GM770"/>
      <c r="GN770"/>
      <c r="GO770"/>
      <c r="GP770"/>
      <c r="GQ770"/>
      <c r="GR770"/>
      <c r="GS770"/>
      <c r="GT770"/>
      <c r="GU770"/>
      <c r="GV770"/>
      <c r="GW770"/>
      <c r="GX770"/>
      <c r="GY770"/>
      <c r="GZ770"/>
      <c r="HA770"/>
      <c r="HB770"/>
      <c r="HC770"/>
      <c r="HD770"/>
      <c r="HE770"/>
      <c r="HF770"/>
      <c r="HG770"/>
      <c r="HH770"/>
      <c r="HI770"/>
      <c r="HJ770"/>
      <c r="HK770"/>
      <c r="HL770"/>
      <c r="HM770"/>
      <c r="HN770"/>
      <c r="HO770"/>
      <c r="HP770"/>
      <c r="HQ770"/>
      <c r="HR770"/>
      <c r="HS770"/>
      <c r="HT770"/>
      <c r="HU770"/>
      <c r="HV770"/>
      <c r="HW770"/>
      <c r="HX770"/>
      <c r="HY770"/>
      <c r="HZ770"/>
      <c r="IA770"/>
      <c r="IB770"/>
      <c r="IC770"/>
      <c r="ID770"/>
      <c r="IE770"/>
      <c r="IF770"/>
      <c r="IG770"/>
      <c r="IH770"/>
      <c r="II770"/>
      <c r="IJ770"/>
      <c r="IK770"/>
      <c r="IL770"/>
      <c r="IM770"/>
      <c r="IN770"/>
      <c r="IO770"/>
      <c r="IP770"/>
      <c r="IQ770"/>
      <c r="IR770"/>
      <c r="IS770"/>
      <c r="IT770"/>
      <c r="IU770"/>
      <c r="IV770"/>
    </row>
    <row r="771" spans="1:256" s="5" customFormat="1" hidden="1" outlineLevel="2" x14ac:dyDescent="0.2">
      <c r="A771" s="18"/>
      <c r="B771" s="18"/>
      <c r="C771" s="36"/>
      <c r="D771" s="485"/>
      <c r="E771" s="283">
        <v>4</v>
      </c>
      <c r="F771" s="38"/>
      <c r="G771" s="306"/>
      <c r="H771" s="308"/>
      <c r="I771" s="308"/>
      <c r="J771" s="307"/>
      <c r="K771" s="164">
        <f>IF(A23taxstdlife="n/a","n/a",IF(K$3&gt;(A23taxstdlife+$E771),((Input!$J$165+Input!$J$131)*$J$7)-SUM($J771:J771),((Input!$J$165+Input!$J$131)*$J$7)/A23taxstdlife))</f>
        <v>0</v>
      </c>
      <c r="L771" s="164">
        <f>IF(A23taxstdlife="n/a","n/a",IF(L$3&gt;(A23taxstdlife+$E771),((Input!$J$165+Input!$J$131)*$J$7)-SUM($J771:K771),((Input!$J$165+Input!$J$131)*$J$7)/A23taxstdlife))</f>
        <v>0</v>
      </c>
      <c r="M771" s="164">
        <f>IF(A23taxstdlife="n/a","n/a",IF(M$3&gt;(A23taxstdlife+$E771),((Input!$J$165+Input!$J$131)*$J$7)-SUM($J771:L771),((Input!$J$165+Input!$J$131)*$J$7)/A23taxstdlife))</f>
        <v>0</v>
      </c>
      <c r="N771" s="164">
        <f>IF(A23taxstdlife="n/a","n/a",IF(N$3&gt;(A23taxstdlife+$E771),((Input!$J$165+Input!$J$131)*$J$7)-SUM($J771:M771),((Input!$J$165+Input!$J$131)*$J$7)/A23taxstdlife))</f>
        <v>0</v>
      </c>
      <c r="O771" s="164">
        <f>IF(A23taxstdlife="n/a","n/a",IF(O$3&gt;(A23taxstdlife+$E771),((Input!$J$165+Input!$J$131)*$J$7)-SUM($J771:N771),((Input!$J$165+Input!$J$131)*$J$7)/A23taxstdlife))</f>
        <v>0</v>
      </c>
      <c r="P771" s="164">
        <f>IF(A23taxstdlife="n/a","n/a",IF(P$3&gt;(A23taxstdlife+$E771),((Input!$J$165+Input!$J$131)*$J$7)-SUM($J771:O771),((Input!$J$165+Input!$J$131)*$J$7)/A23taxstdlife))</f>
        <v>0</v>
      </c>
      <c r="Q771" s="164">
        <f>IF(A23taxstdlife="n/a","n/a",IF(Q$3&gt;(A23taxstdlife+$E771),((Input!$J$165+Input!$J$131)*$J$7)-SUM($J771:P771),((Input!$J$165+Input!$J$131)*$J$7)/A23taxstdlife))</f>
        <v>0</v>
      </c>
      <c r="R771" s="164">
        <f>IF(A23taxstdlife="n/a","n/a",IF(R$3&gt;(A23taxstdlife+$E771),((Input!$J$165+Input!$J$131)*$J$7)-SUM($J771:Q771),((Input!$J$165+Input!$J$131)*$J$7)/A23taxstdlife))</f>
        <v>0</v>
      </c>
      <c r="S771" s="164">
        <f>IF(A23taxstdlife="n/a","n/a",IF(S$3&gt;(A23taxstdlife+$E771),((Input!$J$165+Input!$J$131)*$J$7)-SUM($J771:R771),((Input!$J$165+Input!$J$131)*$J$7)/A23taxstdlife))</f>
        <v>0</v>
      </c>
      <c r="T771" s="164">
        <f>IF(A23taxstdlife="n/a","n/a",IF(T$3&gt;(A23taxstdlife+$E771),((Input!$J$165+Input!$J$131)*$J$7)-SUM($J771:S771),((Input!$J$165+Input!$J$131)*$J$7)/A23taxstdlife))</f>
        <v>0</v>
      </c>
      <c r="U771" s="164">
        <f>IF(A23taxstdlife="n/a","n/a",IF(U$3&gt;(A23taxstdlife+$E771),((Input!$J$165+Input!$J$131)*$J$7)-SUM($J771:T771),((Input!$J$165+Input!$J$131)*$J$7)/A23taxstdlife))</f>
        <v>0</v>
      </c>
      <c r="V771" s="164">
        <f>IF(A23taxstdlife="n/a","n/a",IF(V$3&gt;(A23taxstdlife+$E771),((Input!$J$165+Input!$J$131)*$J$7)-SUM($J771:U771),((Input!$J$165+Input!$J$131)*$J$7)/A23taxstdlife))</f>
        <v>0</v>
      </c>
      <c r="W771" s="164">
        <f>IF(A23taxstdlife="n/a","n/a",IF(W$3&gt;(A23taxstdlife+$E771),((Input!$J$165+Input!$J$131)*$J$7)-SUM($J771:V771),((Input!$J$165+Input!$J$131)*$J$7)/A23taxstdlife))</f>
        <v>0</v>
      </c>
      <c r="X771" s="164">
        <f>IF(A23taxstdlife="n/a","n/a",IF(X$3&gt;(A23taxstdlife+$E771),((Input!$J$165+Input!$J$131)*$J$7)-SUM($J771:W771),((Input!$J$165+Input!$J$131)*$J$7)/A23taxstdlife))</f>
        <v>0</v>
      </c>
      <c r="Y771" s="164">
        <f>IF(A23taxstdlife="n/a","n/a",IF(Y$3&gt;(A23taxstdlife+$E771),((Input!$J$165+Input!$J$131)*$J$7)-SUM($J771:X771),((Input!$J$165+Input!$J$131)*$J$7)/A23taxstdlife))</f>
        <v>0</v>
      </c>
      <c r="Z771" s="164">
        <f>IF(A23taxstdlife="n/a","n/a",IF(Z$3&gt;(A23taxstdlife+$E771),((Input!$J$165+Input!$J$131)*$J$7)-SUM($J771:Y771),((Input!$J$165+Input!$J$131)*$J$7)/A23taxstdlife))</f>
        <v>0</v>
      </c>
      <c r="AA771" s="164">
        <f>IF(A23taxstdlife="n/a","n/a",IF(AA$3&gt;(A23taxstdlife+$E771),((Input!$J$165+Input!$J$131)*$J$7)-SUM($J771:Z771),((Input!$J$165+Input!$J$131)*$J$7)/A23taxstdlife))</f>
        <v>0</v>
      </c>
      <c r="AB771" s="164">
        <f>IF(A23taxstdlife="n/a","n/a",IF(AB$3&gt;(A23taxstdlife+$E771),((Input!$J$165+Input!$J$131)*$J$7)-SUM($J771:AA771),((Input!$J$165+Input!$J$131)*$J$7)/A23taxstdlife))</f>
        <v>0</v>
      </c>
      <c r="AC771" s="164">
        <f>IF(A23taxstdlife="n/a","n/a",IF(AC$3&gt;(A23taxstdlife+$E771),((Input!$J$165+Input!$J$131)*$J$7)-SUM($J771:AB771),((Input!$J$165+Input!$J$131)*$J$7)/A23taxstdlife))</f>
        <v>0</v>
      </c>
      <c r="AD771" s="164">
        <f>IF(A23taxstdlife="n/a","n/a",IF(AD$3&gt;(A23taxstdlife+$E771),((Input!$J$165+Input!$J$131)*$J$7)-SUM($J771:AC771),((Input!$J$165+Input!$J$131)*$J$7)/A23taxstdlife))</f>
        <v>0</v>
      </c>
      <c r="AE771" s="164">
        <f>IF(A23taxstdlife="n/a","n/a",IF(AE$3&gt;(A23taxstdlife+$E771),((Input!$J$165+Input!$J$131)*$J$7)-SUM($J771:AD771),((Input!$J$165+Input!$J$131)*$J$7)/A23taxstdlife))</f>
        <v>0</v>
      </c>
      <c r="AF771" s="164">
        <f>IF(A23taxstdlife="n/a","n/a",IF(AF$3&gt;(A23taxstdlife+$E771),((Input!$J$165+Input!$J$131)*$J$7)-SUM($J771:AE771),((Input!$J$165+Input!$J$131)*$J$7)/A23taxstdlife))</f>
        <v>0</v>
      </c>
      <c r="AG771" s="164">
        <f>IF(A23taxstdlife="n/a","n/a",IF(AG$3&gt;(A23taxstdlife+$E771),((Input!$J$165+Input!$J$131)*$J$7)-SUM($J771:AF771),((Input!$J$165+Input!$J$131)*$J$7)/A23taxstdlife))</f>
        <v>0</v>
      </c>
      <c r="AH771" s="164">
        <f>IF(A23taxstdlife="n/a","n/a",IF(AH$3&gt;(A23taxstdlife+$E771),((Input!$J$165+Input!$J$131)*$J$7)-SUM($J771:AG771),((Input!$J$165+Input!$J$131)*$J$7)/A23taxstdlife))</f>
        <v>0</v>
      </c>
      <c r="AI771" s="164">
        <f>IF(A23taxstdlife="n/a","n/a",IF(AI$3&gt;(A23taxstdlife+$E771),((Input!$J$165+Input!$J$131)*$J$7)-SUM($J771:AH771),((Input!$J$165+Input!$J$131)*$J$7)/A23taxstdlife))</f>
        <v>0</v>
      </c>
      <c r="AJ771" s="164">
        <f>IF(A23taxstdlife="n/a","n/a",IF(AJ$3&gt;(A23taxstdlife+$E771),((Input!$J$165+Input!$J$131)*$J$7)-SUM($J771:AI771),((Input!$J$165+Input!$J$131)*$J$7)/A23taxstdlife))</f>
        <v>0</v>
      </c>
      <c r="AK771" s="164">
        <f>IF(A23taxstdlife="n/a","n/a",IF(AK$3&gt;(A23taxstdlife+$E771),((Input!$J$165+Input!$J$131)*$J$7)-SUM($J771:AJ771),((Input!$J$165+Input!$J$131)*$J$7)/A23taxstdlife))</f>
        <v>0</v>
      </c>
      <c r="AL771" s="164">
        <f>IF(A23taxstdlife="n/a","n/a",IF(AL$3&gt;(A23taxstdlife+$E771),((Input!$J$165+Input!$J$131)*$J$7)-SUM($J771:AK771),((Input!$J$165+Input!$J$131)*$J$7)/A23taxstdlife))</f>
        <v>0</v>
      </c>
      <c r="AM771" s="164">
        <f>IF(A23taxstdlife="n/a","n/a",IF(AM$3&gt;(A23taxstdlife+$E771),((Input!$J$165+Input!$J$131)*$J$7)-SUM($J771:AL771),((Input!$J$165+Input!$J$131)*$J$7)/A23taxstdlife))</f>
        <v>0</v>
      </c>
      <c r="AN771" s="164">
        <f>IF(A23taxstdlife="n/a","n/a",IF(AN$3&gt;(A23taxstdlife+$E771),((Input!$J$165+Input!$J$131)*$J$7)-SUM($J771:AM771),((Input!$J$165+Input!$J$131)*$J$7)/A23taxstdlife))</f>
        <v>0</v>
      </c>
      <c r="AO771" s="164">
        <f>IF(A23taxstdlife="n/a","n/a",IF(AO$3&gt;(A23taxstdlife+$E771),((Input!$J$165+Input!$J$131)*$J$7)-SUM($J771:AN771),((Input!$J$165+Input!$J$131)*$J$7)/A23taxstdlife))</f>
        <v>0</v>
      </c>
      <c r="AP771" s="164">
        <f>IF(A23taxstdlife="n/a","n/a",IF(AP$3&gt;(A23taxstdlife+$E771),((Input!$J$165+Input!$J$131)*$J$7)-SUM($J771:AO771),((Input!$J$165+Input!$J$131)*$J$7)/A23taxstdlife))</f>
        <v>0</v>
      </c>
      <c r="AQ771" s="164">
        <f>IF(A23taxstdlife="n/a","n/a",IF(AQ$3&gt;(A23taxstdlife+$E771),((Input!$J$165+Input!$J$131)*$J$7)-SUM($J771:AP771),((Input!$J$165+Input!$J$131)*$J$7)/A23taxstdlife))</f>
        <v>0</v>
      </c>
      <c r="AR771" s="164">
        <f>IF(A23taxstdlife="n/a","n/a",IF(AR$3&gt;(A23taxstdlife+$E771),((Input!$J$165+Input!$J$131)*$J$7)-SUM($J771:AQ771),((Input!$J$165+Input!$J$131)*$J$7)/A23taxstdlife))</f>
        <v>0</v>
      </c>
      <c r="AS771" s="164">
        <f>IF(A23taxstdlife="n/a","n/a",IF(AS$3&gt;(A23taxstdlife+$E771),((Input!$J$165+Input!$J$131)*$J$7)-SUM($J771:AR771),((Input!$J$165+Input!$J$131)*$J$7)/A23taxstdlife))</f>
        <v>0</v>
      </c>
      <c r="AT771" s="164">
        <f>IF(A23taxstdlife="n/a","n/a",IF(AT$3&gt;(A23taxstdlife+$E771),((Input!$J$165+Input!$J$131)*$J$7)-SUM($J771:AS771),((Input!$J$165+Input!$J$131)*$J$7)/A23taxstdlife))</f>
        <v>0</v>
      </c>
      <c r="AU771" s="164">
        <f>IF(A23taxstdlife="n/a","n/a",IF(AU$3&gt;(A23taxstdlife+$E771),((Input!$J$165+Input!$J$131)*$J$7)-SUM($J771:AT771),((Input!$J$165+Input!$J$131)*$J$7)/A23taxstdlife))</f>
        <v>0</v>
      </c>
      <c r="AV771" s="164">
        <f>IF(A23taxstdlife="n/a","n/a",IF(AV$3&gt;(A23taxstdlife+$E771),((Input!$J$165+Input!$J$131)*$J$7)-SUM($J771:AU771),((Input!$J$165+Input!$J$131)*$J$7)/A23taxstdlife))</f>
        <v>0</v>
      </c>
      <c r="AW771" s="164">
        <f>IF(A23taxstdlife="n/a","n/a",IF(AW$3&gt;(A23taxstdlife+$E771),((Input!$J$165+Input!$J$131)*$J$7)-SUM($J771:AV771),((Input!$J$165+Input!$J$131)*$J$7)/A23taxstdlife))</f>
        <v>0</v>
      </c>
      <c r="AX771" s="164">
        <f>IF(A23taxstdlife="n/a","n/a",IF(AX$3&gt;(A23taxstdlife+$E771),((Input!$J$165+Input!$J$131)*$J$7)-SUM($J771:AW771),((Input!$J$165+Input!$J$131)*$J$7)/A23taxstdlife))</f>
        <v>0</v>
      </c>
      <c r="AY771" s="164">
        <f>IF(A23taxstdlife="n/a","n/a",IF(AY$3&gt;(A23taxstdlife+$E771),((Input!$J$165+Input!$J$131)*$J$7)-SUM($J771:AX771),((Input!$J$165+Input!$J$131)*$J$7)/A23taxstdlife))</f>
        <v>0</v>
      </c>
      <c r="AZ771" s="164">
        <f>IF(A23taxstdlife="n/a","n/a",IF(AZ$3&gt;(A23taxstdlife+$E771),((Input!$J$165+Input!$J$131)*$J$7)-SUM($J771:AY771),((Input!$J$165+Input!$J$131)*$J$7)/A23taxstdlife))</f>
        <v>0</v>
      </c>
      <c r="BA771" s="164">
        <f>IF(A23taxstdlife="n/a","n/a",IF(BA$3&gt;(A23taxstdlife+$E771),((Input!$J$165+Input!$J$131)*$J$7)-SUM($J771:AZ771),((Input!$J$165+Input!$J$131)*$J$7)/A23taxstdlife))</f>
        <v>0</v>
      </c>
      <c r="BB771" s="164">
        <f>IF(A23taxstdlife="n/a","n/a",IF(BB$3&gt;(A23taxstdlife+$E771),((Input!$J$165+Input!$J$131)*$J$7)-SUM($J771:BA771),((Input!$J$165+Input!$J$131)*$J$7)/A23taxstdlife))</f>
        <v>0</v>
      </c>
      <c r="BC771" s="164">
        <f>IF(A23taxstdlife="n/a","n/a",IF(BC$3&gt;(A23taxstdlife+$E771),((Input!$J$165+Input!$J$131)*$J$7)-SUM($J771:BB771),((Input!$J$165+Input!$J$131)*$J$7)/A23taxstdlife))</f>
        <v>0</v>
      </c>
      <c r="BD771" s="164">
        <f>IF(A23taxstdlife="n/a","n/a",IF(BD$3&gt;(A23taxstdlife+$E771),((Input!$J$165+Input!$J$131)*$J$7)-SUM($J771:BC771),((Input!$J$165+Input!$J$131)*$J$7)/A23taxstdlife))</f>
        <v>0</v>
      </c>
      <c r="BE771" s="164">
        <f>IF(A23taxstdlife="n/a","n/a",IF(BE$3&gt;(A23taxstdlife+$E771),((Input!$J$165+Input!$J$131)*$J$7)-SUM($J771:BD771),((Input!$J$165+Input!$J$131)*$J$7)/A23taxstdlife))</f>
        <v>0</v>
      </c>
      <c r="BF771" s="164">
        <f>IF(A23taxstdlife="n/a","n/a",IF(BF$3&gt;(A23taxstdlife+$E771),((Input!$J$165+Input!$J$131)*$J$7)-SUM($J771:BE771),((Input!$J$165+Input!$J$131)*$J$7)/A23taxstdlife))</f>
        <v>0</v>
      </c>
      <c r="BG771" s="164">
        <f>IF(A23taxstdlife="n/a","n/a",IF(BG$3&gt;(A23taxstdlife+$E771),((Input!$J$165+Input!$J$131)*$J$7)-SUM($J771:BF771),((Input!$J$165+Input!$J$131)*$J$7)/A23taxstdlife))</f>
        <v>0</v>
      </c>
      <c r="BH771" s="164">
        <f>IF(A23taxstdlife="n/a","n/a",IF(BH$3&gt;(A23taxstdlife+$E771),((Input!$J$165+Input!$J$131)*$J$7)-SUM($J771:BG771),((Input!$J$165+Input!$J$131)*$J$7)/A23taxstdlife))</f>
        <v>0</v>
      </c>
      <c r="BI771" s="164">
        <f>IF(A23taxstdlife="n/a","n/a",IF(BI$3&gt;(A23taxstdlife+$E771),((Input!$J$165+Input!$J$131)*$J$7)-SUM($J771:BH771),((Input!$J$165+Input!$J$131)*$J$7)/A23taxstdlife))</f>
        <v>0</v>
      </c>
      <c r="BJ771" s="18"/>
      <c r="BK771" s="18"/>
      <c r="BL771"/>
      <c r="BM771"/>
      <c r="BN771"/>
      <c r="BO771"/>
      <c r="BP771"/>
      <c r="BQ771"/>
      <c r="BR771"/>
      <c r="BS771"/>
      <c r="BT771"/>
      <c r="BU771"/>
      <c r="BV771"/>
      <c r="BW771"/>
      <c r="BX771"/>
      <c r="BY771"/>
      <c r="BZ771"/>
      <c r="CA771"/>
      <c r="CB771"/>
      <c r="CC771"/>
      <c r="CD771"/>
      <c r="CE771"/>
      <c r="CF771"/>
      <c r="CG771"/>
      <c r="CH771"/>
      <c r="CI771"/>
      <c r="CJ771"/>
      <c r="CK771"/>
      <c r="CL771"/>
      <c r="CM771"/>
      <c r="CN771"/>
      <c r="CO771"/>
      <c r="CP771"/>
      <c r="CQ771"/>
      <c r="CR771"/>
      <c r="CS771"/>
      <c r="CT771"/>
      <c r="CU771"/>
      <c r="CV771"/>
      <c r="CW771"/>
      <c r="CX771"/>
      <c r="CY771"/>
      <c r="CZ771"/>
      <c r="DA771"/>
      <c r="DB771"/>
      <c r="DC771"/>
      <c r="DD771"/>
      <c r="DE771"/>
      <c r="DF771"/>
      <c r="DG771"/>
      <c r="DH771"/>
      <c r="DI771"/>
      <c r="DJ771"/>
      <c r="DK771"/>
      <c r="DL771"/>
      <c r="DM771"/>
      <c r="DN771"/>
      <c r="DO771"/>
      <c r="DP771"/>
      <c r="DQ771"/>
      <c r="DR771"/>
      <c r="DS771"/>
      <c r="DT771"/>
      <c r="DU771"/>
      <c r="DV771"/>
      <c r="DW771"/>
      <c r="DX771"/>
      <c r="DY771"/>
      <c r="DZ771"/>
      <c r="EA771"/>
      <c r="EB771"/>
      <c r="EC771"/>
      <c r="ED771"/>
      <c r="EE771"/>
      <c r="EF771"/>
      <c r="EG771"/>
      <c r="EH771"/>
      <c r="EI771"/>
      <c r="EJ771"/>
      <c r="EK771"/>
      <c r="EL771"/>
      <c r="EM771"/>
      <c r="EN771"/>
      <c r="EO771"/>
      <c r="EP771"/>
      <c r="EQ771"/>
      <c r="ER771"/>
      <c r="ES771"/>
      <c r="ET771"/>
      <c r="EU771"/>
      <c r="EV771"/>
      <c r="EW771"/>
      <c r="EX771"/>
      <c r="EY771"/>
      <c r="EZ771"/>
      <c r="FA771"/>
      <c r="FB771"/>
      <c r="FC771"/>
      <c r="FD771"/>
      <c r="FE771"/>
      <c r="FF771"/>
      <c r="FG771"/>
      <c r="FH771"/>
      <c r="FI771"/>
      <c r="FJ771"/>
      <c r="FK771"/>
      <c r="FL771"/>
      <c r="FM771"/>
      <c r="FN771"/>
      <c r="FO771"/>
      <c r="FP771"/>
      <c r="FQ771"/>
      <c r="FR771"/>
      <c r="FS771"/>
      <c r="FT771"/>
      <c r="FU771"/>
      <c r="FV771"/>
      <c r="FW771"/>
      <c r="FX771"/>
      <c r="FY771"/>
      <c r="FZ771"/>
      <c r="GA771"/>
      <c r="GB771"/>
      <c r="GC771"/>
      <c r="GD771"/>
      <c r="GE771"/>
      <c r="GF771"/>
      <c r="GG771"/>
      <c r="GH771"/>
      <c r="GI771"/>
      <c r="GJ771"/>
      <c r="GK771"/>
      <c r="GL771"/>
      <c r="GM771"/>
      <c r="GN771"/>
      <c r="GO771"/>
      <c r="GP771"/>
      <c r="GQ771"/>
      <c r="GR771"/>
      <c r="GS771"/>
      <c r="GT771"/>
      <c r="GU771"/>
      <c r="GV771"/>
      <c r="GW771"/>
      <c r="GX771"/>
      <c r="GY771"/>
      <c r="GZ771"/>
      <c r="HA771"/>
      <c r="HB771"/>
      <c r="HC771"/>
      <c r="HD771"/>
      <c r="HE771"/>
      <c r="HF771"/>
      <c r="HG771"/>
      <c r="HH771"/>
      <c r="HI771"/>
      <c r="HJ771"/>
      <c r="HK771"/>
      <c r="HL771"/>
      <c r="HM771"/>
      <c r="HN771"/>
      <c r="HO771"/>
      <c r="HP771"/>
      <c r="HQ771"/>
      <c r="HR771"/>
      <c r="HS771"/>
      <c r="HT771"/>
      <c r="HU771"/>
      <c r="HV771"/>
      <c r="HW771"/>
      <c r="HX771"/>
      <c r="HY771"/>
      <c r="HZ771"/>
      <c r="IA771"/>
      <c r="IB771"/>
      <c r="IC771"/>
      <c r="ID771"/>
      <c r="IE771"/>
      <c r="IF771"/>
      <c r="IG771"/>
      <c r="IH771"/>
      <c r="II771"/>
      <c r="IJ771"/>
      <c r="IK771"/>
      <c r="IL771"/>
      <c r="IM771"/>
      <c r="IN771"/>
      <c r="IO771"/>
      <c r="IP771"/>
      <c r="IQ771"/>
      <c r="IR771"/>
      <c r="IS771"/>
      <c r="IT771"/>
      <c r="IU771"/>
      <c r="IV771"/>
    </row>
    <row r="772" spans="1:256" s="5" customFormat="1" hidden="1" outlineLevel="2" x14ac:dyDescent="0.2">
      <c r="A772" s="18"/>
      <c r="B772" s="18"/>
      <c r="C772" s="36"/>
      <c r="D772" s="485"/>
      <c r="E772" s="283">
        <v>5</v>
      </c>
      <c r="F772" s="38"/>
      <c r="G772" s="306"/>
      <c r="H772" s="308"/>
      <c r="I772" s="308"/>
      <c r="J772" s="308"/>
      <c r="K772" s="307"/>
      <c r="L772" s="164">
        <f>IF(A23taxstdlife="n/a","n/a",IF(L$3&gt;(A23taxstdlife+$E772),((Input!$K$165+Input!$K$131)*$K$7)-SUM($K772:K772),((Input!$K$165+Input!$K$131)*$K$7)/A23taxstdlife))</f>
        <v>0</v>
      </c>
      <c r="M772" s="164">
        <f>IF(A23taxstdlife="n/a","n/a",IF(M$3&gt;(A23taxstdlife+$E772),((Input!$K$165+Input!$K$131)*$K$7)-SUM($K772:L772),((Input!$K$165+Input!$K$131)*$K$7)/A23taxstdlife))</f>
        <v>0</v>
      </c>
      <c r="N772" s="164">
        <f>IF(A23taxstdlife="n/a","n/a",IF(N$3&gt;(A23taxstdlife+$E772),((Input!$K$165+Input!$K$131)*$K$7)-SUM($K772:M772),((Input!$K$165+Input!$K$131)*$K$7)/A23taxstdlife))</f>
        <v>0</v>
      </c>
      <c r="O772" s="164">
        <f>IF(A23taxstdlife="n/a","n/a",IF(O$3&gt;(A23taxstdlife+$E772),((Input!$K$165+Input!$K$131)*$K$7)-SUM($K772:N772),((Input!$K$165+Input!$K$131)*$K$7)/A23taxstdlife))</f>
        <v>0</v>
      </c>
      <c r="P772" s="164">
        <f>IF(A23taxstdlife="n/a","n/a",IF(P$3&gt;(A23taxstdlife+$E772),((Input!$K$165+Input!$K$131)*$K$7)-SUM($K772:O772),((Input!$K$165+Input!$K$131)*$K$7)/A23taxstdlife))</f>
        <v>0</v>
      </c>
      <c r="Q772" s="164">
        <f>IF(A23taxstdlife="n/a","n/a",IF(Q$3&gt;(A23taxstdlife+$E772),((Input!$K$165+Input!$K$131)*$K$7)-SUM($K772:P772),((Input!$K$165+Input!$K$131)*$K$7)/A23taxstdlife))</f>
        <v>0</v>
      </c>
      <c r="R772" s="164">
        <f>IF(A23taxstdlife="n/a","n/a",IF(R$3&gt;(A23taxstdlife+$E772),((Input!$K$165+Input!$K$131)*$K$7)-SUM($K772:Q772),((Input!$K$165+Input!$K$131)*$K$7)/A23taxstdlife))</f>
        <v>0</v>
      </c>
      <c r="S772" s="164">
        <f>IF(A23taxstdlife="n/a","n/a",IF(S$3&gt;(A23taxstdlife+$E772),((Input!$K$165+Input!$K$131)*$K$7)-SUM($K772:R772),((Input!$K$165+Input!$K$131)*$K$7)/A23taxstdlife))</f>
        <v>0</v>
      </c>
      <c r="T772" s="164">
        <f>IF(A23taxstdlife="n/a","n/a",IF(T$3&gt;(A23taxstdlife+$E772),((Input!$K$165+Input!$K$131)*$K$7)-SUM($K772:S772),((Input!$K$165+Input!$K$131)*$K$7)/A23taxstdlife))</f>
        <v>0</v>
      </c>
      <c r="U772" s="164">
        <f>IF(A23taxstdlife="n/a","n/a",IF(U$3&gt;(A23taxstdlife+$E772),((Input!$K$165+Input!$K$131)*$K$7)-SUM($K772:T772),((Input!$K$165+Input!$K$131)*$K$7)/A23taxstdlife))</f>
        <v>0</v>
      </c>
      <c r="V772" s="164">
        <f>IF(A23taxstdlife="n/a","n/a",IF(V$3&gt;(A23taxstdlife+$E772),((Input!$K$165+Input!$K$131)*$K$7)-SUM($K772:U772),((Input!$K$165+Input!$K$131)*$K$7)/A23taxstdlife))</f>
        <v>0</v>
      </c>
      <c r="W772" s="164">
        <f>IF(A23taxstdlife="n/a","n/a",IF(W$3&gt;(A23taxstdlife+$E772),((Input!$K$165+Input!$K$131)*$K$7)-SUM($K772:V772),((Input!$K$165+Input!$K$131)*$K$7)/A23taxstdlife))</f>
        <v>0</v>
      </c>
      <c r="X772" s="164">
        <f>IF(A23taxstdlife="n/a","n/a",IF(X$3&gt;(A23taxstdlife+$E772),((Input!$K$165+Input!$K$131)*$K$7)-SUM($K772:W772),((Input!$K$165+Input!$K$131)*$K$7)/A23taxstdlife))</f>
        <v>0</v>
      </c>
      <c r="Y772" s="164">
        <f>IF(A23taxstdlife="n/a","n/a",IF(Y$3&gt;(A23taxstdlife+$E772),((Input!$K$165+Input!$K$131)*$K$7)-SUM($K772:X772),((Input!$K$165+Input!$K$131)*$K$7)/A23taxstdlife))</f>
        <v>0</v>
      </c>
      <c r="Z772" s="164">
        <f>IF(A23taxstdlife="n/a","n/a",IF(Z$3&gt;(A23taxstdlife+$E772),((Input!$K$165+Input!$K$131)*$K$7)-SUM($K772:Y772),((Input!$K$165+Input!$K$131)*$K$7)/A23taxstdlife))</f>
        <v>0</v>
      </c>
      <c r="AA772" s="164">
        <f>IF(A23taxstdlife="n/a","n/a",IF(AA$3&gt;(A23taxstdlife+$E772),((Input!$K$165+Input!$K$131)*$K$7)-SUM($K772:Z772),((Input!$K$165+Input!$K$131)*$K$7)/A23taxstdlife))</f>
        <v>0</v>
      </c>
      <c r="AB772" s="164">
        <f>IF(A23taxstdlife="n/a","n/a",IF(AB$3&gt;(A23taxstdlife+$E772),((Input!$K$165+Input!$K$131)*$K$7)-SUM($K772:AA772),((Input!$K$165+Input!$K$131)*$K$7)/A23taxstdlife))</f>
        <v>0</v>
      </c>
      <c r="AC772" s="164">
        <f>IF(A23taxstdlife="n/a","n/a",IF(AC$3&gt;(A23taxstdlife+$E772),((Input!$K$165+Input!$K$131)*$K$7)-SUM($K772:AB772),((Input!$K$165+Input!$K$131)*$K$7)/A23taxstdlife))</f>
        <v>0</v>
      </c>
      <c r="AD772" s="164">
        <f>IF(A23taxstdlife="n/a","n/a",IF(AD$3&gt;(A23taxstdlife+$E772),((Input!$K$165+Input!$K$131)*$K$7)-SUM($K772:AC772),((Input!$K$165+Input!$K$131)*$K$7)/A23taxstdlife))</f>
        <v>0</v>
      </c>
      <c r="AE772" s="164">
        <f>IF(A23taxstdlife="n/a","n/a",IF(AE$3&gt;(A23taxstdlife+$E772),((Input!$K$165+Input!$K$131)*$K$7)-SUM($K772:AD772),((Input!$K$165+Input!$K$131)*$K$7)/A23taxstdlife))</f>
        <v>0</v>
      </c>
      <c r="AF772" s="164">
        <f>IF(A23taxstdlife="n/a","n/a",IF(AF$3&gt;(A23taxstdlife+$E772),((Input!$K$165+Input!$K$131)*$K$7)-SUM($K772:AE772),((Input!$K$165+Input!$K$131)*$K$7)/A23taxstdlife))</f>
        <v>0</v>
      </c>
      <c r="AG772" s="164">
        <f>IF(A23taxstdlife="n/a","n/a",IF(AG$3&gt;(A23taxstdlife+$E772),((Input!$K$165+Input!$K$131)*$K$7)-SUM($K772:AF772),((Input!$K$165+Input!$K$131)*$K$7)/A23taxstdlife))</f>
        <v>0</v>
      </c>
      <c r="AH772" s="164">
        <f>IF(A23taxstdlife="n/a","n/a",IF(AH$3&gt;(A23taxstdlife+$E772),((Input!$K$165+Input!$K$131)*$K$7)-SUM($K772:AG772),((Input!$K$165+Input!$K$131)*$K$7)/A23taxstdlife))</f>
        <v>0</v>
      </c>
      <c r="AI772" s="164">
        <f>IF(A23taxstdlife="n/a","n/a",IF(AI$3&gt;(A23taxstdlife+$E772),((Input!$K$165+Input!$K$131)*$K$7)-SUM($K772:AH772),((Input!$K$165+Input!$K$131)*$K$7)/A23taxstdlife))</f>
        <v>0</v>
      </c>
      <c r="AJ772" s="164">
        <f>IF(A23taxstdlife="n/a","n/a",IF(AJ$3&gt;(A23taxstdlife+$E772),((Input!$K$165+Input!$K$131)*$K$7)-SUM($K772:AI772),((Input!$K$165+Input!$K$131)*$K$7)/A23taxstdlife))</f>
        <v>0</v>
      </c>
      <c r="AK772" s="164">
        <f>IF(A23taxstdlife="n/a","n/a",IF(AK$3&gt;(A23taxstdlife+$E772),((Input!$K$165+Input!$K$131)*$K$7)-SUM($K772:AJ772),((Input!$K$165+Input!$K$131)*$K$7)/A23taxstdlife))</f>
        <v>0</v>
      </c>
      <c r="AL772" s="164">
        <f>IF(A23taxstdlife="n/a","n/a",IF(AL$3&gt;(A23taxstdlife+$E772),((Input!$K$165+Input!$K$131)*$K$7)-SUM($K772:AK772),((Input!$K$165+Input!$K$131)*$K$7)/A23taxstdlife))</f>
        <v>0</v>
      </c>
      <c r="AM772" s="164">
        <f>IF(A23taxstdlife="n/a","n/a",IF(AM$3&gt;(A23taxstdlife+$E772),((Input!$K$165+Input!$K$131)*$K$7)-SUM($K772:AL772),((Input!$K$165+Input!$K$131)*$K$7)/A23taxstdlife))</f>
        <v>0</v>
      </c>
      <c r="AN772" s="164">
        <f>IF(A23taxstdlife="n/a","n/a",IF(AN$3&gt;(A23taxstdlife+$E772),((Input!$K$165+Input!$K$131)*$K$7)-SUM($K772:AM772),((Input!$K$165+Input!$K$131)*$K$7)/A23taxstdlife))</f>
        <v>0</v>
      </c>
      <c r="AO772" s="164">
        <f>IF(A23taxstdlife="n/a","n/a",IF(AO$3&gt;(A23taxstdlife+$E772),((Input!$K$165+Input!$K$131)*$K$7)-SUM($K772:AN772),((Input!$K$165+Input!$K$131)*$K$7)/A23taxstdlife))</f>
        <v>0</v>
      </c>
      <c r="AP772" s="164">
        <f>IF(A23taxstdlife="n/a","n/a",IF(AP$3&gt;(A23taxstdlife+$E772),((Input!$K$165+Input!$K$131)*$K$7)-SUM($K772:AO772),((Input!$K$165+Input!$K$131)*$K$7)/A23taxstdlife))</f>
        <v>0</v>
      </c>
      <c r="AQ772" s="164">
        <f>IF(A23taxstdlife="n/a","n/a",IF(AQ$3&gt;(A23taxstdlife+$E772),((Input!$K$165+Input!$K$131)*$K$7)-SUM($K772:AP772),((Input!$K$165+Input!$K$131)*$K$7)/A23taxstdlife))</f>
        <v>0</v>
      </c>
      <c r="AR772" s="164">
        <f>IF(A23taxstdlife="n/a","n/a",IF(AR$3&gt;(A23taxstdlife+$E772),((Input!$K$165+Input!$K$131)*$K$7)-SUM($K772:AQ772),((Input!$K$165+Input!$K$131)*$K$7)/A23taxstdlife))</f>
        <v>0</v>
      </c>
      <c r="AS772" s="164">
        <f>IF(A23taxstdlife="n/a","n/a",IF(AS$3&gt;(A23taxstdlife+$E772),((Input!$K$165+Input!$K$131)*$K$7)-SUM($K772:AR772),((Input!$K$165+Input!$K$131)*$K$7)/A23taxstdlife))</f>
        <v>0</v>
      </c>
      <c r="AT772" s="164">
        <f>IF(A23taxstdlife="n/a","n/a",IF(AT$3&gt;(A23taxstdlife+$E772),((Input!$K$165+Input!$K$131)*$K$7)-SUM($K772:AS772),((Input!$K$165+Input!$K$131)*$K$7)/A23taxstdlife))</f>
        <v>0</v>
      </c>
      <c r="AU772" s="164">
        <f>IF(A23taxstdlife="n/a","n/a",IF(AU$3&gt;(A23taxstdlife+$E772),((Input!$K$165+Input!$K$131)*$K$7)-SUM($K772:AT772),((Input!$K$165+Input!$K$131)*$K$7)/A23taxstdlife))</f>
        <v>0</v>
      </c>
      <c r="AV772" s="164">
        <f>IF(A23taxstdlife="n/a","n/a",IF(AV$3&gt;(A23taxstdlife+$E772),((Input!$K$165+Input!$K$131)*$K$7)-SUM($K772:AU772),((Input!$K$165+Input!$K$131)*$K$7)/A23taxstdlife))</f>
        <v>0</v>
      </c>
      <c r="AW772" s="164">
        <f>IF(A23taxstdlife="n/a","n/a",IF(AW$3&gt;(A23taxstdlife+$E772),((Input!$K$165+Input!$K$131)*$K$7)-SUM($K772:AV772),((Input!$K$165+Input!$K$131)*$K$7)/A23taxstdlife))</f>
        <v>0</v>
      </c>
      <c r="AX772" s="164">
        <f>IF(A23taxstdlife="n/a","n/a",IF(AX$3&gt;(A23taxstdlife+$E772),((Input!$K$165+Input!$K$131)*$K$7)-SUM($K772:AW772),((Input!$K$165+Input!$K$131)*$K$7)/A23taxstdlife))</f>
        <v>0</v>
      </c>
      <c r="AY772" s="164">
        <f>IF(A23taxstdlife="n/a","n/a",IF(AY$3&gt;(A23taxstdlife+$E772),((Input!$K$165+Input!$K$131)*$K$7)-SUM($K772:AX772),((Input!$K$165+Input!$K$131)*$K$7)/A23taxstdlife))</f>
        <v>0</v>
      </c>
      <c r="AZ772" s="164">
        <f>IF(A23taxstdlife="n/a","n/a",IF(AZ$3&gt;(A23taxstdlife+$E772),((Input!$K$165+Input!$K$131)*$K$7)-SUM($K772:AY772),((Input!$K$165+Input!$K$131)*$K$7)/A23taxstdlife))</f>
        <v>0</v>
      </c>
      <c r="BA772" s="164">
        <f>IF(A23taxstdlife="n/a","n/a",IF(BA$3&gt;(A23taxstdlife+$E772),((Input!$K$165+Input!$K$131)*$K$7)-SUM($K772:AZ772),((Input!$K$165+Input!$K$131)*$K$7)/A23taxstdlife))</f>
        <v>0</v>
      </c>
      <c r="BB772" s="164">
        <f>IF(A23taxstdlife="n/a","n/a",IF(BB$3&gt;(A23taxstdlife+$E772),((Input!$K$165+Input!$K$131)*$K$7)-SUM($K772:BA772),((Input!$K$165+Input!$K$131)*$K$7)/A23taxstdlife))</f>
        <v>0</v>
      </c>
      <c r="BC772" s="164">
        <f>IF(A23taxstdlife="n/a","n/a",IF(BC$3&gt;(A23taxstdlife+$E772),((Input!$K$165+Input!$K$131)*$K$7)-SUM($K772:BB772),((Input!$K$165+Input!$K$131)*$K$7)/A23taxstdlife))</f>
        <v>0</v>
      </c>
      <c r="BD772" s="164">
        <f>IF(A23taxstdlife="n/a","n/a",IF(BD$3&gt;(A23taxstdlife+$E772),((Input!$K$165+Input!$K$131)*$K$7)-SUM($K772:BC772),((Input!$K$165+Input!$K$131)*$K$7)/A23taxstdlife))</f>
        <v>0</v>
      </c>
      <c r="BE772" s="164">
        <f>IF(A23taxstdlife="n/a","n/a",IF(BE$3&gt;(A23taxstdlife+$E772),((Input!$K$165+Input!$K$131)*$K$7)-SUM($K772:BD772),((Input!$K$165+Input!$K$131)*$K$7)/A23taxstdlife))</f>
        <v>0</v>
      </c>
      <c r="BF772" s="164">
        <f>IF(A23taxstdlife="n/a","n/a",IF(BF$3&gt;(A23taxstdlife+$E772),((Input!$K$165+Input!$K$131)*$K$7)-SUM($K772:BE772),((Input!$K$165+Input!$K$131)*$K$7)/A23taxstdlife))</f>
        <v>0</v>
      </c>
      <c r="BG772" s="164">
        <f>IF(A23taxstdlife="n/a","n/a",IF(BG$3&gt;(A23taxstdlife+$E772),((Input!$K$165+Input!$K$131)*$K$7)-SUM($K772:BF772),((Input!$K$165+Input!$K$131)*$K$7)/A23taxstdlife))</f>
        <v>0</v>
      </c>
      <c r="BH772" s="164">
        <f>IF(A23taxstdlife="n/a","n/a",IF(BH$3&gt;(A23taxstdlife+$E772),((Input!$K$165+Input!$K$131)*$K$7)-SUM($K772:BG772),((Input!$K$165+Input!$K$131)*$K$7)/A23taxstdlife))</f>
        <v>0</v>
      </c>
      <c r="BI772" s="164">
        <f>IF(A23taxstdlife="n/a","n/a",IF(BI$3&gt;(A23taxstdlife+$E772),((Input!$K$165+Input!$K$131)*$K$7)-SUM($K772:BH772),((Input!$K$165+Input!$K$131)*$K$7)/A23taxstdlife))</f>
        <v>0</v>
      </c>
      <c r="BJ772" s="18"/>
      <c r="BK772" s="18"/>
      <c r="BL772"/>
      <c r="BM772"/>
      <c r="BN772"/>
      <c r="BO772"/>
      <c r="BP772"/>
      <c r="BQ772"/>
      <c r="BR772"/>
      <c r="BS772"/>
      <c r="BT772"/>
      <c r="BU772"/>
      <c r="BV772"/>
      <c r="BW772"/>
      <c r="BX772"/>
      <c r="BY772"/>
      <c r="BZ772"/>
      <c r="CA772"/>
      <c r="CB772"/>
      <c r="CC772"/>
      <c r="CD772"/>
      <c r="CE772"/>
      <c r="CF772"/>
      <c r="CG772"/>
      <c r="CH772"/>
      <c r="CI772"/>
      <c r="CJ772"/>
      <c r="CK772"/>
      <c r="CL772"/>
      <c r="CM772"/>
      <c r="CN772"/>
      <c r="CO772"/>
      <c r="CP772"/>
      <c r="CQ772"/>
      <c r="CR772"/>
      <c r="CS772"/>
      <c r="CT772"/>
      <c r="CU772"/>
      <c r="CV772"/>
      <c r="CW772"/>
      <c r="CX772"/>
      <c r="CY772"/>
      <c r="CZ772"/>
      <c r="DA772"/>
      <c r="DB772"/>
      <c r="DC772"/>
      <c r="DD772"/>
      <c r="DE772"/>
      <c r="DF772"/>
      <c r="DG772"/>
      <c r="DH772"/>
      <c r="DI772"/>
      <c r="DJ772"/>
      <c r="DK772"/>
      <c r="DL772"/>
      <c r="DM772"/>
      <c r="DN772"/>
      <c r="DO772"/>
      <c r="DP772"/>
      <c r="DQ772"/>
      <c r="DR772"/>
      <c r="DS772"/>
      <c r="DT772"/>
      <c r="DU772"/>
      <c r="DV772"/>
      <c r="DW772"/>
      <c r="DX772"/>
      <c r="DY772"/>
      <c r="DZ772"/>
      <c r="EA772"/>
      <c r="EB772"/>
      <c r="EC772"/>
      <c r="ED772"/>
      <c r="EE772"/>
      <c r="EF772"/>
      <c r="EG772"/>
      <c r="EH772"/>
      <c r="EI772"/>
      <c r="EJ772"/>
      <c r="EK772"/>
      <c r="EL772"/>
      <c r="EM772"/>
      <c r="EN772"/>
      <c r="EO772"/>
      <c r="EP772"/>
      <c r="EQ772"/>
      <c r="ER772"/>
      <c r="ES772"/>
      <c r="ET772"/>
      <c r="EU772"/>
      <c r="EV772"/>
      <c r="EW772"/>
      <c r="EX772"/>
      <c r="EY772"/>
      <c r="EZ772"/>
      <c r="FA772"/>
      <c r="FB772"/>
      <c r="FC772"/>
      <c r="FD772"/>
      <c r="FE772"/>
      <c r="FF772"/>
      <c r="FG772"/>
      <c r="FH772"/>
      <c r="FI772"/>
      <c r="FJ772"/>
      <c r="FK772"/>
      <c r="FL772"/>
      <c r="FM772"/>
      <c r="FN772"/>
      <c r="FO772"/>
      <c r="FP772"/>
      <c r="FQ772"/>
      <c r="FR772"/>
      <c r="FS772"/>
      <c r="FT772"/>
      <c r="FU772"/>
      <c r="FV772"/>
      <c r="FW772"/>
      <c r="FX772"/>
      <c r="FY772"/>
      <c r="FZ772"/>
      <c r="GA772"/>
      <c r="GB772"/>
      <c r="GC772"/>
      <c r="GD772"/>
      <c r="GE772"/>
      <c r="GF772"/>
      <c r="GG772"/>
      <c r="GH772"/>
      <c r="GI772"/>
      <c r="GJ772"/>
      <c r="GK772"/>
      <c r="GL772"/>
      <c r="GM772"/>
      <c r="GN772"/>
      <c r="GO772"/>
      <c r="GP772"/>
      <c r="GQ772"/>
      <c r="GR772"/>
      <c r="GS772"/>
      <c r="GT772"/>
      <c r="GU772"/>
      <c r="GV772"/>
      <c r="GW772"/>
      <c r="GX772"/>
      <c r="GY772"/>
      <c r="GZ772"/>
      <c r="HA772"/>
      <c r="HB772"/>
      <c r="HC772"/>
      <c r="HD772"/>
      <c r="HE772"/>
      <c r="HF772"/>
      <c r="HG772"/>
      <c r="HH772"/>
      <c r="HI772"/>
      <c r="HJ772"/>
      <c r="HK772"/>
      <c r="HL772"/>
      <c r="HM772"/>
      <c r="HN772"/>
      <c r="HO772"/>
      <c r="HP772"/>
      <c r="HQ772"/>
      <c r="HR772"/>
      <c r="HS772"/>
      <c r="HT772"/>
      <c r="HU772"/>
      <c r="HV772"/>
      <c r="HW772"/>
      <c r="HX772"/>
      <c r="HY772"/>
      <c r="HZ772"/>
      <c r="IA772"/>
      <c r="IB772"/>
      <c r="IC772"/>
      <c r="ID772"/>
      <c r="IE772"/>
      <c r="IF772"/>
      <c r="IG772"/>
      <c r="IH772"/>
      <c r="II772"/>
      <c r="IJ772"/>
      <c r="IK772"/>
      <c r="IL772"/>
      <c r="IM772"/>
      <c r="IN772"/>
      <c r="IO772"/>
      <c r="IP772"/>
      <c r="IQ772"/>
      <c r="IR772"/>
      <c r="IS772"/>
      <c r="IT772"/>
      <c r="IU772"/>
      <c r="IV772"/>
    </row>
    <row r="773" spans="1:256" s="5" customFormat="1" hidden="1" outlineLevel="2" x14ac:dyDescent="0.2">
      <c r="A773" s="18"/>
      <c r="B773" s="18"/>
      <c r="C773" s="36"/>
      <c r="D773" s="485"/>
      <c r="E773" s="283">
        <v>6</v>
      </c>
      <c r="F773" s="38"/>
      <c r="G773" s="306"/>
      <c r="H773" s="308"/>
      <c r="I773" s="308"/>
      <c r="J773" s="308"/>
      <c r="K773" s="308"/>
      <c r="L773" s="307"/>
      <c r="M773" s="164">
        <f>IF(A23taxstdlife="n/a","n/a",IF(M$3&gt;(A23taxstdlife+$E773),((Input!$L$165+Input!$L$131)*$L$7)-SUM($L773:L773),((Input!$L$165+Input!$L$131)*$L$7)/A23taxstdlife))</f>
        <v>0</v>
      </c>
      <c r="N773" s="164">
        <f>IF(A23taxstdlife="n/a","n/a",IF(N$3&gt;(A23taxstdlife+$E773),((Input!$L$165+Input!$L$131)*$L$7)-SUM($L773:M773),((Input!$L$165+Input!$L$131)*$L$7)/A23taxstdlife))</f>
        <v>0</v>
      </c>
      <c r="O773" s="164">
        <f>IF(A23taxstdlife="n/a","n/a",IF(O$3&gt;(A23taxstdlife+$E773),((Input!$L$165+Input!$L$131)*$L$7)-SUM($L773:N773),((Input!$L$165+Input!$L$131)*$L$7)/A23taxstdlife))</f>
        <v>0</v>
      </c>
      <c r="P773" s="164">
        <f>IF(A23taxstdlife="n/a","n/a",IF(P$3&gt;(A23taxstdlife+$E773),((Input!$L$165+Input!$L$131)*$L$7)-SUM($L773:O773),((Input!$L$165+Input!$L$131)*$L$7)/A23taxstdlife))</f>
        <v>0</v>
      </c>
      <c r="Q773" s="164">
        <f>IF(A23taxstdlife="n/a","n/a",IF(Q$3&gt;(A23taxstdlife+$E773),((Input!$L$165+Input!$L$131)*$L$7)-SUM($L773:P773),((Input!$L$165+Input!$L$131)*$L$7)/A23taxstdlife))</f>
        <v>0</v>
      </c>
      <c r="R773" s="164">
        <f>IF(A23taxstdlife="n/a","n/a",IF(R$3&gt;(A23taxstdlife+$E773),((Input!$L$165+Input!$L$131)*$L$7)-SUM($L773:Q773),((Input!$L$165+Input!$L$131)*$L$7)/A23taxstdlife))</f>
        <v>0</v>
      </c>
      <c r="S773" s="164">
        <f>IF(A23taxstdlife="n/a","n/a",IF(S$3&gt;(A23taxstdlife+$E773),((Input!$L$165+Input!$L$131)*$L$7)-SUM($L773:R773),((Input!$L$165+Input!$L$131)*$L$7)/A23taxstdlife))</f>
        <v>0</v>
      </c>
      <c r="T773" s="164">
        <f>IF(A23taxstdlife="n/a","n/a",IF(T$3&gt;(A23taxstdlife+$E773),((Input!$L$165+Input!$L$131)*$L$7)-SUM($L773:S773),((Input!$L$165+Input!$L$131)*$L$7)/A23taxstdlife))</f>
        <v>0</v>
      </c>
      <c r="U773" s="164">
        <f>IF(A23taxstdlife="n/a","n/a",IF(U$3&gt;(A23taxstdlife+$E773),((Input!$L$165+Input!$L$131)*$L$7)-SUM($L773:T773),((Input!$L$165+Input!$L$131)*$L$7)/A23taxstdlife))</f>
        <v>0</v>
      </c>
      <c r="V773" s="164">
        <f>IF(A23taxstdlife="n/a","n/a",IF(V$3&gt;(A23taxstdlife+$E773),((Input!$L$165+Input!$L$131)*$L$7)-SUM($L773:U773),((Input!$L$165+Input!$L$131)*$L$7)/A23taxstdlife))</f>
        <v>0</v>
      </c>
      <c r="W773" s="164">
        <f>IF(A23taxstdlife="n/a","n/a",IF(W$3&gt;(A23taxstdlife+$E773),((Input!$L$165+Input!$L$131)*$L$7)-SUM($L773:V773),((Input!$L$165+Input!$L$131)*$L$7)/A23taxstdlife))</f>
        <v>0</v>
      </c>
      <c r="X773" s="164">
        <f>IF(A23taxstdlife="n/a","n/a",IF(X$3&gt;(A23taxstdlife+$E773),((Input!$L$165+Input!$L$131)*$L$7)-SUM($L773:W773),((Input!$L$165+Input!$L$131)*$L$7)/A23taxstdlife))</f>
        <v>0</v>
      </c>
      <c r="Y773" s="164">
        <f>IF(A23taxstdlife="n/a","n/a",IF(Y$3&gt;(A23taxstdlife+$E773),((Input!$L$165+Input!$L$131)*$L$7)-SUM($L773:X773),((Input!$L$165+Input!$L$131)*$L$7)/A23taxstdlife))</f>
        <v>0</v>
      </c>
      <c r="Z773" s="164">
        <f>IF(A23taxstdlife="n/a","n/a",IF(Z$3&gt;(A23taxstdlife+$E773),((Input!$L$165+Input!$L$131)*$L$7)-SUM($L773:Y773),((Input!$L$165+Input!$L$131)*$L$7)/A23taxstdlife))</f>
        <v>0</v>
      </c>
      <c r="AA773" s="164">
        <f>IF(A23taxstdlife="n/a","n/a",IF(AA$3&gt;(A23taxstdlife+$E773),((Input!$L$165+Input!$L$131)*$L$7)-SUM($L773:Z773),((Input!$L$165+Input!$L$131)*$L$7)/A23taxstdlife))</f>
        <v>0</v>
      </c>
      <c r="AB773" s="164">
        <f>IF(A23taxstdlife="n/a","n/a",IF(AB$3&gt;(A23taxstdlife+$E773),((Input!$L$165+Input!$L$131)*$L$7)-SUM($L773:AA773),((Input!$L$165+Input!$L$131)*$L$7)/A23taxstdlife))</f>
        <v>0</v>
      </c>
      <c r="AC773" s="164">
        <f>IF(A23taxstdlife="n/a","n/a",IF(AC$3&gt;(A23taxstdlife+$E773),((Input!$L$165+Input!$L$131)*$L$7)-SUM($L773:AB773),((Input!$L$165+Input!$L$131)*$L$7)/A23taxstdlife))</f>
        <v>0</v>
      </c>
      <c r="AD773" s="164">
        <f>IF(A23taxstdlife="n/a","n/a",IF(AD$3&gt;(A23taxstdlife+$E773),((Input!$L$165+Input!$L$131)*$L$7)-SUM($L773:AC773),((Input!$L$165+Input!$L$131)*$L$7)/A23taxstdlife))</f>
        <v>0</v>
      </c>
      <c r="AE773" s="164">
        <f>IF(A23taxstdlife="n/a","n/a",IF(AE$3&gt;(A23taxstdlife+$E773),((Input!$L$165+Input!$L$131)*$L$7)-SUM($L773:AD773),((Input!$L$165+Input!$L$131)*$L$7)/A23taxstdlife))</f>
        <v>0</v>
      </c>
      <c r="AF773" s="164">
        <f>IF(A23taxstdlife="n/a","n/a",IF(AF$3&gt;(A23taxstdlife+$E773),((Input!$L$165+Input!$L$131)*$L$7)-SUM($L773:AE773),((Input!$L$165+Input!$L$131)*$L$7)/A23taxstdlife))</f>
        <v>0</v>
      </c>
      <c r="AG773" s="164">
        <f>IF(A23taxstdlife="n/a","n/a",IF(AG$3&gt;(A23taxstdlife+$E773),((Input!$L$165+Input!$L$131)*$L$7)-SUM($L773:AF773),((Input!$L$165+Input!$L$131)*$L$7)/A23taxstdlife))</f>
        <v>0</v>
      </c>
      <c r="AH773" s="164">
        <f>IF(A23taxstdlife="n/a","n/a",IF(AH$3&gt;(A23taxstdlife+$E773),((Input!$L$165+Input!$L$131)*$L$7)-SUM($L773:AG773),((Input!$L$165+Input!$L$131)*$L$7)/A23taxstdlife))</f>
        <v>0</v>
      </c>
      <c r="AI773" s="164">
        <f>IF(A23taxstdlife="n/a","n/a",IF(AI$3&gt;(A23taxstdlife+$E773),((Input!$L$165+Input!$L$131)*$L$7)-SUM($L773:AH773),((Input!$L$165+Input!$L$131)*$L$7)/A23taxstdlife))</f>
        <v>0</v>
      </c>
      <c r="AJ773" s="164">
        <f>IF(A23taxstdlife="n/a","n/a",IF(AJ$3&gt;(A23taxstdlife+$E773),((Input!$L$165+Input!$L$131)*$L$7)-SUM($L773:AI773),((Input!$L$165+Input!$L$131)*$L$7)/A23taxstdlife))</f>
        <v>0</v>
      </c>
      <c r="AK773" s="164">
        <f>IF(A23taxstdlife="n/a","n/a",IF(AK$3&gt;(A23taxstdlife+$E773),((Input!$L$165+Input!$L$131)*$L$7)-SUM($L773:AJ773),((Input!$L$165+Input!$L$131)*$L$7)/A23taxstdlife))</f>
        <v>0</v>
      </c>
      <c r="AL773" s="164">
        <f>IF(A23taxstdlife="n/a","n/a",IF(AL$3&gt;(A23taxstdlife+$E773),((Input!$L$165+Input!$L$131)*$L$7)-SUM($L773:AK773),((Input!$L$165+Input!$L$131)*$L$7)/A23taxstdlife))</f>
        <v>0</v>
      </c>
      <c r="AM773" s="164">
        <f>IF(A23taxstdlife="n/a","n/a",IF(AM$3&gt;(A23taxstdlife+$E773),((Input!$L$165+Input!$L$131)*$L$7)-SUM($L773:AL773),((Input!$L$165+Input!$L$131)*$L$7)/A23taxstdlife))</f>
        <v>0</v>
      </c>
      <c r="AN773" s="164">
        <f>IF(A23taxstdlife="n/a","n/a",IF(AN$3&gt;(A23taxstdlife+$E773),((Input!$L$165+Input!$L$131)*$L$7)-SUM($L773:AM773),((Input!$L$165+Input!$L$131)*$L$7)/A23taxstdlife))</f>
        <v>0</v>
      </c>
      <c r="AO773" s="164">
        <f>IF(A23taxstdlife="n/a","n/a",IF(AO$3&gt;(A23taxstdlife+$E773),((Input!$L$165+Input!$L$131)*$L$7)-SUM($L773:AN773),((Input!$L$165+Input!$L$131)*$L$7)/A23taxstdlife))</f>
        <v>0</v>
      </c>
      <c r="AP773" s="164">
        <f>IF(A23taxstdlife="n/a","n/a",IF(AP$3&gt;(A23taxstdlife+$E773),((Input!$L$165+Input!$L$131)*$L$7)-SUM($L773:AO773),((Input!$L$165+Input!$L$131)*$L$7)/A23taxstdlife))</f>
        <v>0</v>
      </c>
      <c r="AQ773" s="164">
        <f>IF(A23taxstdlife="n/a","n/a",IF(AQ$3&gt;(A23taxstdlife+$E773),((Input!$L$165+Input!$L$131)*$L$7)-SUM($L773:AP773),((Input!$L$165+Input!$L$131)*$L$7)/A23taxstdlife))</f>
        <v>0</v>
      </c>
      <c r="AR773" s="164">
        <f>IF(A23taxstdlife="n/a","n/a",IF(AR$3&gt;(A23taxstdlife+$E773),((Input!$L$165+Input!$L$131)*$L$7)-SUM($L773:AQ773),((Input!$L$165+Input!$L$131)*$L$7)/A23taxstdlife))</f>
        <v>0</v>
      </c>
      <c r="AS773" s="164">
        <f>IF(A23taxstdlife="n/a","n/a",IF(AS$3&gt;(A23taxstdlife+$E773),((Input!$L$165+Input!$L$131)*$L$7)-SUM($L773:AR773),((Input!$L$165+Input!$L$131)*$L$7)/A23taxstdlife))</f>
        <v>0</v>
      </c>
      <c r="AT773" s="164">
        <f>IF(A23taxstdlife="n/a","n/a",IF(AT$3&gt;(A23taxstdlife+$E773),((Input!$L$165+Input!$L$131)*$L$7)-SUM($L773:AS773),((Input!$L$165+Input!$L$131)*$L$7)/A23taxstdlife))</f>
        <v>0</v>
      </c>
      <c r="AU773" s="164">
        <f>IF(A23taxstdlife="n/a","n/a",IF(AU$3&gt;(A23taxstdlife+$E773),((Input!$L$165+Input!$L$131)*$L$7)-SUM($L773:AT773),((Input!$L$165+Input!$L$131)*$L$7)/A23taxstdlife))</f>
        <v>0</v>
      </c>
      <c r="AV773" s="164">
        <f>IF(A23taxstdlife="n/a","n/a",IF(AV$3&gt;(A23taxstdlife+$E773),((Input!$L$165+Input!$L$131)*$L$7)-SUM($L773:AU773),((Input!$L$165+Input!$L$131)*$L$7)/A23taxstdlife))</f>
        <v>0</v>
      </c>
      <c r="AW773" s="164">
        <f>IF(A23taxstdlife="n/a","n/a",IF(AW$3&gt;(A23taxstdlife+$E773),((Input!$L$165+Input!$L$131)*$L$7)-SUM($L773:AV773),((Input!$L$165+Input!$L$131)*$L$7)/A23taxstdlife))</f>
        <v>0</v>
      </c>
      <c r="AX773" s="164">
        <f>IF(A23taxstdlife="n/a","n/a",IF(AX$3&gt;(A23taxstdlife+$E773),((Input!$L$165+Input!$L$131)*$L$7)-SUM($L773:AW773),((Input!$L$165+Input!$L$131)*$L$7)/A23taxstdlife))</f>
        <v>0</v>
      </c>
      <c r="AY773" s="164">
        <f>IF(A23taxstdlife="n/a","n/a",IF(AY$3&gt;(A23taxstdlife+$E773),((Input!$L$165+Input!$L$131)*$L$7)-SUM($L773:AX773),((Input!$L$165+Input!$L$131)*$L$7)/A23taxstdlife))</f>
        <v>0</v>
      </c>
      <c r="AZ773" s="164">
        <f>IF(A23taxstdlife="n/a","n/a",IF(AZ$3&gt;(A23taxstdlife+$E773),((Input!$L$165+Input!$L$131)*$L$7)-SUM($L773:AY773),((Input!$L$165+Input!$L$131)*$L$7)/A23taxstdlife))</f>
        <v>0</v>
      </c>
      <c r="BA773" s="164">
        <f>IF(A23taxstdlife="n/a","n/a",IF(BA$3&gt;(A23taxstdlife+$E773),((Input!$L$165+Input!$L$131)*$L$7)-SUM($L773:AZ773),((Input!$L$165+Input!$L$131)*$L$7)/A23taxstdlife))</f>
        <v>0</v>
      </c>
      <c r="BB773" s="164">
        <f>IF(A23taxstdlife="n/a","n/a",IF(BB$3&gt;(A23taxstdlife+$E773),((Input!$L$165+Input!$L$131)*$L$7)-SUM($L773:BA773),((Input!$L$165+Input!$L$131)*$L$7)/A23taxstdlife))</f>
        <v>0</v>
      </c>
      <c r="BC773" s="164">
        <f>IF(A23taxstdlife="n/a","n/a",IF(BC$3&gt;(A23taxstdlife+$E773),((Input!$L$165+Input!$L$131)*$L$7)-SUM($L773:BB773),((Input!$L$165+Input!$L$131)*$L$7)/A23taxstdlife))</f>
        <v>0</v>
      </c>
      <c r="BD773" s="164">
        <f>IF(A23taxstdlife="n/a","n/a",IF(BD$3&gt;(A23taxstdlife+$E773),((Input!$L$165+Input!$L$131)*$L$7)-SUM($L773:BC773),((Input!$L$165+Input!$L$131)*$L$7)/A23taxstdlife))</f>
        <v>0</v>
      </c>
      <c r="BE773" s="164">
        <f>IF(A23taxstdlife="n/a","n/a",IF(BE$3&gt;(A23taxstdlife+$E773),((Input!$L$165+Input!$L$131)*$L$7)-SUM($L773:BD773),((Input!$L$165+Input!$L$131)*$L$7)/A23taxstdlife))</f>
        <v>0</v>
      </c>
      <c r="BF773" s="164">
        <f>IF(A23taxstdlife="n/a","n/a",IF(BF$3&gt;(A23taxstdlife+$E773),((Input!$L$165+Input!$L$131)*$L$7)-SUM($L773:BE773),((Input!$L$165+Input!$L$131)*$L$7)/A23taxstdlife))</f>
        <v>0</v>
      </c>
      <c r="BG773" s="164">
        <f>IF(A23taxstdlife="n/a","n/a",IF(BG$3&gt;(A23taxstdlife+$E773),((Input!$L$165+Input!$L$131)*$L$7)-SUM($L773:BF773),((Input!$L$165+Input!$L$131)*$L$7)/A23taxstdlife))</f>
        <v>0</v>
      </c>
      <c r="BH773" s="164">
        <f>IF(A23taxstdlife="n/a","n/a",IF(BH$3&gt;(A23taxstdlife+$E773),((Input!$L$165+Input!$L$131)*$L$7)-SUM($L773:BG773),((Input!$L$165+Input!$L$131)*$L$7)/A23taxstdlife))</f>
        <v>0</v>
      </c>
      <c r="BI773" s="164">
        <f>IF(A23taxstdlife="n/a","n/a",IF(BI$3&gt;(A23taxstdlife+$E773),((Input!$L$165+Input!$L$131)*$L$7)-SUM($L773:BH773),((Input!$L$165+Input!$L$131)*$L$7)/A23taxstdlife))</f>
        <v>0</v>
      </c>
      <c r="BJ773" s="18"/>
      <c r="BK773" s="18"/>
      <c r="BL773"/>
      <c r="BM773"/>
      <c r="BN773"/>
      <c r="BO773"/>
      <c r="BP773"/>
      <c r="BQ773"/>
      <c r="BR773"/>
      <c r="BS773"/>
      <c r="BT773"/>
      <c r="BU773"/>
      <c r="BV773"/>
      <c r="BW773"/>
      <c r="BX773"/>
      <c r="BY773"/>
      <c r="BZ773"/>
      <c r="CA773"/>
      <c r="CB773"/>
      <c r="CC773"/>
      <c r="CD773"/>
      <c r="CE773"/>
      <c r="CF773"/>
      <c r="CG773"/>
      <c r="CH773"/>
      <c r="CI773"/>
      <c r="CJ773"/>
      <c r="CK773"/>
      <c r="CL773"/>
      <c r="CM773"/>
      <c r="CN773"/>
      <c r="CO773"/>
      <c r="CP773"/>
      <c r="CQ773"/>
      <c r="CR773"/>
      <c r="CS773"/>
      <c r="CT773"/>
      <c r="CU773"/>
      <c r="CV773"/>
      <c r="CW773"/>
      <c r="CX773"/>
      <c r="CY773"/>
      <c r="CZ773"/>
      <c r="DA773"/>
      <c r="DB773"/>
      <c r="DC773"/>
      <c r="DD773"/>
      <c r="DE773"/>
      <c r="DF773"/>
      <c r="DG773"/>
      <c r="DH773"/>
      <c r="DI773"/>
      <c r="DJ773"/>
      <c r="DK773"/>
      <c r="DL773"/>
      <c r="DM773"/>
      <c r="DN773"/>
      <c r="DO773"/>
      <c r="DP773"/>
      <c r="DQ773"/>
      <c r="DR773"/>
      <c r="DS773"/>
      <c r="DT773"/>
      <c r="DU773"/>
      <c r="DV773"/>
      <c r="DW773"/>
      <c r="DX773"/>
      <c r="DY773"/>
      <c r="DZ773"/>
      <c r="EA773"/>
      <c r="EB773"/>
      <c r="EC773"/>
      <c r="ED773"/>
      <c r="EE773"/>
      <c r="EF773"/>
      <c r="EG773"/>
      <c r="EH773"/>
      <c r="EI773"/>
      <c r="EJ773"/>
      <c r="EK773"/>
      <c r="EL773"/>
      <c r="EM773"/>
      <c r="EN773"/>
      <c r="EO773"/>
      <c r="EP773"/>
      <c r="EQ773"/>
      <c r="ER773"/>
      <c r="ES773"/>
      <c r="ET773"/>
      <c r="EU773"/>
      <c r="EV773"/>
      <c r="EW773"/>
      <c r="EX773"/>
      <c r="EY773"/>
      <c r="EZ773"/>
      <c r="FA773"/>
      <c r="FB773"/>
      <c r="FC773"/>
      <c r="FD773"/>
      <c r="FE773"/>
      <c r="FF773"/>
      <c r="FG773"/>
      <c r="FH773"/>
      <c r="FI773"/>
      <c r="FJ773"/>
      <c r="FK773"/>
      <c r="FL773"/>
      <c r="FM773"/>
      <c r="FN773"/>
      <c r="FO773"/>
      <c r="FP773"/>
      <c r="FQ773"/>
      <c r="FR773"/>
      <c r="FS773"/>
      <c r="FT773"/>
      <c r="FU773"/>
      <c r="FV773"/>
      <c r="FW773"/>
      <c r="FX773"/>
      <c r="FY773"/>
      <c r="FZ773"/>
      <c r="GA773"/>
      <c r="GB773"/>
      <c r="GC773"/>
      <c r="GD773"/>
      <c r="GE773"/>
      <c r="GF773"/>
      <c r="GG773"/>
      <c r="GH773"/>
      <c r="GI773"/>
      <c r="GJ773"/>
      <c r="GK773"/>
      <c r="GL773"/>
      <c r="GM773"/>
      <c r="GN773"/>
      <c r="GO773"/>
      <c r="GP773"/>
      <c r="GQ773"/>
      <c r="GR773"/>
      <c r="GS773"/>
      <c r="GT773"/>
      <c r="GU773"/>
      <c r="GV773"/>
      <c r="GW773"/>
      <c r="GX773"/>
      <c r="GY773"/>
      <c r="GZ773"/>
      <c r="HA773"/>
      <c r="HB773"/>
      <c r="HC773"/>
      <c r="HD773"/>
      <c r="HE773"/>
      <c r="HF773"/>
      <c r="HG773"/>
      <c r="HH773"/>
      <c r="HI773"/>
      <c r="HJ773"/>
      <c r="HK773"/>
      <c r="HL773"/>
      <c r="HM773"/>
      <c r="HN773"/>
      <c r="HO773"/>
      <c r="HP773"/>
      <c r="HQ773"/>
      <c r="HR773"/>
      <c r="HS773"/>
      <c r="HT773"/>
      <c r="HU773"/>
      <c r="HV773"/>
      <c r="HW773"/>
      <c r="HX773"/>
      <c r="HY773"/>
      <c r="HZ773"/>
      <c r="IA773"/>
      <c r="IB773"/>
      <c r="IC773"/>
      <c r="ID773"/>
      <c r="IE773"/>
      <c r="IF773"/>
      <c r="IG773"/>
      <c r="IH773"/>
      <c r="II773"/>
      <c r="IJ773"/>
      <c r="IK773"/>
      <c r="IL773"/>
      <c r="IM773"/>
      <c r="IN773"/>
      <c r="IO773"/>
      <c r="IP773"/>
      <c r="IQ773"/>
      <c r="IR773"/>
      <c r="IS773"/>
      <c r="IT773"/>
      <c r="IU773"/>
      <c r="IV773"/>
    </row>
    <row r="774" spans="1:256" s="5" customFormat="1" hidden="1" outlineLevel="2" x14ac:dyDescent="0.2">
      <c r="A774" s="18"/>
      <c r="B774" s="18"/>
      <c r="C774" s="36"/>
      <c r="D774" s="485"/>
      <c r="E774" s="283">
        <v>7</v>
      </c>
      <c r="F774" s="38"/>
      <c r="G774" s="306"/>
      <c r="H774" s="308"/>
      <c r="I774" s="308"/>
      <c r="J774" s="308"/>
      <c r="K774" s="308"/>
      <c r="L774" s="308"/>
      <c r="M774" s="307"/>
      <c r="N774" s="164">
        <f>IF(A23taxstdlife="n/a","n/a",IF(N$3&gt;(A23taxstdlife+$E774),((Input!$M$165+Input!$M$131)*$M$7)-SUM($M774:M774),((Input!$M$165+Input!$M$131)*$M$7)/A23taxstdlife))</f>
        <v>0</v>
      </c>
      <c r="O774" s="164">
        <f>IF(A23taxstdlife="n/a","n/a",IF(O$3&gt;(A23taxstdlife+$E774),((Input!$M$165+Input!$M$131)*$M$7)-SUM($M774:N774),((Input!$M$165+Input!$M$131)*$M$7)/A23taxstdlife))</f>
        <v>0</v>
      </c>
      <c r="P774" s="164">
        <f>IF(A23taxstdlife="n/a","n/a",IF(P$3&gt;(A23taxstdlife+$E774),((Input!$M$165+Input!$M$131)*$M$7)-SUM($M774:O774),((Input!$M$165+Input!$M$131)*$M$7)/A23taxstdlife))</f>
        <v>0</v>
      </c>
      <c r="Q774" s="164">
        <f>IF(A23taxstdlife="n/a","n/a",IF(Q$3&gt;(A23taxstdlife+$E774),((Input!$M$165+Input!$M$131)*$M$7)-SUM($M774:P774),((Input!$M$165+Input!$M$131)*$M$7)/A23taxstdlife))</f>
        <v>0</v>
      </c>
      <c r="R774" s="164">
        <f>IF(A23taxstdlife="n/a","n/a",IF(R$3&gt;(A23taxstdlife+$E774),((Input!$M$165+Input!$M$131)*$M$7)-SUM($M774:Q774),((Input!$M$165+Input!$M$131)*$M$7)/A23taxstdlife))</f>
        <v>0</v>
      </c>
      <c r="S774" s="164">
        <f>IF(A23taxstdlife="n/a","n/a",IF(S$3&gt;(A23taxstdlife+$E774),((Input!$M$165+Input!$M$131)*$M$7)-SUM($M774:R774),((Input!$M$165+Input!$M$131)*$M$7)/A23taxstdlife))</f>
        <v>0</v>
      </c>
      <c r="T774" s="164">
        <f>IF(A23taxstdlife="n/a","n/a",IF(T$3&gt;(A23taxstdlife+$E774),((Input!$M$165+Input!$M$131)*$M$7)-SUM($M774:S774),((Input!$M$165+Input!$M$131)*$M$7)/A23taxstdlife))</f>
        <v>0</v>
      </c>
      <c r="U774" s="164">
        <f>IF(A23taxstdlife="n/a","n/a",IF(U$3&gt;(A23taxstdlife+$E774),((Input!$M$165+Input!$M$131)*$M$7)-SUM($M774:T774),((Input!$M$165+Input!$M$131)*$M$7)/A23taxstdlife))</f>
        <v>0</v>
      </c>
      <c r="V774" s="164">
        <f>IF(A23taxstdlife="n/a","n/a",IF(V$3&gt;(A23taxstdlife+$E774),((Input!$M$165+Input!$M$131)*$M$7)-SUM($M774:U774),((Input!$M$165+Input!$M$131)*$M$7)/A23taxstdlife))</f>
        <v>0</v>
      </c>
      <c r="W774" s="164">
        <f>IF(A23taxstdlife="n/a","n/a",IF(W$3&gt;(A23taxstdlife+$E774),((Input!$M$165+Input!$M$131)*$M$7)-SUM($M774:V774),((Input!$M$165+Input!$M$131)*$M$7)/A23taxstdlife))</f>
        <v>0</v>
      </c>
      <c r="X774" s="164">
        <f>IF(A23taxstdlife="n/a","n/a",IF(X$3&gt;(A23taxstdlife+$E774),((Input!$M$165+Input!$M$131)*$M$7)-SUM($M774:W774),((Input!$M$165+Input!$M$131)*$M$7)/A23taxstdlife))</f>
        <v>0</v>
      </c>
      <c r="Y774" s="164">
        <f>IF(A23taxstdlife="n/a","n/a",IF(Y$3&gt;(A23taxstdlife+$E774),((Input!$M$165+Input!$M$131)*$M$7)-SUM($M774:X774),((Input!$M$165+Input!$M$131)*$M$7)/A23taxstdlife))</f>
        <v>0</v>
      </c>
      <c r="Z774" s="164">
        <f>IF(A23taxstdlife="n/a","n/a",IF(Z$3&gt;(A23taxstdlife+$E774),((Input!$M$165+Input!$M$131)*$M$7)-SUM($M774:Y774),((Input!$M$165+Input!$M$131)*$M$7)/A23taxstdlife))</f>
        <v>0</v>
      </c>
      <c r="AA774" s="164">
        <f>IF(A23taxstdlife="n/a","n/a",IF(AA$3&gt;(A23taxstdlife+$E774),((Input!$M$165+Input!$M$131)*$M$7)-SUM($M774:Z774),((Input!$M$165+Input!$M$131)*$M$7)/A23taxstdlife))</f>
        <v>0</v>
      </c>
      <c r="AB774" s="164">
        <f>IF(A23taxstdlife="n/a","n/a",IF(AB$3&gt;(A23taxstdlife+$E774),((Input!$M$165+Input!$M$131)*$M$7)-SUM($M774:AA774),((Input!$M$165+Input!$M$131)*$M$7)/A23taxstdlife))</f>
        <v>0</v>
      </c>
      <c r="AC774" s="164">
        <f>IF(A23taxstdlife="n/a","n/a",IF(AC$3&gt;(A23taxstdlife+$E774),((Input!$M$165+Input!$M$131)*$M$7)-SUM($M774:AB774),((Input!$M$165+Input!$M$131)*$M$7)/A23taxstdlife))</f>
        <v>0</v>
      </c>
      <c r="AD774" s="164">
        <f>IF(A23taxstdlife="n/a","n/a",IF(AD$3&gt;(A23taxstdlife+$E774),((Input!$M$165+Input!$M$131)*$M$7)-SUM($M774:AC774),((Input!$M$165+Input!$M$131)*$M$7)/A23taxstdlife))</f>
        <v>0</v>
      </c>
      <c r="AE774" s="164">
        <f>IF(A23taxstdlife="n/a","n/a",IF(AE$3&gt;(A23taxstdlife+$E774),((Input!$M$165+Input!$M$131)*$M$7)-SUM($M774:AD774),((Input!$M$165+Input!$M$131)*$M$7)/A23taxstdlife))</f>
        <v>0</v>
      </c>
      <c r="AF774" s="164">
        <f>IF(A23taxstdlife="n/a","n/a",IF(AF$3&gt;(A23taxstdlife+$E774),((Input!$M$165+Input!$M$131)*$M$7)-SUM($M774:AE774),((Input!$M$165+Input!$M$131)*$M$7)/A23taxstdlife))</f>
        <v>0</v>
      </c>
      <c r="AG774" s="164">
        <f>IF(A23taxstdlife="n/a","n/a",IF(AG$3&gt;(A23taxstdlife+$E774),((Input!$M$165+Input!$M$131)*$M$7)-SUM($M774:AF774),((Input!$M$165+Input!$M$131)*$M$7)/A23taxstdlife))</f>
        <v>0</v>
      </c>
      <c r="AH774" s="164">
        <f>IF(A23taxstdlife="n/a","n/a",IF(AH$3&gt;(A23taxstdlife+$E774),((Input!$M$165+Input!$M$131)*$M$7)-SUM($M774:AG774),((Input!$M$165+Input!$M$131)*$M$7)/A23taxstdlife))</f>
        <v>0</v>
      </c>
      <c r="AI774" s="164">
        <f>IF(A23taxstdlife="n/a","n/a",IF(AI$3&gt;(A23taxstdlife+$E774),((Input!$M$165+Input!$M$131)*$M$7)-SUM($M774:AH774),((Input!$M$165+Input!$M$131)*$M$7)/A23taxstdlife))</f>
        <v>0</v>
      </c>
      <c r="AJ774" s="164">
        <f>IF(A23taxstdlife="n/a","n/a",IF(AJ$3&gt;(A23taxstdlife+$E774),((Input!$M$165+Input!$M$131)*$M$7)-SUM($M774:AI774),((Input!$M$165+Input!$M$131)*$M$7)/A23taxstdlife))</f>
        <v>0</v>
      </c>
      <c r="AK774" s="164">
        <f>IF(A23taxstdlife="n/a","n/a",IF(AK$3&gt;(A23taxstdlife+$E774),((Input!$M$165+Input!$M$131)*$M$7)-SUM($M774:AJ774),((Input!$M$165+Input!$M$131)*$M$7)/A23taxstdlife))</f>
        <v>0</v>
      </c>
      <c r="AL774" s="164">
        <f>IF(A23taxstdlife="n/a","n/a",IF(AL$3&gt;(A23taxstdlife+$E774),((Input!$M$165+Input!$M$131)*$M$7)-SUM($M774:AK774),((Input!$M$165+Input!$M$131)*$M$7)/A23taxstdlife))</f>
        <v>0</v>
      </c>
      <c r="AM774" s="164">
        <f>IF(A23taxstdlife="n/a","n/a",IF(AM$3&gt;(A23taxstdlife+$E774),((Input!$M$165+Input!$M$131)*$M$7)-SUM($M774:AL774),((Input!$M$165+Input!$M$131)*$M$7)/A23taxstdlife))</f>
        <v>0</v>
      </c>
      <c r="AN774" s="164">
        <f>IF(A23taxstdlife="n/a","n/a",IF(AN$3&gt;(A23taxstdlife+$E774),((Input!$M$165+Input!$M$131)*$M$7)-SUM($M774:AM774),((Input!$M$165+Input!$M$131)*$M$7)/A23taxstdlife))</f>
        <v>0</v>
      </c>
      <c r="AO774" s="164">
        <f>IF(A23taxstdlife="n/a","n/a",IF(AO$3&gt;(A23taxstdlife+$E774),((Input!$M$165+Input!$M$131)*$M$7)-SUM($M774:AN774),((Input!$M$165+Input!$M$131)*$M$7)/A23taxstdlife))</f>
        <v>0</v>
      </c>
      <c r="AP774" s="164">
        <f>IF(A23taxstdlife="n/a","n/a",IF(AP$3&gt;(A23taxstdlife+$E774),((Input!$M$165+Input!$M$131)*$M$7)-SUM($M774:AO774),((Input!$M$165+Input!$M$131)*$M$7)/A23taxstdlife))</f>
        <v>0</v>
      </c>
      <c r="AQ774" s="164">
        <f>IF(A23taxstdlife="n/a","n/a",IF(AQ$3&gt;(A23taxstdlife+$E774),((Input!$M$165+Input!$M$131)*$M$7)-SUM($M774:AP774),((Input!$M$165+Input!$M$131)*$M$7)/A23taxstdlife))</f>
        <v>0</v>
      </c>
      <c r="AR774" s="164">
        <f>IF(A23taxstdlife="n/a","n/a",IF(AR$3&gt;(A23taxstdlife+$E774),((Input!$M$165+Input!$M$131)*$M$7)-SUM($M774:AQ774),((Input!$M$165+Input!$M$131)*$M$7)/A23taxstdlife))</f>
        <v>0</v>
      </c>
      <c r="AS774" s="164">
        <f>IF(A23taxstdlife="n/a","n/a",IF(AS$3&gt;(A23taxstdlife+$E774),((Input!$M$165+Input!$M$131)*$M$7)-SUM($M774:AR774),((Input!$M$165+Input!$M$131)*$M$7)/A23taxstdlife))</f>
        <v>0</v>
      </c>
      <c r="AT774" s="164">
        <f>IF(A23taxstdlife="n/a","n/a",IF(AT$3&gt;(A23taxstdlife+$E774),((Input!$M$165+Input!$M$131)*$M$7)-SUM($M774:AS774),((Input!$M$165+Input!$M$131)*$M$7)/A23taxstdlife))</f>
        <v>0</v>
      </c>
      <c r="AU774" s="164">
        <f>IF(A23taxstdlife="n/a","n/a",IF(AU$3&gt;(A23taxstdlife+$E774),((Input!$M$165+Input!$M$131)*$M$7)-SUM($M774:AT774),((Input!$M$165+Input!$M$131)*$M$7)/A23taxstdlife))</f>
        <v>0</v>
      </c>
      <c r="AV774" s="164">
        <f>IF(A23taxstdlife="n/a","n/a",IF(AV$3&gt;(A23taxstdlife+$E774),((Input!$M$165+Input!$M$131)*$M$7)-SUM($M774:AU774),((Input!$M$165+Input!$M$131)*$M$7)/A23taxstdlife))</f>
        <v>0</v>
      </c>
      <c r="AW774" s="164">
        <f>IF(A23taxstdlife="n/a","n/a",IF(AW$3&gt;(A23taxstdlife+$E774),((Input!$M$165+Input!$M$131)*$M$7)-SUM($M774:AV774),((Input!$M$165+Input!$M$131)*$M$7)/A23taxstdlife))</f>
        <v>0</v>
      </c>
      <c r="AX774" s="164">
        <f>IF(A23taxstdlife="n/a","n/a",IF(AX$3&gt;(A23taxstdlife+$E774),((Input!$M$165+Input!$M$131)*$M$7)-SUM($M774:AW774),((Input!$M$165+Input!$M$131)*$M$7)/A23taxstdlife))</f>
        <v>0</v>
      </c>
      <c r="AY774" s="164">
        <f>IF(A23taxstdlife="n/a","n/a",IF(AY$3&gt;(A23taxstdlife+$E774),((Input!$M$165+Input!$M$131)*$M$7)-SUM($M774:AX774),((Input!$M$165+Input!$M$131)*$M$7)/A23taxstdlife))</f>
        <v>0</v>
      </c>
      <c r="AZ774" s="164">
        <f>IF(A23taxstdlife="n/a","n/a",IF(AZ$3&gt;(A23taxstdlife+$E774),((Input!$M$165+Input!$M$131)*$M$7)-SUM($M774:AY774),((Input!$M$165+Input!$M$131)*$M$7)/A23taxstdlife))</f>
        <v>0</v>
      </c>
      <c r="BA774" s="164">
        <f>IF(A23taxstdlife="n/a","n/a",IF(BA$3&gt;(A23taxstdlife+$E774),((Input!$M$165+Input!$M$131)*$M$7)-SUM($M774:AZ774),((Input!$M$165+Input!$M$131)*$M$7)/A23taxstdlife))</f>
        <v>0</v>
      </c>
      <c r="BB774" s="164">
        <f>IF(A23taxstdlife="n/a","n/a",IF(BB$3&gt;(A23taxstdlife+$E774),((Input!$M$165+Input!$M$131)*$M$7)-SUM($M774:BA774),((Input!$M$165+Input!$M$131)*$M$7)/A23taxstdlife))</f>
        <v>0</v>
      </c>
      <c r="BC774" s="164">
        <f>IF(A23taxstdlife="n/a","n/a",IF(BC$3&gt;(A23taxstdlife+$E774),((Input!$M$165+Input!$M$131)*$M$7)-SUM($M774:BB774),((Input!$M$165+Input!$M$131)*$M$7)/A23taxstdlife))</f>
        <v>0</v>
      </c>
      <c r="BD774" s="164">
        <f>IF(A23taxstdlife="n/a","n/a",IF(BD$3&gt;(A23taxstdlife+$E774),((Input!$M$165+Input!$M$131)*$M$7)-SUM($M774:BC774),((Input!$M$165+Input!$M$131)*$M$7)/A23taxstdlife))</f>
        <v>0</v>
      </c>
      <c r="BE774" s="164">
        <f>IF(A23taxstdlife="n/a","n/a",IF(BE$3&gt;(A23taxstdlife+$E774),((Input!$M$165+Input!$M$131)*$M$7)-SUM($M774:BD774),((Input!$M$165+Input!$M$131)*$M$7)/A23taxstdlife))</f>
        <v>0</v>
      </c>
      <c r="BF774" s="164">
        <f>IF(A23taxstdlife="n/a","n/a",IF(BF$3&gt;(A23taxstdlife+$E774),((Input!$M$165+Input!$M$131)*$M$7)-SUM($M774:BE774),((Input!$M$165+Input!$M$131)*$M$7)/A23taxstdlife))</f>
        <v>0</v>
      </c>
      <c r="BG774" s="164">
        <f>IF(A23taxstdlife="n/a","n/a",IF(BG$3&gt;(A23taxstdlife+$E774),((Input!$M$165+Input!$M$131)*$M$7)-SUM($M774:BF774),((Input!$M$165+Input!$M$131)*$M$7)/A23taxstdlife))</f>
        <v>0</v>
      </c>
      <c r="BH774" s="164">
        <f>IF(A23taxstdlife="n/a","n/a",IF(BH$3&gt;(A23taxstdlife+$E774),((Input!$M$165+Input!$M$131)*$M$7)-SUM($M774:BG774),((Input!$M$165+Input!$M$131)*$M$7)/A23taxstdlife))</f>
        <v>0</v>
      </c>
      <c r="BI774" s="164">
        <f>IF(A23taxstdlife="n/a","n/a",IF(BI$3&gt;(A23taxstdlife+$E774),((Input!$M$165+Input!$M$131)*$M$7)-SUM($M774:BH774),((Input!$M$165+Input!$M$131)*$M$7)/A23taxstdlife))</f>
        <v>0</v>
      </c>
      <c r="BJ774" s="18"/>
      <c r="BK774" s="18"/>
      <c r="BL774"/>
      <c r="BM774"/>
      <c r="BN774"/>
      <c r="BO774"/>
      <c r="BP774"/>
      <c r="BQ774"/>
      <c r="BR774"/>
      <c r="BS774"/>
      <c r="BT774"/>
      <c r="BU774"/>
      <c r="BV774"/>
      <c r="BW774"/>
      <c r="BX774"/>
      <c r="BY774"/>
      <c r="BZ774"/>
      <c r="CA774"/>
      <c r="CB774"/>
      <c r="CC774"/>
      <c r="CD774"/>
      <c r="CE774"/>
      <c r="CF774"/>
      <c r="CG774"/>
      <c r="CH774"/>
      <c r="CI774"/>
      <c r="CJ774"/>
      <c r="CK774"/>
      <c r="CL774"/>
      <c r="CM774"/>
      <c r="CN774"/>
      <c r="CO774"/>
      <c r="CP774"/>
      <c r="CQ774"/>
      <c r="CR774"/>
      <c r="CS774"/>
      <c r="CT774"/>
      <c r="CU774"/>
      <c r="CV774"/>
      <c r="CW774"/>
      <c r="CX774"/>
      <c r="CY774"/>
      <c r="CZ774"/>
      <c r="DA774"/>
      <c r="DB774"/>
      <c r="DC774"/>
      <c r="DD774"/>
      <c r="DE774"/>
      <c r="DF774"/>
      <c r="DG774"/>
      <c r="DH774"/>
      <c r="DI774"/>
      <c r="DJ774"/>
      <c r="DK774"/>
      <c r="DL774"/>
      <c r="DM774"/>
      <c r="DN774"/>
      <c r="DO774"/>
      <c r="DP774"/>
      <c r="DQ774"/>
      <c r="DR774"/>
      <c r="DS774"/>
      <c r="DT774"/>
      <c r="DU774"/>
      <c r="DV774"/>
      <c r="DW774"/>
      <c r="DX774"/>
      <c r="DY774"/>
      <c r="DZ774"/>
      <c r="EA774"/>
      <c r="EB774"/>
      <c r="EC774"/>
      <c r="ED774"/>
      <c r="EE774"/>
      <c r="EF774"/>
      <c r="EG774"/>
      <c r="EH774"/>
      <c r="EI774"/>
      <c r="EJ774"/>
      <c r="EK774"/>
      <c r="EL774"/>
      <c r="EM774"/>
      <c r="EN774"/>
      <c r="EO774"/>
      <c r="EP774"/>
      <c r="EQ774"/>
      <c r="ER774"/>
      <c r="ES774"/>
      <c r="ET774"/>
      <c r="EU774"/>
      <c r="EV774"/>
      <c r="EW774"/>
      <c r="EX774"/>
      <c r="EY774"/>
      <c r="EZ774"/>
      <c r="FA774"/>
      <c r="FB774"/>
      <c r="FC774"/>
      <c r="FD774"/>
      <c r="FE774"/>
      <c r="FF774"/>
      <c r="FG774"/>
      <c r="FH774"/>
      <c r="FI774"/>
      <c r="FJ774"/>
      <c r="FK774"/>
      <c r="FL774"/>
      <c r="FM774"/>
      <c r="FN774"/>
      <c r="FO774"/>
      <c r="FP774"/>
      <c r="FQ774"/>
      <c r="FR774"/>
      <c r="FS774"/>
      <c r="FT774"/>
      <c r="FU774"/>
      <c r="FV774"/>
      <c r="FW774"/>
      <c r="FX774"/>
      <c r="FY774"/>
      <c r="FZ774"/>
      <c r="GA774"/>
      <c r="GB774"/>
      <c r="GC774"/>
      <c r="GD774"/>
      <c r="GE774"/>
      <c r="GF774"/>
      <c r="GG774"/>
      <c r="GH774"/>
      <c r="GI774"/>
      <c r="GJ774"/>
      <c r="GK774"/>
      <c r="GL774"/>
      <c r="GM774"/>
      <c r="GN774"/>
      <c r="GO774"/>
      <c r="GP774"/>
      <c r="GQ774"/>
      <c r="GR774"/>
      <c r="GS774"/>
      <c r="GT774"/>
      <c r="GU774"/>
      <c r="GV774"/>
      <c r="GW774"/>
      <c r="GX774"/>
      <c r="GY774"/>
      <c r="GZ774"/>
      <c r="HA774"/>
      <c r="HB774"/>
      <c r="HC774"/>
      <c r="HD774"/>
      <c r="HE774"/>
      <c r="HF774"/>
      <c r="HG774"/>
      <c r="HH774"/>
      <c r="HI774"/>
      <c r="HJ774"/>
      <c r="HK774"/>
      <c r="HL774"/>
      <c r="HM774"/>
      <c r="HN774"/>
      <c r="HO774"/>
      <c r="HP774"/>
      <c r="HQ774"/>
      <c r="HR774"/>
      <c r="HS774"/>
      <c r="HT774"/>
      <c r="HU774"/>
      <c r="HV774"/>
      <c r="HW774"/>
      <c r="HX774"/>
      <c r="HY774"/>
      <c r="HZ774"/>
      <c r="IA774"/>
      <c r="IB774"/>
      <c r="IC774"/>
      <c r="ID774"/>
      <c r="IE774"/>
      <c r="IF774"/>
      <c r="IG774"/>
      <c r="IH774"/>
      <c r="II774"/>
      <c r="IJ774"/>
      <c r="IK774"/>
      <c r="IL774"/>
      <c r="IM774"/>
      <c r="IN774"/>
      <c r="IO774"/>
      <c r="IP774"/>
      <c r="IQ774"/>
      <c r="IR774"/>
      <c r="IS774"/>
      <c r="IT774"/>
      <c r="IU774"/>
      <c r="IV774"/>
    </row>
    <row r="775" spans="1:256" s="5" customFormat="1" hidden="1" outlineLevel="2" x14ac:dyDescent="0.2">
      <c r="A775" s="18"/>
      <c r="B775" s="18"/>
      <c r="C775" s="36"/>
      <c r="D775" s="485"/>
      <c r="E775" s="283">
        <v>8</v>
      </c>
      <c r="F775" s="38"/>
      <c r="G775" s="306"/>
      <c r="H775" s="308"/>
      <c r="I775" s="308"/>
      <c r="J775" s="308"/>
      <c r="K775" s="308"/>
      <c r="L775" s="308"/>
      <c r="M775" s="308"/>
      <c r="N775" s="307"/>
      <c r="O775" s="164">
        <f>IF(A23taxstdlife="n/a","n/a",IF(O$3&gt;(A23taxstdlife+$E775),((Input!$N$165+Input!$N$131)*$N$7)-SUM($N775:N775),((Input!$N$165+Input!$N$131)*$N$7)/A23taxstdlife))</f>
        <v>0</v>
      </c>
      <c r="P775" s="164">
        <f>IF(A23taxstdlife="n/a","n/a",IF(P$3&gt;(A23taxstdlife+$E775),((Input!$N$165+Input!$N$131)*$N$7)-SUM($N775:O775),((Input!$N$165+Input!$N$131)*$N$7)/A23taxstdlife))</f>
        <v>0</v>
      </c>
      <c r="Q775" s="164">
        <f>IF(A23taxstdlife="n/a","n/a",IF(Q$3&gt;(A23taxstdlife+$E775),((Input!$N$165+Input!$N$131)*$N$7)-SUM($N775:P775),((Input!$N$165+Input!$N$131)*$N$7)/A23taxstdlife))</f>
        <v>0</v>
      </c>
      <c r="R775" s="164">
        <f>IF(A23taxstdlife="n/a","n/a",IF(R$3&gt;(A23taxstdlife+$E775),((Input!$N$165+Input!$N$131)*$N$7)-SUM($N775:Q775),((Input!$N$165+Input!$N$131)*$N$7)/A23taxstdlife))</f>
        <v>0</v>
      </c>
      <c r="S775" s="164">
        <f>IF(A23taxstdlife="n/a","n/a",IF(S$3&gt;(A23taxstdlife+$E775),((Input!$N$165+Input!$N$131)*$N$7)-SUM($N775:R775),((Input!$N$165+Input!$N$131)*$N$7)/A23taxstdlife))</f>
        <v>0</v>
      </c>
      <c r="T775" s="164">
        <f>IF(A23taxstdlife="n/a","n/a",IF(T$3&gt;(A23taxstdlife+$E775),((Input!$N$165+Input!$N$131)*$N$7)-SUM($N775:S775),((Input!$N$165+Input!$N$131)*$N$7)/A23taxstdlife))</f>
        <v>0</v>
      </c>
      <c r="U775" s="164">
        <f>IF(A23taxstdlife="n/a","n/a",IF(U$3&gt;(A23taxstdlife+$E775),((Input!$N$165+Input!$N$131)*$N$7)-SUM($N775:T775),((Input!$N$165+Input!$N$131)*$N$7)/A23taxstdlife))</f>
        <v>0</v>
      </c>
      <c r="V775" s="164">
        <f>IF(A23taxstdlife="n/a","n/a",IF(V$3&gt;(A23taxstdlife+$E775),((Input!$N$165+Input!$N$131)*$N$7)-SUM($N775:U775),((Input!$N$165+Input!$N$131)*$N$7)/A23taxstdlife))</f>
        <v>0</v>
      </c>
      <c r="W775" s="164">
        <f>IF(A23taxstdlife="n/a","n/a",IF(W$3&gt;(A23taxstdlife+$E775),((Input!$N$165+Input!$N$131)*$N$7)-SUM($N775:V775),((Input!$N$165+Input!$N$131)*$N$7)/A23taxstdlife))</f>
        <v>0</v>
      </c>
      <c r="X775" s="164">
        <f>IF(A23taxstdlife="n/a","n/a",IF(X$3&gt;(A23taxstdlife+$E775),((Input!$N$165+Input!$N$131)*$N$7)-SUM($N775:W775),((Input!$N$165+Input!$N$131)*$N$7)/A23taxstdlife))</f>
        <v>0</v>
      </c>
      <c r="Y775" s="164">
        <f>IF(A23taxstdlife="n/a","n/a",IF(Y$3&gt;(A23taxstdlife+$E775),((Input!$N$165+Input!$N$131)*$N$7)-SUM($N775:X775),((Input!$N$165+Input!$N$131)*$N$7)/A23taxstdlife))</f>
        <v>0</v>
      </c>
      <c r="Z775" s="164">
        <f>IF(A23taxstdlife="n/a","n/a",IF(Z$3&gt;(A23taxstdlife+$E775),((Input!$N$165+Input!$N$131)*$N$7)-SUM($N775:Y775),((Input!$N$165+Input!$N$131)*$N$7)/A23taxstdlife))</f>
        <v>0</v>
      </c>
      <c r="AA775" s="164">
        <f>IF(A23taxstdlife="n/a","n/a",IF(AA$3&gt;(A23taxstdlife+$E775),((Input!$N$165+Input!$N$131)*$N$7)-SUM($N775:Z775),((Input!$N$165+Input!$N$131)*$N$7)/A23taxstdlife))</f>
        <v>0</v>
      </c>
      <c r="AB775" s="164">
        <f>IF(A23taxstdlife="n/a","n/a",IF(AB$3&gt;(A23taxstdlife+$E775),((Input!$N$165+Input!$N$131)*$N$7)-SUM($N775:AA775),((Input!$N$165+Input!$N$131)*$N$7)/A23taxstdlife))</f>
        <v>0</v>
      </c>
      <c r="AC775" s="164">
        <f>IF(A23taxstdlife="n/a","n/a",IF(AC$3&gt;(A23taxstdlife+$E775),((Input!$N$165+Input!$N$131)*$N$7)-SUM($N775:AB775),((Input!$N$165+Input!$N$131)*$N$7)/A23taxstdlife))</f>
        <v>0</v>
      </c>
      <c r="AD775" s="164">
        <f>IF(A23taxstdlife="n/a","n/a",IF(AD$3&gt;(A23taxstdlife+$E775),((Input!$N$165+Input!$N$131)*$N$7)-SUM($N775:AC775),((Input!$N$165+Input!$N$131)*$N$7)/A23taxstdlife))</f>
        <v>0</v>
      </c>
      <c r="AE775" s="164">
        <f>IF(A23taxstdlife="n/a","n/a",IF(AE$3&gt;(A23taxstdlife+$E775),((Input!$N$165+Input!$N$131)*$N$7)-SUM($N775:AD775),((Input!$N$165+Input!$N$131)*$N$7)/A23taxstdlife))</f>
        <v>0</v>
      </c>
      <c r="AF775" s="164">
        <f>IF(A23taxstdlife="n/a","n/a",IF(AF$3&gt;(A23taxstdlife+$E775),((Input!$N$165+Input!$N$131)*$N$7)-SUM($N775:AE775),((Input!$N$165+Input!$N$131)*$N$7)/A23taxstdlife))</f>
        <v>0</v>
      </c>
      <c r="AG775" s="164">
        <f>IF(A23taxstdlife="n/a","n/a",IF(AG$3&gt;(A23taxstdlife+$E775),((Input!$N$165+Input!$N$131)*$N$7)-SUM($N775:AF775),((Input!$N$165+Input!$N$131)*$N$7)/A23taxstdlife))</f>
        <v>0</v>
      </c>
      <c r="AH775" s="164">
        <f>IF(A23taxstdlife="n/a","n/a",IF(AH$3&gt;(A23taxstdlife+$E775),((Input!$N$165+Input!$N$131)*$N$7)-SUM($N775:AG775),((Input!$N$165+Input!$N$131)*$N$7)/A23taxstdlife))</f>
        <v>0</v>
      </c>
      <c r="AI775" s="164">
        <f>IF(A23taxstdlife="n/a","n/a",IF(AI$3&gt;(A23taxstdlife+$E775),((Input!$N$165+Input!$N$131)*$N$7)-SUM($N775:AH775),((Input!$N$165+Input!$N$131)*$N$7)/A23taxstdlife))</f>
        <v>0</v>
      </c>
      <c r="AJ775" s="164">
        <f>IF(A23taxstdlife="n/a","n/a",IF(AJ$3&gt;(A23taxstdlife+$E775),((Input!$N$165+Input!$N$131)*$N$7)-SUM($N775:AI775),((Input!$N$165+Input!$N$131)*$N$7)/A23taxstdlife))</f>
        <v>0</v>
      </c>
      <c r="AK775" s="164">
        <f>IF(A23taxstdlife="n/a","n/a",IF(AK$3&gt;(A23taxstdlife+$E775),((Input!$N$165+Input!$N$131)*$N$7)-SUM($N775:AJ775),((Input!$N$165+Input!$N$131)*$N$7)/A23taxstdlife))</f>
        <v>0</v>
      </c>
      <c r="AL775" s="164">
        <f>IF(A23taxstdlife="n/a","n/a",IF(AL$3&gt;(A23taxstdlife+$E775),((Input!$N$165+Input!$N$131)*$N$7)-SUM($N775:AK775),((Input!$N$165+Input!$N$131)*$N$7)/A23taxstdlife))</f>
        <v>0</v>
      </c>
      <c r="AM775" s="164">
        <f>IF(A23taxstdlife="n/a","n/a",IF(AM$3&gt;(A23taxstdlife+$E775),((Input!$N$165+Input!$N$131)*$N$7)-SUM($N775:AL775),((Input!$N$165+Input!$N$131)*$N$7)/A23taxstdlife))</f>
        <v>0</v>
      </c>
      <c r="AN775" s="164">
        <f>IF(A23taxstdlife="n/a","n/a",IF(AN$3&gt;(A23taxstdlife+$E775),((Input!$N$165+Input!$N$131)*$N$7)-SUM($N775:AM775),((Input!$N$165+Input!$N$131)*$N$7)/A23taxstdlife))</f>
        <v>0</v>
      </c>
      <c r="AO775" s="164">
        <f>IF(A23taxstdlife="n/a","n/a",IF(AO$3&gt;(A23taxstdlife+$E775),((Input!$N$165+Input!$N$131)*$N$7)-SUM($N775:AN775),((Input!$N$165+Input!$N$131)*$N$7)/A23taxstdlife))</f>
        <v>0</v>
      </c>
      <c r="AP775" s="164">
        <f>IF(A23taxstdlife="n/a","n/a",IF(AP$3&gt;(A23taxstdlife+$E775),((Input!$N$165+Input!$N$131)*$N$7)-SUM($N775:AO775),((Input!$N$165+Input!$N$131)*$N$7)/A23taxstdlife))</f>
        <v>0</v>
      </c>
      <c r="AQ775" s="164">
        <f>IF(A23taxstdlife="n/a","n/a",IF(AQ$3&gt;(A23taxstdlife+$E775),((Input!$N$165+Input!$N$131)*$N$7)-SUM($N775:AP775),((Input!$N$165+Input!$N$131)*$N$7)/A23taxstdlife))</f>
        <v>0</v>
      </c>
      <c r="AR775" s="164">
        <f>IF(A23taxstdlife="n/a","n/a",IF(AR$3&gt;(A23taxstdlife+$E775),((Input!$N$165+Input!$N$131)*$N$7)-SUM($N775:AQ775),((Input!$N$165+Input!$N$131)*$N$7)/A23taxstdlife))</f>
        <v>0</v>
      </c>
      <c r="AS775" s="164">
        <f>IF(A23taxstdlife="n/a","n/a",IF(AS$3&gt;(A23taxstdlife+$E775),((Input!$N$165+Input!$N$131)*$N$7)-SUM($N775:AR775),((Input!$N$165+Input!$N$131)*$N$7)/A23taxstdlife))</f>
        <v>0</v>
      </c>
      <c r="AT775" s="164">
        <f>IF(A23taxstdlife="n/a","n/a",IF(AT$3&gt;(A23taxstdlife+$E775),((Input!$N$165+Input!$N$131)*$N$7)-SUM($N775:AS775),((Input!$N$165+Input!$N$131)*$N$7)/A23taxstdlife))</f>
        <v>0</v>
      </c>
      <c r="AU775" s="164">
        <f>IF(A23taxstdlife="n/a","n/a",IF(AU$3&gt;(A23taxstdlife+$E775),((Input!$N$165+Input!$N$131)*$N$7)-SUM($N775:AT775),((Input!$N$165+Input!$N$131)*$N$7)/A23taxstdlife))</f>
        <v>0</v>
      </c>
      <c r="AV775" s="164">
        <f>IF(A23taxstdlife="n/a","n/a",IF(AV$3&gt;(A23taxstdlife+$E775),((Input!$N$165+Input!$N$131)*$N$7)-SUM($N775:AU775),((Input!$N$165+Input!$N$131)*$N$7)/A23taxstdlife))</f>
        <v>0</v>
      </c>
      <c r="AW775" s="164">
        <f>IF(A23taxstdlife="n/a","n/a",IF(AW$3&gt;(A23taxstdlife+$E775),((Input!$N$165+Input!$N$131)*$N$7)-SUM($N775:AV775),((Input!$N$165+Input!$N$131)*$N$7)/A23taxstdlife))</f>
        <v>0</v>
      </c>
      <c r="AX775" s="164">
        <f>IF(A23taxstdlife="n/a","n/a",IF(AX$3&gt;(A23taxstdlife+$E775),((Input!$N$165+Input!$N$131)*$N$7)-SUM($N775:AW775),((Input!$N$165+Input!$N$131)*$N$7)/A23taxstdlife))</f>
        <v>0</v>
      </c>
      <c r="AY775" s="164">
        <f>IF(A23taxstdlife="n/a","n/a",IF(AY$3&gt;(A23taxstdlife+$E775),((Input!$N$165+Input!$N$131)*$N$7)-SUM($N775:AX775),((Input!$N$165+Input!$N$131)*$N$7)/A23taxstdlife))</f>
        <v>0</v>
      </c>
      <c r="AZ775" s="164">
        <f>IF(A23taxstdlife="n/a","n/a",IF(AZ$3&gt;(A23taxstdlife+$E775),((Input!$N$165+Input!$N$131)*$N$7)-SUM($N775:AY775),((Input!$N$165+Input!$N$131)*$N$7)/A23taxstdlife))</f>
        <v>0</v>
      </c>
      <c r="BA775" s="164">
        <f>IF(A23taxstdlife="n/a","n/a",IF(BA$3&gt;(A23taxstdlife+$E775),((Input!$N$165+Input!$N$131)*$N$7)-SUM($N775:AZ775),((Input!$N$165+Input!$N$131)*$N$7)/A23taxstdlife))</f>
        <v>0</v>
      </c>
      <c r="BB775" s="164">
        <f>IF(A23taxstdlife="n/a","n/a",IF(BB$3&gt;(A23taxstdlife+$E775),((Input!$N$165+Input!$N$131)*$N$7)-SUM($N775:BA775),((Input!$N$165+Input!$N$131)*$N$7)/A23taxstdlife))</f>
        <v>0</v>
      </c>
      <c r="BC775" s="164">
        <f>IF(A23taxstdlife="n/a","n/a",IF(BC$3&gt;(A23taxstdlife+$E775),((Input!$N$165+Input!$N$131)*$N$7)-SUM($N775:BB775),((Input!$N$165+Input!$N$131)*$N$7)/A23taxstdlife))</f>
        <v>0</v>
      </c>
      <c r="BD775" s="164">
        <f>IF(A23taxstdlife="n/a","n/a",IF(BD$3&gt;(A23taxstdlife+$E775),((Input!$N$165+Input!$N$131)*$N$7)-SUM($N775:BC775),((Input!$N$165+Input!$N$131)*$N$7)/A23taxstdlife))</f>
        <v>0</v>
      </c>
      <c r="BE775" s="164">
        <f>IF(A23taxstdlife="n/a","n/a",IF(BE$3&gt;(A23taxstdlife+$E775),((Input!$N$165+Input!$N$131)*$N$7)-SUM($N775:BD775),((Input!$N$165+Input!$N$131)*$N$7)/A23taxstdlife))</f>
        <v>0</v>
      </c>
      <c r="BF775" s="164">
        <f>IF(A23taxstdlife="n/a","n/a",IF(BF$3&gt;(A23taxstdlife+$E775),((Input!$N$165+Input!$N$131)*$N$7)-SUM($N775:BE775),((Input!$N$165+Input!$N$131)*$N$7)/A23taxstdlife))</f>
        <v>0</v>
      </c>
      <c r="BG775" s="164">
        <f>IF(A23taxstdlife="n/a","n/a",IF(BG$3&gt;(A23taxstdlife+$E775),((Input!$N$165+Input!$N$131)*$N$7)-SUM($N775:BF775),((Input!$N$165+Input!$N$131)*$N$7)/A23taxstdlife))</f>
        <v>0</v>
      </c>
      <c r="BH775" s="164">
        <f>IF(A23taxstdlife="n/a","n/a",IF(BH$3&gt;(A23taxstdlife+$E775),((Input!$N$165+Input!$N$131)*$N$7)-SUM($N775:BG775),((Input!$N$165+Input!$N$131)*$N$7)/A23taxstdlife))</f>
        <v>0</v>
      </c>
      <c r="BI775" s="164">
        <f>IF(A23taxstdlife="n/a","n/a",IF(BI$3&gt;(A23taxstdlife+$E775),((Input!$N$165+Input!$N$131)*$N$7)-SUM($N775:BH775),((Input!$N$165+Input!$N$131)*$N$7)/A23taxstdlife))</f>
        <v>0</v>
      </c>
      <c r="BJ775" s="18"/>
      <c r="BK775" s="18"/>
      <c r="BL775"/>
      <c r="BM775"/>
      <c r="BN775"/>
      <c r="BO775"/>
      <c r="BP775"/>
      <c r="BQ775"/>
      <c r="BR775"/>
      <c r="BS775"/>
      <c r="BT775"/>
      <c r="BU775"/>
      <c r="BV775"/>
      <c r="BW775"/>
      <c r="BX775"/>
      <c r="BY775"/>
      <c r="BZ775"/>
      <c r="CA775"/>
      <c r="CB775"/>
      <c r="CC775"/>
      <c r="CD775"/>
      <c r="CE775"/>
      <c r="CF775"/>
      <c r="CG775"/>
      <c r="CH775"/>
      <c r="CI775"/>
      <c r="CJ775"/>
      <c r="CK775"/>
      <c r="CL775"/>
      <c r="CM775"/>
      <c r="CN775"/>
      <c r="CO775"/>
      <c r="CP775"/>
      <c r="CQ775"/>
      <c r="CR775"/>
      <c r="CS775"/>
      <c r="CT775"/>
      <c r="CU775"/>
      <c r="CV775"/>
      <c r="CW775"/>
      <c r="CX775"/>
      <c r="CY775"/>
      <c r="CZ775"/>
      <c r="DA775"/>
      <c r="DB775"/>
      <c r="DC775"/>
      <c r="DD775"/>
      <c r="DE775"/>
      <c r="DF775"/>
      <c r="DG775"/>
      <c r="DH775"/>
      <c r="DI775"/>
      <c r="DJ775"/>
      <c r="DK775"/>
      <c r="DL775"/>
      <c r="DM775"/>
      <c r="DN775"/>
      <c r="DO775"/>
      <c r="DP775"/>
      <c r="DQ775"/>
      <c r="DR775"/>
      <c r="DS775"/>
      <c r="DT775"/>
      <c r="DU775"/>
      <c r="DV775"/>
      <c r="DW775"/>
      <c r="DX775"/>
      <c r="DY775"/>
      <c r="DZ775"/>
      <c r="EA775"/>
      <c r="EB775"/>
      <c r="EC775"/>
      <c r="ED775"/>
      <c r="EE775"/>
      <c r="EF775"/>
      <c r="EG775"/>
      <c r="EH775"/>
      <c r="EI775"/>
      <c r="EJ775"/>
      <c r="EK775"/>
      <c r="EL775"/>
      <c r="EM775"/>
      <c r="EN775"/>
      <c r="EO775"/>
      <c r="EP775"/>
      <c r="EQ775"/>
      <c r="ER775"/>
      <c r="ES775"/>
      <c r="ET775"/>
      <c r="EU775"/>
      <c r="EV775"/>
      <c r="EW775"/>
      <c r="EX775"/>
      <c r="EY775"/>
      <c r="EZ775"/>
      <c r="FA775"/>
      <c r="FB775"/>
      <c r="FC775"/>
      <c r="FD775"/>
      <c r="FE775"/>
      <c r="FF775"/>
      <c r="FG775"/>
      <c r="FH775"/>
      <c r="FI775"/>
      <c r="FJ775"/>
      <c r="FK775"/>
      <c r="FL775"/>
      <c r="FM775"/>
      <c r="FN775"/>
      <c r="FO775"/>
      <c r="FP775"/>
      <c r="FQ775"/>
      <c r="FR775"/>
      <c r="FS775"/>
      <c r="FT775"/>
      <c r="FU775"/>
      <c r="FV775"/>
      <c r="FW775"/>
      <c r="FX775"/>
      <c r="FY775"/>
      <c r="FZ775"/>
      <c r="GA775"/>
      <c r="GB775"/>
      <c r="GC775"/>
      <c r="GD775"/>
      <c r="GE775"/>
      <c r="GF775"/>
      <c r="GG775"/>
      <c r="GH775"/>
      <c r="GI775"/>
      <c r="GJ775"/>
      <c r="GK775"/>
      <c r="GL775"/>
      <c r="GM775"/>
      <c r="GN775"/>
      <c r="GO775"/>
      <c r="GP775"/>
      <c r="GQ775"/>
      <c r="GR775"/>
      <c r="GS775"/>
      <c r="GT775"/>
      <c r="GU775"/>
      <c r="GV775"/>
      <c r="GW775"/>
      <c r="GX775"/>
      <c r="GY775"/>
      <c r="GZ775"/>
      <c r="HA775"/>
      <c r="HB775"/>
      <c r="HC775"/>
      <c r="HD775"/>
      <c r="HE775"/>
      <c r="HF775"/>
      <c r="HG775"/>
      <c r="HH775"/>
      <c r="HI775"/>
      <c r="HJ775"/>
      <c r="HK775"/>
      <c r="HL775"/>
      <c r="HM775"/>
      <c r="HN775"/>
      <c r="HO775"/>
      <c r="HP775"/>
      <c r="HQ775"/>
      <c r="HR775"/>
      <c r="HS775"/>
      <c r="HT775"/>
      <c r="HU775"/>
      <c r="HV775"/>
      <c r="HW775"/>
      <c r="HX775"/>
      <c r="HY775"/>
      <c r="HZ775"/>
      <c r="IA775"/>
      <c r="IB775"/>
      <c r="IC775"/>
      <c r="ID775"/>
      <c r="IE775"/>
      <c r="IF775"/>
      <c r="IG775"/>
      <c r="IH775"/>
      <c r="II775"/>
      <c r="IJ775"/>
      <c r="IK775"/>
      <c r="IL775"/>
      <c r="IM775"/>
      <c r="IN775"/>
      <c r="IO775"/>
      <c r="IP775"/>
      <c r="IQ775"/>
      <c r="IR775"/>
      <c r="IS775"/>
      <c r="IT775"/>
      <c r="IU775"/>
      <c r="IV775"/>
    </row>
    <row r="776" spans="1:256" s="5" customFormat="1" hidden="1" outlineLevel="2" x14ac:dyDescent="0.2">
      <c r="A776" s="18"/>
      <c r="B776" s="18"/>
      <c r="C776" s="36"/>
      <c r="D776" s="485"/>
      <c r="E776" s="283">
        <v>9</v>
      </c>
      <c r="F776" s="38"/>
      <c r="G776" s="306"/>
      <c r="H776" s="308"/>
      <c r="I776" s="308"/>
      <c r="J776" s="308"/>
      <c r="K776" s="308"/>
      <c r="L776" s="308"/>
      <c r="M776" s="308"/>
      <c r="N776" s="308"/>
      <c r="O776" s="307"/>
      <c r="P776" s="164">
        <f>IF(A23taxstdlife="n/a","n/a",IF(P$3&gt;(A23taxstdlife+$E776),((Input!$O$165+Input!$O$131)*$O$7)-SUM($O776:O776),((Input!$O$165+Input!$O$131)*$O$7)/A23taxstdlife))</f>
        <v>0</v>
      </c>
      <c r="Q776" s="164">
        <f>IF(A23taxstdlife="n/a","n/a",IF(Q$3&gt;(A23taxstdlife+$E776),((Input!$O$165+Input!$O$131)*$O$7)-SUM($O776:P776),((Input!$O$165+Input!$O$131)*$O$7)/A23taxstdlife))</f>
        <v>0</v>
      </c>
      <c r="R776" s="164">
        <f>IF(A23taxstdlife="n/a","n/a",IF(R$3&gt;(A23taxstdlife+$E776),((Input!$O$165+Input!$O$131)*$O$7)-SUM($O776:Q776),((Input!$O$165+Input!$O$131)*$O$7)/A23taxstdlife))</f>
        <v>0</v>
      </c>
      <c r="S776" s="164">
        <f>IF(A23taxstdlife="n/a","n/a",IF(S$3&gt;(A23taxstdlife+$E776),((Input!$O$165+Input!$O$131)*$O$7)-SUM($O776:R776),((Input!$O$165+Input!$O$131)*$O$7)/A23taxstdlife))</f>
        <v>0</v>
      </c>
      <c r="T776" s="164">
        <f>IF(A23taxstdlife="n/a","n/a",IF(T$3&gt;(A23taxstdlife+$E776),((Input!$O$165+Input!$O$131)*$O$7)-SUM($O776:S776),((Input!$O$165+Input!$O$131)*$O$7)/A23taxstdlife))</f>
        <v>0</v>
      </c>
      <c r="U776" s="164">
        <f>IF(A23taxstdlife="n/a","n/a",IF(U$3&gt;(A23taxstdlife+$E776),((Input!$O$165+Input!$O$131)*$O$7)-SUM($O776:T776),((Input!$O$165+Input!$O$131)*$O$7)/A23taxstdlife))</f>
        <v>0</v>
      </c>
      <c r="V776" s="164">
        <f>IF(A23taxstdlife="n/a","n/a",IF(V$3&gt;(A23taxstdlife+$E776),((Input!$O$165+Input!$O$131)*$O$7)-SUM($O776:U776),((Input!$O$165+Input!$O$131)*$O$7)/A23taxstdlife))</f>
        <v>0</v>
      </c>
      <c r="W776" s="164">
        <f>IF(A23taxstdlife="n/a","n/a",IF(W$3&gt;(A23taxstdlife+$E776),((Input!$O$165+Input!$O$131)*$O$7)-SUM($O776:V776),((Input!$O$165+Input!$O$131)*$O$7)/A23taxstdlife))</f>
        <v>0</v>
      </c>
      <c r="X776" s="164">
        <f>IF(A23taxstdlife="n/a","n/a",IF(X$3&gt;(A23taxstdlife+$E776),((Input!$O$165+Input!$O$131)*$O$7)-SUM($O776:W776),((Input!$O$165+Input!$O$131)*$O$7)/A23taxstdlife))</f>
        <v>0</v>
      </c>
      <c r="Y776" s="164">
        <f>IF(A23taxstdlife="n/a","n/a",IF(Y$3&gt;(A23taxstdlife+$E776),((Input!$O$165+Input!$O$131)*$O$7)-SUM($O776:X776),((Input!$O$165+Input!$O$131)*$O$7)/A23taxstdlife))</f>
        <v>0</v>
      </c>
      <c r="Z776" s="164">
        <f>IF(A23taxstdlife="n/a","n/a",IF(Z$3&gt;(A23taxstdlife+$E776),((Input!$O$165+Input!$O$131)*$O$7)-SUM($O776:Y776),((Input!$O$165+Input!$O$131)*$O$7)/A23taxstdlife))</f>
        <v>0</v>
      </c>
      <c r="AA776" s="164">
        <f>IF(A23taxstdlife="n/a","n/a",IF(AA$3&gt;(A23taxstdlife+$E776),((Input!$O$165+Input!$O$131)*$O$7)-SUM($O776:Z776),((Input!$O$165+Input!$O$131)*$O$7)/A23taxstdlife))</f>
        <v>0</v>
      </c>
      <c r="AB776" s="164">
        <f>IF(A23taxstdlife="n/a","n/a",IF(AB$3&gt;(A23taxstdlife+$E776),((Input!$O$165+Input!$O$131)*$O$7)-SUM($O776:AA776),((Input!$O$165+Input!$O$131)*$O$7)/A23taxstdlife))</f>
        <v>0</v>
      </c>
      <c r="AC776" s="164">
        <f>IF(A23taxstdlife="n/a","n/a",IF(AC$3&gt;(A23taxstdlife+$E776),((Input!$O$165+Input!$O$131)*$O$7)-SUM($O776:AB776),((Input!$O$165+Input!$O$131)*$O$7)/A23taxstdlife))</f>
        <v>0</v>
      </c>
      <c r="AD776" s="164">
        <f>IF(A23taxstdlife="n/a","n/a",IF(AD$3&gt;(A23taxstdlife+$E776),((Input!$O$165+Input!$O$131)*$O$7)-SUM($O776:AC776),((Input!$O$165+Input!$O$131)*$O$7)/A23taxstdlife))</f>
        <v>0</v>
      </c>
      <c r="AE776" s="164">
        <f>IF(A23taxstdlife="n/a","n/a",IF(AE$3&gt;(A23taxstdlife+$E776),((Input!$O$165+Input!$O$131)*$O$7)-SUM($O776:AD776),((Input!$O$165+Input!$O$131)*$O$7)/A23taxstdlife))</f>
        <v>0</v>
      </c>
      <c r="AF776" s="164">
        <f>IF(A23taxstdlife="n/a","n/a",IF(AF$3&gt;(A23taxstdlife+$E776),((Input!$O$165+Input!$O$131)*$O$7)-SUM($O776:AE776),((Input!$O$165+Input!$O$131)*$O$7)/A23taxstdlife))</f>
        <v>0</v>
      </c>
      <c r="AG776" s="164">
        <f>IF(A23taxstdlife="n/a","n/a",IF(AG$3&gt;(A23taxstdlife+$E776),((Input!$O$165+Input!$O$131)*$O$7)-SUM($O776:AF776),((Input!$O$165+Input!$O$131)*$O$7)/A23taxstdlife))</f>
        <v>0</v>
      </c>
      <c r="AH776" s="164">
        <f>IF(A23taxstdlife="n/a","n/a",IF(AH$3&gt;(A23taxstdlife+$E776),((Input!$O$165+Input!$O$131)*$O$7)-SUM($O776:AG776),((Input!$O$165+Input!$O$131)*$O$7)/A23taxstdlife))</f>
        <v>0</v>
      </c>
      <c r="AI776" s="164">
        <f>IF(A23taxstdlife="n/a","n/a",IF(AI$3&gt;(A23taxstdlife+$E776),((Input!$O$165+Input!$O$131)*$O$7)-SUM($O776:AH776),((Input!$O$165+Input!$O$131)*$O$7)/A23taxstdlife))</f>
        <v>0</v>
      </c>
      <c r="AJ776" s="164">
        <f>IF(A23taxstdlife="n/a","n/a",IF(AJ$3&gt;(A23taxstdlife+$E776),((Input!$O$165+Input!$O$131)*$O$7)-SUM($O776:AI776),((Input!$O$165+Input!$O$131)*$O$7)/A23taxstdlife))</f>
        <v>0</v>
      </c>
      <c r="AK776" s="164">
        <f>IF(A23taxstdlife="n/a","n/a",IF(AK$3&gt;(A23taxstdlife+$E776),((Input!$O$165+Input!$O$131)*$O$7)-SUM($O776:AJ776),((Input!$O$165+Input!$O$131)*$O$7)/A23taxstdlife))</f>
        <v>0</v>
      </c>
      <c r="AL776" s="164">
        <f>IF(A23taxstdlife="n/a","n/a",IF(AL$3&gt;(A23taxstdlife+$E776),((Input!$O$165+Input!$O$131)*$O$7)-SUM($O776:AK776),((Input!$O$165+Input!$O$131)*$O$7)/A23taxstdlife))</f>
        <v>0</v>
      </c>
      <c r="AM776" s="164">
        <f>IF(A23taxstdlife="n/a","n/a",IF(AM$3&gt;(A23taxstdlife+$E776),((Input!$O$165+Input!$O$131)*$O$7)-SUM($O776:AL776),((Input!$O$165+Input!$O$131)*$O$7)/A23taxstdlife))</f>
        <v>0</v>
      </c>
      <c r="AN776" s="164">
        <f>IF(A23taxstdlife="n/a","n/a",IF(AN$3&gt;(A23taxstdlife+$E776),((Input!$O$165+Input!$O$131)*$O$7)-SUM($O776:AM776),((Input!$O$165+Input!$O$131)*$O$7)/A23taxstdlife))</f>
        <v>0</v>
      </c>
      <c r="AO776" s="164">
        <f>IF(A23taxstdlife="n/a","n/a",IF(AO$3&gt;(A23taxstdlife+$E776),((Input!$O$165+Input!$O$131)*$O$7)-SUM($O776:AN776),((Input!$O$165+Input!$O$131)*$O$7)/A23taxstdlife))</f>
        <v>0</v>
      </c>
      <c r="AP776" s="164">
        <f>IF(A23taxstdlife="n/a","n/a",IF(AP$3&gt;(A23taxstdlife+$E776),((Input!$O$165+Input!$O$131)*$O$7)-SUM($O776:AO776),((Input!$O$165+Input!$O$131)*$O$7)/A23taxstdlife))</f>
        <v>0</v>
      </c>
      <c r="AQ776" s="164">
        <f>IF(A23taxstdlife="n/a","n/a",IF(AQ$3&gt;(A23taxstdlife+$E776),((Input!$O$165+Input!$O$131)*$O$7)-SUM($O776:AP776),((Input!$O$165+Input!$O$131)*$O$7)/A23taxstdlife))</f>
        <v>0</v>
      </c>
      <c r="AR776" s="164">
        <f>IF(A23taxstdlife="n/a","n/a",IF(AR$3&gt;(A23taxstdlife+$E776),((Input!$O$165+Input!$O$131)*$O$7)-SUM($O776:AQ776),((Input!$O$165+Input!$O$131)*$O$7)/A23taxstdlife))</f>
        <v>0</v>
      </c>
      <c r="AS776" s="164">
        <f>IF(A23taxstdlife="n/a","n/a",IF(AS$3&gt;(A23taxstdlife+$E776),((Input!$O$165+Input!$O$131)*$O$7)-SUM($O776:AR776),((Input!$O$165+Input!$O$131)*$O$7)/A23taxstdlife))</f>
        <v>0</v>
      </c>
      <c r="AT776" s="164">
        <f>IF(A23taxstdlife="n/a","n/a",IF(AT$3&gt;(A23taxstdlife+$E776),((Input!$O$165+Input!$O$131)*$O$7)-SUM($O776:AS776),((Input!$O$165+Input!$O$131)*$O$7)/A23taxstdlife))</f>
        <v>0</v>
      </c>
      <c r="AU776" s="164">
        <f>IF(A23taxstdlife="n/a","n/a",IF(AU$3&gt;(A23taxstdlife+$E776),((Input!$O$165+Input!$O$131)*$O$7)-SUM($O776:AT776),((Input!$O$165+Input!$O$131)*$O$7)/A23taxstdlife))</f>
        <v>0</v>
      </c>
      <c r="AV776" s="164">
        <f>IF(A23taxstdlife="n/a","n/a",IF(AV$3&gt;(A23taxstdlife+$E776),((Input!$O$165+Input!$O$131)*$O$7)-SUM($O776:AU776),((Input!$O$165+Input!$O$131)*$O$7)/A23taxstdlife))</f>
        <v>0</v>
      </c>
      <c r="AW776" s="164">
        <f>IF(A23taxstdlife="n/a","n/a",IF(AW$3&gt;(A23taxstdlife+$E776),((Input!$O$165+Input!$O$131)*$O$7)-SUM($O776:AV776),((Input!$O$165+Input!$O$131)*$O$7)/A23taxstdlife))</f>
        <v>0</v>
      </c>
      <c r="AX776" s="164">
        <f>IF(A23taxstdlife="n/a","n/a",IF(AX$3&gt;(A23taxstdlife+$E776),((Input!$O$165+Input!$O$131)*$O$7)-SUM($O776:AW776),((Input!$O$165+Input!$O$131)*$O$7)/A23taxstdlife))</f>
        <v>0</v>
      </c>
      <c r="AY776" s="164">
        <f>IF(A23taxstdlife="n/a","n/a",IF(AY$3&gt;(A23taxstdlife+$E776),((Input!$O$165+Input!$O$131)*$O$7)-SUM($O776:AX776),((Input!$O$165+Input!$O$131)*$O$7)/A23taxstdlife))</f>
        <v>0</v>
      </c>
      <c r="AZ776" s="164">
        <f>IF(A23taxstdlife="n/a","n/a",IF(AZ$3&gt;(A23taxstdlife+$E776),((Input!$O$165+Input!$O$131)*$O$7)-SUM($O776:AY776),((Input!$O$165+Input!$O$131)*$O$7)/A23taxstdlife))</f>
        <v>0</v>
      </c>
      <c r="BA776" s="164">
        <f>IF(A23taxstdlife="n/a","n/a",IF(BA$3&gt;(A23taxstdlife+$E776),((Input!$O$165+Input!$O$131)*$O$7)-SUM($O776:AZ776),((Input!$O$165+Input!$O$131)*$O$7)/A23taxstdlife))</f>
        <v>0</v>
      </c>
      <c r="BB776" s="164">
        <f>IF(A23taxstdlife="n/a","n/a",IF(BB$3&gt;(A23taxstdlife+$E776),((Input!$O$165+Input!$O$131)*$O$7)-SUM($O776:BA776),((Input!$O$165+Input!$O$131)*$O$7)/A23taxstdlife))</f>
        <v>0</v>
      </c>
      <c r="BC776" s="164">
        <f>IF(A23taxstdlife="n/a","n/a",IF(BC$3&gt;(A23taxstdlife+$E776),((Input!$O$165+Input!$O$131)*$O$7)-SUM($O776:BB776),((Input!$O$165+Input!$O$131)*$O$7)/A23taxstdlife))</f>
        <v>0</v>
      </c>
      <c r="BD776" s="164">
        <f>IF(A23taxstdlife="n/a","n/a",IF(BD$3&gt;(A23taxstdlife+$E776),((Input!$O$165+Input!$O$131)*$O$7)-SUM($O776:BC776),((Input!$O$165+Input!$O$131)*$O$7)/A23taxstdlife))</f>
        <v>0</v>
      </c>
      <c r="BE776" s="164">
        <f>IF(A23taxstdlife="n/a","n/a",IF(BE$3&gt;(A23taxstdlife+$E776),((Input!$O$165+Input!$O$131)*$O$7)-SUM($O776:BD776),((Input!$O$165+Input!$O$131)*$O$7)/A23taxstdlife))</f>
        <v>0</v>
      </c>
      <c r="BF776" s="164">
        <f>IF(A23taxstdlife="n/a","n/a",IF(BF$3&gt;(A23taxstdlife+$E776),((Input!$O$165+Input!$O$131)*$O$7)-SUM($O776:BE776),((Input!$O$165+Input!$O$131)*$O$7)/A23taxstdlife))</f>
        <v>0</v>
      </c>
      <c r="BG776" s="164">
        <f>IF(A23taxstdlife="n/a","n/a",IF(BG$3&gt;(A23taxstdlife+$E776),((Input!$O$165+Input!$O$131)*$O$7)-SUM($O776:BF776),((Input!$O$165+Input!$O$131)*$O$7)/A23taxstdlife))</f>
        <v>0</v>
      </c>
      <c r="BH776" s="164">
        <f>IF(A23taxstdlife="n/a","n/a",IF(BH$3&gt;(A23taxstdlife+$E776),((Input!$O$165+Input!$O$131)*$O$7)-SUM($O776:BG776),((Input!$O$165+Input!$O$131)*$O$7)/A23taxstdlife))</f>
        <v>0</v>
      </c>
      <c r="BI776" s="164">
        <f>IF(A23taxstdlife="n/a","n/a",IF(BI$3&gt;(A23taxstdlife+$E776),((Input!$O$165+Input!$O$131)*$O$7)-SUM($O776:BH776),((Input!$O$165+Input!$O$131)*$O$7)/A23taxstdlife))</f>
        <v>0</v>
      </c>
      <c r="BJ776" s="18"/>
      <c r="BK776" s="18"/>
      <c r="BL776"/>
      <c r="BM776"/>
      <c r="BN776"/>
      <c r="BO776"/>
      <c r="BP776"/>
      <c r="BQ776"/>
      <c r="BR776"/>
      <c r="BS776"/>
      <c r="BT776"/>
      <c r="BU776"/>
      <c r="BV776"/>
      <c r="BW776"/>
      <c r="BX776"/>
      <c r="BY776"/>
      <c r="BZ776"/>
      <c r="CA776"/>
      <c r="CB776"/>
      <c r="CC776"/>
      <c r="CD776"/>
      <c r="CE776"/>
      <c r="CF776"/>
      <c r="CG776"/>
      <c r="CH776"/>
      <c r="CI776"/>
      <c r="CJ776"/>
      <c r="CK776"/>
      <c r="CL776"/>
      <c r="CM776"/>
      <c r="CN776"/>
      <c r="CO776"/>
      <c r="CP776"/>
      <c r="CQ776"/>
      <c r="CR776"/>
      <c r="CS776"/>
      <c r="CT776"/>
      <c r="CU776"/>
      <c r="CV776"/>
      <c r="CW776"/>
      <c r="CX776"/>
      <c r="CY776"/>
      <c r="CZ776"/>
      <c r="DA776"/>
      <c r="DB776"/>
      <c r="DC776"/>
      <c r="DD776"/>
      <c r="DE776"/>
      <c r="DF776"/>
      <c r="DG776"/>
      <c r="DH776"/>
      <c r="DI776"/>
      <c r="DJ776"/>
      <c r="DK776"/>
      <c r="DL776"/>
      <c r="DM776"/>
      <c r="DN776"/>
      <c r="DO776"/>
      <c r="DP776"/>
      <c r="DQ776"/>
      <c r="DR776"/>
      <c r="DS776"/>
      <c r="DT776"/>
      <c r="DU776"/>
      <c r="DV776"/>
      <c r="DW776"/>
      <c r="DX776"/>
      <c r="DY776"/>
      <c r="DZ776"/>
      <c r="EA776"/>
      <c r="EB776"/>
      <c r="EC776"/>
      <c r="ED776"/>
      <c r="EE776"/>
      <c r="EF776"/>
      <c r="EG776"/>
      <c r="EH776"/>
      <c r="EI776"/>
      <c r="EJ776"/>
      <c r="EK776"/>
      <c r="EL776"/>
      <c r="EM776"/>
      <c r="EN776"/>
      <c r="EO776"/>
      <c r="EP776"/>
      <c r="EQ776"/>
      <c r="ER776"/>
      <c r="ES776"/>
      <c r="ET776"/>
      <c r="EU776"/>
      <c r="EV776"/>
      <c r="EW776"/>
      <c r="EX776"/>
      <c r="EY776"/>
      <c r="EZ776"/>
      <c r="FA776"/>
      <c r="FB776"/>
      <c r="FC776"/>
      <c r="FD776"/>
      <c r="FE776"/>
      <c r="FF776"/>
      <c r="FG776"/>
      <c r="FH776"/>
      <c r="FI776"/>
      <c r="FJ776"/>
      <c r="FK776"/>
      <c r="FL776"/>
      <c r="FM776"/>
      <c r="FN776"/>
      <c r="FO776"/>
      <c r="FP776"/>
      <c r="FQ776"/>
      <c r="FR776"/>
      <c r="FS776"/>
      <c r="FT776"/>
      <c r="FU776"/>
      <c r="FV776"/>
      <c r="FW776"/>
      <c r="FX776"/>
      <c r="FY776"/>
      <c r="FZ776"/>
      <c r="GA776"/>
      <c r="GB776"/>
      <c r="GC776"/>
      <c r="GD776"/>
      <c r="GE776"/>
      <c r="GF776"/>
      <c r="GG776"/>
      <c r="GH776"/>
      <c r="GI776"/>
      <c r="GJ776"/>
      <c r="GK776"/>
      <c r="GL776"/>
      <c r="GM776"/>
      <c r="GN776"/>
      <c r="GO776"/>
      <c r="GP776"/>
      <c r="GQ776"/>
      <c r="GR776"/>
      <c r="GS776"/>
      <c r="GT776"/>
      <c r="GU776"/>
      <c r="GV776"/>
      <c r="GW776"/>
      <c r="GX776"/>
      <c r="GY776"/>
      <c r="GZ776"/>
      <c r="HA776"/>
      <c r="HB776"/>
      <c r="HC776"/>
      <c r="HD776"/>
      <c r="HE776"/>
      <c r="HF776"/>
      <c r="HG776"/>
      <c r="HH776"/>
      <c r="HI776"/>
      <c r="HJ776"/>
      <c r="HK776"/>
      <c r="HL776"/>
      <c r="HM776"/>
      <c r="HN776"/>
      <c r="HO776"/>
      <c r="HP776"/>
      <c r="HQ776"/>
      <c r="HR776"/>
      <c r="HS776"/>
      <c r="HT776"/>
      <c r="HU776"/>
      <c r="HV776"/>
      <c r="HW776"/>
      <c r="HX776"/>
      <c r="HY776"/>
      <c r="HZ776"/>
      <c r="IA776"/>
      <c r="IB776"/>
      <c r="IC776"/>
      <c r="ID776"/>
      <c r="IE776"/>
      <c r="IF776"/>
      <c r="IG776"/>
      <c r="IH776"/>
      <c r="II776"/>
      <c r="IJ776"/>
      <c r="IK776"/>
      <c r="IL776"/>
      <c r="IM776"/>
      <c r="IN776"/>
      <c r="IO776"/>
      <c r="IP776"/>
      <c r="IQ776"/>
      <c r="IR776"/>
      <c r="IS776"/>
      <c r="IT776"/>
      <c r="IU776"/>
      <c r="IV776"/>
    </row>
    <row r="777" spans="1:256" s="5" customFormat="1" hidden="1" outlineLevel="2" x14ac:dyDescent="0.2">
      <c r="A777" s="18"/>
      <c r="B777" s="18"/>
      <c r="C777" s="36"/>
      <c r="D777" s="485"/>
      <c r="E777" s="284">
        <v>10</v>
      </c>
      <c r="F777" s="38"/>
      <c r="G777" s="306"/>
      <c r="H777" s="308"/>
      <c r="I777" s="308"/>
      <c r="J777" s="308"/>
      <c r="K777" s="308"/>
      <c r="L777" s="308"/>
      <c r="M777" s="308"/>
      <c r="N777" s="308"/>
      <c r="O777" s="308"/>
      <c r="P777" s="307"/>
      <c r="Q777" s="164">
        <f>IF(A23taxstdlife="n/a","n/a",IF(Q$3&gt;(A23taxstdlife+$E777),((Input!$P$165+Input!$P$131)*$P$7)-SUM($P777:P777),((Input!$P$165+Input!$P$131)*$P$7)/A23taxstdlife))</f>
        <v>0</v>
      </c>
      <c r="R777" s="164">
        <f>IF(A23taxstdlife="n/a","n/a",IF(R$3&gt;(A23taxstdlife+$E777),((Input!$P$165+Input!$P$131)*$P$7)-SUM($P777:Q777),((Input!$P$165+Input!$P$131)*$P$7)/A23taxstdlife))</f>
        <v>0</v>
      </c>
      <c r="S777" s="164">
        <f>IF(A23taxstdlife="n/a","n/a",IF(S$3&gt;(A23taxstdlife+$E777),((Input!$P$165+Input!$P$131)*$P$7)-SUM($P777:R777),((Input!$P$165+Input!$P$131)*$P$7)/A23taxstdlife))</f>
        <v>0</v>
      </c>
      <c r="T777" s="164">
        <f>IF(A23taxstdlife="n/a","n/a",IF(T$3&gt;(A23taxstdlife+$E777),((Input!$P$165+Input!$P$131)*$P$7)-SUM($P777:S777),((Input!$P$165+Input!$P$131)*$P$7)/A23taxstdlife))</f>
        <v>0</v>
      </c>
      <c r="U777" s="164">
        <f>IF(A23taxstdlife="n/a","n/a",IF(U$3&gt;(A23taxstdlife+$E777),((Input!$P$165+Input!$P$131)*$P$7)-SUM($P777:T777),((Input!$P$165+Input!$P$131)*$P$7)/A23taxstdlife))</f>
        <v>0</v>
      </c>
      <c r="V777" s="164">
        <f>IF(A23taxstdlife="n/a","n/a",IF(V$3&gt;(A23taxstdlife+$E777),((Input!$P$165+Input!$P$131)*$P$7)-SUM($P777:U777),((Input!$P$165+Input!$P$131)*$P$7)/A23taxstdlife))</f>
        <v>0</v>
      </c>
      <c r="W777" s="164">
        <f>IF(A23taxstdlife="n/a","n/a",IF(W$3&gt;(A23taxstdlife+$E777),((Input!$P$165+Input!$P$131)*$P$7)-SUM($P777:V777),((Input!$P$165+Input!$P$131)*$P$7)/A23taxstdlife))</f>
        <v>0</v>
      </c>
      <c r="X777" s="164">
        <f>IF(A23taxstdlife="n/a","n/a",IF(X$3&gt;(A23taxstdlife+$E777),((Input!$P$165+Input!$P$131)*$P$7)-SUM($P777:W777),((Input!$P$165+Input!$P$131)*$P$7)/A23taxstdlife))</f>
        <v>0</v>
      </c>
      <c r="Y777" s="164">
        <f>IF(A23taxstdlife="n/a","n/a",IF(Y$3&gt;(A23taxstdlife+$E777),((Input!$P$165+Input!$P$131)*$P$7)-SUM($P777:X777),((Input!$P$165+Input!$P$131)*$P$7)/A23taxstdlife))</f>
        <v>0</v>
      </c>
      <c r="Z777" s="164">
        <f>IF(A23taxstdlife="n/a","n/a",IF(Z$3&gt;(A23taxstdlife+$E777),((Input!$P$165+Input!$P$131)*$P$7)-SUM($P777:Y777),((Input!$P$165+Input!$P$131)*$P$7)/A23taxstdlife))</f>
        <v>0</v>
      </c>
      <c r="AA777" s="164">
        <f>IF(A23taxstdlife="n/a","n/a",IF(AA$3&gt;(A23taxstdlife+$E777),((Input!$P$165+Input!$P$131)*$P$7)-SUM($P777:Z777),((Input!$P$165+Input!$P$131)*$P$7)/A23taxstdlife))</f>
        <v>0</v>
      </c>
      <c r="AB777" s="164">
        <f>IF(A23taxstdlife="n/a","n/a",IF(AB$3&gt;(A23taxstdlife+$E777),((Input!$P$165+Input!$P$131)*$P$7)-SUM($P777:AA777),((Input!$P$165+Input!$P$131)*$P$7)/A23taxstdlife))</f>
        <v>0</v>
      </c>
      <c r="AC777" s="164">
        <f>IF(A23taxstdlife="n/a","n/a",IF(AC$3&gt;(A23taxstdlife+$E777),((Input!$P$165+Input!$P$131)*$P$7)-SUM($P777:AB777),((Input!$P$165+Input!$P$131)*$P$7)/A23taxstdlife))</f>
        <v>0</v>
      </c>
      <c r="AD777" s="164">
        <f>IF(A23taxstdlife="n/a","n/a",IF(AD$3&gt;(A23taxstdlife+$E777),((Input!$P$165+Input!$P$131)*$P$7)-SUM($P777:AC777),((Input!$P$165+Input!$P$131)*$P$7)/A23taxstdlife))</f>
        <v>0</v>
      </c>
      <c r="AE777" s="164">
        <f>IF(A23taxstdlife="n/a","n/a",IF(AE$3&gt;(A23taxstdlife+$E777),((Input!$P$165+Input!$P$131)*$P$7)-SUM($P777:AD777),((Input!$P$165+Input!$P$131)*$P$7)/A23taxstdlife))</f>
        <v>0</v>
      </c>
      <c r="AF777" s="164">
        <f>IF(A23taxstdlife="n/a","n/a",IF(AF$3&gt;(A23taxstdlife+$E777),((Input!$P$165+Input!$P$131)*$P$7)-SUM($P777:AE777),((Input!$P$165+Input!$P$131)*$P$7)/A23taxstdlife))</f>
        <v>0</v>
      </c>
      <c r="AG777" s="164">
        <f>IF(A23taxstdlife="n/a","n/a",IF(AG$3&gt;(A23taxstdlife+$E777),((Input!$P$165+Input!$P$131)*$P$7)-SUM($P777:AF777),((Input!$P$165+Input!$P$131)*$P$7)/A23taxstdlife))</f>
        <v>0</v>
      </c>
      <c r="AH777" s="164">
        <f>IF(A23taxstdlife="n/a","n/a",IF(AH$3&gt;(A23taxstdlife+$E777),((Input!$P$165+Input!$P$131)*$P$7)-SUM($P777:AG777),((Input!$P$165+Input!$P$131)*$P$7)/A23taxstdlife))</f>
        <v>0</v>
      </c>
      <c r="AI777" s="164">
        <f>IF(A23taxstdlife="n/a","n/a",IF(AI$3&gt;(A23taxstdlife+$E777),((Input!$P$165+Input!$P$131)*$P$7)-SUM($P777:AH777),((Input!$P$165+Input!$P$131)*$P$7)/A23taxstdlife))</f>
        <v>0</v>
      </c>
      <c r="AJ777" s="164">
        <f>IF(A23taxstdlife="n/a","n/a",IF(AJ$3&gt;(A23taxstdlife+$E777),((Input!$P$165+Input!$P$131)*$P$7)-SUM($P777:AI777),((Input!$P$165+Input!$P$131)*$P$7)/A23taxstdlife))</f>
        <v>0</v>
      </c>
      <c r="AK777" s="164">
        <f>IF(A23taxstdlife="n/a","n/a",IF(AK$3&gt;(A23taxstdlife+$E777),((Input!$P$165+Input!$P$131)*$P$7)-SUM($P777:AJ777),((Input!$P$165+Input!$P$131)*$P$7)/A23taxstdlife))</f>
        <v>0</v>
      </c>
      <c r="AL777" s="164">
        <f>IF(A23taxstdlife="n/a","n/a",IF(AL$3&gt;(A23taxstdlife+$E777),((Input!$P$165+Input!$P$131)*$P$7)-SUM($P777:AK777),((Input!$P$165+Input!$P$131)*$P$7)/A23taxstdlife))</f>
        <v>0</v>
      </c>
      <c r="AM777" s="164">
        <f>IF(A23taxstdlife="n/a","n/a",IF(AM$3&gt;(A23taxstdlife+$E777),((Input!$P$165+Input!$P$131)*$P$7)-SUM($P777:AL777),((Input!$P$165+Input!$P$131)*$P$7)/A23taxstdlife))</f>
        <v>0</v>
      </c>
      <c r="AN777" s="164">
        <f>IF(A23taxstdlife="n/a","n/a",IF(AN$3&gt;(A23taxstdlife+$E777),((Input!$P$165+Input!$P$131)*$P$7)-SUM($P777:AM777),((Input!$P$165+Input!$P$131)*$P$7)/A23taxstdlife))</f>
        <v>0</v>
      </c>
      <c r="AO777" s="164">
        <f>IF(A23taxstdlife="n/a","n/a",IF(AO$3&gt;(A23taxstdlife+$E777),((Input!$P$165+Input!$P$131)*$P$7)-SUM($P777:AN777),((Input!$P$165+Input!$P$131)*$P$7)/A23taxstdlife))</f>
        <v>0</v>
      </c>
      <c r="AP777" s="164">
        <f>IF(A23taxstdlife="n/a","n/a",IF(AP$3&gt;(A23taxstdlife+$E777),((Input!$P$165+Input!$P$131)*$P$7)-SUM($P777:AO777),((Input!$P$165+Input!$P$131)*$P$7)/A23taxstdlife))</f>
        <v>0</v>
      </c>
      <c r="AQ777" s="164">
        <f>IF(A23taxstdlife="n/a","n/a",IF(AQ$3&gt;(A23taxstdlife+$E777),((Input!$P$165+Input!$P$131)*$P$7)-SUM($P777:AP777),((Input!$P$165+Input!$P$131)*$P$7)/A23taxstdlife))</f>
        <v>0</v>
      </c>
      <c r="AR777" s="164">
        <f>IF(A23taxstdlife="n/a","n/a",IF(AR$3&gt;(A23taxstdlife+$E777),((Input!$P$165+Input!$P$131)*$P$7)-SUM($P777:AQ777),((Input!$P$165+Input!$P$131)*$P$7)/A23taxstdlife))</f>
        <v>0</v>
      </c>
      <c r="AS777" s="164">
        <f>IF(A23taxstdlife="n/a","n/a",IF(AS$3&gt;(A23taxstdlife+$E777),((Input!$P$165+Input!$P$131)*$P$7)-SUM($P777:AR777),((Input!$P$165+Input!$P$131)*$P$7)/A23taxstdlife))</f>
        <v>0</v>
      </c>
      <c r="AT777" s="164">
        <f>IF(A23taxstdlife="n/a","n/a",IF(AT$3&gt;(A23taxstdlife+$E777),((Input!$P$165+Input!$P$131)*$P$7)-SUM($P777:AS777),((Input!$P$165+Input!$P$131)*$P$7)/A23taxstdlife))</f>
        <v>0</v>
      </c>
      <c r="AU777" s="164">
        <f>IF(A23taxstdlife="n/a","n/a",IF(AU$3&gt;(A23taxstdlife+$E777),((Input!$P$165+Input!$P$131)*$P$7)-SUM($P777:AT777),((Input!$P$165+Input!$P$131)*$P$7)/A23taxstdlife))</f>
        <v>0</v>
      </c>
      <c r="AV777" s="164">
        <f>IF(A23taxstdlife="n/a","n/a",IF(AV$3&gt;(A23taxstdlife+$E777),((Input!$P$165+Input!$P$131)*$P$7)-SUM($P777:AU777),((Input!$P$165+Input!$P$131)*$P$7)/A23taxstdlife))</f>
        <v>0</v>
      </c>
      <c r="AW777" s="164">
        <f>IF(A23taxstdlife="n/a","n/a",IF(AW$3&gt;(A23taxstdlife+$E777),((Input!$P$165+Input!$P$131)*$P$7)-SUM($P777:AV777),((Input!$P$165+Input!$P$131)*$P$7)/A23taxstdlife))</f>
        <v>0</v>
      </c>
      <c r="AX777" s="164">
        <f>IF(A23taxstdlife="n/a","n/a",IF(AX$3&gt;(A23taxstdlife+$E777),((Input!$P$165+Input!$P$131)*$P$7)-SUM($P777:AW777),((Input!$P$165+Input!$P$131)*$P$7)/A23taxstdlife))</f>
        <v>0</v>
      </c>
      <c r="AY777" s="164">
        <f>IF(A23taxstdlife="n/a","n/a",IF(AY$3&gt;(A23taxstdlife+$E777),((Input!$P$165+Input!$P$131)*$P$7)-SUM($P777:AX777),((Input!$P$165+Input!$P$131)*$P$7)/A23taxstdlife))</f>
        <v>0</v>
      </c>
      <c r="AZ777" s="164">
        <f>IF(A23taxstdlife="n/a","n/a",IF(AZ$3&gt;(A23taxstdlife+$E777),((Input!$P$165+Input!$P$131)*$P$7)-SUM($P777:AY777),((Input!$P$165+Input!$P$131)*$P$7)/A23taxstdlife))</f>
        <v>0</v>
      </c>
      <c r="BA777" s="164">
        <f>IF(A23taxstdlife="n/a","n/a",IF(BA$3&gt;(A23taxstdlife+$E777),((Input!$P$165+Input!$P$131)*$P$7)-SUM($P777:AZ777),((Input!$P$165+Input!$P$131)*$P$7)/A23taxstdlife))</f>
        <v>0</v>
      </c>
      <c r="BB777" s="164">
        <f>IF(A23taxstdlife="n/a","n/a",IF(BB$3&gt;(A23taxstdlife+$E777),((Input!$P$165+Input!$P$131)*$P$7)-SUM($P777:BA777),((Input!$P$165+Input!$P$131)*$P$7)/A23taxstdlife))</f>
        <v>0</v>
      </c>
      <c r="BC777" s="164">
        <f>IF(A23taxstdlife="n/a","n/a",IF(BC$3&gt;(A23taxstdlife+$E777),((Input!$P$165+Input!$P$131)*$P$7)-SUM($P777:BB777),((Input!$P$165+Input!$P$131)*$P$7)/A23taxstdlife))</f>
        <v>0</v>
      </c>
      <c r="BD777" s="164">
        <f>IF(A23taxstdlife="n/a","n/a",IF(BD$3&gt;(A23taxstdlife+$E777),((Input!$P$165+Input!$P$131)*$P$7)-SUM($P777:BC777),((Input!$P$165+Input!$P$131)*$P$7)/A23taxstdlife))</f>
        <v>0</v>
      </c>
      <c r="BE777" s="164">
        <f>IF(A23taxstdlife="n/a","n/a",IF(BE$3&gt;(A23taxstdlife+$E777),((Input!$P$165+Input!$P$131)*$P$7)-SUM($P777:BD777),((Input!$P$165+Input!$P$131)*$P$7)/A23taxstdlife))</f>
        <v>0</v>
      </c>
      <c r="BF777" s="164">
        <f>IF(A23taxstdlife="n/a","n/a",IF(BF$3&gt;(A23taxstdlife+$E777),((Input!$P$165+Input!$P$131)*$P$7)-SUM($P777:BE777),((Input!$P$165+Input!$P$131)*$P$7)/A23taxstdlife))</f>
        <v>0</v>
      </c>
      <c r="BG777" s="164">
        <f>IF(A23taxstdlife="n/a","n/a",IF(BG$3&gt;(A23taxstdlife+$E777),((Input!$P$165+Input!$P$131)*$P$7)-SUM($P777:BF777),((Input!$P$165+Input!$P$131)*$P$7)/A23taxstdlife))</f>
        <v>0</v>
      </c>
      <c r="BH777" s="164">
        <f>IF(A23taxstdlife="n/a","n/a",IF(BH$3&gt;(A23taxstdlife+$E777),((Input!$P$165+Input!$P$131)*$P$7)-SUM($P777:BG777),((Input!$P$165+Input!$P$131)*$P$7)/A23taxstdlife))</f>
        <v>0</v>
      </c>
      <c r="BI777" s="164">
        <f>IF(A23taxstdlife="n/a","n/a",IF(BI$3&gt;(A23taxstdlife+$E777),((Input!$P$165+Input!$P$131)*$P$7)-SUM($P777:BH777),((Input!$P$165+Input!$P$131)*$P$7)/A23taxstdlife))</f>
        <v>0</v>
      </c>
      <c r="BJ777" s="18"/>
      <c r="BK777" s="18"/>
      <c r="BL777"/>
      <c r="BM777"/>
      <c r="BN777"/>
      <c r="BO777"/>
      <c r="BP777"/>
      <c r="BQ777"/>
      <c r="BR777"/>
      <c r="BS777"/>
      <c r="BT777"/>
      <c r="BU777"/>
      <c r="BV777"/>
      <c r="BW777"/>
      <c r="BX777"/>
      <c r="BY777"/>
      <c r="BZ777"/>
      <c r="CA777"/>
      <c r="CB777"/>
      <c r="CC777"/>
      <c r="CD777"/>
      <c r="CE777"/>
      <c r="CF777"/>
      <c r="CG777"/>
      <c r="CH777"/>
      <c r="CI777"/>
      <c r="CJ777"/>
      <c r="CK777"/>
      <c r="CL777"/>
      <c r="CM777"/>
      <c r="CN777"/>
      <c r="CO777"/>
      <c r="CP777"/>
      <c r="CQ777"/>
      <c r="CR777"/>
      <c r="CS777"/>
      <c r="CT777"/>
      <c r="CU777"/>
      <c r="CV777"/>
      <c r="CW777"/>
      <c r="CX777"/>
      <c r="CY777"/>
      <c r="CZ777"/>
      <c r="DA777"/>
      <c r="DB777"/>
      <c r="DC777"/>
      <c r="DD777"/>
      <c r="DE777"/>
      <c r="DF777"/>
      <c r="DG777"/>
      <c r="DH777"/>
      <c r="DI777"/>
      <c r="DJ777"/>
      <c r="DK777"/>
      <c r="DL777"/>
      <c r="DM777"/>
      <c r="DN777"/>
      <c r="DO777"/>
      <c r="DP777"/>
      <c r="DQ777"/>
      <c r="DR777"/>
      <c r="DS777"/>
      <c r="DT777"/>
      <c r="DU777"/>
      <c r="DV777"/>
      <c r="DW777"/>
      <c r="DX777"/>
      <c r="DY777"/>
      <c r="DZ777"/>
      <c r="EA777"/>
      <c r="EB777"/>
      <c r="EC777"/>
      <c r="ED777"/>
      <c r="EE777"/>
      <c r="EF777"/>
      <c r="EG777"/>
      <c r="EH777"/>
      <c r="EI777"/>
      <c r="EJ777"/>
      <c r="EK777"/>
      <c r="EL777"/>
      <c r="EM777"/>
      <c r="EN777"/>
      <c r="EO777"/>
      <c r="EP777"/>
      <c r="EQ777"/>
      <c r="ER777"/>
      <c r="ES777"/>
      <c r="ET777"/>
      <c r="EU777"/>
      <c r="EV777"/>
      <c r="EW777"/>
      <c r="EX777"/>
      <c r="EY777"/>
      <c r="EZ777"/>
      <c r="FA777"/>
      <c r="FB777"/>
      <c r="FC777"/>
      <c r="FD777"/>
      <c r="FE777"/>
      <c r="FF777"/>
      <c r="FG777"/>
      <c r="FH777"/>
      <c r="FI777"/>
      <c r="FJ777"/>
      <c r="FK777"/>
      <c r="FL777"/>
      <c r="FM777"/>
      <c r="FN777"/>
      <c r="FO777"/>
      <c r="FP777"/>
      <c r="FQ777"/>
      <c r="FR777"/>
      <c r="FS777"/>
      <c r="FT777"/>
      <c r="FU777"/>
      <c r="FV777"/>
      <c r="FW777"/>
      <c r="FX777"/>
      <c r="FY777"/>
      <c r="FZ777"/>
      <c r="GA777"/>
      <c r="GB777"/>
      <c r="GC777"/>
      <c r="GD777"/>
      <c r="GE777"/>
      <c r="GF777"/>
      <c r="GG777"/>
      <c r="GH777"/>
      <c r="GI777"/>
      <c r="GJ777"/>
      <c r="GK777"/>
      <c r="GL777"/>
      <c r="GM777"/>
      <c r="GN777"/>
      <c r="GO777"/>
      <c r="GP777"/>
      <c r="GQ777"/>
      <c r="GR777"/>
      <c r="GS777"/>
      <c r="GT777"/>
      <c r="GU777"/>
      <c r="GV777"/>
      <c r="GW777"/>
      <c r="GX777"/>
      <c r="GY777"/>
      <c r="GZ777"/>
      <c r="HA777"/>
      <c r="HB777"/>
      <c r="HC777"/>
      <c r="HD777"/>
      <c r="HE777"/>
      <c r="HF777"/>
      <c r="HG777"/>
      <c r="HH777"/>
      <c r="HI777"/>
      <c r="HJ777"/>
      <c r="HK777"/>
      <c r="HL777"/>
      <c r="HM777"/>
      <c r="HN777"/>
      <c r="HO777"/>
      <c r="HP777"/>
      <c r="HQ777"/>
      <c r="HR777"/>
      <c r="HS777"/>
      <c r="HT777"/>
      <c r="HU777"/>
      <c r="HV777"/>
      <c r="HW777"/>
      <c r="HX777"/>
      <c r="HY777"/>
      <c r="HZ777"/>
      <c r="IA777"/>
      <c r="IB777"/>
      <c r="IC777"/>
      <c r="ID777"/>
      <c r="IE777"/>
      <c r="IF777"/>
      <c r="IG777"/>
      <c r="IH777"/>
      <c r="II777"/>
      <c r="IJ777"/>
      <c r="IK777"/>
      <c r="IL777"/>
      <c r="IM777"/>
      <c r="IN777"/>
      <c r="IO777"/>
      <c r="IP777"/>
      <c r="IQ777"/>
      <c r="IR777"/>
      <c r="IS777"/>
      <c r="IT777"/>
      <c r="IU777"/>
      <c r="IV777"/>
    </row>
    <row r="778" spans="1:256" s="5" customFormat="1" hidden="1" outlineLevel="1" x14ac:dyDescent="0.2">
      <c r="A778" s="18"/>
      <c r="B778" s="18"/>
      <c r="C778" s="36" t="str">
        <f>Asset23</f>
        <v>Other non system assets</v>
      </c>
      <c r="D778" s="18"/>
      <c r="E778" s="18"/>
      <c r="F778" s="33"/>
      <c r="G778" s="159">
        <f t="shared" ref="G778:AL778" si="150">SUM(G766:G777)</f>
        <v>9.2196589660017467E-2</v>
      </c>
      <c r="H778" s="159">
        <f t="shared" si="150"/>
        <v>9.2196589660017467E-2</v>
      </c>
      <c r="I778" s="159">
        <f t="shared" si="150"/>
        <v>6.478939585195978E-2</v>
      </c>
      <c r="J778" s="159">
        <f t="shared" si="150"/>
        <v>0</v>
      </c>
      <c r="K778" s="159">
        <f t="shared" si="150"/>
        <v>0</v>
      </c>
      <c r="L778" s="159">
        <f t="shared" si="150"/>
        <v>0</v>
      </c>
      <c r="M778" s="159">
        <f t="shared" si="150"/>
        <v>0</v>
      </c>
      <c r="N778" s="159">
        <f t="shared" si="150"/>
        <v>0</v>
      </c>
      <c r="O778" s="159">
        <f t="shared" si="150"/>
        <v>0</v>
      </c>
      <c r="P778" s="159">
        <f t="shared" si="150"/>
        <v>0</v>
      </c>
      <c r="Q778" s="159">
        <f t="shared" si="150"/>
        <v>0</v>
      </c>
      <c r="R778" s="159">
        <f t="shared" si="150"/>
        <v>0</v>
      </c>
      <c r="S778" s="159">
        <f t="shared" si="150"/>
        <v>0</v>
      </c>
      <c r="T778" s="159">
        <f t="shared" si="150"/>
        <v>0</v>
      </c>
      <c r="U778" s="159">
        <f t="shared" si="150"/>
        <v>0</v>
      </c>
      <c r="V778" s="159">
        <f t="shared" si="150"/>
        <v>0</v>
      </c>
      <c r="W778" s="159">
        <f t="shared" si="150"/>
        <v>0</v>
      </c>
      <c r="X778" s="159">
        <f t="shared" si="150"/>
        <v>0</v>
      </c>
      <c r="Y778" s="159">
        <f t="shared" si="150"/>
        <v>0</v>
      </c>
      <c r="Z778" s="159">
        <f t="shared" si="150"/>
        <v>0</v>
      </c>
      <c r="AA778" s="159">
        <f t="shared" si="150"/>
        <v>0</v>
      </c>
      <c r="AB778" s="159">
        <f t="shared" si="150"/>
        <v>0</v>
      </c>
      <c r="AC778" s="159">
        <f t="shared" si="150"/>
        <v>0</v>
      </c>
      <c r="AD778" s="159">
        <f t="shared" si="150"/>
        <v>0</v>
      </c>
      <c r="AE778" s="159">
        <f t="shared" si="150"/>
        <v>0</v>
      </c>
      <c r="AF778" s="159">
        <f t="shared" si="150"/>
        <v>0</v>
      </c>
      <c r="AG778" s="159">
        <f t="shared" si="150"/>
        <v>0</v>
      </c>
      <c r="AH778" s="159">
        <f t="shared" si="150"/>
        <v>0</v>
      </c>
      <c r="AI778" s="159">
        <f t="shared" si="150"/>
        <v>0</v>
      </c>
      <c r="AJ778" s="159">
        <f t="shared" si="150"/>
        <v>0</v>
      </c>
      <c r="AK778" s="159">
        <f t="shared" si="150"/>
        <v>0</v>
      </c>
      <c r="AL778" s="159">
        <f t="shared" si="150"/>
        <v>0</v>
      </c>
      <c r="AM778" s="159">
        <f t="shared" ref="AM778:BI778" si="151">SUM(AM766:AM777)</f>
        <v>0</v>
      </c>
      <c r="AN778" s="159">
        <f t="shared" si="151"/>
        <v>0</v>
      </c>
      <c r="AO778" s="159">
        <f t="shared" si="151"/>
        <v>0</v>
      </c>
      <c r="AP778" s="159">
        <f t="shared" si="151"/>
        <v>0</v>
      </c>
      <c r="AQ778" s="159">
        <f t="shared" si="151"/>
        <v>0</v>
      </c>
      <c r="AR778" s="159">
        <f t="shared" si="151"/>
        <v>0</v>
      </c>
      <c r="AS778" s="159">
        <f t="shared" si="151"/>
        <v>0</v>
      </c>
      <c r="AT778" s="159">
        <f t="shared" si="151"/>
        <v>0</v>
      </c>
      <c r="AU778" s="159">
        <f t="shared" si="151"/>
        <v>0</v>
      </c>
      <c r="AV778" s="159">
        <f t="shared" si="151"/>
        <v>0</v>
      </c>
      <c r="AW778" s="159">
        <f t="shared" si="151"/>
        <v>0</v>
      </c>
      <c r="AX778" s="159">
        <f t="shared" si="151"/>
        <v>0</v>
      </c>
      <c r="AY778" s="159">
        <f t="shared" si="151"/>
        <v>0</v>
      </c>
      <c r="AZ778" s="159">
        <f t="shared" si="151"/>
        <v>0</v>
      </c>
      <c r="BA778" s="159">
        <f t="shared" si="151"/>
        <v>0</v>
      </c>
      <c r="BB778" s="159">
        <f t="shared" si="151"/>
        <v>0</v>
      </c>
      <c r="BC778" s="159">
        <f t="shared" si="151"/>
        <v>0</v>
      </c>
      <c r="BD778" s="159">
        <f t="shared" si="151"/>
        <v>0</v>
      </c>
      <c r="BE778" s="159">
        <f t="shared" si="151"/>
        <v>0</v>
      </c>
      <c r="BF778" s="159">
        <f t="shared" si="151"/>
        <v>0</v>
      </c>
      <c r="BG778" s="159">
        <f t="shared" si="151"/>
        <v>0</v>
      </c>
      <c r="BH778" s="159">
        <f t="shared" si="151"/>
        <v>0</v>
      </c>
      <c r="BI778" s="159">
        <f t="shared" si="151"/>
        <v>0</v>
      </c>
      <c r="BJ778" s="18"/>
      <c r="BK778" s="18"/>
      <c r="BL778"/>
      <c r="BM778"/>
      <c r="BN778"/>
      <c r="BO778"/>
      <c r="BP778"/>
      <c r="BQ778"/>
      <c r="BR778"/>
      <c r="BS778"/>
      <c r="BT778"/>
      <c r="BU778"/>
      <c r="BV778"/>
      <c r="BW778"/>
      <c r="BX778"/>
      <c r="BY778"/>
      <c r="BZ778"/>
      <c r="CA778"/>
      <c r="CB778"/>
      <c r="CC778"/>
      <c r="CD778"/>
      <c r="CE778"/>
      <c r="CF778"/>
      <c r="CG778"/>
      <c r="CH778"/>
      <c r="CI778"/>
      <c r="CJ778"/>
      <c r="CK778"/>
      <c r="CL778"/>
      <c r="CM778"/>
      <c r="CN778"/>
      <c r="CO778"/>
      <c r="CP778"/>
      <c r="CQ778"/>
      <c r="CR778"/>
      <c r="CS778"/>
      <c r="CT778"/>
      <c r="CU778"/>
      <c r="CV778"/>
      <c r="CW778"/>
      <c r="CX778"/>
      <c r="CY778"/>
      <c r="CZ778"/>
      <c r="DA778"/>
      <c r="DB778"/>
      <c r="DC778"/>
      <c r="DD778"/>
      <c r="DE778"/>
      <c r="DF778"/>
      <c r="DG778"/>
      <c r="DH778"/>
      <c r="DI778"/>
      <c r="DJ778"/>
      <c r="DK778"/>
      <c r="DL778"/>
      <c r="DM778"/>
      <c r="DN778"/>
      <c r="DO778"/>
      <c r="DP778"/>
      <c r="DQ778"/>
      <c r="DR778"/>
      <c r="DS778"/>
      <c r="DT778"/>
      <c r="DU778"/>
      <c r="DV778"/>
      <c r="DW778"/>
      <c r="DX778"/>
      <c r="DY778"/>
      <c r="DZ778"/>
      <c r="EA778"/>
      <c r="EB778"/>
      <c r="EC778"/>
      <c r="ED778"/>
      <c r="EE778"/>
      <c r="EF778"/>
      <c r="EG778"/>
      <c r="EH778"/>
      <c r="EI778"/>
      <c r="EJ778"/>
      <c r="EK778"/>
      <c r="EL778"/>
      <c r="EM778"/>
      <c r="EN778"/>
      <c r="EO778"/>
      <c r="EP778"/>
      <c r="EQ778"/>
      <c r="ER778"/>
      <c r="ES778"/>
      <c r="ET778"/>
      <c r="EU778"/>
      <c r="EV778"/>
      <c r="EW778"/>
      <c r="EX778"/>
      <c r="EY778"/>
      <c r="EZ778"/>
      <c r="FA778"/>
      <c r="FB778"/>
      <c r="FC778"/>
      <c r="FD778"/>
      <c r="FE778"/>
      <c r="FF778"/>
      <c r="FG778"/>
      <c r="FH778"/>
      <c r="FI778"/>
      <c r="FJ778"/>
      <c r="FK778"/>
      <c r="FL778"/>
      <c r="FM778"/>
      <c r="FN778"/>
      <c r="FO778"/>
      <c r="FP778"/>
      <c r="FQ778"/>
      <c r="FR778"/>
      <c r="FS778"/>
      <c r="FT778"/>
      <c r="FU778"/>
      <c r="FV778"/>
      <c r="FW778"/>
      <c r="FX778"/>
      <c r="FY778"/>
      <c r="FZ778"/>
      <c r="GA778"/>
      <c r="GB778"/>
      <c r="GC778"/>
      <c r="GD778"/>
      <c r="GE778"/>
      <c r="GF778"/>
      <c r="GG778"/>
      <c r="GH778"/>
      <c r="GI778"/>
      <c r="GJ778"/>
      <c r="GK778"/>
      <c r="GL778"/>
      <c r="GM778"/>
      <c r="GN778"/>
      <c r="GO778"/>
      <c r="GP778"/>
      <c r="GQ778"/>
      <c r="GR778"/>
      <c r="GS778"/>
      <c r="GT778"/>
      <c r="GU778"/>
      <c r="GV778"/>
      <c r="GW778"/>
      <c r="GX778"/>
      <c r="GY778"/>
      <c r="GZ778"/>
      <c r="HA778"/>
      <c r="HB778"/>
      <c r="HC778"/>
      <c r="HD778"/>
      <c r="HE778"/>
      <c r="HF778"/>
      <c r="HG778"/>
      <c r="HH778"/>
      <c r="HI778"/>
      <c r="HJ778"/>
      <c r="HK778"/>
      <c r="HL778"/>
      <c r="HM778"/>
      <c r="HN778"/>
      <c r="HO778"/>
      <c r="HP778"/>
      <c r="HQ778"/>
      <c r="HR778"/>
      <c r="HS778"/>
      <c r="HT778"/>
      <c r="HU778"/>
      <c r="HV778"/>
      <c r="HW778"/>
      <c r="HX778"/>
      <c r="HY778"/>
      <c r="HZ778"/>
      <c r="IA778"/>
      <c r="IB778"/>
      <c r="IC778"/>
      <c r="ID778"/>
      <c r="IE778"/>
      <c r="IF778"/>
      <c r="IG778"/>
      <c r="IH778"/>
      <c r="II778"/>
      <c r="IJ778"/>
      <c r="IK778"/>
      <c r="IL778"/>
      <c r="IM778"/>
      <c r="IN778"/>
      <c r="IO778"/>
      <c r="IP778"/>
      <c r="IQ778"/>
      <c r="IR778"/>
      <c r="IS778"/>
      <c r="IT778"/>
      <c r="IU778"/>
      <c r="IV778"/>
    </row>
    <row r="779" spans="1:256" s="5" customFormat="1" hidden="1" outlineLevel="2" x14ac:dyDescent="0.2">
      <c r="A779" s="18"/>
      <c r="B779" s="127" t="str">
        <f>C791</f>
        <v>Equity raising costs</v>
      </c>
      <c r="C779" s="44"/>
      <c r="D779" s="45" t="s">
        <v>72</v>
      </c>
      <c r="E779" s="44"/>
      <c r="F779" s="46"/>
      <c r="G779" s="163">
        <f>IF(G$3&gt;A24taxremlife,A24taxvalue-SUM($F779:F779),IF(A24taxremlife="N/A","n/a",A24taxvalue/A24taxremlife))</f>
        <v>1.2399294401396281</v>
      </c>
      <c r="H779" s="163">
        <f>IF(H$3&gt;A24taxremlife,A24taxvalue-SUM($F779:G779),IF(A24taxremlife="N/A","n/a",A24taxvalue/A24taxremlife))</f>
        <v>1.2399294401396281</v>
      </c>
      <c r="I779" s="163">
        <f>IF(I$3&gt;A24taxremlife,A24taxvalue-SUM($F779:H779),IF(A24taxremlife="N/A","n/a",A24taxvalue/A24taxremlife))</f>
        <v>1.2399294401396281</v>
      </c>
      <c r="J779" s="163">
        <f>IF(J$3&gt;A24taxremlife,A24taxvalue-SUM($F779:I779),IF(A24taxremlife="N/A","n/a",A24taxvalue/A24taxremlife))</f>
        <v>1.2399294401396281</v>
      </c>
      <c r="K779" s="163">
        <f>IF(K$3&gt;A24taxremlife,A24taxvalue-SUM($F779:J779),IF(A24taxremlife="N/A","n/a",A24taxvalue/A24taxremlife))</f>
        <v>0.69774667043937022</v>
      </c>
      <c r="L779" s="163">
        <f>IF(L$3&gt;A24taxremlife,A24taxvalue-SUM($F779:K779),IF(A24taxremlife="N/A","n/a",A24taxvalue/A24taxremlife))</f>
        <v>0</v>
      </c>
      <c r="M779" s="163">
        <f>IF(M$3&gt;A24taxremlife,A24taxvalue-SUM($F779:L779),IF(A24taxremlife="N/A","n/a",A24taxvalue/A24taxremlife))</f>
        <v>0</v>
      </c>
      <c r="N779" s="163">
        <f>IF(N$3&gt;A24taxremlife,A24taxvalue-SUM($F779:M779),IF(A24taxremlife="N/A","n/a",A24taxvalue/A24taxremlife))</f>
        <v>0</v>
      </c>
      <c r="O779" s="163">
        <f>IF(O$3&gt;A24taxremlife,A24taxvalue-SUM($F779:N779),IF(A24taxremlife="N/A","n/a",A24taxvalue/A24taxremlife))</f>
        <v>0</v>
      </c>
      <c r="P779" s="163">
        <f>IF(P$3&gt;A24taxremlife,A24taxvalue-SUM($F779:O779),IF(A24taxremlife="N/A","n/a",A24taxvalue/A24taxremlife))</f>
        <v>0</v>
      </c>
      <c r="Q779" s="163">
        <f>IF(Q$3&gt;A24taxremlife,A24taxvalue-SUM($F779:P779),IF(A24taxremlife="N/A","n/a",A24taxvalue/A24taxremlife))</f>
        <v>0</v>
      </c>
      <c r="R779" s="163">
        <f>IF(R$3&gt;A24taxremlife,A24taxvalue-SUM($F779:Q779),IF(A24taxremlife="N/A","n/a",A24taxvalue/A24taxremlife))</f>
        <v>0</v>
      </c>
      <c r="S779" s="163">
        <f>IF(S$3&gt;A24taxremlife,A24taxvalue-SUM($F779:R779),IF(A24taxremlife="N/A","n/a",A24taxvalue/A24taxremlife))</f>
        <v>0</v>
      </c>
      <c r="T779" s="163">
        <f>IF(T$3&gt;A24taxremlife,A24taxvalue-SUM($F779:S779),IF(A24taxremlife="N/A","n/a",A24taxvalue/A24taxremlife))</f>
        <v>0</v>
      </c>
      <c r="U779" s="163">
        <f>IF(U$3&gt;A24taxremlife,A24taxvalue-SUM($F779:T779),IF(A24taxremlife="N/A","n/a",A24taxvalue/A24taxremlife))</f>
        <v>0</v>
      </c>
      <c r="V779" s="163">
        <f>IF(V$3&gt;A24taxremlife,A24taxvalue-SUM($F779:U779),IF(A24taxremlife="N/A","n/a",A24taxvalue/A24taxremlife))</f>
        <v>0</v>
      </c>
      <c r="W779" s="163">
        <f>IF(W$3&gt;A24taxremlife,A24taxvalue-SUM($F779:V779),IF(A24taxremlife="N/A","n/a",A24taxvalue/A24taxremlife))</f>
        <v>0</v>
      </c>
      <c r="X779" s="163">
        <f>IF(X$3&gt;A24taxremlife,A24taxvalue-SUM($F779:W779),IF(A24taxremlife="N/A","n/a",A24taxvalue/A24taxremlife))</f>
        <v>0</v>
      </c>
      <c r="Y779" s="163">
        <f>IF(Y$3&gt;A24taxremlife,A24taxvalue-SUM($F779:X779),IF(A24taxremlife="N/A","n/a",A24taxvalue/A24taxremlife))</f>
        <v>0</v>
      </c>
      <c r="Z779" s="163">
        <f>IF(Z$3&gt;A24taxremlife,A24taxvalue-SUM($F779:Y779),IF(A24taxremlife="N/A","n/a",A24taxvalue/A24taxremlife))</f>
        <v>0</v>
      </c>
      <c r="AA779" s="163">
        <f>IF(AA$3&gt;A24taxremlife,A24taxvalue-SUM($F779:Z779),IF(A24taxremlife="N/A","n/a",A24taxvalue/A24taxremlife))</f>
        <v>0</v>
      </c>
      <c r="AB779" s="163">
        <f>IF(AB$3&gt;A24taxremlife,A24taxvalue-SUM($F779:AA779),IF(A24taxremlife="N/A","n/a",A24taxvalue/A24taxremlife))</f>
        <v>0</v>
      </c>
      <c r="AC779" s="163">
        <f>IF(AC$3&gt;A24taxremlife,A24taxvalue-SUM($F779:AB779),IF(A24taxremlife="N/A","n/a",A24taxvalue/A24taxremlife))</f>
        <v>0</v>
      </c>
      <c r="AD779" s="163">
        <f>IF(AD$3&gt;A24taxremlife,A24taxvalue-SUM($F779:AC779),IF(A24taxremlife="N/A","n/a",A24taxvalue/A24taxremlife))</f>
        <v>0</v>
      </c>
      <c r="AE779" s="163">
        <f>IF(AE$3&gt;A24taxremlife,A24taxvalue-SUM($F779:AD779),IF(A24taxremlife="N/A","n/a",A24taxvalue/A24taxremlife))</f>
        <v>0</v>
      </c>
      <c r="AF779" s="163">
        <f>IF(AF$3&gt;A24taxremlife,A24taxvalue-SUM($F779:AE779),IF(A24taxremlife="N/A","n/a",A24taxvalue/A24taxremlife))</f>
        <v>0</v>
      </c>
      <c r="AG779" s="163">
        <f>IF(AG$3&gt;A24taxremlife,A24taxvalue-SUM($F779:AF779),IF(A24taxremlife="N/A","n/a",A24taxvalue/A24taxremlife))</f>
        <v>0</v>
      </c>
      <c r="AH779" s="163">
        <f>IF(AH$3&gt;A24taxremlife,A24taxvalue-SUM($F779:AG779),IF(A24taxremlife="N/A","n/a",A24taxvalue/A24taxremlife))</f>
        <v>0</v>
      </c>
      <c r="AI779" s="163">
        <f>IF(AI$3&gt;A24taxremlife,A24taxvalue-SUM($F779:AH779),IF(A24taxremlife="N/A","n/a",A24taxvalue/A24taxremlife))</f>
        <v>0</v>
      </c>
      <c r="AJ779" s="163">
        <f>IF(AJ$3&gt;A24taxremlife,A24taxvalue-SUM($F779:AI779),IF(A24taxremlife="N/A","n/a",A24taxvalue/A24taxremlife))</f>
        <v>0</v>
      </c>
      <c r="AK779" s="163">
        <f>IF(AK$3&gt;A24taxremlife,A24taxvalue-SUM($F779:AJ779),IF(A24taxremlife="N/A","n/a",A24taxvalue/A24taxremlife))</f>
        <v>0</v>
      </c>
      <c r="AL779" s="163">
        <f>IF(AL$3&gt;A24taxremlife,A24taxvalue-SUM($F779:AK779),IF(A24taxremlife="N/A","n/a",A24taxvalue/A24taxremlife))</f>
        <v>0</v>
      </c>
      <c r="AM779" s="163">
        <f>IF(AM$3&gt;A24taxremlife,A24taxvalue-SUM($F779:AL779),IF(A24taxremlife="N/A","n/a",A24taxvalue/A24taxremlife))</f>
        <v>0</v>
      </c>
      <c r="AN779" s="163">
        <f>IF(AN$3&gt;A24taxremlife,A24taxvalue-SUM($F779:AM779),IF(A24taxremlife="N/A","n/a",A24taxvalue/A24taxremlife))</f>
        <v>0</v>
      </c>
      <c r="AO779" s="163">
        <f>IF(AO$3&gt;A24taxremlife,A24taxvalue-SUM($F779:AN779),IF(A24taxremlife="N/A","n/a",A24taxvalue/A24taxremlife))</f>
        <v>0</v>
      </c>
      <c r="AP779" s="163">
        <f>IF(AP$3&gt;A24taxremlife,A24taxvalue-SUM($F779:AO779),IF(A24taxremlife="N/A","n/a",A24taxvalue/A24taxremlife))</f>
        <v>0</v>
      </c>
      <c r="AQ779" s="163">
        <f>IF(AQ$3&gt;A24taxremlife,A24taxvalue-SUM($F779:AP779),IF(A24taxremlife="N/A","n/a",A24taxvalue/A24taxremlife))</f>
        <v>0</v>
      </c>
      <c r="AR779" s="163">
        <f>IF(AR$3&gt;A24taxremlife,A24taxvalue-SUM($F779:AQ779),IF(A24taxremlife="N/A","n/a",A24taxvalue/A24taxremlife))</f>
        <v>0</v>
      </c>
      <c r="AS779" s="163">
        <f>IF(AS$3&gt;A24taxremlife,A24taxvalue-SUM($F779:AR779),IF(A24taxremlife="N/A","n/a",A24taxvalue/A24taxremlife))</f>
        <v>0</v>
      </c>
      <c r="AT779" s="163">
        <f>IF(AT$3&gt;A24taxremlife,A24taxvalue-SUM($F779:AS779),IF(A24taxremlife="N/A","n/a",A24taxvalue/A24taxremlife))</f>
        <v>0</v>
      </c>
      <c r="AU779" s="163">
        <f>IF(AU$3&gt;A24taxremlife,A24taxvalue-SUM($F779:AT779),IF(A24taxremlife="N/A","n/a",A24taxvalue/A24taxremlife))</f>
        <v>0</v>
      </c>
      <c r="AV779" s="163">
        <f>IF(AV$3&gt;A24taxremlife,A24taxvalue-SUM($F779:AU779),IF(A24taxremlife="N/A","n/a",A24taxvalue/A24taxremlife))</f>
        <v>0</v>
      </c>
      <c r="AW779" s="163">
        <f>IF(AW$3&gt;A24taxremlife,A24taxvalue-SUM($F779:AV779),IF(A24taxremlife="N/A","n/a",A24taxvalue/A24taxremlife))</f>
        <v>0</v>
      </c>
      <c r="AX779" s="163">
        <f>IF(AX$3&gt;A24taxremlife,A24taxvalue-SUM($F779:AW779),IF(A24taxremlife="N/A","n/a",A24taxvalue/A24taxremlife))</f>
        <v>0</v>
      </c>
      <c r="AY779" s="163">
        <f>IF(AY$3&gt;A24taxremlife,A24taxvalue-SUM($F779:AX779),IF(A24taxremlife="N/A","n/a",A24taxvalue/A24taxremlife))</f>
        <v>0</v>
      </c>
      <c r="AZ779" s="163">
        <f>IF(AZ$3&gt;A24taxremlife,A24taxvalue-SUM($F779:AY779),IF(A24taxremlife="N/A","n/a",A24taxvalue/A24taxremlife))</f>
        <v>0</v>
      </c>
      <c r="BA779" s="163">
        <f>IF(BA$3&gt;A24taxremlife,A24taxvalue-SUM($F779:AZ779),IF(A24taxremlife="N/A","n/a",A24taxvalue/A24taxremlife))</f>
        <v>0</v>
      </c>
      <c r="BB779" s="163">
        <f>IF(BB$3&gt;A24taxremlife,A24taxvalue-SUM($F779:BA779),IF(A24taxremlife="N/A","n/a",A24taxvalue/A24taxremlife))</f>
        <v>0</v>
      </c>
      <c r="BC779" s="163">
        <f>IF(BC$3&gt;A24taxremlife,A24taxvalue-SUM($F779:BB779),IF(A24taxremlife="N/A","n/a",A24taxvalue/A24taxremlife))</f>
        <v>0</v>
      </c>
      <c r="BD779" s="163">
        <f>IF(BD$3&gt;A24taxremlife,A24taxvalue-SUM($F779:BC779),IF(A24taxremlife="N/A","n/a",A24taxvalue/A24taxremlife))</f>
        <v>0</v>
      </c>
      <c r="BE779" s="163">
        <f>IF(BE$3&gt;A24taxremlife,A24taxvalue-SUM($F779:BD779),IF(A24taxremlife="N/A","n/a",A24taxvalue/A24taxremlife))</f>
        <v>0</v>
      </c>
      <c r="BF779" s="163">
        <f>IF(BF$3&gt;A24taxremlife,A24taxvalue-SUM($F779:BE779),IF(A24taxremlife="N/A","n/a",A24taxvalue/A24taxremlife))</f>
        <v>0</v>
      </c>
      <c r="BG779" s="163">
        <f>IF(BG$3&gt;A24taxremlife,A24taxvalue-SUM($F779:BF779),IF(A24taxremlife="N/A","n/a",A24taxvalue/A24taxremlife))</f>
        <v>0</v>
      </c>
      <c r="BH779" s="163">
        <f>IF(BH$3&gt;A24taxremlife,A24taxvalue-SUM($F779:BG779),IF(A24taxremlife="N/A","n/a",A24taxvalue/A24taxremlife))</f>
        <v>0</v>
      </c>
      <c r="BI779" s="163">
        <f>IF(BI$3&gt;A24taxremlife,A24taxvalue-SUM($F779:BH779),IF(A24taxremlife="N/A","n/a",A24taxvalue/A24taxremlife))</f>
        <v>0</v>
      </c>
      <c r="BJ779" s="18"/>
      <c r="BK779" s="18"/>
      <c r="BL779"/>
      <c r="BM779"/>
      <c r="BN779"/>
      <c r="BO779"/>
      <c r="BP779"/>
      <c r="BQ779"/>
      <c r="BR779"/>
      <c r="BS779"/>
      <c r="BT779"/>
      <c r="BU779"/>
      <c r="BV779"/>
      <c r="BW779"/>
      <c r="BX779"/>
      <c r="BY779"/>
      <c r="BZ779"/>
      <c r="CA779"/>
      <c r="CB779"/>
      <c r="CC779"/>
      <c r="CD779"/>
      <c r="CE779"/>
      <c r="CF779"/>
      <c r="CG779"/>
      <c r="CH779"/>
      <c r="CI779"/>
      <c r="CJ779"/>
      <c r="CK779"/>
      <c r="CL779"/>
      <c r="CM779"/>
      <c r="CN779"/>
      <c r="CO779"/>
      <c r="CP779"/>
      <c r="CQ779"/>
      <c r="CR779"/>
      <c r="CS779"/>
      <c r="CT779"/>
      <c r="CU779"/>
      <c r="CV779"/>
      <c r="CW779"/>
      <c r="CX779"/>
      <c r="CY779"/>
      <c r="CZ779"/>
      <c r="DA779"/>
      <c r="DB779"/>
      <c r="DC779"/>
      <c r="DD779"/>
      <c r="DE779"/>
      <c r="DF779"/>
      <c r="DG779"/>
      <c r="DH779"/>
      <c r="DI779"/>
      <c r="DJ779"/>
      <c r="DK779"/>
      <c r="DL779"/>
      <c r="DM779"/>
      <c r="DN779"/>
      <c r="DO779"/>
      <c r="DP779"/>
      <c r="DQ779"/>
      <c r="DR779"/>
      <c r="DS779"/>
      <c r="DT779"/>
      <c r="DU779"/>
      <c r="DV779"/>
      <c r="DW779"/>
      <c r="DX779"/>
      <c r="DY779"/>
      <c r="DZ779"/>
      <c r="EA779"/>
      <c r="EB779"/>
      <c r="EC779"/>
      <c r="ED779"/>
      <c r="EE779"/>
      <c r="EF779"/>
      <c r="EG779"/>
      <c r="EH779"/>
      <c r="EI779"/>
      <c r="EJ779"/>
      <c r="EK779"/>
      <c r="EL779"/>
      <c r="EM779"/>
      <c r="EN779"/>
      <c r="EO779"/>
      <c r="EP779"/>
      <c r="EQ779"/>
      <c r="ER779"/>
      <c r="ES779"/>
      <c r="ET779"/>
      <c r="EU779"/>
      <c r="EV779"/>
      <c r="EW779"/>
      <c r="EX779"/>
      <c r="EY779"/>
      <c r="EZ779"/>
      <c r="FA779"/>
      <c r="FB779"/>
      <c r="FC779"/>
      <c r="FD779"/>
      <c r="FE779"/>
      <c r="FF779"/>
      <c r="FG779"/>
      <c r="FH779"/>
      <c r="FI779"/>
      <c r="FJ779"/>
      <c r="FK779"/>
      <c r="FL779"/>
      <c r="FM779"/>
      <c r="FN779"/>
      <c r="FO779"/>
      <c r="FP779"/>
      <c r="FQ779"/>
      <c r="FR779"/>
      <c r="FS779"/>
      <c r="FT779"/>
      <c r="FU779"/>
      <c r="FV779"/>
      <c r="FW779"/>
      <c r="FX779"/>
      <c r="FY779"/>
      <c r="FZ779"/>
      <c r="GA779"/>
      <c r="GB779"/>
      <c r="GC779"/>
      <c r="GD779"/>
      <c r="GE779"/>
      <c r="GF779"/>
      <c r="GG779"/>
      <c r="GH779"/>
      <c r="GI779"/>
      <c r="GJ779"/>
      <c r="GK779"/>
      <c r="GL779"/>
      <c r="GM779"/>
      <c r="GN779"/>
      <c r="GO779"/>
      <c r="GP779"/>
      <c r="GQ779"/>
      <c r="GR779"/>
      <c r="GS779"/>
      <c r="GT779"/>
      <c r="GU779"/>
      <c r="GV779"/>
      <c r="GW779"/>
      <c r="GX779"/>
      <c r="GY779"/>
      <c r="GZ779"/>
      <c r="HA779"/>
      <c r="HB779"/>
      <c r="HC779"/>
      <c r="HD779"/>
      <c r="HE779"/>
      <c r="HF779"/>
      <c r="HG779"/>
      <c r="HH779"/>
      <c r="HI779"/>
      <c r="HJ779"/>
      <c r="HK779"/>
      <c r="HL779"/>
      <c r="HM779"/>
      <c r="HN779"/>
      <c r="HO779"/>
      <c r="HP779"/>
      <c r="HQ779"/>
      <c r="HR779"/>
      <c r="HS779"/>
      <c r="HT779"/>
      <c r="HU779"/>
      <c r="HV779"/>
      <c r="HW779"/>
      <c r="HX779"/>
      <c r="HY779"/>
      <c r="HZ779"/>
      <c r="IA779"/>
      <c r="IB779"/>
      <c r="IC779"/>
      <c r="ID779"/>
      <c r="IE779"/>
      <c r="IF779"/>
      <c r="IG779"/>
      <c r="IH779"/>
      <c r="II779"/>
      <c r="IJ779"/>
      <c r="IK779"/>
      <c r="IL779"/>
      <c r="IM779"/>
      <c r="IN779"/>
      <c r="IO779"/>
      <c r="IP779"/>
      <c r="IQ779"/>
      <c r="IR779"/>
      <c r="IS779"/>
      <c r="IT779"/>
      <c r="IU779"/>
      <c r="IV779"/>
    </row>
    <row r="780" spans="1:256" s="5" customFormat="1" hidden="1" outlineLevel="2" x14ac:dyDescent="0.2">
      <c r="A780" s="18"/>
      <c r="B780" s="18"/>
      <c r="C780" s="36"/>
      <c r="D780" s="485" t="s">
        <v>71</v>
      </c>
      <c r="E780" s="283">
        <v>0</v>
      </c>
      <c r="F780" s="38"/>
      <c r="G780" s="164"/>
      <c r="H780" s="164"/>
      <c r="I780" s="164"/>
      <c r="J780" s="164"/>
      <c r="K780" s="164"/>
      <c r="L780" s="164"/>
      <c r="M780" s="164"/>
      <c r="N780" s="164"/>
      <c r="O780" s="164"/>
      <c r="P780" s="164"/>
      <c r="Q780" s="164"/>
      <c r="R780" s="164"/>
      <c r="S780" s="164"/>
      <c r="T780" s="164"/>
      <c r="U780" s="164"/>
      <c r="V780" s="164"/>
      <c r="W780" s="164"/>
      <c r="X780" s="164"/>
      <c r="Y780" s="164"/>
      <c r="Z780" s="164"/>
      <c r="AA780" s="164"/>
      <c r="AB780" s="164"/>
      <c r="AC780" s="164"/>
      <c r="AD780" s="164"/>
      <c r="AE780" s="164"/>
      <c r="AF780" s="164"/>
      <c r="AG780" s="164"/>
      <c r="AH780" s="164"/>
      <c r="AI780" s="164"/>
      <c r="AJ780" s="164"/>
      <c r="AK780" s="164"/>
      <c r="AL780" s="164"/>
      <c r="AM780" s="164"/>
      <c r="AN780" s="164"/>
      <c r="AO780" s="164"/>
      <c r="AP780" s="164"/>
      <c r="AQ780" s="164"/>
      <c r="AR780" s="164"/>
      <c r="AS780" s="164"/>
      <c r="AT780" s="164"/>
      <c r="AU780" s="164"/>
      <c r="AV780" s="164"/>
      <c r="AW780" s="164"/>
      <c r="AX780" s="164"/>
      <c r="AY780" s="164"/>
      <c r="AZ780" s="164"/>
      <c r="BA780" s="164"/>
      <c r="BB780" s="164"/>
      <c r="BC780" s="164"/>
      <c r="BD780" s="164"/>
      <c r="BE780" s="164"/>
      <c r="BF780" s="164"/>
      <c r="BG780" s="164"/>
      <c r="BH780" s="164"/>
      <c r="BI780" s="164"/>
      <c r="BJ780" s="18"/>
      <c r="BK780" s="18"/>
      <c r="BL780"/>
      <c r="BM780"/>
      <c r="BN780"/>
      <c r="BO780"/>
      <c r="BP780"/>
      <c r="BQ780"/>
      <c r="BR780"/>
      <c r="BS780"/>
      <c r="BT780"/>
      <c r="BU780"/>
      <c r="BV780"/>
      <c r="BW780"/>
      <c r="BX780"/>
      <c r="BY780"/>
      <c r="BZ780"/>
      <c r="CA780"/>
      <c r="CB780"/>
      <c r="CC780"/>
      <c r="CD780"/>
      <c r="CE780"/>
      <c r="CF780"/>
      <c r="CG780"/>
      <c r="CH780"/>
      <c r="CI780"/>
      <c r="CJ780"/>
      <c r="CK780"/>
      <c r="CL780"/>
      <c r="CM780"/>
      <c r="CN780"/>
      <c r="CO780"/>
      <c r="CP780"/>
      <c r="CQ780"/>
      <c r="CR780"/>
      <c r="CS780"/>
      <c r="CT780"/>
      <c r="CU780"/>
      <c r="CV780"/>
      <c r="CW780"/>
      <c r="CX780"/>
      <c r="CY780"/>
      <c r="CZ780"/>
      <c r="DA780"/>
      <c r="DB780"/>
      <c r="DC780"/>
      <c r="DD780"/>
      <c r="DE780"/>
      <c r="DF780"/>
      <c r="DG780"/>
      <c r="DH780"/>
      <c r="DI780"/>
      <c r="DJ780"/>
      <c r="DK780"/>
      <c r="DL780"/>
      <c r="DM780"/>
      <c r="DN780"/>
      <c r="DO780"/>
      <c r="DP780"/>
      <c r="DQ780"/>
      <c r="DR780"/>
      <c r="DS780"/>
      <c r="DT780"/>
      <c r="DU780"/>
      <c r="DV780"/>
      <c r="DW780"/>
      <c r="DX780"/>
      <c r="DY780"/>
      <c r="DZ780"/>
      <c r="EA780"/>
      <c r="EB780"/>
      <c r="EC780"/>
      <c r="ED780"/>
      <c r="EE780"/>
      <c r="EF780"/>
      <c r="EG780"/>
      <c r="EH780"/>
      <c r="EI780"/>
      <c r="EJ780"/>
      <c r="EK780"/>
      <c r="EL780"/>
      <c r="EM780"/>
      <c r="EN780"/>
      <c r="EO780"/>
      <c r="EP780"/>
      <c r="EQ780"/>
      <c r="ER780"/>
      <c r="ES780"/>
      <c r="ET780"/>
      <c r="EU780"/>
      <c r="EV780"/>
      <c r="EW780"/>
      <c r="EX780"/>
      <c r="EY780"/>
      <c r="EZ780"/>
      <c r="FA780"/>
      <c r="FB780"/>
      <c r="FC780"/>
      <c r="FD780"/>
      <c r="FE780"/>
      <c r="FF780"/>
      <c r="FG780"/>
      <c r="FH780"/>
      <c r="FI780"/>
      <c r="FJ780"/>
      <c r="FK780"/>
      <c r="FL780"/>
      <c r="FM780"/>
      <c r="FN780"/>
      <c r="FO780"/>
      <c r="FP780"/>
      <c r="FQ780"/>
      <c r="FR780"/>
      <c r="FS780"/>
      <c r="FT780"/>
      <c r="FU780"/>
      <c r="FV780"/>
      <c r="FW780"/>
      <c r="FX780"/>
      <c r="FY780"/>
      <c r="FZ780"/>
      <c r="GA780"/>
      <c r="GB780"/>
      <c r="GC780"/>
      <c r="GD780"/>
      <c r="GE780"/>
      <c r="GF780"/>
      <c r="GG780"/>
      <c r="GH780"/>
      <c r="GI780"/>
      <c r="GJ780"/>
      <c r="GK780"/>
      <c r="GL780"/>
      <c r="GM780"/>
      <c r="GN780"/>
      <c r="GO780"/>
      <c r="GP780"/>
      <c r="GQ780"/>
      <c r="GR780"/>
      <c r="GS780"/>
      <c r="GT780"/>
      <c r="GU780"/>
      <c r="GV780"/>
      <c r="GW780"/>
      <c r="GX780"/>
      <c r="GY780"/>
      <c r="GZ780"/>
      <c r="HA780"/>
      <c r="HB780"/>
      <c r="HC780"/>
      <c r="HD780"/>
      <c r="HE780"/>
      <c r="HF780"/>
      <c r="HG780"/>
      <c r="HH780"/>
      <c r="HI780"/>
      <c r="HJ780"/>
      <c r="HK780"/>
      <c r="HL780"/>
      <c r="HM780"/>
      <c r="HN780"/>
      <c r="HO780"/>
      <c r="HP780"/>
      <c r="HQ780"/>
      <c r="HR780"/>
      <c r="HS780"/>
      <c r="HT780"/>
      <c r="HU780"/>
      <c r="HV780"/>
      <c r="HW780"/>
      <c r="HX780"/>
      <c r="HY780"/>
      <c r="HZ780"/>
      <c r="IA780"/>
      <c r="IB780"/>
      <c r="IC780"/>
      <c r="ID780"/>
      <c r="IE780"/>
      <c r="IF780"/>
      <c r="IG780"/>
      <c r="IH780"/>
      <c r="II780"/>
      <c r="IJ780"/>
      <c r="IK780"/>
      <c r="IL780"/>
      <c r="IM780"/>
      <c r="IN780"/>
      <c r="IO780"/>
      <c r="IP780"/>
      <c r="IQ780"/>
      <c r="IR780"/>
      <c r="IS780"/>
      <c r="IT780"/>
      <c r="IU780"/>
      <c r="IV780"/>
    </row>
    <row r="781" spans="1:256" s="5" customFormat="1" hidden="1" outlineLevel="2" x14ac:dyDescent="0.2">
      <c r="A781" s="18"/>
      <c r="B781" s="18"/>
      <c r="C781" s="36"/>
      <c r="D781" s="485"/>
      <c r="E781" s="283">
        <v>1</v>
      </c>
      <c r="F781" s="38"/>
      <c r="G781" s="305"/>
      <c r="H781" s="164">
        <f>IF(A24taxstdlife="n/a","n/a",IF(H$3&gt;(A24taxstdlife+$E781),((Input!$G$166+Input!$G$132)*$G$7)-SUM($G781:G781),((Input!$G$166+Input!$G$132)*$G$7)/A24taxstdlife))</f>
        <v>0</v>
      </c>
      <c r="I781" s="164">
        <f>IF(A24taxstdlife="n/a","n/a",IF(I$3&gt;(A24taxstdlife+$E781),((Input!$G$166+Input!$G$132)*$G$7)-SUM($G781:H781),((Input!$G$166+Input!$G$132)*$G$7)/A24taxstdlife))</f>
        <v>0</v>
      </c>
      <c r="J781" s="164">
        <f>IF(A24taxstdlife="n/a","n/a",IF(J$3&gt;(A24taxstdlife+$E781),((Input!$G$166+Input!$G$132)*$G$7)-SUM($G781:I781),((Input!$G$166+Input!$G$132)*$G$7)/A24taxstdlife))</f>
        <v>0</v>
      </c>
      <c r="K781" s="164">
        <f>IF(A24taxstdlife="n/a","n/a",IF(K$3&gt;(A24taxstdlife+$E781),((Input!$G$166+Input!$G$132)*$G$7)-SUM($G781:J781),((Input!$G$166+Input!$G$132)*$G$7)/A24taxstdlife))</f>
        <v>0</v>
      </c>
      <c r="L781" s="164">
        <f>IF(A24taxstdlife="n/a","n/a",IF(L$3&gt;(A24taxstdlife+$E781),((Input!$G$166+Input!$G$132)*$G$7)-SUM($G781:K781),((Input!$G$166+Input!$G$132)*$G$7)/A24taxstdlife))</f>
        <v>0</v>
      </c>
      <c r="M781" s="164">
        <f>IF(A24taxstdlife="n/a","n/a",IF(M$3&gt;(A24taxstdlife+$E781),((Input!$G$166+Input!$G$132)*$G$7)-SUM($G781:L781),((Input!$G$166+Input!$G$132)*$G$7)/A24taxstdlife))</f>
        <v>0</v>
      </c>
      <c r="N781" s="164">
        <f>IF(A24taxstdlife="n/a","n/a",IF(N$3&gt;(A24taxstdlife+$E781),((Input!$G$166+Input!$G$132)*$G$7)-SUM($G781:M781),((Input!$G$166+Input!$G$132)*$G$7)/A24taxstdlife))</f>
        <v>0</v>
      </c>
      <c r="O781" s="164">
        <f>IF(A24taxstdlife="n/a","n/a",IF(O$3&gt;(A24taxstdlife+$E781),((Input!$G$166+Input!$G$132)*$G$7)-SUM($G781:N781),((Input!$G$166+Input!$G$132)*$G$7)/A24taxstdlife))</f>
        <v>0</v>
      </c>
      <c r="P781" s="164">
        <f>IF(A24taxstdlife="n/a","n/a",IF(P$3&gt;(A24taxstdlife+$E781),((Input!$G$166+Input!$G$132)*$G$7)-SUM($G781:O781),((Input!$G$166+Input!$G$132)*$G$7)/A24taxstdlife))</f>
        <v>0</v>
      </c>
      <c r="Q781" s="164">
        <f>IF(A24taxstdlife="n/a","n/a",IF(Q$3&gt;(A24taxstdlife+$E781),((Input!$G$166+Input!$G$132)*$G$7)-SUM($G781:P781),((Input!$G$166+Input!$G$132)*$G$7)/A24taxstdlife))</f>
        <v>0</v>
      </c>
      <c r="R781" s="164">
        <f>IF(A24taxstdlife="n/a","n/a",IF(R$3&gt;(A24taxstdlife+$E781),((Input!$G$166+Input!$G$132)*$G$7)-SUM($G781:Q781),((Input!$G$166+Input!$G$132)*$G$7)/A24taxstdlife))</f>
        <v>0</v>
      </c>
      <c r="S781" s="164">
        <f>IF(A24taxstdlife="n/a","n/a",IF(S$3&gt;(A24taxstdlife+$E781),((Input!$G$166+Input!$G$132)*$G$7)-SUM($G781:R781),((Input!$G$166+Input!$G$132)*$G$7)/A24taxstdlife))</f>
        <v>0</v>
      </c>
      <c r="T781" s="164">
        <f>IF(A24taxstdlife="n/a","n/a",IF(T$3&gt;(A24taxstdlife+$E781),((Input!$G$166+Input!$G$132)*$G$7)-SUM($G781:S781),((Input!$G$166+Input!$G$132)*$G$7)/A24taxstdlife))</f>
        <v>0</v>
      </c>
      <c r="U781" s="164">
        <f>IF(A24taxstdlife="n/a","n/a",IF(U$3&gt;(A24taxstdlife+$E781),((Input!$G$166+Input!$G$132)*$G$7)-SUM($G781:T781),((Input!$G$166+Input!$G$132)*$G$7)/A24taxstdlife))</f>
        <v>0</v>
      </c>
      <c r="V781" s="164">
        <f>IF(A24taxstdlife="n/a","n/a",IF(V$3&gt;(A24taxstdlife+$E781),((Input!$G$166+Input!$G$132)*$G$7)-SUM($G781:U781),((Input!$G$166+Input!$G$132)*$G$7)/A24taxstdlife))</f>
        <v>0</v>
      </c>
      <c r="W781" s="164">
        <f>IF(A24taxstdlife="n/a","n/a",IF(W$3&gt;(A24taxstdlife+$E781),((Input!$G$166+Input!$G$132)*$G$7)-SUM($G781:V781),((Input!$G$166+Input!$G$132)*$G$7)/A24taxstdlife))</f>
        <v>0</v>
      </c>
      <c r="X781" s="164">
        <f>IF(A24taxstdlife="n/a","n/a",IF(X$3&gt;(A24taxstdlife+$E781),((Input!$G$166+Input!$G$132)*$G$7)-SUM($G781:W781),((Input!$G$166+Input!$G$132)*$G$7)/A24taxstdlife))</f>
        <v>0</v>
      </c>
      <c r="Y781" s="164">
        <f>IF(A24taxstdlife="n/a","n/a",IF(Y$3&gt;(A24taxstdlife+$E781),((Input!$G$166+Input!$G$132)*$G$7)-SUM($G781:X781),((Input!$G$166+Input!$G$132)*$G$7)/A24taxstdlife))</f>
        <v>0</v>
      </c>
      <c r="Z781" s="164">
        <f>IF(A24taxstdlife="n/a","n/a",IF(Z$3&gt;(A24taxstdlife+$E781),((Input!$G$166+Input!$G$132)*$G$7)-SUM($G781:Y781),((Input!$G$166+Input!$G$132)*$G$7)/A24taxstdlife))</f>
        <v>0</v>
      </c>
      <c r="AA781" s="164">
        <f>IF(A24taxstdlife="n/a","n/a",IF(AA$3&gt;(A24taxstdlife+$E781),((Input!$G$166+Input!$G$132)*$G$7)-SUM($G781:Z781),((Input!$G$166+Input!$G$132)*$G$7)/A24taxstdlife))</f>
        <v>0</v>
      </c>
      <c r="AB781" s="164">
        <f>IF(A24taxstdlife="n/a","n/a",IF(AB$3&gt;(A24taxstdlife+$E781),((Input!$G$166+Input!$G$132)*$G$7)-SUM($G781:AA781),((Input!$G$166+Input!$G$132)*$G$7)/A24taxstdlife))</f>
        <v>0</v>
      </c>
      <c r="AC781" s="164">
        <f>IF(A24taxstdlife="n/a","n/a",IF(AC$3&gt;(A24taxstdlife+$E781),((Input!$G$166+Input!$G$132)*$G$7)-SUM($G781:AB781),((Input!$G$166+Input!$G$132)*$G$7)/A24taxstdlife))</f>
        <v>0</v>
      </c>
      <c r="AD781" s="164">
        <f>IF(A24taxstdlife="n/a","n/a",IF(AD$3&gt;(A24taxstdlife+$E781),((Input!$G$166+Input!$G$132)*$G$7)-SUM($G781:AC781),((Input!$G$166+Input!$G$132)*$G$7)/A24taxstdlife))</f>
        <v>0</v>
      </c>
      <c r="AE781" s="164">
        <f>IF(A24taxstdlife="n/a","n/a",IF(AE$3&gt;(A24taxstdlife+$E781),((Input!$G$166+Input!$G$132)*$G$7)-SUM($G781:AD781),((Input!$G$166+Input!$G$132)*$G$7)/A24taxstdlife))</f>
        <v>0</v>
      </c>
      <c r="AF781" s="164">
        <f>IF(A24taxstdlife="n/a","n/a",IF(AF$3&gt;(A24taxstdlife+$E781),((Input!$G$166+Input!$G$132)*$G$7)-SUM($G781:AE781),((Input!$G$166+Input!$G$132)*$G$7)/A24taxstdlife))</f>
        <v>0</v>
      </c>
      <c r="AG781" s="164">
        <f>IF(A24taxstdlife="n/a","n/a",IF(AG$3&gt;(A24taxstdlife+$E781),((Input!$G$166+Input!$G$132)*$G$7)-SUM($G781:AF781),((Input!$G$166+Input!$G$132)*$G$7)/A24taxstdlife))</f>
        <v>0</v>
      </c>
      <c r="AH781" s="164">
        <f>IF(A24taxstdlife="n/a","n/a",IF(AH$3&gt;(A24taxstdlife+$E781),((Input!$G$166+Input!$G$132)*$G$7)-SUM($G781:AG781),((Input!$G$166+Input!$G$132)*$G$7)/A24taxstdlife))</f>
        <v>0</v>
      </c>
      <c r="AI781" s="164">
        <f>IF(A24taxstdlife="n/a","n/a",IF(AI$3&gt;(A24taxstdlife+$E781),((Input!$G$166+Input!$G$132)*$G$7)-SUM($G781:AH781),((Input!$G$166+Input!$G$132)*$G$7)/A24taxstdlife))</f>
        <v>0</v>
      </c>
      <c r="AJ781" s="164">
        <f>IF(A24taxstdlife="n/a","n/a",IF(AJ$3&gt;(A24taxstdlife+$E781),((Input!$G$166+Input!$G$132)*$G$7)-SUM($G781:AI781),((Input!$G$166+Input!$G$132)*$G$7)/A24taxstdlife))</f>
        <v>0</v>
      </c>
      <c r="AK781" s="164">
        <f>IF(A24taxstdlife="n/a","n/a",IF(AK$3&gt;(A24taxstdlife+$E781),((Input!$G$166+Input!$G$132)*$G$7)-SUM($G781:AJ781),((Input!$G$166+Input!$G$132)*$G$7)/A24taxstdlife))</f>
        <v>0</v>
      </c>
      <c r="AL781" s="164">
        <f>IF(A24taxstdlife="n/a","n/a",IF(AL$3&gt;(A24taxstdlife+$E781),((Input!$G$166+Input!$G$132)*$G$7)-SUM($G781:AK781),((Input!$G$166+Input!$G$132)*$G$7)/A24taxstdlife))</f>
        <v>0</v>
      </c>
      <c r="AM781" s="164">
        <f>IF(A24taxstdlife="n/a","n/a",IF(AM$3&gt;(A24taxstdlife+$E781),((Input!$G$166+Input!$G$132)*$G$7)-SUM($G781:AL781),((Input!$G$166+Input!$G$132)*$G$7)/A24taxstdlife))</f>
        <v>0</v>
      </c>
      <c r="AN781" s="164">
        <f>IF(A24taxstdlife="n/a","n/a",IF(AN$3&gt;(A24taxstdlife+$E781),((Input!$G$166+Input!$G$132)*$G$7)-SUM($G781:AM781),((Input!$G$166+Input!$G$132)*$G$7)/A24taxstdlife))</f>
        <v>0</v>
      </c>
      <c r="AO781" s="164">
        <f>IF(A24taxstdlife="n/a","n/a",IF(AO$3&gt;(A24taxstdlife+$E781),((Input!$G$166+Input!$G$132)*$G$7)-SUM($G781:AN781),((Input!$G$166+Input!$G$132)*$G$7)/A24taxstdlife))</f>
        <v>0</v>
      </c>
      <c r="AP781" s="164">
        <f>IF(A24taxstdlife="n/a","n/a",IF(AP$3&gt;(A24taxstdlife+$E781),((Input!$G$166+Input!$G$132)*$G$7)-SUM($G781:AO781),((Input!$G$166+Input!$G$132)*$G$7)/A24taxstdlife))</f>
        <v>0</v>
      </c>
      <c r="AQ781" s="164">
        <f>IF(A24taxstdlife="n/a","n/a",IF(AQ$3&gt;(A24taxstdlife+$E781),((Input!$G$166+Input!$G$132)*$G$7)-SUM($G781:AP781),((Input!$G$166+Input!$G$132)*$G$7)/A24taxstdlife))</f>
        <v>0</v>
      </c>
      <c r="AR781" s="164">
        <f>IF(A24taxstdlife="n/a","n/a",IF(AR$3&gt;(A24taxstdlife+$E781),((Input!$G$166+Input!$G$132)*$G$7)-SUM($G781:AQ781),((Input!$G$166+Input!$G$132)*$G$7)/A24taxstdlife))</f>
        <v>0</v>
      </c>
      <c r="AS781" s="164">
        <f>IF(A24taxstdlife="n/a","n/a",IF(AS$3&gt;(A24taxstdlife+$E781),((Input!$G$166+Input!$G$132)*$G$7)-SUM($G781:AR781),((Input!$G$166+Input!$G$132)*$G$7)/A24taxstdlife))</f>
        <v>0</v>
      </c>
      <c r="AT781" s="164">
        <f>IF(A24taxstdlife="n/a","n/a",IF(AT$3&gt;(A24taxstdlife+$E781),((Input!$G$166+Input!$G$132)*$G$7)-SUM($G781:AS781),((Input!$G$166+Input!$G$132)*$G$7)/A24taxstdlife))</f>
        <v>0</v>
      </c>
      <c r="AU781" s="164">
        <f>IF(A24taxstdlife="n/a","n/a",IF(AU$3&gt;(A24taxstdlife+$E781),((Input!$G$166+Input!$G$132)*$G$7)-SUM($G781:AT781),((Input!$G$166+Input!$G$132)*$G$7)/A24taxstdlife))</f>
        <v>0</v>
      </c>
      <c r="AV781" s="164">
        <f>IF(A24taxstdlife="n/a","n/a",IF(AV$3&gt;(A24taxstdlife+$E781),((Input!$G$166+Input!$G$132)*$G$7)-SUM($G781:AU781),((Input!$G$166+Input!$G$132)*$G$7)/A24taxstdlife))</f>
        <v>0</v>
      </c>
      <c r="AW781" s="164">
        <f>IF(A24taxstdlife="n/a","n/a",IF(AW$3&gt;(A24taxstdlife+$E781),((Input!$G$166+Input!$G$132)*$G$7)-SUM($G781:AV781),((Input!$G$166+Input!$G$132)*$G$7)/A24taxstdlife))</f>
        <v>0</v>
      </c>
      <c r="AX781" s="164">
        <f>IF(A24taxstdlife="n/a","n/a",IF(AX$3&gt;(A24taxstdlife+$E781),((Input!$G$166+Input!$G$132)*$G$7)-SUM($G781:AW781),((Input!$G$166+Input!$G$132)*$G$7)/A24taxstdlife))</f>
        <v>0</v>
      </c>
      <c r="AY781" s="164">
        <f>IF(A24taxstdlife="n/a","n/a",IF(AY$3&gt;(A24taxstdlife+$E781),((Input!$G$166+Input!$G$132)*$G$7)-SUM($G781:AX781),((Input!$G$166+Input!$G$132)*$G$7)/A24taxstdlife))</f>
        <v>0</v>
      </c>
      <c r="AZ781" s="164">
        <f>IF(A24taxstdlife="n/a","n/a",IF(AZ$3&gt;(A24taxstdlife+$E781),((Input!$G$166+Input!$G$132)*$G$7)-SUM($G781:AY781),((Input!$G$166+Input!$G$132)*$G$7)/A24taxstdlife))</f>
        <v>0</v>
      </c>
      <c r="BA781" s="164">
        <f>IF(A24taxstdlife="n/a","n/a",IF(BA$3&gt;(A24taxstdlife+$E781),((Input!$G$166+Input!$G$132)*$G$7)-SUM($G781:AZ781),((Input!$G$166+Input!$G$132)*$G$7)/A24taxstdlife))</f>
        <v>0</v>
      </c>
      <c r="BB781" s="164">
        <f>IF(A24taxstdlife="n/a","n/a",IF(BB$3&gt;(A24taxstdlife+$E781),((Input!$G$166+Input!$G$132)*$G$7)-SUM($G781:BA781),((Input!$G$166+Input!$G$132)*$G$7)/A24taxstdlife))</f>
        <v>0</v>
      </c>
      <c r="BC781" s="164">
        <f>IF(A24taxstdlife="n/a","n/a",IF(BC$3&gt;(A24taxstdlife+$E781),((Input!$G$166+Input!$G$132)*$G$7)-SUM($G781:BB781),((Input!$G$166+Input!$G$132)*$G$7)/A24taxstdlife))</f>
        <v>0</v>
      </c>
      <c r="BD781" s="164">
        <f>IF(A24taxstdlife="n/a","n/a",IF(BD$3&gt;(A24taxstdlife+$E781),((Input!$G$166+Input!$G$132)*$G$7)-SUM($G781:BC781),((Input!$G$166+Input!$G$132)*$G$7)/A24taxstdlife))</f>
        <v>0</v>
      </c>
      <c r="BE781" s="164">
        <f>IF(A24taxstdlife="n/a","n/a",IF(BE$3&gt;(A24taxstdlife+$E781),((Input!$G$166+Input!$G$132)*$G$7)-SUM($G781:BD781),((Input!$G$166+Input!$G$132)*$G$7)/A24taxstdlife))</f>
        <v>0</v>
      </c>
      <c r="BF781" s="164">
        <f>IF(A24taxstdlife="n/a","n/a",IF(BF$3&gt;(A24taxstdlife+$E781),((Input!$G$166+Input!$G$132)*$G$7)-SUM($G781:BE781),((Input!$G$166+Input!$G$132)*$G$7)/A24taxstdlife))</f>
        <v>0</v>
      </c>
      <c r="BG781" s="164">
        <f>IF(A24taxstdlife="n/a","n/a",IF(BG$3&gt;(A24taxstdlife+$E781),((Input!$G$166+Input!$G$132)*$G$7)-SUM($G781:BF781),((Input!$G$166+Input!$G$132)*$G$7)/A24taxstdlife))</f>
        <v>0</v>
      </c>
      <c r="BH781" s="164">
        <f>IF(A24taxstdlife="n/a","n/a",IF(BH$3&gt;(A24taxstdlife+$E781),((Input!$G$166+Input!$G$132)*$G$7)-SUM($G781:BG781),((Input!$G$166+Input!$G$132)*$G$7)/A24taxstdlife))</f>
        <v>0</v>
      </c>
      <c r="BI781" s="164">
        <f>IF(A24taxstdlife="n/a","n/a",IF(BI$3&gt;(A24taxstdlife+$E781),((Input!$G$166+Input!$G$132)*$G$7)-SUM($G781:BH781),((Input!$G$166+Input!$G$132)*$G$7)/A24taxstdlife))</f>
        <v>0</v>
      </c>
      <c r="BJ781" s="18"/>
      <c r="BK781" s="18"/>
      <c r="BL781"/>
      <c r="BM781"/>
      <c r="BN781"/>
      <c r="BO781"/>
      <c r="BP781"/>
      <c r="BQ781"/>
      <c r="BR781"/>
      <c r="BS781"/>
      <c r="BT781"/>
      <c r="BU781"/>
      <c r="BV781"/>
      <c r="BW781"/>
      <c r="BX781"/>
      <c r="BY781"/>
      <c r="BZ781"/>
      <c r="CA781"/>
      <c r="CB781"/>
      <c r="CC781"/>
      <c r="CD781"/>
      <c r="CE781"/>
      <c r="CF781"/>
      <c r="CG781"/>
      <c r="CH781"/>
      <c r="CI781"/>
      <c r="CJ781"/>
      <c r="CK781"/>
      <c r="CL781"/>
      <c r="CM781"/>
      <c r="CN781"/>
      <c r="CO781"/>
      <c r="CP781"/>
      <c r="CQ781"/>
      <c r="CR781"/>
      <c r="CS781"/>
      <c r="CT781"/>
      <c r="CU781"/>
      <c r="CV781"/>
      <c r="CW781"/>
      <c r="CX781"/>
      <c r="CY781"/>
      <c r="CZ781"/>
      <c r="DA781"/>
      <c r="DB781"/>
      <c r="DC781"/>
      <c r="DD781"/>
      <c r="DE781"/>
      <c r="DF781"/>
      <c r="DG781"/>
      <c r="DH781"/>
      <c r="DI781"/>
      <c r="DJ781"/>
      <c r="DK781"/>
      <c r="DL781"/>
      <c r="DM781"/>
      <c r="DN781"/>
      <c r="DO781"/>
      <c r="DP781"/>
      <c r="DQ781"/>
      <c r="DR781"/>
      <c r="DS781"/>
      <c r="DT781"/>
      <c r="DU781"/>
      <c r="DV781"/>
      <c r="DW781"/>
      <c r="DX781"/>
      <c r="DY781"/>
      <c r="DZ781"/>
      <c r="EA781"/>
      <c r="EB781"/>
      <c r="EC781"/>
      <c r="ED781"/>
      <c r="EE781"/>
      <c r="EF781"/>
      <c r="EG781"/>
      <c r="EH781"/>
      <c r="EI781"/>
      <c r="EJ781"/>
      <c r="EK781"/>
      <c r="EL781"/>
      <c r="EM781"/>
      <c r="EN781"/>
      <c r="EO781"/>
      <c r="EP781"/>
      <c r="EQ781"/>
      <c r="ER781"/>
      <c r="ES781"/>
      <c r="ET781"/>
      <c r="EU781"/>
      <c r="EV781"/>
      <c r="EW781"/>
      <c r="EX781"/>
      <c r="EY781"/>
      <c r="EZ781"/>
      <c r="FA781"/>
      <c r="FB781"/>
      <c r="FC781"/>
      <c r="FD781"/>
      <c r="FE781"/>
      <c r="FF781"/>
      <c r="FG781"/>
      <c r="FH781"/>
      <c r="FI781"/>
      <c r="FJ781"/>
      <c r="FK781"/>
      <c r="FL781"/>
      <c r="FM781"/>
      <c r="FN781"/>
      <c r="FO781"/>
      <c r="FP781"/>
      <c r="FQ781"/>
      <c r="FR781"/>
      <c r="FS781"/>
      <c r="FT781"/>
      <c r="FU781"/>
      <c r="FV781"/>
      <c r="FW781"/>
      <c r="FX781"/>
      <c r="FY781"/>
      <c r="FZ781"/>
      <c r="GA781"/>
      <c r="GB781"/>
      <c r="GC781"/>
      <c r="GD781"/>
      <c r="GE781"/>
      <c r="GF781"/>
      <c r="GG781"/>
      <c r="GH781"/>
      <c r="GI781"/>
      <c r="GJ781"/>
      <c r="GK781"/>
      <c r="GL781"/>
      <c r="GM781"/>
      <c r="GN781"/>
      <c r="GO781"/>
      <c r="GP781"/>
      <c r="GQ781"/>
      <c r="GR781"/>
      <c r="GS781"/>
      <c r="GT781"/>
      <c r="GU781"/>
      <c r="GV781"/>
      <c r="GW781"/>
      <c r="GX781"/>
      <c r="GY781"/>
      <c r="GZ781"/>
      <c r="HA781"/>
      <c r="HB781"/>
      <c r="HC781"/>
      <c r="HD781"/>
      <c r="HE781"/>
      <c r="HF781"/>
      <c r="HG781"/>
      <c r="HH781"/>
      <c r="HI781"/>
      <c r="HJ781"/>
      <c r="HK781"/>
      <c r="HL781"/>
      <c r="HM781"/>
      <c r="HN781"/>
      <c r="HO781"/>
      <c r="HP781"/>
      <c r="HQ781"/>
      <c r="HR781"/>
      <c r="HS781"/>
      <c r="HT781"/>
      <c r="HU781"/>
      <c r="HV781"/>
      <c r="HW781"/>
      <c r="HX781"/>
      <c r="HY781"/>
      <c r="HZ781"/>
      <c r="IA781"/>
      <c r="IB781"/>
      <c r="IC781"/>
      <c r="ID781"/>
      <c r="IE781"/>
      <c r="IF781"/>
      <c r="IG781"/>
      <c r="IH781"/>
      <c r="II781"/>
      <c r="IJ781"/>
      <c r="IK781"/>
      <c r="IL781"/>
      <c r="IM781"/>
      <c r="IN781"/>
      <c r="IO781"/>
      <c r="IP781"/>
      <c r="IQ781"/>
      <c r="IR781"/>
      <c r="IS781"/>
      <c r="IT781"/>
      <c r="IU781"/>
      <c r="IV781"/>
    </row>
    <row r="782" spans="1:256" s="5" customFormat="1" hidden="1" outlineLevel="2" x14ac:dyDescent="0.2">
      <c r="A782" s="18"/>
      <c r="B782" s="18"/>
      <c r="C782" s="36"/>
      <c r="D782" s="485"/>
      <c r="E782" s="283">
        <v>2</v>
      </c>
      <c r="F782" s="38"/>
      <c r="G782" s="306"/>
      <c r="H782" s="307"/>
      <c r="I782" s="164">
        <f>IF(A24taxstdlife="n/a","n/a",IF(I$3&gt;(A24taxstdlife+$E782),((Input!$H$166+Input!$H$132)*$H$7)-SUM($H782:H782),((Input!$H$166+Input!$H$132)*$H$7)/A24taxstdlife))</f>
        <v>0</v>
      </c>
      <c r="J782" s="164">
        <f>IF(A24taxstdlife="n/a","n/a",IF(J$3&gt;(A24taxstdlife+$E782),((Input!$H$166+Input!$H$132)*$H$7)-SUM($H782:I782),((Input!$H$166+Input!$H$132)*$H$7)/A24taxstdlife))</f>
        <v>0</v>
      </c>
      <c r="K782" s="164">
        <f>IF(A24taxstdlife="n/a","n/a",IF(K$3&gt;(A24taxstdlife+$E782),((Input!$H$166+Input!$H$132)*$H$7)-SUM($H782:J782),((Input!$H$166+Input!$H$132)*$H$7)/A24taxstdlife))</f>
        <v>0</v>
      </c>
      <c r="L782" s="164">
        <f>IF(A24taxstdlife="n/a","n/a",IF(L$3&gt;(A24taxstdlife+$E782),((Input!$H$166+Input!$H$132)*$H$7)-SUM($H782:K782),((Input!$H$166+Input!$H$132)*$H$7)/A24taxstdlife))</f>
        <v>0</v>
      </c>
      <c r="M782" s="164">
        <f>IF(A24taxstdlife="n/a","n/a",IF(M$3&gt;(A24taxstdlife+$E782),((Input!$H$166+Input!$H$132)*$H$7)-SUM($H782:L782),((Input!$H$166+Input!$H$132)*$H$7)/A24taxstdlife))</f>
        <v>0</v>
      </c>
      <c r="N782" s="164">
        <f>IF(A24taxstdlife="n/a","n/a",IF(N$3&gt;(A24taxstdlife+$E782),((Input!$H$166+Input!$H$132)*$H$7)-SUM($H782:M782),((Input!$H$166+Input!$H$132)*$H$7)/A24taxstdlife))</f>
        <v>0</v>
      </c>
      <c r="O782" s="164">
        <f>IF(A24taxstdlife="n/a","n/a",IF(O$3&gt;(A24taxstdlife+$E782),((Input!$H$166+Input!$H$132)*$H$7)-SUM($H782:N782),((Input!$H$166+Input!$H$132)*$H$7)/A24taxstdlife))</f>
        <v>0</v>
      </c>
      <c r="P782" s="164">
        <f>IF(A24taxstdlife="n/a","n/a",IF(P$3&gt;(A24taxstdlife+$E782),((Input!$H$166+Input!$H$132)*$H$7)-SUM($H782:O782),((Input!$H$166+Input!$H$132)*$H$7)/A24taxstdlife))</f>
        <v>0</v>
      </c>
      <c r="Q782" s="164">
        <f>IF(A24taxstdlife="n/a","n/a",IF(Q$3&gt;(A24taxstdlife+$E782),((Input!$H$166+Input!$H$132)*$H$7)-SUM($H782:P782),((Input!$H$166+Input!$H$132)*$H$7)/A24taxstdlife))</f>
        <v>0</v>
      </c>
      <c r="R782" s="164">
        <f>IF(A24taxstdlife="n/a","n/a",IF(R$3&gt;(A24taxstdlife+$E782),((Input!$H$166+Input!$H$132)*$H$7)-SUM($H782:Q782),((Input!$H$166+Input!$H$132)*$H$7)/A24taxstdlife))</f>
        <v>0</v>
      </c>
      <c r="S782" s="164">
        <f>IF(A24taxstdlife="n/a","n/a",IF(S$3&gt;(A24taxstdlife+$E782),((Input!$H$166+Input!$H$132)*$H$7)-SUM($H782:R782),((Input!$H$166+Input!$H$132)*$H$7)/A24taxstdlife))</f>
        <v>0</v>
      </c>
      <c r="T782" s="164">
        <f>IF(A24taxstdlife="n/a","n/a",IF(T$3&gt;(A24taxstdlife+$E782),((Input!$H$166+Input!$H$132)*$H$7)-SUM($H782:S782),((Input!$H$166+Input!$H$132)*$H$7)/A24taxstdlife))</f>
        <v>0</v>
      </c>
      <c r="U782" s="164">
        <f>IF(A24taxstdlife="n/a","n/a",IF(U$3&gt;(A24taxstdlife+$E782),((Input!$H$166+Input!$H$132)*$H$7)-SUM($H782:T782),((Input!$H$166+Input!$H$132)*$H$7)/A24taxstdlife))</f>
        <v>0</v>
      </c>
      <c r="V782" s="164">
        <f>IF(A24taxstdlife="n/a","n/a",IF(V$3&gt;(A24taxstdlife+$E782),((Input!$H$166+Input!$H$132)*$H$7)-SUM($H782:U782),((Input!$H$166+Input!$H$132)*$H$7)/A24taxstdlife))</f>
        <v>0</v>
      </c>
      <c r="W782" s="164">
        <f>IF(A24taxstdlife="n/a","n/a",IF(W$3&gt;(A24taxstdlife+$E782),((Input!$H$166+Input!$H$132)*$H$7)-SUM($H782:V782),((Input!$H$166+Input!$H$132)*$H$7)/A24taxstdlife))</f>
        <v>0</v>
      </c>
      <c r="X782" s="164">
        <f>IF(A24taxstdlife="n/a","n/a",IF(X$3&gt;(A24taxstdlife+$E782),((Input!$H$166+Input!$H$132)*$H$7)-SUM($H782:W782),((Input!$H$166+Input!$H$132)*$H$7)/A24taxstdlife))</f>
        <v>0</v>
      </c>
      <c r="Y782" s="164">
        <f>IF(A24taxstdlife="n/a","n/a",IF(Y$3&gt;(A24taxstdlife+$E782),((Input!$H$166+Input!$H$132)*$H$7)-SUM($H782:X782),((Input!$H$166+Input!$H$132)*$H$7)/A24taxstdlife))</f>
        <v>0</v>
      </c>
      <c r="Z782" s="164">
        <f>IF(A24taxstdlife="n/a","n/a",IF(Z$3&gt;(A24taxstdlife+$E782),((Input!$H$166+Input!$H$132)*$H$7)-SUM($H782:Y782),((Input!$H$166+Input!$H$132)*$H$7)/A24taxstdlife))</f>
        <v>0</v>
      </c>
      <c r="AA782" s="164">
        <f>IF(A24taxstdlife="n/a","n/a",IF(AA$3&gt;(A24taxstdlife+$E782),((Input!$H$166+Input!$H$132)*$H$7)-SUM($H782:Z782),((Input!$H$166+Input!$H$132)*$H$7)/A24taxstdlife))</f>
        <v>0</v>
      </c>
      <c r="AB782" s="164">
        <f>IF(A24taxstdlife="n/a","n/a",IF(AB$3&gt;(A24taxstdlife+$E782),((Input!$H$166+Input!$H$132)*$H$7)-SUM($H782:AA782),((Input!$H$166+Input!$H$132)*$H$7)/A24taxstdlife))</f>
        <v>0</v>
      </c>
      <c r="AC782" s="164">
        <f>IF(A24taxstdlife="n/a","n/a",IF(AC$3&gt;(A24taxstdlife+$E782),((Input!$H$166+Input!$H$132)*$H$7)-SUM($H782:AB782),((Input!$H$166+Input!$H$132)*$H$7)/A24taxstdlife))</f>
        <v>0</v>
      </c>
      <c r="AD782" s="164">
        <f>IF(A24taxstdlife="n/a","n/a",IF(AD$3&gt;(A24taxstdlife+$E782),((Input!$H$166+Input!$H$132)*$H$7)-SUM($H782:AC782),((Input!$H$166+Input!$H$132)*$H$7)/A24taxstdlife))</f>
        <v>0</v>
      </c>
      <c r="AE782" s="164">
        <f>IF(A24taxstdlife="n/a","n/a",IF(AE$3&gt;(A24taxstdlife+$E782),((Input!$H$166+Input!$H$132)*$H$7)-SUM($H782:AD782),((Input!$H$166+Input!$H$132)*$H$7)/A24taxstdlife))</f>
        <v>0</v>
      </c>
      <c r="AF782" s="164">
        <f>IF(A24taxstdlife="n/a","n/a",IF(AF$3&gt;(A24taxstdlife+$E782),((Input!$H$166+Input!$H$132)*$H$7)-SUM($H782:AE782),((Input!$H$166+Input!$H$132)*$H$7)/A24taxstdlife))</f>
        <v>0</v>
      </c>
      <c r="AG782" s="164">
        <f>IF(A24taxstdlife="n/a","n/a",IF(AG$3&gt;(A24taxstdlife+$E782),((Input!$H$166+Input!$H$132)*$H$7)-SUM($H782:AF782),((Input!$H$166+Input!$H$132)*$H$7)/A24taxstdlife))</f>
        <v>0</v>
      </c>
      <c r="AH782" s="164">
        <f>IF(A24taxstdlife="n/a","n/a",IF(AH$3&gt;(A24taxstdlife+$E782),((Input!$H$166+Input!$H$132)*$H$7)-SUM($H782:AG782),((Input!$H$166+Input!$H$132)*$H$7)/A24taxstdlife))</f>
        <v>0</v>
      </c>
      <c r="AI782" s="164">
        <f>IF(A24taxstdlife="n/a","n/a",IF(AI$3&gt;(A24taxstdlife+$E782),((Input!$H$166+Input!$H$132)*$H$7)-SUM($H782:AH782),((Input!$H$166+Input!$H$132)*$H$7)/A24taxstdlife))</f>
        <v>0</v>
      </c>
      <c r="AJ782" s="164">
        <f>IF(A24taxstdlife="n/a","n/a",IF(AJ$3&gt;(A24taxstdlife+$E782),((Input!$H$166+Input!$H$132)*$H$7)-SUM($H782:AI782),((Input!$H$166+Input!$H$132)*$H$7)/A24taxstdlife))</f>
        <v>0</v>
      </c>
      <c r="AK782" s="164">
        <f>IF(A24taxstdlife="n/a","n/a",IF(AK$3&gt;(A24taxstdlife+$E782),((Input!$H$166+Input!$H$132)*$H$7)-SUM($H782:AJ782),((Input!$H$166+Input!$H$132)*$H$7)/A24taxstdlife))</f>
        <v>0</v>
      </c>
      <c r="AL782" s="164">
        <f>IF(A24taxstdlife="n/a","n/a",IF(AL$3&gt;(A24taxstdlife+$E782),((Input!$H$166+Input!$H$132)*$H$7)-SUM($H782:AK782),((Input!$H$166+Input!$H$132)*$H$7)/A24taxstdlife))</f>
        <v>0</v>
      </c>
      <c r="AM782" s="164">
        <f>IF(A24taxstdlife="n/a","n/a",IF(AM$3&gt;(A24taxstdlife+$E782),((Input!$H$166+Input!$H$132)*$H$7)-SUM($H782:AL782),((Input!$H$166+Input!$H$132)*$H$7)/A24taxstdlife))</f>
        <v>0</v>
      </c>
      <c r="AN782" s="164">
        <f>IF(A24taxstdlife="n/a","n/a",IF(AN$3&gt;(A24taxstdlife+$E782),((Input!$H$166+Input!$H$132)*$H$7)-SUM($H782:AM782),((Input!$H$166+Input!$H$132)*$H$7)/A24taxstdlife))</f>
        <v>0</v>
      </c>
      <c r="AO782" s="164">
        <f>IF(A24taxstdlife="n/a","n/a",IF(AO$3&gt;(A24taxstdlife+$E782),((Input!$H$166+Input!$H$132)*$H$7)-SUM($H782:AN782),((Input!$H$166+Input!$H$132)*$H$7)/A24taxstdlife))</f>
        <v>0</v>
      </c>
      <c r="AP782" s="164">
        <f>IF(A24taxstdlife="n/a","n/a",IF(AP$3&gt;(A24taxstdlife+$E782),((Input!$H$166+Input!$H$132)*$H$7)-SUM($H782:AO782),((Input!$H$166+Input!$H$132)*$H$7)/A24taxstdlife))</f>
        <v>0</v>
      </c>
      <c r="AQ782" s="164">
        <f>IF(A24taxstdlife="n/a","n/a",IF(AQ$3&gt;(A24taxstdlife+$E782),((Input!$H$166+Input!$H$132)*$H$7)-SUM($H782:AP782),((Input!$H$166+Input!$H$132)*$H$7)/A24taxstdlife))</f>
        <v>0</v>
      </c>
      <c r="AR782" s="164">
        <f>IF(A24taxstdlife="n/a","n/a",IF(AR$3&gt;(A24taxstdlife+$E782),((Input!$H$166+Input!$H$132)*$H$7)-SUM($H782:AQ782),((Input!$H$166+Input!$H$132)*$H$7)/A24taxstdlife))</f>
        <v>0</v>
      </c>
      <c r="AS782" s="164">
        <f>IF(A24taxstdlife="n/a","n/a",IF(AS$3&gt;(A24taxstdlife+$E782),((Input!$H$166+Input!$H$132)*$H$7)-SUM($H782:AR782),((Input!$H$166+Input!$H$132)*$H$7)/A24taxstdlife))</f>
        <v>0</v>
      </c>
      <c r="AT782" s="164">
        <f>IF(A24taxstdlife="n/a","n/a",IF(AT$3&gt;(A24taxstdlife+$E782),((Input!$H$166+Input!$H$132)*$H$7)-SUM($H782:AS782),((Input!$H$166+Input!$H$132)*$H$7)/A24taxstdlife))</f>
        <v>0</v>
      </c>
      <c r="AU782" s="164">
        <f>IF(A24taxstdlife="n/a","n/a",IF(AU$3&gt;(A24taxstdlife+$E782),((Input!$H$166+Input!$H$132)*$H$7)-SUM($H782:AT782),((Input!$H$166+Input!$H$132)*$H$7)/A24taxstdlife))</f>
        <v>0</v>
      </c>
      <c r="AV782" s="164">
        <f>IF(A24taxstdlife="n/a","n/a",IF(AV$3&gt;(A24taxstdlife+$E782),((Input!$H$166+Input!$H$132)*$H$7)-SUM($H782:AU782),((Input!$H$166+Input!$H$132)*$H$7)/A24taxstdlife))</f>
        <v>0</v>
      </c>
      <c r="AW782" s="164">
        <f>IF(A24taxstdlife="n/a","n/a",IF(AW$3&gt;(A24taxstdlife+$E782),((Input!$H$166+Input!$H$132)*$H$7)-SUM($H782:AV782),((Input!$H$166+Input!$H$132)*$H$7)/A24taxstdlife))</f>
        <v>0</v>
      </c>
      <c r="AX782" s="164">
        <f>IF(A24taxstdlife="n/a","n/a",IF(AX$3&gt;(A24taxstdlife+$E782),((Input!$H$166+Input!$H$132)*$H$7)-SUM($H782:AW782),((Input!$H$166+Input!$H$132)*$H$7)/A24taxstdlife))</f>
        <v>0</v>
      </c>
      <c r="AY782" s="164">
        <f>IF(A24taxstdlife="n/a","n/a",IF(AY$3&gt;(A24taxstdlife+$E782),((Input!$H$166+Input!$H$132)*$H$7)-SUM($H782:AX782),((Input!$H$166+Input!$H$132)*$H$7)/A24taxstdlife))</f>
        <v>0</v>
      </c>
      <c r="AZ782" s="164">
        <f>IF(A24taxstdlife="n/a","n/a",IF(AZ$3&gt;(A24taxstdlife+$E782),((Input!$H$166+Input!$H$132)*$H$7)-SUM($H782:AY782),((Input!$H$166+Input!$H$132)*$H$7)/A24taxstdlife))</f>
        <v>0</v>
      </c>
      <c r="BA782" s="164">
        <f>IF(A24taxstdlife="n/a","n/a",IF(BA$3&gt;(A24taxstdlife+$E782),((Input!$H$166+Input!$H$132)*$H$7)-SUM($H782:AZ782),((Input!$H$166+Input!$H$132)*$H$7)/A24taxstdlife))</f>
        <v>0</v>
      </c>
      <c r="BB782" s="164">
        <f>IF(A24taxstdlife="n/a","n/a",IF(BB$3&gt;(A24taxstdlife+$E782),((Input!$H$166+Input!$H$132)*$H$7)-SUM($H782:BA782),((Input!$H$166+Input!$H$132)*$H$7)/A24taxstdlife))</f>
        <v>0</v>
      </c>
      <c r="BC782" s="164">
        <f>IF(A24taxstdlife="n/a","n/a",IF(BC$3&gt;(A24taxstdlife+$E782),((Input!$H$166+Input!$H$132)*$H$7)-SUM($H782:BB782),((Input!$H$166+Input!$H$132)*$H$7)/A24taxstdlife))</f>
        <v>0</v>
      </c>
      <c r="BD782" s="164">
        <f>IF(A24taxstdlife="n/a","n/a",IF(BD$3&gt;(A24taxstdlife+$E782),((Input!$H$166+Input!$H$132)*$H$7)-SUM($H782:BC782),((Input!$H$166+Input!$H$132)*$H$7)/A24taxstdlife))</f>
        <v>0</v>
      </c>
      <c r="BE782" s="164">
        <f>IF(A24taxstdlife="n/a","n/a",IF(BE$3&gt;(A24taxstdlife+$E782),((Input!$H$166+Input!$H$132)*$H$7)-SUM($H782:BD782),((Input!$H$166+Input!$H$132)*$H$7)/A24taxstdlife))</f>
        <v>0</v>
      </c>
      <c r="BF782" s="164">
        <f>IF(A24taxstdlife="n/a","n/a",IF(BF$3&gt;(A24taxstdlife+$E782),((Input!$H$166+Input!$H$132)*$H$7)-SUM($H782:BE782),((Input!$H$166+Input!$H$132)*$H$7)/A24taxstdlife))</f>
        <v>0</v>
      </c>
      <c r="BG782" s="164">
        <f>IF(A24taxstdlife="n/a","n/a",IF(BG$3&gt;(A24taxstdlife+$E782),((Input!$H$166+Input!$H$132)*$H$7)-SUM($H782:BF782),((Input!$H$166+Input!$H$132)*$H$7)/A24taxstdlife))</f>
        <v>0</v>
      </c>
      <c r="BH782" s="164">
        <f>IF(A24taxstdlife="n/a","n/a",IF(BH$3&gt;(A24taxstdlife+$E782),((Input!$H$166+Input!$H$132)*$H$7)-SUM($H782:BG782),((Input!$H$166+Input!$H$132)*$H$7)/A24taxstdlife))</f>
        <v>0</v>
      </c>
      <c r="BI782" s="164">
        <f>IF(A24taxstdlife="n/a","n/a",IF(BI$3&gt;(A24taxstdlife+$E782),((Input!$H$166+Input!$H$132)*$H$7)-SUM($H782:BH782),((Input!$H$166+Input!$H$132)*$H$7)/A24taxstdlife))</f>
        <v>0</v>
      </c>
      <c r="BJ782" s="18"/>
      <c r="BK782" s="18"/>
      <c r="BL782"/>
      <c r="BM782"/>
      <c r="BN782"/>
      <c r="BO782"/>
      <c r="BP782"/>
      <c r="BQ782"/>
      <c r="BR782"/>
      <c r="BS782"/>
      <c r="BT782"/>
      <c r="BU782"/>
      <c r="BV782"/>
      <c r="BW782"/>
      <c r="BX782"/>
      <c r="BY782"/>
      <c r="BZ782"/>
      <c r="CA782"/>
      <c r="CB782"/>
      <c r="CC782"/>
      <c r="CD782"/>
      <c r="CE782"/>
      <c r="CF782"/>
      <c r="CG782"/>
      <c r="CH782"/>
      <c r="CI782"/>
      <c r="CJ782"/>
      <c r="CK782"/>
      <c r="CL782"/>
      <c r="CM782"/>
      <c r="CN782"/>
      <c r="CO782"/>
      <c r="CP782"/>
      <c r="CQ782"/>
      <c r="CR782"/>
      <c r="CS782"/>
      <c r="CT782"/>
      <c r="CU782"/>
      <c r="CV782"/>
      <c r="CW782"/>
      <c r="CX782"/>
      <c r="CY782"/>
      <c r="CZ782"/>
      <c r="DA782"/>
      <c r="DB782"/>
      <c r="DC782"/>
      <c r="DD782"/>
      <c r="DE782"/>
      <c r="DF782"/>
      <c r="DG782"/>
      <c r="DH782"/>
      <c r="DI782"/>
      <c r="DJ782"/>
      <c r="DK782"/>
      <c r="DL782"/>
      <c r="DM782"/>
      <c r="DN782"/>
      <c r="DO782"/>
      <c r="DP782"/>
      <c r="DQ782"/>
      <c r="DR782"/>
      <c r="DS782"/>
      <c r="DT782"/>
      <c r="DU782"/>
      <c r="DV782"/>
      <c r="DW782"/>
      <c r="DX782"/>
      <c r="DY782"/>
      <c r="DZ782"/>
      <c r="EA782"/>
      <c r="EB782"/>
      <c r="EC782"/>
      <c r="ED782"/>
      <c r="EE782"/>
      <c r="EF782"/>
      <c r="EG782"/>
      <c r="EH782"/>
      <c r="EI782"/>
      <c r="EJ782"/>
      <c r="EK782"/>
      <c r="EL782"/>
      <c r="EM782"/>
      <c r="EN782"/>
      <c r="EO782"/>
      <c r="EP782"/>
      <c r="EQ782"/>
      <c r="ER782"/>
      <c r="ES782"/>
      <c r="ET782"/>
      <c r="EU782"/>
      <c r="EV782"/>
      <c r="EW782"/>
      <c r="EX782"/>
      <c r="EY782"/>
      <c r="EZ782"/>
      <c r="FA782"/>
      <c r="FB782"/>
      <c r="FC782"/>
      <c r="FD782"/>
      <c r="FE782"/>
      <c r="FF782"/>
      <c r="FG782"/>
      <c r="FH782"/>
      <c r="FI782"/>
      <c r="FJ782"/>
      <c r="FK782"/>
      <c r="FL782"/>
      <c r="FM782"/>
      <c r="FN782"/>
      <c r="FO782"/>
      <c r="FP782"/>
      <c r="FQ782"/>
      <c r="FR782"/>
      <c r="FS782"/>
      <c r="FT782"/>
      <c r="FU782"/>
      <c r="FV782"/>
      <c r="FW782"/>
      <c r="FX782"/>
      <c r="FY782"/>
      <c r="FZ782"/>
      <c r="GA782"/>
      <c r="GB782"/>
      <c r="GC782"/>
      <c r="GD782"/>
      <c r="GE782"/>
      <c r="GF782"/>
      <c r="GG782"/>
      <c r="GH782"/>
      <c r="GI782"/>
      <c r="GJ782"/>
      <c r="GK782"/>
      <c r="GL782"/>
      <c r="GM782"/>
      <c r="GN782"/>
      <c r="GO782"/>
      <c r="GP782"/>
      <c r="GQ782"/>
      <c r="GR782"/>
      <c r="GS782"/>
      <c r="GT782"/>
      <c r="GU782"/>
      <c r="GV782"/>
      <c r="GW782"/>
      <c r="GX782"/>
      <c r="GY782"/>
      <c r="GZ782"/>
      <c r="HA782"/>
      <c r="HB782"/>
      <c r="HC782"/>
      <c r="HD782"/>
      <c r="HE782"/>
      <c r="HF782"/>
      <c r="HG782"/>
      <c r="HH782"/>
      <c r="HI782"/>
      <c r="HJ782"/>
      <c r="HK782"/>
      <c r="HL782"/>
      <c r="HM782"/>
      <c r="HN782"/>
      <c r="HO782"/>
      <c r="HP782"/>
      <c r="HQ782"/>
      <c r="HR782"/>
      <c r="HS782"/>
      <c r="HT782"/>
      <c r="HU782"/>
      <c r="HV782"/>
      <c r="HW782"/>
      <c r="HX782"/>
      <c r="HY782"/>
      <c r="HZ782"/>
      <c r="IA782"/>
      <c r="IB782"/>
      <c r="IC782"/>
      <c r="ID782"/>
      <c r="IE782"/>
      <c r="IF782"/>
      <c r="IG782"/>
      <c r="IH782"/>
      <c r="II782"/>
      <c r="IJ782"/>
      <c r="IK782"/>
      <c r="IL782"/>
      <c r="IM782"/>
      <c r="IN782"/>
      <c r="IO782"/>
      <c r="IP782"/>
      <c r="IQ782"/>
      <c r="IR782"/>
      <c r="IS782"/>
      <c r="IT782"/>
      <c r="IU782"/>
      <c r="IV782"/>
    </row>
    <row r="783" spans="1:256" s="5" customFormat="1" hidden="1" outlineLevel="2" x14ac:dyDescent="0.2">
      <c r="A783" s="18"/>
      <c r="B783" s="18"/>
      <c r="C783" s="36"/>
      <c r="D783" s="485"/>
      <c r="E783" s="283">
        <v>3</v>
      </c>
      <c r="F783" s="38"/>
      <c r="G783" s="306"/>
      <c r="H783" s="308"/>
      <c r="I783" s="307"/>
      <c r="J783" s="164">
        <f>IF(A24taxstdlife="n/a","n/a",IF(J$3&gt;(A24taxstdlife+$E783),((Input!$I$166+Input!$I$132)*$I$7)-SUM($I783:I783),((Input!$I$166+Input!$I$132)*$I$7)/A24taxstdlife))</f>
        <v>0</v>
      </c>
      <c r="K783" s="164">
        <f>IF(A24taxstdlife="n/a","n/a",IF(K$3&gt;(A24taxstdlife+$E783),((Input!$I$166+Input!$I$132)*$I$7)-SUM($I783:J783),((Input!$I$166+Input!$I$132)*$I$7)/A24taxstdlife))</f>
        <v>0</v>
      </c>
      <c r="L783" s="164">
        <f>IF(A24taxstdlife="n/a","n/a",IF(L$3&gt;(A24taxstdlife+$E783),((Input!$I$166+Input!$I$132)*$I$7)-SUM($I783:K783),((Input!$I$166+Input!$I$132)*$I$7)/A24taxstdlife))</f>
        <v>0</v>
      </c>
      <c r="M783" s="164">
        <f>IF(A24taxstdlife="n/a","n/a",IF(M$3&gt;(A24taxstdlife+$E783),((Input!$I$166+Input!$I$132)*$I$7)-SUM($I783:L783),((Input!$I$166+Input!$I$132)*$I$7)/A24taxstdlife))</f>
        <v>0</v>
      </c>
      <c r="N783" s="164">
        <f>IF(A24taxstdlife="n/a","n/a",IF(N$3&gt;(A24taxstdlife+$E783),((Input!$I$166+Input!$I$132)*$I$7)-SUM($I783:M783),((Input!$I$166+Input!$I$132)*$I$7)/A24taxstdlife))</f>
        <v>0</v>
      </c>
      <c r="O783" s="164">
        <f>IF(A24taxstdlife="n/a","n/a",IF(O$3&gt;(A24taxstdlife+$E783),((Input!$I$166+Input!$I$132)*$I$7)-SUM($I783:N783),((Input!$I$166+Input!$I$132)*$I$7)/A24taxstdlife))</f>
        <v>0</v>
      </c>
      <c r="P783" s="164">
        <f>IF(A24taxstdlife="n/a","n/a",IF(P$3&gt;(A24taxstdlife+$E783),((Input!$I$166+Input!$I$132)*$I$7)-SUM($I783:O783),((Input!$I$166+Input!$I$132)*$I$7)/A24taxstdlife))</f>
        <v>0</v>
      </c>
      <c r="Q783" s="164">
        <f>IF(A24taxstdlife="n/a","n/a",IF(Q$3&gt;(A24taxstdlife+$E783),((Input!$I$166+Input!$I$132)*$I$7)-SUM($I783:P783),((Input!$I$166+Input!$I$132)*$I$7)/A24taxstdlife))</f>
        <v>0</v>
      </c>
      <c r="R783" s="164">
        <f>IF(A24taxstdlife="n/a","n/a",IF(R$3&gt;(A24taxstdlife+$E783),((Input!$I$166+Input!$I$132)*$I$7)-SUM($I783:Q783),((Input!$I$166+Input!$I$132)*$I$7)/A24taxstdlife))</f>
        <v>0</v>
      </c>
      <c r="S783" s="164">
        <f>IF(A24taxstdlife="n/a","n/a",IF(S$3&gt;(A24taxstdlife+$E783),((Input!$I$166+Input!$I$132)*$I$7)-SUM($I783:R783),((Input!$I$166+Input!$I$132)*$I$7)/A24taxstdlife))</f>
        <v>0</v>
      </c>
      <c r="T783" s="164">
        <f>IF(A24taxstdlife="n/a","n/a",IF(T$3&gt;(A24taxstdlife+$E783),((Input!$I$166+Input!$I$132)*$I$7)-SUM($I783:S783),((Input!$I$166+Input!$I$132)*$I$7)/A24taxstdlife))</f>
        <v>0</v>
      </c>
      <c r="U783" s="164">
        <f>IF(A24taxstdlife="n/a","n/a",IF(U$3&gt;(A24taxstdlife+$E783),((Input!$I$166+Input!$I$132)*$I$7)-SUM($I783:T783),((Input!$I$166+Input!$I$132)*$I$7)/A24taxstdlife))</f>
        <v>0</v>
      </c>
      <c r="V783" s="164">
        <f>IF(A24taxstdlife="n/a","n/a",IF(V$3&gt;(A24taxstdlife+$E783),((Input!$I$166+Input!$I$132)*$I$7)-SUM($I783:U783),((Input!$I$166+Input!$I$132)*$I$7)/A24taxstdlife))</f>
        <v>0</v>
      </c>
      <c r="W783" s="164">
        <f>IF(A24taxstdlife="n/a","n/a",IF(W$3&gt;(A24taxstdlife+$E783),((Input!$I$166+Input!$I$132)*$I$7)-SUM($I783:V783),((Input!$I$166+Input!$I$132)*$I$7)/A24taxstdlife))</f>
        <v>0</v>
      </c>
      <c r="X783" s="164">
        <f>IF(A24taxstdlife="n/a","n/a",IF(X$3&gt;(A24taxstdlife+$E783),((Input!$I$166+Input!$I$132)*$I$7)-SUM($I783:W783),((Input!$I$166+Input!$I$132)*$I$7)/A24taxstdlife))</f>
        <v>0</v>
      </c>
      <c r="Y783" s="164">
        <f>IF(A24taxstdlife="n/a","n/a",IF(Y$3&gt;(A24taxstdlife+$E783),((Input!$I$166+Input!$I$132)*$I$7)-SUM($I783:X783),((Input!$I$166+Input!$I$132)*$I$7)/A24taxstdlife))</f>
        <v>0</v>
      </c>
      <c r="Z783" s="164">
        <f>IF(A24taxstdlife="n/a","n/a",IF(Z$3&gt;(A24taxstdlife+$E783),((Input!$I$166+Input!$I$132)*$I$7)-SUM($I783:Y783),((Input!$I$166+Input!$I$132)*$I$7)/A24taxstdlife))</f>
        <v>0</v>
      </c>
      <c r="AA783" s="164">
        <f>IF(A24taxstdlife="n/a","n/a",IF(AA$3&gt;(A24taxstdlife+$E783),((Input!$I$166+Input!$I$132)*$I$7)-SUM($I783:Z783),((Input!$I$166+Input!$I$132)*$I$7)/A24taxstdlife))</f>
        <v>0</v>
      </c>
      <c r="AB783" s="164">
        <f>IF(A24taxstdlife="n/a","n/a",IF(AB$3&gt;(A24taxstdlife+$E783),((Input!$I$166+Input!$I$132)*$I$7)-SUM($I783:AA783),((Input!$I$166+Input!$I$132)*$I$7)/A24taxstdlife))</f>
        <v>0</v>
      </c>
      <c r="AC783" s="164">
        <f>IF(A24taxstdlife="n/a","n/a",IF(AC$3&gt;(A24taxstdlife+$E783),((Input!$I$166+Input!$I$132)*$I$7)-SUM($I783:AB783),((Input!$I$166+Input!$I$132)*$I$7)/A24taxstdlife))</f>
        <v>0</v>
      </c>
      <c r="AD783" s="164">
        <f>IF(A24taxstdlife="n/a","n/a",IF(AD$3&gt;(A24taxstdlife+$E783),((Input!$I$166+Input!$I$132)*$I$7)-SUM($I783:AC783),((Input!$I$166+Input!$I$132)*$I$7)/A24taxstdlife))</f>
        <v>0</v>
      </c>
      <c r="AE783" s="164">
        <f>IF(A24taxstdlife="n/a","n/a",IF(AE$3&gt;(A24taxstdlife+$E783),((Input!$I$166+Input!$I$132)*$I$7)-SUM($I783:AD783),((Input!$I$166+Input!$I$132)*$I$7)/A24taxstdlife))</f>
        <v>0</v>
      </c>
      <c r="AF783" s="164">
        <f>IF(A24taxstdlife="n/a","n/a",IF(AF$3&gt;(A24taxstdlife+$E783),((Input!$I$166+Input!$I$132)*$I$7)-SUM($I783:AE783),((Input!$I$166+Input!$I$132)*$I$7)/A24taxstdlife))</f>
        <v>0</v>
      </c>
      <c r="AG783" s="164">
        <f>IF(A24taxstdlife="n/a","n/a",IF(AG$3&gt;(A24taxstdlife+$E783),((Input!$I$166+Input!$I$132)*$I$7)-SUM($I783:AF783),((Input!$I$166+Input!$I$132)*$I$7)/A24taxstdlife))</f>
        <v>0</v>
      </c>
      <c r="AH783" s="164">
        <f>IF(A24taxstdlife="n/a","n/a",IF(AH$3&gt;(A24taxstdlife+$E783),((Input!$I$166+Input!$I$132)*$I$7)-SUM($I783:AG783),((Input!$I$166+Input!$I$132)*$I$7)/A24taxstdlife))</f>
        <v>0</v>
      </c>
      <c r="AI783" s="164">
        <f>IF(A24taxstdlife="n/a","n/a",IF(AI$3&gt;(A24taxstdlife+$E783),((Input!$I$166+Input!$I$132)*$I$7)-SUM($I783:AH783),((Input!$I$166+Input!$I$132)*$I$7)/A24taxstdlife))</f>
        <v>0</v>
      </c>
      <c r="AJ783" s="164">
        <f>IF(A24taxstdlife="n/a","n/a",IF(AJ$3&gt;(A24taxstdlife+$E783),((Input!$I$166+Input!$I$132)*$I$7)-SUM($I783:AI783),((Input!$I$166+Input!$I$132)*$I$7)/A24taxstdlife))</f>
        <v>0</v>
      </c>
      <c r="AK783" s="164">
        <f>IF(A24taxstdlife="n/a","n/a",IF(AK$3&gt;(A24taxstdlife+$E783),((Input!$I$166+Input!$I$132)*$I$7)-SUM($I783:AJ783),((Input!$I$166+Input!$I$132)*$I$7)/A24taxstdlife))</f>
        <v>0</v>
      </c>
      <c r="AL783" s="164">
        <f>IF(A24taxstdlife="n/a","n/a",IF(AL$3&gt;(A24taxstdlife+$E783),((Input!$I$166+Input!$I$132)*$I$7)-SUM($I783:AK783),((Input!$I$166+Input!$I$132)*$I$7)/A24taxstdlife))</f>
        <v>0</v>
      </c>
      <c r="AM783" s="164">
        <f>IF(A24taxstdlife="n/a","n/a",IF(AM$3&gt;(A24taxstdlife+$E783),((Input!$I$166+Input!$I$132)*$I$7)-SUM($I783:AL783),((Input!$I$166+Input!$I$132)*$I$7)/A24taxstdlife))</f>
        <v>0</v>
      </c>
      <c r="AN783" s="164">
        <f>IF(A24taxstdlife="n/a","n/a",IF(AN$3&gt;(A24taxstdlife+$E783),((Input!$I$166+Input!$I$132)*$I$7)-SUM($I783:AM783),((Input!$I$166+Input!$I$132)*$I$7)/A24taxstdlife))</f>
        <v>0</v>
      </c>
      <c r="AO783" s="164">
        <f>IF(A24taxstdlife="n/a","n/a",IF(AO$3&gt;(A24taxstdlife+$E783),((Input!$I$166+Input!$I$132)*$I$7)-SUM($I783:AN783),((Input!$I$166+Input!$I$132)*$I$7)/A24taxstdlife))</f>
        <v>0</v>
      </c>
      <c r="AP783" s="164">
        <f>IF(A24taxstdlife="n/a","n/a",IF(AP$3&gt;(A24taxstdlife+$E783),((Input!$I$166+Input!$I$132)*$I$7)-SUM($I783:AO783),((Input!$I$166+Input!$I$132)*$I$7)/A24taxstdlife))</f>
        <v>0</v>
      </c>
      <c r="AQ783" s="164">
        <f>IF(A24taxstdlife="n/a","n/a",IF(AQ$3&gt;(A24taxstdlife+$E783),((Input!$I$166+Input!$I$132)*$I$7)-SUM($I783:AP783),((Input!$I$166+Input!$I$132)*$I$7)/A24taxstdlife))</f>
        <v>0</v>
      </c>
      <c r="AR783" s="164">
        <f>IF(A24taxstdlife="n/a","n/a",IF(AR$3&gt;(A24taxstdlife+$E783),((Input!$I$166+Input!$I$132)*$I$7)-SUM($I783:AQ783),((Input!$I$166+Input!$I$132)*$I$7)/A24taxstdlife))</f>
        <v>0</v>
      </c>
      <c r="AS783" s="164">
        <f>IF(A24taxstdlife="n/a","n/a",IF(AS$3&gt;(A24taxstdlife+$E783),((Input!$I$166+Input!$I$132)*$I$7)-SUM($I783:AR783),((Input!$I$166+Input!$I$132)*$I$7)/A24taxstdlife))</f>
        <v>0</v>
      </c>
      <c r="AT783" s="164">
        <f>IF(A24taxstdlife="n/a","n/a",IF(AT$3&gt;(A24taxstdlife+$E783),((Input!$I$166+Input!$I$132)*$I$7)-SUM($I783:AS783),((Input!$I$166+Input!$I$132)*$I$7)/A24taxstdlife))</f>
        <v>0</v>
      </c>
      <c r="AU783" s="164">
        <f>IF(A24taxstdlife="n/a","n/a",IF(AU$3&gt;(A24taxstdlife+$E783),((Input!$I$166+Input!$I$132)*$I$7)-SUM($I783:AT783),((Input!$I$166+Input!$I$132)*$I$7)/A24taxstdlife))</f>
        <v>0</v>
      </c>
      <c r="AV783" s="164">
        <f>IF(A24taxstdlife="n/a","n/a",IF(AV$3&gt;(A24taxstdlife+$E783),((Input!$I$166+Input!$I$132)*$I$7)-SUM($I783:AU783),((Input!$I$166+Input!$I$132)*$I$7)/A24taxstdlife))</f>
        <v>0</v>
      </c>
      <c r="AW783" s="164">
        <f>IF(A24taxstdlife="n/a","n/a",IF(AW$3&gt;(A24taxstdlife+$E783),((Input!$I$166+Input!$I$132)*$I$7)-SUM($I783:AV783),((Input!$I$166+Input!$I$132)*$I$7)/A24taxstdlife))</f>
        <v>0</v>
      </c>
      <c r="AX783" s="164">
        <f>IF(A24taxstdlife="n/a","n/a",IF(AX$3&gt;(A24taxstdlife+$E783),((Input!$I$166+Input!$I$132)*$I$7)-SUM($I783:AW783),((Input!$I$166+Input!$I$132)*$I$7)/A24taxstdlife))</f>
        <v>0</v>
      </c>
      <c r="AY783" s="164">
        <f>IF(A24taxstdlife="n/a","n/a",IF(AY$3&gt;(A24taxstdlife+$E783),((Input!$I$166+Input!$I$132)*$I$7)-SUM($I783:AX783),((Input!$I$166+Input!$I$132)*$I$7)/A24taxstdlife))</f>
        <v>0</v>
      </c>
      <c r="AZ783" s="164">
        <f>IF(A24taxstdlife="n/a","n/a",IF(AZ$3&gt;(A24taxstdlife+$E783),((Input!$I$166+Input!$I$132)*$I$7)-SUM($I783:AY783),((Input!$I$166+Input!$I$132)*$I$7)/A24taxstdlife))</f>
        <v>0</v>
      </c>
      <c r="BA783" s="164">
        <f>IF(A24taxstdlife="n/a","n/a",IF(BA$3&gt;(A24taxstdlife+$E783),((Input!$I$166+Input!$I$132)*$I$7)-SUM($I783:AZ783),((Input!$I$166+Input!$I$132)*$I$7)/A24taxstdlife))</f>
        <v>0</v>
      </c>
      <c r="BB783" s="164">
        <f>IF(A24taxstdlife="n/a","n/a",IF(BB$3&gt;(A24taxstdlife+$E783),((Input!$I$166+Input!$I$132)*$I$7)-SUM($I783:BA783),((Input!$I$166+Input!$I$132)*$I$7)/A24taxstdlife))</f>
        <v>0</v>
      </c>
      <c r="BC783" s="164">
        <f>IF(A24taxstdlife="n/a","n/a",IF(BC$3&gt;(A24taxstdlife+$E783),((Input!$I$166+Input!$I$132)*$I$7)-SUM($I783:BB783),((Input!$I$166+Input!$I$132)*$I$7)/A24taxstdlife))</f>
        <v>0</v>
      </c>
      <c r="BD783" s="164">
        <f>IF(A24taxstdlife="n/a","n/a",IF(BD$3&gt;(A24taxstdlife+$E783),((Input!$I$166+Input!$I$132)*$I$7)-SUM($I783:BC783),((Input!$I$166+Input!$I$132)*$I$7)/A24taxstdlife))</f>
        <v>0</v>
      </c>
      <c r="BE783" s="164">
        <f>IF(A24taxstdlife="n/a","n/a",IF(BE$3&gt;(A24taxstdlife+$E783),((Input!$I$166+Input!$I$132)*$I$7)-SUM($I783:BD783),((Input!$I$166+Input!$I$132)*$I$7)/A24taxstdlife))</f>
        <v>0</v>
      </c>
      <c r="BF783" s="164">
        <f>IF(A24taxstdlife="n/a","n/a",IF(BF$3&gt;(A24taxstdlife+$E783),((Input!$I$166+Input!$I$132)*$I$7)-SUM($I783:BE783),((Input!$I$166+Input!$I$132)*$I$7)/A24taxstdlife))</f>
        <v>0</v>
      </c>
      <c r="BG783" s="164">
        <f>IF(A24taxstdlife="n/a","n/a",IF(BG$3&gt;(A24taxstdlife+$E783),((Input!$I$166+Input!$I$132)*$I$7)-SUM($I783:BF783),((Input!$I$166+Input!$I$132)*$I$7)/A24taxstdlife))</f>
        <v>0</v>
      </c>
      <c r="BH783" s="164">
        <f>IF(A24taxstdlife="n/a","n/a",IF(BH$3&gt;(A24taxstdlife+$E783),((Input!$I$166+Input!$I$132)*$I$7)-SUM($I783:BG783),((Input!$I$166+Input!$I$132)*$I$7)/A24taxstdlife))</f>
        <v>0</v>
      </c>
      <c r="BI783" s="164">
        <f>IF(A24taxstdlife="n/a","n/a",IF(BI$3&gt;(A24taxstdlife+$E783),((Input!$I$166+Input!$I$132)*$I$7)-SUM($I783:BH783),((Input!$I$166+Input!$I$132)*$I$7)/A24taxstdlife))</f>
        <v>0</v>
      </c>
      <c r="BJ783" s="164"/>
      <c r="BK783" s="18"/>
      <c r="BL783"/>
      <c r="BM783"/>
      <c r="BN783"/>
      <c r="BO783"/>
      <c r="BP783"/>
      <c r="BQ783"/>
      <c r="BR783"/>
      <c r="BS783"/>
      <c r="BT783"/>
      <c r="BU783"/>
      <c r="BV783"/>
      <c r="BW783"/>
      <c r="BX783"/>
      <c r="BY783"/>
      <c r="BZ783"/>
      <c r="CA783"/>
      <c r="CB783"/>
      <c r="CC783"/>
      <c r="CD783"/>
      <c r="CE783"/>
      <c r="CF783"/>
      <c r="CG783"/>
      <c r="CH783"/>
      <c r="CI783"/>
      <c r="CJ783"/>
      <c r="CK783"/>
      <c r="CL783"/>
      <c r="CM783"/>
      <c r="CN783"/>
      <c r="CO783"/>
      <c r="CP783"/>
      <c r="CQ783"/>
      <c r="CR783"/>
      <c r="CS783"/>
      <c r="CT783"/>
      <c r="CU783"/>
      <c r="CV783"/>
      <c r="CW783"/>
      <c r="CX783"/>
      <c r="CY783"/>
      <c r="CZ783"/>
      <c r="DA783"/>
      <c r="DB783"/>
      <c r="DC783"/>
      <c r="DD783"/>
      <c r="DE783"/>
      <c r="DF783"/>
      <c r="DG783"/>
      <c r="DH783"/>
      <c r="DI783"/>
      <c r="DJ783"/>
      <c r="DK783"/>
      <c r="DL783"/>
      <c r="DM783"/>
      <c r="DN783"/>
      <c r="DO783"/>
      <c r="DP783"/>
      <c r="DQ783"/>
      <c r="DR783"/>
      <c r="DS783"/>
      <c r="DT783"/>
      <c r="DU783"/>
      <c r="DV783"/>
      <c r="DW783"/>
      <c r="DX783"/>
      <c r="DY783"/>
      <c r="DZ783"/>
      <c r="EA783"/>
      <c r="EB783"/>
      <c r="EC783"/>
      <c r="ED783"/>
      <c r="EE783"/>
      <c r="EF783"/>
      <c r="EG783"/>
      <c r="EH783"/>
      <c r="EI783"/>
      <c r="EJ783"/>
      <c r="EK783"/>
      <c r="EL783"/>
      <c r="EM783"/>
      <c r="EN783"/>
      <c r="EO783"/>
      <c r="EP783"/>
      <c r="EQ783"/>
      <c r="ER783"/>
      <c r="ES783"/>
      <c r="ET783"/>
      <c r="EU783"/>
      <c r="EV783"/>
      <c r="EW783"/>
      <c r="EX783"/>
      <c r="EY783"/>
      <c r="EZ783"/>
      <c r="FA783"/>
      <c r="FB783"/>
      <c r="FC783"/>
      <c r="FD783"/>
      <c r="FE783"/>
      <c r="FF783"/>
      <c r="FG783"/>
      <c r="FH783"/>
      <c r="FI783"/>
      <c r="FJ783"/>
      <c r="FK783"/>
      <c r="FL783"/>
      <c r="FM783"/>
      <c r="FN783"/>
      <c r="FO783"/>
      <c r="FP783"/>
      <c r="FQ783"/>
      <c r="FR783"/>
      <c r="FS783"/>
      <c r="FT783"/>
      <c r="FU783"/>
      <c r="FV783"/>
      <c r="FW783"/>
      <c r="FX783"/>
      <c r="FY783"/>
      <c r="FZ783"/>
      <c r="GA783"/>
      <c r="GB783"/>
      <c r="GC783"/>
      <c r="GD783"/>
      <c r="GE783"/>
      <c r="GF783"/>
      <c r="GG783"/>
      <c r="GH783"/>
      <c r="GI783"/>
      <c r="GJ783"/>
      <c r="GK783"/>
      <c r="GL783"/>
      <c r="GM783"/>
      <c r="GN783"/>
      <c r="GO783"/>
      <c r="GP783"/>
      <c r="GQ783"/>
      <c r="GR783"/>
      <c r="GS783"/>
      <c r="GT783"/>
      <c r="GU783"/>
      <c r="GV783"/>
      <c r="GW783"/>
      <c r="GX783"/>
      <c r="GY783"/>
      <c r="GZ783"/>
      <c r="HA783"/>
      <c r="HB783"/>
      <c r="HC783"/>
      <c r="HD783"/>
      <c r="HE783"/>
      <c r="HF783"/>
      <c r="HG783"/>
      <c r="HH783"/>
      <c r="HI783"/>
      <c r="HJ783"/>
      <c r="HK783"/>
      <c r="HL783"/>
      <c r="HM783"/>
      <c r="HN783"/>
      <c r="HO783"/>
      <c r="HP783"/>
      <c r="HQ783"/>
      <c r="HR783"/>
      <c r="HS783"/>
      <c r="HT783"/>
      <c r="HU783"/>
      <c r="HV783"/>
      <c r="HW783"/>
      <c r="HX783"/>
      <c r="HY783"/>
      <c r="HZ783"/>
      <c r="IA783"/>
      <c r="IB783"/>
      <c r="IC783"/>
      <c r="ID783"/>
      <c r="IE783"/>
      <c r="IF783"/>
      <c r="IG783"/>
      <c r="IH783"/>
      <c r="II783"/>
      <c r="IJ783"/>
      <c r="IK783"/>
      <c r="IL783"/>
      <c r="IM783"/>
      <c r="IN783"/>
      <c r="IO783"/>
      <c r="IP783"/>
      <c r="IQ783"/>
      <c r="IR783"/>
      <c r="IS783"/>
      <c r="IT783"/>
      <c r="IU783"/>
      <c r="IV783"/>
    </row>
    <row r="784" spans="1:256" s="5" customFormat="1" hidden="1" outlineLevel="2" x14ac:dyDescent="0.2">
      <c r="A784" s="18"/>
      <c r="B784" s="18"/>
      <c r="C784" s="36"/>
      <c r="D784" s="485"/>
      <c r="E784" s="283">
        <v>4</v>
      </c>
      <c r="F784" s="38"/>
      <c r="G784" s="306"/>
      <c r="H784" s="308"/>
      <c r="I784" s="308"/>
      <c r="J784" s="307"/>
      <c r="K784" s="164">
        <f>IF(A24taxstdlife="n/a","n/a",IF(K$3&gt;(A24taxstdlife+$E784),((Input!$J$166+Input!$J$132)*$J$7)-SUM($J784:J784),((Input!$J$166+Input!$J$132)*$J$7)/A24taxstdlife))</f>
        <v>0</v>
      </c>
      <c r="L784" s="164">
        <f>IF(A24taxstdlife="n/a","n/a",IF(L$3&gt;(A24taxstdlife+$E784),((Input!$J$166+Input!$J$132)*$J$7)-SUM($J784:K784),((Input!$J$166+Input!$J$132)*$J$7)/A24taxstdlife))</f>
        <v>0</v>
      </c>
      <c r="M784" s="164">
        <f>IF(A24taxstdlife="n/a","n/a",IF(M$3&gt;(A24taxstdlife+$E784),((Input!$J$166+Input!$J$132)*$J$7)-SUM($J784:L784),((Input!$J$166+Input!$J$132)*$J$7)/A24taxstdlife))</f>
        <v>0</v>
      </c>
      <c r="N784" s="164">
        <f>IF(A24taxstdlife="n/a","n/a",IF(N$3&gt;(A24taxstdlife+$E784),((Input!$J$166+Input!$J$132)*$J$7)-SUM($J784:M784),((Input!$J$166+Input!$J$132)*$J$7)/A24taxstdlife))</f>
        <v>0</v>
      </c>
      <c r="O784" s="164">
        <f>IF(A24taxstdlife="n/a","n/a",IF(O$3&gt;(A24taxstdlife+$E784),((Input!$J$166+Input!$J$132)*$J$7)-SUM($J784:N784),((Input!$J$166+Input!$J$132)*$J$7)/A24taxstdlife))</f>
        <v>0</v>
      </c>
      <c r="P784" s="164">
        <f>IF(A24taxstdlife="n/a","n/a",IF(P$3&gt;(A24taxstdlife+$E784),((Input!$J$166+Input!$J$132)*$J$7)-SUM($J784:O784),((Input!$J$166+Input!$J$132)*$J$7)/A24taxstdlife))</f>
        <v>0</v>
      </c>
      <c r="Q784" s="164">
        <f>IF(A24taxstdlife="n/a","n/a",IF(Q$3&gt;(A24taxstdlife+$E784),((Input!$J$166+Input!$J$132)*$J$7)-SUM($J784:P784),((Input!$J$166+Input!$J$132)*$J$7)/A24taxstdlife))</f>
        <v>0</v>
      </c>
      <c r="R784" s="164">
        <f>IF(A24taxstdlife="n/a","n/a",IF(R$3&gt;(A24taxstdlife+$E784),((Input!$J$166+Input!$J$132)*$J$7)-SUM($J784:Q784),((Input!$J$166+Input!$J$132)*$J$7)/A24taxstdlife))</f>
        <v>0</v>
      </c>
      <c r="S784" s="164">
        <f>IF(A24taxstdlife="n/a","n/a",IF(S$3&gt;(A24taxstdlife+$E784),((Input!$J$166+Input!$J$132)*$J$7)-SUM($J784:R784),((Input!$J$166+Input!$J$132)*$J$7)/A24taxstdlife))</f>
        <v>0</v>
      </c>
      <c r="T784" s="164">
        <f>IF(A24taxstdlife="n/a","n/a",IF(T$3&gt;(A24taxstdlife+$E784),((Input!$J$166+Input!$J$132)*$J$7)-SUM($J784:S784),((Input!$J$166+Input!$J$132)*$J$7)/A24taxstdlife))</f>
        <v>0</v>
      </c>
      <c r="U784" s="164">
        <f>IF(A24taxstdlife="n/a","n/a",IF(U$3&gt;(A24taxstdlife+$E784),((Input!$J$166+Input!$J$132)*$J$7)-SUM($J784:T784),((Input!$J$166+Input!$J$132)*$J$7)/A24taxstdlife))</f>
        <v>0</v>
      </c>
      <c r="V784" s="164">
        <f>IF(A24taxstdlife="n/a","n/a",IF(V$3&gt;(A24taxstdlife+$E784),((Input!$J$166+Input!$J$132)*$J$7)-SUM($J784:U784),((Input!$J$166+Input!$J$132)*$J$7)/A24taxstdlife))</f>
        <v>0</v>
      </c>
      <c r="W784" s="164">
        <f>IF(A24taxstdlife="n/a","n/a",IF(W$3&gt;(A24taxstdlife+$E784),((Input!$J$166+Input!$J$132)*$J$7)-SUM($J784:V784),((Input!$J$166+Input!$J$132)*$J$7)/A24taxstdlife))</f>
        <v>0</v>
      </c>
      <c r="X784" s="164">
        <f>IF(A24taxstdlife="n/a","n/a",IF(X$3&gt;(A24taxstdlife+$E784),((Input!$J$166+Input!$J$132)*$J$7)-SUM($J784:W784),((Input!$J$166+Input!$J$132)*$J$7)/A24taxstdlife))</f>
        <v>0</v>
      </c>
      <c r="Y784" s="164">
        <f>IF(A24taxstdlife="n/a","n/a",IF(Y$3&gt;(A24taxstdlife+$E784),((Input!$J$166+Input!$J$132)*$J$7)-SUM($J784:X784),((Input!$J$166+Input!$J$132)*$J$7)/A24taxstdlife))</f>
        <v>0</v>
      </c>
      <c r="Z784" s="164">
        <f>IF(A24taxstdlife="n/a","n/a",IF(Z$3&gt;(A24taxstdlife+$E784),((Input!$J$166+Input!$J$132)*$J$7)-SUM($J784:Y784),((Input!$J$166+Input!$J$132)*$J$7)/A24taxstdlife))</f>
        <v>0</v>
      </c>
      <c r="AA784" s="164">
        <f>IF(A24taxstdlife="n/a","n/a",IF(AA$3&gt;(A24taxstdlife+$E784),((Input!$J$166+Input!$J$132)*$J$7)-SUM($J784:Z784),((Input!$J$166+Input!$J$132)*$J$7)/A24taxstdlife))</f>
        <v>0</v>
      </c>
      <c r="AB784" s="164">
        <f>IF(A24taxstdlife="n/a","n/a",IF(AB$3&gt;(A24taxstdlife+$E784),((Input!$J$166+Input!$J$132)*$J$7)-SUM($J784:AA784),((Input!$J$166+Input!$J$132)*$J$7)/A24taxstdlife))</f>
        <v>0</v>
      </c>
      <c r="AC784" s="164">
        <f>IF(A24taxstdlife="n/a","n/a",IF(AC$3&gt;(A24taxstdlife+$E784),((Input!$J$166+Input!$J$132)*$J$7)-SUM($J784:AB784),((Input!$J$166+Input!$J$132)*$J$7)/A24taxstdlife))</f>
        <v>0</v>
      </c>
      <c r="AD784" s="164">
        <f>IF(A24taxstdlife="n/a","n/a",IF(AD$3&gt;(A24taxstdlife+$E784),((Input!$J$166+Input!$J$132)*$J$7)-SUM($J784:AC784),((Input!$J$166+Input!$J$132)*$J$7)/A24taxstdlife))</f>
        <v>0</v>
      </c>
      <c r="AE784" s="164">
        <f>IF(A24taxstdlife="n/a","n/a",IF(AE$3&gt;(A24taxstdlife+$E784),((Input!$J$166+Input!$J$132)*$J$7)-SUM($J784:AD784),((Input!$J$166+Input!$J$132)*$J$7)/A24taxstdlife))</f>
        <v>0</v>
      </c>
      <c r="AF784" s="164">
        <f>IF(A24taxstdlife="n/a","n/a",IF(AF$3&gt;(A24taxstdlife+$E784),((Input!$J$166+Input!$J$132)*$J$7)-SUM($J784:AE784),((Input!$J$166+Input!$J$132)*$J$7)/A24taxstdlife))</f>
        <v>0</v>
      </c>
      <c r="AG784" s="164">
        <f>IF(A24taxstdlife="n/a","n/a",IF(AG$3&gt;(A24taxstdlife+$E784),((Input!$J$166+Input!$J$132)*$J$7)-SUM($J784:AF784),((Input!$J$166+Input!$J$132)*$J$7)/A24taxstdlife))</f>
        <v>0</v>
      </c>
      <c r="AH784" s="164">
        <f>IF(A24taxstdlife="n/a","n/a",IF(AH$3&gt;(A24taxstdlife+$E784),((Input!$J$166+Input!$J$132)*$J$7)-SUM($J784:AG784),((Input!$J$166+Input!$J$132)*$J$7)/A24taxstdlife))</f>
        <v>0</v>
      </c>
      <c r="AI784" s="164">
        <f>IF(A24taxstdlife="n/a","n/a",IF(AI$3&gt;(A24taxstdlife+$E784),((Input!$J$166+Input!$J$132)*$J$7)-SUM($J784:AH784),((Input!$J$166+Input!$J$132)*$J$7)/A24taxstdlife))</f>
        <v>0</v>
      </c>
      <c r="AJ784" s="164">
        <f>IF(A24taxstdlife="n/a","n/a",IF(AJ$3&gt;(A24taxstdlife+$E784),((Input!$J$166+Input!$J$132)*$J$7)-SUM($J784:AI784),((Input!$J$166+Input!$J$132)*$J$7)/A24taxstdlife))</f>
        <v>0</v>
      </c>
      <c r="AK784" s="164">
        <f>IF(A24taxstdlife="n/a","n/a",IF(AK$3&gt;(A24taxstdlife+$E784),((Input!$J$166+Input!$J$132)*$J$7)-SUM($J784:AJ784),((Input!$J$166+Input!$J$132)*$J$7)/A24taxstdlife))</f>
        <v>0</v>
      </c>
      <c r="AL784" s="164">
        <f>IF(A24taxstdlife="n/a","n/a",IF(AL$3&gt;(A24taxstdlife+$E784),((Input!$J$166+Input!$J$132)*$J$7)-SUM($J784:AK784),((Input!$J$166+Input!$J$132)*$J$7)/A24taxstdlife))</f>
        <v>0</v>
      </c>
      <c r="AM784" s="164">
        <f>IF(A24taxstdlife="n/a","n/a",IF(AM$3&gt;(A24taxstdlife+$E784),((Input!$J$166+Input!$J$132)*$J$7)-SUM($J784:AL784),((Input!$J$166+Input!$J$132)*$J$7)/A24taxstdlife))</f>
        <v>0</v>
      </c>
      <c r="AN784" s="164">
        <f>IF(A24taxstdlife="n/a","n/a",IF(AN$3&gt;(A24taxstdlife+$E784),((Input!$J$166+Input!$J$132)*$J$7)-SUM($J784:AM784),((Input!$J$166+Input!$J$132)*$J$7)/A24taxstdlife))</f>
        <v>0</v>
      </c>
      <c r="AO784" s="164">
        <f>IF(A24taxstdlife="n/a","n/a",IF(AO$3&gt;(A24taxstdlife+$E784),((Input!$J$166+Input!$J$132)*$J$7)-SUM($J784:AN784),((Input!$J$166+Input!$J$132)*$J$7)/A24taxstdlife))</f>
        <v>0</v>
      </c>
      <c r="AP784" s="164">
        <f>IF(A24taxstdlife="n/a","n/a",IF(AP$3&gt;(A24taxstdlife+$E784),((Input!$J$166+Input!$J$132)*$J$7)-SUM($J784:AO784),((Input!$J$166+Input!$J$132)*$J$7)/A24taxstdlife))</f>
        <v>0</v>
      </c>
      <c r="AQ784" s="164">
        <f>IF(A24taxstdlife="n/a","n/a",IF(AQ$3&gt;(A24taxstdlife+$E784),((Input!$J$166+Input!$J$132)*$J$7)-SUM($J784:AP784),((Input!$J$166+Input!$J$132)*$J$7)/A24taxstdlife))</f>
        <v>0</v>
      </c>
      <c r="AR784" s="164">
        <f>IF(A24taxstdlife="n/a","n/a",IF(AR$3&gt;(A24taxstdlife+$E784),((Input!$J$166+Input!$J$132)*$J$7)-SUM($J784:AQ784),((Input!$J$166+Input!$J$132)*$J$7)/A24taxstdlife))</f>
        <v>0</v>
      </c>
      <c r="AS784" s="164">
        <f>IF(A24taxstdlife="n/a","n/a",IF(AS$3&gt;(A24taxstdlife+$E784),((Input!$J$166+Input!$J$132)*$J$7)-SUM($J784:AR784),((Input!$J$166+Input!$J$132)*$J$7)/A24taxstdlife))</f>
        <v>0</v>
      </c>
      <c r="AT784" s="164">
        <f>IF(A24taxstdlife="n/a","n/a",IF(AT$3&gt;(A24taxstdlife+$E784),((Input!$J$166+Input!$J$132)*$J$7)-SUM($J784:AS784),((Input!$J$166+Input!$J$132)*$J$7)/A24taxstdlife))</f>
        <v>0</v>
      </c>
      <c r="AU784" s="164">
        <f>IF(A24taxstdlife="n/a","n/a",IF(AU$3&gt;(A24taxstdlife+$E784),((Input!$J$166+Input!$J$132)*$J$7)-SUM($J784:AT784),((Input!$J$166+Input!$J$132)*$J$7)/A24taxstdlife))</f>
        <v>0</v>
      </c>
      <c r="AV784" s="164">
        <f>IF(A24taxstdlife="n/a","n/a",IF(AV$3&gt;(A24taxstdlife+$E784),((Input!$J$166+Input!$J$132)*$J$7)-SUM($J784:AU784),((Input!$J$166+Input!$J$132)*$J$7)/A24taxstdlife))</f>
        <v>0</v>
      </c>
      <c r="AW784" s="164">
        <f>IF(A24taxstdlife="n/a","n/a",IF(AW$3&gt;(A24taxstdlife+$E784),((Input!$J$166+Input!$J$132)*$J$7)-SUM($J784:AV784),((Input!$J$166+Input!$J$132)*$J$7)/A24taxstdlife))</f>
        <v>0</v>
      </c>
      <c r="AX784" s="164">
        <f>IF(A24taxstdlife="n/a","n/a",IF(AX$3&gt;(A24taxstdlife+$E784),((Input!$J$166+Input!$J$132)*$J$7)-SUM($J784:AW784),((Input!$J$166+Input!$J$132)*$J$7)/A24taxstdlife))</f>
        <v>0</v>
      </c>
      <c r="AY784" s="164">
        <f>IF(A24taxstdlife="n/a","n/a",IF(AY$3&gt;(A24taxstdlife+$E784),((Input!$J$166+Input!$J$132)*$J$7)-SUM($J784:AX784),((Input!$J$166+Input!$J$132)*$J$7)/A24taxstdlife))</f>
        <v>0</v>
      </c>
      <c r="AZ784" s="164">
        <f>IF(A24taxstdlife="n/a","n/a",IF(AZ$3&gt;(A24taxstdlife+$E784),((Input!$J$166+Input!$J$132)*$J$7)-SUM($J784:AY784),((Input!$J$166+Input!$J$132)*$J$7)/A24taxstdlife))</f>
        <v>0</v>
      </c>
      <c r="BA784" s="164">
        <f>IF(A24taxstdlife="n/a","n/a",IF(BA$3&gt;(A24taxstdlife+$E784),((Input!$J$166+Input!$J$132)*$J$7)-SUM($J784:AZ784),((Input!$J$166+Input!$J$132)*$J$7)/A24taxstdlife))</f>
        <v>0</v>
      </c>
      <c r="BB784" s="164">
        <f>IF(A24taxstdlife="n/a","n/a",IF(BB$3&gt;(A24taxstdlife+$E784),((Input!$J$166+Input!$J$132)*$J$7)-SUM($J784:BA784),((Input!$J$166+Input!$J$132)*$J$7)/A24taxstdlife))</f>
        <v>0</v>
      </c>
      <c r="BC784" s="164">
        <f>IF(A24taxstdlife="n/a","n/a",IF(BC$3&gt;(A24taxstdlife+$E784),((Input!$J$166+Input!$J$132)*$J$7)-SUM($J784:BB784),((Input!$J$166+Input!$J$132)*$J$7)/A24taxstdlife))</f>
        <v>0</v>
      </c>
      <c r="BD784" s="164">
        <f>IF(A24taxstdlife="n/a","n/a",IF(BD$3&gt;(A24taxstdlife+$E784),((Input!$J$166+Input!$J$132)*$J$7)-SUM($J784:BC784),((Input!$J$166+Input!$J$132)*$J$7)/A24taxstdlife))</f>
        <v>0</v>
      </c>
      <c r="BE784" s="164">
        <f>IF(A24taxstdlife="n/a","n/a",IF(BE$3&gt;(A24taxstdlife+$E784),((Input!$J$166+Input!$J$132)*$J$7)-SUM($J784:BD784),((Input!$J$166+Input!$J$132)*$J$7)/A24taxstdlife))</f>
        <v>0</v>
      </c>
      <c r="BF784" s="164">
        <f>IF(A24taxstdlife="n/a","n/a",IF(BF$3&gt;(A24taxstdlife+$E784),((Input!$J$166+Input!$J$132)*$J$7)-SUM($J784:BE784),((Input!$J$166+Input!$J$132)*$J$7)/A24taxstdlife))</f>
        <v>0</v>
      </c>
      <c r="BG784" s="164">
        <f>IF(A24taxstdlife="n/a","n/a",IF(BG$3&gt;(A24taxstdlife+$E784),((Input!$J$166+Input!$J$132)*$J$7)-SUM($J784:BF784),((Input!$J$166+Input!$J$132)*$J$7)/A24taxstdlife))</f>
        <v>0</v>
      </c>
      <c r="BH784" s="164">
        <f>IF(A24taxstdlife="n/a","n/a",IF(BH$3&gt;(A24taxstdlife+$E784),((Input!$J$166+Input!$J$132)*$J$7)-SUM($J784:BG784),((Input!$J$166+Input!$J$132)*$J$7)/A24taxstdlife))</f>
        <v>0</v>
      </c>
      <c r="BI784" s="164">
        <f>IF(A24taxstdlife="n/a","n/a",IF(BI$3&gt;(A24taxstdlife+$E784),((Input!$J$166+Input!$J$132)*$J$7)-SUM($J784:BH784),((Input!$J$166+Input!$J$132)*$J$7)/A24taxstdlife))</f>
        <v>0</v>
      </c>
      <c r="BJ784" s="18"/>
      <c r="BK784" s="18"/>
      <c r="BL784"/>
      <c r="BM784"/>
      <c r="BN784"/>
      <c r="BO784"/>
      <c r="BP784"/>
      <c r="BQ784"/>
      <c r="BR784"/>
      <c r="BS784"/>
      <c r="BT784"/>
      <c r="BU784"/>
      <c r="BV784"/>
      <c r="BW784"/>
      <c r="BX784"/>
      <c r="BY784"/>
      <c r="BZ784"/>
      <c r="CA784"/>
      <c r="CB784"/>
      <c r="CC784"/>
      <c r="CD784"/>
      <c r="CE784"/>
      <c r="CF784"/>
      <c r="CG784"/>
      <c r="CH784"/>
      <c r="CI784"/>
      <c r="CJ784"/>
      <c r="CK784"/>
      <c r="CL784"/>
      <c r="CM784"/>
      <c r="CN784"/>
      <c r="CO784"/>
      <c r="CP784"/>
      <c r="CQ784"/>
      <c r="CR784"/>
      <c r="CS784"/>
      <c r="CT784"/>
      <c r="CU784"/>
      <c r="CV784"/>
      <c r="CW784"/>
      <c r="CX784"/>
      <c r="CY784"/>
      <c r="CZ784"/>
      <c r="DA784"/>
      <c r="DB784"/>
      <c r="DC784"/>
      <c r="DD784"/>
      <c r="DE784"/>
      <c r="DF784"/>
      <c r="DG784"/>
      <c r="DH784"/>
      <c r="DI784"/>
      <c r="DJ784"/>
      <c r="DK784"/>
      <c r="DL784"/>
      <c r="DM784"/>
      <c r="DN784"/>
      <c r="DO784"/>
      <c r="DP784"/>
      <c r="DQ784"/>
      <c r="DR784"/>
      <c r="DS784"/>
      <c r="DT784"/>
      <c r="DU784"/>
      <c r="DV784"/>
      <c r="DW784"/>
      <c r="DX784"/>
      <c r="DY784"/>
      <c r="DZ784"/>
      <c r="EA784"/>
      <c r="EB784"/>
      <c r="EC784"/>
      <c r="ED784"/>
      <c r="EE784"/>
      <c r="EF784"/>
      <c r="EG784"/>
      <c r="EH784"/>
      <c r="EI784"/>
      <c r="EJ784"/>
      <c r="EK784"/>
      <c r="EL784"/>
      <c r="EM784"/>
      <c r="EN784"/>
      <c r="EO784"/>
      <c r="EP784"/>
      <c r="EQ784"/>
      <c r="ER784"/>
      <c r="ES784"/>
      <c r="ET784"/>
      <c r="EU784"/>
      <c r="EV784"/>
      <c r="EW784"/>
      <c r="EX784"/>
      <c r="EY784"/>
      <c r="EZ784"/>
      <c r="FA784"/>
      <c r="FB784"/>
      <c r="FC784"/>
      <c r="FD784"/>
      <c r="FE784"/>
      <c r="FF784"/>
      <c r="FG784"/>
      <c r="FH784"/>
      <c r="FI784"/>
      <c r="FJ784"/>
      <c r="FK784"/>
      <c r="FL784"/>
      <c r="FM784"/>
      <c r="FN784"/>
      <c r="FO784"/>
      <c r="FP784"/>
      <c r="FQ784"/>
      <c r="FR784"/>
      <c r="FS784"/>
      <c r="FT784"/>
      <c r="FU784"/>
      <c r="FV784"/>
      <c r="FW784"/>
      <c r="FX784"/>
      <c r="FY784"/>
      <c r="FZ784"/>
      <c r="GA784"/>
      <c r="GB784"/>
      <c r="GC784"/>
      <c r="GD784"/>
      <c r="GE784"/>
      <c r="GF784"/>
      <c r="GG784"/>
      <c r="GH784"/>
      <c r="GI784"/>
      <c r="GJ784"/>
      <c r="GK784"/>
      <c r="GL784"/>
      <c r="GM784"/>
      <c r="GN784"/>
      <c r="GO784"/>
      <c r="GP784"/>
      <c r="GQ784"/>
      <c r="GR784"/>
      <c r="GS784"/>
      <c r="GT784"/>
      <c r="GU784"/>
      <c r="GV784"/>
      <c r="GW784"/>
      <c r="GX784"/>
      <c r="GY784"/>
      <c r="GZ784"/>
      <c r="HA784"/>
      <c r="HB784"/>
      <c r="HC784"/>
      <c r="HD784"/>
      <c r="HE784"/>
      <c r="HF784"/>
      <c r="HG784"/>
      <c r="HH784"/>
      <c r="HI784"/>
      <c r="HJ784"/>
      <c r="HK784"/>
      <c r="HL784"/>
      <c r="HM784"/>
      <c r="HN784"/>
      <c r="HO784"/>
      <c r="HP784"/>
      <c r="HQ784"/>
      <c r="HR784"/>
      <c r="HS784"/>
      <c r="HT784"/>
      <c r="HU784"/>
      <c r="HV784"/>
      <c r="HW784"/>
      <c r="HX784"/>
      <c r="HY784"/>
      <c r="HZ784"/>
      <c r="IA784"/>
      <c r="IB784"/>
      <c r="IC784"/>
      <c r="ID784"/>
      <c r="IE784"/>
      <c r="IF784"/>
      <c r="IG784"/>
      <c r="IH784"/>
      <c r="II784"/>
      <c r="IJ784"/>
      <c r="IK784"/>
      <c r="IL784"/>
      <c r="IM784"/>
      <c r="IN784"/>
      <c r="IO784"/>
      <c r="IP784"/>
      <c r="IQ784"/>
      <c r="IR784"/>
      <c r="IS784"/>
      <c r="IT784"/>
      <c r="IU784"/>
      <c r="IV784"/>
    </row>
    <row r="785" spans="1:256" s="5" customFormat="1" hidden="1" outlineLevel="2" x14ac:dyDescent="0.2">
      <c r="A785" s="18"/>
      <c r="B785" s="18"/>
      <c r="C785" s="36"/>
      <c r="D785" s="485"/>
      <c r="E785" s="283">
        <v>5</v>
      </c>
      <c r="F785" s="38"/>
      <c r="G785" s="306"/>
      <c r="H785" s="308"/>
      <c r="I785" s="308"/>
      <c r="J785" s="308"/>
      <c r="K785" s="307"/>
      <c r="L785" s="164">
        <f>IF(A24taxstdlife="n/a","n/a",IF(L$3&gt;(A24taxstdlife+$E785),((Input!$K$166+Input!$K$132)*$K$7)-SUM($K785:K785),((Input!$K$166+Input!$K$132)*$K$7)/A24taxstdlife))</f>
        <v>0</v>
      </c>
      <c r="M785" s="164">
        <f>IF(A24taxstdlife="n/a","n/a",IF(M$3&gt;(A24taxstdlife+$E785),((Input!$K$166+Input!$K$132)*$K$7)-SUM($K785:L785),((Input!$K$166+Input!$K$132)*$K$7)/A24taxstdlife))</f>
        <v>0</v>
      </c>
      <c r="N785" s="164">
        <f>IF(A24taxstdlife="n/a","n/a",IF(N$3&gt;(A24taxstdlife+$E785),((Input!$K$166+Input!$K$132)*$K$7)-SUM($K785:M785),((Input!$K$166+Input!$K$132)*$K$7)/A24taxstdlife))</f>
        <v>0</v>
      </c>
      <c r="O785" s="164">
        <f>IF(A24taxstdlife="n/a","n/a",IF(O$3&gt;(A24taxstdlife+$E785),((Input!$K$166+Input!$K$132)*$K$7)-SUM($K785:N785),((Input!$K$166+Input!$K$132)*$K$7)/A24taxstdlife))</f>
        <v>0</v>
      </c>
      <c r="P785" s="164">
        <f>IF(A24taxstdlife="n/a","n/a",IF(P$3&gt;(A24taxstdlife+$E785),((Input!$K$166+Input!$K$132)*$K$7)-SUM($K785:O785),((Input!$K$166+Input!$K$132)*$K$7)/A24taxstdlife))</f>
        <v>0</v>
      </c>
      <c r="Q785" s="164">
        <f>IF(A24taxstdlife="n/a","n/a",IF(Q$3&gt;(A24taxstdlife+$E785),((Input!$K$166+Input!$K$132)*$K$7)-SUM($K785:P785),((Input!$K$166+Input!$K$132)*$K$7)/A24taxstdlife))</f>
        <v>0</v>
      </c>
      <c r="R785" s="164">
        <f>IF(A24taxstdlife="n/a","n/a",IF(R$3&gt;(A24taxstdlife+$E785),((Input!$K$166+Input!$K$132)*$K$7)-SUM($K785:Q785),((Input!$K$166+Input!$K$132)*$K$7)/A24taxstdlife))</f>
        <v>0</v>
      </c>
      <c r="S785" s="164">
        <f>IF(A24taxstdlife="n/a","n/a",IF(S$3&gt;(A24taxstdlife+$E785),((Input!$K$166+Input!$K$132)*$K$7)-SUM($K785:R785),((Input!$K$166+Input!$K$132)*$K$7)/A24taxstdlife))</f>
        <v>0</v>
      </c>
      <c r="T785" s="164">
        <f>IF(A24taxstdlife="n/a","n/a",IF(T$3&gt;(A24taxstdlife+$E785),((Input!$K$166+Input!$K$132)*$K$7)-SUM($K785:S785),((Input!$K$166+Input!$K$132)*$K$7)/A24taxstdlife))</f>
        <v>0</v>
      </c>
      <c r="U785" s="164">
        <f>IF(A24taxstdlife="n/a","n/a",IF(U$3&gt;(A24taxstdlife+$E785),((Input!$K$166+Input!$K$132)*$K$7)-SUM($K785:T785),((Input!$K$166+Input!$K$132)*$K$7)/A24taxstdlife))</f>
        <v>0</v>
      </c>
      <c r="V785" s="164">
        <f>IF(A24taxstdlife="n/a","n/a",IF(V$3&gt;(A24taxstdlife+$E785),((Input!$K$166+Input!$K$132)*$K$7)-SUM($K785:U785),((Input!$K$166+Input!$K$132)*$K$7)/A24taxstdlife))</f>
        <v>0</v>
      </c>
      <c r="W785" s="164">
        <f>IF(A24taxstdlife="n/a","n/a",IF(W$3&gt;(A24taxstdlife+$E785),((Input!$K$166+Input!$K$132)*$K$7)-SUM($K785:V785),((Input!$K$166+Input!$K$132)*$K$7)/A24taxstdlife))</f>
        <v>0</v>
      </c>
      <c r="X785" s="164">
        <f>IF(A24taxstdlife="n/a","n/a",IF(X$3&gt;(A24taxstdlife+$E785),((Input!$K$166+Input!$K$132)*$K$7)-SUM($K785:W785),((Input!$K$166+Input!$K$132)*$K$7)/A24taxstdlife))</f>
        <v>0</v>
      </c>
      <c r="Y785" s="164">
        <f>IF(A24taxstdlife="n/a","n/a",IF(Y$3&gt;(A24taxstdlife+$E785),((Input!$K$166+Input!$K$132)*$K$7)-SUM($K785:X785),((Input!$K$166+Input!$K$132)*$K$7)/A24taxstdlife))</f>
        <v>0</v>
      </c>
      <c r="Z785" s="164">
        <f>IF(A24taxstdlife="n/a","n/a",IF(Z$3&gt;(A24taxstdlife+$E785),((Input!$K$166+Input!$K$132)*$K$7)-SUM($K785:Y785),((Input!$K$166+Input!$K$132)*$K$7)/A24taxstdlife))</f>
        <v>0</v>
      </c>
      <c r="AA785" s="164">
        <f>IF(A24taxstdlife="n/a","n/a",IF(AA$3&gt;(A24taxstdlife+$E785),((Input!$K$166+Input!$K$132)*$K$7)-SUM($K785:Z785),((Input!$K$166+Input!$K$132)*$K$7)/A24taxstdlife))</f>
        <v>0</v>
      </c>
      <c r="AB785" s="164">
        <f>IF(A24taxstdlife="n/a","n/a",IF(AB$3&gt;(A24taxstdlife+$E785),((Input!$K$166+Input!$K$132)*$K$7)-SUM($K785:AA785),((Input!$K$166+Input!$K$132)*$K$7)/A24taxstdlife))</f>
        <v>0</v>
      </c>
      <c r="AC785" s="164">
        <f>IF(A24taxstdlife="n/a","n/a",IF(AC$3&gt;(A24taxstdlife+$E785),((Input!$K$166+Input!$K$132)*$K$7)-SUM($K785:AB785),((Input!$K$166+Input!$K$132)*$K$7)/A24taxstdlife))</f>
        <v>0</v>
      </c>
      <c r="AD785" s="164">
        <f>IF(A24taxstdlife="n/a","n/a",IF(AD$3&gt;(A24taxstdlife+$E785),((Input!$K$166+Input!$K$132)*$K$7)-SUM($K785:AC785),((Input!$K$166+Input!$K$132)*$K$7)/A24taxstdlife))</f>
        <v>0</v>
      </c>
      <c r="AE785" s="164">
        <f>IF(A24taxstdlife="n/a","n/a",IF(AE$3&gt;(A24taxstdlife+$E785),((Input!$K$166+Input!$K$132)*$K$7)-SUM($K785:AD785),((Input!$K$166+Input!$K$132)*$K$7)/A24taxstdlife))</f>
        <v>0</v>
      </c>
      <c r="AF785" s="164">
        <f>IF(A24taxstdlife="n/a","n/a",IF(AF$3&gt;(A24taxstdlife+$E785),((Input!$K$166+Input!$K$132)*$K$7)-SUM($K785:AE785),((Input!$K$166+Input!$K$132)*$K$7)/A24taxstdlife))</f>
        <v>0</v>
      </c>
      <c r="AG785" s="164">
        <f>IF(A24taxstdlife="n/a","n/a",IF(AG$3&gt;(A24taxstdlife+$E785),((Input!$K$166+Input!$K$132)*$K$7)-SUM($K785:AF785),((Input!$K$166+Input!$K$132)*$K$7)/A24taxstdlife))</f>
        <v>0</v>
      </c>
      <c r="AH785" s="164">
        <f>IF(A24taxstdlife="n/a","n/a",IF(AH$3&gt;(A24taxstdlife+$E785),((Input!$K$166+Input!$K$132)*$K$7)-SUM($K785:AG785),((Input!$K$166+Input!$K$132)*$K$7)/A24taxstdlife))</f>
        <v>0</v>
      </c>
      <c r="AI785" s="164">
        <f>IF(A24taxstdlife="n/a","n/a",IF(AI$3&gt;(A24taxstdlife+$E785),((Input!$K$166+Input!$K$132)*$K$7)-SUM($K785:AH785),((Input!$K$166+Input!$K$132)*$K$7)/A24taxstdlife))</f>
        <v>0</v>
      </c>
      <c r="AJ785" s="164">
        <f>IF(A24taxstdlife="n/a","n/a",IF(AJ$3&gt;(A24taxstdlife+$E785),((Input!$K$166+Input!$K$132)*$K$7)-SUM($K785:AI785),((Input!$K$166+Input!$K$132)*$K$7)/A24taxstdlife))</f>
        <v>0</v>
      </c>
      <c r="AK785" s="164">
        <f>IF(A24taxstdlife="n/a","n/a",IF(AK$3&gt;(A24taxstdlife+$E785),((Input!$K$166+Input!$K$132)*$K$7)-SUM($K785:AJ785),((Input!$K$166+Input!$K$132)*$K$7)/A24taxstdlife))</f>
        <v>0</v>
      </c>
      <c r="AL785" s="164">
        <f>IF(A24taxstdlife="n/a","n/a",IF(AL$3&gt;(A24taxstdlife+$E785),((Input!$K$166+Input!$K$132)*$K$7)-SUM($K785:AK785),((Input!$K$166+Input!$K$132)*$K$7)/A24taxstdlife))</f>
        <v>0</v>
      </c>
      <c r="AM785" s="164">
        <f>IF(A24taxstdlife="n/a","n/a",IF(AM$3&gt;(A24taxstdlife+$E785),((Input!$K$166+Input!$K$132)*$K$7)-SUM($K785:AL785),((Input!$K$166+Input!$K$132)*$K$7)/A24taxstdlife))</f>
        <v>0</v>
      </c>
      <c r="AN785" s="164">
        <f>IF(A24taxstdlife="n/a","n/a",IF(AN$3&gt;(A24taxstdlife+$E785),((Input!$K$166+Input!$K$132)*$K$7)-SUM($K785:AM785),((Input!$K$166+Input!$K$132)*$K$7)/A24taxstdlife))</f>
        <v>0</v>
      </c>
      <c r="AO785" s="164">
        <f>IF(A24taxstdlife="n/a","n/a",IF(AO$3&gt;(A24taxstdlife+$E785),((Input!$K$166+Input!$K$132)*$K$7)-SUM($K785:AN785),((Input!$K$166+Input!$K$132)*$K$7)/A24taxstdlife))</f>
        <v>0</v>
      </c>
      <c r="AP785" s="164">
        <f>IF(A24taxstdlife="n/a","n/a",IF(AP$3&gt;(A24taxstdlife+$E785),((Input!$K$166+Input!$K$132)*$K$7)-SUM($K785:AO785),((Input!$K$166+Input!$K$132)*$K$7)/A24taxstdlife))</f>
        <v>0</v>
      </c>
      <c r="AQ785" s="164">
        <f>IF(A24taxstdlife="n/a","n/a",IF(AQ$3&gt;(A24taxstdlife+$E785),((Input!$K$166+Input!$K$132)*$K$7)-SUM($K785:AP785),((Input!$K$166+Input!$K$132)*$K$7)/A24taxstdlife))</f>
        <v>0</v>
      </c>
      <c r="AR785" s="164">
        <f>IF(A24taxstdlife="n/a","n/a",IF(AR$3&gt;(A24taxstdlife+$E785),((Input!$K$166+Input!$K$132)*$K$7)-SUM($K785:AQ785),((Input!$K$166+Input!$K$132)*$K$7)/A24taxstdlife))</f>
        <v>0</v>
      </c>
      <c r="AS785" s="164">
        <f>IF(A24taxstdlife="n/a","n/a",IF(AS$3&gt;(A24taxstdlife+$E785),((Input!$K$166+Input!$K$132)*$K$7)-SUM($K785:AR785),((Input!$K$166+Input!$K$132)*$K$7)/A24taxstdlife))</f>
        <v>0</v>
      </c>
      <c r="AT785" s="164">
        <f>IF(A24taxstdlife="n/a","n/a",IF(AT$3&gt;(A24taxstdlife+$E785),((Input!$K$166+Input!$K$132)*$K$7)-SUM($K785:AS785),((Input!$K$166+Input!$K$132)*$K$7)/A24taxstdlife))</f>
        <v>0</v>
      </c>
      <c r="AU785" s="164">
        <f>IF(A24taxstdlife="n/a","n/a",IF(AU$3&gt;(A24taxstdlife+$E785),((Input!$K$166+Input!$K$132)*$K$7)-SUM($K785:AT785),((Input!$K$166+Input!$K$132)*$K$7)/A24taxstdlife))</f>
        <v>0</v>
      </c>
      <c r="AV785" s="164">
        <f>IF(A24taxstdlife="n/a","n/a",IF(AV$3&gt;(A24taxstdlife+$E785),((Input!$K$166+Input!$K$132)*$K$7)-SUM($K785:AU785),((Input!$K$166+Input!$K$132)*$K$7)/A24taxstdlife))</f>
        <v>0</v>
      </c>
      <c r="AW785" s="164">
        <f>IF(A24taxstdlife="n/a","n/a",IF(AW$3&gt;(A24taxstdlife+$E785),((Input!$K$166+Input!$K$132)*$K$7)-SUM($K785:AV785),((Input!$K$166+Input!$K$132)*$K$7)/A24taxstdlife))</f>
        <v>0</v>
      </c>
      <c r="AX785" s="164">
        <f>IF(A24taxstdlife="n/a","n/a",IF(AX$3&gt;(A24taxstdlife+$E785),((Input!$K$166+Input!$K$132)*$K$7)-SUM($K785:AW785),((Input!$K$166+Input!$K$132)*$K$7)/A24taxstdlife))</f>
        <v>0</v>
      </c>
      <c r="AY785" s="164">
        <f>IF(A24taxstdlife="n/a","n/a",IF(AY$3&gt;(A24taxstdlife+$E785),((Input!$K$166+Input!$K$132)*$K$7)-SUM($K785:AX785),((Input!$K$166+Input!$K$132)*$K$7)/A24taxstdlife))</f>
        <v>0</v>
      </c>
      <c r="AZ785" s="164">
        <f>IF(A24taxstdlife="n/a","n/a",IF(AZ$3&gt;(A24taxstdlife+$E785),((Input!$K$166+Input!$K$132)*$K$7)-SUM($K785:AY785),((Input!$K$166+Input!$K$132)*$K$7)/A24taxstdlife))</f>
        <v>0</v>
      </c>
      <c r="BA785" s="164">
        <f>IF(A24taxstdlife="n/a","n/a",IF(BA$3&gt;(A24taxstdlife+$E785),((Input!$K$166+Input!$K$132)*$K$7)-SUM($K785:AZ785),((Input!$K$166+Input!$K$132)*$K$7)/A24taxstdlife))</f>
        <v>0</v>
      </c>
      <c r="BB785" s="164">
        <f>IF(A24taxstdlife="n/a","n/a",IF(BB$3&gt;(A24taxstdlife+$E785),((Input!$K$166+Input!$K$132)*$K$7)-SUM($K785:BA785),((Input!$K$166+Input!$K$132)*$K$7)/A24taxstdlife))</f>
        <v>0</v>
      </c>
      <c r="BC785" s="164">
        <f>IF(A24taxstdlife="n/a","n/a",IF(BC$3&gt;(A24taxstdlife+$E785),((Input!$K$166+Input!$K$132)*$K$7)-SUM($K785:BB785),((Input!$K$166+Input!$K$132)*$K$7)/A24taxstdlife))</f>
        <v>0</v>
      </c>
      <c r="BD785" s="164">
        <f>IF(A24taxstdlife="n/a","n/a",IF(BD$3&gt;(A24taxstdlife+$E785),((Input!$K$166+Input!$K$132)*$K$7)-SUM($K785:BC785),((Input!$K$166+Input!$K$132)*$K$7)/A24taxstdlife))</f>
        <v>0</v>
      </c>
      <c r="BE785" s="164">
        <f>IF(A24taxstdlife="n/a","n/a",IF(BE$3&gt;(A24taxstdlife+$E785),((Input!$K$166+Input!$K$132)*$K$7)-SUM($K785:BD785),((Input!$K$166+Input!$K$132)*$K$7)/A24taxstdlife))</f>
        <v>0</v>
      </c>
      <c r="BF785" s="164">
        <f>IF(A24taxstdlife="n/a","n/a",IF(BF$3&gt;(A24taxstdlife+$E785),((Input!$K$166+Input!$K$132)*$K$7)-SUM($K785:BE785),((Input!$K$166+Input!$K$132)*$K$7)/A24taxstdlife))</f>
        <v>0</v>
      </c>
      <c r="BG785" s="164">
        <f>IF(A24taxstdlife="n/a","n/a",IF(BG$3&gt;(A24taxstdlife+$E785),((Input!$K$166+Input!$K$132)*$K$7)-SUM($K785:BF785),((Input!$K$166+Input!$K$132)*$K$7)/A24taxstdlife))</f>
        <v>0</v>
      </c>
      <c r="BH785" s="164">
        <f>IF(A24taxstdlife="n/a","n/a",IF(BH$3&gt;(A24taxstdlife+$E785),((Input!$K$166+Input!$K$132)*$K$7)-SUM($K785:BG785),((Input!$K$166+Input!$K$132)*$K$7)/A24taxstdlife))</f>
        <v>0</v>
      </c>
      <c r="BI785" s="164">
        <f>IF(A24taxstdlife="n/a","n/a",IF(BI$3&gt;(A24taxstdlife+$E785),((Input!$K$166+Input!$K$132)*$K$7)-SUM($K785:BH785),((Input!$K$166+Input!$K$132)*$K$7)/A24taxstdlife))</f>
        <v>0</v>
      </c>
      <c r="BJ785" s="18"/>
      <c r="BK785" s="18"/>
      <c r="BL785"/>
      <c r="BM785"/>
      <c r="BN785"/>
      <c r="BO785"/>
      <c r="BP785"/>
      <c r="BQ785"/>
      <c r="BR785"/>
      <c r="BS785"/>
      <c r="BT785"/>
      <c r="BU785"/>
      <c r="BV785"/>
      <c r="BW785"/>
      <c r="BX785"/>
      <c r="BY785"/>
      <c r="BZ785"/>
      <c r="CA785"/>
      <c r="CB785"/>
      <c r="CC785"/>
      <c r="CD785"/>
      <c r="CE785"/>
      <c r="CF785"/>
      <c r="CG785"/>
      <c r="CH785"/>
      <c r="CI785"/>
      <c r="CJ785"/>
      <c r="CK785"/>
      <c r="CL785"/>
      <c r="CM785"/>
      <c r="CN785"/>
      <c r="CO785"/>
      <c r="CP785"/>
      <c r="CQ785"/>
      <c r="CR785"/>
      <c r="CS785"/>
      <c r="CT785"/>
      <c r="CU785"/>
      <c r="CV785"/>
      <c r="CW785"/>
      <c r="CX785"/>
      <c r="CY785"/>
      <c r="CZ785"/>
      <c r="DA785"/>
      <c r="DB785"/>
      <c r="DC785"/>
      <c r="DD785"/>
      <c r="DE785"/>
      <c r="DF785"/>
      <c r="DG785"/>
      <c r="DH785"/>
      <c r="DI785"/>
      <c r="DJ785"/>
      <c r="DK785"/>
      <c r="DL785"/>
      <c r="DM785"/>
      <c r="DN785"/>
      <c r="DO785"/>
      <c r="DP785"/>
      <c r="DQ785"/>
      <c r="DR785"/>
      <c r="DS785"/>
      <c r="DT785"/>
      <c r="DU785"/>
      <c r="DV785"/>
      <c r="DW785"/>
      <c r="DX785"/>
      <c r="DY785"/>
      <c r="DZ785"/>
      <c r="EA785"/>
      <c r="EB785"/>
      <c r="EC785"/>
      <c r="ED785"/>
      <c r="EE785"/>
      <c r="EF785"/>
      <c r="EG785"/>
      <c r="EH785"/>
      <c r="EI785"/>
      <c r="EJ785"/>
      <c r="EK785"/>
      <c r="EL785"/>
      <c r="EM785"/>
      <c r="EN785"/>
      <c r="EO785"/>
      <c r="EP785"/>
      <c r="EQ785"/>
      <c r="ER785"/>
      <c r="ES785"/>
      <c r="ET785"/>
      <c r="EU785"/>
      <c r="EV785"/>
      <c r="EW785"/>
      <c r="EX785"/>
      <c r="EY785"/>
      <c r="EZ785"/>
      <c r="FA785"/>
      <c r="FB785"/>
      <c r="FC785"/>
      <c r="FD785"/>
      <c r="FE785"/>
      <c r="FF785"/>
      <c r="FG785"/>
      <c r="FH785"/>
      <c r="FI785"/>
      <c r="FJ785"/>
      <c r="FK785"/>
      <c r="FL785"/>
      <c r="FM785"/>
      <c r="FN785"/>
      <c r="FO785"/>
      <c r="FP785"/>
      <c r="FQ785"/>
      <c r="FR785"/>
      <c r="FS785"/>
      <c r="FT785"/>
      <c r="FU785"/>
      <c r="FV785"/>
      <c r="FW785"/>
      <c r="FX785"/>
      <c r="FY785"/>
      <c r="FZ785"/>
      <c r="GA785"/>
      <c r="GB785"/>
      <c r="GC785"/>
      <c r="GD785"/>
      <c r="GE785"/>
      <c r="GF785"/>
      <c r="GG785"/>
      <c r="GH785"/>
      <c r="GI785"/>
      <c r="GJ785"/>
      <c r="GK785"/>
      <c r="GL785"/>
      <c r="GM785"/>
      <c r="GN785"/>
      <c r="GO785"/>
      <c r="GP785"/>
      <c r="GQ785"/>
      <c r="GR785"/>
      <c r="GS785"/>
      <c r="GT785"/>
      <c r="GU785"/>
      <c r="GV785"/>
      <c r="GW785"/>
      <c r="GX785"/>
      <c r="GY785"/>
      <c r="GZ785"/>
      <c r="HA785"/>
      <c r="HB785"/>
      <c r="HC785"/>
      <c r="HD785"/>
      <c r="HE785"/>
      <c r="HF785"/>
      <c r="HG785"/>
      <c r="HH785"/>
      <c r="HI785"/>
      <c r="HJ785"/>
      <c r="HK785"/>
      <c r="HL785"/>
      <c r="HM785"/>
      <c r="HN785"/>
      <c r="HO785"/>
      <c r="HP785"/>
      <c r="HQ785"/>
      <c r="HR785"/>
      <c r="HS785"/>
      <c r="HT785"/>
      <c r="HU785"/>
      <c r="HV785"/>
      <c r="HW785"/>
      <c r="HX785"/>
      <c r="HY785"/>
      <c r="HZ785"/>
      <c r="IA785"/>
      <c r="IB785"/>
      <c r="IC785"/>
      <c r="ID785"/>
      <c r="IE785"/>
      <c r="IF785"/>
      <c r="IG785"/>
      <c r="IH785"/>
      <c r="II785"/>
      <c r="IJ785"/>
      <c r="IK785"/>
      <c r="IL785"/>
      <c r="IM785"/>
      <c r="IN785"/>
      <c r="IO785"/>
      <c r="IP785"/>
      <c r="IQ785"/>
      <c r="IR785"/>
      <c r="IS785"/>
      <c r="IT785"/>
      <c r="IU785"/>
      <c r="IV785"/>
    </row>
    <row r="786" spans="1:256" s="5" customFormat="1" hidden="1" outlineLevel="2" x14ac:dyDescent="0.2">
      <c r="A786" s="18"/>
      <c r="B786" s="18"/>
      <c r="C786" s="36"/>
      <c r="D786" s="485"/>
      <c r="E786" s="283">
        <v>6</v>
      </c>
      <c r="F786" s="38"/>
      <c r="G786" s="306"/>
      <c r="H786" s="308"/>
      <c r="I786" s="308"/>
      <c r="J786" s="308"/>
      <c r="K786" s="308"/>
      <c r="L786" s="307"/>
      <c r="M786" s="164">
        <f>IF(A24taxstdlife="n/a","n/a",IF(M$3&gt;(A24taxstdlife+$E786),((Input!$L$166+Input!$L$132)*$L$7)-SUM($L786:L786),((Input!$L$166+Input!$L$132)*$L$7)/A24taxstdlife))</f>
        <v>0</v>
      </c>
      <c r="N786" s="164">
        <f>IF(A24taxstdlife="n/a","n/a",IF(N$3&gt;(A24taxstdlife+$E786),((Input!$L$166+Input!$L$132)*$L$7)-SUM($L786:M786),((Input!$L$166+Input!$L$132)*$L$7)/A24taxstdlife))</f>
        <v>0</v>
      </c>
      <c r="O786" s="164">
        <f>IF(A24taxstdlife="n/a","n/a",IF(O$3&gt;(A24taxstdlife+$E786),((Input!$L$166+Input!$L$132)*$L$7)-SUM($L786:N786),((Input!$L$166+Input!$L$132)*$L$7)/A24taxstdlife))</f>
        <v>0</v>
      </c>
      <c r="P786" s="164">
        <f>IF(A24taxstdlife="n/a","n/a",IF(P$3&gt;(A24taxstdlife+$E786),((Input!$L$166+Input!$L$132)*$L$7)-SUM($L786:O786),((Input!$L$166+Input!$L$132)*$L$7)/A24taxstdlife))</f>
        <v>0</v>
      </c>
      <c r="Q786" s="164">
        <f>IF(A24taxstdlife="n/a","n/a",IF(Q$3&gt;(A24taxstdlife+$E786),((Input!$L$166+Input!$L$132)*$L$7)-SUM($L786:P786),((Input!$L$166+Input!$L$132)*$L$7)/A24taxstdlife))</f>
        <v>0</v>
      </c>
      <c r="R786" s="164">
        <f>IF(A24taxstdlife="n/a","n/a",IF(R$3&gt;(A24taxstdlife+$E786),((Input!$L$166+Input!$L$132)*$L$7)-SUM($L786:Q786),((Input!$L$166+Input!$L$132)*$L$7)/A24taxstdlife))</f>
        <v>0</v>
      </c>
      <c r="S786" s="164">
        <f>IF(A24taxstdlife="n/a","n/a",IF(S$3&gt;(A24taxstdlife+$E786),((Input!$L$166+Input!$L$132)*$L$7)-SUM($L786:R786),((Input!$L$166+Input!$L$132)*$L$7)/A24taxstdlife))</f>
        <v>0</v>
      </c>
      <c r="T786" s="164">
        <f>IF(A24taxstdlife="n/a","n/a",IF(T$3&gt;(A24taxstdlife+$E786),((Input!$L$166+Input!$L$132)*$L$7)-SUM($L786:S786),((Input!$L$166+Input!$L$132)*$L$7)/A24taxstdlife))</f>
        <v>0</v>
      </c>
      <c r="U786" s="164">
        <f>IF(A24taxstdlife="n/a","n/a",IF(U$3&gt;(A24taxstdlife+$E786),((Input!$L$166+Input!$L$132)*$L$7)-SUM($L786:T786),((Input!$L$166+Input!$L$132)*$L$7)/A24taxstdlife))</f>
        <v>0</v>
      </c>
      <c r="V786" s="164">
        <f>IF(A24taxstdlife="n/a","n/a",IF(V$3&gt;(A24taxstdlife+$E786),((Input!$L$166+Input!$L$132)*$L$7)-SUM($L786:U786),((Input!$L$166+Input!$L$132)*$L$7)/A24taxstdlife))</f>
        <v>0</v>
      </c>
      <c r="W786" s="164">
        <f>IF(A24taxstdlife="n/a","n/a",IF(W$3&gt;(A24taxstdlife+$E786),((Input!$L$166+Input!$L$132)*$L$7)-SUM($L786:V786),((Input!$L$166+Input!$L$132)*$L$7)/A24taxstdlife))</f>
        <v>0</v>
      </c>
      <c r="X786" s="164">
        <f>IF(A24taxstdlife="n/a","n/a",IF(X$3&gt;(A24taxstdlife+$E786),((Input!$L$166+Input!$L$132)*$L$7)-SUM($L786:W786),((Input!$L$166+Input!$L$132)*$L$7)/A24taxstdlife))</f>
        <v>0</v>
      </c>
      <c r="Y786" s="164">
        <f>IF(A24taxstdlife="n/a","n/a",IF(Y$3&gt;(A24taxstdlife+$E786),((Input!$L$166+Input!$L$132)*$L$7)-SUM($L786:X786),((Input!$L$166+Input!$L$132)*$L$7)/A24taxstdlife))</f>
        <v>0</v>
      </c>
      <c r="Z786" s="164">
        <f>IF(A24taxstdlife="n/a","n/a",IF(Z$3&gt;(A24taxstdlife+$E786),((Input!$L$166+Input!$L$132)*$L$7)-SUM($L786:Y786),((Input!$L$166+Input!$L$132)*$L$7)/A24taxstdlife))</f>
        <v>0</v>
      </c>
      <c r="AA786" s="164">
        <f>IF(A24taxstdlife="n/a","n/a",IF(AA$3&gt;(A24taxstdlife+$E786),((Input!$L$166+Input!$L$132)*$L$7)-SUM($L786:Z786),((Input!$L$166+Input!$L$132)*$L$7)/A24taxstdlife))</f>
        <v>0</v>
      </c>
      <c r="AB786" s="164">
        <f>IF(A24taxstdlife="n/a","n/a",IF(AB$3&gt;(A24taxstdlife+$E786),((Input!$L$166+Input!$L$132)*$L$7)-SUM($L786:AA786),((Input!$L$166+Input!$L$132)*$L$7)/A24taxstdlife))</f>
        <v>0</v>
      </c>
      <c r="AC786" s="164">
        <f>IF(A24taxstdlife="n/a","n/a",IF(AC$3&gt;(A24taxstdlife+$E786),((Input!$L$166+Input!$L$132)*$L$7)-SUM($L786:AB786),((Input!$L$166+Input!$L$132)*$L$7)/A24taxstdlife))</f>
        <v>0</v>
      </c>
      <c r="AD786" s="164">
        <f>IF(A24taxstdlife="n/a","n/a",IF(AD$3&gt;(A24taxstdlife+$E786),((Input!$L$166+Input!$L$132)*$L$7)-SUM($L786:AC786),((Input!$L$166+Input!$L$132)*$L$7)/A24taxstdlife))</f>
        <v>0</v>
      </c>
      <c r="AE786" s="164">
        <f>IF(A24taxstdlife="n/a","n/a",IF(AE$3&gt;(A24taxstdlife+$E786),((Input!$L$166+Input!$L$132)*$L$7)-SUM($L786:AD786),((Input!$L$166+Input!$L$132)*$L$7)/A24taxstdlife))</f>
        <v>0</v>
      </c>
      <c r="AF786" s="164">
        <f>IF(A24taxstdlife="n/a","n/a",IF(AF$3&gt;(A24taxstdlife+$E786),((Input!$L$166+Input!$L$132)*$L$7)-SUM($L786:AE786),((Input!$L$166+Input!$L$132)*$L$7)/A24taxstdlife))</f>
        <v>0</v>
      </c>
      <c r="AG786" s="164">
        <f>IF(A24taxstdlife="n/a","n/a",IF(AG$3&gt;(A24taxstdlife+$E786),((Input!$L$166+Input!$L$132)*$L$7)-SUM($L786:AF786),((Input!$L$166+Input!$L$132)*$L$7)/A24taxstdlife))</f>
        <v>0</v>
      </c>
      <c r="AH786" s="164">
        <f>IF(A24taxstdlife="n/a","n/a",IF(AH$3&gt;(A24taxstdlife+$E786),((Input!$L$166+Input!$L$132)*$L$7)-SUM($L786:AG786),((Input!$L$166+Input!$L$132)*$L$7)/A24taxstdlife))</f>
        <v>0</v>
      </c>
      <c r="AI786" s="164">
        <f>IF(A24taxstdlife="n/a","n/a",IF(AI$3&gt;(A24taxstdlife+$E786),((Input!$L$166+Input!$L$132)*$L$7)-SUM($L786:AH786),((Input!$L$166+Input!$L$132)*$L$7)/A24taxstdlife))</f>
        <v>0</v>
      </c>
      <c r="AJ786" s="164">
        <f>IF(A24taxstdlife="n/a","n/a",IF(AJ$3&gt;(A24taxstdlife+$E786),((Input!$L$166+Input!$L$132)*$L$7)-SUM($L786:AI786),((Input!$L$166+Input!$L$132)*$L$7)/A24taxstdlife))</f>
        <v>0</v>
      </c>
      <c r="AK786" s="164">
        <f>IF(A24taxstdlife="n/a","n/a",IF(AK$3&gt;(A24taxstdlife+$E786),((Input!$L$166+Input!$L$132)*$L$7)-SUM($L786:AJ786),((Input!$L$166+Input!$L$132)*$L$7)/A24taxstdlife))</f>
        <v>0</v>
      </c>
      <c r="AL786" s="164">
        <f>IF(A24taxstdlife="n/a","n/a",IF(AL$3&gt;(A24taxstdlife+$E786),((Input!$L$166+Input!$L$132)*$L$7)-SUM($L786:AK786),((Input!$L$166+Input!$L$132)*$L$7)/A24taxstdlife))</f>
        <v>0</v>
      </c>
      <c r="AM786" s="164">
        <f>IF(A24taxstdlife="n/a","n/a",IF(AM$3&gt;(A24taxstdlife+$E786),((Input!$L$166+Input!$L$132)*$L$7)-SUM($L786:AL786),((Input!$L$166+Input!$L$132)*$L$7)/A24taxstdlife))</f>
        <v>0</v>
      </c>
      <c r="AN786" s="164">
        <f>IF(A24taxstdlife="n/a","n/a",IF(AN$3&gt;(A24taxstdlife+$E786),((Input!$L$166+Input!$L$132)*$L$7)-SUM($L786:AM786),((Input!$L$166+Input!$L$132)*$L$7)/A24taxstdlife))</f>
        <v>0</v>
      </c>
      <c r="AO786" s="164">
        <f>IF(A24taxstdlife="n/a","n/a",IF(AO$3&gt;(A24taxstdlife+$E786),((Input!$L$166+Input!$L$132)*$L$7)-SUM($L786:AN786),((Input!$L$166+Input!$L$132)*$L$7)/A24taxstdlife))</f>
        <v>0</v>
      </c>
      <c r="AP786" s="164">
        <f>IF(A24taxstdlife="n/a","n/a",IF(AP$3&gt;(A24taxstdlife+$E786),((Input!$L$166+Input!$L$132)*$L$7)-SUM($L786:AO786),((Input!$L$166+Input!$L$132)*$L$7)/A24taxstdlife))</f>
        <v>0</v>
      </c>
      <c r="AQ786" s="164">
        <f>IF(A24taxstdlife="n/a","n/a",IF(AQ$3&gt;(A24taxstdlife+$E786),((Input!$L$166+Input!$L$132)*$L$7)-SUM($L786:AP786),((Input!$L$166+Input!$L$132)*$L$7)/A24taxstdlife))</f>
        <v>0</v>
      </c>
      <c r="AR786" s="164">
        <f>IF(A24taxstdlife="n/a","n/a",IF(AR$3&gt;(A24taxstdlife+$E786),((Input!$L$166+Input!$L$132)*$L$7)-SUM($L786:AQ786),((Input!$L$166+Input!$L$132)*$L$7)/A24taxstdlife))</f>
        <v>0</v>
      </c>
      <c r="AS786" s="164">
        <f>IF(A24taxstdlife="n/a","n/a",IF(AS$3&gt;(A24taxstdlife+$E786),((Input!$L$166+Input!$L$132)*$L$7)-SUM($L786:AR786),((Input!$L$166+Input!$L$132)*$L$7)/A24taxstdlife))</f>
        <v>0</v>
      </c>
      <c r="AT786" s="164">
        <f>IF(A24taxstdlife="n/a","n/a",IF(AT$3&gt;(A24taxstdlife+$E786),((Input!$L$166+Input!$L$132)*$L$7)-SUM($L786:AS786),((Input!$L$166+Input!$L$132)*$L$7)/A24taxstdlife))</f>
        <v>0</v>
      </c>
      <c r="AU786" s="164">
        <f>IF(A24taxstdlife="n/a","n/a",IF(AU$3&gt;(A24taxstdlife+$E786),((Input!$L$166+Input!$L$132)*$L$7)-SUM($L786:AT786),((Input!$L$166+Input!$L$132)*$L$7)/A24taxstdlife))</f>
        <v>0</v>
      </c>
      <c r="AV786" s="164">
        <f>IF(A24taxstdlife="n/a","n/a",IF(AV$3&gt;(A24taxstdlife+$E786),((Input!$L$166+Input!$L$132)*$L$7)-SUM($L786:AU786),((Input!$L$166+Input!$L$132)*$L$7)/A24taxstdlife))</f>
        <v>0</v>
      </c>
      <c r="AW786" s="164">
        <f>IF(A24taxstdlife="n/a","n/a",IF(AW$3&gt;(A24taxstdlife+$E786),((Input!$L$166+Input!$L$132)*$L$7)-SUM($L786:AV786),((Input!$L$166+Input!$L$132)*$L$7)/A24taxstdlife))</f>
        <v>0</v>
      </c>
      <c r="AX786" s="164">
        <f>IF(A24taxstdlife="n/a","n/a",IF(AX$3&gt;(A24taxstdlife+$E786),((Input!$L$166+Input!$L$132)*$L$7)-SUM($L786:AW786),((Input!$L$166+Input!$L$132)*$L$7)/A24taxstdlife))</f>
        <v>0</v>
      </c>
      <c r="AY786" s="164">
        <f>IF(A24taxstdlife="n/a","n/a",IF(AY$3&gt;(A24taxstdlife+$E786),((Input!$L$166+Input!$L$132)*$L$7)-SUM($L786:AX786),((Input!$L$166+Input!$L$132)*$L$7)/A24taxstdlife))</f>
        <v>0</v>
      </c>
      <c r="AZ786" s="164">
        <f>IF(A24taxstdlife="n/a","n/a",IF(AZ$3&gt;(A24taxstdlife+$E786),((Input!$L$166+Input!$L$132)*$L$7)-SUM($L786:AY786),((Input!$L$166+Input!$L$132)*$L$7)/A24taxstdlife))</f>
        <v>0</v>
      </c>
      <c r="BA786" s="164">
        <f>IF(A24taxstdlife="n/a","n/a",IF(BA$3&gt;(A24taxstdlife+$E786),((Input!$L$166+Input!$L$132)*$L$7)-SUM($L786:AZ786),((Input!$L$166+Input!$L$132)*$L$7)/A24taxstdlife))</f>
        <v>0</v>
      </c>
      <c r="BB786" s="164">
        <f>IF(A24taxstdlife="n/a","n/a",IF(BB$3&gt;(A24taxstdlife+$E786),((Input!$L$166+Input!$L$132)*$L$7)-SUM($L786:BA786),((Input!$L$166+Input!$L$132)*$L$7)/A24taxstdlife))</f>
        <v>0</v>
      </c>
      <c r="BC786" s="164">
        <f>IF(A24taxstdlife="n/a","n/a",IF(BC$3&gt;(A24taxstdlife+$E786),((Input!$L$166+Input!$L$132)*$L$7)-SUM($L786:BB786),((Input!$L$166+Input!$L$132)*$L$7)/A24taxstdlife))</f>
        <v>0</v>
      </c>
      <c r="BD786" s="164">
        <f>IF(A24taxstdlife="n/a","n/a",IF(BD$3&gt;(A24taxstdlife+$E786),((Input!$L$166+Input!$L$132)*$L$7)-SUM($L786:BC786),((Input!$L$166+Input!$L$132)*$L$7)/A24taxstdlife))</f>
        <v>0</v>
      </c>
      <c r="BE786" s="164">
        <f>IF(A24taxstdlife="n/a","n/a",IF(BE$3&gt;(A24taxstdlife+$E786),((Input!$L$166+Input!$L$132)*$L$7)-SUM($L786:BD786),((Input!$L$166+Input!$L$132)*$L$7)/A24taxstdlife))</f>
        <v>0</v>
      </c>
      <c r="BF786" s="164">
        <f>IF(A24taxstdlife="n/a","n/a",IF(BF$3&gt;(A24taxstdlife+$E786),((Input!$L$166+Input!$L$132)*$L$7)-SUM($L786:BE786),((Input!$L$166+Input!$L$132)*$L$7)/A24taxstdlife))</f>
        <v>0</v>
      </c>
      <c r="BG786" s="164">
        <f>IF(A24taxstdlife="n/a","n/a",IF(BG$3&gt;(A24taxstdlife+$E786),((Input!$L$166+Input!$L$132)*$L$7)-SUM($L786:BF786),((Input!$L$166+Input!$L$132)*$L$7)/A24taxstdlife))</f>
        <v>0</v>
      </c>
      <c r="BH786" s="164">
        <f>IF(A24taxstdlife="n/a","n/a",IF(BH$3&gt;(A24taxstdlife+$E786),((Input!$L$166+Input!$L$132)*$L$7)-SUM($L786:BG786),((Input!$L$166+Input!$L$132)*$L$7)/A24taxstdlife))</f>
        <v>0</v>
      </c>
      <c r="BI786" s="164">
        <f>IF(A24taxstdlife="n/a","n/a",IF(BI$3&gt;(A24taxstdlife+$E786),((Input!$L$166+Input!$L$132)*$L$7)-SUM($L786:BH786),((Input!$L$166+Input!$L$132)*$L$7)/A24taxstdlife))</f>
        <v>0</v>
      </c>
      <c r="BJ786" s="18"/>
      <c r="BK786" s="18"/>
      <c r="BL786"/>
      <c r="BM786"/>
      <c r="BN786"/>
      <c r="BO786"/>
      <c r="BP786"/>
      <c r="BQ786"/>
      <c r="BR786"/>
      <c r="BS786"/>
      <c r="BT786"/>
      <c r="BU786"/>
      <c r="BV786"/>
      <c r="BW786"/>
      <c r="BX786"/>
      <c r="BY786"/>
      <c r="BZ786"/>
      <c r="CA786"/>
      <c r="CB786"/>
      <c r="CC786"/>
      <c r="CD786"/>
      <c r="CE786"/>
      <c r="CF786"/>
      <c r="CG786"/>
      <c r="CH786"/>
      <c r="CI786"/>
      <c r="CJ786"/>
      <c r="CK786"/>
      <c r="CL786"/>
      <c r="CM786"/>
      <c r="CN786"/>
      <c r="CO786"/>
      <c r="CP786"/>
      <c r="CQ786"/>
      <c r="CR786"/>
      <c r="CS786"/>
      <c r="CT786"/>
      <c r="CU786"/>
      <c r="CV786"/>
      <c r="CW786"/>
      <c r="CX786"/>
      <c r="CY786"/>
      <c r="CZ786"/>
      <c r="DA786"/>
      <c r="DB786"/>
      <c r="DC786"/>
      <c r="DD786"/>
      <c r="DE786"/>
      <c r="DF786"/>
      <c r="DG786"/>
      <c r="DH786"/>
      <c r="DI786"/>
      <c r="DJ786"/>
      <c r="DK786"/>
      <c r="DL786"/>
      <c r="DM786"/>
      <c r="DN786"/>
      <c r="DO786"/>
      <c r="DP786"/>
      <c r="DQ786"/>
      <c r="DR786"/>
      <c r="DS786"/>
      <c r="DT786"/>
      <c r="DU786"/>
      <c r="DV786"/>
      <c r="DW786"/>
      <c r="DX786"/>
      <c r="DY786"/>
      <c r="DZ786"/>
      <c r="EA786"/>
      <c r="EB786"/>
      <c r="EC786"/>
      <c r="ED786"/>
      <c r="EE786"/>
      <c r="EF786"/>
      <c r="EG786"/>
      <c r="EH786"/>
      <c r="EI786"/>
      <c r="EJ786"/>
      <c r="EK786"/>
      <c r="EL786"/>
      <c r="EM786"/>
      <c r="EN786"/>
      <c r="EO786"/>
      <c r="EP786"/>
      <c r="EQ786"/>
      <c r="ER786"/>
      <c r="ES786"/>
      <c r="ET786"/>
      <c r="EU786"/>
      <c r="EV786"/>
      <c r="EW786"/>
      <c r="EX786"/>
      <c r="EY786"/>
      <c r="EZ786"/>
      <c r="FA786"/>
      <c r="FB786"/>
      <c r="FC786"/>
      <c r="FD786"/>
      <c r="FE786"/>
      <c r="FF786"/>
      <c r="FG786"/>
      <c r="FH786"/>
      <c r="FI786"/>
      <c r="FJ786"/>
      <c r="FK786"/>
      <c r="FL786"/>
      <c r="FM786"/>
      <c r="FN786"/>
      <c r="FO786"/>
      <c r="FP786"/>
      <c r="FQ786"/>
      <c r="FR786"/>
      <c r="FS786"/>
      <c r="FT786"/>
      <c r="FU786"/>
      <c r="FV786"/>
      <c r="FW786"/>
      <c r="FX786"/>
      <c r="FY786"/>
      <c r="FZ786"/>
      <c r="GA786"/>
      <c r="GB786"/>
      <c r="GC786"/>
      <c r="GD786"/>
      <c r="GE786"/>
      <c r="GF786"/>
      <c r="GG786"/>
      <c r="GH786"/>
      <c r="GI786"/>
      <c r="GJ786"/>
      <c r="GK786"/>
      <c r="GL786"/>
      <c r="GM786"/>
      <c r="GN786"/>
      <c r="GO786"/>
      <c r="GP786"/>
      <c r="GQ786"/>
      <c r="GR786"/>
      <c r="GS786"/>
      <c r="GT786"/>
      <c r="GU786"/>
      <c r="GV786"/>
      <c r="GW786"/>
      <c r="GX786"/>
      <c r="GY786"/>
      <c r="GZ786"/>
      <c r="HA786"/>
      <c r="HB786"/>
      <c r="HC786"/>
      <c r="HD786"/>
      <c r="HE786"/>
      <c r="HF786"/>
      <c r="HG786"/>
      <c r="HH786"/>
      <c r="HI786"/>
      <c r="HJ786"/>
      <c r="HK786"/>
      <c r="HL786"/>
      <c r="HM786"/>
      <c r="HN786"/>
      <c r="HO786"/>
      <c r="HP786"/>
      <c r="HQ786"/>
      <c r="HR786"/>
      <c r="HS786"/>
      <c r="HT786"/>
      <c r="HU786"/>
      <c r="HV786"/>
      <c r="HW786"/>
      <c r="HX786"/>
      <c r="HY786"/>
      <c r="HZ786"/>
      <c r="IA786"/>
      <c r="IB786"/>
      <c r="IC786"/>
      <c r="ID786"/>
      <c r="IE786"/>
      <c r="IF786"/>
      <c r="IG786"/>
      <c r="IH786"/>
      <c r="II786"/>
      <c r="IJ786"/>
      <c r="IK786"/>
      <c r="IL786"/>
      <c r="IM786"/>
      <c r="IN786"/>
      <c r="IO786"/>
      <c r="IP786"/>
      <c r="IQ786"/>
      <c r="IR786"/>
      <c r="IS786"/>
      <c r="IT786"/>
      <c r="IU786"/>
      <c r="IV786"/>
    </row>
    <row r="787" spans="1:256" s="5" customFormat="1" hidden="1" outlineLevel="2" x14ac:dyDescent="0.2">
      <c r="A787" s="18"/>
      <c r="B787" s="18"/>
      <c r="C787" s="36"/>
      <c r="D787" s="485"/>
      <c r="E787" s="283">
        <v>7</v>
      </c>
      <c r="F787" s="38"/>
      <c r="G787" s="306"/>
      <c r="H787" s="308"/>
      <c r="I787" s="308"/>
      <c r="J787" s="308"/>
      <c r="K787" s="308"/>
      <c r="L787" s="308"/>
      <c r="M787" s="307"/>
      <c r="N787" s="164">
        <f>IF(A24taxstdlife="n/a","n/a",IF(N$3&gt;(A24taxstdlife+$E787),((Input!$M$166+Input!$M$132)*$M$7)-SUM($M787:M787),((Input!$M$166+Input!$M$132)*$M$7)/A24taxstdlife))</f>
        <v>0</v>
      </c>
      <c r="O787" s="164">
        <f>IF(A24taxstdlife="n/a","n/a",IF(O$3&gt;(A24taxstdlife+$E787),((Input!$M$166+Input!$M$132)*$M$7)-SUM($M787:N787),((Input!$M$166+Input!$M$132)*$M$7)/A24taxstdlife))</f>
        <v>0</v>
      </c>
      <c r="P787" s="164">
        <f>IF(A24taxstdlife="n/a","n/a",IF(P$3&gt;(A24taxstdlife+$E787),((Input!$M$166+Input!$M$132)*$M$7)-SUM($M787:O787),((Input!$M$166+Input!$M$132)*$M$7)/A24taxstdlife))</f>
        <v>0</v>
      </c>
      <c r="Q787" s="164">
        <f>IF(A24taxstdlife="n/a","n/a",IF(Q$3&gt;(A24taxstdlife+$E787),((Input!$M$166+Input!$M$132)*$M$7)-SUM($M787:P787),((Input!$M$166+Input!$M$132)*$M$7)/A24taxstdlife))</f>
        <v>0</v>
      </c>
      <c r="R787" s="164">
        <f>IF(A24taxstdlife="n/a","n/a",IF(R$3&gt;(A24taxstdlife+$E787),((Input!$M$166+Input!$M$132)*$M$7)-SUM($M787:Q787),((Input!$M$166+Input!$M$132)*$M$7)/A24taxstdlife))</f>
        <v>0</v>
      </c>
      <c r="S787" s="164">
        <f>IF(A24taxstdlife="n/a","n/a",IF(S$3&gt;(A24taxstdlife+$E787),((Input!$M$166+Input!$M$132)*$M$7)-SUM($M787:R787),((Input!$M$166+Input!$M$132)*$M$7)/A24taxstdlife))</f>
        <v>0</v>
      </c>
      <c r="T787" s="164">
        <f>IF(A24taxstdlife="n/a","n/a",IF(T$3&gt;(A24taxstdlife+$E787),((Input!$M$166+Input!$M$132)*$M$7)-SUM($M787:S787),((Input!$M$166+Input!$M$132)*$M$7)/A24taxstdlife))</f>
        <v>0</v>
      </c>
      <c r="U787" s="164">
        <f>IF(A24taxstdlife="n/a","n/a",IF(U$3&gt;(A24taxstdlife+$E787),((Input!$M$166+Input!$M$132)*$M$7)-SUM($M787:T787),((Input!$M$166+Input!$M$132)*$M$7)/A24taxstdlife))</f>
        <v>0</v>
      </c>
      <c r="V787" s="164">
        <f>IF(A24taxstdlife="n/a","n/a",IF(V$3&gt;(A24taxstdlife+$E787),((Input!$M$166+Input!$M$132)*$M$7)-SUM($M787:U787),((Input!$M$166+Input!$M$132)*$M$7)/A24taxstdlife))</f>
        <v>0</v>
      </c>
      <c r="W787" s="164">
        <f>IF(A24taxstdlife="n/a","n/a",IF(W$3&gt;(A24taxstdlife+$E787),((Input!$M$166+Input!$M$132)*$M$7)-SUM($M787:V787),((Input!$M$166+Input!$M$132)*$M$7)/A24taxstdlife))</f>
        <v>0</v>
      </c>
      <c r="X787" s="164">
        <f>IF(A24taxstdlife="n/a","n/a",IF(X$3&gt;(A24taxstdlife+$E787),((Input!$M$166+Input!$M$132)*$M$7)-SUM($M787:W787),((Input!$M$166+Input!$M$132)*$M$7)/A24taxstdlife))</f>
        <v>0</v>
      </c>
      <c r="Y787" s="164">
        <f>IF(A24taxstdlife="n/a","n/a",IF(Y$3&gt;(A24taxstdlife+$E787),((Input!$M$166+Input!$M$132)*$M$7)-SUM($M787:X787),((Input!$M$166+Input!$M$132)*$M$7)/A24taxstdlife))</f>
        <v>0</v>
      </c>
      <c r="Z787" s="164">
        <f>IF(A24taxstdlife="n/a","n/a",IF(Z$3&gt;(A24taxstdlife+$E787),((Input!$M$166+Input!$M$132)*$M$7)-SUM($M787:Y787),((Input!$M$166+Input!$M$132)*$M$7)/A24taxstdlife))</f>
        <v>0</v>
      </c>
      <c r="AA787" s="164">
        <f>IF(A24taxstdlife="n/a","n/a",IF(AA$3&gt;(A24taxstdlife+$E787),((Input!$M$166+Input!$M$132)*$M$7)-SUM($M787:Z787),((Input!$M$166+Input!$M$132)*$M$7)/A24taxstdlife))</f>
        <v>0</v>
      </c>
      <c r="AB787" s="164">
        <f>IF(A24taxstdlife="n/a","n/a",IF(AB$3&gt;(A24taxstdlife+$E787),((Input!$M$166+Input!$M$132)*$M$7)-SUM($M787:AA787),((Input!$M$166+Input!$M$132)*$M$7)/A24taxstdlife))</f>
        <v>0</v>
      </c>
      <c r="AC787" s="164">
        <f>IF(A24taxstdlife="n/a","n/a",IF(AC$3&gt;(A24taxstdlife+$E787),((Input!$M$166+Input!$M$132)*$M$7)-SUM($M787:AB787),((Input!$M$166+Input!$M$132)*$M$7)/A24taxstdlife))</f>
        <v>0</v>
      </c>
      <c r="AD787" s="164">
        <f>IF(A24taxstdlife="n/a","n/a",IF(AD$3&gt;(A24taxstdlife+$E787),((Input!$M$166+Input!$M$132)*$M$7)-SUM($M787:AC787),((Input!$M$166+Input!$M$132)*$M$7)/A24taxstdlife))</f>
        <v>0</v>
      </c>
      <c r="AE787" s="164">
        <f>IF(A24taxstdlife="n/a","n/a",IF(AE$3&gt;(A24taxstdlife+$E787),((Input!$M$166+Input!$M$132)*$M$7)-SUM($M787:AD787),((Input!$M$166+Input!$M$132)*$M$7)/A24taxstdlife))</f>
        <v>0</v>
      </c>
      <c r="AF787" s="164">
        <f>IF(A24taxstdlife="n/a","n/a",IF(AF$3&gt;(A24taxstdlife+$E787),((Input!$M$166+Input!$M$132)*$M$7)-SUM($M787:AE787),((Input!$M$166+Input!$M$132)*$M$7)/A24taxstdlife))</f>
        <v>0</v>
      </c>
      <c r="AG787" s="164">
        <f>IF(A24taxstdlife="n/a","n/a",IF(AG$3&gt;(A24taxstdlife+$E787),((Input!$M$166+Input!$M$132)*$M$7)-SUM($M787:AF787),((Input!$M$166+Input!$M$132)*$M$7)/A24taxstdlife))</f>
        <v>0</v>
      </c>
      <c r="AH787" s="164">
        <f>IF(A24taxstdlife="n/a","n/a",IF(AH$3&gt;(A24taxstdlife+$E787),((Input!$M$166+Input!$M$132)*$M$7)-SUM($M787:AG787),((Input!$M$166+Input!$M$132)*$M$7)/A24taxstdlife))</f>
        <v>0</v>
      </c>
      <c r="AI787" s="164">
        <f>IF(A24taxstdlife="n/a","n/a",IF(AI$3&gt;(A24taxstdlife+$E787),((Input!$M$166+Input!$M$132)*$M$7)-SUM($M787:AH787),((Input!$M$166+Input!$M$132)*$M$7)/A24taxstdlife))</f>
        <v>0</v>
      </c>
      <c r="AJ787" s="164">
        <f>IF(A24taxstdlife="n/a","n/a",IF(AJ$3&gt;(A24taxstdlife+$E787),((Input!$M$166+Input!$M$132)*$M$7)-SUM($M787:AI787),((Input!$M$166+Input!$M$132)*$M$7)/A24taxstdlife))</f>
        <v>0</v>
      </c>
      <c r="AK787" s="164">
        <f>IF(A24taxstdlife="n/a","n/a",IF(AK$3&gt;(A24taxstdlife+$E787),((Input!$M$166+Input!$M$132)*$M$7)-SUM($M787:AJ787),((Input!$M$166+Input!$M$132)*$M$7)/A24taxstdlife))</f>
        <v>0</v>
      </c>
      <c r="AL787" s="164">
        <f>IF(A24taxstdlife="n/a","n/a",IF(AL$3&gt;(A24taxstdlife+$E787),((Input!$M$166+Input!$M$132)*$M$7)-SUM($M787:AK787),((Input!$M$166+Input!$M$132)*$M$7)/A24taxstdlife))</f>
        <v>0</v>
      </c>
      <c r="AM787" s="164">
        <f>IF(A24taxstdlife="n/a","n/a",IF(AM$3&gt;(A24taxstdlife+$E787),((Input!$M$166+Input!$M$132)*$M$7)-SUM($M787:AL787),((Input!$M$166+Input!$M$132)*$M$7)/A24taxstdlife))</f>
        <v>0</v>
      </c>
      <c r="AN787" s="164">
        <f>IF(A24taxstdlife="n/a","n/a",IF(AN$3&gt;(A24taxstdlife+$E787),((Input!$M$166+Input!$M$132)*$M$7)-SUM($M787:AM787),((Input!$M$166+Input!$M$132)*$M$7)/A24taxstdlife))</f>
        <v>0</v>
      </c>
      <c r="AO787" s="164">
        <f>IF(A24taxstdlife="n/a","n/a",IF(AO$3&gt;(A24taxstdlife+$E787),((Input!$M$166+Input!$M$132)*$M$7)-SUM($M787:AN787),((Input!$M$166+Input!$M$132)*$M$7)/A24taxstdlife))</f>
        <v>0</v>
      </c>
      <c r="AP787" s="164">
        <f>IF(A24taxstdlife="n/a","n/a",IF(AP$3&gt;(A24taxstdlife+$E787),((Input!$M$166+Input!$M$132)*$M$7)-SUM($M787:AO787),((Input!$M$166+Input!$M$132)*$M$7)/A24taxstdlife))</f>
        <v>0</v>
      </c>
      <c r="AQ787" s="164">
        <f>IF(A24taxstdlife="n/a","n/a",IF(AQ$3&gt;(A24taxstdlife+$E787),((Input!$M$166+Input!$M$132)*$M$7)-SUM($M787:AP787),((Input!$M$166+Input!$M$132)*$M$7)/A24taxstdlife))</f>
        <v>0</v>
      </c>
      <c r="AR787" s="164">
        <f>IF(A24taxstdlife="n/a","n/a",IF(AR$3&gt;(A24taxstdlife+$E787),((Input!$M$166+Input!$M$132)*$M$7)-SUM($M787:AQ787),((Input!$M$166+Input!$M$132)*$M$7)/A24taxstdlife))</f>
        <v>0</v>
      </c>
      <c r="AS787" s="164">
        <f>IF(A24taxstdlife="n/a","n/a",IF(AS$3&gt;(A24taxstdlife+$E787),((Input!$M$166+Input!$M$132)*$M$7)-SUM($M787:AR787),((Input!$M$166+Input!$M$132)*$M$7)/A24taxstdlife))</f>
        <v>0</v>
      </c>
      <c r="AT787" s="164">
        <f>IF(A24taxstdlife="n/a","n/a",IF(AT$3&gt;(A24taxstdlife+$E787),((Input!$M$166+Input!$M$132)*$M$7)-SUM($M787:AS787),((Input!$M$166+Input!$M$132)*$M$7)/A24taxstdlife))</f>
        <v>0</v>
      </c>
      <c r="AU787" s="164">
        <f>IF(A24taxstdlife="n/a","n/a",IF(AU$3&gt;(A24taxstdlife+$E787),((Input!$M$166+Input!$M$132)*$M$7)-SUM($M787:AT787),((Input!$M$166+Input!$M$132)*$M$7)/A24taxstdlife))</f>
        <v>0</v>
      </c>
      <c r="AV787" s="164">
        <f>IF(A24taxstdlife="n/a","n/a",IF(AV$3&gt;(A24taxstdlife+$E787),((Input!$M$166+Input!$M$132)*$M$7)-SUM($M787:AU787),((Input!$M$166+Input!$M$132)*$M$7)/A24taxstdlife))</f>
        <v>0</v>
      </c>
      <c r="AW787" s="164">
        <f>IF(A24taxstdlife="n/a","n/a",IF(AW$3&gt;(A24taxstdlife+$E787),((Input!$M$166+Input!$M$132)*$M$7)-SUM($M787:AV787),((Input!$M$166+Input!$M$132)*$M$7)/A24taxstdlife))</f>
        <v>0</v>
      </c>
      <c r="AX787" s="164">
        <f>IF(A24taxstdlife="n/a","n/a",IF(AX$3&gt;(A24taxstdlife+$E787),((Input!$M$166+Input!$M$132)*$M$7)-SUM($M787:AW787),((Input!$M$166+Input!$M$132)*$M$7)/A24taxstdlife))</f>
        <v>0</v>
      </c>
      <c r="AY787" s="164">
        <f>IF(A24taxstdlife="n/a","n/a",IF(AY$3&gt;(A24taxstdlife+$E787),((Input!$M$166+Input!$M$132)*$M$7)-SUM($M787:AX787),((Input!$M$166+Input!$M$132)*$M$7)/A24taxstdlife))</f>
        <v>0</v>
      </c>
      <c r="AZ787" s="164">
        <f>IF(A24taxstdlife="n/a","n/a",IF(AZ$3&gt;(A24taxstdlife+$E787),((Input!$M$166+Input!$M$132)*$M$7)-SUM($M787:AY787),((Input!$M$166+Input!$M$132)*$M$7)/A24taxstdlife))</f>
        <v>0</v>
      </c>
      <c r="BA787" s="164">
        <f>IF(A24taxstdlife="n/a","n/a",IF(BA$3&gt;(A24taxstdlife+$E787),((Input!$M$166+Input!$M$132)*$M$7)-SUM($M787:AZ787),((Input!$M$166+Input!$M$132)*$M$7)/A24taxstdlife))</f>
        <v>0</v>
      </c>
      <c r="BB787" s="164">
        <f>IF(A24taxstdlife="n/a","n/a",IF(BB$3&gt;(A24taxstdlife+$E787),((Input!$M$166+Input!$M$132)*$M$7)-SUM($M787:BA787),((Input!$M$166+Input!$M$132)*$M$7)/A24taxstdlife))</f>
        <v>0</v>
      </c>
      <c r="BC787" s="164">
        <f>IF(A24taxstdlife="n/a","n/a",IF(BC$3&gt;(A24taxstdlife+$E787),((Input!$M$166+Input!$M$132)*$M$7)-SUM($M787:BB787),((Input!$M$166+Input!$M$132)*$M$7)/A24taxstdlife))</f>
        <v>0</v>
      </c>
      <c r="BD787" s="164">
        <f>IF(A24taxstdlife="n/a","n/a",IF(BD$3&gt;(A24taxstdlife+$E787),((Input!$M$166+Input!$M$132)*$M$7)-SUM($M787:BC787),((Input!$M$166+Input!$M$132)*$M$7)/A24taxstdlife))</f>
        <v>0</v>
      </c>
      <c r="BE787" s="164">
        <f>IF(A24taxstdlife="n/a","n/a",IF(BE$3&gt;(A24taxstdlife+$E787),((Input!$M$166+Input!$M$132)*$M$7)-SUM($M787:BD787),((Input!$M$166+Input!$M$132)*$M$7)/A24taxstdlife))</f>
        <v>0</v>
      </c>
      <c r="BF787" s="164">
        <f>IF(A24taxstdlife="n/a","n/a",IF(BF$3&gt;(A24taxstdlife+$E787),((Input!$M$166+Input!$M$132)*$M$7)-SUM($M787:BE787),((Input!$M$166+Input!$M$132)*$M$7)/A24taxstdlife))</f>
        <v>0</v>
      </c>
      <c r="BG787" s="164">
        <f>IF(A24taxstdlife="n/a","n/a",IF(BG$3&gt;(A24taxstdlife+$E787),((Input!$M$166+Input!$M$132)*$M$7)-SUM($M787:BF787),((Input!$M$166+Input!$M$132)*$M$7)/A24taxstdlife))</f>
        <v>0</v>
      </c>
      <c r="BH787" s="164">
        <f>IF(A24taxstdlife="n/a","n/a",IF(BH$3&gt;(A24taxstdlife+$E787),((Input!$M$166+Input!$M$132)*$M$7)-SUM($M787:BG787),((Input!$M$166+Input!$M$132)*$M$7)/A24taxstdlife))</f>
        <v>0</v>
      </c>
      <c r="BI787" s="164">
        <f>IF(A24taxstdlife="n/a","n/a",IF(BI$3&gt;(A24taxstdlife+$E787),((Input!$M$166+Input!$M$132)*$M$7)-SUM($M787:BH787),((Input!$M$166+Input!$M$132)*$M$7)/A24taxstdlife))</f>
        <v>0</v>
      </c>
      <c r="BJ787" s="18"/>
      <c r="BK787" s="18"/>
      <c r="BL787"/>
      <c r="BM787"/>
      <c r="BN787"/>
      <c r="BO787"/>
      <c r="BP787"/>
      <c r="BQ787"/>
      <c r="BR787"/>
      <c r="BS787"/>
      <c r="BT787"/>
      <c r="BU787"/>
      <c r="BV787"/>
      <c r="BW787"/>
      <c r="BX787"/>
      <c r="BY787"/>
      <c r="BZ787"/>
      <c r="CA787"/>
      <c r="CB787"/>
      <c r="CC787"/>
      <c r="CD787"/>
      <c r="CE787"/>
      <c r="CF787"/>
      <c r="CG787"/>
      <c r="CH787"/>
      <c r="CI787"/>
      <c r="CJ787"/>
      <c r="CK787"/>
      <c r="CL787"/>
      <c r="CM787"/>
      <c r="CN787"/>
      <c r="CO787"/>
      <c r="CP787"/>
      <c r="CQ787"/>
      <c r="CR787"/>
      <c r="CS787"/>
      <c r="CT787"/>
      <c r="CU787"/>
      <c r="CV787"/>
      <c r="CW787"/>
      <c r="CX787"/>
      <c r="CY787"/>
      <c r="CZ787"/>
      <c r="DA787"/>
      <c r="DB787"/>
      <c r="DC787"/>
      <c r="DD787"/>
      <c r="DE787"/>
      <c r="DF787"/>
      <c r="DG787"/>
      <c r="DH787"/>
      <c r="DI787"/>
      <c r="DJ787"/>
      <c r="DK787"/>
      <c r="DL787"/>
      <c r="DM787"/>
      <c r="DN787"/>
      <c r="DO787"/>
      <c r="DP787"/>
      <c r="DQ787"/>
      <c r="DR787"/>
      <c r="DS787"/>
      <c r="DT787"/>
      <c r="DU787"/>
      <c r="DV787"/>
      <c r="DW787"/>
      <c r="DX787"/>
      <c r="DY787"/>
      <c r="DZ787"/>
      <c r="EA787"/>
      <c r="EB787"/>
      <c r="EC787"/>
      <c r="ED787"/>
      <c r="EE787"/>
      <c r="EF787"/>
      <c r="EG787"/>
      <c r="EH787"/>
      <c r="EI787"/>
      <c r="EJ787"/>
      <c r="EK787"/>
      <c r="EL787"/>
      <c r="EM787"/>
      <c r="EN787"/>
      <c r="EO787"/>
      <c r="EP787"/>
      <c r="EQ787"/>
      <c r="ER787"/>
      <c r="ES787"/>
      <c r="ET787"/>
      <c r="EU787"/>
      <c r="EV787"/>
      <c r="EW787"/>
      <c r="EX787"/>
      <c r="EY787"/>
      <c r="EZ787"/>
      <c r="FA787"/>
      <c r="FB787"/>
      <c r="FC787"/>
      <c r="FD787"/>
      <c r="FE787"/>
      <c r="FF787"/>
      <c r="FG787"/>
      <c r="FH787"/>
      <c r="FI787"/>
      <c r="FJ787"/>
      <c r="FK787"/>
      <c r="FL787"/>
      <c r="FM787"/>
      <c r="FN787"/>
      <c r="FO787"/>
      <c r="FP787"/>
      <c r="FQ787"/>
      <c r="FR787"/>
      <c r="FS787"/>
      <c r="FT787"/>
      <c r="FU787"/>
      <c r="FV787"/>
      <c r="FW787"/>
      <c r="FX787"/>
      <c r="FY787"/>
      <c r="FZ787"/>
      <c r="GA787"/>
      <c r="GB787"/>
      <c r="GC787"/>
      <c r="GD787"/>
      <c r="GE787"/>
      <c r="GF787"/>
      <c r="GG787"/>
      <c r="GH787"/>
      <c r="GI787"/>
      <c r="GJ787"/>
      <c r="GK787"/>
      <c r="GL787"/>
      <c r="GM787"/>
      <c r="GN787"/>
      <c r="GO787"/>
      <c r="GP787"/>
      <c r="GQ787"/>
      <c r="GR787"/>
      <c r="GS787"/>
      <c r="GT787"/>
      <c r="GU787"/>
      <c r="GV787"/>
      <c r="GW787"/>
      <c r="GX787"/>
      <c r="GY787"/>
      <c r="GZ787"/>
      <c r="HA787"/>
      <c r="HB787"/>
      <c r="HC787"/>
      <c r="HD787"/>
      <c r="HE787"/>
      <c r="HF787"/>
      <c r="HG787"/>
      <c r="HH787"/>
      <c r="HI787"/>
      <c r="HJ787"/>
      <c r="HK787"/>
      <c r="HL787"/>
      <c r="HM787"/>
      <c r="HN787"/>
      <c r="HO787"/>
      <c r="HP787"/>
      <c r="HQ787"/>
      <c r="HR787"/>
      <c r="HS787"/>
      <c r="HT787"/>
      <c r="HU787"/>
      <c r="HV787"/>
      <c r="HW787"/>
      <c r="HX787"/>
      <c r="HY787"/>
      <c r="HZ787"/>
      <c r="IA787"/>
      <c r="IB787"/>
      <c r="IC787"/>
      <c r="ID787"/>
      <c r="IE787"/>
      <c r="IF787"/>
      <c r="IG787"/>
      <c r="IH787"/>
      <c r="II787"/>
      <c r="IJ787"/>
      <c r="IK787"/>
      <c r="IL787"/>
      <c r="IM787"/>
      <c r="IN787"/>
      <c r="IO787"/>
      <c r="IP787"/>
      <c r="IQ787"/>
      <c r="IR787"/>
      <c r="IS787"/>
      <c r="IT787"/>
      <c r="IU787"/>
      <c r="IV787"/>
    </row>
    <row r="788" spans="1:256" s="5" customFormat="1" hidden="1" outlineLevel="2" x14ac:dyDescent="0.2">
      <c r="A788" s="18"/>
      <c r="B788" s="18"/>
      <c r="C788" s="36"/>
      <c r="D788" s="485"/>
      <c r="E788" s="283">
        <v>8</v>
      </c>
      <c r="F788" s="38"/>
      <c r="G788" s="306"/>
      <c r="H788" s="308"/>
      <c r="I788" s="308"/>
      <c r="J788" s="308"/>
      <c r="K788" s="308"/>
      <c r="L788" s="308"/>
      <c r="M788" s="308"/>
      <c r="N788" s="307"/>
      <c r="O788" s="164">
        <f>IF(A24taxstdlife="n/a","n/a",IF(O$3&gt;(A24taxstdlife+$E788),((Input!$N$166+Input!$N$132)*$N$7)-SUM($N788:N788),((Input!$N$166+Input!$N$132)*$N$7)/A24taxstdlife))</f>
        <v>0</v>
      </c>
      <c r="P788" s="164">
        <f>IF(A24taxstdlife="n/a","n/a",IF(P$3&gt;(A24taxstdlife+$E788),((Input!$N$166+Input!$N$132)*$N$7)-SUM($N788:O788),((Input!$N$166+Input!$N$132)*$N$7)/A24taxstdlife))</f>
        <v>0</v>
      </c>
      <c r="Q788" s="164">
        <f>IF(A24taxstdlife="n/a","n/a",IF(Q$3&gt;(A24taxstdlife+$E788),((Input!$N$166+Input!$N$132)*$N$7)-SUM($N788:P788),((Input!$N$166+Input!$N$132)*$N$7)/A24taxstdlife))</f>
        <v>0</v>
      </c>
      <c r="R788" s="164">
        <f>IF(A24taxstdlife="n/a","n/a",IF(R$3&gt;(A24taxstdlife+$E788),((Input!$N$166+Input!$N$132)*$N$7)-SUM($N788:Q788),((Input!$N$166+Input!$N$132)*$N$7)/A24taxstdlife))</f>
        <v>0</v>
      </c>
      <c r="S788" s="164">
        <f>IF(A24taxstdlife="n/a","n/a",IF(S$3&gt;(A24taxstdlife+$E788),((Input!$N$166+Input!$N$132)*$N$7)-SUM($N788:R788),((Input!$N$166+Input!$N$132)*$N$7)/A24taxstdlife))</f>
        <v>0</v>
      </c>
      <c r="T788" s="164">
        <f>IF(A24taxstdlife="n/a","n/a",IF(T$3&gt;(A24taxstdlife+$E788),((Input!$N$166+Input!$N$132)*$N$7)-SUM($N788:S788),((Input!$N$166+Input!$N$132)*$N$7)/A24taxstdlife))</f>
        <v>0</v>
      </c>
      <c r="U788" s="164">
        <f>IF(A24taxstdlife="n/a","n/a",IF(U$3&gt;(A24taxstdlife+$E788),((Input!$N$166+Input!$N$132)*$N$7)-SUM($N788:T788),((Input!$N$166+Input!$N$132)*$N$7)/A24taxstdlife))</f>
        <v>0</v>
      </c>
      <c r="V788" s="164">
        <f>IF(A24taxstdlife="n/a","n/a",IF(V$3&gt;(A24taxstdlife+$E788),((Input!$N$166+Input!$N$132)*$N$7)-SUM($N788:U788),((Input!$N$166+Input!$N$132)*$N$7)/A24taxstdlife))</f>
        <v>0</v>
      </c>
      <c r="W788" s="164">
        <f>IF(A24taxstdlife="n/a","n/a",IF(W$3&gt;(A24taxstdlife+$E788),((Input!$N$166+Input!$N$132)*$N$7)-SUM($N788:V788),((Input!$N$166+Input!$N$132)*$N$7)/A24taxstdlife))</f>
        <v>0</v>
      </c>
      <c r="X788" s="164">
        <f>IF(A24taxstdlife="n/a","n/a",IF(X$3&gt;(A24taxstdlife+$E788),((Input!$N$166+Input!$N$132)*$N$7)-SUM($N788:W788),((Input!$N$166+Input!$N$132)*$N$7)/A24taxstdlife))</f>
        <v>0</v>
      </c>
      <c r="Y788" s="164">
        <f>IF(A24taxstdlife="n/a","n/a",IF(Y$3&gt;(A24taxstdlife+$E788),((Input!$N$166+Input!$N$132)*$N$7)-SUM($N788:X788),((Input!$N$166+Input!$N$132)*$N$7)/A24taxstdlife))</f>
        <v>0</v>
      </c>
      <c r="Z788" s="164">
        <f>IF(A24taxstdlife="n/a","n/a",IF(Z$3&gt;(A24taxstdlife+$E788),((Input!$N$166+Input!$N$132)*$N$7)-SUM($N788:Y788),((Input!$N$166+Input!$N$132)*$N$7)/A24taxstdlife))</f>
        <v>0</v>
      </c>
      <c r="AA788" s="164">
        <f>IF(A24taxstdlife="n/a","n/a",IF(AA$3&gt;(A24taxstdlife+$E788),((Input!$N$166+Input!$N$132)*$N$7)-SUM($N788:Z788),((Input!$N$166+Input!$N$132)*$N$7)/A24taxstdlife))</f>
        <v>0</v>
      </c>
      <c r="AB788" s="164">
        <f>IF(A24taxstdlife="n/a","n/a",IF(AB$3&gt;(A24taxstdlife+$E788),((Input!$N$166+Input!$N$132)*$N$7)-SUM($N788:AA788),((Input!$N$166+Input!$N$132)*$N$7)/A24taxstdlife))</f>
        <v>0</v>
      </c>
      <c r="AC788" s="164">
        <f>IF(A24taxstdlife="n/a","n/a",IF(AC$3&gt;(A24taxstdlife+$E788),((Input!$N$166+Input!$N$132)*$N$7)-SUM($N788:AB788),((Input!$N$166+Input!$N$132)*$N$7)/A24taxstdlife))</f>
        <v>0</v>
      </c>
      <c r="AD788" s="164">
        <f>IF(A24taxstdlife="n/a","n/a",IF(AD$3&gt;(A24taxstdlife+$E788),((Input!$N$166+Input!$N$132)*$N$7)-SUM($N788:AC788),((Input!$N$166+Input!$N$132)*$N$7)/A24taxstdlife))</f>
        <v>0</v>
      </c>
      <c r="AE788" s="164">
        <f>IF(A24taxstdlife="n/a","n/a",IF(AE$3&gt;(A24taxstdlife+$E788),((Input!$N$166+Input!$N$132)*$N$7)-SUM($N788:AD788),((Input!$N$166+Input!$N$132)*$N$7)/A24taxstdlife))</f>
        <v>0</v>
      </c>
      <c r="AF788" s="164">
        <f>IF(A24taxstdlife="n/a","n/a",IF(AF$3&gt;(A24taxstdlife+$E788),((Input!$N$166+Input!$N$132)*$N$7)-SUM($N788:AE788),((Input!$N$166+Input!$N$132)*$N$7)/A24taxstdlife))</f>
        <v>0</v>
      </c>
      <c r="AG788" s="164">
        <f>IF(A24taxstdlife="n/a","n/a",IF(AG$3&gt;(A24taxstdlife+$E788),((Input!$N$166+Input!$N$132)*$N$7)-SUM($N788:AF788),((Input!$N$166+Input!$N$132)*$N$7)/A24taxstdlife))</f>
        <v>0</v>
      </c>
      <c r="AH788" s="164">
        <f>IF(A24taxstdlife="n/a","n/a",IF(AH$3&gt;(A24taxstdlife+$E788),((Input!$N$166+Input!$N$132)*$N$7)-SUM($N788:AG788),((Input!$N$166+Input!$N$132)*$N$7)/A24taxstdlife))</f>
        <v>0</v>
      </c>
      <c r="AI788" s="164">
        <f>IF(A24taxstdlife="n/a","n/a",IF(AI$3&gt;(A24taxstdlife+$E788),((Input!$N$166+Input!$N$132)*$N$7)-SUM($N788:AH788),((Input!$N$166+Input!$N$132)*$N$7)/A24taxstdlife))</f>
        <v>0</v>
      </c>
      <c r="AJ788" s="164">
        <f>IF(A24taxstdlife="n/a","n/a",IF(AJ$3&gt;(A24taxstdlife+$E788),((Input!$N$166+Input!$N$132)*$N$7)-SUM($N788:AI788),((Input!$N$166+Input!$N$132)*$N$7)/A24taxstdlife))</f>
        <v>0</v>
      </c>
      <c r="AK788" s="164">
        <f>IF(A24taxstdlife="n/a","n/a",IF(AK$3&gt;(A24taxstdlife+$E788),((Input!$N$166+Input!$N$132)*$N$7)-SUM($N788:AJ788),((Input!$N$166+Input!$N$132)*$N$7)/A24taxstdlife))</f>
        <v>0</v>
      </c>
      <c r="AL788" s="164">
        <f>IF(A24taxstdlife="n/a","n/a",IF(AL$3&gt;(A24taxstdlife+$E788),((Input!$N$166+Input!$N$132)*$N$7)-SUM($N788:AK788),((Input!$N$166+Input!$N$132)*$N$7)/A24taxstdlife))</f>
        <v>0</v>
      </c>
      <c r="AM788" s="164">
        <f>IF(A24taxstdlife="n/a","n/a",IF(AM$3&gt;(A24taxstdlife+$E788),((Input!$N$166+Input!$N$132)*$N$7)-SUM($N788:AL788),((Input!$N$166+Input!$N$132)*$N$7)/A24taxstdlife))</f>
        <v>0</v>
      </c>
      <c r="AN788" s="164">
        <f>IF(A24taxstdlife="n/a","n/a",IF(AN$3&gt;(A24taxstdlife+$E788),((Input!$N$166+Input!$N$132)*$N$7)-SUM($N788:AM788),((Input!$N$166+Input!$N$132)*$N$7)/A24taxstdlife))</f>
        <v>0</v>
      </c>
      <c r="AO788" s="164">
        <f>IF(A24taxstdlife="n/a","n/a",IF(AO$3&gt;(A24taxstdlife+$E788),((Input!$N$166+Input!$N$132)*$N$7)-SUM($N788:AN788),((Input!$N$166+Input!$N$132)*$N$7)/A24taxstdlife))</f>
        <v>0</v>
      </c>
      <c r="AP788" s="164">
        <f>IF(A24taxstdlife="n/a","n/a",IF(AP$3&gt;(A24taxstdlife+$E788),((Input!$N$166+Input!$N$132)*$N$7)-SUM($N788:AO788),((Input!$N$166+Input!$N$132)*$N$7)/A24taxstdlife))</f>
        <v>0</v>
      </c>
      <c r="AQ788" s="164">
        <f>IF(A24taxstdlife="n/a","n/a",IF(AQ$3&gt;(A24taxstdlife+$E788),((Input!$N$166+Input!$N$132)*$N$7)-SUM($N788:AP788),((Input!$N$166+Input!$N$132)*$N$7)/A24taxstdlife))</f>
        <v>0</v>
      </c>
      <c r="AR788" s="164">
        <f>IF(A24taxstdlife="n/a","n/a",IF(AR$3&gt;(A24taxstdlife+$E788),((Input!$N$166+Input!$N$132)*$N$7)-SUM($N788:AQ788),((Input!$N$166+Input!$N$132)*$N$7)/A24taxstdlife))</f>
        <v>0</v>
      </c>
      <c r="AS788" s="164">
        <f>IF(A24taxstdlife="n/a","n/a",IF(AS$3&gt;(A24taxstdlife+$E788),((Input!$N$166+Input!$N$132)*$N$7)-SUM($N788:AR788),((Input!$N$166+Input!$N$132)*$N$7)/A24taxstdlife))</f>
        <v>0</v>
      </c>
      <c r="AT788" s="164">
        <f>IF(A24taxstdlife="n/a","n/a",IF(AT$3&gt;(A24taxstdlife+$E788),((Input!$N$166+Input!$N$132)*$N$7)-SUM($N788:AS788),((Input!$N$166+Input!$N$132)*$N$7)/A24taxstdlife))</f>
        <v>0</v>
      </c>
      <c r="AU788" s="164">
        <f>IF(A24taxstdlife="n/a","n/a",IF(AU$3&gt;(A24taxstdlife+$E788),((Input!$N$166+Input!$N$132)*$N$7)-SUM($N788:AT788),((Input!$N$166+Input!$N$132)*$N$7)/A24taxstdlife))</f>
        <v>0</v>
      </c>
      <c r="AV788" s="164">
        <f>IF(A24taxstdlife="n/a","n/a",IF(AV$3&gt;(A24taxstdlife+$E788),((Input!$N$166+Input!$N$132)*$N$7)-SUM($N788:AU788),((Input!$N$166+Input!$N$132)*$N$7)/A24taxstdlife))</f>
        <v>0</v>
      </c>
      <c r="AW788" s="164">
        <f>IF(A24taxstdlife="n/a","n/a",IF(AW$3&gt;(A24taxstdlife+$E788),((Input!$N$166+Input!$N$132)*$N$7)-SUM($N788:AV788),((Input!$N$166+Input!$N$132)*$N$7)/A24taxstdlife))</f>
        <v>0</v>
      </c>
      <c r="AX788" s="164">
        <f>IF(A24taxstdlife="n/a","n/a",IF(AX$3&gt;(A24taxstdlife+$E788),((Input!$N$166+Input!$N$132)*$N$7)-SUM($N788:AW788),((Input!$N$166+Input!$N$132)*$N$7)/A24taxstdlife))</f>
        <v>0</v>
      </c>
      <c r="AY788" s="164">
        <f>IF(A24taxstdlife="n/a","n/a",IF(AY$3&gt;(A24taxstdlife+$E788),((Input!$N$166+Input!$N$132)*$N$7)-SUM($N788:AX788),((Input!$N$166+Input!$N$132)*$N$7)/A24taxstdlife))</f>
        <v>0</v>
      </c>
      <c r="AZ788" s="164">
        <f>IF(A24taxstdlife="n/a","n/a",IF(AZ$3&gt;(A24taxstdlife+$E788),((Input!$N$166+Input!$N$132)*$N$7)-SUM($N788:AY788),((Input!$N$166+Input!$N$132)*$N$7)/A24taxstdlife))</f>
        <v>0</v>
      </c>
      <c r="BA788" s="164">
        <f>IF(A24taxstdlife="n/a","n/a",IF(BA$3&gt;(A24taxstdlife+$E788),((Input!$N$166+Input!$N$132)*$N$7)-SUM($N788:AZ788),((Input!$N$166+Input!$N$132)*$N$7)/A24taxstdlife))</f>
        <v>0</v>
      </c>
      <c r="BB788" s="164">
        <f>IF(A24taxstdlife="n/a","n/a",IF(BB$3&gt;(A24taxstdlife+$E788),((Input!$N$166+Input!$N$132)*$N$7)-SUM($N788:BA788),((Input!$N$166+Input!$N$132)*$N$7)/A24taxstdlife))</f>
        <v>0</v>
      </c>
      <c r="BC788" s="164">
        <f>IF(A24taxstdlife="n/a","n/a",IF(BC$3&gt;(A24taxstdlife+$E788),((Input!$N$166+Input!$N$132)*$N$7)-SUM($N788:BB788),((Input!$N$166+Input!$N$132)*$N$7)/A24taxstdlife))</f>
        <v>0</v>
      </c>
      <c r="BD788" s="164">
        <f>IF(A24taxstdlife="n/a","n/a",IF(BD$3&gt;(A24taxstdlife+$E788),((Input!$N$166+Input!$N$132)*$N$7)-SUM($N788:BC788),((Input!$N$166+Input!$N$132)*$N$7)/A24taxstdlife))</f>
        <v>0</v>
      </c>
      <c r="BE788" s="164">
        <f>IF(A24taxstdlife="n/a","n/a",IF(BE$3&gt;(A24taxstdlife+$E788),((Input!$N$166+Input!$N$132)*$N$7)-SUM($N788:BD788),((Input!$N$166+Input!$N$132)*$N$7)/A24taxstdlife))</f>
        <v>0</v>
      </c>
      <c r="BF788" s="164">
        <f>IF(A24taxstdlife="n/a","n/a",IF(BF$3&gt;(A24taxstdlife+$E788),((Input!$N$166+Input!$N$132)*$N$7)-SUM($N788:BE788),((Input!$N$166+Input!$N$132)*$N$7)/A24taxstdlife))</f>
        <v>0</v>
      </c>
      <c r="BG788" s="164">
        <f>IF(A24taxstdlife="n/a","n/a",IF(BG$3&gt;(A24taxstdlife+$E788),((Input!$N$166+Input!$N$132)*$N$7)-SUM($N788:BF788),((Input!$N$166+Input!$N$132)*$N$7)/A24taxstdlife))</f>
        <v>0</v>
      </c>
      <c r="BH788" s="164">
        <f>IF(A24taxstdlife="n/a","n/a",IF(BH$3&gt;(A24taxstdlife+$E788),((Input!$N$166+Input!$N$132)*$N$7)-SUM($N788:BG788),((Input!$N$166+Input!$N$132)*$N$7)/A24taxstdlife))</f>
        <v>0</v>
      </c>
      <c r="BI788" s="164">
        <f>IF(A24taxstdlife="n/a","n/a",IF(BI$3&gt;(A24taxstdlife+$E788),((Input!$N$166+Input!$N$132)*$N$7)-SUM($N788:BH788),((Input!$N$166+Input!$N$132)*$N$7)/A24taxstdlife))</f>
        <v>0</v>
      </c>
      <c r="BJ788" s="18"/>
      <c r="BK788" s="18"/>
      <c r="BL788"/>
      <c r="BM788"/>
      <c r="BN788"/>
      <c r="BO788"/>
      <c r="BP788"/>
      <c r="BQ788"/>
      <c r="BR788"/>
      <c r="BS788"/>
      <c r="BT788"/>
      <c r="BU788"/>
      <c r="BV788"/>
      <c r="BW788"/>
      <c r="BX788"/>
      <c r="BY788"/>
      <c r="BZ788"/>
      <c r="CA788"/>
      <c r="CB788"/>
      <c r="CC788"/>
      <c r="CD788"/>
      <c r="CE788"/>
      <c r="CF788"/>
      <c r="CG788"/>
      <c r="CH788"/>
      <c r="CI788"/>
      <c r="CJ788"/>
      <c r="CK788"/>
      <c r="CL788"/>
      <c r="CM788"/>
      <c r="CN788"/>
      <c r="CO788"/>
      <c r="CP788"/>
      <c r="CQ788"/>
      <c r="CR788"/>
      <c r="CS788"/>
      <c r="CT788"/>
      <c r="CU788"/>
      <c r="CV788"/>
      <c r="CW788"/>
      <c r="CX788"/>
      <c r="CY788"/>
      <c r="CZ788"/>
      <c r="DA788"/>
      <c r="DB788"/>
      <c r="DC788"/>
      <c r="DD788"/>
      <c r="DE788"/>
      <c r="DF788"/>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c r="FD788"/>
      <c r="FE788"/>
      <c r="FF788"/>
      <c r="FG788"/>
      <c r="FH788"/>
      <c r="FI788"/>
      <c r="FJ788"/>
      <c r="FK788"/>
      <c r="FL788"/>
      <c r="FM788"/>
      <c r="FN788"/>
      <c r="FO788"/>
      <c r="FP788"/>
      <c r="FQ788"/>
      <c r="FR788"/>
      <c r="FS788"/>
      <c r="FT788"/>
      <c r="FU788"/>
      <c r="FV788"/>
      <c r="FW788"/>
      <c r="FX788"/>
      <c r="FY788"/>
      <c r="FZ788"/>
      <c r="GA788"/>
      <c r="GB788"/>
      <c r="GC788"/>
      <c r="GD788"/>
      <c r="GE788"/>
      <c r="GF788"/>
      <c r="GG788"/>
      <c r="GH788"/>
      <c r="GI788"/>
      <c r="GJ788"/>
      <c r="GK788"/>
      <c r="GL788"/>
      <c r="GM788"/>
      <c r="GN788"/>
      <c r="GO788"/>
      <c r="GP788"/>
      <c r="GQ788"/>
      <c r="GR788"/>
      <c r="GS788"/>
      <c r="GT788"/>
      <c r="GU788"/>
      <c r="GV788"/>
      <c r="GW788"/>
      <c r="GX788"/>
      <c r="GY788"/>
      <c r="GZ788"/>
      <c r="HA788"/>
      <c r="HB788"/>
      <c r="HC788"/>
      <c r="HD788"/>
      <c r="HE788"/>
      <c r="HF788"/>
      <c r="HG788"/>
      <c r="HH788"/>
      <c r="HI788"/>
      <c r="HJ788"/>
      <c r="HK788"/>
      <c r="HL788"/>
      <c r="HM788"/>
      <c r="HN788"/>
      <c r="HO788"/>
      <c r="HP788"/>
      <c r="HQ788"/>
      <c r="HR788"/>
      <c r="HS788"/>
      <c r="HT788"/>
      <c r="HU788"/>
      <c r="HV788"/>
      <c r="HW788"/>
      <c r="HX788"/>
      <c r="HY788"/>
      <c r="HZ788"/>
      <c r="IA788"/>
      <c r="IB788"/>
      <c r="IC788"/>
      <c r="ID788"/>
      <c r="IE788"/>
      <c r="IF788"/>
      <c r="IG788"/>
      <c r="IH788"/>
      <c r="II788"/>
      <c r="IJ788"/>
      <c r="IK788"/>
      <c r="IL788"/>
      <c r="IM788"/>
      <c r="IN788"/>
      <c r="IO788"/>
      <c r="IP788"/>
      <c r="IQ788"/>
      <c r="IR788"/>
      <c r="IS788"/>
      <c r="IT788"/>
      <c r="IU788"/>
      <c r="IV788"/>
    </row>
    <row r="789" spans="1:256" s="5" customFormat="1" hidden="1" outlineLevel="2" x14ac:dyDescent="0.2">
      <c r="A789" s="18"/>
      <c r="B789" s="18"/>
      <c r="C789" s="36"/>
      <c r="D789" s="485"/>
      <c r="E789" s="283">
        <v>9</v>
      </c>
      <c r="F789" s="38"/>
      <c r="G789" s="306"/>
      <c r="H789" s="308"/>
      <c r="I789" s="308"/>
      <c r="J789" s="308"/>
      <c r="K789" s="308"/>
      <c r="L789" s="308"/>
      <c r="M789" s="308"/>
      <c r="N789" s="308"/>
      <c r="O789" s="307"/>
      <c r="P789" s="164">
        <f>IF(A24taxstdlife="n/a","n/a",IF(P$3&gt;(A24taxstdlife+$E789),((Input!$O$166+Input!$O$132)*$O$7)-SUM($O789:O789),((Input!$O$166+Input!$O$132)*$O$7)/A24taxstdlife))</f>
        <v>0</v>
      </c>
      <c r="Q789" s="164">
        <f>IF(A24taxstdlife="n/a","n/a",IF(Q$3&gt;(A24taxstdlife+$E789),((Input!$O$166+Input!$O$132)*$O$7)-SUM($O789:P789),((Input!$O$166+Input!$O$132)*$O$7)/A24taxstdlife))</f>
        <v>0</v>
      </c>
      <c r="R789" s="164">
        <f>IF(A24taxstdlife="n/a","n/a",IF(R$3&gt;(A24taxstdlife+$E789),((Input!$O$166+Input!$O$132)*$O$7)-SUM($O789:Q789),((Input!$O$166+Input!$O$132)*$O$7)/A24taxstdlife))</f>
        <v>0</v>
      </c>
      <c r="S789" s="164">
        <f>IF(A24taxstdlife="n/a","n/a",IF(S$3&gt;(A24taxstdlife+$E789),((Input!$O$166+Input!$O$132)*$O$7)-SUM($O789:R789),((Input!$O$166+Input!$O$132)*$O$7)/A24taxstdlife))</f>
        <v>0</v>
      </c>
      <c r="T789" s="164">
        <f>IF(A24taxstdlife="n/a","n/a",IF(T$3&gt;(A24taxstdlife+$E789),((Input!$O$166+Input!$O$132)*$O$7)-SUM($O789:S789),((Input!$O$166+Input!$O$132)*$O$7)/A24taxstdlife))</f>
        <v>0</v>
      </c>
      <c r="U789" s="164">
        <f>IF(A24taxstdlife="n/a","n/a",IF(U$3&gt;(A24taxstdlife+$E789),((Input!$O$166+Input!$O$132)*$O$7)-SUM($O789:T789),((Input!$O$166+Input!$O$132)*$O$7)/A24taxstdlife))</f>
        <v>0</v>
      </c>
      <c r="V789" s="164">
        <f>IF(A24taxstdlife="n/a","n/a",IF(V$3&gt;(A24taxstdlife+$E789),((Input!$O$166+Input!$O$132)*$O$7)-SUM($O789:U789),((Input!$O$166+Input!$O$132)*$O$7)/A24taxstdlife))</f>
        <v>0</v>
      </c>
      <c r="W789" s="164">
        <f>IF(A24taxstdlife="n/a","n/a",IF(W$3&gt;(A24taxstdlife+$E789),((Input!$O$166+Input!$O$132)*$O$7)-SUM($O789:V789),((Input!$O$166+Input!$O$132)*$O$7)/A24taxstdlife))</f>
        <v>0</v>
      </c>
      <c r="X789" s="164">
        <f>IF(A24taxstdlife="n/a","n/a",IF(X$3&gt;(A24taxstdlife+$E789),((Input!$O$166+Input!$O$132)*$O$7)-SUM($O789:W789),((Input!$O$166+Input!$O$132)*$O$7)/A24taxstdlife))</f>
        <v>0</v>
      </c>
      <c r="Y789" s="164">
        <f>IF(A24taxstdlife="n/a","n/a",IF(Y$3&gt;(A24taxstdlife+$E789),((Input!$O$166+Input!$O$132)*$O$7)-SUM($O789:X789),((Input!$O$166+Input!$O$132)*$O$7)/A24taxstdlife))</f>
        <v>0</v>
      </c>
      <c r="Z789" s="164">
        <f>IF(A24taxstdlife="n/a","n/a",IF(Z$3&gt;(A24taxstdlife+$E789),((Input!$O$166+Input!$O$132)*$O$7)-SUM($O789:Y789),((Input!$O$166+Input!$O$132)*$O$7)/A24taxstdlife))</f>
        <v>0</v>
      </c>
      <c r="AA789" s="164">
        <f>IF(A24taxstdlife="n/a","n/a",IF(AA$3&gt;(A24taxstdlife+$E789),((Input!$O$166+Input!$O$132)*$O$7)-SUM($O789:Z789),((Input!$O$166+Input!$O$132)*$O$7)/A24taxstdlife))</f>
        <v>0</v>
      </c>
      <c r="AB789" s="164">
        <f>IF(A24taxstdlife="n/a","n/a",IF(AB$3&gt;(A24taxstdlife+$E789),((Input!$O$166+Input!$O$132)*$O$7)-SUM($O789:AA789),((Input!$O$166+Input!$O$132)*$O$7)/A24taxstdlife))</f>
        <v>0</v>
      </c>
      <c r="AC789" s="164">
        <f>IF(A24taxstdlife="n/a","n/a",IF(AC$3&gt;(A24taxstdlife+$E789),((Input!$O$166+Input!$O$132)*$O$7)-SUM($O789:AB789),((Input!$O$166+Input!$O$132)*$O$7)/A24taxstdlife))</f>
        <v>0</v>
      </c>
      <c r="AD789" s="164">
        <f>IF(A24taxstdlife="n/a","n/a",IF(AD$3&gt;(A24taxstdlife+$E789),((Input!$O$166+Input!$O$132)*$O$7)-SUM($O789:AC789),((Input!$O$166+Input!$O$132)*$O$7)/A24taxstdlife))</f>
        <v>0</v>
      </c>
      <c r="AE789" s="164">
        <f>IF(A24taxstdlife="n/a","n/a",IF(AE$3&gt;(A24taxstdlife+$E789),((Input!$O$166+Input!$O$132)*$O$7)-SUM($O789:AD789),((Input!$O$166+Input!$O$132)*$O$7)/A24taxstdlife))</f>
        <v>0</v>
      </c>
      <c r="AF789" s="164">
        <f>IF(A24taxstdlife="n/a","n/a",IF(AF$3&gt;(A24taxstdlife+$E789),((Input!$O$166+Input!$O$132)*$O$7)-SUM($O789:AE789),((Input!$O$166+Input!$O$132)*$O$7)/A24taxstdlife))</f>
        <v>0</v>
      </c>
      <c r="AG789" s="164">
        <f>IF(A24taxstdlife="n/a","n/a",IF(AG$3&gt;(A24taxstdlife+$E789),((Input!$O$166+Input!$O$132)*$O$7)-SUM($O789:AF789),((Input!$O$166+Input!$O$132)*$O$7)/A24taxstdlife))</f>
        <v>0</v>
      </c>
      <c r="AH789" s="164">
        <f>IF(A24taxstdlife="n/a","n/a",IF(AH$3&gt;(A24taxstdlife+$E789),((Input!$O$166+Input!$O$132)*$O$7)-SUM($O789:AG789),((Input!$O$166+Input!$O$132)*$O$7)/A24taxstdlife))</f>
        <v>0</v>
      </c>
      <c r="AI789" s="164">
        <f>IF(A24taxstdlife="n/a","n/a",IF(AI$3&gt;(A24taxstdlife+$E789),((Input!$O$166+Input!$O$132)*$O$7)-SUM($O789:AH789),((Input!$O$166+Input!$O$132)*$O$7)/A24taxstdlife))</f>
        <v>0</v>
      </c>
      <c r="AJ789" s="164">
        <f>IF(A24taxstdlife="n/a","n/a",IF(AJ$3&gt;(A24taxstdlife+$E789),((Input!$O$166+Input!$O$132)*$O$7)-SUM($O789:AI789),((Input!$O$166+Input!$O$132)*$O$7)/A24taxstdlife))</f>
        <v>0</v>
      </c>
      <c r="AK789" s="164">
        <f>IF(A24taxstdlife="n/a","n/a",IF(AK$3&gt;(A24taxstdlife+$E789),((Input!$O$166+Input!$O$132)*$O$7)-SUM($O789:AJ789),((Input!$O$166+Input!$O$132)*$O$7)/A24taxstdlife))</f>
        <v>0</v>
      </c>
      <c r="AL789" s="164">
        <f>IF(A24taxstdlife="n/a","n/a",IF(AL$3&gt;(A24taxstdlife+$E789),((Input!$O$166+Input!$O$132)*$O$7)-SUM($O789:AK789),((Input!$O$166+Input!$O$132)*$O$7)/A24taxstdlife))</f>
        <v>0</v>
      </c>
      <c r="AM789" s="164">
        <f>IF(A24taxstdlife="n/a","n/a",IF(AM$3&gt;(A24taxstdlife+$E789),((Input!$O$166+Input!$O$132)*$O$7)-SUM($O789:AL789),((Input!$O$166+Input!$O$132)*$O$7)/A24taxstdlife))</f>
        <v>0</v>
      </c>
      <c r="AN789" s="164">
        <f>IF(A24taxstdlife="n/a","n/a",IF(AN$3&gt;(A24taxstdlife+$E789),((Input!$O$166+Input!$O$132)*$O$7)-SUM($O789:AM789),((Input!$O$166+Input!$O$132)*$O$7)/A24taxstdlife))</f>
        <v>0</v>
      </c>
      <c r="AO789" s="164">
        <f>IF(A24taxstdlife="n/a","n/a",IF(AO$3&gt;(A24taxstdlife+$E789),((Input!$O$166+Input!$O$132)*$O$7)-SUM($O789:AN789),((Input!$O$166+Input!$O$132)*$O$7)/A24taxstdlife))</f>
        <v>0</v>
      </c>
      <c r="AP789" s="164">
        <f>IF(A24taxstdlife="n/a","n/a",IF(AP$3&gt;(A24taxstdlife+$E789),((Input!$O$166+Input!$O$132)*$O$7)-SUM($O789:AO789),((Input!$O$166+Input!$O$132)*$O$7)/A24taxstdlife))</f>
        <v>0</v>
      </c>
      <c r="AQ789" s="164">
        <f>IF(A24taxstdlife="n/a","n/a",IF(AQ$3&gt;(A24taxstdlife+$E789),((Input!$O$166+Input!$O$132)*$O$7)-SUM($O789:AP789),((Input!$O$166+Input!$O$132)*$O$7)/A24taxstdlife))</f>
        <v>0</v>
      </c>
      <c r="AR789" s="164">
        <f>IF(A24taxstdlife="n/a","n/a",IF(AR$3&gt;(A24taxstdlife+$E789),((Input!$O$166+Input!$O$132)*$O$7)-SUM($O789:AQ789),((Input!$O$166+Input!$O$132)*$O$7)/A24taxstdlife))</f>
        <v>0</v>
      </c>
      <c r="AS789" s="164">
        <f>IF(A24taxstdlife="n/a","n/a",IF(AS$3&gt;(A24taxstdlife+$E789),((Input!$O$166+Input!$O$132)*$O$7)-SUM($O789:AR789),((Input!$O$166+Input!$O$132)*$O$7)/A24taxstdlife))</f>
        <v>0</v>
      </c>
      <c r="AT789" s="164">
        <f>IF(A24taxstdlife="n/a","n/a",IF(AT$3&gt;(A24taxstdlife+$E789),((Input!$O$166+Input!$O$132)*$O$7)-SUM($O789:AS789),((Input!$O$166+Input!$O$132)*$O$7)/A24taxstdlife))</f>
        <v>0</v>
      </c>
      <c r="AU789" s="164">
        <f>IF(A24taxstdlife="n/a","n/a",IF(AU$3&gt;(A24taxstdlife+$E789),((Input!$O$166+Input!$O$132)*$O$7)-SUM($O789:AT789),((Input!$O$166+Input!$O$132)*$O$7)/A24taxstdlife))</f>
        <v>0</v>
      </c>
      <c r="AV789" s="164">
        <f>IF(A24taxstdlife="n/a","n/a",IF(AV$3&gt;(A24taxstdlife+$E789),((Input!$O$166+Input!$O$132)*$O$7)-SUM($O789:AU789),((Input!$O$166+Input!$O$132)*$O$7)/A24taxstdlife))</f>
        <v>0</v>
      </c>
      <c r="AW789" s="164">
        <f>IF(A24taxstdlife="n/a","n/a",IF(AW$3&gt;(A24taxstdlife+$E789),((Input!$O$166+Input!$O$132)*$O$7)-SUM($O789:AV789),((Input!$O$166+Input!$O$132)*$O$7)/A24taxstdlife))</f>
        <v>0</v>
      </c>
      <c r="AX789" s="164">
        <f>IF(A24taxstdlife="n/a","n/a",IF(AX$3&gt;(A24taxstdlife+$E789),((Input!$O$166+Input!$O$132)*$O$7)-SUM($O789:AW789),((Input!$O$166+Input!$O$132)*$O$7)/A24taxstdlife))</f>
        <v>0</v>
      </c>
      <c r="AY789" s="164">
        <f>IF(A24taxstdlife="n/a","n/a",IF(AY$3&gt;(A24taxstdlife+$E789),((Input!$O$166+Input!$O$132)*$O$7)-SUM($O789:AX789),((Input!$O$166+Input!$O$132)*$O$7)/A24taxstdlife))</f>
        <v>0</v>
      </c>
      <c r="AZ789" s="164">
        <f>IF(A24taxstdlife="n/a","n/a",IF(AZ$3&gt;(A24taxstdlife+$E789),((Input!$O$166+Input!$O$132)*$O$7)-SUM($O789:AY789),((Input!$O$166+Input!$O$132)*$O$7)/A24taxstdlife))</f>
        <v>0</v>
      </c>
      <c r="BA789" s="164">
        <f>IF(A24taxstdlife="n/a","n/a",IF(BA$3&gt;(A24taxstdlife+$E789),((Input!$O$166+Input!$O$132)*$O$7)-SUM($O789:AZ789),((Input!$O$166+Input!$O$132)*$O$7)/A24taxstdlife))</f>
        <v>0</v>
      </c>
      <c r="BB789" s="164">
        <f>IF(A24taxstdlife="n/a","n/a",IF(BB$3&gt;(A24taxstdlife+$E789),((Input!$O$166+Input!$O$132)*$O$7)-SUM($O789:BA789),((Input!$O$166+Input!$O$132)*$O$7)/A24taxstdlife))</f>
        <v>0</v>
      </c>
      <c r="BC789" s="164">
        <f>IF(A24taxstdlife="n/a","n/a",IF(BC$3&gt;(A24taxstdlife+$E789),((Input!$O$166+Input!$O$132)*$O$7)-SUM($O789:BB789),((Input!$O$166+Input!$O$132)*$O$7)/A24taxstdlife))</f>
        <v>0</v>
      </c>
      <c r="BD789" s="164">
        <f>IF(A24taxstdlife="n/a","n/a",IF(BD$3&gt;(A24taxstdlife+$E789),((Input!$O$166+Input!$O$132)*$O$7)-SUM($O789:BC789),((Input!$O$166+Input!$O$132)*$O$7)/A24taxstdlife))</f>
        <v>0</v>
      </c>
      <c r="BE789" s="164">
        <f>IF(A24taxstdlife="n/a","n/a",IF(BE$3&gt;(A24taxstdlife+$E789),((Input!$O$166+Input!$O$132)*$O$7)-SUM($O789:BD789),((Input!$O$166+Input!$O$132)*$O$7)/A24taxstdlife))</f>
        <v>0</v>
      </c>
      <c r="BF789" s="164">
        <f>IF(A24taxstdlife="n/a","n/a",IF(BF$3&gt;(A24taxstdlife+$E789),((Input!$O$166+Input!$O$132)*$O$7)-SUM($O789:BE789),((Input!$O$166+Input!$O$132)*$O$7)/A24taxstdlife))</f>
        <v>0</v>
      </c>
      <c r="BG789" s="164">
        <f>IF(A24taxstdlife="n/a","n/a",IF(BG$3&gt;(A24taxstdlife+$E789),((Input!$O$166+Input!$O$132)*$O$7)-SUM($O789:BF789),((Input!$O$166+Input!$O$132)*$O$7)/A24taxstdlife))</f>
        <v>0</v>
      </c>
      <c r="BH789" s="164">
        <f>IF(A24taxstdlife="n/a","n/a",IF(BH$3&gt;(A24taxstdlife+$E789),((Input!$O$166+Input!$O$132)*$O$7)-SUM($O789:BG789),((Input!$O$166+Input!$O$132)*$O$7)/A24taxstdlife))</f>
        <v>0</v>
      </c>
      <c r="BI789" s="164">
        <f>IF(A24taxstdlife="n/a","n/a",IF(BI$3&gt;(A24taxstdlife+$E789),((Input!$O$166+Input!$O$132)*$O$7)-SUM($O789:BH789),((Input!$O$166+Input!$O$132)*$O$7)/A24taxstdlife))</f>
        <v>0</v>
      </c>
      <c r="BJ789" s="18"/>
      <c r="BK789" s="18"/>
      <c r="BL789"/>
      <c r="BM789"/>
      <c r="BN789"/>
      <c r="BO789"/>
      <c r="BP789"/>
      <c r="BQ789"/>
      <c r="BR789"/>
      <c r="BS789"/>
      <c r="BT789"/>
      <c r="BU789"/>
      <c r="BV789"/>
      <c r="BW789"/>
      <c r="BX789"/>
      <c r="BY789"/>
      <c r="BZ789"/>
      <c r="CA789"/>
      <c r="CB789"/>
      <c r="CC789"/>
      <c r="CD789"/>
      <c r="CE789"/>
      <c r="CF789"/>
      <c r="CG789"/>
      <c r="CH789"/>
      <c r="CI789"/>
      <c r="CJ789"/>
      <c r="CK789"/>
      <c r="CL789"/>
      <c r="CM789"/>
      <c r="CN789"/>
      <c r="CO789"/>
      <c r="CP789"/>
      <c r="CQ789"/>
      <c r="CR789"/>
      <c r="CS789"/>
      <c r="CT789"/>
      <c r="CU789"/>
      <c r="CV789"/>
      <c r="CW789"/>
      <c r="CX789"/>
      <c r="CY789"/>
      <c r="CZ789"/>
      <c r="DA789"/>
      <c r="DB789"/>
      <c r="DC789"/>
      <c r="DD789"/>
      <c r="DE789"/>
      <c r="DF789"/>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c r="FD789"/>
      <c r="FE789"/>
      <c r="FF789"/>
      <c r="FG789"/>
      <c r="FH789"/>
      <c r="FI789"/>
      <c r="FJ789"/>
      <c r="FK789"/>
      <c r="FL789"/>
      <c r="FM789"/>
      <c r="FN789"/>
      <c r="FO789"/>
      <c r="FP789"/>
      <c r="FQ789"/>
      <c r="FR789"/>
      <c r="FS789"/>
      <c r="FT789"/>
      <c r="FU789"/>
      <c r="FV789"/>
      <c r="FW789"/>
      <c r="FX789"/>
      <c r="FY789"/>
      <c r="FZ789"/>
      <c r="GA789"/>
      <c r="GB789"/>
      <c r="GC789"/>
      <c r="GD789"/>
      <c r="GE789"/>
      <c r="GF789"/>
      <c r="GG789"/>
      <c r="GH789"/>
      <c r="GI789"/>
      <c r="GJ789"/>
      <c r="GK789"/>
      <c r="GL789"/>
      <c r="GM789"/>
      <c r="GN789"/>
      <c r="GO789"/>
      <c r="GP789"/>
      <c r="GQ789"/>
      <c r="GR789"/>
      <c r="GS789"/>
      <c r="GT789"/>
      <c r="GU789"/>
      <c r="GV789"/>
      <c r="GW789"/>
      <c r="GX789"/>
      <c r="GY789"/>
      <c r="GZ789"/>
      <c r="HA789"/>
      <c r="HB789"/>
      <c r="HC789"/>
      <c r="HD789"/>
      <c r="HE789"/>
      <c r="HF789"/>
      <c r="HG789"/>
      <c r="HH789"/>
      <c r="HI789"/>
      <c r="HJ789"/>
      <c r="HK789"/>
      <c r="HL789"/>
      <c r="HM789"/>
      <c r="HN789"/>
      <c r="HO789"/>
      <c r="HP789"/>
      <c r="HQ789"/>
      <c r="HR789"/>
      <c r="HS789"/>
      <c r="HT789"/>
      <c r="HU789"/>
      <c r="HV789"/>
      <c r="HW789"/>
      <c r="HX789"/>
      <c r="HY789"/>
      <c r="HZ789"/>
      <c r="IA789"/>
      <c r="IB789"/>
      <c r="IC789"/>
      <c r="ID789"/>
      <c r="IE789"/>
      <c r="IF789"/>
      <c r="IG789"/>
      <c r="IH789"/>
      <c r="II789"/>
      <c r="IJ789"/>
      <c r="IK789"/>
      <c r="IL789"/>
      <c r="IM789"/>
      <c r="IN789"/>
      <c r="IO789"/>
      <c r="IP789"/>
      <c r="IQ789"/>
      <c r="IR789"/>
      <c r="IS789"/>
      <c r="IT789"/>
      <c r="IU789"/>
      <c r="IV789"/>
    </row>
    <row r="790" spans="1:256" s="5" customFormat="1" hidden="1" outlineLevel="2" x14ac:dyDescent="0.2">
      <c r="A790" s="18"/>
      <c r="B790" s="18"/>
      <c r="C790" s="36"/>
      <c r="D790" s="485"/>
      <c r="E790" s="284">
        <v>10</v>
      </c>
      <c r="F790" s="38"/>
      <c r="G790" s="306"/>
      <c r="H790" s="308"/>
      <c r="I790" s="308"/>
      <c r="J790" s="308"/>
      <c r="K790" s="308"/>
      <c r="L790" s="308"/>
      <c r="M790" s="308"/>
      <c r="N790" s="308"/>
      <c r="O790" s="308"/>
      <c r="P790" s="307"/>
      <c r="Q790" s="164">
        <f>IF(A24taxstdlife="n/a","n/a",IF(Q$3&gt;(A24taxstdlife+$E790),((Input!$P$166+Input!$P$132)*$P$7)-SUM($P790:P790),((Input!$P$166+Input!$P$132)*$P$7)/A24taxstdlife))</f>
        <v>0</v>
      </c>
      <c r="R790" s="164">
        <f>IF(A24taxstdlife="n/a","n/a",IF(R$3&gt;(A24taxstdlife+$E790),((Input!$P$166+Input!$P$132)*$P$7)-SUM($P790:Q790),((Input!$P$166+Input!$P$132)*$P$7)/A24taxstdlife))</f>
        <v>0</v>
      </c>
      <c r="S790" s="164">
        <f>IF(A24taxstdlife="n/a","n/a",IF(S$3&gt;(A24taxstdlife+$E790),((Input!$P$166+Input!$P$132)*$P$7)-SUM($P790:R790),((Input!$P$166+Input!$P$132)*$P$7)/A24taxstdlife))</f>
        <v>0</v>
      </c>
      <c r="T790" s="164">
        <f>IF(A24taxstdlife="n/a","n/a",IF(T$3&gt;(A24taxstdlife+$E790),((Input!$P$166+Input!$P$132)*$P$7)-SUM($P790:S790),((Input!$P$166+Input!$P$132)*$P$7)/A24taxstdlife))</f>
        <v>0</v>
      </c>
      <c r="U790" s="164">
        <f>IF(A24taxstdlife="n/a","n/a",IF(U$3&gt;(A24taxstdlife+$E790),((Input!$P$166+Input!$P$132)*$P$7)-SUM($P790:T790),((Input!$P$166+Input!$P$132)*$P$7)/A24taxstdlife))</f>
        <v>0</v>
      </c>
      <c r="V790" s="164">
        <f>IF(A24taxstdlife="n/a","n/a",IF(V$3&gt;(A24taxstdlife+$E790),((Input!$P$166+Input!$P$132)*$P$7)-SUM($P790:U790),((Input!$P$166+Input!$P$132)*$P$7)/A24taxstdlife))</f>
        <v>0</v>
      </c>
      <c r="W790" s="164">
        <f>IF(A24taxstdlife="n/a","n/a",IF(W$3&gt;(A24taxstdlife+$E790),((Input!$P$166+Input!$P$132)*$P$7)-SUM($P790:V790),((Input!$P$166+Input!$P$132)*$P$7)/A24taxstdlife))</f>
        <v>0</v>
      </c>
      <c r="X790" s="164">
        <f>IF(A24taxstdlife="n/a","n/a",IF(X$3&gt;(A24taxstdlife+$E790),((Input!$P$166+Input!$P$132)*$P$7)-SUM($P790:W790),((Input!$P$166+Input!$P$132)*$P$7)/A24taxstdlife))</f>
        <v>0</v>
      </c>
      <c r="Y790" s="164">
        <f>IF(A24taxstdlife="n/a","n/a",IF(Y$3&gt;(A24taxstdlife+$E790),((Input!$P$166+Input!$P$132)*$P$7)-SUM($P790:X790),((Input!$P$166+Input!$P$132)*$P$7)/A24taxstdlife))</f>
        <v>0</v>
      </c>
      <c r="Z790" s="164">
        <f>IF(A24taxstdlife="n/a","n/a",IF(Z$3&gt;(A24taxstdlife+$E790),((Input!$P$166+Input!$P$132)*$P$7)-SUM($P790:Y790),((Input!$P$166+Input!$P$132)*$P$7)/A24taxstdlife))</f>
        <v>0</v>
      </c>
      <c r="AA790" s="164">
        <f>IF(A24taxstdlife="n/a","n/a",IF(AA$3&gt;(A24taxstdlife+$E790),((Input!$P$166+Input!$P$132)*$P$7)-SUM($P790:Z790),((Input!$P$166+Input!$P$132)*$P$7)/A24taxstdlife))</f>
        <v>0</v>
      </c>
      <c r="AB790" s="164">
        <f>IF(A24taxstdlife="n/a","n/a",IF(AB$3&gt;(A24taxstdlife+$E790),((Input!$P$166+Input!$P$132)*$P$7)-SUM($P790:AA790),((Input!$P$166+Input!$P$132)*$P$7)/A24taxstdlife))</f>
        <v>0</v>
      </c>
      <c r="AC790" s="164">
        <f>IF(A24taxstdlife="n/a","n/a",IF(AC$3&gt;(A24taxstdlife+$E790),((Input!$P$166+Input!$P$132)*$P$7)-SUM($P790:AB790),((Input!$P$166+Input!$P$132)*$P$7)/A24taxstdlife))</f>
        <v>0</v>
      </c>
      <c r="AD790" s="164">
        <f>IF(A24taxstdlife="n/a","n/a",IF(AD$3&gt;(A24taxstdlife+$E790),((Input!$P$166+Input!$P$132)*$P$7)-SUM($P790:AC790),((Input!$P$166+Input!$P$132)*$P$7)/A24taxstdlife))</f>
        <v>0</v>
      </c>
      <c r="AE790" s="164">
        <f>IF(A24taxstdlife="n/a","n/a",IF(AE$3&gt;(A24taxstdlife+$E790),((Input!$P$166+Input!$P$132)*$P$7)-SUM($P790:AD790),((Input!$P$166+Input!$P$132)*$P$7)/A24taxstdlife))</f>
        <v>0</v>
      </c>
      <c r="AF790" s="164">
        <f>IF(A24taxstdlife="n/a","n/a",IF(AF$3&gt;(A24taxstdlife+$E790),((Input!$P$166+Input!$P$132)*$P$7)-SUM($P790:AE790),((Input!$P$166+Input!$P$132)*$P$7)/A24taxstdlife))</f>
        <v>0</v>
      </c>
      <c r="AG790" s="164">
        <f>IF(A24taxstdlife="n/a","n/a",IF(AG$3&gt;(A24taxstdlife+$E790),((Input!$P$166+Input!$P$132)*$P$7)-SUM($P790:AF790),((Input!$P$166+Input!$P$132)*$P$7)/A24taxstdlife))</f>
        <v>0</v>
      </c>
      <c r="AH790" s="164">
        <f>IF(A24taxstdlife="n/a","n/a",IF(AH$3&gt;(A24taxstdlife+$E790),((Input!$P$166+Input!$P$132)*$P$7)-SUM($P790:AG790),((Input!$P$166+Input!$P$132)*$P$7)/A24taxstdlife))</f>
        <v>0</v>
      </c>
      <c r="AI790" s="164">
        <f>IF(A24taxstdlife="n/a","n/a",IF(AI$3&gt;(A24taxstdlife+$E790),((Input!$P$166+Input!$P$132)*$P$7)-SUM($P790:AH790),((Input!$P$166+Input!$P$132)*$P$7)/A24taxstdlife))</f>
        <v>0</v>
      </c>
      <c r="AJ790" s="164">
        <f>IF(A24taxstdlife="n/a","n/a",IF(AJ$3&gt;(A24taxstdlife+$E790),((Input!$P$166+Input!$P$132)*$P$7)-SUM($P790:AI790),((Input!$P$166+Input!$P$132)*$P$7)/A24taxstdlife))</f>
        <v>0</v>
      </c>
      <c r="AK790" s="164">
        <f>IF(A24taxstdlife="n/a","n/a",IF(AK$3&gt;(A24taxstdlife+$E790),((Input!$P$166+Input!$P$132)*$P$7)-SUM($P790:AJ790),((Input!$P$166+Input!$P$132)*$P$7)/A24taxstdlife))</f>
        <v>0</v>
      </c>
      <c r="AL790" s="164">
        <f>IF(A24taxstdlife="n/a","n/a",IF(AL$3&gt;(A24taxstdlife+$E790),((Input!$P$166+Input!$P$132)*$P$7)-SUM($P790:AK790),((Input!$P$166+Input!$P$132)*$P$7)/A24taxstdlife))</f>
        <v>0</v>
      </c>
      <c r="AM790" s="164">
        <f>IF(A24taxstdlife="n/a","n/a",IF(AM$3&gt;(A24taxstdlife+$E790),((Input!$P$166+Input!$P$132)*$P$7)-SUM($P790:AL790),((Input!$P$166+Input!$P$132)*$P$7)/A24taxstdlife))</f>
        <v>0</v>
      </c>
      <c r="AN790" s="164">
        <f>IF(A24taxstdlife="n/a","n/a",IF(AN$3&gt;(A24taxstdlife+$E790),((Input!$P$166+Input!$P$132)*$P$7)-SUM($P790:AM790),((Input!$P$166+Input!$P$132)*$P$7)/A24taxstdlife))</f>
        <v>0</v>
      </c>
      <c r="AO790" s="164">
        <f>IF(A24taxstdlife="n/a","n/a",IF(AO$3&gt;(A24taxstdlife+$E790),((Input!$P$166+Input!$P$132)*$P$7)-SUM($P790:AN790),((Input!$P$166+Input!$P$132)*$P$7)/A24taxstdlife))</f>
        <v>0</v>
      </c>
      <c r="AP790" s="164">
        <f>IF(A24taxstdlife="n/a","n/a",IF(AP$3&gt;(A24taxstdlife+$E790),((Input!$P$166+Input!$P$132)*$P$7)-SUM($P790:AO790),((Input!$P$166+Input!$P$132)*$P$7)/A24taxstdlife))</f>
        <v>0</v>
      </c>
      <c r="AQ790" s="164">
        <f>IF(A24taxstdlife="n/a","n/a",IF(AQ$3&gt;(A24taxstdlife+$E790),((Input!$P$166+Input!$P$132)*$P$7)-SUM($P790:AP790),((Input!$P$166+Input!$P$132)*$P$7)/A24taxstdlife))</f>
        <v>0</v>
      </c>
      <c r="AR790" s="164">
        <f>IF(A24taxstdlife="n/a","n/a",IF(AR$3&gt;(A24taxstdlife+$E790),((Input!$P$166+Input!$P$132)*$P$7)-SUM($P790:AQ790),((Input!$P$166+Input!$P$132)*$P$7)/A24taxstdlife))</f>
        <v>0</v>
      </c>
      <c r="AS790" s="164">
        <f>IF(A24taxstdlife="n/a","n/a",IF(AS$3&gt;(A24taxstdlife+$E790),((Input!$P$166+Input!$P$132)*$P$7)-SUM($P790:AR790),((Input!$P$166+Input!$P$132)*$P$7)/A24taxstdlife))</f>
        <v>0</v>
      </c>
      <c r="AT790" s="164">
        <f>IF(A24taxstdlife="n/a","n/a",IF(AT$3&gt;(A24taxstdlife+$E790),((Input!$P$166+Input!$P$132)*$P$7)-SUM($P790:AS790),((Input!$P$166+Input!$P$132)*$P$7)/A24taxstdlife))</f>
        <v>0</v>
      </c>
      <c r="AU790" s="164">
        <f>IF(A24taxstdlife="n/a","n/a",IF(AU$3&gt;(A24taxstdlife+$E790),((Input!$P$166+Input!$P$132)*$P$7)-SUM($P790:AT790),((Input!$P$166+Input!$P$132)*$P$7)/A24taxstdlife))</f>
        <v>0</v>
      </c>
      <c r="AV790" s="164">
        <f>IF(A24taxstdlife="n/a","n/a",IF(AV$3&gt;(A24taxstdlife+$E790),((Input!$P$166+Input!$P$132)*$P$7)-SUM($P790:AU790),((Input!$P$166+Input!$P$132)*$P$7)/A24taxstdlife))</f>
        <v>0</v>
      </c>
      <c r="AW790" s="164">
        <f>IF(A24taxstdlife="n/a","n/a",IF(AW$3&gt;(A24taxstdlife+$E790),((Input!$P$166+Input!$P$132)*$P$7)-SUM($P790:AV790),((Input!$P$166+Input!$P$132)*$P$7)/A24taxstdlife))</f>
        <v>0</v>
      </c>
      <c r="AX790" s="164">
        <f>IF(A24taxstdlife="n/a","n/a",IF(AX$3&gt;(A24taxstdlife+$E790),((Input!$P$166+Input!$P$132)*$P$7)-SUM($P790:AW790),((Input!$P$166+Input!$P$132)*$P$7)/A24taxstdlife))</f>
        <v>0</v>
      </c>
      <c r="AY790" s="164">
        <f>IF(A24taxstdlife="n/a","n/a",IF(AY$3&gt;(A24taxstdlife+$E790),((Input!$P$166+Input!$P$132)*$P$7)-SUM($P790:AX790),((Input!$P$166+Input!$P$132)*$P$7)/A24taxstdlife))</f>
        <v>0</v>
      </c>
      <c r="AZ790" s="164">
        <f>IF(A24taxstdlife="n/a","n/a",IF(AZ$3&gt;(A24taxstdlife+$E790),((Input!$P$166+Input!$P$132)*$P$7)-SUM($P790:AY790),((Input!$P$166+Input!$P$132)*$P$7)/A24taxstdlife))</f>
        <v>0</v>
      </c>
      <c r="BA790" s="164">
        <f>IF(A24taxstdlife="n/a","n/a",IF(BA$3&gt;(A24taxstdlife+$E790),((Input!$P$166+Input!$P$132)*$P$7)-SUM($P790:AZ790),((Input!$P$166+Input!$P$132)*$P$7)/A24taxstdlife))</f>
        <v>0</v>
      </c>
      <c r="BB790" s="164">
        <f>IF(A24taxstdlife="n/a","n/a",IF(BB$3&gt;(A24taxstdlife+$E790),((Input!$P$166+Input!$P$132)*$P$7)-SUM($P790:BA790),((Input!$P$166+Input!$P$132)*$P$7)/A24taxstdlife))</f>
        <v>0</v>
      </c>
      <c r="BC790" s="164">
        <f>IF(A24taxstdlife="n/a","n/a",IF(BC$3&gt;(A24taxstdlife+$E790),((Input!$P$166+Input!$P$132)*$P$7)-SUM($P790:BB790),((Input!$P$166+Input!$P$132)*$P$7)/A24taxstdlife))</f>
        <v>0</v>
      </c>
      <c r="BD790" s="164">
        <f>IF(A24taxstdlife="n/a","n/a",IF(BD$3&gt;(A24taxstdlife+$E790),((Input!$P$166+Input!$P$132)*$P$7)-SUM($P790:BC790),((Input!$P$166+Input!$P$132)*$P$7)/A24taxstdlife))</f>
        <v>0</v>
      </c>
      <c r="BE790" s="164">
        <f>IF(A24taxstdlife="n/a","n/a",IF(BE$3&gt;(A24taxstdlife+$E790),((Input!$P$166+Input!$P$132)*$P$7)-SUM($P790:BD790),((Input!$P$166+Input!$P$132)*$P$7)/A24taxstdlife))</f>
        <v>0</v>
      </c>
      <c r="BF790" s="164">
        <f>IF(A24taxstdlife="n/a","n/a",IF(BF$3&gt;(A24taxstdlife+$E790),((Input!$P$166+Input!$P$132)*$P$7)-SUM($P790:BE790),((Input!$P$166+Input!$P$132)*$P$7)/A24taxstdlife))</f>
        <v>0</v>
      </c>
      <c r="BG790" s="164">
        <f>IF(A24taxstdlife="n/a","n/a",IF(BG$3&gt;(A24taxstdlife+$E790),((Input!$P$166+Input!$P$132)*$P$7)-SUM($P790:BF790),((Input!$P$166+Input!$P$132)*$P$7)/A24taxstdlife))</f>
        <v>0</v>
      </c>
      <c r="BH790" s="164">
        <f>IF(A24taxstdlife="n/a","n/a",IF(BH$3&gt;(A24taxstdlife+$E790),((Input!$P$166+Input!$P$132)*$P$7)-SUM($P790:BG790),((Input!$P$166+Input!$P$132)*$P$7)/A24taxstdlife))</f>
        <v>0</v>
      </c>
      <c r="BI790" s="164">
        <f>IF(A24taxstdlife="n/a","n/a",IF(BI$3&gt;(A24taxstdlife+$E790),((Input!$P$166+Input!$P$132)*$P$7)-SUM($P790:BH790),((Input!$P$166+Input!$P$132)*$P$7)/A24taxstdlife))</f>
        <v>0</v>
      </c>
      <c r="BJ790" s="18"/>
      <c r="BK790" s="18"/>
      <c r="BL790"/>
      <c r="BM790"/>
      <c r="BN790"/>
      <c r="BO790"/>
      <c r="BP790"/>
      <c r="BQ790"/>
      <c r="BR790"/>
      <c r="BS790"/>
      <c r="BT790"/>
      <c r="BU790"/>
      <c r="BV790"/>
      <c r="BW790"/>
      <c r="BX790"/>
      <c r="BY790"/>
      <c r="BZ790"/>
      <c r="CA790"/>
      <c r="CB790"/>
      <c r="CC790"/>
      <c r="CD790"/>
      <c r="CE790"/>
      <c r="CF790"/>
      <c r="CG790"/>
      <c r="CH790"/>
      <c r="CI790"/>
      <c r="CJ790"/>
      <c r="CK790"/>
      <c r="CL790"/>
      <c r="CM790"/>
      <c r="CN790"/>
      <c r="CO790"/>
      <c r="CP790"/>
      <c r="CQ790"/>
      <c r="CR790"/>
      <c r="CS790"/>
      <c r="CT790"/>
      <c r="CU790"/>
      <c r="CV790"/>
      <c r="CW790"/>
      <c r="CX790"/>
      <c r="CY790"/>
      <c r="CZ790"/>
      <c r="DA790"/>
      <c r="DB790"/>
      <c r="DC790"/>
      <c r="DD790"/>
      <c r="DE790"/>
      <c r="DF790"/>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c r="FD790"/>
      <c r="FE790"/>
      <c r="FF790"/>
      <c r="FG790"/>
      <c r="FH790"/>
      <c r="FI790"/>
      <c r="FJ790"/>
      <c r="FK790"/>
      <c r="FL790"/>
      <c r="FM790"/>
      <c r="FN790"/>
      <c r="FO790"/>
      <c r="FP790"/>
      <c r="FQ790"/>
      <c r="FR790"/>
      <c r="FS790"/>
      <c r="FT790"/>
      <c r="FU790"/>
      <c r="FV790"/>
      <c r="FW790"/>
      <c r="FX790"/>
      <c r="FY790"/>
      <c r="FZ790"/>
      <c r="GA790"/>
      <c r="GB790"/>
      <c r="GC790"/>
      <c r="GD790"/>
      <c r="GE790"/>
      <c r="GF790"/>
      <c r="GG790"/>
      <c r="GH790"/>
      <c r="GI790"/>
      <c r="GJ790"/>
      <c r="GK790"/>
      <c r="GL790"/>
      <c r="GM790"/>
      <c r="GN790"/>
      <c r="GO790"/>
      <c r="GP790"/>
      <c r="GQ790"/>
      <c r="GR790"/>
      <c r="GS790"/>
      <c r="GT790"/>
      <c r="GU790"/>
      <c r="GV790"/>
      <c r="GW790"/>
      <c r="GX790"/>
      <c r="GY790"/>
      <c r="GZ790"/>
      <c r="HA790"/>
      <c r="HB790"/>
      <c r="HC790"/>
      <c r="HD790"/>
      <c r="HE790"/>
      <c r="HF790"/>
      <c r="HG790"/>
      <c r="HH790"/>
      <c r="HI790"/>
      <c r="HJ790"/>
      <c r="HK790"/>
      <c r="HL790"/>
      <c r="HM790"/>
      <c r="HN790"/>
      <c r="HO790"/>
      <c r="HP790"/>
      <c r="HQ790"/>
      <c r="HR790"/>
      <c r="HS790"/>
      <c r="HT790"/>
      <c r="HU790"/>
      <c r="HV790"/>
      <c r="HW790"/>
      <c r="HX790"/>
      <c r="HY790"/>
      <c r="HZ790"/>
      <c r="IA790"/>
      <c r="IB790"/>
      <c r="IC790"/>
      <c r="ID790"/>
      <c r="IE790"/>
      <c r="IF790"/>
      <c r="IG790"/>
      <c r="IH790"/>
      <c r="II790"/>
      <c r="IJ790"/>
      <c r="IK790"/>
      <c r="IL790"/>
      <c r="IM790"/>
      <c r="IN790"/>
      <c r="IO790"/>
      <c r="IP790"/>
      <c r="IQ790"/>
      <c r="IR790"/>
      <c r="IS790"/>
      <c r="IT790"/>
      <c r="IU790"/>
      <c r="IV790"/>
    </row>
    <row r="791" spans="1:256" s="5" customFormat="1" hidden="1" outlineLevel="1" x14ac:dyDescent="0.2">
      <c r="A791" s="18"/>
      <c r="B791" s="18"/>
      <c r="C791" s="36" t="str">
        <f>Asset24</f>
        <v>Equity raising costs</v>
      </c>
      <c r="D791" s="18"/>
      <c r="E791" s="18"/>
      <c r="F791" s="33"/>
      <c r="G791" s="159">
        <f t="shared" ref="G791:AL791" si="152">SUM(G779:G790)</f>
        <v>1.2399294401396281</v>
      </c>
      <c r="H791" s="159">
        <f t="shared" si="152"/>
        <v>1.2399294401396281</v>
      </c>
      <c r="I791" s="159">
        <f t="shared" si="152"/>
        <v>1.2399294401396281</v>
      </c>
      <c r="J791" s="159">
        <f t="shared" si="152"/>
        <v>1.2399294401396281</v>
      </c>
      <c r="K791" s="159">
        <f t="shared" si="152"/>
        <v>0.69774667043937022</v>
      </c>
      <c r="L791" s="159">
        <f t="shared" si="152"/>
        <v>0</v>
      </c>
      <c r="M791" s="159">
        <f t="shared" si="152"/>
        <v>0</v>
      </c>
      <c r="N791" s="159">
        <f t="shared" si="152"/>
        <v>0</v>
      </c>
      <c r="O791" s="159">
        <f t="shared" si="152"/>
        <v>0</v>
      </c>
      <c r="P791" s="159">
        <f t="shared" si="152"/>
        <v>0</v>
      </c>
      <c r="Q791" s="159">
        <f t="shared" si="152"/>
        <v>0</v>
      </c>
      <c r="R791" s="159">
        <f t="shared" si="152"/>
        <v>0</v>
      </c>
      <c r="S791" s="159">
        <f t="shared" si="152"/>
        <v>0</v>
      </c>
      <c r="T791" s="159">
        <f t="shared" si="152"/>
        <v>0</v>
      </c>
      <c r="U791" s="159">
        <f t="shared" si="152"/>
        <v>0</v>
      </c>
      <c r="V791" s="159">
        <f t="shared" si="152"/>
        <v>0</v>
      </c>
      <c r="W791" s="159">
        <f t="shared" si="152"/>
        <v>0</v>
      </c>
      <c r="X791" s="159">
        <f t="shared" si="152"/>
        <v>0</v>
      </c>
      <c r="Y791" s="159">
        <f t="shared" si="152"/>
        <v>0</v>
      </c>
      <c r="Z791" s="159">
        <f t="shared" si="152"/>
        <v>0</v>
      </c>
      <c r="AA791" s="159">
        <f t="shared" si="152"/>
        <v>0</v>
      </c>
      <c r="AB791" s="159">
        <f t="shared" si="152"/>
        <v>0</v>
      </c>
      <c r="AC791" s="159">
        <f t="shared" si="152"/>
        <v>0</v>
      </c>
      <c r="AD791" s="159">
        <f t="shared" si="152"/>
        <v>0</v>
      </c>
      <c r="AE791" s="159">
        <f t="shared" si="152"/>
        <v>0</v>
      </c>
      <c r="AF791" s="159">
        <f t="shared" si="152"/>
        <v>0</v>
      </c>
      <c r="AG791" s="159">
        <f t="shared" si="152"/>
        <v>0</v>
      </c>
      <c r="AH791" s="159">
        <f t="shared" si="152"/>
        <v>0</v>
      </c>
      <c r="AI791" s="159">
        <f t="shared" si="152"/>
        <v>0</v>
      </c>
      <c r="AJ791" s="159">
        <f t="shared" si="152"/>
        <v>0</v>
      </c>
      <c r="AK791" s="159">
        <f t="shared" si="152"/>
        <v>0</v>
      </c>
      <c r="AL791" s="159">
        <f t="shared" si="152"/>
        <v>0</v>
      </c>
      <c r="AM791" s="159">
        <f t="shared" ref="AM791:BI791" si="153">SUM(AM779:AM790)</f>
        <v>0</v>
      </c>
      <c r="AN791" s="159">
        <f t="shared" si="153"/>
        <v>0</v>
      </c>
      <c r="AO791" s="159">
        <f t="shared" si="153"/>
        <v>0</v>
      </c>
      <c r="AP791" s="159">
        <f t="shared" si="153"/>
        <v>0</v>
      </c>
      <c r="AQ791" s="159">
        <f t="shared" si="153"/>
        <v>0</v>
      </c>
      <c r="AR791" s="159">
        <f t="shared" si="153"/>
        <v>0</v>
      </c>
      <c r="AS791" s="159">
        <f t="shared" si="153"/>
        <v>0</v>
      </c>
      <c r="AT791" s="159">
        <f t="shared" si="153"/>
        <v>0</v>
      </c>
      <c r="AU791" s="159">
        <f t="shared" si="153"/>
        <v>0</v>
      </c>
      <c r="AV791" s="159">
        <f t="shared" si="153"/>
        <v>0</v>
      </c>
      <c r="AW791" s="159">
        <f t="shared" si="153"/>
        <v>0</v>
      </c>
      <c r="AX791" s="159">
        <f t="shared" si="153"/>
        <v>0</v>
      </c>
      <c r="AY791" s="159">
        <f t="shared" si="153"/>
        <v>0</v>
      </c>
      <c r="AZ791" s="159">
        <f t="shared" si="153"/>
        <v>0</v>
      </c>
      <c r="BA791" s="159">
        <f t="shared" si="153"/>
        <v>0</v>
      </c>
      <c r="BB791" s="159">
        <f t="shared" si="153"/>
        <v>0</v>
      </c>
      <c r="BC791" s="159">
        <f t="shared" si="153"/>
        <v>0</v>
      </c>
      <c r="BD791" s="159">
        <f t="shared" si="153"/>
        <v>0</v>
      </c>
      <c r="BE791" s="159">
        <f t="shared" si="153"/>
        <v>0</v>
      </c>
      <c r="BF791" s="159">
        <f t="shared" si="153"/>
        <v>0</v>
      </c>
      <c r="BG791" s="159">
        <f t="shared" si="153"/>
        <v>0</v>
      </c>
      <c r="BH791" s="159">
        <f t="shared" si="153"/>
        <v>0</v>
      </c>
      <c r="BI791" s="159">
        <f t="shared" si="153"/>
        <v>0</v>
      </c>
      <c r="BJ791" s="18"/>
      <c r="BK791" s="18"/>
      <c r="BL791"/>
      <c r="BM791"/>
      <c r="BN791"/>
      <c r="BO791"/>
      <c r="BP791"/>
      <c r="BQ791"/>
      <c r="BR791"/>
      <c r="BS791"/>
      <c r="BT791"/>
      <c r="BU791"/>
      <c r="BV791"/>
      <c r="BW791"/>
      <c r="BX791"/>
      <c r="BY791"/>
      <c r="BZ791"/>
      <c r="CA791"/>
      <c r="CB791"/>
      <c r="CC791"/>
      <c r="CD791"/>
      <c r="CE791"/>
      <c r="CF791"/>
      <c r="CG791"/>
      <c r="CH791"/>
      <c r="CI791"/>
      <c r="CJ791"/>
      <c r="CK791"/>
      <c r="CL791"/>
      <c r="CM791"/>
      <c r="CN791"/>
      <c r="CO791"/>
      <c r="CP791"/>
      <c r="CQ791"/>
      <c r="CR791"/>
      <c r="CS791"/>
      <c r="CT791"/>
      <c r="CU791"/>
      <c r="CV791"/>
      <c r="CW791"/>
      <c r="CX791"/>
      <c r="CY791"/>
      <c r="CZ791"/>
      <c r="DA791"/>
      <c r="DB791"/>
      <c r="DC791"/>
      <c r="DD791"/>
      <c r="DE791"/>
      <c r="DF791"/>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c r="FD791"/>
      <c r="FE791"/>
      <c r="FF791"/>
      <c r="FG791"/>
      <c r="FH791"/>
      <c r="FI791"/>
      <c r="FJ791"/>
      <c r="FK791"/>
      <c r="FL791"/>
      <c r="FM791"/>
      <c r="FN791"/>
      <c r="FO791"/>
      <c r="FP791"/>
      <c r="FQ791"/>
      <c r="FR791"/>
      <c r="FS791"/>
      <c r="FT791"/>
      <c r="FU791"/>
      <c r="FV791"/>
      <c r="FW791"/>
      <c r="FX791"/>
      <c r="FY791"/>
      <c r="FZ791"/>
      <c r="GA791"/>
      <c r="GB791"/>
      <c r="GC791"/>
      <c r="GD791"/>
      <c r="GE791"/>
      <c r="GF791"/>
      <c r="GG791"/>
      <c r="GH791"/>
      <c r="GI791"/>
      <c r="GJ791"/>
      <c r="GK791"/>
      <c r="GL791"/>
      <c r="GM791"/>
      <c r="GN791"/>
      <c r="GO791"/>
      <c r="GP791"/>
      <c r="GQ791"/>
      <c r="GR791"/>
      <c r="GS791"/>
      <c r="GT791"/>
      <c r="GU791"/>
      <c r="GV791"/>
      <c r="GW791"/>
      <c r="GX791"/>
      <c r="GY791"/>
      <c r="GZ791"/>
      <c r="HA791"/>
      <c r="HB791"/>
      <c r="HC791"/>
      <c r="HD791"/>
      <c r="HE791"/>
      <c r="HF791"/>
      <c r="HG791"/>
      <c r="HH791"/>
      <c r="HI791"/>
      <c r="HJ791"/>
      <c r="HK791"/>
      <c r="HL791"/>
      <c r="HM791"/>
      <c r="HN791"/>
      <c r="HO791"/>
      <c r="HP791"/>
      <c r="HQ791"/>
      <c r="HR791"/>
      <c r="HS791"/>
      <c r="HT791"/>
      <c r="HU791"/>
      <c r="HV791"/>
      <c r="HW791"/>
      <c r="HX791"/>
      <c r="HY791"/>
      <c r="HZ791"/>
      <c r="IA791"/>
      <c r="IB791"/>
      <c r="IC791"/>
      <c r="ID791"/>
      <c r="IE791"/>
      <c r="IF791"/>
      <c r="IG791"/>
      <c r="IH791"/>
      <c r="II791"/>
      <c r="IJ791"/>
      <c r="IK791"/>
      <c r="IL791"/>
      <c r="IM791"/>
      <c r="IN791"/>
      <c r="IO791"/>
      <c r="IP791"/>
      <c r="IQ791"/>
      <c r="IR791"/>
      <c r="IS791"/>
      <c r="IT791"/>
      <c r="IU791"/>
      <c r="IV791"/>
    </row>
    <row r="792" spans="1:256" s="5" customFormat="1" hidden="1" outlineLevel="2" x14ac:dyDescent="0.2">
      <c r="A792" s="18"/>
      <c r="B792" s="127">
        <f>C804</f>
        <v>0</v>
      </c>
      <c r="C792" s="44"/>
      <c r="D792" s="45" t="s">
        <v>72</v>
      </c>
      <c r="E792" s="44"/>
      <c r="F792" s="46"/>
      <c r="G792" s="163">
        <f>IF(G$3&gt;A25taxremlife,A25taxvalue-SUM($F792:F792),IF(A25taxremlife="N/A","n/a",A25taxvalue/A25taxremlife))</f>
        <v>0</v>
      </c>
      <c r="H792" s="163">
        <f>IF(H$3&gt;A25taxremlife,A25taxvalue-SUM($F792:G792),IF(A25taxremlife="N/A","n/a",A25taxvalue/A25taxremlife))</f>
        <v>0</v>
      </c>
      <c r="I792" s="163">
        <f>IF(I$3&gt;A25taxremlife,A25taxvalue-SUM($F792:H792),IF(A25taxremlife="N/A","n/a",A25taxvalue/A25taxremlife))</f>
        <v>0</v>
      </c>
      <c r="J792" s="163">
        <f>IF(J$3&gt;A25taxremlife,A25taxvalue-SUM($F792:I792),IF(A25taxremlife="N/A","n/a",A25taxvalue/A25taxremlife))</f>
        <v>0</v>
      </c>
      <c r="K792" s="163">
        <f>IF(K$3&gt;A25taxremlife,A25taxvalue-SUM($F792:J792),IF(A25taxremlife="N/A","n/a",A25taxvalue/A25taxremlife))</f>
        <v>0</v>
      </c>
      <c r="L792" s="163">
        <f>IF(L$3&gt;A25taxremlife,A25taxvalue-SUM($F792:K792),IF(A25taxremlife="N/A","n/a",A25taxvalue/A25taxremlife))</f>
        <v>0</v>
      </c>
      <c r="M792" s="163">
        <f>IF(M$3&gt;A25taxremlife,A25taxvalue-SUM($F792:L792),IF(A25taxremlife="N/A","n/a",A25taxvalue/A25taxremlife))</f>
        <v>0</v>
      </c>
      <c r="N792" s="163">
        <f>IF(N$3&gt;A25taxremlife,A25taxvalue-SUM($F792:M792),IF(A25taxremlife="N/A","n/a",A25taxvalue/A25taxremlife))</f>
        <v>0</v>
      </c>
      <c r="O792" s="163">
        <f>IF(O$3&gt;A25taxremlife,A25taxvalue-SUM($F792:N792),IF(A25taxremlife="N/A","n/a",A25taxvalue/A25taxremlife))</f>
        <v>0</v>
      </c>
      <c r="P792" s="163">
        <f>IF(P$3&gt;A25taxremlife,A25taxvalue-SUM($F792:O792),IF(A25taxremlife="N/A","n/a",A25taxvalue/A25taxremlife))</f>
        <v>0</v>
      </c>
      <c r="Q792" s="163">
        <f>IF(Q$3&gt;A25taxremlife,A25taxvalue-SUM($F792:P792),IF(A25taxremlife="N/A","n/a",A25taxvalue/A25taxremlife))</f>
        <v>0</v>
      </c>
      <c r="R792" s="163">
        <f>IF(R$3&gt;A25taxremlife,A25taxvalue-SUM($F792:Q792),IF(A25taxremlife="N/A","n/a",A25taxvalue/A25taxremlife))</f>
        <v>0</v>
      </c>
      <c r="S792" s="163">
        <f>IF(S$3&gt;A25taxremlife,A25taxvalue-SUM($F792:R792),IF(A25taxremlife="N/A","n/a",A25taxvalue/A25taxremlife))</f>
        <v>0</v>
      </c>
      <c r="T792" s="163">
        <f>IF(T$3&gt;A25taxremlife,A25taxvalue-SUM($F792:S792),IF(A25taxremlife="N/A","n/a",A25taxvalue/A25taxremlife))</f>
        <v>0</v>
      </c>
      <c r="U792" s="163">
        <f>IF(U$3&gt;A25taxremlife,A25taxvalue-SUM($F792:T792),IF(A25taxremlife="N/A","n/a",A25taxvalue/A25taxremlife))</f>
        <v>0</v>
      </c>
      <c r="V792" s="163">
        <f>IF(V$3&gt;A25taxremlife,A25taxvalue-SUM($F792:U792),IF(A25taxremlife="N/A","n/a",A25taxvalue/A25taxremlife))</f>
        <v>0</v>
      </c>
      <c r="W792" s="163">
        <f>IF(W$3&gt;A25taxremlife,A25taxvalue-SUM($F792:V792),IF(A25taxremlife="N/A","n/a",A25taxvalue/A25taxremlife))</f>
        <v>0</v>
      </c>
      <c r="X792" s="163">
        <f>IF(X$3&gt;A25taxremlife,A25taxvalue-SUM($F792:W792),IF(A25taxremlife="N/A","n/a",A25taxvalue/A25taxremlife))</f>
        <v>0</v>
      </c>
      <c r="Y792" s="163">
        <f>IF(Y$3&gt;A25taxremlife,A25taxvalue-SUM($F792:X792),IF(A25taxremlife="N/A","n/a",A25taxvalue/A25taxremlife))</f>
        <v>0</v>
      </c>
      <c r="Z792" s="163">
        <f>IF(Z$3&gt;A25taxremlife,A25taxvalue-SUM($F792:Y792),IF(A25taxremlife="N/A","n/a",A25taxvalue/A25taxremlife))</f>
        <v>0</v>
      </c>
      <c r="AA792" s="163">
        <f>IF(AA$3&gt;A25taxremlife,A25taxvalue-SUM($F792:Z792),IF(A25taxremlife="N/A","n/a",A25taxvalue/A25taxremlife))</f>
        <v>0</v>
      </c>
      <c r="AB792" s="163">
        <f>IF(AB$3&gt;A25taxremlife,A25taxvalue-SUM($F792:AA792),IF(A25taxremlife="N/A","n/a",A25taxvalue/A25taxremlife))</f>
        <v>0</v>
      </c>
      <c r="AC792" s="163">
        <f>IF(AC$3&gt;A25taxremlife,A25taxvalue-SUM($F792:AB792),IF(A25taxremlife="N/A","n/a",A25taxvalue/A25taxremlife))</f>
        <v>0</v>
      </c>
      <c r="AD792" s="163">
        <f>IF(AD$3&gt;A25taxremlife,A25taxvalue-SUM($F792:AC792),IF(A25taxremlife="N/A","n/a",A25taxvalue/A25taxremlife))</f>
        <v>0</v>
      </c>
      <c r="AE792" s="163">
        <f>IF(AE$3&gt;A25taxremlife,A25taxvalue-SUM($F792:AD792),IF(A25taxremlife="N/A","n/a",A25taxvalue/A25taxremlife))</f>
        <v>0</v>
      </c>
      <c r="AF792" s="163">
        <f>IF(AF$3&gt;A25taxremlife,A25taxvalue-SUM($F792:AE792),IF(A25taxremlife="N/A","n/a",A25taxvalue/A25taxremlife))</f>
        <v>0</v>
      </c>
      <c r="AG792" s="163">
        <f>IF(AG$3&gt;A25taxremlife,A25taxvalue-SUM($F792:AF792),IF(A25taxremlife="N/A","n/a",A25taxvalue/A25taxremlife))</f>
        <v>0</v>
      </c>
      <c r="AH792" s="163">
        <f>IF(AH$3&gt;A25taxremlife,A25taxvalue-SUM($F792:AG792),IF(A25taxremlife="N/A","n/a",A25taxvalue/A25taxremlife))</f>
        <v>0</v>
      </c>
      <c r="AI792" s="163">
        <f>IF(AI$3&gt;A25taxremlife,A25taxvalue-SUM($F792:AH792),IF(A25taxremlife="N/A","n/a",A25taxvalue/A25taxremlife))</f>
        <v>0</v>
      </c>
      <c r="AJ792" s="163">
        <f>IF(AJ$3&gt;A25taxremlife,A25taxvalue-SUM($F792:AI792),IF(A25taxremlife="N/A","n/a",A25taxvalue/A25taxremlife))</f>
        <v>0</v>
      </c>
      <c r="AK792" s="163">
        <f>IF(AK$3&gt;A25taxremlife,A25taxvalue-SUM($F792:AJ792),IF(A25taxremlife="N/A","n/a",A25taxvalue/A25taxremlife))</f>
        <v>0</v>
      </c>
      <c r="AL792" s="163">
        <f>IF(AL$3&gt;A25taxremlife,A25taxvalue-SUM($F792:AK792),IF(A25taxremlife="N/A","n/a",A25taxvalue/A25taxremlife))</f>
        <v>0</v>
      </c>
      <c r="AM792" s="163">
        <f>IF(AM$3&gt;A25taxremlife,A25taxvalue-SUM($F792:AL792),IF(A25taxremlife="N/A","n/a",A25taxvalue/A25taxremlife))</f>
        <v>0</v>
      </c>
      <c r="AN792" s="163">
        <f>IF(AN$3&gt;A25taxremlife,A25taxvalue-SUM($F792:AM792),IF(A25taxremlife="N/A","n/a",A25taxvalue/A25taxremlife))</f>
        <v>0</v>
      </c>
      <c r="AO792" s="163">
        <f>IF(AO$3&gt;A25taxremlife,A25taxvalue-SUM($F792:AN792),IF(A25taxremlife="N/A","n/a",A25taxvalue/A25taxremlife))</f>
        <v>0</v>
      </c>
      <c r="AP792" s="163">
        <f>IF(AP$3&gt;A25taxremlife,A25taxvalue-SUM($F792:AO792),IF(A25taxremlife="N/A","n/a",A25taxvalue/A25taxremlife))</f>
        <v>0</v>
      </c>
      <c r="AQ792" s="163">
        <f>IF(AQ$3&gt;A25taxremlife,A25taxvalue-SUM($F792:AP792),IF(A25taxremlife="N/A","n/a",A25taxvalue/A25taxremlife))</f>
        <v>0</v>
      </c>
      <c r="AR792" s="163">
        <f>IF(AR$3&gt;A25taxremlife,A25taxvalue-SUM($F792:AQ792),IF(A25taxremlife="N/A","n/a",A25taxvalue/A25taxremlife))</f>
        <v>0</v>
      </c>
      <c r="AS792" s="163">
        <f>IF(AS$3&gt;A25taxremlife,A25taxvalue-SUM($F792:AR792),IF(A25taxremlife="N/A","n/a",A25taxvalue/A25taxremlife))</f>
        <v>0</v>
      </c>
      <c r="AT792" s="163">
        <f>IF(AT$3&gt;A25taxremlife,A25taxvalue-SUM($F792:AS792),IF(A25taxremlife="N/A","n/a",A25taxvalue/A25taxremlife))</f>
        <v>0</v>
      </c>
      <c r="AU792" s="163">
        <f>IF(AU$3&gt;A25taxremlife,A25taxvalue-SUM($F792:AT792),IF(A25taxremlife="N/A","n/a",A25taxvalue/A25taxremlife))</f>
        <v>0</v>
      </c>
      <c r="AV792" s="163">
        <f>IF(AV$3&gt;A25taxremlife,A25taxvalue-SUM($F792:AU792),IF(A25taxremlife="N/A","n/a",A25taxvalue/A25taxremlife))</f>
        <v>0</v>
      </c>
      <c r="AW792" s="163">
        <f>IF(AW$3&gt;A25taxremlife,A25taxvalue-SUM($F792:AV792),IF(A25taxremlife="N/A","n/a",A25taxvalue/A25taxremlife))</f>
        <v>0</v>
      </c>
      <c r="AX792" s="163">
        <f>IF(AX$3&gt;A25taxremlife,A25taxvalue-SUM($F792:AW792),IF(A25taxremlife="N/A","n/a",A25taxvalue/A25taxremlife))</f>
        <v>0</v>
      </c>
      <c r="AY792" s="163">
        <f>IF(AY$3&gt;A25taxremlife,A25taxvalue-SUM($F792:AX792),IF(A25taxremlife="N/A","n/a",A25taxvalue/A25taxremlife))</f>
        <v>0</v>
      </c>
      <c r="AZ792" s="163">
        <f>IF(AZ$3&gt;A25taxremlife,A25taxvalue-SUM($F792:AY792),IF(A25taxremlife="N/A","n/a",A25taxvalue/A25taxremlife))</f>
        <v>0</v>
      </c>
      <c r="BA792" s="163">
        <f>IF(BA$3&gt;A25taxremlife,A25taxvalue-SUM($F792:AZ792),IF(A25taxremlife="N/A","n/a",A25taxvalue/A25taxremlife))</f>
        <v>0</v>
      </c>
      <c r="BB792" s="163">
        <f>IF(BB$3&gt;A25taxremlife,A25taxvalue-SUM($F792:BA792),IF(A25taxremlife="N/A","n/a",A25taxvalue/A25taxremlife))</f>
        <v>0</v>
      </c>
      <c r="BC792" s="163">
        <f>IF(BC$3&gt;A25taxremlife,A25taxvalue-SUM($F792:BB792),IF(A25taxremlife="N/A","n/a",A25taxvalue/A25taxremlife))</f>
        <v>0</v>
      </c>
      <c r="BD792" s="163">
        <f>IF(BD$3&gt;A25taxremlife,A25taxvalue-SUM($F792:BC792),IF(A25taxremlife="N/A","n/a",A25taxvalue/A25taxremlife))</f>
        <v>0</v>
      </c>
      <c r="BE792" s="163">
        <f>IF(BE$3&gt;A25taxremlife,A25taxvalue-SUM($F792:BD792),IF(A25taxremlife="N/A","n/a",A25taxvalue/A25taxremlife))</f>
        <v>0</v>
      </c>
      <c r="BF792" s="163">
        <f>IF(BF$3&gt;A25taxremlife,A25taxvalue-SUM($F792:BE792),IF(A25taxremlife="N/A","n/a",A25taxvalue/A25taxremlife))</f>
        <v>0</v>
      </c>
      <c r="BG792" s="163">
        <f>IF(BG$3&gt;A25taxremlife,A25taxvalue-SUM($F792:BF792),IF(A25taxremlife="N/A","n/a",A25taxvalue/A25taxremlife))</f>
        <v>0</v>
      </c>
      <c r="BH792" s="163">
        <f>IF(BH$3&gt;A25taxremlife,A25taxvalue-SUM($F792:BG792),IF(A25taxremlife="N/A","n/a",A25taxvalue/A25taxremlife))</f>
        <v>0</v>
      </c>
      <c r="BI792" s="163">
        <f>IF(BI$3&gt;A25taxremlife,A25taxvalue-SUM($F792:BH792),IF(A25taxremlife="N/A","n/a",A25taxvalue/A25taxremlife))</f>
        <v>0</v>
      </c>
      <c r="BJ792" s="18"/>
      <c r="BK792" s="18"/>
      <c r="BL792"/>
      <c r="BM792"/>
      <c r="BN792"/>
      <c r="BO792"/>
      <c r="BP792"/>
      <c r="BQ792"/>
      <c r="BR792"/>
      <c r="BS792"/>
      <c r="BT792"/>
      <c r="BU792"/>
      <c r="BV792"/>
      <c r="BW792"/>
      <c r="BX792"/>
      <c r="BY792"/>
      <c r="BZ792"/>
      <c r="CA792"/>
      <c r="CB792"/>
      <c r="CC792"/>
      <c r="CD792"/>
      <c r="CE792"/>
      <c r="CF792"/>
      <c r="CG792"/>
      <c r="CH792"/>
      <c r="CI792"/>
      <c r="CJ792"/>
      <c r="CK792"/>
      <c r="CL792"/>
      <c r="CM792"/>
      <c r="CN792"/>
      <c r="CO792"/>
      <c r="CP792"/>
      <c r="CQ792"/>
      <c r="CR792"/>
      <c r="CS792"/>
      <c r="CT792"/>
      <c r="CU792"/>
      <c r="CV792"/>
      <c r="CW792"/>
      <c r="CX792"/>
      <c r="CY792"/>
      <c r="CZ792"/>
      <c r="DA792"/>
      <c r="DB792"/>
      <c r="DC792"/>
      <c r="DD792"/>
      <c r="DE792"/>
      <c r="DF792"/>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c r="FD792"/>
      <c r="FE792"/>
      <c r="FF792"/>
      <c r="FG792"/>
      <c r="FH792"/>
      <c r="FI792"/>
      <c r="FJ792"/>
      <c r="FK792"/>
      <c r="FL792"/>
      <c r="FM792"/>
      <c r="FN792"/>
      <c r="FO792"/>
      <c r="FP792"/>
      <c r="FQ792"/>
      <c r="FR792"/>
      <c r="FS792"/>
      <c r="FT792"/>
      <c r="FU792"/>
      <c r="FV792"/>
      <c r="FW792"/>
      <c r="FX792"/>
      <c r="FY792"/>
      <c r="FZ792"/>
      <c r="GA792"/>
      <c r="GB792"/>
      <c r="GC792"/>
      <c r="GD792"/>
      <c r="GE792"/>
      <c r="GF792"/>
      <c r="GG792"/>
      <c r="GH792"/>
      <c r="GI792"/>
      <c r="GJ792"/>
      <c r="GK792"/>
      <c r="GL792"/>
      <c r="GM792"/>
      <c r="GN792"/>
      <c r="GO792"/>
      <c r="GP792"/>
      <c r="GQ792"/>
      <c r="GR792"/>
      <c r="GS792"/>
      <c r="GT792"/>
      <c r="GU792"/>
      <c r="GV792"/>
      <c r="GW792"/>
      <c r="GX792"/>
      <c r="GY792"/>
      <c r="GZ792"/>
      <c r="HA792"/>
      <c r="HB792"/>
      <c r="HC792"/>
      <c r="HD792"/>
      <c r="HE792"/>
      <c r="HF792"/>
      <c r="HG792"/>
      <c r="HH792"/>
      <c r="HI792"/>
      <c r="HJ792"/>
      <c r="HK792"/>
      <c r="HL792"/>
      <c r="HM792"/>
      <c r="HN792"/>
      <c r="HO792"/>
      <c r="HP792"/>
      <c r="HQ792"/>
      <c r="HR792"/>
      <c r="HS792"/>
      <c r="HT792"/>
      <c r="HU792"/>
      <c r="HV792"/>
      <c r="HW792"/>
      <c r="HX792"/>
      <c r="HY792"/>
      <c r="HZ792"/>
      <c r="IA792"/>
      <c r="IB792"/>
      <c r="IC792"/>
      <c r="ID792"/>
      <c r="IE792"/>
      <c r="IF792"/>
      <c r="IG792"/>
      <c r="IH792"/>
      <c r="II792"/>
      <c r="IJ792"/>
      <c r="IK792"/>
      <c r="IL792"/>
      <c r="IM792"/>
      <c r="IN792"/>
      <c r="IO792"/>
      <c r="IP792"/>
      <c r="IQ792"/>
      <c r="IR792"/>
      <c r="IS792"/>
      <c r="IT792"/>
      <c r="IU792"/>
      <c r="IV792"/>
    </row>
    <row r="793" spans="1:256" s="5" customFormat="1" hidden="1" outlineLevel="2" x14ac:dyDescent="0.2">
      <c r="A793" s="18"/>
      <c r="B793" s="18"/>
      <c r="C793" s="36"/>
      <c r="D793" s="485" t="s">
        <v>71</v>
      </c>
      <c r="E793" s="283">
        <v>0</v>
      </c>
      <c r="F793" s="38"/>
      <c r="G793" s="164"/>
      <c r="H793" s="164"/>
      <c r="I793" s="164"/>
      <c r="J793" s="164"/>
      <c r="K793" s="164"/>
      <c r="L793" s="164"/>
      <c r="M793" s="164"/>
      <c r="N793" s="164"/>
      <c r="O793" s="164"/>
      <c r="P793" s="164"/>
      <c r="Q793" s="164"/>
      <c r="R793" s="164"/>
      <c r="S793" s="164"/>
      <c r="T793" s="164"/>
      <c r="U793" s="164"/>
      <c r="V793" s="164"/>
      <c r="W793" s="164"/>
      <c r="X793" s="164"/>
      <c r="Y793" s="164"/>
      <c r="Z793" s="164"/>
      <c r="AA793" s="164"/>
      <c r="AB793" s="164"/>
      <c r="AC793" s="164"/>
      <c r="AD793" s="164"/>
      <c r="AE793" s="164"/>
      <c r="AF793" s="164"/>
      <c r="AG793" s="164"/>
      <c r="AH793" s="164"/>
      <c r="AI793" s="164"/>
      <c r="AJ793" s="164"/>
      <c r="AK793" s="164"/>
      <c r="AL793" s="164"/>
      <c r="AM793" s="164"/>
      <c r="AN793" s="164"/>
      <c r="AO793" s="164"/>
      <c r="AP793" s="164"/>
      <c r="AQ793" s="164"/>
      <c r="AR793" s="164"/>
      <c r="AS793" s="164"/>
      <c r="AT793" s="164"/>
      <c r="AU793" s="164"/>
      <c r="AV793" s="164"/>
      <c r="AW793" s="164"/>
      <c r="AX793" s="164"/>
      <c r="AY793" s="164"/>
      <c r="AZ793" s="164"/>
      <c r="BA793" s="164"/>
      <c r="BB793" s="164"/>
      <c r="BC793" s="164"/>
      <c r="BD793" s="164"/>
      <c r="BE793" s="164"/>
      <c r="BF793" s="164"/>
      <c r="BG793" s="164"/>
      <c r="BH793" s="164"/>
      <c r="BI793" s="164"/>
      <c r="BJ793" s="18"/>
      <c r="BK793" s="18"/>
      <c r="BL793"/>
      <c r="BM793"/>
      <c r="BN793"/>
      <c r="BO793"/>
      <c r="BP793"/>
      <c r="BQ793"/>
      <c r="BR793"/>
      <c r="BS793"/>
      <c r="BT793"/>
      <c r="BU793"/>
      <c r="BV793"/>
      <c r="BW793"/>
      <c r="BX793"/>
      <c r="BY793"/>
      <c r="BZ793"/>
      <c r="CA793"/>
      <c r="CB793"/>
      <c r="CC793"/>
      <c r="CD793"/>
      <c r="CE793"/>
      <c r="CF793"/>
      <c r="CG793"/>
      <c r="CH793"/>
      <c r="CI793"/>
      <c r="CJ793"/>
      <c r="CK793"/>
      <c r="CL793"/>
      <c r="CM793"/>
      <c r="CN793"/>
      <c r="CO793"/>
      <c r="CP793"/>
      <c r="CQ793"/>
      <c r="CR793"/>
      <c r="CS793"/>
      <c r="CT793"/>
      <c r="CU793"/>
      <c r="CV793"/>
      <c r="CW793"/>
      <c r="CX793"/>
      <c r="CY793"/>
      <c r="CZ793"/>
      <c r="DA793"/>
      <c r="DB793"/>
      <c r="DC793"/>
      <c r="DD793"/>
      <c r="DE793"/>
      <c r="DF79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c r="FD793"/>
      <c r="FE793"/>
      <c r="FF793"/>
      <c r="FG793"/>
      <c r="FH793"/>
      <c r="FI793"/>
      <c r="FJ793"/>
      <c r="FK793"/>
      <c r="FL793"/>
      <c r="FM793"/>
      <c r="FN793"/>
      <c r="FO793"/>
      <c r="FP793"/>
      <c r="FQ793"/>
      <c r="FR793"/>
      <c r="FS793"/>
      <c r="FT793"/>
      <c r="FU793"/>
      <c r="FV793"/>
      <c r="FW793"/>
      <c r="FX793"/>
      <c r="FY793"/>
      <c r="FZ793"/>
      <c r="GA793"/>
      <c r="GB793"/>
      <c r="GC793"/>
      <c r="GD793"/>
      <c r="GE793"/>
      <c r="GF793"/>
      <c r="GG793"/>
      <c r="GH793"/>
      <c r="GI793"/>
      <c r="GJ793"/>
      <c r="GK793"/>
      <c r="GL793"/>
      <c r="GM793"/>
      <c r="GN793"/>
      <c r="GO793"/>
      <c r="GP793"/>
      <c r="GQ793"/>
      <c r="GR793"/>
      <c r="GS793"/>
      <c r="GT793"/>
      <c r="GU793"/>
      <c r="GV793"/>
      <c r="GW793"/>
      <c r="GX793"/>
      <c r="GY793"/>
      <c r="GZ793"/>
      <c r="HA793"/>
      <c r="HB793"/>
      <c r="HC793"/>
      <c r="HD793"/>
      <c r="HE793"/>
      <c r="HF793"/>
      <c r="HG793"/>
      <c r="HH793"/>
      <c r="HI793"/>
      <c r="HJ793"/>
      <c r="HK793"/>
      <c r="HL793"/>
      <c r="HM793"/>
      <c r="HN793"/>
      <c r="HO793"/>
      <c r="HP793"/>
      <c r="HQ793"/>
      <c r="HR793"/>
      <c r="HS793"/>
      <c r="HT793"/>
      <c r="HU793"/>
      <c r="HV793"/>
      <c r="HW793"/>
      <c r="HX793"/>
      <c r="HY793"/>
      <c r="HZ793"/>
      <c r="IA793"/>
      <c r="IB793"/>
      <c r="IC793"/>
      <c r="ID793"/>
      <c r="IE793"/>
      <c r="IF793"/>
      <c r="IG793"/>
      <c r="IH793"/>
      <c r="II793"/>
      <c r="IJ793"/>
      <c r="IK793"/>
      <c r="IL793"/>
      <c r="IM793"/>
      <c r="IN793"/>
      <c r="IO793"/>
      <c r="IP793"/>
      <c r="IQ793"/>
      <c r="IR793"/>
      <c r="IS793"/>
      <c r="IT793"/>
      <c r="IU793"/>
      <c r="IV793"/>
    </row>
    <row r="794" spans="1:256" s="5" customFormat="1" hidden="1" outlineLevel="2" x14ac:dyDescent="0.2">
      <c r="A794" s="18"/>
      <c r="B794" s="18"/>
      <c r="C794" s="36"/>
      <c r="D794" s="485"/>
      <c r="E794" s="283">
        <v>1</v>
      </c>
      <c r="F794" s="38"/>
      <c r="G794" s="305"/>
      <c r="H794" s="164">
        <f>IF(A25taxstdlife="n/a","n/a",IF(H$3&gt;(A25taxstdlife+$E794),((Input!$G$167+Input!$G$133)*$G$7)-SUM($G794:G794),((Input!$G$167+Input!$G$133)*$G$7)/A25taxstdlife))</f>
        <v>0</v>
      </c>
      <c r="I794" s="164">
        <f>IF(A25taxstdlife="n/a","n/a",IF(I$3&gt;(A25taxstdlife+$E794),((Input!$G$167+Input!$G$133)*$G$7)-SUM($G794:H794),((Input!$G$167+Input!$G$133)*$G$7)/A25taxstdlife))</f>
        <v>0</v>
      </c>
      <c r="J794" s="164">
        <f>IF(A25taxstdlife="n/a","n/a",IF(J$3&gt;(A25taxstdlife+$E794),((Input!$G$167+Input!$G$133)*$G$7)-SUM($G794:I794),((Input!$G$167+Input!$G$133)*$G$7)/A25taxstdlife))</f>
        <v>0</v>
      </c>
      <c r="K794" s="164">
        <f>IF(A25taxstdlife="n/a","n/a",IF(K$3&gt;(A25taxstdlife+$E794),((Input!$G$167+Input!$G$133)*$G$7)-SUM($G794:J794),((Input!$G$167+Input!$G$133)*$G$7)/A25taxstdlife))</f>
        <v>0</v>
      </c>
      <c r="L794" s="164">
        <f>IF(A25taxstdlife="n/a","n/a",IF(L$3&gt;(A25taxstdlife+$E794),((Input!$G$167+Input!$G$133)*$G$7)-SUM($G794:K794),((Input!$G$167+Input!$G$133)*$G$7)/A25taxstdlife))</f>
        <v>0</v>
      </c>
      <c r="M794" s="164">
        <f>IF(A25taxstdlife="n/a","n/a",IF(M$3&gt;(A25taxstdlife+$E794),((Input!$G$167+Input!$G$133)*$G$7)-SUM($G794:L794),((Input!$G$167+Input!$G$133)*$G$7)/A25taxstdlife))</f>
        <v>0</v>
      </c>
      <c r="N794" s="164">
        <f>IF(A25taxstdlife="n/a","n/a",IF(N$3&gt;(A25taxstdlife+$E794),((Input!$G$167+Input!$G$133)*$G$7)-SUM($G794:M794),((Input!$G$167+Input!$G$133)*$G$7)/A25taxstdlife))</f>
        <v>0</v>
      </c>
      <c r="O794" s="164">
        <f>IF(A25taxstdlife="n/a","n/a",IF(O$3&gt;(A25taxstdlife+$E794),((Input!$G$167+Input!$G$133)*$G$7)-SUM($G794:N794),((Input!$G$167+Input!$G$133)*$G$7)/A25taxstdlife))</f>
        <v>0</v>
      </c>
      <c r="P794" s="164">
        <f>IF(A25taxstdlife="n/a","n/a",IF(P$3&gt;(A25taxstdlife+$E794),((Input!$G$167+Input!$G$133)*$G$7)-SUM($G794:O794),((Input!$G$167+Input!$G$133)*$G$7)/A25taxstdlife))</f>
        <v>0</v>
      </c>
      <c r="Q794" s="164">
        <f>IF(A25taxstdlife="n/a","n/a",IF(Q$3&gt;(A25taxstdlife+$E794),((Input!$G$167+Input!$G$133)*$G$7)-SUM($G794:P794),((Input!$G$167+Input!$G$133)*$G$7)/A25taxstdlife))</f>
        <v>0</v>
      </c>
      <c r="R794" s="164">
        <f>IF(A25taxstdlife="n/a","n/a",IF(R$3&gt;(A25taxstdlife+$E794),((Input!$G$167+Input!$G$133)*$G$7)-SUM($G794:Q794),((Input!$G$167+Input!$G$133)*$G$7)/A25taxstdlife))</f>
        <v>0</v>
      </c>
      <c r="S794" s="164">
        <f>IF(A25taxstdlife="n/a","n/a",IF(S$3&gt;(A25taxstdlife+$E794),((Input!$G$167+Input!$G$133)*$G$7)-SUM($G794:R794),((Input!$G$167+Input!$G$133)*$G$7)/A25taxstdlife))</f>
        <v>0</v>
      </c>
      <c r="T794" s="164">
        <f>IF(A25taxstdlife="n/a","n/a",IF(T$3&gt;(A25taxstdlife+$E794),((Input!$G$167+Input!$G$133)*$G$7)-SUM($G794:S794),((Input!$G$167+Input!$G$133)*$G$7)/A25taxstdlife))</f>
        <v>0</v>
      </c>
      <c r="U794" s="164">
        <f>IF(A25taxstdlife="n/a","n/a",IF(U$3&gt;(A25taxstdlife+$E794),((Input!$G$167+Input!$G$133)*$G$7)-SUM($G794:T794),((Input!$G$167+Input!$G$133)*$G$7)/A25taxstdlife))</f>
        <v>0</v>
      </c>
      <c r="V794" s="164">
        <f>IF(A25taxstdlife="n/a","n/a",IF(V$3&gt;(A25taxstdlife+$E794),((Input!$G$167+Input!$G$133)*$G$7)-SUM($G794:U794),((Input!$G$167+Input!$G$133)*$G$7)/A25taxstdlife))</f>
        <v>0</v>
      </c>
      <c r="W794" s="164">
        <f>IF(A25taxstdlife="n/a","n/a",IF(W$3&gt;(A25taxstdlife+$E794),((Input!$G$167+Input!$G$133)*$G$7)-SUM($G794:V794),((Input!$G$167+Input!$G$133)*$G$7)/A25taxstdlife))</f>
        <v>0</v>
      </c>
      <c r="X794" s="164">
        <f>IF(A25taxstdlife="n/a","n/a",IF(X$3&gt;(A25taxstdlife+$E794),((Input!$G$167+Input!$G$133)*$G$7)-SUM($G794:W794),((Input!$G$167+Input!$G$133)*$G$7)/A25taxstdlife))</f>
        <v>0</v>
      </c>
      <c r="Y794" s="164">
        <f>IF(A25taxstdlife="n/a","n/a",IF(Y$3&gt;(A25taxstdlife+$E794),((Input!$G$167+Input!$G$133)*$G$7)-SUM($G794:X794),((Input!$G$167+Input!$G$133)*$G$7)/A25taxstdlife))</f>
        <v>0</v>
      </c>
      <c r="Z794" s="164">
        <f>IF(A25taxstdlife="n/a","n/a",IF(Z$3&gt;(A25taxstdlife+$E794),((Input!$G$167+Input!$G$133)*$G$7)-SUM($G794:Y794),((Input!$G$167+Input!$G$133)*$G$7)/A25taxstdlife))</f>
        <v>0</v>
      </c>
      <c r="AA794" s="164">
        <f>IF(A25taxstdlife="n/a","n/a",IF(AA$3&gt;(A25taxstdlife+$E794),((Input!$G$167+Input!$G$133)*$G$7)-SUM($G794:Z794),((Input!$G$167+Input!$G$133)*$G$7)/A25taxstdlife))</f>
        <v>0</v>
      </c>
      <c r="AB794" s="164">
        <f>IF(A25taxstdlife="n/a","n/a",IF(AB$3&gt;(A25taxstdlife+$E794),((Input!$G$167+Input!$G$133)*$G$7)-SUM($G794:AA794),((Input!$G$167+Input!$G$133)*$G$7)/A25taxstdlife))</f>
        <v>0</v>
      </c>
      <c r="AC794" s="164">
        <f>IF(A25taxstdlife="n/a","n/a",IF(AC$3&gt;(A25taxstdlife+$E794),((Input!$G$167+Input!$G$133)*$G$7)-SUM($G794:AB794),((Input!$G$167+Input!$G$133)*$G$7)/A25taxstdlife))</f>
        <v>0</v>
      </c>
      <c r="AD794" s="164">
        <f>IF(A25taxstdlife="n/a","n/a",IF(AD$3&gt;(A25taxstdlife+$E794),((Input!$G$167+Input!$G$133)*$G$7)-SUM($G794:AC794),((Input!$G$167+Input!$G$133)*$G$7)/A25taxstdlife))</f>
        <v>0</v>
      </c>
      <c r="AE794" s="164">
        <f>IF(A25taxstdlife="n/a","n/a",IF(AE$3&gt;(A25taxstdlife+$E794),((Input!$G$167+Input!$G$133)*$G$7)-SUM($G794:AD794),((Input!$G$167+Input!$G$133)*$G$7)/A25taxstdlife))</f>
        <v>0</v>
      </c>
      <c r="AF794" s="164">
        <f>IF(A25taxstdlife="n/a","n/a",IF(AF$3&gt;(A25taxstdlife+$E794),((Input!$G$167+Input!$G$133)*$G$7)-SUM($G794:AE794),((Input!$G$167+Input!$G$133)*$G$7)/A25taxstdlife))</f>
        <v>0</v>
      </c>
      <c r="AG794" s="164">
        <f>IF(A25taxstdlife="n/a","n/a",IF(AG$3&gt;(A25taxstdlife+$E794),((Input!$G$167+Input!$G$133)*$G$7)-SUM($G794:AF794),((Input!$G$167+Input!$G$133)*$G$7)/A25taxstdlife))</f>
        <v>0</v>
      </c>
      <c r="AH794" s="164">
        <f>IF(A25taxstdlife="n/a","n/a",IF(AH$3&gt;(A25taxstdlife+$E794),((Input!$G$167+Input!$G$133)*$G$7)-SUM($G794:AG794),((Input!$G$167+Input!$G$133)*$G$7)/A25taxstdlife))</f>
        <v>0</v>
      </c>
      <c r="AI794" s="164">
        <f>IF(A25taxstdlife="n/a","n/a",IF(AI$3&gt;(A25taxstdlife+$E794),((Input!$G$167+Input!$G$133)*$G$7)-SUM($G794:AH794),((Input!$G$167+Input!$G$133)*$G$7)/A25taxstdlife))</f>
        <v>0</v>
      </c>
      <c r="AJ794" s="164">
        <f>IF(A25taxstdlife="n/a","n/a",IF(AJ$3&gt;(A25taxstdlife+$E794),((Input!$G$167+Input!$G$133)*$G$7)-SUM($G794:AI794),((Input!$G$167+Input!$G$133)*$G$7)/A25taxstdlife))</f>
        <v>0</v>
      </c>
      <c r="AK794" s="164">
        <f>IF(A25taxstdlife="n/a","n/a",IF(AK$3&gt;(A25taxstdlife+$E794),((Input!$G$167+Input!$G$133)*$G$7)-SUM($G794:AJ794),((Input!$G$167+Input!$G$133)*$G$7)/A25taxstdlife))</f>
        <v>0</v>
      </c>
      <c r="AL794" s="164">
        <f>IF(A25taxstdlife="n/a","n/a",IF(AL$3&gt;(A25taxstdlife+$E794),((Input!$G$167+Input!$G$133)*$G$7)-SUM($G794:AK794),((Input!$G$167+Input!$G$133)*$G$7)/A25taxstdlife))</f>
        <v>0</v>
      </c>
      <c r="AM794" s="164">
        <f>IF(A25taxstdlife="n/a","n/a",IF(AM$3&gt;(A25taxstdlife+$E794),((Input!$G$167+Input!$G$133)*$G$7)-SUM($G794:AL794),((Input!$G$167+Input!$G$133)*$G$7)/A25taxstdlife))</f>
        <v>0</v>
      </c>
      <c r="AN794" s="164">
        <f>IF(A25taxstdlife="n/a","n/a",IF(AN$3&gt;(A25taxstdlife+$E794),((Input!$G$167+Input!$G$133)*$G$7)-SUM($G794:AM794),((Input!$G$167+Input!$G$133)*$G$7)/A25taxstdlife))</f>
        <v>0</v>
      </c>
      <c r="AO794" s="164">
        <f>IF(A25taxstdlife="n/a","n/a",IF(AO$3&gt;(A25taxstdlife+$E794),((Input!$G$167+Input!$G$133)*$G$7)-SUM($G794:AN794),((Input!$G$167+Input!$G$133)*$G$7)/A25taxstdlife))</f>
        <v>0</v>
      </c>
      <c r="AP794" s="164">
        <f>IF(A25taxstdlife="n/a","n/a",IF(AP$3&gt;(A25taxstdlife+$E794),((Input!$G$167+Input!$G$133)*$G$7)-SUM($G794:AO794),((Input!$G$167+Input!$G$133)*$G$7)/A25taxstdlife))</f>
        <v>0</v>
      </c>
      <c r="AQ794" s="164">
        <f>IF(A25taxstdlife="n/a","n/a",IF(AQ$3&gt;(A25taxstdlife+$E794),((Input!$G$167+Input!$G$133)*$G$7)-SUM($G794:AP794),((Input!$G$167+Input!$G$133)*$G$7)/A25taxstdlife))</f>
        <v>0</v>
      </c>
      <c r="AR794" s="164">
        <f>IF(A25taxstdlife="n/a","n/a",IF(AR$3&gt;(A25taxstdlife+$E794),((Input!$G$167+Input!$G$133)*$G$7)-SUM($G794:AQ794),((Input!$G$167+Input!$G$133)*$G$7)/A25taxstdlife))</f>
        <v>0</v>
      </c>
      <c r="AS794" s="164">
        <f>IF(A25taxstdlife="n/a","n/a",IF(AS$3&gt;(A25taxstdlife+$E794),((Input!$G$167+Input!$G$133)*$G$7)-SUM($G794:AR794),((Input!$G$167+Input!$G$133)*$G$7)/A25taxstdlife))</f>
        <v>0</v>
      </c>
      <c r="AT794" s="164">
        <f>IF(A25taxstdlife="n/a","n/a",IF(AT$3&gt;(A25taxstdlife+$E794),((Input!$G$167+Input!$G$133)*$G$7)-SUM($G794:AS794),((Input!$G$167+Input!$G$133)*$G$7)/A25taxstdlife))</f>
        <v>0</v>
      </c>
      <c r="AU794" s="164">
        <f>IF(A25taxstdlife="n/a","n/a",IF(AU$3&gt;(A25taxstdlife+$E794),((Input!$G$167+Input!$G$133)*$G$7)-SUM($G794:AT794),((Input!$G$167+Input!$G$133)*$G$7)/A25taxstdlife))</f>
        <v>0</v>
      </c>
      <c r="AV794" s="164">
        <f>IF(A25taxstdlife="n/a","n/a",IF(AV$3&gt;(A25taxstdlife+$E794),((Input!$G$167+Input!$G$133)*$G$7)-SUM($G794:AU794),((Input!$G$167+Input!$G$133)*$G$7)/A25taxstdlife))</f>
        <v>0</v>
      </c>
      <c r="AW794" s="164">
        <f>IF(A25taxstdlife="n/a","n/a",IF(AW$3&gt;(A25taxstdlife+$E794),((Input!$G$167+Input!$G$133)*$G$7)-SUM($G794:AV794),((Input!$G$167+Input!$G$133)*$G$7)/A25taxstdlife))</f>
        <v>0</v>
      </c>
      <c r="AX794" s="164">
        <f>IF(A25taxstdlife="n/a","n/a",IF(AX$3&gt;(A25taxstdlife+$E794),((Input!$G$167+Input!$G$133)*$G$7)-SUM($G794:AW794),((Input!$G$167+Input!$G$133)*$G$7)/A25taxstdlife))</f>
        <v>0</v>
      </c>
      <c r="AY794" s="164">
        <f>IF(A25taxstdlife="n/a","n/a",IF(AY$3&gt;(A25taxstdlife+$E794),((Input!$G$167+Input!$G$133)*$G$7)-SUM($G794:AX794),((Input!$G$167+Input!$G$133)*$G$7)/A25taxstdlife))</f>
        <v>0</v>
      </c>
      <c r="AZ794" s="164">
        <f>IF(A25taxstdlife="n/a","n/a",IF(AZ$3&gt;(A25taxstdlife+$E794),((Input!$G$167+Input!$G$133)*$G$7)-SUM($G794:AY794),((Input!$G$167+Input!$G$133)*$G$7)/A25taxstdlife))</f>
        <v>0</v>
      </c>
      <c r="BA794" s="164">
        <f>IF(A25taxstdlife="n/a","n/a",IF(BA$3&gt;(A25taxstdlife+$E794),((Input!$G$167+Input!$G$133)*$G$7)-SUM($G794:AZ794),((Input!$G$167+Input!$G$133)*$G$7)/A25taxstdlife))</f>
        <v>0</v>
      </c>
      <c r="BB794" s="164">
        <f>IF(A25taxstdlife="n/a","n/a",IF(BB$3&gt;(A25taxstdlife+$E794),((Input!$G$167+Input!$G$133)*$G$7)-SUM($G794:BA794),((Input!$G$167+Input!$G$133)*$G$7)/A25taxstdlife))</f>
        <v>0</v>
      </c>
      <c r="BC794" s="164">
        <f>IF(A25taxstdlife="n/a","n/a",IF(BC$3&gt;(A25taxstdlife+$E794),((Input!$G$167+Input!$G$133)*$G$7)-SUM($G794:BB794),((Input!$G$167+Input!$G$133)*$G$7)/A25taxstdlife))</f>
        <v>0</v>
      </c>
      <c r="BD794" s="164">
        <f>IF(A25taxstdlife="n/a","n/a",IF(BD$3&gt;(A25taxstdlife+$E794),((Input!$G$167+Input!$G$133)*$G$7)-SUM($G794:BC794),((Input!$G$167+Input!$G$133)*$G$7)/A25taxstdlife))</f>
        <v>0</v>
      </c>
      <c r="BE794" s="164">
        <f>IF(A25taxstdlife="n/a","n/a",IF(BE$3&gt;(A25taxstdlife+$E794),((Input!$G$167+Input!$G$133)*$G$7)-SUM($G794:BD794),((Input!$G$167+Input!$G$133)*$G$7)/A25taxstdlife))</f>
        <v>0</v>
      </c>
      <c r="BF794" s="164">
        <f>IF(A25taxstdlife="n/a","n/a",IF(BF$3&gt;(A25taxstdlife+$E794),((Input!$G$167+Input!$G$133)*$G$7)-SUM($G794:BE794),((Input!$G$167+Input!$G$133)*$G$7)/A25taxstdlife))</f>
        <v>0</v>
      </c>
      <c r="BG794" s="164">
        <f>IF(A25taxstdlife="n/a","n/a",IF(BG$3&gt;(A25taxstdlife+$E794),((Input!$G$167+Input!$G$133)*$G$7)-SUM($G794:BF794),((Input!$G$167+Input!$G$133)*$G$7)/A25taxstdlife))</f>
        <v>0</v>
      </c>
      <c r="BH794" s="164">
        <f>IF(A25taxstdlife="n/a","n/a",IF(BH$3&gt;(A25taxstdlife+$E794),((Input!$G$167+Input!$G$133)*$G$7)-SUM($G794:BG794),((Input!$G$167+Input!$G$133)*$G$7)/A25taxstdlife))</f>
        <v>0</v>
      </c>
      <c r="BI794" s="164">
        <f>IF(A25taxstdlife="n/a","n/a",IF(BI$3&gt;(A25taxstdlife+$E794),((Input!$G$167+Input!$G$133)*$G$7)-SUM($G794:BH794),((Input!$G$167+Input!$G$133)*$G$7)/A25taxstdlife))</f>
        <v>0</v>
      </c>
      <c r="BJ794" s="18"/>
      <c r="BK794" s="18"/>
      <c r="BL794"/>
      <c r="BM794"/>
      <c r="BN794"/>
      <c r="BO794"/>
      <c r="BP794"/>
      <c r="BQ794"/>
      <c r="BR794"/>
      <c r="BS794"/>
      <c r="BT794"/>
      <c r="BU794"/>
      <c r="BV794"/>
      <c r="BW794"/>
      <c r="BX794"/>
      <c r="BY794"/>
      <c r="BZ794"/>
      <c r="CA794"/>
      <c r="CB794"/>
      <c r="CC794"/>
      <c r="CD794"/>
      <c r="CE794"/>
      <c r="CF794"/>
      <c r="CG794"/>
      <c r="CH794"/>
      <c r="CI794"/>
      <c r="CJ794"/>
      <c r="CK794"/>
      <c r="CL794"/>
      <c r="CM794"/>
      <c r="CN794"/>
      <c r="CO794"/>
      <c r="CP794"/>
      <c r="CQ794"/>
      <c r="CR794"/>
      <c r="CS794"/>
      <c r="CT794"/>
      <c r="CU794"/>
      <c r="CV794"/>
      <c r="CW794"/>
      <c r="CX794"/>
      <c r="CY794"/>
      <c r="CZ794"/>
      <c r="DA794"/>
      <c r="DB794"/>
      <c r="DC794"/>
      <c r="DD794"/>
      <c r="DE794"/>
      <c r="DF794"/>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c r="FD794"/>
      <c r="FE794"/>
      <c r="FF794"/>
      <c r="FG794"/>
      <c r="FH794"/>
      <c r="FI794"/>
      <c r="FJ794"/>
      <c r="FK794"/>
      <c r="FL794"/>
      <c r="FM794"/>
      <c r="FN794"/>
      <c r="FO794"/>
      <c r="FP794"/>
      <c r="FQ794"/>
      <c r="FR794"/>
      <c r="FS794"/>
      <c r="FT794"/>
      <c r="FU794"/>
      <c r="FV794"/>
      <c r="FW794"/>
      <c r="FX794"/>
      <c r="FY794"/>
      <c r="FZ794"/>
      <c r="GA794"/>
      <c r="GB794"/>
      <c r="GC794"/>
      <c r="GD794"/>
      <c r="GE794"/>
      <c r="GF794"/>
      <c r="GG794"/>
      <c r="GH794"/>
      <c r="GI794"/>
      <c r="GJ794"/>
      <c r="GK794"/>
      <c r="GL794"/>
      <c r="GM794"/>
      <c r="GN794"/>
      <c r="GO794"/>
      <c r="GP794"/>
      <c r="GQ794"/>
      <c r="GR794"/>
      <c r="GS794"/>
      <c r="GT794"/>
      <c r="GU794"/>
      <c r="GV794"/>
      <c r="GW794"/>
      <c r="GX794"/>
      <c r="GY794"/>
      <c r="GZ794"/>
      <c r="HA794"/>
      <c r="HB794"/>
      <c r="HC794"/>
      <c r="HD794"/>
      <c r="HE794"/>
      <c r="HF794"/>
      <c r="HG794"/>
      <c r="HH794"/>
      <c r="HI794"/>
      <c r="HJ794"/>
      <c r="HK794"/>
      <c r="HL794"/>
      <c r="HM794"/>
      <c r="HN794"/>
      <c r="HO794"/>
      <c r="HP794"/>
      <c r="HQ794"/>
      <c r="HR794"/>
      <c r="HS794"/>
      <c r="HT794"/>
      <c r="HU794"/>
      <c r="HV794"/>
      <c r="HW794"/>
      <c r="HX794"/>
      <c r="HY794"/>
      <c r="HZ794"/>
      <c r="IA794"/>
      <c r="IB794"/>
      <c r="IC794"/>
      <c r="ID794"/>
      <c r="IE794"/>
      <c r="IF794"/>
      <c r="IG794"/>
      <c r="IH794"/>
      <c r="II794"/>
      <c r="IJ794"/>
      <c r="IK794"/>
      <c r="IL794"/>
      <c r="IM794"/>
      <c r="IN794"/>
      <c r="IO794"/>
      <c r="IP794"/>
      <c r="IQ794"/>
      <c r="IR794"/>
      <c r="IS794"/>
      <c r="IT794"/>
      <c r="IU794"/>
      <c r="IV794"/>
    </row>
    <row r="795" spans="1:256" s="5" customFormat="1" hidden="1" outlineLevel="2" x14ac:dyDescent="0.2">
      <c r="A795" s="18"/>
      <c r="B795" s="18"/>
      <c r="C795" s="36"/>
      <c r="D795" s="485"/>
      <c r="E795" s="283">
        <v>2</v>
      </c>
      <c r="F795" s="38"/>
      <c r="G795" s="306"/>
      <c r="H795" s="307"/>
      <c r="I795" s="164">
        <f>IF(A25taxstdlife="n/a","n/a",IF(I$3&gt;(A25taxstdlife+$E795),((Input!$H$167+Input!$H$133)*$H$7)-SUM($H795:H795),((Input!$H$167+Input!$H$133)*$H$7)/A25taxstdlife))</f>
        <v>0</v>
      </c>
      <c r="J795" s="164">
        <f>IF(A25taxstdlife="n/a","n/a",IF(J$3&gt;(A25taxstdlife+$E795),((Input!$H$167+Input!$H$133)*$H$7)-SUM($H795:I795),((Input!$H$167+Input!$H$133)*$H$7)/A25taxstdlife))</f>
        <v>0</v>
      </c>
      <c r="K795" s="164">
        <f>IF(A25taxstdlife="n/a","n/a",IF(K$3&gt;(A25taxstdlife+$E795),((Input!$H$167+Input!$H$133)*$H$7)-SUM($H795:J795),((Input!$H$167+Input!$H$133)*$H$7)/A25taxstdlife))</f>
        <v>0</v>
      </c>
      <c r="L795" s="164">
        <f>IF(A25taxstdlife="n/a","n/a",IF(L$3&gt;(A25taxstdlife+$E795),((Input!$H$167+Input!$H$133)*$H$7)-SUM($H795:K795),((Input!$H$167+Input!$H$133)*$H$7)/A25taxstdlife))</f>
        <v>0</v>
      </c>
      <c r="M795" s="164">
        <f>IF(A25taxstdlife="n/a","n/a",IF(M$3&gt;(A25taxstdlife+$E795),((Input!$H$167+Input!$H$133)*$H$7)-SUM($H795:L795),((Input!$H$167+Input!$H$133)*$H$7)/A25taxstdlife))</f>
        <v>0</v>
      </c>
      <c r="N795" s="164">
        <f>IF(A25taxstdlife="n/a","n/a",IF(N$3&gt;(A25taxstdlife+$E795),((Input!$H$167+Input!$H$133)*$H$7)-SUM($H795:M795),((Input!$H$167+Input!$H$133)*$H$7)/A25taxstdlife))</f>
        <v>0</v>
      </c>
      <c r="O795" s="164">
        <f>IF(A25taxstdlife="n/a","n/a",IF(O$3&gt;(A25taxstdlife+$E795),((Input!$H$167+Input!$H$133)*$H$7)-SUM($H795:N795),((Input!$H$167+Input!$H$133)*$H$7)/A25taxstdlife))</f>
        <v>0</v>
      </c>
      <c r="P795" s="164">
        <f>IF(A25taxstdlife="n/a","n/a",IF(P$3&gt;(A25taxstdlife+$E795),((Input!$H$167+Input!$H$133)*$H$7)-SUM($H795:O795),((Input!$H$167+Input!$H$133)*$H$7)/A25taxstdlife))</f>
        <v>0</v>
      </c>
      <c r="Q795" s="164">
        <f>IF(A25taxstdlife="n/a","n/a",IF(Q$3&gt;(A25taxstdlife+$E795),((Input!$H$167+Input!$H$133)*$H$7)-SUM($H795:P795),((Input!$H$167+Input!$H$133)*$H$7)/A25taxstdlife))</f>
        <v>0</v>
      </c>
      <c r="R795" s="164">
        <f>IF(A25taxstdlife="n/a","n/a",IF(R$3&gt;(A25taxstdlife+$E795),((Input!$H$167+Input!$H$133)*$H$7)-SUM($H795:Q795),((Input!$H$167+Input!$H$133)*$H$7)/A25taxstdlife))</f>
        <v>0</v>
      </c>
      <c r="S795" s="164">
        <f>IF(A25taxstdlife="n/a","n/a",IF(S$3&gt;(A25taxstdlife+$E795),((Input!$H$167+Input!$H$133)*$H$7)-SUM($H795:R795),((Input!$H$167+Input!$H$133)*$H$7)/A25taxstdlife))</f>
        <v>0</v>
      </c>
      <c r="T795" s="164">
        <f>IF(A25taxstdlife="n/a","n/a",IF(T$3&gt;(A25taxstdlife+$E795),((Input!$H$167+Input!$H$133)*$H$7)-SUM($H795:S795),((Input!$H$167+Input!$H$133)*$H$7)/A25taxstdlife))</f>
        <v>0</v>
      </c>
      <c r="U795" s="164">
        <f>IF(A25taxstdlife="n/a","n/a",IF(U$3&gt;(A25taxstdlife+$E795),((Input!$H$167+Input!$H$133)*$H$7)-SUM($H795:T795),((Input!$H$167+Input!$H$133)*$H$7)/A25taxstdlife))</f>
        <v>0</v>
      </c>
      <c r="V795" s="164">
        <f>IF(A25taxstdlife="n/a","n/a",IF(V$3&gt;(A25taxstdlife+$E795),((Input!$H$167+Input!$H$133)*$H$7)-SUM($H795:U795),((Input!$H$167+Input!$H$133)*$H$7)/A25taxstdlife))</f>
        <v>0</v>
      </c>
      <c r="W795" s="164">
        <f>IF(A25taxstdlife="n/a","n/a",IF(W$3&gt;(A25taxstdlife+$E795),((Input!$H$167+Input!$H$133)*$H$7)-SUM($H795:V795),((Input!$H$167+Input!$H$133)*$H$7)/A25taxstdlife))</f>
        <v>0</v>
      </c>
      <c r="X795" s="164">
        <f>IF(A25taxstdlife="n/a","n/a",IF(X$3&gt;(A25taxstdlife+$E795),((Input!$H$167+Input!$H$133)*$H$7)-SUM($H795:W795),((Input!$H$167+Input!$H$133)*$H$7)/A25taxstdlife))</f>
        <v>0</v>
      </c>
      <c r="Y795" s="164">
        <f>IF(A25taxstdlife="n/a","n/a",IF(Y$3&gt;(A25taxstdlife+$E795),((Input!$H$167+Input!$H$133)*$H$7)-SUM($H795:X795),((Input!$H$167+Input!$H$133)*$H$7)/A25taxstdlife))</f>
        <v>0</v>
      </c>
      <c r="Z795" s="164">
        <f>IF(A25taxstdlife="n/a","n/a",IF(Z$3&gt;(A25taxstdlife+$E795),((Input!$H$167+Input!$H$133)*$H$7)-SUM($H795:Y795),((Input!$H$167+Input!$H$133)*$H$7)/A25taxstdlife))</f>
        <v>0</v>
      </c>
      <c r="AA795" s="164">
        <f>IF(A25taxstdlife="n/a","n/a",IF(AA$3&gt;(A25taxstdlife+$E795),((Input!$H$167+Input!$H$133)*$H$7)-SUM($H795:Z795),((Input!$H$167+Input!$H$133)*$H$7)/A25taxstdlife))</f>
        <v>0</v>
      </c>
      <c r="AB795" s="164">
        <f>IF(A25taxstdlife="n/a","n/a",IF(AB$3&gt;(A25taxstdlife+$E795),((Input!$H$167+Input!$H$133)*$H$7)-SUM($H795:AA795),((Input!$H$167+Input!$H$133)*$H$7)/A25taxstdlife))</f>
        <v>0</v>
      </c>
      <c r="AC795" s="164">
        <f>IF(A25taxstdlife="n/a","n/a",IF(AC$3&gt;(A25taxstdlife+$E795),((Input!$H$167+Input!$H$133)*$H$7)-SUM($H795:AB795),((Input!$H$167+Input!$H$133)*$H$7)/A25taxstdlife))</f>
        <v>0</v>
      </c>
      <c r="AD795" s="164">
        <f>IF(A25taxstdlife="n/a","n/a",IF(AD$3&gt;(A25taxstdlife+$E795),((Input!$H$167+Input!$H$133)*$H$7)-SUM($H795:AC795),((Input!$H$167+Input!$H$133)*$H$7)/A25taxstdlife))</f>
        <v>0</v>
      </c>
      <c r="AE795" s="164">
        <f>IF(A25taxstdlife="n/a","n/a",IF(AE$3&gt;(A25taxstdlife+$E795),((Input!$H$167+Input!$H$133)*$H$7)-SUM($H795:AD795),((Input!$H$167+Input!$H$133)*$H$7)/A25taxstdlife))</f>
        <v>0</v>
      </c>
      <c r="AF795" s="164">
        <f>IF(A25taxstdlife="n/a","n/a",IF(AF$3&gt;(A25taxstdlife+$E795),((Input!$H$167+Input!$H$133)*$H$7)-SUM($H795:AE795),((Input!$H$167+Input!$H$133)*$H$7)/A25taxstdlife))</f>
        <v>0</v>
      </c>
      <c r="AG795" s="164">
        <f>IF(A25taxstdlife="n/a","n/a",IF(AG$3&gt;(A25taxstdlife+$E795),((Input!$H$167+Input!$H$133)*$H$7)-SUM($H795:AF795),((Input!$H$167+Input!$H$133)*$H$7)/A25taxstdlife))</f>
        <v>0</v>
      </c>
      <c r="AH795" s="164">
        <f>IF(A25taxstdlife="n/a","n/a",IF(AH$3&gt;(A25taxstdlife+$E795),((Input!$H$167+Input!$H$133)*$H$7)-SUM($H795:AG795),((Input!$H$167+Input!$H$133)*$H$7)/A25taxstdlife))</f>
        <v>0</v>
      </c>
      <c r="AI795" s="164">
        <f>IF(A25taxstdlife="n/a","n/a",IF(AI$3&gt;(A25taxstdlife+$E795),((Input!$H$167+Input!$H$133)*$H$7)-SUM($H795:AH795),((Input!$H$167+Input!$H$133)*$H$7)/A25taxstdlife))</f>
        <v>0</v>
      </c>
      <c r="AJ795" s="164">
        <f>IF(A25taxstdlife="n/a","n/a",IF(AJ$3&gt;(A25taxstdlife+$E795),((Input!$H$167+Input!$H$133)*$H$7)-SUM($H795:AI795),((Input!$H$167+Input!$H$133)*$H$7)/A25taxstdlife))</f>
        <v>0</v>
      </c>
      <c r="AK795" s="164">
        <f>IF(A25taxstdlife="n/a","n/a",IF(AK$3&gt;(A25taxstdlife+$E795),((Input!$H$167+Input!$H$133)*$H$7)-SUM($H795:AJ795),((Input!$H$167+Input!$H$133)*$H$7)/A25taxstdlife))</f>
        <v>0</v>
      </c>
      <c r="AL795" s="164">
        <f>IF(A25taxstdlife="n/a","n/a",IF(AL$3&gt;(A25taxstdlife+$E795),((Input!$H$167+Input!$H$133)*$H$7)-SUM($H795:AK795),((Input!$H$167+Input!$H$133)*$H$7)/A25taxstdlife))</f>
        <v>0</v>
      </c>
      <c r="AM795" s="164">
        <f>IF(A25taxstdlife="n/a","n/a",IF(AM$3&gt;(A25taxstdlife+$E795),((Input!$H$167+Input!$H$133)*$H$7)-SUM($H795:AL795),((Input!$H$167+Input!$H$133)*$H$7)/A25taxstdlife))</f>
        <v>0</v>
      </c>
      <c r="AN795" s="164">
        <f>IF(A25taxstdlife="n/a","n/a",IF(AN$3&gt;(A25taxstdlife+$E795),((Input!$H$167+Input!$H$133)*$H$7)-SUM($H795:AM795),((Input!$H$167+Input!$H$133)*$H$7)/A25taxstdlife))</f>
        <v>0</v>
      </c>
      <c r="AO795" s="164">
        <f>IF(A25taxstdlife="n/a","n/a",IF(AO$3&gt;(A25taxstdlife+$E795),((Input!$H$167+Input!$H$133)*$H$7)-SUM($H795:AN795),((Input!$H$167+Input!$H$133)*$H$7)/A25taxstdlife))</f>
        <v>0</v>
      </c>
      <c r="AP795" s="164">
        <f>IF(A25taxstdlife="n/a","n/a",IF(AP$3&gt;(A25taxstdlife+$E795),((Input!$H$167+Input!$H$133)*$H$7)-SUM($H795:AO795),((Input!$H$167+Input!$H$133)*$H$7)/A25taxstdlife))</f>
        <v>0</v>
      </c>
      <c r="AQ795" s="164">
        <f>IF(A25taxstdlife="n/a","n/a",IF(AQ$3&gt;(A25taxstdlife+$E795),((Input!$H$167+Input!$H$133)*$H$7)-SUM($H795:AP795),((Input!$H$167+Input!$H$133)*$H$7)/A25taxstdlife))</f>
        <v>0</v>
      </c>
      <c r="AR795" s="164">
        <f>IF(A25taxstdlife="n/a","n/a",IF(AR$3&gt;(A25taxstdlife+$E795),((Input!$H$167+Input!$H$133)*$H$7)-SUM($H795:AQ795),((Input!$H$167+Input!$H$133)*$H$7)/A25taxstdlife))</f>
        <v>0</v>
      </c>
      <c r="AS795" s="164">
        <f>IF(A25taxstdlife="n/a","n/a",IF(AS$3&gt;(A25taxstdlife+$E795),((Input!$H$167+Input!$H$133)*$H$7)-SUM($H795:AR795),((Input!$H$167+Input!$H$133)*$H$7)/A25taxstdlife))</f>
        <v>0</v>
      </c>
      <c r="AT795" s="164">
        <f>IF(A25taxstdlife="n/a","n/a",IF(AT$3&gt;(A25taxstdlife+$E795),((Input!$H$167+Input!$H$133)*$H$7)-SUM($H795:AS795),((Input!$H$167+Input!$H$133)*$H$7)/A25taxstdlife))</f>
        <v>0</v>
      </c>
      <c r="AU795" s="164">
        <f>IF(A25taxstdlife="n/a","n/a",IF(AU$3&gt;(A25taxstdlife+$E795),((Input!$H$167+Input!$H$133)*$H$7)-SUM($H795:AT795),((Input!$H$167+Input!$H$133)*$H$7)/A25taxstdlife))</f>
        <v>0</v>
      </c>
      <c r="AV795" s="164">
        <f>IF(A25taxstdlife="n/a","n/a",IF(AV$3&gt;(A25taxstdlife+$E795),((Input!$H$167+Input!$H$133)*$H$7)-SUM($H795:AU795),((Input!$H$167+Input!$H$133)*$H$7)/A25taxstdlife))</f>
        <v>0</v>
      </c>
      <c r="AW795" s="164">
        <f>IF(A25taxstdlife="n/a","n/a",IF(AW$3&gt;(A25taxstdlife+$E795),((Input!$H$167+Input!$H$133)*$H$7)-SUM($H795:AV795),((Input!$H$167+Input!$H$133)*$H$7)/A25taxstdlife))</f>
        <v>0</v>
      </c>
      <c r="AX795" s="164">
        <f>IF(A25taxstdlife="n/a","n/a",IF(AX$3&gt;(A25taxstdlife+$E795),((Input!$H$167+Input!$H$133)*$H$7)-SUM($H795:AW795),((Input!$H$167+Input!$H$133)*$H$7)/A25taxstdlife))</f>
        <v>0</v>
      </c>
      <c r="AY795" s="164">
        <f>IF(A25taxstdlife="n/a","n/a",IF(AY$3&gt;(A25taxstdlife+$E795),((Input!$H$167+Input!$H$133)*$H$7)-SUM($H795:AX795),((Input!$H$167+Input!$H$133)*$H$7)/A25taxstdlife))</f>
        <v>0</v>
      </c>
      <c r="AZ795" s="164">
        <f>IF(A25taxstdlife="n/a","n/a",IF(AZ$3&gt;(A25taxstdlife+$E795),((Input!$H$167+Input!$H$133)*$H$7)-SUM($H795:AY795),((Input!$H$167+Input!$H$133)*$H$7)/A25taxstdlife))</f>
        <v>0</v>
      </c>
      <c r="BA795" s="164">
        <f>IF(A25taxstdlife="n/a","n/a",IF(BA$3&gt;(A25taxstdlife+$E795),((Input!$H$167+Input!$H$133)*$H$7)-SUM($H795:AZ795),((Input!$H$167+Input!$H$133)*$H$7)/A25taxstdlife))</f>
        <v>0</v>
      </c>
      <c r="BB795" s="164">
        <f>IF(A25taxstdlife="n/a","n/a",IF(BB$3&gt;(A25taxstdlife+$E795),((Input!$H$167+Input!$H$133)*$H$7)-SUM($H795:BA795),((Input!$H$167+Input!$H$133)*$H$7)/A25taxstdlife))</f>
        <v>0</v>
      </c>
      <c r="BC795" s="164">
        <f>IF(A25taxstdlife="n/a","n/a",IF(BC$3&gt;(A25taxstdlife+$E795),((Input!$H$167+Input!$H$133)*$H$7)-SUM($H795:BB795),((Input!$H$167+Input!$H$133)*$H$7)/A25taxstdlife))</f>
        <v>0</v>
      </c>
      <c r="BD795" s="164">
        <f>IF(A25taxstdlife="n/a","n/a",IF(BD$3&gt;(A25taxstdlife+$E795),((Input!$H$167+Input!$H$133)*$H$7)-SUM($H795:BC795),((Input!$H$167+Input!$H$133)*$H$7)/A25taxstdlife))</f>
        <v>0</v>
      </c>
      <c r="BE795" s="164">
        <f>IF(A25taxstdlife="n/a","n/a",IF(BE$3&gt;(A25taxstdlife+$E795),((Input!$H$167+Input!$H$133)*$H$7)-SUM($H795:BD795),((Input!$H$167+Input!$H$133)*$H$7)/A25taxstdlife))</f>
        <v>0</v>
      </c>
      <c r="BF795" s="164">
        <f>IF(A25taxstdlife="n/a","n/a",IF(BF$3&gt;(A25taxstdlife+$E795),((Input!$H$167+Input!$H$133)*$H$7)-SUM($H795:BE795),((Input!$H$167+Input!$H$133)*$H$7)/A25taxstdlife))</f>
        <v>0</v>
      </c>
      <c r="BG795" s="164">
        <f>IF(A25taxstdlife="n/a","n/a",IF(BG$3&gt;(A25taxstdlife+$E795),((Input!$H$167+Input!$H$133)*$H$7)-SUM($H795:BF795),((Input!$H$167+Input!$H$133)*$H$7)/A25taxstdlife))</f>
        <v>0</v>
      </c>
      <c r="BH795" s="164">
        <f>IF(A25taxstdlife="n/a","n/a",IF(BH$3&gt;(A25taxstdlife+$E795),((Input!$H$167+Input!$H$133)*$H$7)-SUM($H795:BG795),((Input!$H$167+Input!$H$133)*$H$7)/A25taxstdlife))</f>
        <v>0</v>
      </c>
      <c r="BI795" s="164">
        <f>IF(A25taxstdlife="n/a","n/a",IF(BI$3&gt;(A25taxstdlife+$E795),((Input!$H$167+Input!$H$133)*$H$7)-SUM($H795:BH795),((Input!$H$167+Input!$H$133)*$H$7)/A25taxstdlife))</f>
        <v>0</v>
      </c>
      <c r="BJ795" s="18"/>
      <c r="BK795" s="18"/>
      <c r="BL795"/>
      <c r="BM795"/>
      <c r="BN795"/>
      <c r="BO795"/>
      <c r="BP795"/>
      <c r="BQ795"/>
      <c r="BR795"/>
      <c r="BS795"/>
      <c r="BT795"/>
      <c r="BU795"/>
      <c r="BV795"/>
      <c r="BW795"/>
      <c r="BX795"/>
      <c r="BY795"/>
      <c r="BZ795"/>
      <c r="CA795"/>
      <c r="CB795"/>
      <c r="CC795"/>
      <c r="CD795"/>
      <c r="CE795"/>
      <c r="CF795"/>
      <c r="CG795"/>
      <c r="CH795"/>
      <c r="CI795"/>
      <c r="CJ795"/>
      <c r="CK795"/>
      <c r="CL795"/>
      <c r="CM795"/>
      <c r="CN795"/>
      <c r="CO795"/>
      <c r="CP795"/>
      <c r="CQ795"/>
      <c r="CR795"/>
      <c r="CS795"/>
      <c r="CT795"/>
      <c r="CU795"/>
      <c r="CV795"/>
      <c r="CW795"/>
      <c r="CX795"/>
      <c r="CY795"/>
      <c r="CZ795"/>
      <c r="DA795"/>
      <c r="DB795"/>
      <c r="DC795"/>
      <c r="DD795"/>
      <c r="DE795"/>
      <c r="DF795"/>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c r="FD795"/>
      <c r="FE795"/>
      <c r="FF795"/>
      <c r="FG795"/>
      <c r="FH795"/>
      <c r="FI795"/>
      <c r="FJ795"/>
      <c r="FK795"/>
      <c r="FL795"/>
      <c r="FM795"/>
      <c r="FN795"/>
      <c r="FO795"/>
      <c r="FP795"/>
      <c r="FQ795"/>
      <c r="FR795"/>
      <c r="FS795"/>
      <c r="FT795"/>
      <c r="FU795"/>
      <c r="FV795"/>
      <c r="FW795"/>
      <c r="FX795"/>
      <c r="FY795"/>
      <c r="FZ795"/>
      <c r="GA795"/>
      <c r="GB795"/>
      <c r="GC795"/>
      <c r="GD795"/>
      <c r="GE795"/>
      <c r="GF795"/>
      <c r="GG795"/>
      <c r="GH795"/>
      <c r="GI795"/>
      <c r="GJ795"/>
      <c r="GK795"/>
      <c r="GL795"/>
      <c r="GM795"/>
      <c r="GN795"/>
      <c r="GO795"/>
      <c r="GP795"/>
      <c r="GQ795"/>
      <c r="GR795"/>
      <c r="GS795"/>
      <c r="GT795"/>
      <c r="GU795"/>
      <c r="GV795"/>
      <c r="GW795"/>
      <c r="GX795"/>
      <c r="GY795"/>
      <c r="GZ795"/>
      <c r="HA795"/>
      <c r="HB795"/>
      <c r="HC795"/>
      <c r="HD795"/>
      <c r="HE795"/>
      <c r="HF795"/>
      <c r="HG795"/>
      <c r="HH795"/>
      <c r="HI795"/>
      <c r="HJ795"/>
      <c r="HK795"/>
      <c r="HL795"/>
      <c r="HM795"/>
      <c r="HN795"/>
      <c r="HO795"/>
      <c r="HP795"/>
      <c r="HQ795"/>
      <c r="HR795"/>
      <c r="HS795"/>
      <c r="HT795"/>
      <c r="HU795"/>
      <c r="HV795"/>
      <c r="HW795"/>
      <c r="HX795"/>
      <c r="HY795"/>
      <c r="HZ795"/>
      <c r="IA795"/>
      <c r="IB795"/>
      <c r="IC795"/>
      <c r="ID795"/>
      <c r="IE795"/>
      <c r="IF795"/>
      <c r="IG795"/>
      <c r="IH795"/>
      <c r="II795"/>
      <c r="IJ795"/>
      <c r="IK795"/>
      <c r="IL795"/>
      <c r="IM795"/>
      <c r="IN795"/>
      <c r="IO795"/>
      <c r="IP795"/>
      <c r="IQ795"/>
      <c r="IR795"/>
      <c r="IS795"/>
      <c r="IT795"/>
      <c r="IU795"/>
      <c r="IV795"/>
    </row>
    <row r="796" spans="1:256" s="5" customFormat="1" hidden="1" outlineLevel="2" x14ac:dyDescent="0.2">
      <c r="A796" s="18"/>
      <c r="B796" s="18"/>
      <c r="C796" s="36"/>
      <c r="D796" s="485"/>
      <c r="E796" s="283">
        <v>3</v>
      </c>
      <c r="F796" s="38"/>
      <c r="G796" s="306"/>
      <c r="H796" s="308"/>
      <c r="I796" s="307"/>
      <c r="J796" s="164">
        <f>IF(A25taxstdlife="n/a","n/a",IF(J$3&gt;(A25taxstdlife+$E796),((Input!$I$167+Input!$I$133)*$I$7)-SUM($I796:I796),((Input!$I$167+Input!$I$133)*$I$7)/A25taxstdlife))</f>
        <v>0</v>
      </c>
      <c r="K796" s="164">
        <f>IF(A25taxstdlife="n/a","n/a",IF(K$3&gt;(A25taxstdlife+$E796),((Input!$I$167+Input!$I$133)*$I$7)-SUM($I796:J796),((Input!$I$167+Input!$I$133)*$I$7)/A25taxstdlife))</f>
        <v>0</v>
      </c>
      <c r="L796" s="164">
        <f>IF(A25taxstdlife="n/a","n/a",IF(L$3&gt;(A25taxstdlife+$E796),((Input!$I$167+Input!$I$133)*$I$7)-SUM($I796:K796),((Input!$I$167+Input!$I$133)*$I$7)/A25taxstdlife))</f>
        <v>0</v>
      </c>
      <c r="M796" s="164">
        <f>IF(A25taxstdlife="n/a","n/a",IF(M$3&gt;(A25taxstdlife+$E796),((Input!$I$167+Input!$I$133)*$I$7)-SUM($I796:L796),((Input!$I$167+Input!$I$133)*$I$7)/A25taxstdlife))</f>
        <v>0</v>
      </c>
      <c r="N796" s="164">
        <f>IF(A25taxstdlife="n/a","n/a",IF(N$3&gt;(A25taxstdlife+$E796),((Input!$I$167+Input!$I$133)*$I$7)-SUM($I796:M796),((Input!$I$167+Input!$I$133)*$I$7)/A25taxstdlife))</f>
        <v>0</v>
      </c>
      <c r="O796" s="164">
        <f>IF(A25taxstdlife="n/a","n/a",IF(O$3&gt;(A25taxstdlife+$E796),((Input!$I$167+Input!$I$133)*$I$7)-SUM($I796:N796),((Input!$I$167+Input!$I$133)*$I$7)/A25taxstdlife))</f>
        <v>0</v>
      </c>
      <c r="P796" s="164">
        <f>IF(A25taxstdlife="n/a","n/a",IF(P$3&gt;(A25taxstdlife+$E796),((Input!$I$167+Input!$I$133)*$I$7)-SUM($I796:O796),((Input!$I$167+Input!$I$133)*$I$7)/A25taxstdlife))</f>
        <v>0</v>
      </c>
      <c r="Q796" s="164">
        <f>IF(A25taxstdlife="n/a","n/a",IF(Q$3&gt;(A25taxstdlife+$E796),((Input!$I$167+Input!$I$133)*$I$7)-SUM($I796:P796),((Input!$I$167+Input!$I$133)*$I$7)/A25taxstdlife))</f>
        <v>0</v>
      </c>
      <c r="R796" s="164">
        <f>IF(A25taxstdlife="n/a","n/a",IF(R$3&gt;(A25taxstdlife+$E796),((Input!$I$167+Input!$I$133)*$I$7)-SUM($I796:Q796),((Input!$I$167+Input!$I$133)*$I$7)/A25taxstdlife))</f>
        <v>0</v>
      </c>
      <c r="S796" s="164">
        <f>IF(A25taxstdlife="n/a","n/a",IF(S$3&gt;(A25taxstdlife+$E796),((Input!$I$167+Input!$I$133)*$I$7)-SUM($I796:R796),((Input!$I$167+Input!$I$133)*$I$7)/A25taxstdlife))</f>
        <v>0</v>
      </c>
      <c r="T796" s="164">
        <f>IF(A25taxstdlife="n/a","n/a",IF(T$3&gt;(A25taxstdlife+$E796),((Input!$I$167+Input!$I$133)*$I$7)-SUM($I796:S796),((Input!$I$167+Input!$I$133)*$I$7)/A25taxstdlife))</f>
        <v>0</v>
      </c>
      <c r="U796" s="164">
        <f>IF(A25taxstdlife="n/a","n/a",IF(U$3&gt;(A25taxstdlife+$E796),((Input!$I$167+Input!$I$133)*$I$7)-SUM($I796:T796),((Input!$I$167+Input!$I$133)*$I$7)/A25taxstdlife))</f>
        <v>0</v>
      </c>
      <c r="V796" s="164">
        <f>IF(A25taxstdlife="n/a","n/a",IF(V$3&gt;(A25taxstdlife+$E796),((Input!$I$167+Input!$I$133)*$I$7)-SUM($I796:U796),((Input!$I$167+Input!$I$133)*$I$7)/A25taxstdlife))</f>
        <v>0</v>
      </c>
      <c r="W796" s="164">
        <f>IF(A25taxstdlife="n/a","n/a",IF(W$3&gt;(A25taxstdlife+$E796),((Input!$I$167+Input!$I$133)*$I$7)-SUM($I796:V796),((Input!$I$167+Input!$I$133)*$I$7)/A25taxstdlife))</f>
        <v>0</v>
      </c>
      <c r="X796" s="164">
        <f>IF(A25taxstdlife="n/a","n/a",IF(X$3&gt;(A25taxstdlife+$E796),((Input!$I$167+Input!$I$133)*$I$7)-SUM($I796:W796),((Input!$I$167+Input!$I$133)*$I$7)/A25taxstdlife))</f>
        <v>0</v>
      </c>
      <c r="Y796" s="164">
        <f>IF(A25taxstdlife="n/a","n/a",IF(Y$3&gt;(A25taxstdlife+$E796),((Input!$I$167+Input!$I$133)*$I$7)-SUM($I796:X796),((Input!$I$167+Input!$I$133)*$I$7)/A25taxstdlife))</f>
        <v>0</v>
      </c>
      <c r="Z796" s="164">
        <f>IF(A25taxstdlife="n/a","n/a",IF(Z$3&gt;(A25taxstdlife+$E796),((Input!$I$167+Input!$I$133)*$I$7)-SUM($I796:Y796),((Input!$I$167+Input!$I$133)*$I$7)/A25taxstdlife))</f>
        <v>0</v>
      </c>
      <c r="AA796" s="164">
        <f>IF(A25taxstdlife="n/a","n/a",IF(AA$3&gt;(A25taxstdlife+$E796),((Input!$I$167+Input!$I$133)*$I$7)-SUM($I796:Z796),((Input!$I$167+Input!$I$133)*$I$7)/A25taxstdlife))</f>
        <v>0</v>
      </c>
      <c r="AB796" s="164">
        <f>IF(A25taxstdlife="n/a","n/a",IF(AB$3&gt;(A25taxstdlife+$E796),((Input!$I$167+Input!$I$133)*$I$7)-SUM($I796:AA796),((Input!$I$167+Input!$I$133)*$I$7)/A25taxstdlife))</f>
        <v>0</v>
      </c>
      <c r="AC796" s="164">
        <f>IF(A25taxstdlife="n/a","n/a",IF(AC$3&gt;(A25taxstdlife+$E796),((Input!$I$167+Input!$I$133)*$I$7)-SUM($I796:AB796),((Input!$I$167+Input!$I$133)*$I$7)/A25taxstdlife))</f>
        <v>0</v>
      </c>
      <c r="AD796" s="164">
        <f>IF(A25taxstdlife="n/a","n/a",IF(AD$3&gt;(A25taxstdlife+$E796),((Input!$I$167+Input!$I$133)*$I$7)-SUM($I796:AC796),((Input!$I$167+Input!$I$133)*$I$7)/A25taxstdlife))</f>
        <v>0</v>
      </c>
      <c r="AE796" s="164">
        <f>IF(A25taxstdlife="n/a","n/a",IF(AE$3&gt;(A25taxstdlife+$E796),((Input!$I$167+Input!$I$133)*$I$7)-SUM($I796:AD796),((Input!$I$167+Input!$I$133)*$I$7)/A25taxstdlife))</f>
        <v>0</v>
      </c>
      <c r="AF796" s="164">
        <f>IF(A25taxstdlife="n/a","n/a",IF(AF$3&gt;(A25taxstdlife+$E796),((Input!$I$167+Input!$I$133)*$I$7)-SUM($I796:AE796),((Input!$I$167+Input!$I$133)*$I$7)/A25taxstdlife))</f>
        <v>0</v>
      </c>
      <c r="AG796" s="164">
        <f>IF(A25taxstdlife="n/a","n/a",IF(AG$3&gt;(A25taxstdlife+$E796),((Input!$I$167+Input!$I$133)*$I$7)-SUM($I796:AF796),((Input!$I$167+Input!$I$133)*$I$7)/A25taxstdlife))</f>
        <v>0</v>
      </c>
      <c r="AH796" s="164">
        <f>IF(A25taxstdlife="n/a","n/a",IF(AH$3&gt;(A25taxstdlife+$E796),((Input!$I$167+Input!$I$133)*$I$7)-SUM($I796:AG796),((Input!$I$167+Input!$I$133)*$I$7)/A25taxstdlife))</f>
        <v>0</v>
      </c>
      <c r="AI796" s="164">
        <f>IF(A25taxstdlife="n/a","n/a",IF(AI$3&gt;(A25taxstdlife+$E796),((Input!$I$167+Input!$I$133)*$I$7)-SUM($I796:AH796),((Input!$I$167+Input!$I$133)*$I$7)/A25taxstdlife))</f>
        <v>0</v>
      </c>
      <c r="AJ796" s="164">
        <f>IF(A25taxstdlife="n/a","n/a",IF(AJ$3&gt;(A25taxstdlife+$E796),((Input!$I$167+Input!$I$133)*$I$7)-SUM($I796:AI796),((Input!$I$167+Input!$I$133)*$I$7)/A25taxstdlife))</f>
        <v>0</v>
      </c>
      <c r="AK796" s="164">
        <f>IF(A25taxstdlife="n/a","n/a",IF(AK$3&gt;(A25taxstdlife+$E796),((Input!$I$167+Input!$I$133)*$I$7)-SUM($I796:AJ796),((Input!$I$167+Input!$I$133)*$I$7)/A25taxstdlife))</f>
        <v>0</v>
      </c>
      <c r="AL796" s="164">
        <f>IF(A25taxstdlife="n/a","n/a",IF(AL$3&gt;(A25taxstdlife+$E796),((Input!$I$167+Input!$I$133)*$I$7)-SUM($I796:AK796),((Input!$I$167+Input!$I$133)*$I$7)/A25taxstdlife))</f>
        <v>0</v>
      </c>
      <c r="AM796" s="164">
        <f>IF(A25taxstdlife="n/a","n/a",IF(AM$3&gt;(A25taxstdlife+$E796),((Input!$I$167+Input!$I$133)*$I$7)-SUM($I796:AL796),((Input!$I$167+Input!$I$133)*$I$7)/A25taxstdlife))</f>
        <v>0</v>
      </c>
      <c r="AN796" s="164">
        <f>IF(A25taxstdlife="n/a","n/a",IF(AN$3&gt;(A25taxstdlife+$E796),((Input!$I$167+Input!$I$133)*$I$7)-SUM($I796:AM796),((Input!$I$167+Input!$I$133)*$I$7)/A25taxstdlife))</f>
        <v>0</v>
      </c>
      <c r="AO796" s="164">
        <f>IF(A25taxstdlife="n/a","n/a",IF(AO$3&gt;(A25taxstdlife+$E796),((Input!$I$167+Input!$I$133)*$I$7)-SUM($I796:AN796),((Input!$I$167+Input!$I$133)*$I$7)/A25taxstdlife))</f>
        <v>0</v>
      </c>
      <c r="AP796" s="164">
        <f>IF(A25taxstdlife="n/a","n/a",IF(AP$3&gt;(A25taxstdlife+$E796),((Input!$I$167+Input!$I$133)*$I$7)-SUM($I796:AO796),((Input!$I$167+Input!$I$133)*$I$7)/A25taxstdlife))</f>
        <v>0</v>
      </c>
      <c r="AQ796" s="164">
        <f>IF(A25taxstdlife="n/a","n/a",IF(AQ$3&gt;(A25taxstdlife+$E796),((Input!$I$167+Input!$I$133)*$I$7)-SUM($I796:AP796),((Input!$I$167+Input!$I$133)*$I$7)/A25taxstdlife))</f>
        <v>0</v>
      </c>
      <c r="AR796" s="164">
        <f>IF(A25taxstdlife="n/a","n/a",IF(AR$3&gt;(A25taxstdlife+$E796),((Input!$I$167+Input!$I$133)*$I$7)-SUM($I796:AQ796),((Input!$I$167+Input!$I$133)*$I$7)/A25taxstdlife))</f>
        <v>0</v>
      </c>
      <c r="AS796" s="164">
        <f>IF(A25taxstdlife="n/a","n/a",IF(AS$3&gt;(A25taxstdlife+$E796),((Input!$I$167+Input!$I$133)*$I$7)-SUM($I796:AR796),((Input!$I$167+Input!$I$133)*$I$7)/A25taxstdlife))</f>
        <v>0</v>
      </c>
      <c r="AT796" s="164">
        <f>IF(A25taxstdlife="n/a","n/a",IF(AT$3&gt;(A25taxstdlife+$E796),((Input!$I$167+Input!$I$133)*$I$7)-SUM($I796:AS796),((Input!$I$167+Input!$I$133)*$I$7)/A25taxstdlife))</f>
        <v>0</v>
      </c>
      <c r="AU796" s="164">
        <f>IF(A25taxstdlife="n/a","n/a",IF(AU$3&gt;(A25taxstdlife+$E796),((Input!$I$167+Input!$I$133)*$I$7)-SUM($I796:AT796),((Input!$I$167+Input!$I$133)*$I$7)/A25taxstdlife))</f>
        <v>0</v>
      </c>
      <c r="AV796" s="164">
        <f>IF(A25taxstdlife="n/a","n/a",IF(AV$3&gt;(A25taxstdlife+$E796),((Input!$I$167+Input!$I$133)*$I$7)-SUM($I796:AU796),((Input!$I$167+Input!$I$133)*$I$7)/A25taxstdlife))</f>
        <v>0</v>
      </c>
      <c r="AW796" s="164">
        <f>IF(A25taxstdlife="n/a","n/a",IF(AW$3&gt;(A25taxstdlife+$E796),((Input!$I$167+Input!$I$133)*$I$7)-SUM($I796:AV796),((Input!$I$167+Input!$I$133)*$I$7)/A25taxstdlife))</f>
        <v>0</v>
      </c>
      <c r="AX796" s="164">
        <f>IF(A25taxstdlife="n/a","n/a",IF(AX$3&gt;(A25taxstdlife+$E796),((Input!$I$167+Input!$I$133)*$I$7)-SUM($I796:AW796),((Input!$I$167+Input!$I$133)*$I$7)/A25taxstdlife))</f>
        <v>0</v>
      </c>
      <c r="AY796" s="164">
        <f>IF(A25taxstdlife="n/a","n/a",IF(AY$3&gt;(A25taxstdlife+$E796),((Input!$I$167+Input!$I$133)*$I$7)-SUM($I796:AX796),((Input!$I$167+Input!$I$133)*$I$7)/A25taxstdlife))</f>
        <v>0</v>
      </c>
      <c r="AZ796" s="164">
        <f>IF(A25taxstdlife="n/a","n/a",IF(AZ$3&gt;(A25taxstdlife+$E796),((Input!$I$167+Input!$I$133)*$I$7)-SUM($I796:AY796),((Input!$I$167+Input!$I$133)*$I$7)/A25taxstdlife))</f>
        <v>0</v>
      </c>
      <c r="BA796" s="164">
        <f>IF(A25taxstdlife="n/a","n/a",IF(BA$3&gt;(A25taxstdlife+$E796),((Input!$I$167+Input!$I$133)*$I$7)-SUM($I796:AZ796),((Input!$I$167+Input!$I$133)*$I$7)/A25taxstdlife))</f>
        <v>0</v>
      </c>
      <c r="BB796" s="164">
        <f>IF(A25taxstdlife="n/a","n/a",IF(BB$3&gt;(A25taxstdlife+$E796),((Input!$I$167+Input!$I$133)*$I$7)-SUM($I796:BA796),((Input!$I$167+Input!$I$133)*$I$7)/A25taxstdlife))</f>
        <v>0</v>
      </c>
      <c r="BC796" s="164">
        <f>IF(A25taxstdlife="n/a","n/a",IF(BC$3&gt;(A25taxstdlife+$E796),((Input!$I$167+Input!$I$133)*$I$7)-SUM($I796:BB796),((Input!$I$167+Input!$I$133)*$I$7)/A25taxstdlife))</f>
        <v>0</v>
      </c>
      <c r="BD796" s="164">
        <f>IF(A25taxstdlife="n/a","n/a",IF(BD$3&gt;(A25taxstdlife+$E796),((Input!$I$167+Input!$I$133)*$I$7)-SUM($I796:BC796),((Input!$I$167+Input!$I$133)*$I$7)/A25taxstdlife))</f>
        <v>0</v>
      </c>
      <c r="BE796" s="164">
        <f>IF(A25taxstdlife="n/a","n/a",IF(BE$3&gt;(A25taxstdlife+$E796),((Input!$I$167+Input!$I$133)*$I$7)-SUM($I796:BD796),((Input!$I$167+Input!$I$133)*$I$7)/A25taxstdlife))</f>
        <v>0</v>
      </c>
      <c r="BF796" s="164">
        <f>IF(A25taxstdlife="n/a","n/a",IF(BF$3&gt;(A25taxstdlife+$E796),((Input!$I$167+Input!$I$133)*$I$7)-SUM($I796:BE796),((Input!$I$167+Input!$I$133)*$I$7)/A25taxstdlife))</f>
        <v>0</v>
      </c>
      <c r="BG796" s="164">
        <f>IF(A25taxstdlife="n/a","n/a",IF(BG$3&gt;(A25taxstdlife+$E796),((Input!$I$167+Input!$I$133)*$I$7)-SUM($I796:BF796),((Input!$I$167+Input!$I$133)*$I$7)/A25taxstdlife))</f>
        <v>0</v>
      </c>
      <c r="BH796" s="164">
        <f>IF(A25taxstdlife="n/a","n/a",IF(BH$3&gt;(A25taxstdlife+$E796),((Input!$I$167+Input!$I$133)*$I$7)-SUM($I796:BG796),((Input!$I$167+Input!$I$133)*$I$7)/A25taxstdlife))</f>
        <v>0</v>
      </c>
      <c r="BI796" s="164">
        <f>IF(A25taxstdlife="n/a","n/a",IF(BI$3&gt;(A25taxstdlife+$E796),((Input!$I$167+Input!$I$133)*$I$7)-SUM($I796:BH796),((Input!$I$167+Input!$I$133)*$I$7)/A25taxstdlife))</f>
        <v>0</v>
      </c>
      <c r="BJ796" s="164"/>
      <c r="BK796" s="18"/>
      <c r="BL796"/>
      <c r="BM796"/>
      <c r="BN796"/>
      <c r="BO796"/>
      <c r="BP796"/>
      <c r="BQ796"/>
      <c r="BR796"/>
      <c r="BS796"/>
      <c r="BT796"/>
      <c r="BU796"/>
      <c r="BV796"/>
      <c r="BW796"/>
      <c r="BX796"/>
      <c r="BY796"/>
      <c r="BZ796"/>
      <c r="CA796"/>
      <c r="CB796"/>
      <c r="CC796"/>
      <c r="CD796"/>
      <c r="CE796"/>
      <c r="CF796"/>
      <c r="CG796"/>
      <c r="CH796"/>
      <c r="CI796"/>
      <c r="CJ796"/>
      <c r="CK796"/>
      <c r="CL796"/>
      <c r="CM796"/>
      <c r="CN796"/>
      <c r="CO796"/>
      <c r="CP796"/>
      <c r="CQ796"/>
      <c r="CR796"/>
      <c r="CS796"/>
      <c r="CT796"/>
      <c r="CU796"/>
      <c r="CV796"/>
      <c r="CW796"/>
      <c r="CX796"/>
      <c r="CY796"/>
      <c r="CZ796"/>
      <c r="DA796"/>
      <c r="DB796"/>
      <c r="DC796"/>
      <c r="DD796"/>
      <c r="DE796"/>
      <c r="DF796"/>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c r="FD796"/>
      <c r="FE796"/>
      <c r="FF796"/>
      <c r="FG796"/>
      <c r="FH796"/>
      <c r="FI796"/>
      <c r="FJ796"/>
      <c r="FK796"/>
      <c r="FL796"/>
      <c r="FM796"/>
      <c r="FN796"/>
      <c r="FO796"/>
      <c r="FP796"/>
      <c r="FQ796"/>
      <c r="FR796"/>
      <c r="FS796"/>
      <c r="FT796"/>
      <c r="FU796"/>
      <c r="FV796"/>
      <c r="FW796"/>
      <c r="FX796"/>
      <c r="FY796"/>
      <c r="FZ796"/>
      <c r="GA796"/>
      <c r="GB796"/>
      <c r="GC796"/>
      <c r="GD796"/>
      <c r="GE796"/>
      <c r="GF796"/>
      <c r="GG796"/>
      <c r="GH796"/>
      <c r="GI796"/>
      <c r="GJ796"/>
      <c r="GK796"/>
      <c r="GL796"/>
      <c r="GM796"/>
      <c r="GN796"/>
      <c r="GO796"/>
      <c r="GP796"/>
      <c r="GQ796"/>
      <c r="GR796"/>
      <c r="GS796"/>
      <c r="GT796"/>
      <c r="GU796"/>
      <c r="GV796"/>
      <c r="GW796"/>
      <c r="GX796"/>
      <c r="GY796"/>
      <c r="GZ796"/>
      <c r="HA796"/>
      <c r="HB796"/>
      <c r="HC796"/>
      <c r="HD796"/>
      <c r="HE796"/>
      <c r="HF796"/>
      <c r="HG796"/>
      <c r="HH796"/>
      <c r="HI796"/>
      <c r="HJ796"/>
      <c r="HK796"/>
      <c r="HL796"/>
      <c r="HM796"/>
      <c r="HN796"/>
      <c r="HO796"/>
      <c r="HP796"/>
      <c r="HQ796"/>
      <c r="HR796"/>
      <c r="HS796"/>
      <c r="HT796"/>
      <c r="HU796"/>
      <c r="HV796"/>
      <c r="HW796"/>
      <c r="HX796"/>
      <c r="HY796"/>
      <c r="HZ796"/>
      <c r="IA796"/>
      <c r="IB796"/>
      <c r="IC796"/>
      <c r="ID796"/>
      <c r="IE796"/>
      <c r="IF796"/>
      <c r="IG796"/>
      <c r="IH796"/>
      <c r="II796"/>
      <c r="IJ796"/>
      <c r="IK796"/>
      <c r="IL796"/>
      <c r="IM796"/>
      <c r="IN796"/>
      <c r="IO796"/>
      <c r="IP796"/>
      <c r="IQ796"/>
      <c r="IR796"/>
      <c r="IS796"/>
      <c r="IT796"/>
      <c r="IU796"/>
      <c r="IV796"/>
    </row>
    <row r="797" spans="1:256" s="5" customFormat="1" hidden="1" outlineLevel="2" x14ac:dyDescent="0.2">
      <c r="A797" s="18"/>
      <c r="B797" s="18"/>
      <c r="C797" s="36"/>
      <c r="D797" s="485"/>
      <c r="E797" s="283">
        <v>4</v>
      </c>
      <c r="F797" s="38"/>
      <c r="G797" s="306"/>
      <c r="H797" s="308"/>
      <c r="I797" s="308"/>
      <c r="J797" s="307"/>
      <c r="K797" s="164">
        <f>IF(A25taxstdlife="n/a","n/a",IF(K$3&gt;(A25taxstdlife+$E797),((Input!$J$167+Input!$J$133)*$J$7)-SUM($J797:J797),((Input!$J$167+Input!$J$133)*$J$7)/A25taxstdlife))</f>
        <v>0</v>
      </c>
      <c r="L797" s="164">
        <f>IF(A25taxstdlife="n/a","n/a",IF(L$3&gt;(A25taxstdlife+$E797),((Input!$J$167+Input!$J$133)*$J$7)-SUM($J797:K797),((Input!$J$167+Input!$J$133)*$J$7)/A25taxstdlife))</f>
        <v>0</v>
      </c>
      <c r="M797" s="164">
        <f>IF(A25taxstdlife="n/a","n/a",IF(M$3&gt;(A25taxstdlife+$E797),((Input!$J$167+Input!$J$133)*$J$7)-SUM($J797:L797),((Input!$J$167+Input!$J$133)*$J$7)/A25taxstdlife))</f>
        <v>0</v>
      </c>
      <c r="N797" s="164">
        <f>IF(A25taxstdlife="n/a","n/a",IF(N$3&gt;(A25taxstdlife+$E797),((Input!$J$167+Input!$J$133)*$J$7)-SUM($J797:M797),((Input!$J$167+Input!$J$133)*$J$7)/A25taxstdlife))</f>
        <v>0</v>
      </c>
      <c r="O797" s="164">
        <f>IF(A25taxstdlife="n/a","n/a",IF(O$3&gt;(A25taxstdlife+$E797),((Input!$J$167+Input!$J$133)*$J$7)-SUM($J797:N797),((Input!$J$167+Input!$J$133)*$J$7)/A25taxstdlife))</f>
        <v>0</v>
      </c>
      <c r="P797" s="164">
        <f>IF(A25taxstdlife="n/a","n/a",IF(P$3&gt;(A25taxstdlife+$E797),((Input!$J$167+Input!$J$133)*$J$7)-SUM($J797:O797),((Input!$J$167+Input!$J$133)*$J$7)/A25taxstdlife))</f>
        <v>0</v>
      </c>
      <c r="Q797" s="164">
        <f>IF(A25taxstdlife="n/a","n/a",IF(Q$3&gt;(A25taxstdlife+$E797),((Input!$J$167+Input!$J$133)*$J$7)-SUM($J797:P797),((Input!$J$167+Input!$J$133)*$J$7)/A25taxstdlife))</f>
        <v>0</v>
      </c>
      <c r="R797" s="164">
        <f>IF(A25taxstdlife="n/a","n/a",IF(R$3&gt;(A25taxstdlife+$E797),((Input!$J$167+Input!$J$133)*$J$7)-SUM($J797:Q797),((Input!$J$167+Input!$J$133)*$J$7)/A25taxstdlife))</f>
        <v>0</v>
      </c>
      <c r="S797" s="164">
        <f>IF(A25taxstdlife="n/a","n/a",IF(S$3&gt;(A25taxstdlife+$E797),((Input!$J$167+Input!$J$133)*$J$7)-SUM($J797:R797),((Input!$J$167+Input!$J$133)*$J$7)/A25taxstdlife))</f>
        <v>0</v>
      </c>
      <c r="T797" s="164">
        <f>IF(A25taxstdlife="n/a","n/a",IF(T$3&gt;(A25taxstdlife+$E797),((Input!$J$167+Input!$J$133)*$J$7)-SUM($J797:S797),((Input!$J$167+Input!$J$133)*$J$7)/A25taxstdlife))</f>
        <v>0</v>
      </c>
      <c r="U797" s="164">
        <f>IF(A25taxstdlife="n/a","n/a",IF(U$3&gt;(A25taxstdlife+$E797),((Input!$J$167+Input!$J$133)*$J$7)-SUM($J797:T797),((Input!$J$167+Input!$J$133)*$J$7)/A25taxstdlife))</f>
        <v>0</v>
      </c>
      <c r="V797" s="164">
        <f>IF(A25taxstdlife="n/a","n/a",IF(V$3&gt;(A25taxstdlife+$E797),((Input!$J$167+Input!$J$133)*$J$7)-SUM($J797:U797),((Input!$J$167+Input!$J$133)*$J$7)/A25taxstdlife))</f>
        <v>0</v>
      </c>
      <c r="W797" s="164">
        <f>IF(A25taxstdlife="n/a","n/a",IF(W$3&gt;(A25taxstdlife+$E797),((Input!$J$167+Input!$J$133)*$J$7)-SUM($J797:V797),((Input!$J$167+Input!$J$133)*$J$7)/A25taxstdlife))</f>
        <v>0</v>
      </c>
      <c r="X797" s="164">
        <f>IF(A25taxstdlife="n/a","n/a",IF(X$3&gt;(A25taxstdlife+$E797),((Input!$J$167+Input!$J$133)*$J$7)-SUM($J797:W797),((Input!$J$167+Input!$J$133)*$J$7)/A25taxstdlife))</f>
        <v>0</v>
      </c>
      <c r="Y797" s="164">
        <f>IF(A25taxstdlife="n/a","n/a",IF(Y$3&gt;(A25taxstdlife+$E797),((Input!$J$167+Input!$J$133)*$J$7)-SUM($J797:X797),((Input!$J$167+Input!$J$133)*$J$7)/A25taxstdlife))</f>
        <v>0</v>
      </c>
      <c r="Z797" s="164">
        <f>IF(A25taxstdlife="n/a","n/a",IF(Z$3&gt;(A25taxstdlife+$E797),((Input!$J$167+Input!$J$133)*$J$7)-SUM($J797:Y797),((Input!$J$167+Input!$J$133)*$J$7)/A25taxstdlife))</f>
        <v>0</v>
      </c>
      <c r="AA797" s="164">
        <f>IF(A25taxstdlife="n/a","n/a",IF(AA$3&gt;(A25taxstdlife+$E797),((Input!$J$167+Input!$J$133)*$J$7)-SUM($J797:Z797),((Input!$J$167+Input!$J$133)*$J$7)/A25taxstdlife))</f>
        <v>0</v>
      </c>
      <c r="AB797" s="164">
        <f>IF(A25taxstdlife="n/a","n/a",IF(AB$3&gt;(A25taxstdlife+$E797),((Input!$J$167+Input!$J$133)*$J$7)-SUM($J797:AA797),((Input!$J$167+Input!$J$133)*$J$7)/A25taxstdlife))</f>
        <v>0</v>
      </c>
      <c r="AC797" s="164">
        <f>IF(A25taxstdlife="n/a","n/a",IF(AC$3&gt;(A25taxstdlife+$E797),((Input!$J$167+Input!$J$133)*$J$7)-SUM($J797:AB797),((Input!$J$167+Input!$J$133)*$J$7)/A25taxstdlife))</f>
        <v>0</v>
      </c>
      <c r="AD797" s="164">
        <f>IF(A25taxstdlife="n/a","n/a",IF(AD$3&gt;(A25taxstdlife+$E797),((Input!$J$167+Input!$J$133)*$J$7)-SUM($J797:AC797),((Input!$J$167+Input!$J$133)*$J$7)/A25taxstdlife))</f>
        <v>0</v>
      </c>
      <c r="AE797" s="164">
        <f>IF(A25taxstdlife="n/a","n/a",IF(AE$3&gt;(A25taxstdlife+$E797),((Input!$J$167+Input!$J$133)*$J$7)-SUM($J797:AD797),((Input!$J$167+Input!$J$133)*$J$7)/A25taxstdlife))</f>
        <v>0</v>
      </c>
      <c r="AF797" s="164">
        <f>IF(A25taxstdlife="n/a","n/a",IF(AF$3&gt;(A25taxstdlife+$E797),((Input!$J$167+Input!$J$133)*$J$7)-SUM($J797:AE797),((Input!$J$167+Input!$J$133)*$J$7)/A25taxstdlife))</f>
        <v>0</v>
      </c>
      <c r="AG797" s="164">
        <f>IF(A25taxstdlife="n/a","n/a",IF(AG$3&gt;(A25taxstdlife+$E797),((Input!$J$167+Input!$J$133)*$J$7)-SUM($J797:AF797),((Input!$J$167+Input!$J$133)*$J$7)/A25taxstdlife))</f>
        <v>0</v>
      </c>
      <c r="AH797" s="164">
        <f>IF(A25taxstdlife="n/a","n/a",IF(AH$3&gt;(A25taxstdlife+$E797),((Input!$J$167+Input!$J$133)*$J$7)-SUM($J797:AG797),((Input!$J$167+Input!$J$133)*$J$7)/A25taxstdlife))</f>
        <v>0</v>
      </c>
      <c r="AI797" s="164">
        <f>IF(A25taxstdlife="n/a","n/a",IF(AI$3&gt;(A25taxstdlife+$E797),((Input!$J$167+Input!$J$133)*$J$7)-SUM($J797:AH797),((Input!$J$167+Input!$J$133)*$J$7)/A25taxstdlife))</f>
        <v>0</v>
      </c>
      <c r="AJ797" s="164">
        <f>IF(A25taxstdlife="n/a","n/a",IF(AJ$3&gt;(A25taxstdlife+$E797),((Input!$J$167+Input!$J$133)*$J$7)-SUM($J797:AI797),((Input!$J$167+Input!$J$133)*$J$7)/A25taxstdlife))</f>
        <v>0</v>
      </c>
      <c r="AK797" s="164">
        <f>IF(A25taxstdlife="n/a","n/a",IF(AK$3&gt;(A25taxstdlife+$E797),((Input!$J$167+Input!$J$133)*$J$7)-SUM($J797:AJ797),((Input!$J$167+Input!$J$133)*$J$7)/A25taxstdlife))</f>
        <v>0</v>
      </c>
      <c r="AL797" s="164">
        <f>IF(A25taxstdlife="n/a","n/a",IF(AL$3&gt;(A25taxstdlife+$E797),((Input!$J$167+Input!$J$133)*$J$7)-SUM($J797:AK797),((Input!$J$167+Input!$J$133)*$J$7)/A25taxstdlife))</f>
        <v>0</v>
      </c>
      <c r="AM797" s="164">
        <f>IF(A25taxstdlife="n/a","n/a",IF(AM$3&gt;(A25taxstdlife+$E797),((Input!$J$167+Input!$J$133)*$J$7)-SUM($J797:AL797),((Input!$J$167+Input!$J$133)*$J$7)/A25taxstdlife))</f>
        <v>0</v>
      </c>
      <c r="AN797" s="164">
        <f>IF(A25taxstdlife="n/a","n/a",IF(AN$3&gt;(A25taxstdlife+$E797),((Input!$J$167+Input!$J$133)*$J$7)-SUM($J797:AM797),((Input!$J$167+Input!$J$133)*$J$7)/A25taxstdlife))</f>
        <v>0</v>
      </c>
      <c r="AO797" s="164">
        <f>IF(A25taxstdlife="n/a","n/a",IF(AO$3&gt;(A25taxstdlife+$E797),((Input!$J$167+Input!$J$133)*$J$7)-SUM($J797:AN797),((Input!$J$167+Input!$J$133)*$J$7)/A25taxstdlife))</f>
        <v>0</v>
      </c>
      <c r="AP797" s="164">
        <f>IF(A25taxstdlife="n/a","n/a",IF(AP$3&gt;(A25taxstdlife+$E797),((Input!$J$167+Input!$J$133)*$J$7)-SUM($J797:AO797),((Input!$J$167+Input!$J$133)*$J$7)/A25taxstdlife))</f>
        <v>0</v>
      </c>
      <c r="AQ797" s="164">
        <f>IF(A25taxstdlife="n/a","n/a",IF(AQ$3&gt;(A25taxstdlife+$E797),((Input!$J$167+Input!$J$133)*$J$7)-SUM($J797:AP797),((Input!$J$167+Input!$J$133)*$J$7)/A25taxstdlife))</f>
        <v>0</v>
      </c>
      <c r="AR797" s="164">
        <f>IF(A25taxstdlife="n/a","n/a",IF(AR$3&gt;(A25taxstdlife+$E797),((Input!$J$167+Input!$J$133)*$J$7)-SUM($J797:AQ797),((Input!$J$167+Input!$J$133)*$J$7)/A25taxstdlife))</f>
        <v>0</v>
      </c>
      <c r="AS797" s="164">
        <f>IF(A25taxstdlife="n/a","n/a",IF(AS$3&gt;(A25taxstdlife+$E797),((Input!$J$167+Input!$J$133)*$J$7)-SUM($J797:AR797),((Input!$J$167+Input!$J$133)*$J$7)/A25taxstdlife))</f>
        <v>0</v>
      </c>
      <c r="AT797" s="164">
        <f>IF(A25taxstdlife="n/a","n/a",IF(AT$3&gt;(A25taxstdlife+$E797),((Input!$J$167+Input!$J$133)*$J$7)-SUM($J797:AS797),((Input!$J$167+Input!$J$133)*$J$7)/A25taxstdlife))</f>
        <v>0</v>
      </c>
      <c r="AU797" s="164">
        <f>IF(A25taxstdlife="n/a","n/a",IF(AU$3&gt;(A25taxstdlife+$E797),((Input!$J$167+Input!$J$133)*$J$7)-SUM($J797:AT797),((Input!$J$167+Input!$J$133)*$J$7)/A25taxstdlife))</f>
        <v>0</v>
      </c>
      <c r="AV797" s="164">
        <f>IF(A25taxstdlife="n/a","n/a",IF(AV$3&gt;(A25taxstdlife+$E797),((Input!$J$167+Input!$J$133)*$J$7)-SUM($J797:AU797),((Input!$J$167+Input!$J$133)*$J$7)/A25taxstdlife))</f>
        <v>0</v>
      </c>
      <c r="AW797" s="164">
        <f>IF(A25taxstdlife="n/a","n/a",IF(AW$3&gt;(A25taxstdlife+$E797),((Input!$J$167+Input!$J$133)*$J$7)-SUM($J797:AV797),((Input!$J$167+Input!$J$133)*$J$7)/A25taxstdlife))</f>
        <v>0</v>
      </c>
      <c r="AX797" s="164">
        <f>IF(A25taxstdlife="n/a","n/a",IF(AX$3&gt;(A25taxstdlife+$E797),((Input!$J$167+Input!$J$133)*$J$7)-SUM($J797:AW797),((Input!$J$167+Input!$J$133)*$J$7)/A25taxstdlife))</f>
        <v>0</v>
      </c>
      <c r="AY797" s="164">
        <f>IF(A25taxstdlife="n/a","n/a",IF(AY$3&gt;(A25taxstdlife+$E797),((Input!$J$167+Input!$J$133)*$J$7)-SUM($J797:AX797),((Input!$J$167+Input!$J$133)*$J$7)/A25taxstdlife))</f>
        <v>0</v>
      </c>
      <c r="AZ797" s="164">
        <f>IF(A25taxstdlife="n/a","n/a",IF(AZ$3&gt;(A25taxstdlife+$E797),((Input!$J$167+Input!$J$133)*$J$7)-SUM($J797:AY797),((Input!$J$167+Input!$J$133)*$J$7)/A25taxstdlife))</f>
        <v>0</v>
      </c>
      <c r="BA797" s="164">
        <f>IF(A25taxstdlife="n/a","n/a",IF(BA$3&gt;(A25taxstdlife+$E797),((Input!$J$167+Input!$J$133)*$J$7)-SUM($J797:AZ797),((Input!$J$167+Input!$J$133)*$J$7)/A25taxstdlife))</f>
        <v>0</v>
      </c>
      <c r="BB797" s="164">
        <f>IF(A25taxstdlife="n/a","n/a",IF(BB$3&gt;(A25taxstdlife+$E797),((Input!$J$167+Input!$J$133)*$J$7)-SUM($J797:BA797),((Input!$J$167+Input!$J$133)*$J$7)/A25taxstdlife))</f>
        <v>0</v>
      </c>
      <c r="BC797" s="164">
        <f>IF(A25taxstdlife="n/a","n/a",IF(BC$3&gt;(A25taxstdlife+$E797),((Input!$J$167+Input!$J$133)*$J$7)-SUM($J797:BB797),((Input!$J$167+Input!$J$133)*$J$7)/A25taxstdlife))</f>
        <v>0</v>
      </c>
      <c r="BD797" s="164">
        <f>IF(A25taxstdlife="n/a","n/a",IF(BD$3&gt;(A25taxstdlife+$E797),((Input!$J$167+Input!$J$133)*$J$7)-SUM($J797:BC797),((Input!$J$167+Input!$J$133)*$J$7)/A25taxstdlife))</f>
        <v>0</v>
      </c>
      <c r="BE797" s="164">
        <f>IF(A25taxstdlife="n/a","n/a",IF(BE$3&gt;(A25taxstdlife+$E797),((Input!$J$167+Input!$J$133)*$J$7)-SUM($J797:BD797),((Input!$J$167+Input!$J$133)*$J$7)/A25taxstdlife))</f>
        <v>0</v>
      </c>
      <c r="BF797" s="164">
        <f>IF(A25taxstdlife="n/a","n/a",IF(BF$3&gt;(A25taxstdlife+$E797),((Input!$J$167+Input!$J$133)*$J$7)-SUM($J797:BE797),((Input!$J$167+Input!$J$133)*$J$7)/A25taxstdlife))</f>
        <v>0</v>
      </c>
      <c r="BG797" s="164">
        <f>IF(A25taxstdlife="n/a","n/a",IF(BG$3&gt;(A25taxstdlife+$E797),((Input!$J$167+Input!$J$133)*$J$7)-SUM($J797:BF797),((Input!$J$167+Input!$J$133)*$J$7)/A25taxstdlife))</f>
        <v>0</v>
      </c>
      <c r="BH797" s="164">
        <f>IF(A25taxstdlife="n/a","n/a",IF(BH$3&gt;(A25taxstdlife+$E797),((Input!$J$167+Input!$J$133)*$J$7)-SUM($J797:BG797),((Input!$J$167+Input!$J$133)*$J$7)/A25taxstdlife))</f>
        <v>0</v>
      </c>
      <c r="BI797" s="164">
        <f>IF(A25taxstdlife="n/a","n/a",IF(BI$3&gt;(A25taxstdlife+$E797),((Input!$J$167+Input!$J$133)*$J$7)-SUM($J797:BH797),((Input!$J$167+Input!$J$133)*$J$7)/A25taxstdlife))</f>
        <v>0</v>
      </c>
      <c r="BJ797" s="18"/>
      <c r="BK797" s="18"/>
      <c r="BL797"/>
      <c r="BM797"/>
      <c r="BN797"/>
      <c r="BO797"/>
      <c r="BP797"/>
      <c r="BQ797"/>
      <c r="BR797"/>
      <c r="BS797"/>
      <c r="BT797"/>
      <c r="BU797"/>
      <c r="BV797"/>
      <c r="BW797"/>
      <c r="BX797"/>
      <c r="BY797"/>
      <c r="BZ797"/>
      <c r="CA797"/>
      <c r="CB797"/>
      <c r="CC797"/>
      <c r="CD797"/>
      <c r="CE797"/>
      <c r="CF797"/>
      <c r="CG797"/>
      <c r="CH797"/>
      <c r="CI797"/>
      <c r="CJ797"/>
      <c r="CK797"/>
      <c r="CL797"/>
      <c r="CM797"/>
      <c r="CN797"/>
      <c r="CO797"/>
      <c r="CP797"/>
      <c r="CQ797"/>
      <c r="CR797"/>
      <c r="CS797"/>
      <c r="CT797"/>
      <c r="CU797"/>
      <c r="CV797"/>
      <c r="CW797"/>
      <c r="CX797"/>
      <c r="CY797"/>
      <c r="CZ797"/>
      <c r="DA797"/>
      <c r="DB797"/>
      <c r="DC797"/>
      <c r="DD797"/>
      <c r="DE797"/>
      <c r="DF797"/>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c r="FD797"/>
      <c r="FE797"/>
      <c r="FF797"/>
      <c r="FG797"/>
      <c r="FH797"/>
      <c r="FI797"/>
      <c r="FJ797"/>
      <c r="FK797"/>
      <c r="FL797"/>
      <c r="FM797"/>
      <c r="FN797"/>
      <c r="FO797"/>
      <c r="FP797"/>
      <c r="FQ797"/>
      <c r="FR797"/>
      <c r="FS797"/>
      <c r="FT797"/>
      <c r="FU797"/>
      <c r="FV797"/>
      <c r="FW797"/>
      <c r="FX797"/>
      <c r="FY797"/>
      <c r="FZ797"/>
      <c r="GA797"/>
      <c r="GB797"/>
      <c r="GC797"/>
      <c r="GD797"/>
      <c r="GE797"/>
      <c r="GF797"/>
      <c r="GG797"/>
      <c r="GH797"/>
      <c r="GI797"/>
      <c r="GJ797"/>
      <c r="GK797"/>
      <c r="GL797"/>
      <c r="GM797"/>
      <c r="GN797"/>
      <c r="GO797"/>
      <c r="GP797"/>
      <c r="GQ797"/>
      <c r="GR797"/>
      <c r="GS797"/>
      <c r="GT797"/>
      <c r="GU797"/>
      <c r="GV797"/>
      <c r="GW797"/>
      <c r="GX797"/>
      <c r="GY797"/>
      <c r="GZ797"/>
      <c r="HA797"/>
      <c r="HB797"/>
      <c r="HC797"/>
      <c r="HD797"/>
      <c r="HE797"/>
      <c r="HF797"/>
      <c r="HG797"/>
      <c r="HH797"/>
      <c r="HI797"/>
      <c r="HJ797"/>
      <c r="HK797"/>
      <c r="HL797"/>
      <c r="HM797"/>
      <c r="HN797"/>
      <c r="HO797"/>
      <c r="HP797"/>
      <c r="HQ797"/>
      <c r="HR797"/>
      <c r="HS797"/>
      <c r="HT797"/>
      <c r="HU797"/>
      <c r="HV797"/>
      <c r="HW797"/>
      <c r="HX797"/>
      <c r="HY797"/>
      <c r="HZ797"/>
      <c r="IA797"/>
      <c r="IB797"/>
      <c r="IC797"/>
      <c r="ID797"/>
      <c r="IE797"/>
      <c r="IF797"/>
      <c r="IG797"/>
      <c r="IH797"/>
      <c r="II797"/>
      <c r="IJ797"/>
      <c r="IK797"/>
      <c r="IL797"/>
      <c r="IM797"/>
      <c r="IN797"/>
      <c r="IO797"/>
      <c r="IP797"/>
      <c r="IQ797"/>
      <c r="IR797"/>
      <c r="IS797"/>
      <c r="IT797"/>
      <c r="IU797"/>
      <c r="IV797"/>
    </row>
    <row r="798" spans="1:256" s="5" customFormat="1" hidden="1" outlineLevel="2" x14ac:dyDescent="0.2">
      <c r="A798" s="18"/>
      <c r="B798" s="18"/>
      <c r="C798" s="36"/>
      <c r="D798" s="485"/>
      <c r="E798" s="283">
        <v>5</v>
      </c>
      <c r="F798" s="38"/>
      <c r="G798" s="306"/>
      <c r="H798" s="308"/>
      <c r="I798" s="308"/>
      <c r="J798" s="308"/>
      <c r="K798" s="307"/>
      <c r="L798" s="164">
        <f>IF(A25taxstdlife="n/a","n/a",IF(L$3&gt;(A25taxstdlife+$E798),((Input!$K$167+Input!$K$133)*$K$7)-SUM($K798:K798),((Input!$K$167+Input!$K$133)*$K$7)/A25taxstdlife))</f>
        <v>0</v>
      </c>
      <c r="M798" s="164">
        <f>IF(A25taxstdlife="n/a","n/a",IF(M$3&gt;(A25taxstdlife+$E798),((Input!$K$167+Input!$K$133)*$K$7)-SUM($K798:L798),((Input!$K$167+Input!$K$133)*$K$7)/A25taxstdlife))</f>
        <v>0</v>
      </c>
      <c r="N798" s="164">
        <f>IF(A25taxstdlife="n/a","n/a",IF(N$3&gt;(A25taxstdlife+$E798),((Input!$K$167+Input!$K$133)*$K$7)-SUM($K798:M798),((Input!$K$167+Input!$K$133)*$K$7)/A25taxstdlife))</f>
        <v>0</v>
      </c>
      <c r="O798" s="164">
        <f>IF(A25taxstdlife="n/a","n/a",IF(O$3&gt;(A25taxstdlife+$E798),((Input!$K$167+Input!$K$133)*$K$7)-SUM($K798:N798),((Input!$K$167+Input!$K$133)*$K$7)/A25taxstdlife))</f>
        <v>0</v>
      </c>
      <c r="P798" s="164">
        <f>IF(A25taxstdlife="n/a","n/a",IF(P$3&gt;(A25taxstdlife+$E798),((Input!$K$167+Input!$K$133)*$K$7)-SUM($K798:O798),((Input!$K$167+Input!$K$133)*$K$7)/A25taxstdlife))</f>
        <v>0</v>
      </c>
      <c r="Q798" s="164">
        <f>IF(A25taxstdlife="n/a","n/a",IF(Q$3&gt;(A25taxstdlife+$E798),((Input!$K$167+Input!$K$133)*$K$7)-SUM($K798:P798),((Input!$K$167+Input!$K$133)*$K$7)/A25taxstdlife))</f>
        <v>0</v>
      </c>
      <c r="R798" s="164">
        <f>IF(A25taxstdlife="n/a","n/a",IF(R$3&gt;(A25taxstdlife+$E798),((Input!$K$167+Input!$K$133)*$K$7)-SUM($K798:Q798),((Input!$K$167+Input!$K$133)*$K$7)/A25taxstdlife))</f>
        <v>0</v>
      </c>
      <c r="S798" s="164">
        <f>IF(A25taxstdlife="n/a","n/a",IF(S$3&gt;(A25taxstdlife+$E798),((Input!$K$167+Input!$K$133)*$K$7)-SUM($K798:R798),((Input!$K$167+Input!$K$133)*$K$7)/A25taxstdlife))</f>
        <v>0</v>
      </c>
      <c r="T798" s="164">
        <f>IF(A25taxstdlife="n/a","n/a",IF(T$3&gt;(A25taxstdlife+$E798),((Input!$K$167+Input!$K$133)*$K$7)-SUM($K798:S798),((Input!$K$167+Input!$K$133)*$K$7)/A25taxstdlife))</f>
        <v>0</v>
      </c>
      <c r="U798" s="164">
        <f>IF(A25taxstdlife="n/a","n/a",IF(U$3&gt;(A25taxstdlife+$E798),((Input!$K$167+Input!$K$133)*$K$7)-SUM($K798:T798),((Input!$K$167+Input!$K$133)*$K$7)/A25taxstdlife))</f>
        <v>0</v>
      </c>
      <c r="V798" s="164">
        <f>IF(A25taxstdlife="n/a","n/a",IF(V$3&gt;(A25taxstdlife+$E798),((Input!$K$167+Input!$K$133)*$K$7)-SUM($K798:U798),((Input!$K$167+Input!$K$133)*$K$7)/A25taxstdlife))</f>
        <v>0</v>
      </c>
      <c r="W798" s="164">
        <f>IF(A25taxstdlife="n/a","n/a",IF(W$3&gt;(A25taxstdlife+$E798),((Input!$K$167+Input!$K$133)*$K$7)-SUM($K798:V798),((Input!$K$167+Input!$K$133)*$K$7)/A25taxstdlife))</f>
        <v>0</v>
      </c>
      <c r="X798" s="164">
        <f>IF(A25taxstdlife="n/a","n/a",IF(X$3&gt;(A25taxstdlife+$E798),((Input!$K$167+Input!$K$133)*$K$7)-SUM($K798:W798),((Input!$K$167+Input!$K$133)*$K$7)/A25taxstdlife))</f>
        <v>0</v>
      </c>
      <c r="Y798" s="164">
        <f>IF(A25taxstdlife="n/a","n/a",IF(Y$3&gt;(A25taxstdlife+$E798),((Input!$K$167+Input!$K$133)*$K$7)-SUM($K798:X798),((Input!$K$167+Input!$K$133)*$K$7)/A25taxstdlife))</f>
        <v>0</v>
      </c>
      <c r="Z798" s="164">
        <f>IF(A25taxstdlife="n/a","n/a",IF(Z$3&gt;(A25taxstdlife+$E798),((Input!$K$167+Input!$K$133)*$K$7)-SUM($K798:Y798),((Input!$K$167+Input!$K$133)*$K$7)/A25taxstdlife))</f>
        <v>0</v>
      </c>
      <c r="AA798" s="164">
        <f>IF(A25taxstdlife="n/a","n/a",IF(AA$3&gt;(A25taxstdlife+$E798),((Input!$K$167+Input!$K$133)*$K$7)-SUM($K798:Z798),((Input!$K$167+Input!$K$133)*$K$7)/A25taxstdlife))</f>
        <v>0</v>
      </c>
      <c r="AB798" s="164">
        <f>IF(A25taxstdlife="n/a","n/a",IF(AB$3&gt;(A25taxstdlife+$E798),((Input!$K$167+Input!$K$133)*$K$7)-SUM($K798:AA798),((Input!$K$167+Input!$K$133)*$K$7)/A25taxstdlife))</f>
        <v>0</v>
      </c>
      <c r="AC798" s="164">
        <f>IF(A25taxstdlife="n/a","n/a",IF(AC$3&gt;(A25taxstdlife+$E798),((Input!$K$167+Input!$K$133)*$K$7)-SUM($K798:AB798),((Input!$K$167+Input!$K$133)*$K$7)/A25taxstdlife))</f>
        <v>0</v>
      </c>
      <c r="AD798" s="164">
        <f>IF(A25taxstdlife="n/a","n/a",IF(AD$3&gt;(A25taxstdlife+$E798),((Input!$K$167+Input!$K$133)*$K$7)-SUM($K798:AC798),((Input!$K$167+Input!$K$133)*$K$7)/A25taxstdlife))</f>
        <v>0</v>
      </c>
      <c r="AE798" s="164">
        <f>IF(A25taxstdlife="n/a","n/a",IF(AE$3&gt;(A25taxstdlife+$E798),((Input!$K$167+Input!$K$133)*$K$7)-SUM($K798:AD798),((Input!$K$167+Input!$K$133)*$K$7)/A25taxstdlife))</f>
        <v>0</v>
      </c>
      <c r="AF798" s="164">
        <f>IF(A25taxstdlife="n/a","n/a",IF(AF$3&gt;(A25taxstdlife+$E798),((Input!$K$167+Input!$K$133)*$K$7)-SUM($K798:AE798),((Input!$K$167+Input!$K$133)*$K$7)/A25taxstdlife))</f>
        <v>0</v>
      </c>
      <c r="AG798" s="164">
        <f>IF(A25taxstdlife="n/a","n/a",IF(AG$3&gt;(A25taxstdlife+$E798),((Input!$K$167+Input!$K$133)*$K$7)-SUM($K798:AF798),((Input!$K$167+Input!$K$133)*$K$7)/A25taxstdlife))</f>
        <v>0</v>
      </c>
      <c r="AH798" s="164">
        <f>IF(A25taxstdlife="n/a","n/a",IF(AH$3&gt;(A25taxstdlife+$E798),((Input!$K$167+Input!$K$133)*$K$7)-SUM($K798:AG798),((Input!$K$167+Input!$K$133)*$K$7)/A25taxstdlife))</f>
        <v>0</v>
      </c>
      <c r="AI798" s="164">
        <f>IF(A25taxstdlife="n/a","n/a",IF(AI$3&gt;(A25taxstdlife+$E798),((Input!$K$167+Input!$K$133)*$K$7)-SUM($K798:AH798),((Input!$K$167+Input!$K$133)*$K$7)/A25taxstdlife))</f>
        <v>0</v>
      </c>
      <c r="AJ798" s="164">
        <f>IF(A25taxstdlife="n/a","n/a",IF(AJ$3&gt;(A25taxstdlife+$E798),((Input!$K$167+Input!$K$133)*$K$7)-SUM($K798:AI798),((Input!$K$167+Input!$K$133)*$K$7)/A25taxstdlife))</f>
        <v>0</v>
      </c>
      <c r="AK798" s="164">
        <f>IF(A25taxstdlife="n/a","n/a",IF(AK$3&gt;(A25taxstdlife+$E798),((Input!$K$167+Input!$K$133)*$K$7)-SUM($K798:AJ798),((Input!$K$167+Input!$K$133)*$K$7)/A25taxstdlife))</f>
        <v>0</v>
      </c>
      <c r="AL798" s="164">
        <f>IF(A25taxstdlife="n/a","n/a",IF(AL$3&gt;(A25taxstdlife+$E798),((Input!$K$167+Input!$K$133)*$K$7)-SUM($K798:AK798),((Input!$K$167+Input!$K$133)*$K$7)/A25taxstdlife))</f>
        <v>0</v>
      </c>
      <c r="AM798" s="164">
        <f>IF(A25taxstdlife="n/a","n/a",IF(AM$3&gt;(A25taxstdlife+$E798),((Input!$K$167+Input!$K$133)*$K$7)-SUM($K798:AL798),((Input!$K$167+Input!$K$133)*$K$7)/A25taxstdlife))</f>
        <v>0</v>
      </c>
      <c r="AN798" s="164">
        <f>IF(A25taxstdlife="n/a","n/a",IF(AN$3&gt;(A25taxstdlife+$E798),((Input!$K$167+Input!$K$133)*$K$7)-SUM($K798:AM798),((Input!$K$167+Input!$K$133)*$K$7)/A25taxstdlife))</f>
        <v>0</v>
      </c>
      <c r="AO798" s="164">
        <f>IF(A25taxstdlife="n/a","n/a",IF(AO$3&gt;(A25taxstdlife+$E798),((Input!$K$167+Input!$K$133)*$K$7)-SUM($K798:AN798),((Input!$K$167+Input!$K$133)*$K$7)/A25taxstdlife))</f>
        <v>0</v>
      </c>
      <c r="AP798" s="164">
        <f>IF(A25taxstdlife="n/a","n/a",IF(AP$3&gt;(A25taxstdlife+$E798),((Input!$K$167+Input!$K$133)*$K$7)-SUM($K798:AO798),((Input!$K$167+Input!$K$133)*$K$7)/A25taxstdlife))</f>
        <v>0</v>
      </c>
      <c r="AQ798" s="164">
        <f>IF(A25taxstdlife="n/a","n/a",IF(AQ$3&gt;(A25taxstdlife+$E798),((Input!$K$167+Input!$K$133)*$K$7)-SUM($K798:AP798),((Input!$K$167+Input!$K$133)*$K$7)/A25taxstdlife))</f>
        <v>0</v>
      </c>
      <c r="AR798" s="164">
        <f>IF(A25taxstdlife="n/a","n/a",IF(AR$3&gt;(A25taxstdlife+$E798),((Input!$K$167+Input!$K$133)*$K$7)-SUM($K798:AQ798),((Input!$K$167+Input!$K$133)*$K$7)/A25taxstdlife))</f>
        <v>0</v>
      </c>
      <c r="AS798" s="164">
        <f>IF(A25taxstdlife="n/a","n/a",IF(AS$3&gt;(A25taxstdlife+$E798),((Input!$K$167+Input!$K$133)*$K$7)-SUM($K798:AR798),((Input!$K$167+Input!$K$133)*$K$7)/A25taxstdlife))</f>
        <v>0</v>
      </c>
      <c r="AT798" s="164">
        <f>IF(A25taxstdlife="n/a","n/a",IF(AT$3&gt;(A25taxstdlife+$E798),((Input!$K$167+Input!$K$133)*$K$7)-SUM($K798:AS798),((Input!$K$167+Input!$K$133)*$K$7)/A25taxstdlife))</f>
        <v>0</v>
      </c>
      <c r="AU798" s="164">
        <f>IF(A25taxstdlife="n/a","n/a",IF(AU$3&gt;(A25taxstdlife+$E798),((Input!$K$167+Input!$K$133)*$K$7)-SUM($K798:AT798),((Input!$K$167+Input!$K$133)*$K$7)/A25taxstdlife))</f>
        <v>0</v>
      </c>
      <c r="AV798" s="164">
        <f>IF(A25taxstdlife="n/a","n/a",IF(AV$3&gt;(A25taxstdlife+$E798),((Input!$K$167+Input!$K$133)*$K$7)-SUM($K798:AU798),((Input!$K$167+Input!$K$133)*$K$7)/A25taxstdlife))</f>
        <v>0</v>
      </c>
      <c r="AW798" s="164">
        <f>IF(A25taxstdlife="n/a","n/a",IF(AW$3&gt;(A25taxstdlife+$E798),((Input!$K$167+Input!$K$133)*$K$7)-SUM($K798:AV798),((Input!$K$167+Input!$K$133)*$K$7)/A25taxstdlife))</f>
        <v>0</v>
      </c>
      <c r="AX798" s="164">
        <f>IF(A25taxstdlife="n/a","n/a",IF(AX$3&gt;(A25taxstdlife+$E798),((Input!$K$167+Input!$K$133)*$K$7)-SUM($K798:AW798),((Input!$K$167+Input!$K$133)*$K$7)/A25taxstdlife))</f>
        <v>0</v>
      </c>
      <c r="AY798" s="164">
        <f>IF(A25taxstdlife="n/a","n/a",IF(AY$3&gt;(A25taxstdlife+$E798),((Input!$K$167+Input!$K$133)*$K$7)-SUM($K798:AX798),((Input!$K$167+Input!$K$133)*$K$7)/A25taxstdlife))</f>
        <v>0</v>
      </c>
      <c r="AZ798" s="164">
        <f>IF(A25taxstdlife="n/a","n/a",IF(AZ$3&gt;(A25taxstdlife+$E798),((Input!$K$167+Input!$K$133)*$K$7)-SUM($K798:AY798),((Input!$K$167+Input!$K$133)*$K$7)/A25taxstdlife))</f>
        <v>0</v>
      </c>
      <c r="BA798" s="164">
        <f>IF(A25taxstdlife="n/a","n/a",IF(BA$3&gt;(A25taxstdlife+$E798),((Input!$K$167+Input!$K$133)*$K$7)-SUM($K798:AZ798),((Input!$K$167+Input!$K$133)*$K$7)/A25taxstdlife))</f>
        <v>0</v>
      </c>
      <c r="BB798" s="164">
        <f>IF(A25taxstdlife="n/a","n/a",IF(BB$3&gt;(A25taxstdlife+$E798),((Input!$K$167+Input!$K$133)*$K$7)-SUM($K798:BA798),((Input!$K$167+Input!$K$133)*$K$7)/A25taxstdlife))</f>
        <v>0</v>
      </c>
      <c r="BC798" s="164">
        <f>IF(A25taxstdlife="n/a","n/a",IF(BC$3&gt;(A25taxstdlife+$E798),((Input!$K$167+Input!$K$133)*$K$7)-SUM($K798:BB798),((Input!$K$167+Input!$K$133)*$K$7)/A25taxstdlife))</f>
        <v>0</v>
      </c>
      <c r="BD798" s="164">
        <f>IF(A25taxstdlife="n/a","n/a",IF(BD$3&gt;(A25taxstdlife+$E798),((Input!$K$167+Input!$K$133)*$K$7)-SUM($K798:BC798),((Input!$K$167+Input!$K$133)*$K$7)/A25taxstdlife))</f>
        <v>0</v>
      </c>
      <c r="BE798" s="164">
        <f>IF(A25taxstdlife="n/a","n/a",IF(BE$3&gt;(A25taxstdlife+$E798),((Input!$K$167+Input!$K$133)*$K$7)-SUM($K798:BD798),((Input!$K$167+Input!$K$133)*$K$7)/A25taxstdlife))</f>
        <v>0</v>
      </c>
      <c r="BF798" s="164">
        <f>IF(A25taxstdlife="n/a","n/a",IF(BF$3&gt;(A25taxstdlife+$E798),((Input!$K$167+Input!$K$133)*$K$7)-SUM($K798:BE798),((Input!$K$167+Input!$K$133)*$K$7)/A25taxstdlife))</f>
        <v>0</v>
      </c>
      <c r="BG798" s="164">
        <f>IF(A25taxstdlife="n/a","n/a",IF(BG$3&gt;(A25taxstdlife+$E798),((Input!$K$167+Input!$K$133)*$K$7)-SUM($K798:BF798),((Input!$K$167+Input!$K$133)*$K$7)/A25taxstdlife))</f>
        <v>0</v>
      </c>
      <c r="BH798" s="164">
        <f>IF(A25taxstdlife="n/a","n/a",IF(BH$3&gt;(A25taxstdlife+$E798),((Input!$K$167+Input!$K$133)*$K$7)-SUM($K798:BG798),((Input!$K$167+Input!$K$133)*$K$7)/A25taxstdlife))</f>
        <v>0</v>
      </c>
      <c r="BI798" s="164">
        <f>IF(A25taxstdlife="n/a","n/a",IF(BI$3&gt;(A25taxstdlife+$E798),((Input!$K$167+Input!$K$133)*$K$7)-SUM($K798:BH798),((Input!$K$167+Input!$K$133)*$K$7)/A25taxstdlife))</f>
        <v>0</v>
      </c>
      <c r="BJ798" s="18"/>
      <c r="BK798" s="18"/>
      <c r="BL798"/>
      <c r="BM798"/>
      <c r="BN798"/>
      <c r="BO798"/>
      <c r="BP798"/>
      <c r="BQ798"/>
      <c r="BR798"/>
      <c r="BS798"/>
      <c r="BT798"/>
      <c r="BU798"/>
      <c r="BV798"/>
      <c r="BW798"/>
      <c r="BX798"/>
      <c r="BY798"/>
      <c r="BZ798"/>
      <c r="CA798"/>
      <c r="CB798"/>
      <c r="CC798"/>
      <c r="CD798"/>
      <c r="CE798"/>
      <c r="CF798"/>
      <c r="CG798"/>
      <c r="CH798"/>
      <c r="CI798"/>
      <c r="CJ798"/>
      <c r="CK798"/>
      <c r="CL798"/>
      <c r="CM798"/>
      <c r="CN798"/>
      <c r="CO798"/>
      <c r="CP798"/>
      <c r="CQ798"/>
      <c r="CR798"/>
      <c r="CS798"/>
      <c r="CT798"/>
      <c r="CU798"/>
      <c r="CV798"/>
      <c r="CW798"/>
      <c r="CX798"/>
      <c r="CY798"/>
      <c r="CZ798"/>
      <c r="DA798"/>
      <c r="DB798"/>
      <c r="DC798"/>
      <c r="DD798"/>
      <c r="DE798"/>
      <c r="DF798"/>
      <c r="DG798"/>
      <c r="DH798"/>
      <c r="DI798"/>
      <c r="DJ798"/>
      <c r="DK798"/>
      <c r="DL798"/>
      <c r="DM798"/>
      <c r="DN798"/>
      <c r="DO798"/>
      <c r="DP798"/>
      <c r="DQ798"/>
      <c r="DR798"/>
      <c r="DS798"/>
      <c r="DT798"/>
      <c r="DU798"/>
      <c r="DV798"/>
      <c r="DW798"/>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c r="FC798"/>
      <c r="FD798"/>
      <c r="FE798"/>
      <c r="FF798"/>
      <c r="FG798"/>
      <c r="FH798"/>
      <c r="FI798"/>
      <c r="FJ798"/>
      <c r="FK798"/>
      <c r="FL798"/>
      <c r="FM798"/>
      <c r="FN798"/>
      <c r="FO798"/>
      <c r="FP798"/>
      <c r="FQ798"/>
      <c r="FR798"/>
      <c r="FS798"/>
      <c r="FT798"/>
      <c r="FU798"/>
      <c r="FV798"/>
      <c r="FW798"/>
      <c r="FX798"/>
      <c r="FY798"/>
      <c r="FZ798"/>
      <c r="GA798"/>
      <c r="GB798"/>
      <c r="GC798"/>
      <c r="GD798"/>
      <c r="GE798"/>
      <c r="GF798"/>
      <c r="GG798"/>
      <c r="GH798"/>
      <c r="GI798"/>
      <c r="GJ798"/>
      <c r="GK798"/>
      <c r="GL798"/>
      <c r="GM798"/>
      <c r="GN798"/>
      <c r="GO798"/>
      <c r="GP798"/>
      <c r="GQ798"/>
      <c r="GR798"/>
      <c r="GS798"/>
      <c r="GT798"/>
      <c r="GU798"/>
      <c r="GV798"/>
      <c r="GW798"/>
      <c r="GX798"/>
      <c r="GY798"/>
      <c r="GZ798"/>
      <c r="HA798"/>
      <c r="HB798"/>
      <c r="HC798"/>
      <c r="HD798"/>
      <c r="HE798"/>
      <c r="HF798"/>
      <c r="HG798"/>
      <c r="HH798"/>
      <c r="HI798"/>
      <c r="HJ798"/>
      <c r="HK798"/>
      <c r="HL798"/>
      <c r="HM798"/>
      <c r="HN798"/>
      <c r="HO798"/>
      <c r="HP798"/>
      <c r="HQ798"/>
      <c r="HR798"/>
      <c r="HS798"/>
      <c r="HT798"/>
      <c r="HU798"/>
      <c r="HV798"/>
      <c r="HW798"/>
      <c r="HX798"/>
      <c r="HY798"/>
      <c r="HZ798"/>
      <c r="IA798"/>
      <c r="IB798"/>
      <c r="IC798"/>
      <c r="ID798"/>
      <c r="IE798"/>
      <c r="IF798"/>
      <c r="IG798"/>
      <c r="IH798"/>
      <c r="II798"/>
      <c r="IJ798"/>
      <c r="IK798"/>
      <c r="IL798"/>
      <c r="IM798"/>
      <c r="IN798"/>
      <c r="IO798"/>
      <c r="IP798"/>
      <c r="IQ798"/>
      <c r="IR798"/>
      <c r="IS798"/>
      <c r="IT798"/>
      <c r="IU798"/>
      <c r="IV798"/>
    </row>
    <row r="799" spans="1:256" s="5" customFormat="1" hidden="1" outlineLevel="2" x14ac:dyDescent="0.2">
      <c r="A799" s="18"/>
      <c r="B799" s="18"/>
      <c r="C799" s="36"/>
      <c r="D799" s="485"/>
      <c r="E799" s="283">
        <v>6</v>
      </c>
      <c r="F799" s="38"/>
      <c r="G799" s="306"/>
      <c r="H799" s="308"/>
      <c r="I799" s="308"/>
      <c r="J799" s="308"/>
      <c r="K799" s="308"/>
      <c r="L799" s="307"/>
      <c r="M799" s="164">
        <f>IF(A25taxstdlife="n/a","n/a",IF(M$3&gt;(A25taxstdlife+$E799),((Input!$L$167+Input!$L$133)*$L$7)-SUM($L799:L799),((Input!$L$167+Input!$L$133)*$L$7)/A25taxstdlife))</f>
        <v>0</v>
      </c>
      <c r="N799" s="164">
        <f>IF(A25taxstdlife="n/a","n/a",IF(N$3&gt;(A25taxstdlife+$E799),((Input!$L$167+Input!$L$133)*$L$7)-SUM($L799:M799),((Input!$L$167+Input!$L$133)*$L$7)/A25taxstdlife))</f>
        <v>0</v>
      </c>
      <c r="O799" s="164">
        <f>IF(A25taxstdlife="n/a","n/a",IF(O$3&gt;(A25taxstdlife+$E799),((Input!$L$167+Input!$L$133)*$L$7)-SUM($L799:N799),((Input!$L$167+Input!$L$133)*$L$7)/A25taxstdlife))</f>
        <v>0</v>
      </c>
      <c r="P799" s="164">
        <f>IF(A25taxstdlife="n/a","n/a",IF(P$3&gt;(A25taxstdlife+$E799),((Input!$L$167+Input!$L$133)*$L$7)-SUM($L799:O799),((Input!$L$167+Input!$L$133)*$L$7)/A25taxstdlife))</f>
        <v>0</v>
      </c>
      <c r="Q799" s="164">
        <f>IF(A25taxstdlife="n/a","n/a",IF(Q$3&gt;(A25taxstdlife+$E799),((Input!$L$167+Input!$L$133)*$L$7)-SUM($L799:P799),((Input!$L$167+Input!$L$133)*$L$7)/A25taxstdlife))</f>
        <v>0</v>
      </c>
      <c r="R799" s="164">
        <f>IF(A25taxstdlife="n/a","n/a",IF(R$3&gt;(A25taxstdlife+$E799),((Input!$L$167+Input!$L$133)*$L$7)-SUM($L799:Q799),((Input!$L$167+Input!$L$133)*$L$7)/A25taxstdlife))</f>
        <v>0</v>
      </c>
      <c r="S799" s="164">
        <f>IF(A25taxstdlife="n/a","n/a",IF(S$3&gt;(A25taxstdlife+$E799),((Input!$L$167+Input!$L$133)*$L$7)-SUM($L799:R799),((Input!$L$167+Input!$L$133)*$L$7)/A25taxstdlife))</f>
        <v>0</v>
      </c>
      <c r="T799" s="164">
        <f>IF(A25taxstdlife="n/a","n/a",IF(T$3&gt;(A25taxstdlife+$E799),((Input!$L$167+Input!$L$133)*$L$7)-SUM($L799:S799),((Input!$L$167+Input!$L$133)*$L$7)/A25taxstdlife))</f>
        <v>0</v>
      </c>
      <c r="U799" s="164">
        <f>IF(A25taxstdlife="n/a","n/a",IF(U$3&gt;(A25taxstdlife+$E799),((Input!$L$167+Input!$L$133)*$L$7)-SUM($L799:T799),((Input!$L$167+Input!$L$133)*$L$7)/A25taxstdlife))</f>
        <v>0</v>
      </c>
      <c r="V799" s="164">
        <f>IF(A25taxstdlife="n/a","n/a",IF(V$3&gt;(A25taxstdlife+$E799),((Input!$L$167+Input!$L$133)*$L$7)-SUM($L799:U799),((Input!$L$167+Input!$L$133)*$L$7)/A25taxstdlife))</f>
        <v>0</v>
      </c>
      <c r="W799" s="164">
        <f>IF(A25taxstdlife="n/a","n/a",IF(W$3&gt;(A25taxstdlife+$E799),((Input!$L$167+Input!$L$133)*$L$7)-SUM($L799:V799),((Input!$L$167+Input!$L$133)*$L$7)/A25taxstdlife))</f>
        <v>0</v>
      </c>
      <c r="X799" s="164">
        <f>IF(A25taxstdlife="n/a","n/a",IF(X$3&gt;(A25taxstdlife+$E799),((Input!$L$167+Input!$L$133)*$L$7)-SUM($L799:W799),((Input!$L$167+Input!$L$133)*$L$7)/A25taxstdlife))</f>
        <v>0</v>
      </c>
      <c r="Y799" s="164">
        <f>IF(A25taxstdlife="n/a","n/a",IF(Y$3&gt;(A25taxstdlife+$E799),((Input!$L$167+Input!$L$133)*$L$7)-SUM($L799:X799),((Input!$L$167+Input!$L$133)*$L$7)/A25taxstdlife))</f>
        <v>0</v>
      </c>
      <c r="Z799" s="164">
        <f>IF(A25taxstdlife="n/a","n/a",IF(Z$3&gt;(A25taxstdlife+$E799),((Input!$L$167+Input!$L$133)*$L$7)-SUM($L799:Y799),((Input!$L$167+Input!$L$133)*$L$7)/A25taxstdlife))</f>
        <v>0</v>
      </c>
      <c r="AA799" s="164">
        <f>IF(A25taxstdlife="n/a","n/a",IF(AA$3&gt;(A25taxstdlife+$E799),((Input!$L$167+Input!$L$133)*$L$7)-SUM($L799:Z799),((Input!$L$167+Input!$L$133)*$L$7)/A25taxstdlife))</f>
        <v>0</v>
      </c>
      <c r="AB799" s="164">
        <f>IF(A25taxstdlife="n/a","n/a",IF(AB$3&gt;(A25taxstdlife+$E799),((Input!$L$167+Input!$L$133)*$L$7)-SUM($L799:AA799),((Input!$L$167+Input!$L$133)*$L$7)/A25taxstdlife))</f>
        <v>0</v>
      </c>
      <c r="AC799" s="164">
        <f>IF(A25taxstdlife="n/a","n/a",IF(AC$3&gt;(A25taxstdlife+$E799),((Input!$L$167+Input!$L$133)*$L$7)-SUM($L799:AB799),((Input!$L$167+Input!$L$133)*$L$7)/A25taxstdlife))</f>
        <v>0</v>
      </c>
      <c r="AD799" s="164">
        <f>IF(A25taxstdlife="n/a","n/a",IF(AD$3&gt;(A25taxstdlife+$E799),((Input!$L$167+Input!$L$133)*$L$7)-SUM($L799:AC799),((Input!$L$167+Input!$L$133)*$L$7)/A25taxstdlife))</f>
        <v>0</v>
      </c>
      <c r="AE799" s="164">
        <f>IF(A25taxstdlife="n/a","n/a",IF(AE$3&gt;(A25taxstdlife+$E799),((Input!$L$167+Input!$L$133)*$L$7)-SUM($L799:AD799),((Input!$L$167+Input!$L$133)*$L$7)/A25taxstdlife))</f>
        <v>0</v>
      </c>
      <c r="AF799" s="164">
        <f>IF(A25taxstdlife="n/a","n/a",IF(AF$3&gt;(A25taxstdlife+$E799),((Input!$L$167+Input!$L$133)*$L$7)-SUM($L799:AE799),((Input!$L$167+Input!$L$133)*$L$7)/A25taxstdlife))</f>
        <v>0</v>
      </c>
      <c r="AG799" s="164">
        <f>IF(A25taxstdlife="n/a","n/a",IF(AG$3&gt;(A25taxstdlife+$E799),((Input!$L$167+Input!$L$133)*$L$7)-SUM($L799:AF799),((Input!$L$167+Input!$L$133)*$L$7)/A25taxstdlife))</f>
        <v>0</v>
      </c>
      <c r="AH799" s="164">
        <f>IF(A25taxstdlife="n/a","n/a",IF(AH$3&gt;(A25taxstdlife+$E799),((Input!$L$167+Input!$L$133)*$L$7)-SUM($L799:AG799),((Input!$L$167+Input!$L$133)*$L$7)/A25taxstdlife))</f>
        <v>0</v>
      </c>
      <c r="AI799" s="164">
        <f>IF(A25taxstdlife="n/a","n/a",IF(AI$3&gt;(A25taxstdlife+$E799),((Input!$L$167+Input!$L$133)*$L$7)-SUM($L799:AH799),((Input!$L$167+Input!$L$133)*$L$7)/A25taxstdlife))</f>
        <v>0</v>
      </c>
      <c r="AJ799" s="164">
        <f>IF(A25taxstdlife="n/a","n/a",IF(AJ$3&gt;(A25taxstdlife+$E799),((Input!$L$167+Input!$L$133)*$L$7)-SUM($L799:AI799),((Input!$L$167+Input!$L$133)*$L$7)/A25taxstdlife))</f>
        <v>0</v>
      </c>
      <c r="AK799" s="164">
        <f>IF(A25taxstdlife="n/a","n/a",IF(AK$3&gt;(A25taxstdlife+$E799),((Input!$L$167+Input!$L$133)*$L$7)-SUM($L799:AJ799),((Input!$L$167+Input!$L$133)*$L$7)/A25taxstdlife))</f>
        <v>0</v>
      </c>
      <c r="AL799" s="164">
        <f>IF(A25taxstdlife="n/a","n/a",IF(AL$3&gt;(A25taxstdlife+$E799),((Input!$L$167+Input!$L$133)*$L$7)-SUM($L799:AK799),((Input!$L$167+Input!$L$133)*$L$7)/A25taxstdlife))</f>
        <v>0</v>
      </c>
      <c r="AM799" s="164">
        <f>IF(A25taxstdlife="n/a","n/a",IF(AM$3&gt;(A25taxstdlife+$E799),((Input!$L$167+Input!$L$133)*$L$7)-SUM($L799:AL799),((Input!$L$167+Input!$L$133)*$L$7)/A25taxstdlife))</f>
        <v>0</v>
      </c>
      <c r="AN799" s="164">
        <f>IF(A25taxstdlife="n/a","n/a",IF(AN$3&gt;(A25taxstdlife+$E799),((Input!$L$167+Input!$L$133)*$L$7)-SUM($L799:AM799),((Input!$L$167+Input!$L$133)*$L$7)/A25taxstdlife))</f>
        <v>0</v>
      </c>
      <c r="AO799" s="164">
        <f>IF(A25taxstdlife="n/a","n/a",IF(AO$3&gt;(A25taxstdlife+$E799),((Input!$L$167+Input!$L$133)*$L$7)-SUM($L799:AN799),((Input!$L$167+Input!$L$133)*$L$7)/A25taxstdlife))</f>
        <v>0</v>
      </c>
      <c r="AP799" s="164">
        <f>IF(A25taxstdlife="n/a","n/a",IF(AP$3&gt;(A25taxstdlife+$E799),((Input!$L$167+Input!$L$133)*$L$7)-SUM($L799:AO799),((Input!$L$167+Input!$L$133)*$L$7)/A25taxstdlife))</f>
        <v>0</v>
      </c>
      <c r="AQ799" s="164">
        <f>IF(A25taxstdlife="n/a","n/a",IF(AQ$3&gt;(A25taxstdlife+$E799),((Input!$L$167+Input!$L$133)*$L$7)-SUM($L799:AP799),((Input!$L$167+Input!$L$133)*$L$7)/A25taxstdlife))</f>
        <v>0</v>
      </c>
      <c r="AR799" s="164">
        <f>IF(A25taxstdlife="n/a","n/a",IF(AR$3&gt;(A25taxstdlife+$E799),((Input!$L$167+Input!$L$133)*$L$7)-SUM($L799:AQ799),((Input!$L$167+Input!$L$133)*$L$7)/A25taxstdlife))</f>
        <v>0</v>
      </c>
      <c r="AS799" s="164">
        <f>IF(A25taxstdlife="n/a","n/a",IF(AS$3&gt;(A25taxstdlife+$E799),((Input!$L$167+Input!$L$133)*$L$7)-SUM($L799:AR799),((Input!$L$167+Input!$L$133)*$L$7)/A25taxstdlife))</f>
        <v>0</v>
      </c>
      <c r="AT799" s="164">
        <f>IF(A25taxstdlife="n/a","n/a",IF(AT$3&gt;(A25taxstdlife+$E799),((Input!$L$167+Input!$L$133)*$L$7)-SUM($L799:AS799),((Input!$L$167+Input!$L$133)*$L$7)/A25taxstdlife))</f>
        <v>0</v>
      </c>
      <c r="AU799" s="164">
        <f>IF(A25taxstdlife="n/a","n/a",IF(AU$3&gt;(A25taxstdlife+$E799),((Input!$L$167+Input!$L$133)*$L$7)-SUM($L799:AT799),((Input!$L$167+Input!$L$133)*$L$7)/A25taxstdlife))</f>
        <v>0</v>
      </c>
      <c r="AV799" s="164">
        <f>IF(A25taxstdlife="n/a","n/a",IF(AV$3&gt;(A25taxstdlife+$E799),((Input!$L$167+Input!$L$133)*$L$7)-SUM($L799:AU799),((Input!$L$167+Input!$L$133)*$L$7)/A25taxstdlife))</f>
        <v>0</v>
      </c>
      <c r="AW799" s="164">
        <f>IF(A25taxstdlife="n/a","n/a",IF(AW$3&gt;(A25taxstdlife+$E799),((Input!$L$167+Input!$L$133)*$L$7)-SUM($L799:AV799),((Input!$L$167+Input!$L$133)*$L$7)/A25taxstdlife))</f>
        <v>0</v>
      </c>
      <c r="AX799" s="164">
        <f>IF(A25taxstdlife="n/a","n/a",IF(AX$3&gt;(A25taxstdlife+$E799),((Input!$L$167+Input!$L$133)*$L$7)-SUM($L799:AW799),((Input!$L$167+Input!$L$133)*$L$7)/A25taxstdlife))</f>
        <v>0</v>
      </c>
      <c r="AY799" s="164">
        <f>IF(A25taxstdlife="n/a","n/a",IF(AY$3&gt;(A25taxstdlife+$E799),((Input!$L$167+Input!$L$133)*$L$7)-SUM($L799:AX799),((Input!$L$167+Input!$L$133)*$L$7)/A25taxstdlife))</f>
        <v>0</v>
      </c>
      <c r="AZ799" s="164">
        <f>IF(A25taxstdlife="n/a","n/a",IF(AZ$3&gt;(A25taxstdlife+$E799),((Input!$L$167+Input!$L$133)*$L$7)-SUM($L799:AY799),((Input!$L$167+Input!$L$133)*$L$7)/A25taxstdlife))</f>
        <v>0</v>
      </c>
      <c r="BA799" s="164">
        <f>IF(A25taxstdlife="n/a","n/a",IF(BA$3&gt;(A25taxstdlife+$E799),((Input!$L$167+Input!$L$133)*$L$7)-SUM($L799:AZ799),((Input!$L$167+Input!$L$133)*$L$7)/A25taxstdlife))</f>
        <v>0</v>
      </c>
      <c r="BB799" s="164">
        <f>IF(A25taxstdlife="n/a","n/a",IF(BB$3&gt;(A25taxstdlife+$E799),((Input!$L$167+Input!$L$133)*$L$7)-SUM($L799:BA799),((Input!$L$167+Input!$L$133)*$L$7)/A25taxstdlife))</f>
        <v>0</v>
      </c>
      <c r="BC799" s="164">
        <f>IF(A25taxstdlife="n/a","n/a",IF(BC$3&gt;(A25taxstdlife+$E799),((Input!$L$167+Input!$L$133)*$L$7)-SUM($L799:BB799),((Input!$L$167+Input!$L$133)*$L$7)/A25taxstdlife))</f>
        <v>0</v>
      </c>
      <c r="BD799" s="164">
        <f>IF(A25taxstdlife="n/a","n/a",IF(BD$3&gt;(A25taxstdlife+$E799),((Input!$L$167+Input!$L$133)*$L$7)-SUM($L799:BC799),((Input!$L$167+Input!$L$133)*$L$7)/A25taxstdlife))</f>
        <v>0</v>
      </c>
      <c r="BE799" s="164">
        <f>IF(A25taxstdlife="n/a","n/a",IF(BE$3&gt;(A25taxstdlife+$E799),((Input!$L$167+Input!$L$133)*$L$7)-SUM($L799:BD799),((Input!$L$167+Input!$L$133)*$L$7)/A25taxstdlife))</f>
        <v>0</v>
      </c>
      <c r="BF799" s="164">
        <f>IF(A25taxstdlife="n/a","n/a",IF(BF$3&gt;(A25taxstdlife+$E799),((Input!$L$167+Input!$L$133)*$L$7)-SUM($L799:BE799),((Input!$L$167+Input!$L$133)*$L$7)/A25taxstdlife))</f>
        <v>0</v>
      </c>
      <c r="BG799" s="164">
        <f>IF(A25taxstdlife="n/a","n/a",IF(BG$3&gt;(A25taxstdlife+$E799),((Input!$L$167+Input!$L$133)*$L$7)-SUM($L799:BF799),((Input!$L$167+Input!$L$133)*$L$7)/A25taxstdlife))</f>
        <v>0</v>
      </c>
      <c r="BH799" s="164">
        <f>IF(A25taxstdlife="n/a","n/a",IF(BH$3&gt;(A25taxstdlife+$E799),((Input!$L$167+Input!$L$133)*$L$7)-SUM($L799:BG799),((Input!$L$167+Input!$L$133)*$L$7)/A25taxstdlife))</f>
        <v>0</v>
      </c>
      <c r="BI799" s="164">
        <f>IF(A25taxstdlife="n/a","n/a",IF(BI$3&gt;(A25taxstdlife+$E799),((Input!$L$167+Input!$L$133)*$L$7)-SUM($L799:BH799),((Input!$L$167+Input!$L$133)*$L$7)/A25taxstdlife))</f>
        <v>0</v>
      </c>
      <c r="BJ799" s="18"/>
      <c r="BK799" s="18"/>
      <c r="BL799"/>
      <c r="BM799"/>
      <c r="BN799"/>
      <c r="BO799"/>
      <c r="BP799"/>
      <c r="BQ799"/>
      <c r="BR799"/>
      <c r="BS799"/>
      <c r="BT799"/>
      <c r="BU799"/>
      <c r="BV799"/>
      <c r="BW799"/>
      <c r="BX799"/>
      <c r="BY799"/>
      <c r="BZ799"/>
      <c r="CA799"/>
      <c r="CB799"/>
      <c r="CC799"/>
      <c r="CD799"/>
      <c r="CE799"/>
      <c r="CF799"/>
      <c r="CG799"/>
      <c r="CH799"/>
      <c r="CI799"/>
      <c r="CJ799"/>
      <c r="CK799"/>
      <c r="CL799"/>
      <c r="CM799"/>
      <c r="CN799"/>
      <c r="CO799"/>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c r="DU799"/>
      <c r="DV799"/>
      <c r="DW799"/>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c r="FC799"/>
      <c r="FD799"/>
      <c r="FE799"/>
      <c r="FF799"/>
      <c r="FG799"/>
      <c r="FH799"/>
      <c r="FI799"/>
      <c r="FJ799"/>
      <c r="FK799"/>
      <c r="FL799"/>
      <c r="FM799"/>
      <c r="FN799"/>
      <c r="FO799"/>
      <c r="FP799"/>
      <c r="FQ799"/>
      <c r="FR799"/>
      <c r="FS799"/>
      <c r="FT799"/>
      <c r="FU799"/>
      <c r="FV799"/>
      <c r="FW799"/>
      <c r="FX799"/>
      <c r="FY799"/>
      <c r="FZ799"/>
      <c r="GA799"/>
      <c r="GB799"/>
      <c r="GC799"/>
      <c r="GD799"/>
      <c r="GE799"/>
      <c r="GF799"/>
      <c r="GG799"/>
      <c r="GH799"/>
      <c r="GI799"/>
      <c r="GJ799"/>
      <c r="GK799"/>
      <c r="GL799"/>
      <c r="GM799"/>
      <c r="GN799"/>
      <c r="GO799"/>
      <c r="GP799"/>
      <c r="GQ799"/>
      <c r="GR799"/>
      <c r="GS799"/>
      <c r="GT799"/>
      <c r="GU799"/>
      <c r="GV799"/>
      <c r="GW799"/>
      <c r="GX799"/>
      <c r="GY799"/>
      <c r="GZ799"/>
      <c r="HA799"/>
      <c r="HB799"/>
      <c r="HC799"/>
      <c r="HD799"/>
      <c r="HE799"/>
      <c r="HF799"/>
      <c r="HG799"/>
      <c r="HH799"/>
      <c r="HI799"/>
      <c r="HJ799"/>
      <c r="HK799"/>
      <c r="HL799"/>
      <c r="HM799"/>
      <c r="HN799"/>
      <c r="HO799"/>
      <c r="HP799"/>
      <c r="HQ799"/>
      <c r="HR799"/>
      <c r="HS799"/>
      <c r="HT799"/>
      <c r="HU799"/>
      <c r="HV799"/>
      <c r="HW799"/>
      <c r="HX799"/>
      <c r="HY799"/>
      <c r="HZ799"/>
      <c r="IA799"/>
      <c r="IB799"/>
      <c r="IC799"/>
      <c r="ID799"/>
      <c r="IE799"/>
      <c r="IF799"/>
      <c r="IG799"/>
      <c r="IH799"/>
      <c r="II799"/>
      <c r="IJ799"/>
      <c r="IK799"/>
      <c r="IL799"/>
      <c r="IM799"/>
      <c r="IN799"/>
      <c r="IO799"/>
      <c r="IP799"/>
      <c r="IQ799"/>
      <c r="IR799"/>
      <c r="IS799"/>
      <c r="IT799"/>
      <c r="IU799"/>
      <c r="IV799"/>
    </row>
    <row r="800" spans="1:256" s="5" customFormat="1" hidden="1" outlineLevel="2" x14ac:dyDescent="0.2">
      <c r="A800" s="18"/>
      <c r="B800" s="18"/>
      <c r="C800" s="36"/>
      <c r="D800" s="485"/>
      <c r="E800" s="283">
        <v>7</v>
      </c>
      <c r="F800" s="38"/>
      <c r="G800" s="306"/>
      <c r="H800" s="308"/>
      <c r="I800" s="308"/>
      <c r="J800" s="308"/>
      <c r="K800" s="308"/>
      <c r="L800" s="308"/>
      <c r="M800" s="307"/>
      <c r="N800" s="164">
        <f>IF(A25taxstdlife="n/a","n/a",IF(N$3&gt;(A25taxstdlife+$E800),((Input!$M$167+Input!$M$133)*$M$7)-SUM($M800:M800),((Input!$M$167+Input!$M$133)*$M$7)/A25taxstdlife))</f>
        <v>0</v>
      </c>
      <c r="O800" s="164">
        <f>IF(A25taxstdlife="n/a","n/a",IF(O$3&gt;(A25taxstdlife+$E800),((Input!$M$167+Input!$M$133)*$M$7)-SUM($M800:N800),((Input!$M$167+Input!$M$133)*$M$7)/A25taxstdlife))</f>
        <v>0</v>
      </c>
      <c r="P800" s="164">
        <f>IF(A25taxstdlife="n/a","n/a",IF(P$3&gt;(A25taxstdlife+$E800),((Input!$M$167+Input!$M$133)*$M$7)-SUM($M800:O800),((Input!$M$167+Input!$M$133)*$M$7)/A25taxstdlife))</f>
        <v>0</v>
      </c>
      <c r="Q800" s="164">
        <f>IF(A25taxstdlife="n/a","n/a",IF(Q$3&gt;(A25taxstdlife+$E800),((Input!$M$167+Input!$M$133)*$M$7)-SUM($M800:P800),((Input!$M$167+Input!$M$133)*$M$7)/A25taxstdlife))</f>
        <v>0</v>
      </c>
      <c r="R800" s="164">
        <f>IF(A25taxstdlife="n/a","n/a",IF(R$3&gt;(A25taxstdlife+$E800),((Input!$M$167+Input!$M$133)*$M$7)-SUM($M800:Q800),((Input!$M$167+Input!$M$133)*$M$7)/A25taxstdlife))</f>
        <v>0</v>
      </c>
      <c r="S800" s="164">
        <f>IF(A25taxstdlife="n/a","n/a",IF(S$3&gt;(A25taxstdlife+$E800),((Input!$M$167+Input!$M$133)*$M$7)-SUM($M800:R800),((Input!$M$167+Input!$M$133)*$M$7)/A25taxstdlife))</f>
        <v>0</v>
      </c>
      <c r="T800" s="164">
        <f>IF(A25taxstdlife="n/a","n/a",IF(T$3&gt;(A25taxstdlife+$E800),((Input!$M$167+Input!$M$133)*$M$7)-SUM($M800:S800),((Input!$M$167+Input!$M$133)*$M$7)/A25taxstdlife))</f>
        <v>0</v>
      </c>
      <c r="U800" s="164">
        <f>IF(A25taxstdlife="n/a","n/a",IF(U$3&gt;(A25taxstdlife+$E800),((Input!$M$167+Input!$M$133)*$M$7)-SUM($M800:T800),((Input!$M$167+Input!$M$133)*$M$7)/A25taxstdlife))</f>
        <v>0</v>
      </c>
      <c r="V800" s="164">
        <f>IF(A25taxstdlife="n/a","n/a",IF(V$3&gt;(A25taxstdlife+$E800),((Input!$M$167+Input!$M$133)*$M$7)-SUM($M800:U800),((Input!$M$167+Input!$M$133)*$M$7)/A25taxstdlife))</f>
        <v>0</v>
      </c>
      <c r="W800" s="164">
        <f>IF(A25taxstdlife="n/a","n/a",IF(W$3&gt;(A25taxstdlife+$E800),((Input!$M$167+Input!$M$133)*$M$7)-SUM($M800:V800),((Input!$M$167+Input!$M$133)*$M$7)/A25taxstdlife))</f>
        <v>0</v>
      </c>
      <c r="X800" s="164">
        <f>IF(A25taxstdlife="n/a","n/a",IF(X$3&gt;(A25taxstdlife+$E800),((Input!$M$167+Input!$M$133)*$M$7)-SUM($M800:W800),((Input!$M$167+Input!$M$133)*$M$7)/A25taxstdlife))</f>
        <v>0</v>
      </c>
      <c r="Y800" s="164">
        <f>IF(A25taxstdlife="n/a","n/a",IF(Y$3&gt;(A25taxstdlife+$E800),((Input!$M$167+Input!$M$133)*$M$7)-SUM($M800:X800),((Input!$M$167+Input!$M$133)*$M$7)/A25taxstdlife))</f>
        <v>0</v>
      </c>
      <c r="Z800" s="164">
        <f>IF(A25taxstdlife="n/a","n/a",IF(Z$3&gt;(A25taxstdlife+$E800),((Input!$M$167+Input!$M$133)*$M$7)-SUM($M800:Y800),((Input!$M$167+Input!$M$133)*$M$7)/A25taxstdlife))</f>
        <v>0</v>
      </c>
      <c r="AA800" s="164">
        <f>IF(A25taxstdlife="n/a","n/a",IF(AA$3&gt;(A25taxstdlife+$E800),((Input!$M$167+Input!$M$133)*$M$7)-SUM($M800:Z800),((Input!$M$167+Input!$M$133)*$M$7)/A25taxstdlife))</f>
        <v>0</v>
      </c>
      <c r="AB800" s="164">
        <f>IF(A25taxstdlife="n/a","n/a",IF(AB$3&gt;(A25taxstdlife+$E800),((Input!$M$167+Input!$M$133)*$M$7)-SUM($M800:AA800),((Input!$M$167+Input!$M$133)*$M$7)/A25taxstdlife))</f>
        <v>0</v>
      </c>
      <c r="AC800" s="164">
        <f>IF(A25taxstdlife="n/a","n/a",IF(AC$3&gt;(A25taxstdlife+$E800),((Input!$M$167+Input!$M$133)*$M$7)-SUM($M800:AB800),((Input!$M$167+Input!$M$133)*$M$7)/A25taxstdlife))</f>
        <v>0</v>
      </c>
      <c r="AD800" s="164">
        <f>IF(A25taxstdlife="n/a","n/a",IF(AD$3&gt;(A25taxstdlife+$E800),((Input!$M$167+Input!$M$133)*$M$7)-SUM($M800:AC800),((Input!$M$167+Input!$M$133)*$M$7)/A25taxstdlife))</f>
        <v>0</v>
      </c>
      <c r="AE800" s="164">
        <f>IF(A25taxstdlife="n/a","n/a",IF(AE$3&gt;(A25taxstdlife+$E800),((Input!$M$167+Input!$M$133)*$M$7)-SUM($M800:AD800),((Input!$M$167+Input!$M$133)*$M$7)/A25taxstdlife))</f>
        <v>0</v>
      </c>
      <c r="AF800" s="164">
        <f>IF(A25taxstdlife="n/a","n/a",IF(AF$3&gt;(A25taxstdlife+$E800),((Input!$M$167+Input!$M$133)*$M$7)-SUM($M800:AE800),((Input!$M$167+Input!$M$133)*$M$7)/A25taxstdlife))</f>
        <v>0</v>
      </c>
      <c r="AG800" s="164">
        <f>IF(A25taxstdlife="n/a","n/a",IF(AG$3&gt;(A25taxstdlife+$E800),((Input!$M$167+Input!$M$133)*$M$7)-SUM($M800:AF800),((Input!$M$167+Input!$M$133)*$M$7)/A25taxstdlife))</f>
        <v>0</v>
      </c>
      <c r="AH800" s="164">
        <f>IF(A25taxstdlife="n/a","n/a",IF(AH$3&gt;(A25taxstdlife+$E800),((Input!$M$167+Input!$M$133)*$M$7)-SUM($M800:AG800),((Input!$M$167+Input!$M$133)*$M$7)/A25taxstdlife))</f>
        <v>0</v>
      </c>
      <c r="AI800" s="164">
        <f>IF(A25taxstdlife="n/a","n/a",IF(AI$3&gt;(A25taxstdlife+$E800),((Input!$M$167+Input!$M$133)*$M$7)-SUM($M800:AH800),((Input!$M$167+Input!$M$133)*$M$7)/A25taxstdlife))</f>
        <v>0</v>
      </c>
      <c r="AJ800" s="164">
        <f>IF(A25taxstdlife="n/a","n/a",IF(AJ$3&gt;(A25taxstdlife+$E800),((Input!$M$167+Input!$M$133)*$M$7)-SUM($M800:AI800),((Input!$M$167+Input!$M$133)*$M$7)/A25taxstdlife))</f>
        <v>0</v>
      </c>
      <c r="AK800" s="164">
        <f>IF(A25taxstdlife="n/a","n/a",IF(AK$3&gt;(A25taxstdlife+$E800),((Input!$M$167+Input!$M$133)*$M$7)-SUM($M800:AJ800),((Input!$M$167+Input!$M$133)*$M$7)/A25taxstdlife))</f>
        <v>0</v>
      </c>
      <c r="AL800" s="164">
        <f>IF(A25taxstdlife="n/a","n/a",IF(AL$3&gt;(A25taxstdlife+$E800),((Input!$M$167+Input!$M$133)*$M$7)-SUM($M800:AK800),((Input!$M$167+Input!$M$133)*$M$7)/A25taxstdlife))</f>
        <v>0</v>
      </c>
      <c r="AM800" s="164">
        <f>IF(A25taxstdlife="n/a","n/a",IF(AM$3&gt;(A25taxstdlife+$E800),((Input!$M$167+Input!$M$133)*$M$7)-SUM($M800:AL800),((Input!$M$167+Input!$M$133)*$M$7)/A25taxstdlife))</f>
        <v>0</v>
      </c>
      <c r="AN800" s="164">
        <f>IF(A25taxstdlife="n/a","n/a",IF(AN$3&gt;(A25taxstdlife+$E800),((Input!$M$167+Input!$M$133)*$M$7)-SUM($M800:AM800),((Input!$M$167+Input!$M$133)*$M$7)/A25taxstdlife))</f>
        <v>0</v>
      </c>
      <c r="AO800" s="164">
        <f>IF(A25taxstdlife="n/a","n/a",IF(AO$3&gt;(A25taxstdlife+$E800),((Input!$M$167+Input!$M$133)*$M$7)-SUM($M800:AN800),((Input!$M$167+Input!$M$133)*$M$7)/A25taxstdlife))</f>
        <v>0</v>
      </c>
      <c r="AP800" s="164">
        <f>IF(A25taxstdlife="n/a","n/a",IF(AP$3&gt;(A25taxstdlife+$E800),((Input!$M$167+Input!$M$133)*$M$7)-SUM($M800:AO800),((Input!$M$167+Input!$M$133)*$M$7)/A25taxstdlife))</f>
        <v>0</v>
      </c>
      <c r="AQ800" s="164">
        <f>IF(A25taxstdlife="n/a","n/a",IF(AQ$3&gt;(A25taxstdlife+$E800),((Input!$M$167+Input!$M$133)*$M$7)-SUM($M800:AP800),((Input!$M$167+Input!$M$133)*$M$7)/A25taxstdlife))</f>
        <v>0</v>
      </c>
      <c r="AR800" s="164">
        <f>IF(A25taxstdlife="n/a","n/a",IF(AR$3&gt;(A25taxstdlife+$E800),((Input!$M$167+Input!$M$133)*$M$7)-SUM($M800:AQ800),((Input!$M$167+Input!$M$133)*$M$7)/A25taxstdlife))</f>
        <v>0</v>
      </c>
      <c r="AS800" s="164">
        <f>IF(A25taxstdlife="n/a","n/a",IF(AS$3&gt;(A25taxstdlife+$E800),((Input!$M$167+Input!$M$133)*$M$7)-SUM($M800:AR800),((Input!$M$167+Input!$M$133)*$M$7)/A25taxstdlife))</f>
        <v>0</v>
      </c>
      <c r="AT800" s="164">
        <f>IF(A25taxstdlife="n/a","n/a",IF(AT$3&gt;(A25taxstdlife+$E800),((Input!$M$167+Input!$M$133)*$M$7)-SUM($M800:AS800),((Input!$M$167+Input!$M$133)*$M$7)/A25taxstdlife))</f>
        <v>0</v>
      </c>
      <c r="AU800" s="164">
        <f>IF(A25taxstdlife="n/a","n/a",IF(AU$3&gt;(A25taxstdlife+$E800),((Input!$M$167+Input!$M$133)*$M$7)-SUM($M800:AT800),((Input!$M$167+Input!$M$133)*$M$7)/A25taxstdlife))</f>
        <v>0</v>
      </c>
      <c r="AV800" s="164">
        <f>IF(A25taxstdlife="n/a","n/a",IF(AV$3&gt;(A25taxstdlife+$E800),((Input!$M$167+Input!$M$133)*$M$7)-SUM($M800:AU800),((Input!$M$167+Input!$M$133)*$M$7)/A25taxstdlife))</f>
        <v>0</v>
      </c>
      <c r="AW800" s="164">
        <f>IF(A25taxstdlife="n/a","n/a",IF(AW$3&gt;(A25taxstdlife+$E800),((Input!$M$167+Input!$M$133)*$M$7)-SUM($M800:AV800),((Input!$M$167+Input!$M$133)*$M$7)/A25taxstdlife))</f>
        <v>0</v>
      </c>
      <c r="AX800" s="164">
        <f>IF(A25taxstdlife="n/a","n/a",IF(AX$3&gt;(A25taxstdlife+$E800),((Input!$M$167+Input!$M$133)*$M$7)-SUM($M800:AW800),((Input!$M$167+Input!$M$133)*$M$7)/A25taxstdlife))</f>
        <v>0</v>
      </c>
      <c r="AY800" s="164">
        <f>IF(A25taxstdlife="n/a","n/a",IF(AY$3&gt;(A25taxstdlife+$E800),((Input!$M$167+Input!$M$133)*$M$7)-SUM($M800:AX800),((Input!$M$167+Input!$M$133)*$M$7)/A25taxstdlife))</f>
        <v>0</v>
      </c>
      <c r="AZ800" s="164">
        <f>IF(A25taxstdlife="n/a","n/a",IF(AZ$3&gt;(A25taxstdlife+$E800),((Input!$M$167+Input!$M$133)*$M$7)-SUM($M800:AY800),((Input!$M$167+Input!$M$133)*$M$7)/A25taxstdlife))</f>
        <v>0</v>
      </c>
      <c r="BA800" s="164">
        <f>IF(A25taxstdlife="n/a","n/a",IF(BA$3&gt;(A25taxstdlife+$E800),((Input!$M$167+Input!$M$133)*$M$7)-SUM($M800:AZ800),((Input!$M$167+Input!$M$133)*$M$7)/A25taxstdlife))</f>
        <v>0</v>
      </c>
      <c r="BB800" s="164">
        <f>IF(A25taxstdlife="n/a","n/a",IF(BB$3&gt;(A25taxstdlife+$E800),((Input!$M$167+Input!$M$133)*$M$7)-SUM($M800:BA800),((Input!$M$167+Input!$M$133)*$M$7)/A25taxstdlife))</f>
        <v>0</v>
      </c>
      <c r="BC800" s="164">
        <f>IF(A25taxstdlife="n/a","n/a",IF(BC$3&gt;(A25taxstdlife+$E800),((Input!$M$167+Input!$M$133)*$M$7)-SUM($M800:BB800),((Input!$M$167+Input!$M$133)*$M$7)/A25taxstdlife))</f>
        <v>0</v>
      </c>
      <c r="BD800" s="164">
        <f>IF(A25taxstdlife="n/a","n/a",IF(BD$3&gt;(A25taxstdlife+$E800),((Input!$M$167+Input!$M$133)*$M$7)-SUM($M800:BC800),((Input!$M$167+Input!$M$133)*$M$7)/A25taxstdlife))</f>
        <v>0</v>
      </c>
      <c r="BE800" s="164">
        <f>IF(A25taxstdlife="n/a","n/a",IF(BE$3&gt;(A25taxstdlife+$E800),((Input!$M$167+Input!$M$133)*$M$7)-SUM($M800:BD800),((Input!$M$167+Input!$M$133)*$M$7)/A25taxstdlife))</f>
        <v>0</v>
      </c>
      <c r="BF800" s="164">
        <f>IF(A25taxstdlife="n/a","n/a",IF(BF$3&gt;(A25taxstdlife+$E800),((Input!$M$167+Input!$M$133)*$M$7)-SUM($M800:BE800),((Input!$M$167+Input!$M$133)*$M$7)/A25taxstdlife))</f>
        <v>0</v>
      </c>
      <c r="BG800" s="164">
        <f>IF(A25taxstdlife="n/a","n/a",IF(BG$3&gt;(A25taxstdlife+$E800),((Input!$M$167+Input!$M$133)*$M$7)-SUM($M800:BF800),((Input!$M$167+Input!$M$133)*$M$7)/A25taxstdlife))</f>
        <v>0</v>
      </c>
      <c r="BH800" s="164">
        <f>IF(A25taxstdlife="n/a","n/a",IF(BH$3&gt;(A25taxstdlife+$E800),((Input!$M$167+Input!$M$133)*$M$7)-SUM($M800:BG800),((Input!$M$167+Input!$M$133)*$M$7)/A25taxstdlife))</f>
        <v>0</v>
      </c>
      <c r="BI800" s="164">
        <f>IF(A25taxstdlife="n/a","n/a",IF(BI$3&gt;(A25taxstdlife+$E800),((Input!$M$167+Input!$M$133)*$M$7)-SUM($M800:BH800),((Input!$M$167+Input!$M$133)*$M$7)/A25taxstdlife))</f>
        <v>0</v>
      </c>
      <c r="BJ800" s="18"/>
      <c r="BK800" s="18"/>
      <c r="BL800"/>
      <c r="BM800"/>
      <c r="BN800"/>
      <c r="BO800"/>
      <c r="BP800"/>
      <c r="BQ800"/>
      <c r="BR800"/>
      <c r="BS800"/>
      <c r="BT800"/>
      <c r="BU800"/>
      <c r="BV800"/>
      <c r="BW800"/>
      <c r="BX800"/>
      <c r="BY800"/>
      <c r="BZ800"/>
      <c r="CA800"/>
      <c r="CB800"/>
      <c r="CC800"/>
      <c r="CD800"/>
      <c r="CE800"/>
      <c r="CF800"/>
      <c r="CG800"/>
      <c r="CH800"/>
      <c r="CI800"/>
      <c r="CJ800"/>
      <c r="CK800"/>
      <c r="CL800"/>
      <c r="CM800"/>
      <c r="CN800"/>
      <c r="CO80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c r="DU800"/>
      <c r="DV800"/>
      <c r="DW800"/>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c r="FC800"/>
      <c r="FD800"/>
      <c r="FE800"/>
      <c r="FF800"/>
      <c r="FG800"/>
      <c r="FH800"/>
      <c r="FI800"/>
      <c r="FJ800"/>
      <c r="FK800"/>
      <c r="FL800"/>
      <c r="FM800"/>
      <c r="FN800"/>
      <c r="FO800"/>
      <c r="FP800"/>
      <c r="FQ800"/>
      <c r="FR800"/>
      <c r="FS800"/>
      <c r="FT800"/>
      <c r="FU800"/>
      <c r="FV800"/>
      <c r="FW800"/>
      <c r="FX800"/>
      <c r="FY800"/>
      <c r="FZ800"/>
      <c r="GA800"/>
      <c r="GB800"/>
      <c r="GC800"/>
      <c r="GD800"/>
      <c r="GE800"/>
      <c r="GF800"/>
      <c r="GG800"/>
      <c r="GH800"/>
      <c r="GI800"/>
      <c r="GJ800"/>
      <c r="GK800"/>
      <c r="GL800"/>
      <c r="GM800"/>
      <c r="GN800"/>
      <c r="GO800"/>
      <c r="GP800"/>
      <c r="GQ800"/>
      <c r="GR800"/>
      <c r="GS800"/>
      <c r="GT800"/>
      <c r="GU800"/>
      <c r="GV800"/>
      <c r="GW800"/>
      <c r="GX800"/>
      <c r="GY800"/>
      <c r="GZ800"/>
      <c r="HA800"/>
      <c r="HB800"/>
      <c r="HC800"/>
      <c r="HD800"/>
      <c r="HE800"/>
      <c r="HF800"/>
      <c r="HG800"/>
      <c r="HH800"/>
      <c r="HI800"/>
      <c r="HJ800"/>
      <c r="HK800"/>
      <c r="HL800"/>
      <c r="HM800"/>
      <c r="HN800"/>
      <c r="HO800"/>
      <c r="HP800"/>
      <c r="HQ800"/>
      <c r="HR800"/>
      <c r="HS800"/>
      <c r="HT800"/>
      <c r="HU800"/>
      <c r="HV800"/>
      <c r="HW800"/>
      <c r="HX800"/>
      <c r="HY800"/>
      <c r="HZ800"/>
      <c r="IA800"/>
      <c r="IB800"/>
      <c r="IC800"/>
      <c r="ID800"/>
      <c r="IE800"/>
      <c r="IF800"/>
      <c r="IG800"/>
      <c r="IH800"/>
      <c r="II800"/>
      <c r="IJ800"/>
      <c r="IK800"/>
      <c r="IL800"/>
      <c r="IM800"/>
      <c r="IN800"/>
      <c r="IO800"/>
      <c r="IP800"/>
      <c r="IQ800"/>
      <c r="IR800"/>
      <c r="IS800"/>
      <c r="IT800"/>
      <c r="IU800"/>
      <c r="IV800"/>
    </row>
    <row r="801" spans="1:256" s="5" customFormat="1" hidden="1" outlineLevel="2" x14ac:dyDescent="0.2">
      <c r="A801" s="18"/>
      <c r="B801" s="18"/>
      <c r="C801" s="36"/>
      <c r="D801" s="485"/>
      <c r="E801" s="283">
        <v>8</v>
      </c>
      <c r="F801" s="38"/>
      <c r="G801" s="306"/>
      <c r="H801" s="308"/>
      <c r="I801" s="308"/>
      <c r="J801" s="308"/>
      <c r="K801" s="308"/>
      <c r="L801" s="308"/>
      <c r="M801" s="308"/>
      <c r="N801" s="307"/>
      <c r="O801" s="164">
        <f>IF(A25taxstdlife="n/a","n/a",IF(O$3&gt;(A25taxstdlife+$E801),((Input!$N$167+Input!$N$133)*$N$7)-SUM($N801:N801),((Input!$N$167+Input!$N$133)*$N$7)/A25taxstdlife))</f>
        <v>0</v>
      </c>
      <c r="P801" s="164">
        <f>IF(A25taxstdlife="n/a","n/a",IF(P$3&gt;(A25taxstdlife+$E801),((Input!$N$167+Input!$N$133)*$N$7)-SUM($N801:O801),((Input!$N$167+Input!$N$133)*$N$7)/A25taxstdlife))</f>
        <v>0</v>
      </c>
      <c r="Q801" s="164">
        <f>IF(A25taxstdlife="n/a","n/a",IF(Q$3&gt;(A25taxstdlife+$E801),((Input!$N$167+Input!$N$133)*$N$7)-SUM($N801:P801),((Input!$N$167+Input!$N$133)*$N$7)/A25taxstdlife))</f>
        <v>0</v>
      </c>
      <c r="R801" s="164">
        <f>IF(A25taxstdlife="n/a","n/a",IF(R$3&gt;(A25taxstdlife+$E801),((Input!$N$167+Input!$N$133)*$N$7)-SUM($N801:Q801),((Input!$N$167+Input!$N$133)*$N$7)/A25taxstdlife))</f>
        <v>0</v>
      </c>
      <c r="S801" s="164">
        <f>IF(A25taxstdlife="n/a","n/a",IF(S$3&gt;(A25taxstdlife+$E801),((Input!$N$167+Input!$N$133)*$N$7)-SUM($N801:R801),((Input!$N$167+Input!$N$133)*$N$7)/A25taxstdlife))</f>
        <v>0</v>
      </c>
      <c r="T801" s="164">
        <f>IF(A25taxstdlife="n/a","n/a",IF(T$3&gt;(A25taxstdlife+$E801),((Input!$N$167+Input!$N$133)*$N$7)-SUM($N801:S801),((Input!$N$167+Input!$N$133)*$N$7)/A25taxstdlife))</f>
        <v>0</v>
      </c>
      <c r="U801" s="164">
        <f>IF(A25taxstdlife="n/a","n/a",IF(U$3&gt;(A25taxstdlife+$E801),((Input!$N$167+Input!$N$133)*$N$7)-SUM($N801:T801),((Input!$N$167+Input!$N$133)*$N$7)/A25taxstdlife))</f>
        <v>0</v>
      </c>
      <c r="V801" s="164">
        <f>IF(A25taxstdlife="n/a","n/a",IF(V$3&gt;(A25taxstdlife+$E801),((Input!$N$167+Input!$N$133)*$N$7)-SUM($N801:U801),((Input!$N$167+Input!$N$133)*$N$7)/A25taxstdlife))</f>
        <v>0</v>
      </c>
      <c r="W801" s="164">
        <f>IF(A25taxstdlife="n/a","n/a",IF(W$3&gt;(A25taxstdlife+$E801),((Input!$N$167+Input!$N$133)*$N$7)-SUM($N801:V801),((Input!$N$167+Input!$N$133)*$N$7)/A25taxstdlife))</f>
        <v>0</v>
      </c>
      <c r="X801" s="164">
        <f>IF(A25taxstdlife="n/a","n/a",IF(X$3&gt;(A25taxstdlife+$E801),((Input!$N$167+Input!$N$133)*$N$7)-SUM($N801:W801),((Input!$N$167+Input!$N$133)*$N$7)/A25taxstdlife))</f>
        <v>0</v>
      </c>
      <c r="Y801" s="164">
        <f>IF(A25taxstdlife="n/a","n/a",IF(Y$3&gt;(A25taxstdlife+$E801),((Input!$N$167+Input!$N$133)*$N$7)-SUM($N801:X801),((Input!$N$167+Input!$N$133)*$N$7)/A25taxstdlife))</f>
        <v>0</v>
      </c>
      <c r="Z801" s="164">
        <f>IF(A25taxstdlife="n/a","n/a",IF(Z$3&gt;(A25taxstdlife+$E801),((Input!$N$167+Input!$N$133)*$N$7)-SUM($N801:Y801),((Input!$N$167+Input!$N$133)*$N$7)/A25taxstdlife))</f>
        <v>0</v>
      </c>
      <c r="AA801" s="164">
        <f>IF(A25taxstdlife="n/a","n/a",IF(AA$3&gt;(A25taxstdlife+$E801),((Input!$N$167+Input!$N$133)*$N$7)-SUM($N801:Z801),((Input!$N$167+Input!$N$133)*$N$7)/A25taxstdlife))</f>
        <v>0</v>
      </c>
      <c r="AB801" s="164">
        <f>IF(A25taxstdlife="n/a","n/a",IF(AB$3&gt;(A25taxstdlife+$E801),((Input!$N$167+Input!$N$133)*$N$7)-SUM($N801:AA801),((Input!$N$167+Input!$N$133)*$N$7)/A25taxstdlife))</f>
        <v>0</v>
      </c>
      <c r="AC801" s="164">
        <f>IF(A25taxstdlife="n/a","n/a",IF(AC$3&gt;(A25taxstdlife+$E801),((Input!$N$167+Input!$N$133)*$N$7)-SUM($N801:AB801),((Input!$N$167+Input!$N$133)*$N$7)/A25taxstdlife))</f>
        <v>0</v>
      </c>
      <c r="AD801" s="164">
        <f>IF(A25taxstdlife="n/a","n/a",IF(AD$3&gt;(A25taxstdlife+$E801),((Input!$N$167+Input!$N$133)*$N$7)-SUM($N801:AC801),((Input!$N$167+Input!$N$133)*$N$7)/A25taxstdlife))</f>
        <v>0</v>
      </c>
      <c r="AE801" s="164">
        <f>IF(A25taxstdlife="n/a","n/a",IF(AE$3&gt;(A25taxstdlife+$E801),((Input!$N$167+Input!$N$133)*$N$7)-SUM($N801:AD801),((Input!$N$167+Input!$N$133)*$N$7)/A25taxstdlife))</f>
        <v>0</v>
      </c>
      <c r="AF801" s="164">
        <f>IF(A25taxstdlife="n/a","n/a",IF(AF$3&gt;(A25taxstdlife+$E801),((Input!$N$167+Input!$N$133)*$N$7)-SUM($N801:AE801),((Input!$N$167+Input!$N$133)*$N$7)/A25taxstdlife))</f>
        <v>0</v>
      </c>
      <c r="AG801" s="164">
        <f>IF(A25taxstdlife="n/a","n/a",IF(AG$3&gt;(A25taxstdlife+$E801),((Input!$N$167+Input!$N$133)*$N$7)-SUM($N801:AF801),((Input!$N$167+Input!$N$133)*$N$7)/A25taxstdlife))</f>
        <v>0</v>
      </c>
      <c r="AH801" s="164">
        <f>IF(A25taxstdlife="n/a","n/a",IF(AH$3&gt;(A25taxstdlife+$E801),((Input!$N$167+Input!$N$133)*$N$7)-SUM($N801:AG801),((Input!$N$167+Input!$N$133)*$N$7)/A25taxstdlife))</f>
        <v>0</v>
      </c>
      <c r="AI801" s="164">
        <f>IF(A25taxstdlife="n/a","n/a",IF(AI$3&gt;(A25taxstdlife+$E801),((Input!$N$167+Input!$N$133)*$N$7)-SUM($N801:AH801),((Input!$N$167+Input!$N$133)*$N$7)/A25taxstdlife))</f>
        <v>0</v>
      </c>
      <c r="AJ801" s="164">
        <f>IF(A25taxstdlife="n/a","n/a",IF(AJ$3&gt;(A25taxstdlife+$E801),((Input!$N$167+Input!$N$133)*$N$7)-SUM($N801:AI801),((Input!$N$167+Input!$N$133)*$N$7)/A25taxstdlife))</f>
        <v>0</v>
      </c>
      <c r="AK801" s="164">
        <f>IF(A25taxstdlife="n/a","n/a",IF(AK$3&gt;(A25taxstdlife+$E801),((Input!$N$167+Input!$N$133)*$N$7)-SUM($N801:AJ801),((Input!$N$167+Input!$N$133)*$N$7)/A25taxstdlife))</f>
        <v>0</v>
      </c>
      <c r="AL801" s="164">
        <f>IF(A25taxstdlife="n/a","n/a",IF(AL$3&gt;(A25taxstdlife+$E801),((Input!$N$167+Input!$N$133)*$N$7)-SUM($N801:AK801),((Input!$N$167+Input!$N$133)*$N$7)/A25taxstdlife))</f>
        <v>0</v>
      </c>
      <c r="AM801" s="164">
        <f>IF(A25taxstdlife="n/a","n/a",IF(AM$3&gt;(A25taxstdlife+$E801),((Input!$N$167+Input!$N$133)*$N$7)-SUM($N801:AL801),((Input!$N$167+Input!$N$133)*$N$7)/A25taxstdlife))</f>
        <v>0</v>
      </c>
      <c r="AN801" s="164">
        <f>IF(A25taxstdlife="n/a","n/a",IF(AN$3&gt;(A25taxstdlife+$E801),((Input!$N$167+Input!$N$133)*$N$7)-SUM($N801:AM801),((Input!$N$167+Input!$N$133)*$N$7)/A25taxstdlife))</f>
        <v>0</v>
      </c>
      <c r="AO801" s="164">
        <f>IF(A25taxstdlife="n/a","n/a",IF(AO$3&gt;(A25taxstdlife+$E801),((Input!$N$167+Input!$N$133)*$N$7)-SUM($N801:AN801),((Input!$N$167+Input!$N$133)*$N$7)/A25taxstdlife))</f>
        <v>0</v>
      </c>
      <c r="AP801" s="164">
        <f>IF(A25taxstdlife="n/a","n/a",IF(AP$3&gt;(A25taxstdlife+$E801),((Input!$N$167+Input!$N$133)*$N$7)-SUM($N801:AO801),((Input!$N$167+Input!$N$133)*$N$7)/A25taxstdlife))</f>
        <v>0</v>
      </c>
      <c r="AQ801" s="164">
        <f>IF(A25taxstdlife="n/a","n/a",IF(AQ$3&gt;(A25taxstdlife+$E801),((Input!$N$167+Input!$N$133)*$N$7)-SUM($N801:AP801),((Input!$N$167+Input!$N$133)*$N$7)/A25taxstdlife))</f>
        <v>0</v>
      </c>
      <c r="AR801" s="164">
        <f>IF(A25taxstdlife="n/a","n/a",IF(AR$3&gt;(A25taxstdlife+$E801),((Input!$N$167+Input!$N$133)*$N$7)-SUM($N801:AQ801),((Input!$N$167+Input!$N$133)*$N$7)/A25taxstdlife))</f>
        <v>0</v>
      </c>
      <c r="AS801" s="164">
        <f>IF(A25taxstdlife="n/a","n/a",IF(AS$3&gt;(A25taxstdlife+$E801),((Input!$N$167+Input!$N$133)*$N$7)-SUM($N801:AR801),((Input!$N$167+Input!$N$133)*$N$7)/A25taxstdlife))</f>
        <v>0</v>
      </c>
      <c r="AT801" s="164">
        <f>IF(A25taxstdlife="n/a","n/a",IF(AT$3&gt;(A25taxstdlife+$E801),((Input!$N$167+Input!$N$133)*$N$7)-SUM($N801:AS801),((Input!$N$167+Input!$N$133)*$N$7)/A25taxstdlife))</f>
        <v>0</v>
      </c>
      <c r="AU801" s="164">
        <f>IF(A25taxstdlife="n/a","n/a",IF(AU$3&gt;(A25taxstdlife+$E801),((Input!$N$167+Input!$N$133)*$N$7)-SUM($N801:AT801),((Input!$N$167+Input!$N$133)*$N$7)/A25taxstdlife))</f>
        <v>0</v>
      </c>
      <c r="AV801" s="164">
        <f>IF(A25taxstdlife="n/a","n/a",IF(AV$3&gt;(A25taxstdlife+$E801),((Input!$N$167+Input!$N$133)*$N$7)-SUM($N801:AU801),((Input!$N$167+Input!$N$133)*$N$7)/A25taxstdlife))</f>
        <v>0</v>
      </c>
      <c r="AW801" s="164">
        <f>IF(A25taxstdlife="n/a","n/a",IF(AW$3&gt;(A25taxstdlife+$E801),((Input!$N$167+Input!$N$133)*$N$7)-SUM($N801:AV801),((Input!$N$167+Input!$N$133)*$N$7)/A25taxstdlife))</f>
        <v>0</v>
      </c>
      <c r="AX801" s="164">
        <f>IF(A25taxstdlife="n/a","n/a",IF(AX$3&gt;(A25taxstdlife+$E801),((Input!$N$167+Input!$N$133)*$N$7)-SUM($N801:AW801),((Input!$N$167+Input!$N$133)*$N$7)/A25taxstdlife))</f>
        <v>0</v>
      </c>
      <c r="AY801" s="164">
        <f>IF(A25taxstdlife="n/a","n/a",IF(AY$3&gt;(A25taxstdlife+$E801),((Input!$N$167+Input!$N$133)*$N$7)-SUM($N801:AX801),((Input!$N$167+Input!$N$133)*$N$7)/A25taxstdlife))</f>
        <v>0</v>
      </c>
      <c r="AZ801" s="164">
        <f>IF(A25taxstdlife="n/a","n/a",IF(AZ$3&gt;(A25taxstdlife+$E801),((Input!$N$167+Input!$N$133)*$N$7)-SUM($N801:AY801),((Input!$N$167+Input!$N$133)*$N$7)/A25taxstdlife))</f>
        <v>0</v>
      </c>
      <c r="BA801" s="164">
        <f>IF(A25taxstdlife="n/a","n/a",IF(BA$3&gt;(A25taxstdlife+$E801),((Input!$N$167+Input!$N$133)*$N$7)-SUM($N801:AZ801),((Input!$N$167+Input!$N$133)*$N$7)/A25taxstdlife))</f>
        <v>0</v>
      </c>
      <c r="BB801" s="164">
        <f>IF(A25taxstdlife="n/a","n/a",IF(BB$3&gt;(A25taxstdlife+$E801),((Input!$N$167+Input!$N$133)*$N$7)-SUM($N801:BA801),((Input!$N$167+Input!$N$133)*$N$7)/A25taxstdlife))</f>
        <v>0</v>
      </c>
      <c r="BC801" s="164">
        <f>IF(A25taxstdlife="n/a","n/a",IF(BC$3&gt;(A25taxstdlife+$E801),((Input!$N$167+Input!$N$133)*$N$7)-SUM($N801:BB801),((Input!$N$167+Input!$N$133)*$N$7)/A25taxstdlife))</f>
        <v>0</v>
      </c>
      <c r="BD801" s="164">
        <f>IF(A25taxstdlife="n/a","n/a",IF(BD$3&gt;(A25taxstdlife+$E801),((Input!$N$167+Input!$N$133)*$N$7)-SUM($N801:BC801),((Input!$N$167+Input!$N$133)*$N$7)/A25taxstdlife))</f>
        <v>0</v>
      </c>
      <c r="BE801" s="164">
        <f>IF(A25taxstdlife="n/a","n/a",IF(BE$3&gt;(A25taxstdlife+$E801),((Input!$N$167+Input!$N$133)*$N$7)-SUM($N801:BD801),((Input!$N$167+Input!$N$133)*$N$7)/A25taxstdlife))</f>
        <v>0</v>
      </c>
      <c r="BF801" s="164">
        <f>IF(A25taxstdlife="n/a","n/a",IF(BF$3&gt;(A25taxstdlife+$E801),((Input!$N$167+Input!$N$133)*$N$7)-SUM($N801:BE801),((Input!$N$167+Input!$N$133)*$N$7)/A25taxstdlife))</f>
        <v>0</v>
      </c>
      <c r="BG801" s="164">
        <f>IF(A25taxstdlife="n/a","n/a",IF(BG$3&gt;(A25taxstdlife+$E801),((Input!$N$167+Input!$N$133)*$N$7)-SUM($N801:BF801),((Input!$N$167+Input!$N$133)*$N$7)/A25taxstdlife))</f>
        <v>0</v>
      </c>
      <c r="BH801" s="164">
        <f>IF(A25taxstdlife="n/a","n/a",IF(BH$3&gt;(A25taxstdlife+$E801),((Input!$N$167+Input!$N$133)*$N$7)-SUM($N801:BG801),((Input!$N$167+Input!$N$133)*$N$7)/A25taxstdlife))</f>
        <v>0</v>
      </c>
      <c r="BI801" s="164">
        <f>IF(A25taxstdlife="n/a","n/a",IF(BI$3&gt;(A25taxstdlife+$E801),((Input!$N$167+Input!$N$133)*$N$7)-SUM($N801:BH801),((Input!$N$167+Input!$N$133)*$N$7)/A25taxstdlife))</f>
        <v>0</v>
      </c>
      <c r="BJ801" s="18"/>
      <c r="BK801" s="18"/>
      <c r="BL801"/>
      <c r="BM801"/>
      <c r="BN801"/>
      <c r="BO801"/>
      <c r="BP801"/>
      <c r="BQ801"/>
      <c r="BR801"/>
      <c r="BS801"/>
      <c r="BT801"/>
      <c r="BU801"/>
      <c r="BV801"/>
      <c r="BW801"/>
      <c r="BX801"/>
      <c r="BY801"/>
      <c r="BZ801"/>
      <c r="CA801"/>
      <c r="CB801"/>
      <c r="CC801"/>
      <c r="CD801"/>
      <c r="CE801"/>
      <c r="CF801"/>
      <c r="CG801"/>
      <c r="CH801"/>
      <c r="CI801"/>
      <c r="CJ801"/>
      <c r="CK801"/>
      <c r="CL801"/>
      <c r="CM801"/>
      <c r="CN801"/>
      <c r="CO801"/>
      <c r="CP801"/>
      <c r="CQ801"/>
      <c r="CR801"/>
      <c r="CS801"/>
      <c r="CT801"/>
      <c r="CU801"/>
      <c r="CV801"/>
      <c r="CW801"/>
      <c r="CX801"/>
      <c r="CY801"/>
      <c r="CZ801"/>
      <c r="DA801"/>
      <c r="DB801"/>
      <c r="DC801"/>
      <c r="DD801"/>
      <c r="DE801"/>
      <c r="DF801"/>
      <c r="DG801"/>
      <c r="DH801"/>
      <c r="DI801"/>
      <c r="DJ801"/>
      <c r="DK801"/>
      <c r="DL801"/>
      <c r="DM801"/>
      <c r="DN801"/>
      <c r="DO801"/>
      <c r="DP801"/>
      <c r="DQ801"/>
      <c r="DR801"/>
      <c r="DS801"/>
      <c r="DT801"/>
      <c r="DU801"/>
      <c r="DV801"/>
      <c r="DW801"/>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c r="FC801"/>
      <c r="FD801"/>
      <c r="FE801"/>
      <c r="FF801"/>
      <c r="FG801"/>
      <c r="FH801"/>
      <c r="FI801"/>
      <c r="FJ801"/>
      <c r="FK801"/>
      <c r="FL801"/>
      <c r="FM801"/>
      <c r="FN801"/>
      <c r="FO801"/>
      <c r="FP801"/>
      <c r="FQ801"/>
      <c r="FR801"/>
      <c r="FS801"/>
      <c r="FT801"/>
      <c r="FU801"/>
      <c r="FV801"/>
      <c r="FW801"/>
      <c r="FX801"/>
      <c r="FY801"/>
      <c r="FZ801"/>
      <c r="GA801"/>
      <c r="GB801"/>
      <c r="GC801"/>
      <c r="GD801"/>
      <c r="GE801"/>
      <c r="GF801"/>
      <c r="GG801"/>
      <c r="GH801"/>
      <c r="GI801"/>
      <c r="GJ801"/>
      <c r="GK801"/>
      <c r="GL801"/>
      <c r="GM801"/>
      <c r="GN801"/>
      <c r="GO801"/>
      <c r="GP801"/>
      <c r="GQ801"/>
      <c r="GR801"/>
      <c r="GS801"/>
      <c r="GT801"/>
      <c r="GU801"/>
      <c r="GV801"/>
      <c r="GW801"/>
      <c r="GX801"/>
      <c r="GY801"/>
      <c r="GZ801"/>
      <c r="HA801"/>
      <c r="HB801"/>
      <c r="HC801"/>
      <c r="HD801"/>
      <c r="HE801"/>
      <c r="HF801"/>
      <c r="HG801"/>
      <c r="HH801"/>
      <c r="HI801"/>
      <c r="HJ801"/>
      <c r="HK801"/>
      <c r="HL801"/>
      <c r="HM801"/>
      <c r="HN801"/>
      <c r="HO801"/>
      <c r="HP801"/>
      <c r="HQ801"/>
      <c r="HR801"/>
      <c r="HS801"/>
      <c r="HT801"/>
      <c r="HU801"/>
      <c r="HV801"/>
      <c r="HW801"/>
      <c r="HX801"/>
      <c r="HY801"/>
      <c r="HZ801"/>
      <c r="IA801"/>
      <c r="IB801"/>
      <c r="IC801"/>
      <c r="ID801"/>
      <c r="IE801"/>
      <c r="IF801"/>
      <c r="IG801"/>
      <c r="IH801"/>
      <c r="II801"/>
      <c r="IJ801"/>
      <c r="IK801"/>
      <c r="IL801"/>
      <c r="IM801"/>
      <c r="IN801"/>
      <c r="IO801"/>
      <c r="IP801"/>
      <c r="IQ801"/>
      <c r="IR801"/>
      <c r="IS801"/>
      <c r="IT801"/>
      <c r="IU801"/>
      <c r="IV801"/>
    </row>
    <row r="802" spans="1:256" s="5" customFormat="1" hidden="1" outlineLevel="2" x14ac:dyDescent="0.2">
      <c r="A802" s="18"/>
      <c r="B802" s="18"/>
      <c r="C802" s="36"/>
      <c r="D802" s="485"/>
      <c r="E802" s="283">
        <v>9</v>
      </c>
      <c r="F802" s="38"/>
      <c r="G802" s="306"/>
      <c r="H802" s="308"/>
      <c r="I802" s="308"/>
      <c r="J802" s="308"/>
      <c r="K802" s="308"/>
      <c r="L802" s="308"/>
      <c r="M802" s="308"/>
      <c r="N802" s="308"/>
      <c r="O802" s="307"/>
      <c r="P802" s="164">
        <f>IF(A25taxstdlife="n/a","n/a",IF(P$3&gt;(A25taxstdlife+$E802),((Input!$O$167+Input!$O$133)*$O$7)-SUM($O802:O802),((Input!$O$167+Input!$O$133)*$O$7)/A25taxstdlife))</f>
        <v>0</v>
      </c>
      <c r="Q802" s="164">
        <f>IF(A25taxstdlife="n/a","n/a",IF(Q$3&gt;(A25taxstdlife+$E802),((Input!$O$167+Input!$O$133)*$O$7)-SUM($O802:P802),((Input!$O$167+Input!$O$133)*$O$7)/A25taxstdlife))</f>
        <v>0</v>
      </c>
      <c r="R802" s="164">
        <f>IF(A25taxstdlife="n/a","n/a",IF(R$3&gt;(A25taxstdlife+$E802),((Input!$O$167+Input!$O$133)*$O$7)-SUM($O802:Q802),((Input!$O$167+Input!$O$133)*$O$7)/A25taxstdlife))</f>
        <v>0</v>
      </c>
      <c r="S802" s="164">
        <f>IF(A25taxstdlife="n/a","n/a",IF(S$3&gt;(A25taxstdlife+$E802),((Input!$O$167+Input!$O$133)*$O$7)-SUM($O802:R802),((Input!$O$167+Input!$O$133)*$O$7)/A25taxstdlife))</f>
        <v>0</v>
      </c>
      <c r="T802" s="164">
        <f>IF(A25taxstdlife="n/a","n/a",IF(T$3&gt;(A25taxstdlife+$E802),((Input!$O$167+Input!$O$133)*$O$7)-SUM($O802:S802),((Input!$O$167+Input!$O$133)*$O$7)/A25taxstdlife))</f>
        <v>0</v>
      </c>
      <c r="U802" s="164">
        <f>IF(A25taxstdlife="n/a","n/a",IF(U$3&gt;(A25taxstdlife+$E802),((Input!$O$167+Input!$O$133)*$O$7)-SUM($O802:T802),((Input!$O$167+Input!$O$133)*$O$7)/A25taxstdlife))</f>
        <v>0</v>
      </c>
      <c r="V802" s="164">
        <f>IF(A25taxstdlife="n/a","n/a",IF(V$3&gt;(A25taxstdlife+$E802),((Input!$O$167+Input!$O$133)*$O$7)-SUM($O802:U802),((Input!$O$167+Input!$O$133)*$O$7)/A25taxstdlife))</f>
        <v>0</v>
      </c>
      <c r="W802" s="164">
        <f>IF(A25taxstdlife="n/a","n/a",IF(W$3&gt;(A25taxstdlife+$E802),((Input!$O$167+Input!$O$133)*$O$7)-SUM($O802:V802),((Input!$O$167+Input!$O$133)*$O$7)/A25taxstdlife))</f>
        <v>0</v>
      </c>
      <c r="X802" s="164">
        <f>IF(A25taxstdlife="n/a","n/a",IF(X$3&gt;(A25taxstdlife+$E802),((Input!$O$167+Input!$O$133)*$O$7)-SUM($O802:W802),((Input!$O$167+Input!$O$133)*$O$7)/A25taxstdlife))</f>
        <v>0</v>
      </c>
      <c r="Y802" s="164">
        <f>IF(A25taxstdlife="n/a","n/a",IF(Y$3&gt;(A25taxstdlife+$E802),((Input!$O$167+Input!$O$133)*$O$7)-SUM($O802:X802),((Input!$O$167+Input!$O$133)*$O$7)/A25taxstdlife))</f>
        <v>0</v>
      </c>
      <c r="Z802" s="164">
        <f>IF(A25taxstdlife="n/a","n/a",IF(Z$3&gt;(A25taxstdlife+$E802),((Input!$O$167+Input!$O$133)*$O$7)-SUM($O802:Y802),((Input!$O$167+Input!$O$133)*$O$7)/A25taxstdlife))</f>
        <v>0</v>
      </c>
      <c r="AA802" s="164">
        <f>IF(A25taxstdlife="n/a","n/a",IF(AA$3&gt;(A25taxstdlife+$E802),((Input!$O$167+Input!$O$133)*$O$7)-SUM($O802:Z802),((Input!$O$167+Input!$O$133)*$O$7)/A25taxstdlife))</f>
        <v>0</v>
      </c>
      <c r="AB802" s="164">
        <f>IF(A25taxstdlife="n/a","n/a",IF(AB$3&gt;(A25taxstdlife+$E802),((Input!$O$167+Input!$O$133)*$O$7)-SUM($O802:AA802),((Input!$O$167+Input!$O$133)*$O$7)/A25taxstdlife))</f>
        <v>0</v>
      </c>
      <c r="AC802" s="164">
        <f>IF(A25taxstdlife="n/a","n/a",IF(AC$3&gt;(A25taxstdlife+$E802),((Input!$O$167+Input!$O$133)*$O$7)-SUM($O802:AB802),((Input!$O$167+Input!$O$133)*$O$7)/A25taxstdlife))</f>
        <v>0</v>
      </c>
      <c r="AD802" s="164">
        <f>IF(A25taxstdlife="n/a","n/a",IF(AD$3&gt;(A25taxstdlife+$E802),((Input!$O$167+Input!$O$133)*$O$7)-SUM($O802:AC802),((Input!$O$167+Input!$O$133)*$O$7)/A25taxstdlife))</f>
        <v>0</v>
      </c>
      <c r="AE802" s="164">
        <f>IF(A25taxstdlife="n/a","n/a",IF(AE$3&gt;(A25taxstdlife+$E802),((Input!$O$167+Input!$O$133)*$O$7)-SUM($O802:AD802),((Input!$O$167+Input!$O$133)*$O$7)/A25taxstdlife))</f>
        <v>0</v>
      </c>
      <c r="AF802" s="164">
        <f>IF(A25taxstdlife="n/a","n/a",IF(AF$3&gt;(A25taxstdlife+$E802),((Input!$O$167+Input!$O$133)*$O$7)-SUM($O802:AE802),((Input!$O$167+Input!$O$133)*$O$7)/A25taxstdlife))</f>
        <v>0</v>
      </c>
      <c r="AG802" s="164">
        <f>IF(A25taxstdlife="n/a","n/a",IF(AG$3&gt;(A25taxstdlife+$E802),((Input!$O$167+Input!$O$133)*$O$7)-SUM($O802:AF802),((Input!$O$167+Input!$O$133)*$O$7)/A25taxstdlife))</f>
        <v>0</v>
      </c>
      <c r="AH802" s="164">
        <f>IF(A25taxstdlife="n/a","n/a",IF(AH$3&gt;(A25taxstdlife+$E802),((Input!$O$167+Input!$O$133)*$O$7)-SUM($O802:AG802),((Input!$O$167+Input!$O$133)*$O$7)/A25taxstdlife))</f>
        <v>0</v>
      </c>
      <c r="AI802" s="164">
        <f>IF(A25taxstdlife="n/a","n/a",IF(AI$3&gt;(A25taxstdlife+$E802),((Input!$O$167+Input!$O$133)*$O$7)-SUM($O802:AH802),((Input!$O$167+Input!$O$133)*$O$7)/A25taxstdlife))</f>
        <v>0</v>
      </c>
      <c r="AJ802" s="164">
        <f>IF(A25taxstdlife="n/a","n/a",IF(AJ$3&gt;(A25taxstdlife+$E802),((Input!$O$167+Input!$O$133)*$O$7)-SUM($O802:AI802),((Input!$O$167+Input!$O$133)*$O$7)/A25taxstdlife))</f>
        <v>0</v>
      </c>
      <c r="AK802" s="164">
        <f>IF(A25taxstdlife="n/a","n/a",IF(AK$3&gt;(A25taxstdlife+$E802),((Input!$O$167+Input!$O$133)*$O$7)-SUM($O802:AJ802),((Input!$O$167+Input!$O$133)*$O$7)/A25taxstdlife))</f>
        <v>0</v>
      </c>
      <c r="AL802" s="164">
        <f>IF(A25taxstdlife="n/a","n/a",IF(AL$3&gt;(A25taxstdlife+$E802),((Input!$O$167+Input!$O$133)*$O$7)-SUM($O802:AK802),((Input!$O$167+Input!$O$133)*$O$7)/A25taxstdlife))</f>
        <v>0</v>
      </c>
      <c r="AM802" s="164">
        <f>IF(A25taxstdlife="n/a","n/a",IF(AM$3&gt;(A25taxstdlife+$E802),((Input!$O$167+Input!$O$133)*$O$7)-SUM($O802:AL802),((Input!$O$167+Input!$O$133)*$O$7)/A25taxstdlife))</f>
        <v>0</v>
      </c>
      <c r="AN802" s="164">
        <f>IF(A25taxstdlife="n/a","n/a",IF(AN$3&gt;(A25taxstdlife+$E802),((Input!$O$167+Input!$O$133)*$O$7)-SUM($O802:AM802),((Input!$O$167+Input!$O$133)*$O$7)/A25taxstdlife))</f>
        <v>0</v>
      </c>
      <c r="AO802" s="164">
        <f>IF(A25taxstdlife="n/a","n/a",IF(AO$3&gt;(A25taxstdlife+$E802),((Input!$O$167+Input!$O$133)*$O$7)-SUM($O802:AN802),((Input!$O$167+Input!$O$133)*$O$7)/A25taxstdlife))</f>
        <v>0</v>
      </c>
      <c r="AP802" s="164">
        <f>IF(A25taxstdlife="n/a","n/a",IF(AP$3&gt;(A25taxstdlife+$E802),((Input!$O$167+Input!$O$133)*$O$7)-SUM($O802:AO802),((Input!$O$167+Input!$O$133)*$O$7)/A25taxstdlife))</f>
        <v>0</v>
      </c>
      <c r="AQ802" s="164">
        <f>IF(A25taxstdlife="n/a","n/a",IF(AQ$3&gt;(A25taxstdlife+$E802),((Input!$O$167+Input!$O$133)*$O$7)-SUM($O802:AP802),((Input!$O$167+Input!$O$133)*$O$7)/A25taxstdlife))</f>
        <v>0</v>
      </c>
      <c r="AR802" s="164">
        <f>IF(A25taxstdlife="n/a","n/a",IF(AR$3&gt;(A25taxstdlife+$E802),((Input!$O$167+Input!$O$133)*$O$7)-SUM($O802:AQ802),((Input!$O$167+Input!$O$133)*$O$7)/A25taxstdlife))</f>
        <v>0</v>
      </c>
      <c r="AS802" s="164">
        <f>IF(A25taxstdlife="n/a","n/a",IF(AS$3&gt;(A25taxstdlife+$E802),((Input!$O$167+Input!$O$133)*$O$7)-SUM($O802:AR802),((Input!$O$167+Input!$O$133)*$O$7)/A25taxstdlife))</f>
        <v>0</v>
      </c>
      <c r="AT802" s="164">
        <f>IF(A25taxstdlife="n/a","n/a",IF(AT$3&gt;(A25taxstdlife+$E802),((Input!$O$167+Input!$O$133)*$O$7)-SUM($O802:AS802),((Input!$O$167+Input!$O$133)*$O$7)/A25taxstdlife))</f>
        <v>0</v>
      </c>
      <c r="AU802" s="164">
        <f>IF(A25taxstdlife="n/a","n/a",IF(AU$3&gt;(A25taxstdlife+$E802),((Input!$O$167+Input!$O$133)*$O$7)-SUM($O802:AT802),((Input!$O$167+Input!$O$133)*$O$7)/A25taxstdlife))</f>
        <v>0</v>
      </c>
      <c r="AV802" s="164">
        <f>IF(A25taxstdlife="n/a","n/a",IF(AV$3&gt;(A25taxstdlife+$E802),((Input!$O$167+Input!$O$133)*$O$7)-SUM($O802:AU802),((Input!$O$167+Input!$O$133)*$O$7)/A25taxstdlife))</f>
        <v>0</v>
      </c>
      <c r="AW802" s="164">
        <f>IF(A25taxstdlife="n/a","n/a",IF(AW$3&gt;(A25taxstdlife+$E802),((Input!$O$167+Input!$O$133)*$O$7)-SUM($O802:AV802),((Input!$O$167+Input!$O$133)*$O$7)/A25taxstdlife))</f>
        <v>0</v>
      </c>
      <c r="AX802" s="164">
        <f>IF(A25taxstdlife="n/a","n/a",IF(AX$3&gt;(A25taxstdlife+$E802),((Input!$O$167+Input!$O$133)*$O$7)-SUM($O802:AW802),((Input!$O$167+Input!$O$133)*$O$7)/A25taxstdlife))</f>
        <v>0</v>
      </c>
      <c r="AY802" s="164">
        <f>IF(A25taxstdlife="n/a","n/a",IF(AY$3&gt;(A25taxstdlife+$E802),((Input!$O$167+Input!$O$133)*$O$7)-SUM($O802:AX802),((Input!$O$167+Input!$O$133)*$O$7)/A25taxstdlife))</f>
        <v>0</v>
      </c>
      <c r="AZ802" s="164">
        <f>IF(A25taxstdlife="n/a","n/a",IF(AZ$3&gt;(A25taxstdlife+$E802),((Input!$O$167+Input!$O$133)*$O$7)-SUM($O802:AY802),((Input!$O$167+Input!$O$133)*$O$7)/A25taxstdlife))</f>
        <v>0</v>
      </c>
      <c r="BA802" s="164">
        <f>IF(A25taxstdlife="n/a","n/a",IF(BA$3&gt;(A25taxstdlife+$E802),((Input!$O$167+Input!$O$133)*$O$7)-SUM($O802:AZ802),((Input!$O$167+Input!$O$133)*$O$7)/A25taxstdlife))</f>
        <v>0</v>
      </c>
      <c r="BB802" s="164">
        <f>IF(A25taxstdlife="n/a","n/a",IF(BB$3&gt;(A25taxstdlife+$E802),((Input!$O$167+Input!$O$133)*$O$7)-SUM($O802:BA802),((Input!$O$167+Input!$O$133)*$O$7)/A25taxstdlife))</f>
        <v>0</v>
      </c>
      <c r="BC802" s="164">
        <f>IF(A25taxstdlife="n/a","n/a",IF(BC$3&gt;(A25taxstdlife+$E802),((Input!$O$167+Input!$O$133)*$O$7)-SUM($O802:BB802),((Input!$O$167+Input!$O$133)*$O$7)/A25taxstdlife))</f>
        <v>0</v>
      </c>
      <c r="BD802" s="164">
        <f>IF(A25taxstdlife="n/a","n/a",IF(BD$3&gt;(A25taxstdlife+$E802),((Input!$O$167+Input!$O$133)*$O$7)-SUM($O802:BC802),((Input!$O$167+Input!$O$133)*$O$7)/A25taxstdlife))</f>
        <v>0</v>
      </c>
      <c r="BE802" s="164">
        <f>IF(A25taxstdlife="n/a","n/a",IF(BE$3&gt;(A25taxstdlife+$E802),((Input!$O$167+Input!$O$133)*$O$7)-SUM($O802:BD802),((Input!$O$167+Input!$O$133)*$O$7)/A25taxstdlife))</f>
        <v>0</v>
      </c>
      <c r="BF802" s="164">
        <f>IF(A25taxstdlife="n/a","n/a",IF(BF$3&gt;(A25taxstdlife+$E802),((Input!$O$167+Input!$O$133)*$O$7)-SUM($O802:BE802),((Input!$O$167+Input!$O$133)*$O$7)/A25taxstdlife))</f>
        <v>0</v>
      </c>
      <c r="BG802" s="164">
        <f>IF(A25taxstdlife="n/a","n/a",IF(BG$3&gt;(A25taxstdlife+$E802),((Input!$O$167+Input!$O$133)*$O$7)-SUM($O802:BF802),((Input!$O$167+Input!$O$133)*$O$7)/A25taxstdlife))</f>
        <v>0</v>
      </c>
      <c r="BH802" s="164">
        <f>IF(A25taxstdlife="n/a","n/a",IF(BH$3&gt;(A25taxstdlife+$E802),((Input!$O$167+Input!$O$133)*$O$7)-SUM($O802:BG802),((Input!$O$167+Input!$O$133)*$O$7)/A25taxstdlife))</f>
        <v>0</v>
      </c>
      <c r="BI802" s="164">
        <f>IF(A25taxstdlife="n/a","n/a",IF(BI$3&gt;(A25taxstdlife+$E802),((Input!$O$167+Input!$O$133)*$O$7)-SUM($O802:BH802),((Input!$O$167+Input!$O$133)*$O$7)/A25taxstdlife))</f>
        <v>0</v>
      </c>
      <c r="BJ802" s="18"/>
      <c r="BK802" s="18"/>
      <c r="BL802"/>
      <c r="BM802"/>
      <c r="BN802"/>
      <c r="BO802"/>
      <c r="BP802"/>
      <c r="BQ802"/>
      <c r="BR802"/>
      <c r="BS802"/>
      <c r="BT802"/>
      <c r="BU802"/>
      <c r="BV802"/>
      <c r="BW802"/>
      <c r="BX802"/>
      <c r="BY802"/>
      <c r="BZ802"/>
      <c r="CA802"/>
      <c r="CB802"/>
      <c r="CC802"/>
      <c r="CD802"/>
      <c r="CE802"/>
      <c r="CF802"/>
      <c r="CG802"/>
      <c r="CH802"/>
      <c r="CI802"/>
      <c r="CJ802"/>
      <c r="CK802"/>
      <c r="CL802"/>
      <c r="CM802"/>
      <c r="CN802"/>
      <c r="CO802"/>
      <c r="CP802"/>
      <c r="CQ802"/>
      <c r="CR802"/>
      <c r="CS802"/>
      <c r="CT802"/>
      <c r="CU802"/>
      <c r="CV802"/>
      <c r="CW802"/>
      <c r="CX802"/>
      <c r="CY802"/>
      <c r="CZ802"/>
      <c r="DA802"/>
      <c r="DB802"/>
      <c r="DC802"/>
      <c r="DD802"/>
      <c r="DE802"/>
      <c r="DF802"/>
      <c r="DG802"/>
      <c r="DH802"/>
      <c r="DI802"/>
      <c r="DJ802"/>
      <c r="DK802"/>
      <c r="DL802"/>
      <c r="DM802"/>
      <c r="DN802"/>
      <c r="DO802"/>
      <c r="DP802"/>
      <c r="DQ802"/>
      <c r="DR802"/>
      <c r="DS802"/>
      <c r="DT802"/>
      <c r="DU802"/>
      <c r="DV802"/>
      <c r="DW802"/>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c r="FC802"/>
      <c r="FD802"/>
      <c r="FE802"/>
      <c r="FF802"/>
      <c r="FG802"/>
      <c r="FH802"/>
      <c r="FI802"/>
      <c r="FJ802"/>
      <c r="FK802"/>
      <c r="FL802"/>
      <c r="FM802"/>
      <c r="FN802"/>
      <c r="FO802"/>
      <c r="FP802"/>
      <c r="FQ802"/>
      <c r="FR802"/>
      <c r="FS802"/>
      <c r="FT802"/>
      <c r="FU802"/>
      <c r="FV802"/>
      <c r="FW802"/>
      <c r="FX802"/>
      <c r="FY802"/>
      <c r="FZ802"/>
      <c r="GA802"/>
      <c r="GB802"/>
      <c r="GC802"/>
      <c r="GD802"/>
      <c r="GE802"/>
      <c r="GF802"/>
      <c r="GG802"/>
      <c r="GH802"/>
      <c r="GI802"/>
      <c r="GJ802"/>
      <c r="GK802"/>
      <c r="GL802"/>
      <c r="GM802"/>
      <c r="GN802"/>
      <c r="GO802"/>
      <c r="GP802"/>
      <c r="GQ802"/>
      <c r="GR802"/>
      <c r="GS802"/>
      <c r="GT802"/>
      <c r="GU802"/>
      <c r="GV802"/>
      <c r="GW802"/>
      <c r="GX802"/>
      <c r="GY802"/>
      <c r="GZ802"/>
      <c r="HA802"/>
      <c r="HB802"/>
      <c r="HC802"/>
      <c r="HD802"/>
      <c r="HE802"/>
      <c r="HF802"/>
      <c r="HG802"/>
      <c r="HH802"/>
      <c r="HI802"/>
      <c r="HJ802"/>
      <c r="HK802"/>
      <c r="HL802"/>
      <c r="HM802"/>
      <c r="HN802"/>
      <c r="HO802"/>
      <c r="HP802"/>
      <c r="HQ802"/>
      <c r="HR802"/>
      <c r="HS802"/>
      <c r="HT802"/>
      <c r="HU802"/>
      <c r="HV802"/>
      <c r="HW802"/>
      <c r="HX802"/>
      <c r="HY802"/>
      <c r="HZ802"/>
      <c r="IA802"/>
      <c r="IB802"/>
      <c r="IC802"/>
      <c r="ID802"/>
      <c r="IE802"/>
      <c r="IF802"/>
      <c r="IG802"/>
      <c r="IH802"/>
      <c r="II802"/>
      <c r="IJ802"/>
      <c r="IK802"/>
      <c r="IL802"/>
      <c r="IM802"/>
      <c r="IN802"/>
      <c r="IO802"/>
      <c r="IP802"/>
      <c r="IQ802"/>
      <c r="IR802"/>
      <c r="IS802"/>
      <c r="IT802"/>
      <c r="IU802"/>
      <c r="IV802"/>
    </row>
    <row r="803" spans="1:256" s="5" customFormat="1" hidden="1" outlineLevel="2" x14ac:dyDescent="0.2">
      <c r="A803" s="18"/>
      <c r="B803" s="18"/>
      <c r="C803" s="36"/>
      <c r="D803" s="485"/>
      <c r="E803" s="284">
        <v>10</v>
      </c>
      <c r="F803" s="38"/>
      <c r="G803" s="306"/>
      <c r="H803" s="308"/>
      <c r="I803" s="308"/>
      <c r="J803" s="308"/>
      <c r="K803" s="308"/>
      <c r="L803" s="308"/>
      <c r="M803" s="308"/>
      <c r="N803" s="308"/>
      <c r="O803" s="308"/>
      <c r="P803" s="307"/>
      <c r="Q803" s="164">
        <f>IF(A25taxstdlife="n/a","n/a",IF(Q$3&gt;(A25taxstdlife+$E803),((Input!$P$167+Input!$P$133)*$P$7)-SUM($P803:P803),((Input!$P$167+Input!$P$133)*$P$7)/A25taxstdlife))</f>
        <v>0</v>
      </c>
      <c r="R803" s="164">
        <f>IF(A25taxstdlife="n/a","n/a",IF(R$3&gt;(A25taxstdlife+$E803),((Input!$P$167+Input!$P$133)*$P$7)-SUM($P803:Q803),((Input!$P$167+Input!$P$133)*$P$7)/A25taxstdlife))</f>
        <v>0</v>
      </c>
      <c r="S803" s="164">
        <f>IF(A25taxstdlife="n/a","n/a",IF(S$3&gt;(A25taxstdlife+$E803),((Input!$P$167+Input!$P$133)*$P$7)-SUM($P803:R803),((Input!$P$167+Input!$P$133)*$P$7)/A25taxstdlife))</f>
        <v>0</v>
      </c>
      <c r="T803" s="164">
        <f>IF(A25taxstdlife="n/a","n/a",IF(T$3&gt;(A25taxstdlife+$E803),((Input!$P$167+Input!$P$133)*$P$7)-SUM($P803:S803),((Input!$P$167+Input!$P$133)*$P$7)/A25taxstdlife))</f>
        <v>0</v>
      </c>
      <c r="U803" s="164">
        <f>IF(A25taxstdlife="n/a","n/a",IF(U$3&gt;(A25taxstdlife+$E803),((Input!$P$167+Input!$P$133)*$P$7)-SUM($P803:T803),((Input!$P$167+Input!$P$133)*$P$7)/A25taxstdlife))</f>
        <v>0</v>
      </c>
      <c r="V803" s="164">
        <f>IF(A25taxstdlife="n/a","n/a",IF(V$3&gt;(A25taxstdlife+$E803),((Input!$P$167+Input!$P$133)*$P$7)-SUM($P803:U803),((Input!$P$167+Input!$P$133)*$P$7)/A25taxstdlife))</f>
        <v>0</v>
      </c>
      <c r="W803" s="164">
        <f>IF(A25taxstdlife="n/a","n/a",IF(W$3&gt;(A25taxstdlife+$E803),((Input!$P$167+Input!$P$133)*$P$7)-SUM($P803:V803),((Input!$P$167+Input!$P$133)*$P$7)/A25taxstdlife))</f>
        <v>0</v>
      </c>
      <c r="X803" s="164">
        <f>IF(A25taxstdlife="n/a","n/a",IF(X$3&gt;(A25taxstdlife+$E803),((Input!$P$167+Input!$P$133)*$P$7)-SUM($P803:W803),((Input!$P$167+Input!$P$133)*$P$7)/A25taxstdlife))</f>
        <v>0</v>
      </c>
      <c r="Y803" s="164">
        <f>IF(A25taxstdlife="n/a","n/a",IF(Y$3&gt;(A25taxstdlife+$E803),((Input!$P$167+Input!$P$133)*$P$7)-SUM($P803:X803),((Input!$P$167+Input!$P$133)*$P$7)/A25taxstdlife))</f>
        <v>0</v>
      </c>
      <c r="Z803" s="164">
        <f>IF(A25taxstdlife="n/a","n/a",IF(Z$3&gt;(A25taxstdlife+$E803),((Input!$P$167+Input!$P$133)*$P$7)-SUM($P803:Y803),((Input!$P$167+Input!$P$133)*$P$7)/A25taxstdlife))</f>
        <v>0</v>
      </c>
      <c r="AA803" s="164">
        <f>IF(A25taxstdlife="n/a","n/a",IF(AA$3&gt;(A25taxstdlife+$E803),((Input!$P$167+Input!$P$133)*$P$7)-SUM($P803:Z803),((Input!$P$167+Input!$P$133)*$P$7)/A25taxstdlife))</f>
        <v>0</v>
      </c>
      <c r="AB803" s="164">
        <f>IF(A25taxstdlife="n/a","n/a",IF(AB$3&gt;(A25taxstdlife+$E803),((Input!$P$167+Input!$P$133)*$P$7)-SUM($P803:AA803),((Input!$P$167+Input!$P$133)*$P$7)/A25taxstdlife))</f>
        <v>0</v>
      </c>
      <c r="AC803" s="164">
        <f>IF(A25taxstdlife="n/a","n/a",IF(AC$3&gt;(A25taxstdlife+$E803),((Input!$P$167+Input!$P$133)*$P$7)-SUM($P803:AB803),((Input!$P$167+Input!$P$133)*$P$7)/A25taxstdlife))</f>
        <v>0</v>
      </c>
      <c r="AD803" s="164">
        <f>IF(A25taxstdlife="n/a","n/a",IF(AD$3&gt;(A25taxstdlife+$E803),((Input!$P$167+Input!$P$133)*$P$7)-SUM($P803:AC803),((Input!$P$167+Input!$P$133)*$P$7)/A25taxstdlife))</f>
        <v>0</v>
      </c>
      <c r="AE803" s="164">
        <f>IF(A25taxstdlife="n/a","n/a",IF(AE$3&gt;(A25taxstdlife+$E803),((Input!$P$167+Input!$P$133)*$P$7)-SUM($P803:AD803),((Input!$P$167+Input!$P$133)*$P$7)/A25taxstdlife))</f>
        <v>0</v>
      </c>
      <c r="AF803" s="164">
        <f>IF(A25taxstdlife="n/a","n/a",IF(AF$3&gt;(A25taxstdlife+$E803),((Input!$P$167+Input!$P$133)*$P$7)-SUM($P803:AE803),((Input!$P$167+Input!$P$133)*$P$7)/A25taxstdlife))</f>
        <v>0</v>
      </c>
      <c r="AG803" s="164">
        <f>IF(A25taxstdlife="n/a","n/a",IF(AG$3&gt;(A25taxstdlife+$E803),((Input!$P$167+Input!$P$133)*$P$7)-SUM($P803:AF803),((Input!$P$167+Input!$P$133)*$P$7)/A25taxstdlife))</f>
        <v>0</v>
      </c>
      <c r="AH803" s="164">
        <f>IF(A25taxstdlife="n/a","n/a",IF(AH$3&gt;(A25taxstdlife+$E803),((Input!$P$167+Input!$P$133)*$P$7)-SUM($P803:AG803),((Input!$P$167+Input!$P$133)*$P$7)/A25taxstdlife))</f>
        <v>0</v>
      </c>
      <c r="AI803" s="164">
        <f>IF(A25taxstdlife="n/a","n/a",IF(AI$3&gt;(A25taxstdlife+$E803),((Input!$P$167+Input!$P$133)*$P$7)-SUM($P803:AH803),((Input!$P$167+Input!$P$133)*$P$7)/A25taxstdlife))</f>
        <v>0</v>
      </c>
      <c r="AJ803" s="164">
        <f>IF(A25taxstdlife="n/a","n/a",IF(AJ$3&gt;(A25taxstdlife+$E803),((Input!$P$167+Input!$P$133)*$P$7)-SUM($P803:AI803),((Input!$P$167+Input!$P$133)*$P$7)/A25taxstdlife))</f>
        <v>0</v>
      </c>
      <c r="AK803" s="164">
        <f>IF(A25taxstdlife="n/a","n/a",IF(AK$3&gt;(A25taxstdlife+$E803),((Input!$P$167+Input!$P$133)*$P$7)-SUM($P803:AJ803),((Input!$P$167+Input!$P$133)*$P$7)/A25taxstdlife))</f>
        <v>0</v>
      </c>
      <c r="AL803" s="164">
        <f>IF(A25taxstdlife="n/a","n/a",IF(AL$3&gt;(A25taxstdlife+$E803),((Input!$P$167+Input!$P$133)*$P$7)-SUM($P803:AK803),((Input!$P$167+Input!$P$133)*$P$7)/A25taxstdlife))</f>
        <v>0</v>
      </c>
      <c r="AM803" s="164">
        <f>IF(A25taxstdlife="n/a","n/a",IF(AM$3&gt;(A25taxstdlife+$E803),((Input!$P$167+Input!$P$133)*$P$7)-SUM($P803:AL803),((Input!$P$167+Input!$P$133)*$P$7)/A25taxstdlife))</f>
        <v>0</v>
      </c>
      <c r="AN803" s="164">
        <f>IF(A25taxstdlife="n/a","n/a",IF(AN$3&gt;(A25taxstdlife+$E803),((Input!$P$167+Input!$P$133)*$P$7)-SUM($P803:AM803),((Input!$P$167+Input!$P$133)*$P$7)/A25taxstdlife))</f>
        <v>0</v>
      </c>
      <c r="AO803" s="164">
        <f>IF(A25taxstdlife="n/a","n/a",IF(AO$3&gt;(A25taxstdlife+$E803),((Input!$P$167+Input!$P$133)*$P$7)-SUM($P803:AN803),((Input!$P$167+Input!$P$133)*$P$7)/A25taxstdlife))</f>
        <v>0</v>
      </c>
      <c r="AP803" s="164">
        <f>IF(A25taxstdlife="n/a","n/a",IF(AP$3&gt;(A25taxstdlife+$E803),((Input!$P$167+Input!$P$133)*$P$7)-SUM($P803:AO803),((Input!$P$167+Input!$P$133)*$P$7)/A25taxstdlife))</f>
        <v>0</v>
      </c>
      <c r="AQ803" s="164">
        <f>IF(A25taxstdlife="n/a","n/a",IF(AQ$3&gt;(A25taxstdlife+$E803),((Input!$P$167+Input!$P$133)*$P$7)-SUM($P803:AP803),((Input!$P$167+Input!$P$133)*$P$7)/A25taxstdlife))</f>
        <v>0</v>
      </c>
      <c r="AR803" s="164">
        <f>IF(A25taxstdlife="n/a","n/a",IF(AR$3&gt;(A25taxstdlife+$E803),((Input!$P$167+Input!$P$133)*$P$7)-SUM($P803:AQ803),((Input!$P$167+Input!$P$133)*$P$7)/A25taxstdlife))</f>
        <v>0</v>
      </c>
      <c r="AS803" s="164">
        <f>IF(A25taxstdlife="n/a","n/a",IF(AS$3&gt;(A25taxstdlife+$E803),((Input!$P$167+Input!$P$133)*$P$7)-SUM($P803:AR803),((Input!$P$167+Input!$P$133)*$P$7)/A25taxstdlife))</f>
        <v>0</v>
      </c>
      <c r="AT803" s="164">
        <f>IF(A25taxstdlife="n/a","n/a",IF(AT$3&gt;(A25taxstdlife+$E803),((Input!$P$167+Input!$P$133)*$P$7)-SUM($P803:AS803),((Input!$P$167+Input!$P$133)*$P$7)/A25taxstdlife))</f>
        <v>0</v>
      </c>
      <c r="AU803" s="164">
        <f>IF(A25taxstdlife="n/a","n/a",IF(AU$3&gt;(A25taxstdlife+$E803),((Input!$P$167+Input!$P$133)*$P$7)-SUM($P803:AT803),((Input!$P$167+Input!$P$133)*$P$7)/A25taxstdlife))</f>
        <v>0</v>
      </c>
      <c r="AV803" s="164">
        <f>IF(A25taxstdlife="n/a","n/a",IF(AV$3&gt;(A25taxstdlife+$E803),((Input!$P$167+Input!$P$133)*$P$7)-SUM($P803:AU803),((Input!$P$167+Input!$P$133)*$P$7)/A25taxstdlife))</f>
        <v>0</v>
      </c>
      <c r="AW803" s="164">
        <f>IF(A25taxstdlife="n/a","n/a",IF(AW$3&gt;(A25taxstdlife+$E803),((Input!$P$167+Input!$P$133)*$P$7)-SUM($P803:AV803),((Input!$P$167+Input!$P$133)*$P$7)/A25taxstdlife))</f>
        <v>0</v>
      </c>
      <c r="AX803" s="164">
        <f>IF(A25taxstdlife="n/a","n/a",IF(AX$3&gt;(A25taxstdlife+$E803),((Input!$P$167+Input!$P$133)*$P$7)-SUM($P803:AW803),((Input!$P$167+Input!$P$133)*$P$7)/A25taxstdlife))</f>
        <v>0</v>
      </c>
      <c r="AY803" s="164">
        <f>IF(A25taxstdlife="n/a","n/a",IF(AY$3&gt;(A25taxstdlife+$E803),((Input!$P$167+Input!$P$133)*$P$7)-SUM($P803:AX803),((Input!$P$167+Input!$P$133)*$P$7)/A25taxstdlife))</f>
        <v>0</v>
      </c>
      <c r="AZ803" s="164">
        <f>IF(A25taxstdlife="n/a","n/a",IF(AZ$3&gt;(A25taxstdlife+$E803),((Input!$P$167+Input!$P$133)*$P$7)-SUM($P803:AY803),((Input!$P$167+Input!$P$133)*$P$7)/A25taxstdlife))</f>
        <v>0</v>
      </c>
      <c r="BA803" s="164">
        <f>IF(A25taxstdlife="n/a","n/a",IF(BA$3&gt;(A25taxstdlife+$E803),((Input!$P$167+Input!$P$133)*$P$7)-SUM($P803:AZ803),((Input!$P$167+Input!$P$133)*$P$7)/A25taxstdlife))</f>
        <v>0</v>
      </c>
      <c r="BB803" s="164">
        <f>IF(A25taxstdlife="n/a","n/a",IF(BB$3&gt;(A25taxstdlife+$E803),((Input!$P$167+Input!$P$133)*$P$7)-SUM($P803:BA803),((Input!$P$167+Input!$P$133)*$P$7)/A25taxstdlife))</f>
        <v>0</v>
      </c>
      <c r="BC803" s="164">
        <f>IF(A25taxstdlife="n/a","n/a",IF(BC$3&gt;(A25taxstdlife+$E803),((Input!$P$167+Input!$P$133)*$P$7)-SUM($P803:BB803),((Input!$P$167+Input!$P$133)*$P$7)/A25taxstdlife))</f>
        <v>0</v>
      </c>
      <c r="BD803" s="164">
        <f>IF(A25taxstdlife="n/a","n/a",IF(BD$3&gt;(A25taxstdlife+$E803),((Input!$P$167+Input!$P$133)*$P$7)-SUM($P803:BC803),((Input!$P$167+Input!$P$133)*$P$7)/A25taxstdlife))</f>
        <v>0</v>
      </c>
      <c r="BE803" s="164">
        <f>IF(A25taxstdlife="n/a","n/a",IF(BE$3&gt;(A25taxstdlife+$E803),((Input!$P$167+Input!$P$133)*$P$7)-SUM($P803:BD803),((Input!$P$167+Input!$P$133)*$P$7)/A25taxstdlife))</f>
        <v>0</v>
      </c>
      <c r="BF803" s="164">
        <f>IF(A25taxstdlife="n/a","n/a",IF(BF$3&gt;(A25taxstdlife+$E803),((Input!$P$167+Input!$P$133)*$P$7)-SUM($P803:BE803),((Input!$P$167+Input!$P$133)*$P$7)/A25taxstdlife))</f>
        <v>0</v>
      </c>
      <c r="BG803" s="164">
        <f>IF(A25taxstdlife="n/a","n/a",IF(BG$3&gt;(A25taxstdlife+$E803),((Input!$P$167+Input!$P$133)*$P$7)-SUM($P803:BF803),((Input!$P$167+Input!$P$133)*$P$7)/A25taxstdlife))</f>
        <v>0</v>
      </c>
      <c r="BH803" s="164">
        <f>IF(A25taxstdlife="n/a","n/a",IF(BH$3&gt;(A25taxstdlife+$E803),((Input!$P$167+Input!$P$133)*$P$7)-SUM($P803:BG803),((Input!$P$167+Input!$P$133)*$P$7)/A25taxstdlife))</f>
        <v>0</v>
      </c>
      <c r="BI803" s="164">
        <f>IF(A25taxstdlife="n/a","n/a",IF(BI$3&gt;(A25taxstdlife+$E803),((Input!$P$167+Input!$P$133)*$P$7)-SUM($P803:BH803),((Input!$P$167+Input!$P$133)*$P$7)/A25taxstdlife))</f>
        <v>0</v>
      </c>
      <c r="BJ803" s="18"/>
      <c r="BK803" s="18"/>
      <c r="BL803"/>
      <c r="BM803"/>
      <c r="BN803"/>
      <c r="BO803"/>
      <c r="BP803"/>
      <c r="BQ803"/>
      <c r="BR803"/>
      <c r="BS803"/>
      <c r="BT803"/>
      <c r="BU803"/>
      <c r="BV803"/>
      <c r="BW803"/>
      <c r="BX803"/>
      <c r="BY803"/>
      <c r="BZ803"/>
      <c r="CA803"/>
      <c r="CB803"/>
      <c r="CC803"/>
      <c r="CD803"/>
      <c r="CE803"/>
      <c r="CF803"/>
      <c r="CG803"/>
      <c r="CH803"/>
      <c r="CI803"/>
      <c r="CJ803"/>
      <c r="CK803"/>
      <c r="CL803"/>
      <c r="CM803"/>
      <c r="CN803"/>
      <c r="CO803"/>
      <c r="CP803"/>
      <c r="CQ803"/>
      <c r="CR803"/>
      <c r="CS803"/>
      <c r="CT803"/>
      <c r="CU803"/>
      <c r="CV803"/>
      <c r="CW803"/>
      <c r="CX803"/>
      <c r="CY803"/>
      <c r="CZ803"/>
      <c r="DA803"/>
      <c r="DB803"/>
      <c r="DC803"/>
      <c r="DD803"/>
      <c r="DE803"/>
      <c r="DF803"/>
      <c r="DG803"/>
      <c r="DH803"/>
      <c r="DI803"/>
      <c r="DJ803"/>
      <c r="DK803"/>
      <c r="DL803"/>
      <c r="DM803"/>
      <c r="DN803"/>
      <c r="DO803"/>
      <c r="DP803"/>
      <c r="DQ803"/>
      <c r="DR803"/>
      <c r="DS803"/>
      <c r="DT803"/>
      <c r="DU803"/>
      <c r="DV803"/>
      <c r="DW803"/>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c r="FC803"/>
      <c r="FD803"/>
      <c r="FE803"/>
      <c r="FF803"/>
      <c r="FG803"/>
      <c r="FH803"/>
      <c r="FI803"/>
      <c r="FJ803"/>
      <c r="FK803"/>
      <c r="FL803"/>
      <c r="FM803"/>
      <c r="FN803"/>
      <c r="FO803"/>
      <c r="FP803"/>
      <c r="FQ803"/>
      <c r="FR803"/>
      <c r="FS803"/>
      <c r="FT803"/>
      <c r="FU803"/>
      <c r="FV803"/>
      <c r="FW803"/>
      <c r="FX803"/>
      <c r="FY803"/>
      <c r="FZ803"/>
      <c r="GA803"/>
      <c r="GB803"/>
      <c r="GC803"/>
      <c r="GD803"/>
      <c r="GE803"/>
      <c r="GF803"/>
      <c r="GG803"/>
      <c r="GH803"/>
      <c r="GI803"/>
      <c r="GJ803"/>
      <c r="GK803"/>
      <c r="GL803"/>
      <c r="GM803"/>
      <c r="GN803"/>
      <c r="GO803"/>
      <c r="GP803"/>
      <c r="GQ803"/>
      <c r="GR803"/>
      <c r="GS803"/>
      <c r="GT803"/>
      <c r="GU803"/>
      <c r="GV803"/>
      <c r="GW803"/>
      <c r="GX803"/>
      <c r="GY803"/>
      <c r="GZ803"/>
      <c r="HA803"/>
      <c r="HB803"/>
      <c r="HC803"/>
      <c r="HD803"/>
      <c r="HE803"/>
      <c r="HF803"/>
      <c r="HG803"/>
      <c r="HH803"/>
      <c r="HI803"/>
      <c r="HJ803"/>
      <c r="HK803"/>
      <c r="HL803"/>
      <c r="HM803"/>
      <c r="HN803"/>
      <c r="HO803"/>
      <c r="HP803"/>
      <c r="HQ803"/>
      <c r="HR803"/>
      <c r="HS803"/>
      <c r="HT803"/>
      <c r="HU803"/>
      <c r="HV803"/>
      <c r="HW803"/>
      <c r="HX803"/>
      <c r="HY803"/>
      <c r="HZ803"/>
      <c r="IA803"/>
      <c r="IB803"/>
      <c r="IC803"/>
      <c r="ID803"/>
      <c r="IE803"/>
      <c r="IF803"/>
      <c r="IG803"/>
      <c r="IH803"/>
      <c r="II803"/>
      <c r="IJ803"/>
      <c r="IK803"/>
      <c r="IL803"/>
      <c r="IM803"/>
      <c r="IN803"/>
      <c r="IO803"/>
      <c r="IP803"/>
      <c r="IQ803"/>
      <c r="IR803"/>
      <c r="IS803"/>
      <c r="IT803"/>
      <c r="IU803"/>
      <c r="IV803"/>
    </row>
    <row r="804" spans="1:256" s="5" customFormat="1" hidden="1" outlineLevel="1" x14ac:dyDescent="0.2">
      <c r="A804" s="18"/>
      <c r="B804" s="18"/>
      <c r="C804" s="36">
        <f>Asset25</f>
        <v>0</v>
      </c>
      <c r="D804" s="18"/>
      <c r="E804" s="18"/>
      <c r="F804" s="33"/>
      <c r="G804" s="159">
        <f t="shared" ref="G804:AL804" si="154">SUM(G792:G803)</f>
        <v>0</v>
      </c>
      <c r="H804" s="159">
        <f t="shared" si="154"/>
        <v>0</v>
      </c>
      <c r="I804" s="159">
        <f t="shared" si="154"/>
        <v>0</v>
      </c>
      <c r="J804" s="159">
        <f t="shared" si="154"/>
        <v>0</v>
      </c>
      <c r="K804" s="159">
        <f t="shared" si="154"/>
        <v>0</v>
      </c>
      <c r="L804" s="159">
        <f t="shared" si="154"/>
        <v>0</v>
      </c>
      <c r="M804" s="159">
        <f t="shared" si="154"/>
        <v>0</v>
      </c>
      <c r="N804" s="159">
        <f t="shared" si="154"/>
        <v>0</v>
      </c>
      <c r="O804" s="159">
        <f t="shared" si="154"/>
        <v>0</v>
      </c>
      <c r="P804" s="159">
        <f t="shared" si="154"/>
        <v>0</v>
      </c>
      <c r="Q804" s="159">
        <f t="shared" si="154"/>
        <v>0</v>
      </c>
      <c r="R804" s="159">
        <f t="shared" si="154"/>
        <v>0</v>
      </c>
      <c r="S804" s="159">
        <f t="shared" si="154"/>
        <v>0</v>
      </c>
      <c r="T804" s="159">
        <f t="shared" si="154"/>
        <v>0</v>
      </c>
      <c r="U804" s="159">
        <f t="shared" si="154"/>
        <v>0</v>
      </c>
      <c r="V804" s="159">
        <f t="shared" si="154"/>
        <v>0</v>
      </c>
      <c r="W804" s="159">
        <f t="shared" si="154"/>
        <v>0</v>
      </c>
      <c r="X804" s="159">
        <f t="shared" si="154"/>
        <v>0</v>
      </c>
      <c r="Y804" s="159">
        <f t="shared" si="154"/>
        <v>0</v>
      </c>
      <c r="Z804" s="159">
        <f t="shared" si="154"/>
        <v>0</v>
      </c>
      <c r="AA804" s="159">
        <f t="shared" si="154"/>
        <v>0</v>
      </c>
      <c r="AB804" s="159">
        <f t="shared" si="154"/>
        <v>0</v>
      </c>
      <c r="AC804" s="159">
        <f t="shared" si="154"/>
        <v>0</v>
      </c>
      <c r="AD804" s="159">
        <f t="shared" si="154"/>
        <v>0</v>
      </c>
      <c r="AE804" s="159">
        <f t="shared" si="154"/>
        <v>0</v>
      </c>
      <c r="AF804" s="159">
        <f t="shared" si="154"/>
        <v>0</v>
      </c>
      <c r="AG804" s="159">
        <f t="shared" si="154"/>
        <v>0</v>
      </c>
      <c r="AH804" s="159">
        <f t="shared" si="154"/>
        <v>0</v>
      </c>
      <c r="AI804" s="159">
        <f t="shared" si="154"/>
        <v>0</v>
      </c>
      <c r="AJ804" s="159">
        <f t="shared" si="154"/>
        <v>0</v>
      </c>
      <c r="AK804" s="159">
        <f t="shared" si="154"/>
        <v>0</v>
      </c>
      <c r="AL804" s="159">
        <f t="shared" si="154"/>
        <v>0</v>
      </c>
      <c r="AM804" s="159">
        <f t="shared" ref="AM804:BI804" si="155">SUM(AM792:AM803)</f>
        <v>0</v>
      </c>
      <c r="AN804" s="159">
        <f t="shared" si="155"/>
        <v>0</v>
      </c>
      <c r="AO804" s="159">
        <f t="shared" si="155"/>
        <v>0</v>
      </c>
      <c r="AP804" s="159">
        <f t="shared" si="155"/>
        <v>0</v>
      </c>
      <c r="AQ804" s="159">
        <f t="shared" si="155"/>
        <v>0</v>
      </c>
      <c r="AR804" s="159">
        <f t="shared" si="155"/>
        <v>0</v>
      </c>
      <c r="AS804" s="159">
        <f t="shared" si="155"/>
        <v>0</v>
      </c>
      <c r="AT804" s="159">
        <f t="shared" si="155"/>
        <v>0</v>
      </c>
      <c r="AU804" s="159">
        <f t="shared" si="155"/>
        <v>0</v>
      </c>
      <c r="AV804" s="159">
        <f t="shared" si="155"/>
        <v>0</v>
      </c>
      <c r="AW804" s="159">
        <f t="shared" si="155"/>
        <v>0</v>
      </c>
      <c r="AX804" s="159">
        <f t="shared" si="155"/>
        <v>0</v>
      </c>
      <c r="AY804" s="159">
        <f t="shared" si="155"/>
        <v>0</v>
      </c>
      <c r="AZ804" s="159">
        <f t="shared" si="155"/>
        <v>0</v>
      </c>
      <c r="BA804" s="159">
        <f t="shared" si="155"/>
        <v>0</v>
      </c>
      <c r="BB804" s="159">
        <f t="shared" si="155"/>
        <v>0</v>
      </c>
      <c r="BC804" s="159">
        <f t="shared" si="155"/>
        <v>0</v>
      </c>
      <c r="BD804" s="159">
        <f t="shared" si="155"/>
        <v>0</v>
      </c>
      <c r="BE804" s="159">
        <f t="shared" si="155"/>
        <v>0</v>
      </c>
      <c r="BF804" s="159">
        <f t="shared" si="155"/>
        <v>0</v>
      </c>
      <c r="BG804" s="159">
        <f t="shared" si="155"/>
        <v>0</v>
      </c>
      <c r="BH804" s="159">
        <f t="shared" si="155"/>
        <v>0</v>
      </c>
      <c r="BI804" s="159">
        <f t="shared" si="155"/>
        <v>0</v>
      </c>
      <c r="BJ804" s="18"/>
      <c r="BK804" s="18"/>
      <c r="BL804"/>
      <c r="BM804"/>
      <c r="BN804"/>
      <c r="BO804"/>
      <c r="BP804"/>
      <c r="BQ804"/>
      <c r="BR804"/>
      <c r="BS804"/>
      <c r="BT804"/>
      <c r="BU804"/>
      <c r="BV804"/>
      <c r="BW804"/>
      <c r="BX804"/>
      <c r="BY804"/>
      <c r="BZ804"/>
      <c r="CA804"/>
      <c r="CB804"/>
      <c r="CC804"/>
      <c r="CD804"/>
      <c r="CE804"/>
      <c r="CF804"/>
      <c r="CG804"/>
      <c r="CH804"/>
      <c r="CI804"/>
      <c r="CJ804"/>
      <c r="CK804"/>
      <c r="CL804"/>
      <c r="CM804"/>
      <c r="CN804"/>
      <c r="CO804"/>
      <c r="CP804"/>
      <c r="CQ804"/>
      <c r="CR804"/>
      <c r="CS804"/>
      <c r="CT804"/>
      <c r="CU804"/>
      <c r="CV804"/>
      <c r="CW804"/>
      <c r="CX804"/>
      <c r="CY804"/>
      <c r="CZ804"/>
      <c r="DA804"/>
      <c r="DB804"/>
      <c r="DC804"/>
      <c r="DD804"/>
      <c r="DE804"/>
      <c r="DF804"/>
      <c r="DG804"/>
      <c r="DH804"/>
      <c r="DI804"/>
      <c r="DJ804"/>
      <c r="DK804"/>
      <c r="DL804"/>
      <c r="DM804"/>
      <c r="DN804"/>
      <c r="DO804"/>
      <c r="DP804"/>
      <c r="DQ804"/>
      <c r="DR804"/>
      <c r="DS804"/>
      <c r="DT804"/>
      <c r="DU804"/>
      <c r="DV804"/>
      <c r="DW80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c r="FC804"/>
      <c r="FD804"/>
      <c r="FE804"/>
      <c r="FF804"/>
      <c r="FG804"/>
      <c r="FH804"/>
      <c r="FI804"/>
      <c r="FJ804"/>
      <c r="FK804"/>
      <c r="FL804"/>
      <c r="FM804"/>
      <c r="FN804"/>
      <c r="FO804"/>
      <c r="FP804"/>
      <c r="FQ804"/>
      <c r="FR804"/>
      <c r="FS804"/>
      <c r="FT804"/>
      <c r="FU804"/>
      <c r="FV804"/>
      <c r="FW804"/>
      <c r="FX804"/>
      <c r="FY804"/>
      <c r="FZ804"/>
      <c r="GA804"/>
      <c r="GB804"/>
      <c r="GC804"/>
      <c r="GD804"/>
      <c r="GE804"/>
      <c r="GF804"/>
      <c r="GG804"/>
      <c r="GH804"/>
      <c r="GI804"/>
      <c r="GJ804"/>
      <c r="GK804"/>
      <c r="GL804"/>
      <c r="GM804"/>
      <c r="GN804"/>
      <c r="GO804"/>
      <c r="GP804"/>
      <c r="GQ804"/>
      <c r="GR804"/>
      <c r="GS804"/>
      <c r="GT804"/>
      <c r="GU804"/>
      <c r="GV804"/>
      <c r="GW804"/>
      <c r="GX804"/>
      <c r="GY804"/>
      <c r="GZ804"/>
      <c r="HA804"/>
      <c r="HB804"/>
      <c r="HC804"/>
      <c r="HD804"/>
      <c r="HE804"/>
      <c r="HF804"/>
      <c r="HG804"/>
      <c r="HH804"/>
      <c r="HI804"/>
      <c r="HJ804"/>
      <c r="HK804"/>
      <c r="HL804"/>
      <c r="HM804"/>
      <c r="HN804"/>
      <c r="HO804"/>
      <c r="HP804"/>
      <c r="HQ804"/>
      <c r="HR804"/>
      <c r="HS804"/>
      <c r="HT804"/>
      <c r="HU804"/>
      <c r="HV804"/>
      <c r="HW804"/>
      <c r="HX804"/>
      <c r="HY804"/>
      <c r="HZ804"/>
      <c r="IA804"/>
      <c r="IB804"/>
      <c r="IC804"/>
      <c r="ID804"/>
      <c r="IE804"/>
      <c r="IF804"/>
      <c r="IG804"/>
      <c r="IH804"/>
      <c r="II804"/>
      <c r="IJ804"/>
      <c r="IK804"/>
      <c r="IL804"/>
      <c r="IM804"/>
      <c r="IN804"/>
      <c r="IO804"/>
      <c r="IP804"/>
      <c r="IQ804"/>
      <c r="IR804"/>
      <c r="IS804"/>
      <c r="IT804"/>
      <c r="IU804"/>
      <c r="IV804"/>
    </row>
    <row r="805" spans="1:256" s="5" customFormat="1" hidden="1" outlineLevel="2" x14ac:dyDescent="0.2">
      <c r="A805" s="18"/>
      <c r="B805" s="127">
        <f>C817</f>
        <v>0</v>
      </c>
      <c r="C805" s="44"/>
      <c r="D805" s="45" t="s">
        <v>72</v>
      </c>
      <c r="E805" s="44"/>
      <c r="F805" s="46"/>
      <c r="G805" s="163">
        <f>IF(G$3&gt;A26taxremlife,A26taxvalue-SUM($F805:F805),IF(A26taxremlife="N/A","n/a",A26taxvalue/A26taxremlife))</f>
        <v>0</v>
      </c>
      <c r="H805" s="163">
        <f>IF(H$3&gt;A26taxremlife,A26taxvalue-SUM($F805:G805),IF(A26taxremlife="N/A","n/a",A26taxvalue/A26taxremlife))</f>
        <v>0</v>
      </c>
      <c r="I805" s="163">
        <f>IF(I$3&gt;A26taxremlife,A26taxvalue-SUM($F805:H805),IF(A26taxremlife="N/A","n/a",A26taxvalue/A26taxremlife))</f>
        <v>0</v>
      </c>
      <c r="J805" s="163">
        <f>IF(J$3&gt;A26taxremlife,A26taxvalue-SUM($F805:I805),IF(A26taxremlife="N/A","n/a",A26taxvalue/A26taxremlife))</f>
        <v>0</v>
      </c>
      <c r="K805" s="163">
        <f>IF(K$3&gt;A26taxremlife,A26taxvalue-SUM($F805:J805),IF(A26taxremlife="N/A","n/a",A26taxvalue/A26taxremlife))</f>
        <v>0</v>
      </c>
      <c r="L805" s="163">
        <f>IF(L$3&gt;A26taxremlife,A26taxvalue-SUM($F805:K805),IF(A26taxremlife="N/A","n/a",A26taxvalue/A26taxremlife))</f>
        <v>0</v>
      </c>
      <c r="M805" s="163">
        <f>IF(M$3&gt;A26taxremlife,A26taxvalue-SUM($F805:L805),IF(A26taxremlife="N/A","n/a",A26taxvalue/A26taxremlife))</f>
        <v>0</v>
      </c>
      <c r="N805" s="163">
        <f>IF(N$3&gt;A26taxremlife,A26taxvalue-SUM($F805:M805),IF(A26taxremlife="N/A","n/a",A26taxvalue/A26taxremlife))</f>
        <v>0</v>
      </c>
      <c r="O805" s="163">
        <f>IF(O$3&gt;A26taxremlife,A26taxvalue-SUM($F805:N805),IF(A26taxremlife="N/A","n/a",A26taxvalue/A26taxremlife))</f>
        <v>0</v>
      </c>
      <c r="P805" s="163">
        <f>IF(P$3&gt;A26taxremlife,A26taxvalue-SUM($F805:O805),IF(A26taxremlife="N/A","n/a",A26taxvalue/A26taxremlife))</f>
        <v>0</v>
      </c>
      <c r="Q805" s="163">
        <f>IF(Q$3&gt;A26taxremlife,A26taxvalue-SUM($F805:P805),IF(A26taxremlife="N/A","n/a",A26taxvalue/A26taxremlife))</f>
        <v>0</v>
      </c>
      <c r="R805" s="163">
        <f>IF(R$3&gt;A26taxremlife,A26taxvalue-SUM($F805:Q805),IF(A26taxremlife="N/A","n/a",A26taxvalue/A26taxremlife))</f>
        <v>0</v>
      </c>
      <c r="S805" s="163">
        <f>IF(S$3&gt;A26taxremlife,A26taxvalue-SUM($F805:R805),IF(A26taxremlife="N/A","n/a",A26taxvalue/A26taxremlife))</f>
        <v>0</v>
      </c>
      <c r="T805" s="163">
        <f>IF(T$3&gt;A26taxremlife,A26taxvalue-SUM($F805:S805),IF(A26taxremlife="N/A","n/a",A26taxvalue/A26taxremlife))</f>
        <v>0</v>
      </c>
      <c r="U805" s="163">
        <f>IF(U$3&gt;A26taxremlife,A26taxvalue-SUM($F805:T805),IF(A26taxremlife="N/A","n/a",A26taxvalue/A26taxremlife))</f>
        <v>0</v>
      </c>
      <c r="V805" s="163">
        <f>IF(V$3&gt;A26taxremlife,A26taxvalue-SUM($F805:U805),IF(A26taxremlife="N/A","n/a",A26taxvalue/A26taxremlife))</f>
        <v>0</v>
      </c>
      <c r="W805" s="163">
        <f>IF(W$3&gt;A26taxremlife,A26taxvalue-SUM($F805:V805),IF(A26taxremlife="N/A","n/a",A26taxvalue/A26taxremlife))</f>
        <v>0</v>
      </c>
      <c r="X805" s="163">
        <f>IF(X$3&gt;A26taxremlife,A26taxvalue-SUM($F805:W805),IF(A26taxremlife="N/A","n/a",A26taxvalue/A26taxremlife))</f>
        <v>0</v>
      </c>
      <c r="Y805" s="163">
        <f>IF(Y$3&gt;A26taxremlife,A26taxvalue-SUM($F805:X805),IF(A26taxremlife="N/A","n/a",A26taxvalue/A26taxremlife))</f>
        <v>0</v>
      </c>
      <c r="Z805" s="163">
        <f>IF(Z$3&gt;A26taxremlife,A26taxvalue-SUM($F805:Y805),IF(A26taxremlife="N/A","n/a",A26taxvalue/A26taxremlife))</f>
        <v>0</v>
      </c>
      <c r="AA805" s="163">
        <f>IF(AA$3&gt;A26taxremlife,A26taxvalue-SUM($F805:Z805),IF(A26taxremlife="N/A","n/a",A26taxvalue/A26taxremlife))</f>
        <v>0</v>
      </c>
      <c r="AB805" s="163">
        <f>IF(AB$3&gt;A26taxremlife,A26taxvalue-SUM($F805:AA805),IF(A26taxremlife="N/A","n/a",A26taxvalue/A26taxremlife))</f>
        <v>0</v>
      </c>
      <c r="AC805" s="163">
        <f>IF(AC$3&gt;A26taxremlife,A26taxvalue-SUM($F805:AB805),IF(A26taxremlife="N/A","n/a",A26taxvalue/A26taxremlife))</f>
        <v>0</v>
      </c>
      <c r="AD805" s="163">
        <f>IF(AD$3&gt;A26taxremlife,A26taxvalue-SUM($F805:AC805),IF(A26taxremlife="N/A","n/a",A26taxvalue/A26taxremlife))</f>
        <v>0</v>
      </c>
      <c r="AE805" s="163">
        <f>IF(AE$3&gt;A26taxremlife,A26taxvalue-SUM($F805:AD805),IF(A26taxremlife="N/A","n/a",A26taxvalue/A26taxremlife))</f>
        <v>0</v>
      </c>
      <c r="AF805" s="163">
        <f>IF(AF$3&gt;A26taxremlife,A26taxvalue-SUM($F805:AE805),IF(A26taxremlife="N/A","n/a",A26taxvalue/A26taxremlife))</f>
        <v>0</v>
      </c>
      <c r="AG805" s="163">
        <f>IF(AG$3&gt;A26taxremlife,A26taxvalue-SUM($F805:AF805),IF(A26taxremlife="N/A","n/a",A26taxvalue/A26taxremlife))</f>
        <v>0</v>
      </c>
      <c r="AH805" s="163">
        <f>IF(AH$3&gt;A26taxremlife,A26taxvalue-SUM($F805:AG805),IF(A26taxremlife="N/A","n/a",A26taxvalue/A26taxremlife))</f>
        <v>0</v>
      </c>
      <c r="AI805" s="163">
        <f>IF(AI$3&gt;A26taxremlife,A26taxvalue-SUM($F805:AH805),IF(A26taxremlife="N/A","n/a",A26taxvalue/A26taxremlife))</f>
        <v>0</v>
      </c>
      <c r="AJ805" s="163">
        <f>IF(AJ$3&gt;A26taxremlife,A26taxvalue-SUM($F805:AI805),IF(A26taxremlife="N/A","n/a",A26taxvalue/A26taxremlife))</f>
        <v>0</v>
      </c>
      <c r="AK805" s="163">
        <f>IF(AK$3&gt;A26taxremlife,A26taxvalue-SUM($F805:AJ805),IF(A26taxremlife="N/A","n/a",A26taxvalue/A26taxremlife))</f>
        <v>0</v>
      </c>
      <c r="AL805" s="163">
        <f>IF(AL$3&gt;A26taxremlife,A26taxvalue-SUM($F805:AK805),IF(A26taxremlife="N/A","n/a",A26taxvalue/A26taxremlife))</f>
        <v>0</v>
      </c>
      <c r="AM805" s="163">
        <f>IF(AM$3&gt;A26taxremlife,A26taxvalue-SUM($F805:AL805),IF(A26taxremlife="N/A","n/a",A26taxvalue/A26taxremlife))</f>
        <v>0</v>
      </c>
      <c r="AN805" s="163">
        <f>IF(AN$3&gt;A26taxremlife,A26taxvalue-SUM($F805:AM805),IF(A26taxremlife="N/A","n/a",A26taxvalue/A26taxremlife))</f>
        <v>0</v>
      </c>
      <c r="AO805" s="163">
        <f>IF(AO$3&gt;A26taxremlife,A26taxvalue-SUM($F805:AN805),IF(A26taxremlife="N/A","n/a",A26taxvalue/A26taxremlife))</f>
        <v>0</v>
      </c>
      <c r="AP805" s="163">
        <f>IF(AP$3&gt;A26taxremlife,A26taxvalue-SUM($F805:AO805),IF(A26taxremlife="N/A","n/a",A26taxvalue/A26taxremlife))</f>
        <v>0</v>
      </c>
      <c r="AQ805" s="163">
        <f>IF(AQ$3&gt;A26taxremlife,A26taxvalue-SUM($F805:AP805),IF(A26taxremlife="N/A","n/a",A26taxvalue/A26taxremlife))</f>
        <v>0</v>
      </c>
      <c r="AR805" s="163">
        <f>IF(AR$3&gt;A26taxremlife,A26taxvalue-SUM($F805:AQ805),IF(A26taxremlife="N/A","n/a",A26taxvalue/A26taxremlife))</f>
        <v>0</v>
      </c>
      <c r="AS805" s="163">
        <f>IF(AS$3&gt;A26taxremlife,A26taxvalue-SUM($F805:AR805),IF(A26taxremlife="N/A","n/a",A26taxvalue/A26taxremlife))</f>
        <v>0</v>
      </c>
      <c r="AT805" s="163">
        <f>IF(AT$3&gt;A26taxremlife,A26taxvalue-SUM($F805:AS805),IF(A26taxremlife="N/A","n/a",A26taxvalue/A26taxremlife))</f>
        <v>0</v>
      </c>
      <c r="AU805" s="163">
        <f>IF(AU$3&gt;A26taxremlife,A26taxvalue-SUM($F805:AT805),IF(A26taxremlife="N/A","n/a",A26taxvalue/A26taxremlife))</f>
        <v>0</v>
      </c>
      <c r="AV805" s="163">
        <f>IF(AV$3&gt;A26taxremlife,A26taxvalue-SUM($F805:AU805),IF(A26taxremlife="N/A","n/a",A26taxvalue/A26taxremlife))</f>
        <v>0</v>
      </c>
      <c r="AW805" s="163">
        <f>IF(AW$3&gt;A26taxremlife,A26taxvalue-SUM($F805:AV805),IF(A26taxremlife="N/A","n/a",A26taxvalue/A26taxremlife))</f>
        <v>0</v>
      </c>
      <c r="AX805" s="163">
        <f>IF(AX$3&gt;A26taxremlife,A26taxvalue-SUM($F805:AW805),IF(A26taxremlife="N/A","n/a",A26taxvalue/A26taxremlife))</f>
        <v>0</v>
      </c>
      <c r="AY805" s="163">
        <f>IF(AY$3&gt;A26taxremlife,A26taxvalue-SUM($F805:AX805),IF(A26taxremlife="N/A","n/a",A26taxvalue/A26taxremlife))</f>
        <v>0</v>
      </c>
      <c r="AZ805" s="163">
        <f>IF(AZ$3&gt;A26taxremlife,A26taxvalue-SUM($F805:AY805),IF(A26taxremlife="N/A","n/a",A26taxvalue/A26taxremlife))</f>
        <v>0</v>
      </c>
      <c r="BA805" s="163">
        <f>IF(BA$3&gt;A26taxremlife,A26taxvalue-SUM($F805:AZ805),IF(A26taxremlife="N/A","n/a",A26taxvalue/A26taxremlife))</f>
        <v>0</v>
      </c>
      <c r="BB805" s="163">
        <f>IF(BB$3&gt;A26taxremlife,A26taxvalue-SUM($F805:BA805),IF(A26taxremlife="N/A","n/a",A26taxvalue/A26taxremlife))</f>
        <v>0</v>
      </c>
      <c r="BC805" s="163">
        <f>IF(BC$3&gt;A26taxremlife,A26taxvalue-SUM($F805:BB805),IF(A26taxremlife="N/A","n/a",A26taxvalue/A26taxremlife))</f>
        <v>0</v>
      </c>
      <c r="BD805" s="163">
        <f>IF(BD$3&gt;A26taxremlife,A26taxvalue-SUM($F805:BC805),IF(A26taxremlife="N/A","n/a",A26taxvalue/A26taxremlife))</f>
        <v>0</v>
      </c>
      <c r="BE805" s="163">
        <f>IF(BE$3&gt;A26taxremlife,A26taxvalue-SUM($F805:BD805),IF(A26taxremlife="N/A","n/a",A26taxvalue/A26taxremlife))</f>
        <v>0</v>
      </c>
      <c r="BF805" s="163">
        <f>IF(BF$3&gt;A26taxremlife,A26taxvalue-SUM($F805:BE805),IF(A26taxremlife="N/A","n/a",A26taxvalue/A26taxremlife))</f>
        <v>0</v>
      </c>
      <c r="BG805" s="163">
        <f>IF(BG$3&gt;A26taxremlife,A26taxvalue-SUM($F805:BF805),IF(A26taxremlife="N/A","n/a",A26taxvalue/A26taxremlife))</f>
        <v>0</v>
      </c>
      <c r="BH805" s="163">
        <f>IF(BH$3&gt;A26taxremlife,A26taxvalue-SUM($F805:BG805),IF(A26taxremlife="N/A","n/a",A26taxvalue/A26taxremlife))</f>
        <v>0</v>
      </c>
      <c r="BI805" s="163">
        <f>IF(BI$3&gt;A26taxremlife,A26taxvalue-SUM($F805:BH805),IF(A26taxremlife="N/A","n/a",A26taxvalue/A26taxremlife))</f>
        <v>0</v>
      </c>
      <c r="BJ805" s="18"/>
      <c r="BK805" s="18"/>
      <c r="BL805"/>
      <c r="BM805"/>
      <c r="BN805"/>
      <c r="BO805"/>
      <c r="BP805"/>
      <c r="BQ805"/>
      <c r="BR805"/>
      <c r="BS805"/>
      <c r="BT805"/>
      <c r="BU805"/>
      <c r="BV805"/>
      <c r="BW805"/>
      <c r="BX805"/>
      <c r="BY805"/>
      <c r="BZ805"/>
      <c r="CA805"/>
      <c r="CB805"/>
      <c r="CC805"/>
      <c r="CD805"/>
      <c r="CE805"/>
      <c r="CF805"/>
      <c r="CG805"/>
      <c r="CH805"/>
      <c r="CI805"/>
      <c r="CJ805"/>
      <c r="CK805"/>
      <c r="CL805"/>
      <c r="CM805"/>
      <c r="CN805"/>
      <c r="CO805"/>
      <c r="CP805"/>
      <c r="CQ805"/>
      <c r="CR805"/>
      <c r="CS805"/>
      <c r="CT805"/>
      <c r="CU805"/>
      <c r="CV805"/>
      <c r="CW805"/>
      <c r="CX805"/>
      <c r="CY805"/>
      <c r="CZ805"/>
      <c r="DA805"/>
      <c r="DB805"/>
      <c r="DC805"/>
      <c r="DD805"/>
      <c r="DE805"/>
      <c r="DF805"/>
      <c r="DG805"/>
      <c r="DH805"/>
      <c r="DI805"/>
      <c r="DJ805"/>
      <c r="DK805"/>
      <c r="DL805"/>
      <c r="DM805"/>
      <c r="DN805"/>
      <c r="DO805"/>
      <c r="DP805"/>
      <c r="DQ805"/>
      <c r="DR805"/>
      <c r="DS805"/>
      <c r="DT805"/>
      <c r="DU805"/>
      <c r="DV805"/>
      <c r="DW805"/>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c r="FC805"/>
      <c r="FD805"/>
      <c r="FE805"/>
      <c r="FF805"/>
      <c r="FG805"/>
      <c r="FH805"/>
      <c r="FI805"/>
      <c r="FJ805"/>
      <c r="FK805"/>
      <c r="FL805"/>
      <c r="FM805"/>
      <c r="FN805"/>
      <c r="FO805"/>
      <c r="FP805"/>
      <c r="FQ805"/>
      <c r="FR805"/>
      <c r="FS805"/>
      <c r="FT805"/>
      <c r="FU805"/>
      <c r="FV805"/>
      <c r="FW805"/>
      <c r="FX805"/>
      <c r="FY805"/>
      <c r="FZ805"/>
      <c r="GA805"/>
      <c r="GB805"/>
      <c r="GC805"/>
      <c r="GD805"/>
      <c r="GE805"/>
      <c r="GF805"/>
      <c r="GG805"/>
      <c r="GH805"/>
      <c r="GI805"/>
      <c r="GJ805"/>
      <c r="GK805"/>
      <c r="GL805"/>
      <c r="GM805"/>
      <c r="GN805"/>
      <c r="GO805"/>
      <c r="GP805"/>
      <c r="GQ805"/>
      <c r="GR805"/>
      <c r="GS805"/>
      <c r="GT805"/>
      <c r="GU805"/>
      <c r="GV805"/>
      <c r="GW805"/>
      <c r="GX805"/>
      <c r="GY805"/>
      <c r="GZ805"/>
      <c r="HA805"/>
      <c r="HB805"/>
      <c r="HC805"/>
      <c r="HD805"/>
      <c r="HE805"/>
      <c r="HF805"/>
      <c r="HG805"/>
      <c r="HH805"/>
      <c r="HI805"/>
      <c r="HJ805"/>
      <c r="HK805"/>
      <c r="HL805"/>
      <c r="HM805"/>
      <c r="HN805"/>
      <c r="HO805"/>
      <c r="HP805"/>
      <c r="HQ805"/>
      <c r="HR805"/>
      <c r="HS805"/>
      <c r="HT805"/>
      <c r="HU805"/>
      <c r="HV805"/>
      <c r="HW805"/>
      <c r="HX805"/>
      <c r="HY805"/>
      <c r="HZ805"/>
      <c r="IA805"/>
      <c r="IB805"/>
      <c r="IC805"/>
      <c r="ID805"/>
      <c r="IE805"/>
      <c r="IF805"/>
      <c r="IG805"/>
      <c r="IH805"/>
      <c r="II805"/>
      <c r="IJ805"/>
      <c r="IK805"/>
      <c r="IL805"/>
      <c r="IM805"/>
      <c r="IN805"/>
      <c r="IO805"/>
      <c r="IP805"/>
      <c r="IQ805"/>
      <c r="IR805"/>
      <c r="IS805"/>
      <c r="IT805"/>
      <c r="IU805"/>
      <c r="IV805"/>
    </row>
    <row r="806" spans="1:256" s="5" customFormat="1" hidden="1" outlineLevel="2" x14ac:dyDescent="0.2">
      <c r="A806" s="18"/>
      <c r="B806" s="18"/>
      <c r="C806" s="36"/>
      <c r="D806" s="485" t="s">
        <v>71</v>
      </c>
      <c r="E806" s="283">
        <v>0</v>
      </c>
      <c r="F806" s="38"/>
      <c r="G806" s="164"/>
      <c r="H806" s="164"/>
      <c r="I806" s="164"/>
      <c r="J806" s="164"/>
      <c r="K806" s="164"/>
      <c r="L806" s="164"/>
      <c r="M806" s="164"/>
      <c r="N806" s="164"/>
      <c r="O806" s="164"/>
      <c r="P806" s="164"/>
      <c r="Q806" s="164"/>
      <c r="R806" s="164"/>
      <c r="S806" s="164"/>
      <c r="T806" s="164"/>
      <c r="U806" s="164"/>
      <c r="V806" s="164"/>
      <c r="W806" s="164"/>
      <c r="X806" s="164"/>
      <c r="Y806" s="164"/>
      <c r="Z806" s="164"/>
      <c r="AA806" s="164"/>
      <c r="AB806" s="164"/>
      <c r="AC806" s="164"/>
      <c r="AD806" s="164"/>
      <c r="AE806" s="164"/>
      <c r="AF806" s="164"/>
      <c r="AG806" s="164"/>
      <c r="AH806" s="164"/>
      <c r="AI806" s="164"/>
      <c r="AJ806" s="164"/>
      <c r="AK806" s="164"/>
      <c r="AL806" s="164"/>
      <c r="AM806" s="164"/>
      <c r="AN806" s="164"/>
      <c r="AO806" s="164"/>
      <c r="AP806" s="164"/>
      <c r="AQ806" s="164"/>
      <c r="AR806" s="164"/>
      <c r="AS806" s="164"/>
      <c r="AT806" s="164"/>
      <c r="AU806" s="164"/>
      <c r="AV806" s="164"/>
      <c r="AW806" s="164"/>
      <c r="AX806" s="164"/>
      <c r="AY806" s="164"/>
      <c r="AZ806" s="164"/>
      <c r="BA806" s="164"/>
      <c r="BB806" s="164"/>
      <c r="BC806" s="164"/>
      <c r="BD806" s="164"/>
      <c r="BE806" s="164"/>
      <c r="BF806" s="164"/>
      <c r="BG806" s="164"/>
      <c r="BH806" s="164"/>
      <c r="BI806" s="164"/>
      <c r="BJ806" s="18"/>
      <c r="BK806" s="18"/>
      <c r="BL806"/>
      <c r="BM806"/>
      <c r="BN806"/>
      <c r="BO806"/>
      <c r="BP806"/>
      <c r="BQ806"/>
      <c r="BR806"/>
      <c r="BS806"/>
      <c r="BT806"/>
      <c r="BU806"/>
      <c r="BV806"/>
      <c r="BW806"/>
      <c r="BX806"/>
      <c r="BY806"/>
      <c r="BZ806"/>
      <c r="CA806"/>
      <c r="CB806"/>
      <c r="CC806"/>
      <c r="CD806"/>
      <c r="CE806"/>
      <c r="CF806"/>
      <c r="CG806"/>
      <c r="CH806"/>
      <c r="CI806"/>
      <c r="CJ806"/>
      <c r="CK806"/>
      <c r="CL806"/>
      <c r="CM806"/>
      <c r="CN806"/>
      <c r="CO806"/>
      <c r="CP806"/>
      <c r="CQ806"/>
      <c r="CR806"/>
      <c r="CS806"/>
      <c r="CT806"/>
      <c r="CU806"/>
      <c r="CV806"/>
      <c r="CW806"/>
      <c r="CX806"/>
      <c r="CY806"/>
      <c r="CZ806"/>
      <c r="DA806"/>
      <c r="DB806"/>
      <c r="DC806"/>
      <c r="DD806"/>
      <c r="DE806"/>
      <c r="DF806"/>
      <c r="DG806"/>
      <c r="DH806"/>
      <c r="DI806"/>
      <c r="DJ806"/>
      <c r="DK806"/>
      <c r="DL806"/>
      <c r="DM806"/>
      <c r="DN806"/>
      <c r="DO806"/>
      <c r="DP806"/>
      <c r="DQ806"/>
      <c r="DR806"/>
      <c r="DS806"/>
      <c r="DT806"/>
      <c r="DU806"/>
      <c r="DV806"/>
      <c r="DW806"/>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c r="FC806"/>
      <c r="FD806"/>
      <c r="FE806"/>
      <c r="FF806"/>
      <c r="FG806"/>
      <c r="FH806"/>
      <c r="FI806"/>
      <c r="FJ806"/>
      <c r="FK806"/>
      <c r="FL806"/>
      <c r="FM806"/>
      <c r="FN806"/>
      <c r="FO806"/>
      <c r="FP806"/>
      <c r="FQ806"/>
      <c r="FR806"/>
      <c r="FS806"/>
      <c r="FT806"/>
      <c r="FU806"/>
      <c r="FV806"/>
      <c r="FW806"/>
      <c r="FX806"/>
      <c r="FY806"/>
      <c r="FZ806"/>
      <c r="GA806"/>
      <c r="GB806"/>
      <c r="GC806"/>
      <c r="GD806"/>
      <c r="GE806"/>
      <c r="GF806"/>
      <c r="GG806"/>
      <c r="GH806"/>
      <c r="GI806"/>
      <c r="GJ806"/>
      <c r="GK806"/>
      <c r="GL806"/>
      <c r="GM806"/>
      <c r="GN806"/>
      <c r="GO806"/>
      <c r="GP806"/>
      <c r="GQ806"/>
      <c r="GR806"/>
      <c r="GS806"/>
      <c r="GT806"/>
      <c r="GU806"/>
      <c r="GV806"/>
      <c r="GW806"/>
      <c r="GX806"/>
      <c r="GY806"/>
      <c r="GZ806"/>
      <c r="HA806"/>
      <c r="HB806"/>
      <c r="HC806"/>
      <c r="HD806"/>
      <c r="HE806"/>
      <c r="HF806"/>
      <c r="HG806"/>
      <c r="HH806"/>
      <c r="HI806"/>
      <c r="HJ806"/>
      <c r="HK806"/>
      <c r="HL806"/>
      <c r="HM806"/>
      <c r="HN806"/>
      <c r="HO806"/>
      <c r="HP806"/>
      <c r="HQ806"/>
      <c r="HR806"/>
      <c r="HS806"/>
      <c r="HT806"/>
      <c r="HU806"/>
      <c r="HV806"/>
      <c r="HW806"/>
      <c r="HX806"/>
      <c r="HY806"/>
      <c r="HZ806"/>
      <c r="IA806"/>
      <c r="IB806"/>
      <c r="IC806"/>
      <c r="ID806"/>
      <c r="IE806"/>
      <c r="IF806"/>
      <c r="IG806"/>
      <c r="IH806"/>
      <c r="II806"/>
      <c r="IJ806"/>
      <c r="IK806"/>
      <c r="IL806"/>
      <c r="IM806"/>
      <c r="IN806"/>
      <c r="IO806"/>
      <c r="IP806"/>
      <c r="IQ806"/>
      <c r="IR806"/>
      <c r="IS806"/>
      <c r="IT806"/>
      <c r="IU806"/>
      <c r="IV806"/>
    </row>
    <row r="807" spans="1:256" s="5" customFormat="1" hidden="1" outlineLevel="2" x14ac:dyDescent="0.2">
      <c r="A807" s="18"/>
      <c r="B807" s="18"/>
      <c r="C807" s="36"/>
      <c r="D807" s="485"/>
      <c r="E807" s="283">
        <v>1</v>
      </c>
      <c r="F807" s="38"/>
      <c r="G807" s="305"/>
      <c r="H807" s="164">
        <f>IF(A26taxstdlife="n/a","n/a",IF(H$3&gt;(A26taxstdlife+$E807),((Input!$G$168+Input!$G$134)*$G$7)-SUM($G807:G807),((Input!$G$168+Input!$G$134)*$G$7)/A26taxstdlife))</f>
        <v>0</v>
      </c>
      <c r="I807" s="164">
        <f>IF(A26taxstdlife="n/a","n/a",IF(I$3&gt;(A26taxstdlife+$E807),((Input!$G$168+Input!$G$134)*$G$7)-SUM($G807:H807),((Input!$G$168+Input!$G$134)*$G$7)/A26taxstdlife))</f>
        <v>0</v>
      </c>
      <c r="J807" s="164">
        <f>IF(A26taxstdlife="n/a","n/a",IF(J$3&gt;(A26taxstdlife+$E807),((Input!$G$168+Input!$G$134)*$G$7)-SUM($G807:I807),((Input!$G$168+Input!$G$134)*$G$7)/A26taxstdlife))</f>
        <v>0</v>
      </c>
      <c r="K807" s="164">
        <f>IF(A26taxstdlife="n/a","n/a",IF(K$3&gt;(A26taxstdlife+$E807),((Input!$G$168+Input!$G$134)*$G$7)-SUM($G807:J807),((Input!$G$168+Input!$G$134)*$G$7)/A26taxstdlife))</f>
        <v>0</v>
      </c>
      <c r="L807" s="164">
        <f>IF(A26taxstdlife="n/a","n/a",IF(L$3&gt;(A26taxstdlife+$E807),((Input!$G$168+Input!$G$134)*$G$7)-SUM($G807:K807),((Input!$G$168+Input!$G$134)*$G$7)/A26taxstdlife))</f>
        <v>0</v>
      </c>
      <c r="M807" s="164">
        <f>IF(A26taxstdlife="n/a","n/a",IF(M$3&gt;(A26taxstdlife+$E807),((Input!$G$168+Input!$G$134)*$G$7)-SUM($G807:L807),((Input!$G$168+Input!$G$134)*$G$7)/A26taxstdlife))</f>
        <v>0</v>
      </c>
      <c r="N807" s="164">
        <f>IF(A26taxstdlife="n/a","n/a",IF(N$3&gt;(A26taxstdlife+$E807),((Input!$G$168+Input!$G$134)*$G$7)-SUM($G807:M807),((Input!$G$168+Input!$G$134)*$G$7)/A26taxstdlife))</f>
        <v>0</v>
      </c>
      <c r="O807" s="164">
        <f>IF(A26taxstdlife="n/a","n/a",IF(O$3&gt;(A26taxstdlife+$E807),((Input!$G$168+Input!$G$134)*$G$7)-SUM($G807:N807),((Input!$G$168+Input!$G$134)*$G$7)/A26taxstdlife))</f>
        <v>0</v>
      </c>
      <c r="P807" s="164">
        <f>IF(A26taxstdlife="n/a","n/a",IF(P$3&gt;(A26taxstdlife+$E807),((Input!$G$168+Input!$G$134)*$G$7)-SUM($G807:O807),((Input!$G$168+Input!$G$134)*$G$7)/A26taxstdlife))</f>
        <v>0</v>
      </c>
      <c r="Q807" s="164">
        <f>IF(A26taxstdlife="n/a","n/a",IF(Q$3&gt;(A26taxstdlife+$E807),((Input!$G$168+Input!$G$134)*$G$7)-SUM($G807:P807),((Input!$G$168+Input!$G$134)*$G$7)/A26taxstdlife))</f>
        <v>0</v>
      </c>
      <c r="R807" s="164">
        <f>IF(A26taxstdlife="n/a","n/a",IF(R$3&gt;(A26taxstdlife+$E807),((Input!$G$168+Input!$G$134)*$G$7)-SUM($G807:Q807),((Input!$G$168+Input!$G$134)*$G$7)/A26taxstdlife))</f>
        <v>0</v>
      </c>
      <c r="S807" s="164">
        <f>IF(A26taxstdlife="n/a","n/a",IF(S$3&gt;(A26taxstdlife+$E807),((Input!$G$168+Input!$G$134)*$G$7)-SUM($G807:R807),((Input!$G$168+Input!$G$134)*$G$7)/A26taxstdlife))</f>
        <v>0</v>
      </c>
      <c r="T807" s="164">
        <f>IF(A26taxstdlife="n/a","n/a",IF(T$3&gt;(A26taxstdlife+$E807),((Input!$G$168+Input!$G$134)*$G$7)-SUM($G807:S807),((Input!$G$168+Input!$G$134)*$G$7)/A26taxstdlife))</f>
        <v>0</v>
      </c>
      <c r="U807" s="164">
        <f>IF(A26taxstdlife="n/a","n/a",IF(U$3&gt;(A26taxstdlife+$E807),((Input!$G$168+Input!$G$134)*$G$7)-SUM($G807:T807),((Input!$G$168+Input!$G$134)*$G$7)/A26taxstdlife))</f>
        <v>0</v>
      </c>
      <c r="V807" s="164">
        <f>IF(A26taxstdlife="n/a","n/a",IF(V$3&gt;(A26taxstdlife+$E807),((Input!$G$168+Input!$G$134)*$G$7)-SUM($G807:U807),((Input!$G$168+Input!$G$134)*$G$7)/A26taxstdlife))</f>
        <v>0</v>
      </c>
      <c r="W807" s="164">
        <f>IF(A26taxstdlife="n/a","n/a",IF(W$3&gt;(A26taxstdlife+$E807),((Input!$G$168+Input!$G$134)*$G$7)-SUM($G807:V807),((Input!$G$168+Input!$G$134)*$G$7)/A26taxstdlife))</f>
        <v>0</v>
      </c>
      <c r="X807" s="164">
        <f>IF(A26taxstdlife="n/a","n/a",IF(X$3&gt;(A26taxstdlife+$E807),((Input!$G$168+Input!$G$134)*$G$7)-SUM($G807:W807),((Input!$G$168+Input!$G$134)*$G$7)/A26taxstdlife))</f>
        <v>0</v>
      </c>
      <c r="Y807" s="164">
        <f>IF(A26taxstdlife="n/a","n/a",IF(Y$3&gt;(A26taxstdlife+$E807),((Input!$G$168+Input!$G$134)*$G$7)-SUM($G807:X807),((Input!$G$168+Input!$G$134)*$G$7)/A26taxstdlife))</f>
        <v>0</v>
      </c>
      <c r="Z807" s="164">
        <f>IF(A26taxstdlife="n/a","n/a",IF(Z$3&gt;(A26taxstdlife+$E807),((Input!$G$168+Input!$G$134)*$G$7)-SUM($G807:Y807),((Input!$G$168+Input!$G$134)*$G$7)/A26taxstdlife))</f>
        <v>0</v>
      </c>
      <c r="AA807" s="164">
        <f>IF(A26taxstdlife="n/a","n/a",IF(AA$3&gt;(A26taxstdlife+$E807),((Input!$G$168+Input!$G$134)*$G$7)-SUM($G807:Z807),((Input!$G$168+Input!$G$134)*$G$7)/A26taxstdlife))</f>
        <v>0</v>
      </c>
      <c r="AB807" s="164">
        <f>IF(A26taxstdlife="n/a","n/a",IF(AB$3&gt;(A26taxstdlife+$E807),((Input!$G$168+Input!$G$134)*$G$7)-SUM($G807:AA807),((Input!$G$168+Input!$G$134)*$G$7)/A26taxstdlife))</f>
        <v>0</v>
      </c>
      <c r="AC807" s="164">
        <f>IF(A26taxstdlife="n/a","n/a",IF(AC$3&gt;(A26taxstdlife+$E807),((Input!$G$168+Input!$G$134)*$G$7)-SUM($G807:AB807),((Input!$G$168+Input!$G$134)*$G$7)/A26taxstdlife))</f>
        <v>0</v>
      </c>
      <c r="AD807" s="164">
        <f>IF(A26taxstdlife="n/a","n/a",IF(AD$3&gt;(A26taxstdlife+$E807),((Input!$G$168+Input!$G$134)*$G$7)-SUM($G807:AC807),((Input!$G$168+Input!$G$134)*$G$7)/A26taxstdlife))</f>
        <v>0</v>
      </c>
      <c r="AE807" s="164">
        <f>IF(A26taxstdlife="n/a","n/a",IF(AE$3&gt;(A26taxstdlife+$E807),((Input!$G$168+Input!$G$134)*$G$7)-SUM($G807:AD807),((Input!$G$168+Input!$G$134)*$G$7)/A26taxstdlife))</f>
        <v>0</v>
      </c>
      <c r="AF807" s="164">
        <f>IF(A26taxstdlife="n/a","n/a",IF(AF$3&gt;(A26taxstdlife+$E807),((Input!$G$168+Input!$G$134)*$G$7)-SUM($G807:AE807),((Input!$G$168+Input!$G$134)*$G$7)/A26taxstdlife))</f>
        <v>0</v>
      </c>
      <c r="AG807" s="164">
        <f>IF(A26taxstdlife="n/a","n/a",IF(AG$3&gt;(A26taxstdlife+$E807),((Input!$G$168+Input!$G$134)*$G$7)-SUM($G807:AF807),((Input!$G$168+Input!$G$134)*$G$7)/A26taxstdlife))</f>
        <v>0</v>
      </c>
      <c r="AH807" s="164">
        <f>IF(A26taxstdlife="n/a","n/a",IF(AH$3&gt;(A26taxstdlife+$E807),((Input!$G$168+Input!$G$134)*$G$7)-SUM($G807:AG807),((Input!$G$168+Input!$G$134)*$G$7)/A26taxstdlife))</f>
        <v>0</v>
      </c>
      <c r="AI807" s="164">
        <f>IF(A26taxstdlife="n/a","n/a",IF(AI$3&gt;(A26taxstdlife+$E807),((Input!$G$168+Input!$G$134)*$G$7)-SUM($G807:AH807),((Input!$G$168+Input!$G$134)*$G$7)/A26taxstdlife))</f>
        <v>0</v>
      </c>
      <c r="AJ807" s="164">
        <f>IF(A26taxstdlife="n/a","n/a",IF(AJ$3&gt;(A26taxstdlife+$E807),((Input!$G$168+Input!$G$134)*$G$7)-SUM($G807:AI807),((Input!$G$168+Input!$G$134)*$G$7)/A26taxstdlife))</f>
        <v>0</v>
      </c>
      <c r="AK807" s="164">
        <f>IF(A26taxstdlife="n/a","n/a",IF(AK$3&gt;(A26taxstdlife+$E807),((Input!$G$168+Input!$G$134)*$G$7)-SUM($G807:AJ807),((Input!$G$168+Input!$G$134)*$G$7)/A26taxstdlife))</f>
        <v>0</v>
      </c>
      <c r="AL807" s="164">
        <f>IF(A26taxstdlife="n/a","n/a",IF(AL$3&gt;(A26taxstdlife+$E807),((Input!$G$168+Input!$G$134)*$G$7)-SUM($G807:AK807),((Input!$G$168+Input!$G$134)*$G$7)/A26taxstdlife))</f>
        <v>0</v>
      </c>
      <c r="AM807" s="164">
        <f>IF(A26taxstdlife="n/a","n/a",IF(AM$3&gt;(A26taxstdlife+$E807),((Input!$G$168+Input!$G$134)*$G$7)-SUM($G807:AL807),((Input!$G$168+Input!$G$134)*$G$7)/A26taxstdlife))</f>
        <v>0</v>
      </c>
      <c r="AN807" s="164">
        <f>IF(A26taxstdlife="n/a","n/a",IF(AN$3&gt;(A26taxstdlife+$E807),((Input!$G$168+Input!$G$134)*$G$7)-SUM($G807:AM807),((Input!$G$168+Input!$G$134)*$G$7)/A26taxstdlife))</f>
        <v>0</v>
      </c>
      <c r="AO807" s="164">
        <f>IF(A26taxstdlife="n/a","n/a",IF(AO$3&gt;(A26taxstdlife+$E807),((Input!$G$168+Input!$G$134)*$G$7)-SUM($G807:AN807),((Input!$G$168+Input!$G$134)*$G$7)/A26taxstdlife))</f>
        <v>0</v>
      </c>
      <c r="AP807" s="164">
        <f>IF(A26taxstdlife="n/a","n/a",IF(AP$3&gt;(A26taxstdlife+$E807),((Input!$G$168+Input!$G$134)*$G$7)-SUM($G807:AO807),((Input!$G$168+Input!$G$134)*$G$7)/A26taxstdlife))</f>
        <v>0</v>
      </c>
      <c r="AQ807" s="164">
        <f>IF(A26taxstdlife="n/a","n/a",IF(AQ$3&gt;(A26taxstdlife+$E807),((Input!$G$168+Input!$G$134)*$G$7)-SUM($G807:AP807),((Input!$G$168+Input!$G$134)*$G$7)/A26taxstdlife))</f>
        <v>0</v>
      </c>
      <c r="AR807" s="164">
        <f>IF(A26taxstdlife="n/a","n/a",IF(AR$3&gt;(A26taxstdlife+$E807),((Input!$G$168+Input!$G$134)*$G$7)-SUM($G807:AQ807),((Input!$G$168+Input!$G$134)*$G$7)/A26taxstdlife))</f>
        <v>0</v>
      </c>
      <c r="AS807" s="164">
        <f>IF(A26taxstdlife="n/a","n/a",IF(AS$3&gt;(A26taxstdlife+$E807),((Input!$G$168+Input!$G$134)*$G$7)-SUM($G807:AR807),((Input!$G$168+Input!$G$134)*$G$7)/A26taxstdlife))</f>
        <v>0</v>
      </c>
      <c r="AT807" s="164">
        <f>IF(A26taxstdlife="n/a","n/a",IF(AT$3&gt;(A26taxstdlife+$E807),((Input!$G$168+Input!$G$134)*$G$7)-SUM($G807:AS807),((Input!$G$168+Input!$G$134)*$G$7)/A26taxstdlife))</f>
        <v>0</v>
      </c>
      <c r="AU807" s="164">
        <f>IF(A26taxstdlife="n/a","n/a",IF(AU$3&gt;(A26taxstdlife+$E807),((Input!$G$168+Input!$G$134)*$G$7)-SUM($G807:AT807),((Input!$G$168+Input!$G$134)*$G$7)/A26taxstdlife))</f>
        <v>0</v>
      </c>
      <c r="AV807" s="164">
        <f>IF(A26taxstdlife="n/a","n/a",IF(AV$3&gt;(A26taxstdlife+$E807),((Input!$G$168+Input!$G$134)*$G$7)-SUM($G807:AU807),((Input!$G$168+Input!$G$134)*$G$7)/A26taxstdlife))</f>
        <v>0</v>
      </c>
      <c r="AW807" s="164">
        <f>IF(A26taxstdlife="n/a","n/a",IF(AW$3&gt;(A26taxstdlife+$E807),((Input!$G$168+Input!$G$134)*$G$7)-SUM($G807:AV807),((Input!$G$168+Input!$G$134)*$G$7)/A26taxstdlife))</f>
        <v>0</v>
      </c>
      <c r="AX807" s="164">
        <f>IF(A26taxstdlife="n/a","n/a",IF(AX$3&gt;(A26taxstdlife+$E807),((Input!$G$168+Input!$G$134)*$G$7)-SUM($G807:AW807),((Input!$G$168+Input!$G$134)*$G$7)/A26taxstdlife))</f>
        <v>0</v>
      </c>
      <c r="AY807" s="164">
        <f>IF(A26taxstdlife="n/a","n/a",IF(AY$3&gt;(A26taxstdlife+$E807),((Input!$G$168+Input!$G$134)*$G$7)-SUM($G807:AX807),((Input!$G$168+Input!$G$134)*$G$7)/A26taxstdlife))</f>
        <v>0</v>
      </c>
      <c r="AZ807" s="164">
        <f>IF(A26taxstdlife="n/a","n/a",IF(AZ$3&gt;(A26taxstdlife+$E807),((Input!$G$168+Input!$G$134)*$G$7)-SUM($G807:AY807),((Input!$G$168+Input!$G$134)*$G$7)/A26taxstdlife))</f>
        <v>0</v>
      </c>
      <c r="BA807" s="164">
        <f>IF(A26taxstdlife="n/a","n/a",IF(BA$3&gt;(A26taxstdlife+$E807),((Input!$G$168+Input!$G$134)*$G$7)-SUM($G807:AZ807),((Input!$G$168+Input!$G$134)*$G$7)/A26taxstdlife))</f>
        <v>0</v>
      </c>
      <c r="BB807" s="164">
        <f>IF(A26taxstdlife="n/a","n/a",IF(BB$3&gt;(A26taxstdlife+$E807),((Input!$G$168+Input!$G$134)*$G$7)-SUM($G807:BA807),((Input!$G$168+Input!$G$134)*$G$7)/A26taxstdlife))</f>
        <v>0</v>
      </c>
      <c r="BC807" s="164">
        <f>IF(A26taxstdlife="n/a","n/a",IF(BC$3&gt;(A26taxstdlife+$E807),((Input!$G$168+Input!$G$134)*$G$7)-SUM($G807:BB807),((Input!$G$168+Input!$G$134)*$G$7)/A26taxstdlife))</f>
        <v>0</v>
      </c>
      <c r="BD807" s="164">
        <f>IF(A26taxstdlife="n/a","n/a",IF(BD$3&gt;(A26taxstdlife+$E807),((Input!$G$168+Input!$G$134)*$G$7)-SUM($G807:BC807),((Input!$G$168+Input!$G$134)*$G$7)/A26taxstdlife))</f>
        <v>0</v>
      </c>
      <c r="BE807" s="164">
        <f>IF(A26taxstdlife="n/a","n/a",IF(BE$3&gt;(A26taxstdlife+$E807),((Input!$G$168+Input!$G$134)*$G$7)-SUM($G807:BD807),((Input!$G$168+Input!$G$134)*$G$7)/A26taxstdlife))</f>
        <v>0</v>
      </c>
      <c r="BF807" s="164">
        <f>IF(A26taxstdlife="n/a","n/a",IF(BF$3&gt;(A26taxstdlife+$E807),((Input!$G$168+Input!$G$134)*$G$7)-SUM($G807:BE807),((Input!$G$168+Input!$G$134)*$G$7)/A26taxstdlife))</f>
        <v>0</v>
      </c>
      <c r="BG807" s="164">
        <f>IF(A26taxstdlife="n/a","n/a",IF(BG$3&gt;(A26taxstdlife+$E807),((Input!$G$168+Input!$G$134)*$G$7)-SUM($G807:BF807),((Input!$G$168+Input!$G$134)*$G$7)/A26taxstdlife))</f>
        <v>0</v>
      </c>
      <c r="BH807" s="164">
        <f>IF(A26taxstdlife="n/a","n/a",IF(BH$3&gt;(A26taxstdlife+$E807),((Input!$G$168+Input!$G$134)*$G$7)-SUM($G807:BG807),((Input!$G$168+Input!$G$134)*$G$7)/A26taxstdlife))</f>
        <v>0</v>
      </c>
      <c r="BI807" s="164">
        <f>IF(A26taxstdlife="n/a","n/a",IF(BI$3&gt;(A26taxstdlife+$E807),((Input!$G$168+Input!$G$134)*$G$7)-SUM($G807:BH807),((Input!$G$168+Input!$G$134)*$G$7)/A26taxstdlife))</f>
        <v>0</v>
      </c>
      <c r="BJ807" s="18"/>
      <c r="BK807" s="18"/>
      <c r="BL807"/>
      <c r="BM807"/>
      <c r="BN807"/>
      <c r="BO807"/>
      <c r="BP807"/>
      <c r="BQ807"/>
      <c r="BR807"/>
      <c r="BS807"/>
      <c r="BT807"/>
      <c r="BU807"/>
      <c r="BV807"/>
      <c r="BW807"/>
      <c r="BX807"/>
      <c r="BY807"/>
      <c r="BZ807"/>
      <c r="CA807"/>
      <c r="CB807"/>
      <c r="CC807"/>
      <c r="CD807"/>
      <c r="CE807"/>
      <c r="CF807"/>
      <c r="CG807"/>
      <c r="CH807"/>
      <c r="CI807"/>
      <c r="CJ807"/>
      <c r="CK807"/>
      <c r="CL807"/>
      <c r="CM807"/>
      <c r="CN807"/>
      <c r="CO807"/>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c r="DU807"/>
      <c r="DV807"/>
      <c r="DW807"/>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c r="FC807"/>
      <c r="FD807"/>
      <c r="FE807"/>
      <c r="FF807"/>
      <c r="FG807"/>
      <c r="FH807"/>
      <c r="FI807"/>
      <c r="FJ807"/>
      <c r="FK807"/>
      <c r="FL807"/>
      <c r="FM807"/>
      <c r="FN807"/>
      <c r="FO807"/>
      <c r="FP807"/>
      <c r="FQ807"/>
      <c r="FR807"/>
      <c r="FS807"/>
      <c r="FT807"/>
      <c r="FU807"/>
      <c r="FV807"/>
      <c r="FW807"/>
      <c r="FX807"/>
      <c r="FY807"/>
      <c r="FZ807"/>
      <c r="GA807"/>
      <c r="GB807"/>
      <c r="GC807"/>
      <c r="GD807"/>
      <c r="GE807"/>
      <c r="GF807"/>
      <c r="GG807"/>
      <c r="GH807"/>
      <c r="GI807"/>
      <c r="GJ807"/>
      <c r="GK807"/>
      <c r="GL807"/>
      <c r="GM807"/>
      <c r="GN807"/>
      <c r="GO807"/>
      <c r="GP807"/>
      <c r="GQ807"/>
      <c r="GR807"/>
      <c r="GS807"/>
      <c r="GT807"/>
      <c r="GU807"/>
      <c r="GV807"/>
      <c r="GW807"/>
      <c r="GX807"/>
      <c r="GY807"/>
      <c r="GZ807"/>
      <c r="HA807"/>
      <c r="HB807"/>
      <c r="HC807"/>
      <c r="HD807"/>
      <c r="HE807"/>
      <c r="HF807"/>
      <c r="HG807"/>
      <c r="HH807"/>
      <c r="HI807"/>
      <c r="HJ807"/>
      <c r="HK807"/>
      <c r="HL807"/>
      <c r="HM807"/>
      <c r="HN807"/>
      <c r="HO807"/>
      <c r="HP807"/>
      <c r="HQ807"/>
      <c r="HR807"/>
      <c r="HS807"/>
      <c r="HT807"/>
      <c r="HU807"/>
      <c r="HV807"/>
      <c r="HW807"/>
      <c r="HX807"/>
      <c r="HY807"/>
      <c r="HZ807"/>
      <c r="IA807"/>
      <c r="IB807"/>
      <c r="IC807"/>
      <c r="ID807"/>
      <c r="IE807"/>
      <c r="IF807"/>
      <c r="IG807"/>
      <c r="IH807"/>
      <c r="II807"/>
      <c r="IJ807"/>
      <c r="IK807"/>
      <c r="IL807"/>
      <c r="IM807"/>
      <c r="IN807"/>
      <c r="IO807"/>
      <c r="IP807"/>
      <c r="IQ807"/>
      <c r="IR807"/>
      <c r="IS807"/>
      <c r="IT807"/>
      <c r="IU807"/>
      <c r="IV807"/>
    </row>
    <row r="808" spans="1:256" s="5" customFormat="1" hidden="1" outlineLevel="2" x14ac:dyDescent="0.2">
      <c r="A808" s="18"/>
      <c r="B808" s="18"/>
      <c r="C808" s="36"/>
      <c r="D808" s="485"/>
      <c r="E808" s="283">
        <v>2</v>
      </c>
      <c r="F808" s="38"/>
      <c r="G808" s="306"/>
      <c r="H808" s="307"/>
      <c r="I808" s="164">
        <f>IF(A26taxstdlife="n/a","n/a",IF(I$3&gt;(A26taxstdlife+$E808),((Input!$H$168+Input!$H$134)*$H$7)-SUM($H808:H808),((Input!$H$168+Input!$H$134)*$H$7)/A26taxstdlife))</f>
        <v>0</v>
      </c>
      <c r="J808" s="164">
        <f>IF(A26taxstdlife="n/a","n/a",IF(J$3&gt;(A26taxstdlife+$E808),((Input!$H$168+Input!$H$134)*$H$7)-SUM($H808:I808),((Input!$H$168+Input!$H$134)*$H$7)/A26taxstdlife))</f>
        <v>0</v>
      </c>
      <c r="K808" s="164">
        <f>IF(A26taxstdlife="n/a","n/a",IF(K$3&gt;(A26taxstdlife+$E808),((Input!$H$168+Input!$H$134)*$H$7)-SUM($H808:J808),((Input!$H$168+Input!$H$134)*$H$7)/A26taxstdlife))</f>
        <v>0</v>
      </c>
      <c r="L808" s="164">
        <f>IF(A26taxstdlife="n/a","n/a",IF(L$3&gt;(A26taxstdlife+$E808),((Input!$H$168+Input!$H$134)*$H$7)-SUM($H808:K808),((Input!$H$168+Input!$H$134)*$H$7)/A26taxstdlife))</f>
        <v>0</v>
      </c>
      <c r="M808" s="164">
        <f>IF(A26taxstdlife="n/a","n/a",IF(M$3&gt;(A26taxstdlife+$E808),((Input!$H$168+Input!$H$134)*$H$7)-SUM($H808:L808),((Input!$H$168+Input!$H$134)*$H$7)/A26taxstdlife))</f>
        <v>0</v>
      </c>
      <c r="N808" s="164">
        <f>IF(A26taxstdlife="n/a","n/a",IF(N$3&gt;(A26taxstdlife+$E808),((Input!$H$168+Input!$H$134)*$H$7)-SUM($H808:M808),((Input!$H$168+Input!$H$134)*$H$7)/A26taxstdlife))</f>
        <v>0</v>
      </c>
      <c r="O808" s="164">
        <f>IF(A26taxstdlife="n/a","n/a",IF(O$3&gt;(A26taxstdlife+$E808),((Input!$H$168+Input!$H$134)*$H$7)-SUM($H808:N808),((Input!$H$168+Input!$H$134)*$H$7)/A26taxstdlife))</f>
        <v>0</v>
      </c>
      <c r="P808" s="164">
        <f>IF(A26taxstdlife="n/a","n/a",IF(P$3&gt;(A26taxstdlife+$E808),((Input!$H$168+Input!$H$134)*$H$7)-SUM($H808:O808),((Input!$H$168+Input!$H$134)*$H$7)/A26taxstdlife))</f>
        <v>0</v>
      </c>
      <c r="Q808" s="164">
        <f>IF(A26taxstdlife="n/a","n/a",IF(Q$3&gt;(A26taxstdlife+$E808),((Input!$H$168+Input!$H$134)*$H$7)-SUM($H808:P808),((Input!$H$168+Input!$H$134)*$H$7)/A26taxstdlife))</f>
        <v>0</v>
      </c>
      <c r="R808" s="164">
        <f>IF(A26taxstdlife="n/a","n/a",IF(R$3&gt;(A26taxstdlife+$E808),((Input!$H$168+Input!$H$134)*$H$7)-SUM($H808:Q808),((Input!$H$168+Input!$H$134)*$H$7)/A26taxstdlife))</f>
        <v>0</v>
      </c>
      <c r="S808" s="164">
        <f>IF(A26taxstdlife="n/a","n/a",IF(S$3&gt;(A26taxstdlife+$E808),((Input!$H$168+Input!$H$134)*$H$7)-SUM($H808:R808),((Input!$H$168+Input!$H$134)*$H$7)/A26taxstdlife))</f>
        <v>0</v>
      </c>
      <c r="T808" s="164">
        <f>IF(A26taxstdlife="n/a","n/a",IF(T$3&gt;(A26taxstdlife+$E808),((Input!$H$168+Input!$H$134)*$H$7)-SUM($H808:S808),((Input!$H$168+Input!$H$134)*$H$7)/A26taxstdlife))</f>
        <v>0</v>
      </c>
      <c r="U808" s="164">
        <f>IF(A26taxstdlife="n/a","n/a",IF(U$3&gt;(A26taxstdlife+$E808),((Input!$H$168+Input!$H$134)*$H$7)-SUM($H808:T808),((Input!$H$168+Input!$H$134)*$H$7)/A26taxstdlife))</f>
        <v>0</v>
      </c>
      <c r="V808" s="164">
        <f>IF(A26taxstdlife="n/a","n/a",IF(V$3&gt;(A26taxstdlife+$E808),((Input!$H$168+Input!$H$134)*$H$7)-SUM($H808:U808),((Input!$H$168+Input!$H$134)*$H$7)/A26taxstdlife))</f>
        <v>0</v>
      </c>
      <c r="W808" s="164">
        <f>IF(A26taxstdlife="n/a","n/a",IF(W$3&gt;(A26taxstdlife+$E808),((Input!$H$168+Input!$H$134)*$H$7)-SUM($H808:V808),((Input!$H$168+Input!$H$134)*$H$7)/A26taxstdlife))</f>
        <v>0</v>
      </c>
      <c r="X808" s="164">
        <f>IF(A26taxstdlife="n/a","n/a",IF(X$3&gt;(A26taxstdlife+$E808),((Input!$H$168+Input!$H$134)*$H$7)-SUM($H808:W808),((Input!$H$168+Input!$H$134)*$H$7)/A26taxstdlife))</f>
        <v>0</v>
      </c>
      <c r="Y808" s="164">
        <f>IF(A26taxstdlife="n/a","n/a",IF(Y$3&gt;(A26taxstdlife+$E808),((Input!$H$168+Input!$H$134)*$H$7)-SUM($H808:X808),((Input!$H$168+Input!$H$134)*$H$7)/A26taxstdlife))</f>
        <v>0</v>
      </c>
      <c r="Z808" s="164">
        <f>IF(A26taxstdlife="n/a","n/a",IF(Z$3&gt;(A26taxstdlife+$E808),((Input!$H$168+Input!$H$134)*$H$7)-SUM($H808:Y808),((Input!$H$168+Input!$H$134)*$H$7)/A26taxstdlife))</f>
        <v>0</v>
      </c>
      <c r="AA808" s="164">
        <f>IF(A26taxstdlife="n/a","n/a",IF(AA$3&gt;(A26taxstdlife+$E808),((Input!$H$168+Input!$H$134)*$H$7)-SUM($H808:Z808),((Input!$H$168+Input!$H$134)*$H$7)/A26taxstdlife))</f>
        <v>0</v>
      </c>
      <c r="AB808" s="164">
        <f>IF(A26taxstdlife="n/a","n/a",IF(AB$3&gt;(A26taxstdlife+$E808),((Input!$H$168+Input!$H$134)*$H$7)-SUM($H808:AA808),((Input!$H$168+Input!$H$134)*$H$7)/A26taxstdlife))</f>
        <v>0</v>
      </c>
      <c r="AC808" s="164">
        <f>IF(A26taxstdlife="n/a","n/a",IF(AC$3&gt;(A26taxstdlife+$E808),((Input!$H$168+Input!$H$134)*$H$7)-SUM($H808:AB808),((Input!$H$168+Input!$H$134)*$H$7)/A26taxstdlife))</f>
        <v>0</v>
      </c>
      <c r="AD808" s="164">
        <f>IF(A26taxstdlife="n/a","n/a",IF(AD$3&gt;(A26taxstdlife+$E808),((Input!$H$168+Input!$H$134)*$H$7)-SUM($H808:AC808),((Input!$H$168+Input!$H$134)*$H$7)/A26taxstdlife))</f>
        <v>0</v>
      </c>
      <c r="AE808" s="164">
        <f>IF(A26taxstdlife="n/a","n/a",IF(AE$3&gt;(A26taxstdlife+$E808),((Input!$H$168+Input!$H$134)*$H$7)-SUM($H808:AD808),((Input!$H$168+Input!$H$134)*$H$7)/A26taxstdlife))</f>
        <v>0</v>
      </c>
      <c r="AF808" s="164">
        <f>IF(A26taxstdlife="n/a","n/a",IF(AF$3&gt;(A26taxstdlife+$E808),((Input!$H$168+Input!$H$134)*$H$7)-SUM($H808:AE808),((Input!$H$168+Input!$H$134)*$H$7)/A26taxstdlife))</f>
        <v>0</v>
      </c>
      <c r="AG808" s="164">
        <f>IF(A26taxstdlife="n/a","n/a",IF(AG$3&gt;(A26taxstdlife+$E808),((Input!$H$168+Input!$H$134)*$H$7)-SUM($H808:AF808),((Input!$H$168+Input!$H$134)*$H$7)/A26taxstdlife))</f>
        <v>0</v>
      </c>
      <c r="AH808" s="164">
        <f>IF(A26taxstdlife="n/a","n/a",IF(AH$3&gt;(A26taxstdlife+$E808),((Input!$H$168+Input!$H$134)*$H$7)-SUM($H808:AG808),((Input!$H$168+Input!$H$134)*$H$7)/A26taxstdlife))</f>
        <v>0</v>
      </c>
      <c r="AI808" s="164">
        <f>IF(A26taxstdlife="n/a","n/a",IF(AI$3&gt;(A26taxstdlife+$E808),((Input!$H$168+Input!$H$134)*$H$7)-SUM($H808:AH808),((Input!$H$168+Input!$H$134)*$H$7)/A26taxstdlife))</f>
        <v>0</v>
      </c>
      <c r="AJ808" s="164">
        <f>IF(A26taxstdlife="n/a","n/a",IF(AJ$3&gt;(A26taxstdlife+$E808),((Input!$H$168+Input!$H$134)*$H$7)-SUM($H808:AI808),((Input!$H$168+Input!$H$134)*$H$7)/A26taxstdlife))</f>
        <v>0</v>
      </c>
      <c r="AK808" s="164">
        <f>IF(A26taxstdlife="n/a","n/a",IF(AK$3&gt;(A26taxstdlife+$E808),((Input!$H$168+Input!$H$134)*$H$7)-SUM($H808:AJ808),((Input!$H$168+Input!$H$134)*$H$7)/A26taxstdlife))</f>
        <v>0</v>
      </c>
      <c r="AL808" s="164">
        <f>IF(A26taxstdlife="n/a","n/a",IF(AL$3&gt;(A26taxstdlife+$E808),((Input!$H$168+Input!$H$134)*$H$7)-SUM($H808:AK808),((Input!$H$168+Input!$H$134)*$H$7)/A26taxstdlife))</f>
        <v>0</v>
      </c>
      <c r="AM808" s="164">
        <f>IF(A26taxstdlife="n/a","n/a",IF(AM$3&gt;(A26taxstdlife+$E808),((Input!$H$168+Input!$H$134)*$H$7)-SUM($H808:AL808),((Input!$H$168+Input!$H$134)*$H$7)/A26taxstdlife))</f>
        <v>0</v>
      </c>
      <c r="AN808" s="164">
        <f>IF(A26taxstdlife="n/a","n/a",IF(AN$3&gt;(A26taxstdlife+$E808),((Input!$H$168+Input!$H$134)*$H$7)-SUM($H808:AM808),((Input!$H$168+Input!$H$134)*$H$7)/A26taxstdlife))</f>
        <v>0</v>
      </c>
      <c r="AO808" s="164">
        <f>IF(A26taxstdlife="n/a","n/a",IF(AO$3&gt;(A26taxstdlife+$E808),((Input!$H$168+Input!$H$134)*$H$7)-SUM($H808:AN808),((Input!$H$168+Input!$H$134)*$H$7)/A26taxstdlife))</f>
        <v>0</v>
      </c>
      <c r="AP808" s="164">
        <f>IF(A26taxstdlife="n/a","n/a",IF(AP$3&gt;(A26taxstdlife+$E808),((Input!$H$168+Input!$H$134)*$H$7)-SUM($H808:AO808),((Input!$H$168+Input!$H$134)*$H$7)/A26taxstdlife))</f>
        <v>0</v>
      </c>
      <c r="AQ808" s="164">
        <f>IF(A26taxstdlife="n/a","n/a",IF(AQ$3&gt;(A26taxstdlife+$E808),((Input!$H$168+Input!$H$134)*$H$7)-SUM($H808:AP808),((Input!$H$168+Input!$H$134)*$H$7)/A26taxstdlife))</f>
        <v>0</v>
      </c>
      <c r="AR808" s="164">
        <f>IF(A26taxstdlife="n/a","n/a",IF(AR$3&gt;(A26taxstdlife+$E808),((Input!$H$168+Input!$H$134)*$H$7)-SUM($H808:AQ808),((Input!$H$168+Input!$H$134)*$H$7)/A26taxstdlife))</f>
        <v>0</v>
      </c>
      <c r="AS808" s="164">
        <f>IF(A26taxstdlife="n/a","n/a",IF(AS$3&gt;(A26taxstdlife+$E808),((Input!$H$168+Input!$H$134)*$H$7)-SUM($H808:AR808),((Input!$H$168+Input!$H$134)*$H$7)/A26taxstdlife))</f>
        <v>0</v>
      </c>
      <c r="AT808" s="164">
        <f>IF(A26taxstdlife="n/a","n/a",IF(AT$3&gt;(A26taxstdlife+$E808),((Input!$H$168+Input!$H$134)*$H$7)-SUM($H808:AS808),((Input!$H$168+Input!$H$134)*$H$7)/A26taxstdlife))</f>
        <v>0</v>
      </c>
      <c r="AU808" s="164">
        <f>IF(A26taxstdlife="n/a","n/a",IF(AU$3&gt;(A26taxstdlife+$E808),((Input!$H$168+Input!$H$134)*$H$7)-SUM($H808:AT808),((Input!$H$168+Input!$H$134)*$H$7)/A26taxstdlife))</f>
        <v>0</v>
      </c>
      <c r="AV808" s="164">
        <f>IF(A26taxstdlife="n/a","n/a",IF(AV$3&gt;(A26taxstdlife+$E808),((Input!$H$168+Input!$H$134)*$H$7)-SUM($H808:AU808),((Input!$H$168+Input!$H$134)*$H$7)/A26taxstdlife))</f>
        <v>0</v>
      </c>
      <c r="AW808" s="164">
        <f>IF(A26taxstdlife="n/a","n/a",IF(AW$3&gt;(A26taxstdlife+$E808),((Input!$H$168+Input!$H$134)*$H$7)-SUM($H808:AV808),((Input!$H$168+Input!$H$134)*$H$7)/A26taxstdlife))</f>
        <v>0</v>
      </c>
      <c r="AX808" s="164">
        <f>IF(A26taxstdlife="n/a","n/a",IF(AX$3&gt;(A26taxstdlife+$E808),((Input!$H$168+Input!$H$134)*$H$7)-SUM($H808:AW808),((Input!$H$168+Input!$H$134)*$H$7)/A26taxstdlife))</f>
        <v>0</v>
      </c>
      <c r="AY808" s="164">
        <f>IF(A26taxstdlife="n/a","n/a",IF(AY$3&gt;(A26taxstdlife+$E808),((Input!$H$168+Input!$H$134)*$H$7)-SUM($H808:AX808),((Input!$H$168+Input!$H$134)*$H$7)/A26taxstdlife))</f>
        <v>0</v>
      </c>
      <c r="AZ808" s="164">
        <f>IF(A26taxstdlife="n/a","n/a",IF(AZ$3&gt;(A26taxstdlife+$E808),((Input!$H$168+Input!$H$134)*$H$7)-SUM($H808:AY808),((Input!$H$168+Input!$H$134)*$H$7)/A26taxstdlife))</f>
        <v>0</v>
      </c>
      <c r="BA808" s="164">
        <f>IF(A26taxstdlife="n/a","n/a",IF(BA$3&gt;(A26taxstdlife+$E808),((Input!$H$168+Input!$H$134)*$H$7)-SUM($H808:AZ808),((Input!$H$168+Input!$H$134)*$H$7)/A26taxstdlife))</f>
        <v>0</v>
      </c>
      <c r="BB808" s="164">
        <f>IF(A26taxstdlife="n/a","n/a",IF(BB$3&gt;(A26taxstdlife+$E808),((Input!$H$168+Input!$H$134)*$H$7)-SUM($H808:BA808),((Input!$H$168+Input!$H$134)*$H$7)/A26taxstdlife))</f>
        <v>0</v>
      </c>
      <c r="BC808" s="164">
        <f>IF(A26taxstdlife="n/a","n/a",IF(BC$3&gt;(A26taxstdlife+$E808),((Input!$H$168+Input!$H$134)*$H$7)-SUM($H808:BB808),((Input!$H$168+Input!$H$134)*$H$7)/A26taxstdlife))</f>
        <v>0</v>
      </c>
      <c r="BD808" s="164">
        <f>IF(A26taxstdlife="n/a","n/a",IF(BD$3&gt;(A26taxstdlife+$E808),((Input!$H$168+Input!$H$134)*$H$7)-SUM($H808:BC808),((Input!$H$168+Input!$H$134)*$H$7)/A26taxstdlife))</f>
        <v>0</v>
      </c>
      <c r="BE808" s="164">
        <f>IF(A26taxstdlife="n/a","n/a",IF(BE$3&gt;(A26taxstdlife+$E808),((Input!$H$168+Input!$H$134)*$H$7)-SUM($H808:BD808),((Input!$H$168+Input!$H$134)*$H$7)/A26taxstdlife))</f>
        <v>0</v>
      </c>
      <c r="BF808" s="164">
        <f>IF(A26taxstdlife="n/a","n/a",IF(BF$3&gt;(A26taxstdlife+$E808),((Input!$H$168+Input!$H$134)*$H$7)-SUM($H808:BE808),((Input!$H$168+Input!$H$134)*$H$7)/A26taxstdlife))</f>
        <v>0</v>
      </c>
      <c r="BG808" s="164">
        <f>IF(A26taxstdlife="n/a","n/a",IF(BG$3&gt;(A26taxstdlife+$E808),((Input!$H$168+Input!$H$134)*$H$7)-SUM($H808:BF808),((Input!$H$168+Input!$H$134)*$H$7)/A26taxstdlife))</f>
        <v>0</v>
      </c>
      <c r="BH808" s="164">
        <f>IF(A26taxstdlife="n/a","n/a",IF(BH$3&gt;(A26taxstdlife+$E808),((Input!$H$168+Input!$H$134)*$H$7)-SUM($H808:BG808),((Input!$H$168+Input!$H$134)*$H$7)/A26taxstdlife))</f>
        <v>0</v>
      </c>
      <c r="BI808" s="164">
        <f>IF(A26taxstdlife="n/a","n/a",IF(BI$3&gt;(A26taxstdlife+$E808),((Input!$H$168+Input!$H$134)*$H$7)-SUM($H808:BH808),((Input!$H$168+Input!$H$134)*$H$7)/A26taxstdlife))</f>
        <v>0</v>
      </c>
      <c r="BJ808" s="18"/>
      <c r="BK808" s="18"/>
      <c r="BL808"/>
      <c r="BM808"/>
      <c r="BN808"/>
      <c r="BO808"/>
      <c r="BP808"/>
      <c r="BQ808"/>
      <c r="BR808"/>
      <c r="BS808"/>
      <c r="BT808"/>
      <c r="BU808"/>
      <c r="BV808"/>
      <c r="BW808"/>
      <c r="BX808"/>
      <c r="BY808"/>
      <c r="BZ808"/>
      <c r="CA808"/>
      <c r="CB808"/>
      <c r="CC808"/>
      <c r="CD808"/>
      <c r="CE808"/>
      <c r="CF808"/>
      <c r="CG808"/>
      <c r="CH808"/>
      <c r="CI808"/>
      <c r="CJ808"/>
      <c r="CK808"/>
      <c r="CL808"/>
      <c r="CM808"/>
      <c r="CN808"/>
      <c r="CO808"/>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c r="DU808"/>
      <c r="DV808"/>
      <c r="DW808"/>
      <c r="DX808"/>
      <c r="DY808"/>
      <c r="DZ808"/>
      <c r="EA808"/>
      <c r="EB808"/>
      <c r="EC808"/>
      <c r="ED808"/>
      <c r="EE808"/>
      <c r="EF808"/>
      <c r="EG808"/>
      <c r="EH808"/>
      <c r="EI808"/>
      <c r="EJ808"/>
      <c r="EK808"/>
      <c r="EL808"/>
      <c r="EM808"/>
      <c r="EN808"/>
      <c r="EO808"/>
      <c r="EP808"/>
      <c r="EQ808"/>
      <c r="ER808"/>
      <c r="ES808"/>
      <c r="ET808"/>
      <c r="EU808"/>
      <c r="EV808"/>
      <c r="EW808"/>
      <c r="EX808"/>
      <c r="EY808"/>
      <c r="EZ808"/>
      <c r="FA808"/>
      <c r="FB808"/>
      <c r="FC808"/>
      <c r="FD808"/>
      <c r="FE808"/>
      <c r="FF808"/>
      <c r="FG808"/>
      <c r="FH808"/>
      <c r="FI808"/>
      <c r="FJ808"/>
      <c r="FK808"/>
      <c r="FL808"/>
      <c r="FM808"/>
      <c r="FN808"/>
      <c r="FO808"/>
      <c r="FP808"/>
      <c r="FQ808"/>
      <c r="FR808"/>
      <c r="FS808"/>
      <c r="FT808"/>
      <c r="FU808"/>
      <c r="FV808"/>
      <c r="FW808"/>
      <c r="FX808"/>
      <c r="FY808"/>
      <c r="FZ808"/>
      <c r="GA808"/>
      <c r="GB808"/>
      <c r="GC808"/>
      <c r="GD808"/>
      <c r="GE808"/>
      <c r="GF808"/>
      <c r="GG808"/>
      <c r="GH808"/>
      <c r="GI808"/>
      <c r="GJ808"/>
      <c r="GK808"/>
      <c r="GL808"/>
      <c r="GM808"/>
      <c r="GN808"/>
      <c r="GO808"/>
      <c r="GP808"/>
      <c r="GQ808"/>
      <c r="GR808"/>
      <c r="GS808"/>
      <c r="GT808"/>
      <c r="GU808"/>
      <c r="GV808"/>
      <c r="GW808"/>
      <c r="GX808"/>
      <c r="GY808"/>
      <c r="GZ808"/>
      <c r="HA808"/>
      <c r="HB808"/>
      <c r="HC808"/>
      <c r="HD808"/>
      <c r="HE808"/>
      <c r="HF808"/>
      <c r="HG808"/>
      <c r="HH808"/>
      <c r="HI808"/>
      <c r="HJ808"/>
      <c r="HK808"/>
      <c r="HL808"/>
      <c r="HM808"/>
      <c r="HN808"/>
      <c r="HO808"/>
      <c r="HP808"/>
      <c r="HQ808"/>
      <c r="HR808"/>
      <c r="HS808"/>
      <c r="HT808"/>
      <c r="HU808"/>
      <c r="HV808"/>
      <c r="HW808"/>
      <c r="HX808"/>
      <c r="HY808"/>
      <c r="HZ808"/>
      <c r="IA808"/>
      <c r="IB808"/>
      <c r="IC808"/>
      <c r="ID808"/>
      <c r="IE808"/>
      <c r="IF808"/>
      <c r="IG808"/>
      <c r="IH808"/>
      <c r="II808"/>
      <c r="IJ808"/>
      <c r="IK808"/>
      <c r="IL808"/>
      <c r="IM808"/>
      <c r="IN808"/>
      <c r="IO808"/>
      <c r="IP808"/>
      <c r="IQ808"/>
      <c r="IR808"/>
      <c r="IS808"/>
      <c r="IT808"/>
      <c r="IU808"/>
      <c r="IV808"/>
    </row>
    <row r="809" spans="1:256" s="5" customFormat="1" hidden="1" outlineLevel="2" x14ac:dyDescent="0.2">
      <c r="A809" s="18"/>
      <c r="B809" s="18"/>
      <c r="C809" s="36"/>
      <c r="D809" s="485"/>
      <c r="E809" s="283">
        <v>3</v>
      </c>
      <c r="F809" s="38"/>
      <c r="G809" s="306"/>
      <c r="H809" s="308"/>
      <c r="I809" s="307"/>
      <c r="J809" s="164">
        <f>IF(A26taxstdlife="n/a","n/a",IF(J$3&gt;(A26taxstdlife+$E809),((Input!$I$168+Input!$I$134)*$I$7)-SUM($I809:I809),((Input!$I$168+Input!$I$134)*$I$7)/A26taxstdlife))</f>
        <v>0</v>
      </c>
      <c r="K809" s="164">
        <f>IF(A26taxstdlife="n/a","n/a",IF(K$3&gt;(A26taxstdlife+$E809),((Input!$I$168+Input!$I$134)*$I$7)-SUM($I809:J809),((Input!$I$168+Input!$I$134)*$I$7)/A26taxstdlife))</f>
        <v>0</v>
      </c>
      <c r="L809" s="164">
        <f>IF(A26taxstdlife="n/a","n/a",IF(L$3&gt;(A26taxstdlife+$E809),((Input!$I$168+Input!$I$134)*$I$7)-SUM($I809:K809),((Input!$I$168+Input!$I$134)*$I$7)/A26taxstdlife))</f>
        <v>0</v>
      </c>
      <c r="M809" s="164">
        <f>IF(A26taxstdlife="n/a","n/a",IF(M$3&gt;(A26taxstdlife+$E809),((Input!$I$168+Input!$I$134)*$I$7)-SUM($I809:L809),((Input!$I$168+Input!$I$134)*$I$7)/A26taxstdlife))</f>
        <v>0</v>
      </c>
      <c r="N809" s="164">
        <f>IF(A26taxstdlife="n/a","n/a",IF(N$3&gt;(A26taxstdlife+$E809),((Input!$I$168+Input!$I$134)*$I$7)-SUM($I809:M809),((Input!$I$168+Input!$I$134)*$I$7)/A26taxstdlife))</f>
        <v>0</v>
      </c>
      <c r="O809" s="164">
        <f>IF(A26taxstdlife="n/a","n/a",IF(O$3&gt;(A26taxstdlife+$E809),((Input!$I$168+Input!$I$134)*$I$7)-SUM($I809:N809),((Input!$I$168+Input!$I$134)*$I$7)/A26taxstdlife))</f>
        <v>0</v>
      </c>
      <c r="P809" s="164">
        <f>IF(A26taxstdlife="n/a","n/a",IF(P$3&gt;(A26taxstdlife+$E809),((Input!$I$168+Input!$I$134)*$I$7)-SUM($I809:O809),((Input!$I$168+Input!$I$134)*$I$7)/A26taxstdlife))</f>
        <v>0</v>
      </c>
      <c r="Q809" s="164">
        <f>IF(A26taxstdlife="n/a","n/a",IF(Q$3&gt;(A26taxstdlife+$E809),((Input!$I$168+Input!$I$134)*$I$7)-SUM($I809:P809),((Input!$I$168+Input!$I$134)*$I$7)/A26taxstdlife))</f>
        <v>0</v>
      </c>
      <c r="R809" s="164">
        <f>IF(A26taxstdlife="n/a","n/a",IF(R$3&gt;(A26taxstdlife+$E809),((Input!$I$168+Input!$I$134)*$I$7)-SUM($I809:Q809),((Input!$I$168+Input!$I$134)*$I$7)/A26taxstdlife))</f>
        <v>0</v>
      </c>
      <c r="S809" s="164">
        <f>IF(A26taxstdlife="n/a","n/a",IF(S$3&gt;(A26taxstdlife+$E809),((Input!$I$168+Input!$I$134)*$I$7)-SUM($I809:R809),((Input!$I$168+Input!$I$134)*$I$7)/A26taxstdlife))</f>
        <v>0</v>
      </c>
      <c r="T809" s="164">
        <f>IF(A26taxstdlife="n/a","n/a",IF(T$3&gt;(A26taxstdlife+$E809),((Input!$I$168+Input!$I$134)*$I$7)-SUM($I809:S809),((Input!$I$168+Input!$I$134)*$I$7)/A26taxstdlife))</f>
        <v>0</v>
      </c>
      <c r="U809" s="164">
        <f>IF(A26taxstdlife="n/a","n/a",IF(U$3&gt;(A26taxstdlife+$E809),((Input!$I$168+Input!$I$134)*$I$7)-SUM($I809:T809),((Input!$I$168+Input!$I$134)*$I$7)/A26taxstdlife))</f>
        <v>0</v>
      </c>
      <c r="V809" s="164">
        <f>IF(A26taxstdlife="n/a","n/a",IF(V$3&gt;(A26taxstdlife+$E809),((Input!$I$168+Input!$I$134)*$I$7)-SUM($I809:U809),((Input!$I$168+Input!$I$134)*$I$7)/A26taxstdlife))</f>
        <v>0</v>
      </c>
      <c r="W809" s="164">
        <f>IF(A26taxstdlife="n/a","n/a",IF(W$3&gt;(A26taxstdlife+$E809),((Input!$I$168+Input!$I$134)*$I$7)-SUM($I809:V809),((Input!$I$168+Input!$I$134)*$I$7)/A26taxstdlife))</f>
        <v>0</v>
      </c>
      <c r="X809" s="164">
        <f>IF(A26taxstdlife="n/a","n/a",IF(X$3&gt;(A26taxstdlife+$E809),((Input!$I$168+Input!$I$134)*$I$7)-SUM($I809:W809),((Input!$I$168+Input!$I$134)*$I$7)/A26taxstdlife))</f>
        <v>0</v>
      </c>
      <c r="Y809" s="164">
        <f>IF(A26taxstdlife="n/a","n/a",IF(Y$3&gt;(A26taxstdlife+$E809),((Input!$I$168+Input!$I$134)*$I$7)-SUM($I809:X809),((Input!$I$168+Input!$I$134)*$I$7)/A26taxstdlife))</f>
        <v>0</v>
      </c>
      <c r="Z809" s="164">
        <f>IF(A26taxstdlife="n/a","n/a",IF(Z$3&gt;(A26taxstdlife+$E809),((Input!$I$168+Input!$I$134)*$I$7)-SUM($I809:Y809),((Input!$I$168+Input!$I$134)*$I$7)/A26taxstdlife))</f>
        <v>0</v>
      </c>
      <c r="AA809" s="164">
        <f>IF(A26taxstdlife="n/a","n/a",IF(AA$3&gt;(A26taxstdlife+$E809),((Input!$I$168+Input!$I$134)*$I$7)-SUM($I809:Z809),((Input!$I$168+Input!$I$134)*$I$7)/A26taxstdlife))</f>
        <v>0</v>
      </c>
      <c r="AB809" s="164">
        <f>IF(A26taxstdlife="n/a","n/a",IF(AB$3&gt;(A26taxstdlife+$E809),((Input!$I$168+Input!$I$134)*$I$7)-SUM($I809:AA809),((Input!$I$168+Input!$I$134)*$I$7)/A26taxstdlife))</f>
        <v>0</v>
      </c>
      <c r="AC809" s="164">
        <f>IF(A26taxstdlife="n/a","n/a",IF(AC$3&gt;(A26taxstdlife+$E809),((Input!$I$168+Input!$I$134)*$I$7)-SUM($I809:AB809),((Input!$I$168+Input!$I$134)*$I$7)/A26taxstdlife))</f>
        <v>0</v>
      </c>
      <c r="AD809" s="164">
        <f>IF(A26taxstdlife="n/a","n/a",IF(AD$3&gt;(A26taxstdlife+$E809),((Input!$I$168+Input!$I$134)*$I$7)-SUM($I809:AC809),((Input!$I$168+Input!$I$134)*$I$7)/A26taxstdlife))</f>
        <v>0</v>
      </c>
      <c r="AE809" s="164">
        <f>IF(A26taxstdlife="n/a","n/a",IF(AE$3&gt;(A26taxstdlife+$E809),((Input!$I$168+Input!$I$134)*$I$7)-SUM($I809:AD809),((Input!$I$168+Input!$I$134)*$I$7)/A26taxstdlife))</f>
        <v>0</v>
      </c>
      <c r="AF809" s="164">
        <f>IF(A26taxstdlife="n/a","n/a",IF(AF$3&gt;(A26taxstdlife+$E809),((Input!$I$168+Input!$I$134)*$I$7)-SUM($I809:AE809),((Input!$I$168+Input!$I$134)*$I$7)/A26taxstdlife))</f>
        <v>0</v>
      </c>
      <c r="AG809" s="164">
        <f>IF(A26taxstdlife="n/a","n/a",IF(AG$3&gt;(A26taxstdlife+$E809),((Input!$I$168+Input!$I$134)*$I$7)-SUM($I809:AF809),((Input!$I$168+Input!$I$134)*$I$7)/A26taxstdlife))</f>
        <v>0</v>
      </c>
      <c r="AH809" s="164">
        <f>IF(A26taxstdlife="n/a","n/a",IF(AH$3&gt;(A26taxstdlife+$E809),((Input!$I$168+Input!$I$134)*$I$7)-SUM($I809:AG809),((Input!$I$168+Input!$I$134)*$I$7)/A26taxstdlife))</f>
        <v>0</v>
      </c>
      <c r="AI809" s="164">
        <f>IF(A26taxstdlife="n/a","n/a",IF(AI$3&gt;(A26taxstdlife+$E809),((Input!$I$168+Input!$I$134)*$I$7)-SUM($I809:AH809),((Input!$I$168+Input!$I$134)*$I$7)/A26taxstdlife))</f>
        <v>0</v>
      </c>
      <c r="AJ809" s="164">
        <f>IF(A26taxstdlife="n/a","n/a",IF(AJ$3&gt;(A26taxstdlife+$E809),((Input!$I$168+Input!$I$134)*$I$7)-SUM($I809:AI809),((Input!$I$168+Input!$I$134)*$I$7)/A26taxstdlife))</f>
        <v>0</v>
      </c>
      <c r="AK809" s="164">
        <f>IF(A26taxstdlife="n/a","n/a",IF(AK$3&gt;(A26taxstdlife+$E809),((Input!$I$168+Input!$I$134)*$I$7)-SUM($I809:AJ809),((Input!$I$168+Input!$I$134)*$I$7)/A26taxstdlife))</f>
        <v>0</v>
      </c>
      <c r="AL809" s="164">
        <f>IF(A26taxstdlife="n/a","n/a",IF(AL$3&gt;(A26taxstdlife+$E809),((Input!$I$168+Input!$I$134)*$I$7)-SUM($I809:AK809),((Input!$I$168+Input!$I$134)*$I$7)/A26taxstdlife))</f>
        <v>0</v>
      </c>
      <c r="AM809" s="164">
        <f>IF(A26taxstdlife="n/a","n/a",IF(AM$3&gt;(A26taxstdlife+$E809),((Input!$I$168+Input!$I$134)*$I$7)-SUM($I809:AL809),((Input!$I$168+Input!$I$134)*$I$7)/A26taxstdlife))</f>
        <v>0</v>
      </c>
      <c r="AN809" s="164">
        <f>IF(A26taxstdlife="n/a","n/a",IF(AN$3&gt;(A26taxstdlife+$E809),((Input!$I$168+Input!$I$134)*$I$7)-SUM($I809:AM809),((Input!$I$168+Input!$I$134)*$I$7)/A26taxstdlife))</f>
        <v>0</v>
      </c>
      <c r="AO809" s="164">
        <f>IF(A26taxstdlife="n/a","n/a",IF(AO$3&gt;(A26taxstdlife+$E809),((Input!$I$168+Input!$I$134)*$I$7)-SUM($I809:AN809),((Input!$I$168+Input!$I$134)*$I$7)/A26taxstdlife))</f>
        <v>0</v>
      </c>
      <c r="AP809" s="164">
        <f>IF(A26taxstdlife="n/a","n/a",IF(AP$3&gt;(A26taxstdlife+$E809),((Input!$I$168+Input!$I$134)*$I$7)-SUM($I809:AO809),((Input!$I$168+Input!$I$134)*$I$7)/A26taxstdlife))</f>
        <v>0</v>
      </c>
      <c r="AQ809" s="164">
        <f>IF(A26taxstdlife="n/a","n/a",IF(AQ$3&gt;(A26taxstdlife+$E809),((Input!$I$168+Input!$I$134)*$I$7)-SUM($I809:AP809),((Input!$I$168+Input!$I$134)*$I$7)/A26taxstdlife))</f>
        <v>0</v>
      </c>
      <c r="AR809" s="164">
        <f>IF(A26taxstdlife="n/a","n/a",IF(AR$3&gt;(A26taxstdlife+$E809),((Input!$I$168+Input!$I$134)*$I$7)-SUM($I809:AQ809),((Input!$I$168+Input!$I$134)*$I$7)/A26taxstdlife))</f>
        <v>0</v>
      </c>
      <c r="AS809" s="164">
        <f>IF(A26taxstdlife="n/a","n/a",IF(AS$3&gt;(A26taxstdlife+$E809),((Input!$I$168+Input!$I$134)*$I$7)-SUM($I809:AR809),((Input!$I$168+Input!$I$134)*$I$7)/A26taxstdlife))</f>
        <v>0</v>
      </c>
      <c r="AT809" s="164">
        <f>IF(A26taxstdlife="n/a","n/a",IF(AT$3&gt;(A26taxstdlife+$E809),((Input!$I$168+Input!$I$134)*$I$7)-SUM($I809:AS809),((Input!$I$168+Input!$I$134)*$I$7)/A26taxstdlife))</f>
        <v>0</v>
      </c>
      <c r="AU809" s="164">
        <f>IF(A26taxstdlife="n/a","n/a",IF(AU$3&gt;(A26taxstdlife+$E809),((Input!$I$168+Input!$I$134)*$I$7)-SUM($I809:AT809),((Input!$I$168+Input!$I$134)*$I$7)/A26taxstdlife))</f>
        <v>0</v>
      </c>
      <c r="AV809" s="164">
        <f>IF(A26taxstdlife="n/a","n/a",IF(AV$3&gt;(A26taxstdlife+$E809),((Input!$I$168+Input!$I$134)*$I$7)-SUM($I809:AU809),((Input!$I$168+Input!$I$134)*$I$7)/A26taxstdlife))</f>
        <v>0</v>
      </c>
      <c r="AW809" s="164">
        <f>IF(A26taxstdlife="n/a","n/a",IF(AW$3&gt;(A26taxstdlife+$E809),((Input!$I$168+Input!$I$134)*$I$7)-SUM($I809:AV809),((Input!$I$168+Input!$I$134)*$I$7)/A26taxstdlife))</f>
        <v>0</v>
      </c>
      <c r="AX809" s="164">
        <f>IF(A26taxstdlife="n/a","n/a",IF(AX$3&gt;(A26taxstdlife+$E809),((Input!$I$168+Input!$I$134)*$I$7)-SUM($I809:AW809),((Input!$I$168+Input!$I$134)*$I$7)/A26taxstdlife))</f>
        <v>0</v>
      </c>
      <c r="AY809" s="164">
        <f>IF(A26taxstdlife="n/a","n/a",IF(AY$3&gt;(A26taxstdlife+$E809),((Input!$I$168+Input!$I$134)*$I$7)-SUM($I809:AX809),((Input!$I$168+Input!$I$134)*$I$7)/A26taxstdlife))</f>
        <v>0</v>
      </c>
      <c r="AZ809" s="164">
        <f>IF(A26taxstdlife="n/a","n/a",IF(AZ$3&gt;(A26taxstdlife+$E809),((Input!$I$168+Input!$I$134)*$I$7)-SUM($I809:AY809),((Input!$I$168+Input!$I$134)*$I$7)/A26taxstdlife))</f>
        <v>0</v>
      </c>
      <c r="BA809" s="164">
        <f>IF(A26taxstdlife="n/a","n/a",IF(BA$3&gt;(A26taxstdlife+$E809),((Input!$I$168+Input!$I$134)*$I$7)-SUM($I809:AZ809),((Input!$I$168+Input!$I$134)*$I$7)/A26taxstdlife))</f>
        <v>0</v>
      </c>
      <c r="BB809" s="164">
        <f>IF(A26taxstdlife="n/a","n/a",IF(BB$3&gt;(A26taxstdlife+$E809),((Input!$I$168+Input!$I$134)*$I$7)-SUM($I809:BA809),((Input!$I$168+Input!$I$134)*$I$7)/A26taxstdlife))</f>
        <v>0</v>
      </c>
      <c r="BC809" s="164">
        <f>IF(A26taxstdlife="n/a","n/a",IF(BC$3&gt;(A26taxstdlife+$E809),((Input!$I$168+Input!$I$134)*$I$7)-SUM($I809:BB809),((Input!$I$168+Input!$I$134)*$I$7)/A26taxstdlife))</f>
        <v>0</v>
      </c>
      <c r="BD809" s="164">
        <f>IF(A26taxstdlife="n/a","n/a",IF(BD$3&gt;(A26taxstdlife+$E809),((Input!$I$168+Input!$I$134)*$I$7)-SUM($I809:BC809),((Input!$I$168+Input!$I$134)*$I$7)/A26taxstdlife))</f>
        <v>0</v>
      </c>
      <c r="BE809" s="164">
        <f>IF(A26taxstdlife="n/a","n/a",IF(BE$3&gt;(A26taxstdlife+$E809),((Input!$I$168+Input!$I$134)*$I$7)-SUM($I809:BD809),((Input!$I$168+Input!$I$134)*$I$7)/A26taxstdlife))</f>
        <v>0</v>
      </c>
      <c r="BF809" s="164">
        <f>IF(A26taxstdlife="n/a","n/a",IF(BF$3&gt;(A26taxstdlife+$E809),((Input!$I$168+Input!$I$134)*$I$7)-SUM($I809:BE809),((Input!$I$168+Input!$I$134)*$I$7)/A26taxstdlife))</f>
        <v>0</v>
      </c>
      <c r="BG809" s="164">
        <f>IF(A26taxstdlife="n/a","n/a",IF(BG$3&gt;(A26taxstdlife+$E809),((Input!$I$168+Input!$I$134)*$I$7)-SUM($I809:BF809),((Input!$I$168+Input!$I$134)*$I$7)/A26taxstdlife))</f>
        <v>0</v>
      </c>
      <c r="BH809" s="164">
        <f>IF(A26taxstdlife="n/a","n/a",IF(BH$3&gt;(A26taxstdlife+$E809),((Input!$I$168+Input!$I$134)*$I$7)-SUM($I809:BG809),((Input!$I$168+Input!$I$134)*$I$7)/A26taxstdlife))</f>
        <v>0</v>
      </c>
      <c r="BI809" s="164">
        <f>IF(A26taxstdlife="n/a","n/a",IF(BI$3&gt;(A26taxstdlife+$E809),((Input!$I$168+Input!$I$134)*$I$7)-SUM($I809:BH809),((Input!$I$168+Input!$I$134)*$I$7)/A26taxstdlife))</f>
        <v>0</v>
      </c>
      <c r="BJ809" s="164"/>
      <c r="BK809" s="18"/>
      <c r="BL809"/>
      <c r="BM809"/>
      <c r="BN809"/>
      <c r="BO809"/>
      <c r="BP809"/>
      <c r="BQ809"/>
      <c r="BR809"/>
      <c r="BS809"/>
      <c r="BT809"/>
      <c r="BU809"/>
      <c r="BV809"/>
      <c r="BW809"/>
      <c r="BX809"/>
      <c r="BY809"/>
      <c r="BZ809"/>
      <c r="CA809"/>
      <c r="CB809"/>
      <c r="CC809"/>
      <c r="CD809"/>
      <c r="CE809"/>
      <c r="CF809"/>
      <c r="CG809"/>
      <c r="CH809"/>
      <c r="CI809"/>
      <c r="CJ809"/>
      <c r="CK809"/>
      <c r="CL809"/>
      <c r="CM809"/>
      <c r="CN809"/>
      <c r="CO809"/>
      <c r="CP809"/>
      <c r="CQ809"/>
      <c r="CR809"/>
      <c r="CS809"/>
      <c r="CT809"/>
      <c r="CU809"/>
      <c r="CV809"/>
      <c r="CW809"/>
      <c r="CX809"/>
      <c r="CY809"/>
      <c r="CZ809"/>
      <c r="DA809"/>
      <c r="DB809"/>
      <c r="DC809"/>
      <c r="DD809"/>
      <c r="DE809"/>
      <c r="DF809"/>
      <c r="DG809"/>
      <c r="DH809"/>
      <c r="DI809"/>
      <c r="DJ809"/>
      <c r="DK809"/>
      <c r="DL809"/>
      <c r="DM809"/>
      <c r="DN809"/>
      <c r="DO809"/>
      <c r="DP809"/>
      <c r="DQ809"/>
      <c r="DR809"/>
      <c r="DS809"/>
      <c r="DT809"/>
      <c r="DU809"/>
      <c r="DV809"/>
      <c r="DW809"/>
      <c r="DX809"/>
      <c r="DY809"/>
      <c r="DZ809"/>
      <c r="EA809"/>
      <c r="EB809"/>
      <c r="EC809"/>
      <c r="ED809"/>
      <c r="EE809"/>
      <c r="EF809"/>
      <c r="EG809"/>
      <c r="EH809"/>
      <c r="EI809"/>
      <c r="EJ809"/>
      <c r="EK809"/>
      <c r="EL809"/>
      <c r="EM809"/>
      <c r="EN809"/>
      <c r="EO809"/>
      <c r="EP809"/>
      <c r="EQ809"/>
      <c r="ER809"/>
      <c r="ES809"/>
      <c r="ET809"/>
      <c r="EU809"/>
      <c r="EV809"/>
      <c r="EW809"/>
      <c r="EX809"/>
      <c r="EY809"/>
      <c r="EZ809"/>
      <c r="FA809"/>
      <c r="FB809"/>
      <c r="FC809"/>
      <c r="FD809"/>
      <c r="FE809"/>
      <c r="FF809"/>
      <c r="FG809"/>
      <c r="FH809"/>
      <c r="FI809"/>
      <c r="FJ809"/>
      <c r="FK809"/>
      <c r="FL809"/>
      <c r="FM809"/>
      <c r="FN809"/>
      <c r="FO809"/>
      <c r="FP809"/>
      <c r="FQ809"/>
      <c r="FR809"/>
      <c r="FS809"/>
      <c r="FT809"/>
      <c r="FU809"/>
      <c r="FV809"/>
      <c r="FW809"/>
      <c r="FX809"/>
      <c r="FY809"/>
      <c r="FZ809"/>
      <c r="GA809"/>
      <c r="GB809"/>
      <c r="GC809"/>
      <c r="GD809"/>
      <c r="GE809"/>
      <c r="GF809"/>
      <c r="GG809"/>
      <c r="GH809"/>
      <c r="GI809"/>
      <c r="GJ809"/>
      <c r="GK809"/>
      <c r="GL809"/>
      <c r="GM809"/>
      <c r="GN809"/>
      <c r="GO809"/>
      <c r="GP809"/>
      <c r="GQ809"/>
      <c r="GR809"/>
      <c r="GS809"/>
      <c r="GT809"/>
      <c r="GU809"/>
      <c r="GV809"/>
      <c r="GW809"/>
      <c r="GX809"/>
      <c r="GY809"/>
      <c r="GZ809"/>
      <c r="HA809"/>
      <c r="HB809"/>
      <c r="HC809"/>
      <c r="HD809"/>
      <c r="HE809"/>
      <c r="HF809"/>
      <c r="HG809"/>
      <c r="HH809"/>
      <c r="HI809"/>
      <c r="HJ809"/>
      <c r="HK809"/>
      <c r="HL809"/>
      <c r="HM809"/>
      <c r="HN809"/>
      <c r="HO809"/>
      <c r="HP809"/>
      <c r="HQ809"/>
      <c r="HR809"/>
      <c r="HS809"/>
      <c r="HT809"/>
      <c r="HU809"/>
      <c r="HV809"/>
      <c r="HW809"/>
      <c r="HX809"/>
      <c r="HY809"/>
      <c r="HZ809"/>
      <c r="IA809"/>
      <c r="IB809"/>
      <c r="IC809"/>
      <c r="ID809"/>
      <c r="IE809"/>
      <c r="IF809"/>
      <c r="IG809"/>
      <c r="IH809"/>
      <c r="II809"/>
      <c r="IJ809"/>
      <c r="IK809"/>
      <c r="IL809"/>
      <c r="IM809"/>
      <c r="IN809"/>
      <c r="IO809"/>
      <c r="IP809"/>
      <c r="IQ809"/>
      <c r="IR809"/>
      <c r="IS809"/>
      <c r="IT809"/>
      <c r="IU809"/>
      <c r="IV809"/>
    </row>
    <row r="810" spans="1:256" s="5" customFormat="1" hidden="1" outlineLevel="2" x14ac:dyDescent="0.2">
      <c r="A810" s="18"/>
      <c r="B810" s="18"/>
      <c r="C810" s="36"/>
      <c r="D810" s="485"/>
      <c r="E810" s="283">
        <v>4</v>
      </c>
      <c r="F810" s="38"/>
      <c r="G810" s="306"/>
      <c r="H810" s="308"/>
      <c r="I810" s="308"/>
      <c r="J810" s="307"/>
      <c r="K810" s="164">
        <f>IF(A26taxstdlife="n/a","n/a",IF(K$3&gt;(A26taxstdlife+$E810),((Input!$J$168+Input!$J$134)*$J$7)-SUM($J810:J810),((Input!$J$168+Input!$J$134)*$J$7)/A26taxstdlife))</f>
        <v>0</v>
      </c>
      <c r="L810" s="164">
        <f>IF(A26taxstdlife="n/a","n/a",IF(L$3&gt;(A26taxstdlife+$E810),((Input!$J$168+Input!$J$134)*$J$7)-SUM($J810:K810),((Input!$J$168+Input!$J$134)*$J$7)/A26taxstdlife))</f>
        <v>0</v>
      </c>
      <c r="M810" s="164">
        <f>IF(A26taxstdlife="n/a","n/a",IF(M$3&gt;(A26taxstdlife+$E810),((Input!$J$168+Input!$J$134)*$J$7)-SUM($J810:L810),((Input!$J$168+Input!$J$134)*$J$7)/A26taxstdlife))</f>
        <v>0</v>
      </c>
      <c r="N810" s="164">
        <f>IF(A26taxstdlife="n/a","n/a",IF(N$3&gt;(A26taxstdlife+$E810),((Input!$J$168+Input!$J$134)*$J$7)-SUM($J810:M810),((Input!$J$168+Input!$J$134)*$J$7)/A26taxstdlife))</f>
        <v>0</v>
      </c>
      <c r="O810" s="164">
        <f>IF(A26taxstdlife="n/a","n/a",IF(O$3&gt;(A26taxstdlife+$E810),((Input!$J$168+Input!$J$134)*$J$7)-SUM($J810:N810),((Input!$J$168+Input!$J$134)*$J$7)/A26taxstdlife))</f>
        <v>0</v>
      </c>
      <c r="P810" s="164">
        <f>IF(A26taxstdlife="n/a","n/a",IF(P$3&gt;(A26taxstdlife+$E810),((Input!$J$168+Input!$J$134)*$J$7)-SUM($J810:O810),((Input!$J$168+Input!$J$134)*$J$7)/A26taxstdlife))</f>
        <v>0</v>
      </c>
      <c r="Q810" s="164">
        <f>IF(A26taxstdlife="n/a","n/a",IF(Q$3&gt;(A26taxstdlife+$E810),((Input!$J$168+Input!$J$134)*$J$7)-SUM($J810:P810),((Input!$J$168+Input!$J$134)*$J$7)/A26taxstdlife))</f>
        <v>0</v>
      </c>
      <c r="R810" s="164">
        <f>IF(A26taxstdlife="n/a","n/a",IF(R$3&gt;(A26taxstdlife+$E810),((Input!$J$168+Input!$J$134)*$J$7)-SUM($J810:Q810),((Input!$J$168+Input!$J$134)*$J$7)/A26taxstdlife))</f>
        <v>0</v>
      </c>
      <c r="S810" s="164">
        <f>IF(A26taxstdlife="n/a","n/a",IF(S$3&gt;(A26taxstdlife+$E810),((Input!$J$168+Input!$J$134)*$J$7)-SUM($J810:R810),((Input!$J$168+Input!$J$134)*$J$7)/A26taxstdlife))</f>
        <v>0</v>
      </c>
      <c r="T810" s="164">
        <f>IF(A26taxstdlife="n/a","n/a",IF(T$3&gt;(A26taxstdlife+$E810),((Input!$J$168+Input!$J$134)*$J$7)-SUM($J810:S810),((Input!$J$168+Input!$J$134)*$J$7)/A26taxstdlife))</f>
        <v>0</v>
      </c>
      <c r="U810" s="164">
        <f>IF(A26taxstdlife="n/a","n/a",IF(U$3&gt;(A26taxstdlife+$E810),((Input!$J$168+Input!$J$134)*$J$7)-SUM($J810:T810),((Input!$J$168+Input!$J$134)*$J$7)/A26taxstdlife))</f>
        <v>0</v>
      </c>
      <c r="V810" s="164">
        <f>IF(A26taxstdlife="n/a","n/a",IF(V$3&gt;(A26taxstdlife+$E810),((Input!$J$168+Input!$J$134)*$J$7)-SUM($J810:U810),((Input!$J$168+Input!$J$134)*$J$7)/A26taxstdlife))</f>
        <v>0</v>
      </c>
      <c r="W810" s="164">
        <f>IF(A26taxstdlife="n/a","n/a",IF(W$3&gt;(A26taxstdlife+$E810),((Input!$J$168+Input!$J$134)*$J$7)-SUM($J810:V810),((Input!$J$168+Input!$J$134)*$J$7)/A26taxstdlife))</f>
        <v>0</v>
      </c>
      <c r="X810" s="164">
        <f>IF(A26taxstdlife="n/a","n/a",IF(X$3&gt;(A26taxstdlife+$E810),((Input!$J$168+Input!$J$134)*$J$7)-SUM($J810:W810),((Input!$J$168+Input!$J$134)*$J$7)/A26taxstdlife))</f>
        <v>0</v>
      </c>
      <c r="Y810" s="164">
        <f>IF(A26taxstdlife="n/a","n/a",IF(Y$3&gt;(A26taxstdlife+$E810),((Input!$J$168+Input!$J$134)*$J$7)-SUM($J810:X810),((Input!$J$168+Input!$J$134)*$J$7)/A26taxstdlife))</f>
        <v>0</v>
      </c>
      <c r="Z810" s="164">
        <f>IF(A26taxstdlife="n/a","n/a",IF(Z$3&gt;(A26taxstdlife+$E810),((Input!$J$168+Input!$J$134)*$J$7)-SUM($J810:Y810),((Input!$J$168+Input!$J$134)*$J$7)/A26taxstdlife))</f>
        <v>0</v>
      </c>
      <c r="AA810" s="164">
        <f>IF(A26taxstdlife="n/a","n/a",IF(AA$3&gt;(A26taxstdlife+$E810),((Input!$J$168+Input!$J$134)*$J$7)-SUM($J810:Z810),((Input!$J$168+Input!$J$134)*$J$7)/A26taxstdlife))</f>
        <v>0</v>
      </c>
      <c r="AB810" s="164">
        <f>IF(A26taxstdlife="n/a","n/a",IF(AB$3&gt;(A26taxstdlife+$E810),((Input!$J$168+Input!$J$134)*$J$7)-SUM($J810:AA810),((Input!$J$168+Input!$J$134)*$J$7)/A26taxstdlife))</f>
        <v>0</v>
      </c>
      <c r="AC810" s="164">
        <f>IF(A26taxstdlife="n/a","n/a",IF(AC$3&gt;(A26taxstdlife+$E810),((Input!$J$168+Input!$J$134)*$J$7)-SUM($J810:AB810),((Input!$J$168+Input!$J$134)*$J$7)/A26taxstdlife))</f>
        <v>0</v>
      </c>
      <c r="AD810" s="164">
        <f>IF(A26taxstdlife="n/a","n/a",IF(AD$3&gt;(A26taxstdlife+$E810),((Input!$J$168+Input!$J$134)*$J$7)-SUM($J810:AC810),((Input!$J$168+Input!$J$134)*$J$7)/A26taxstdlife))</f>
        <v>0</v>
      </c>
      <c r="AE810" s="164">
        <f>IF(A26taxstdlife="n/a","n/a",IF(AE$3&gt;(A26taxstdlife+$E810),((Input!$J$168+Input!$J$134)*$J$7)-SUM($J810:AD810),((Input!$J$168+Input!$J$134)*$J$7)/A26taxstdlife))</f>
        <v>0</v>
      </c>
      <c r="AF810" s="164">
        <f>IF(A26taxstdlife="n/a","n/a",IF(AF$3&gt;(A26taxstdlife+$E810),((Input!$J$168+Input!$J$134)*$J$7)-SUM($J810:AE810),((Input!$J$168+Input!$J$134)*$J$7)/A26taxstdlife))</f>
        <v>0</v>
      </c>
      <c r="AG810" s="164">
        <f>IF(A26taxstdlife="n/a","n/a",IF(AG$3&gt;(A26taxstdlife+$E810),((Input!$J$168+Input!$J$134)*$J$7)-SUM($J810:AF810),((Input!$J$168+Input!$J$134)*$J$7)/A26taxstdlife))</f>
        <v>0</v>
      </c>
      <c r="AH810" s="164">
        <f>IF(A26taxstdlife="n/a","n/a",IF(AH$3&gt;(A26taxstdlife+$E810),((Input!$J$168+Input!$J$134)*$J$7)-SUM($J810:AG810),((Input!$J$168+Input!$J$134)*$J$7)/A26taxstdlife))</f>
        <v>0</v>
      </c>
      <c r="AI810" s="164">
        <f>IF(A26taxstdlife="n/a","n/a",IF(AI$3&gt;(A26taxstdlife+$E810),((Input!$J$168+Input!$J$134)*$J$7)-SUM($J810:AH810),((Input!$J$168+Input!$J$134)*$J$7)/A26taxstdlife))</f>
        <v>0</v>
      </c>
      <c r="AJ810" s="164">
        <f>IF(A26taxstdlife="n/a","n/a",IF(AJ$3&gt;(A26taxstdlife+$E810),((Input!$J$168+Input!$J$134)*$J$7)-SUM($J810:AI810),((Input!$J$168+Input!$J$134)*$J$7)/A26taxstdlife))</f>
        <v>0</v>
      </c>
      <c r="AK810" s="164">
        <f>IF(A26taxstdlife="n/a","n/a",IF(AK$3&gt;(A26taxstdlife+$E810),((Input!$J$168+Input!$J$134)*$J$7)-SUM($J810:AJ810),((Input!$J$168+Input!$J$134)*$J$7)/A26taxstdlife))</f>
        <v>0</v>
      </c>
      <c r="AL810" s="164">
        <f>IF(A26taxstdlife="n/a","n/a",IF(AL$3&gt;(A26taxstdlife+$E810),((Input!$J$168+Input!$J$134)*$J$7)-SUM($J810:AK810),((Input!$J$168+Input!$J$134)*$J$7)/A26taxstdlife))</f>
        <v>0</v>
      </c>
      <c r="AM810" s="164">
        <f>IF(A26taxstdlife="n/a","n/a",IF(AM$3&gt;(A26taxstdlife+$E810),((Input!$J$168+Input!$J$134)*$J$7)-SUM($J810:AL810),((Input!$J$168+Input!$J$134)*$J$7)/A26taxstdlife))</f>
        <v>0</v>
      </c>
      <c r="AN810" s="164">
        <f>IF(A26taxstdlife="n/a","n/a",IF(AN$3&gt;(A26taxstdlife+$E810),((Input!$J$168+Input!$J$134)*$J$7)-SUM($J810:AM810),((Input!$J$168+Input!$J$134)*$J$7)/A26taxstdlife))</f>
        <v>0</v>
      </c>
      <c r="AO810" s="164">
        <f>IF(A26taxstdlife="n/a","n/a",IF(AO$3&gt;(A26taxstdlife+$E810),((Input!$J$168+Input!$J$134)*$J$7)-SUM($J810:AN810),((Input!$J$168+Input!$J$134)*$J$7)/A26taxstdlife))</f>
        <v>0</v>
      </c>
      <c r="AP810" s="164">
        <f>IF(A26taxstdlife="n/a","n/a",IF(AP$3&gt;(A26taxstdlife+$E810),((Input!$J$168+Input!$J$134)*$J$7)-SUM($J810:AO810),((Input!$J$168+Input!$J$134)*$J$7)/A26taxstdlife))</f>
        <v>0</v>
      </c>
      <c r="AQ810" s="164">
        <f>IF(A26taxstdlife="n/a","n/a",IF(AQ$3&gt;(A26taxstdlife+$E810),((Input!$J$168+Input!$J$134)*$J$7)-SUM($J810:AP810),((Input!$J$168+Input!$J$134)*$J$7)/A26taxstdlife))</f>
        <v>0</v>
      </c>
      <c r="AR810" s="164">
        <f>IF(A26taxstdlife="n/a","n/a",IF(AR$3&gt;(A26taxstdlife+$E810),((Input!$J$168+Input!$J$134)*$J$7)-SUM($J810:AQ810),((Input!$J$168+Input!$J$134)*$J$7)/A26taxstdlife))</f>
        <v>0</v>
      </c>
      <c r="AS810" s="164">
        <f>IF(A26taxstdlife="n/a","n/a",IF(AS$3&gt;(A26taxstdlife+$E810),((Input!$J$168+Input!$J$134)*$J$7)-SUM($J810:AR810),((Input!$J$168+Input!$J$134)*$J$7)/A26taxstdlife))</f>
        <v>0</v>
      </c>
      <c r="AT810" s="164">
        <f>IF(A26taxstdlife="n/a","n/a",IF(AT$3&gt;(A26taxstdlife+$E810),((Input!$J$168+Input!$J$134)*$J$7)-SUM($J810:AS810),((Input!$J$168+Input!$J$134)*$J$7)/A26taxstdlife))</f>
        <v>0</v>
      </c>
      <c r="AU810" s="164">
        <f>IF(A26taxstdlife="n/a","n/a",IF(AU$3&gt;(A26taxstdlife+$E810),((Input!$J$168+Input!$J$134)*$J$7)-SUM($J810:AT810),((Input!$J$168+Input!$J$134)*$J$7)/A26taxstdlife))</f>
        <v>0</v>
      </c>
      <c r="AV810" s="164">
        <f>IF(A26taxstdlife="n/a","n/a",IF(AV$3&gt;(A26taxstdlife+$E810),((Input!$J$168+Input!$J$134)*$J$7)-SUM($J810:AU810),((Input!$J$168+Input!$J$134)*$J$7)/A26taxstdlife))</f>
        <v>0</v>
      </c>
      <c r="AW810" s="164">
        <f>IF(A26taxstdlife="n/a","n/a",IF(AW$3&gt;(A26taxstdlife+$E810),((Input!$J$168+Input!$J$134)*$J$7)-SUM($J810:AV810),((Input!$J$168+Input!$J$134)*$J$7)/A26taxstdlife))</f>
        <v>0</v>
      </c>
      <c r="AX810" s="164">
        <f>IF(A26taxstdlife="n/a","n/a",IF(AX$3&gt;(A26taxstdlife+$E810),((Input!$J$168+Input!$J$134)*$J$7)-SUM($J810:AW810),((Input!$J$168+Input!$J$134)*$J$7)/A26taxstdlife))</f>
        <v>0</v>
      </c>
      <c r="AY810" s="164">
        <f>IF(A26taxstdlife="n/a","n/a",IF(AY$3&gt;(A26taxstdlife+$E810),((Input!$J$168+Input!$J$134)*$J$7)-SUM($J810:AX810),((Input!$J$168+Input!$J$134)*$J$7)/A26taxstdlife))</f>
        <v>0</v>
      </c>
      <c r="AZ810" s="164">
        <f>IF(A26taxstdlife="n/a","n/a",IF(AZ$3&gt;(A26taxstdlife+$E810),((Input!$J$168+Input!$J$134)*$J$7)-SUM($J810:AY810),((Input!$J$168+Input!$J$134)*$J$7)/A26taxstdlife))</f>
        <v>0</v>
      </c>
      <c r="BA810" s="164">
        <f>IF(A26taxstdlife="n/a","n/a",IF(BA$3&gt;(A26taxstdlife+$E810),((Input!$J$168+Input!$J$134)*$J$7)-SUM($J810:AZ810),((Input!$J$168+Input!$J$134)*$J$7)/A26taxstdlife))</f>
        <v>0</v>
      </c>
      <c r="BB810" s="164">
        <f>IF(A26taxstdlife="n/a","n/a",IF(BB$3&gt;(A26taxstdlife+$E810),((Input!$J$168+Input!$J$134)*$J$7)-SUM($J810:BA810),((Input!$J$168+Input!$J$134)*$J$7)/A26taxstdlife))</f>
        <v>0</v>
      </c>
      <c r="BC810" s="164">
        <f>IF(A26taxstdlife="n/a","n/a",IF(BC$3&gt;(A26taxstdlife+$E810),((Input!$J$168+Input!$J$134)*$J$7)-SUM($J810:BB810),((Input!$J$168+Input!$J$134)*$J$7)/A26taxstdlife))</f>
        <v>0</v>
      </c>
      <c r="BD810" s="164">
        <f>IF(A26taxstdlife="n/a","n/a",IF(BD$3&gt;(A26taxstdlife+$E810),((Input!$J$168+Input!$J$134)*$J$7)-SUM($J810:BC810),((Input!$J$168+Input!$J$134)*$J$7)/A26taxstdlife))</f>
        <v>0</v>
      </c>
      <c r="BE810" s="164">
        <f>IF(A26taxstdlife="n/a","n/a",IF(BE$3&gt;(A26taxstdlife+$E810),((Input!$J$168+Input!$J$134)*$J$7)-SUM($J810:BD810),((Input!$J$168+Input!$J$134)*$J$7)/A26taxstdlife))</f>
        <v>0</v>
      </c>
      <c r="BF810" s="164">
        <f>IF(A26taxstdlife="n/a","n/a",IF(BF$3&gt;(A26taxstdlife+$E810),((Input!$J$168+Input!$J$134)*$J$7)-SUM($J810:BE810),((Input!$J$168+Input!$J$134)*$J$7)/A26taxstdlife))</f>
        <v>0</v>
      </c>
      <c r="BG810" s="164">
        <f>IF(A26taxstdlife="n/a","n/a",IF(BG$3&gt;(A26taxstdlife+$E810),((Input!$J$168+Input!$J$134)*$J$7)-SUM($J810:BF810),((Input!$J$168+Input!$J$134)*$J$7)/A26taxstdlife))</f>
        <v>0</v>
      </c>
      <c r="BH810" s="164">
        <f>IF(A26taxstdlife="n/a","n/a",IF(BH$3&gt;(A26taxstdlife+$E810),((Input!$J$168+Input!$J$134)*$J$7)-SUM($J810:BG810),((Input!$J$168+Input!$J$134)*$J$7)/A26taxstdlife))</f>
        <v>0</v>
      </c>
      <c r="BI810" s="164">
        <f>IF(A26taxstdlife="n/a","n/a",IF(BI$3&gt;(A26taxstdlife+$E810),((Input!$J$168+Input!$J$134)*$J$7)-SUM($J810:BH810),((Input!$J$168+Input!$J$134)*$J$7)/A26taxstdlife))</f>
        <v>0</v>
      </c>
      <c r="BJ810" s="18"/>
      <c r="BK810" s="18"/>
      <c r="BL810"/>
      <c r="BM810"/>
      <c r="BN810"/>
      <c r="BO810"/>
      <c r="BP810"/>
      <c r="BQ810"/>
      <c r="BR810"/>
      <c r="BS810"/>
      <c r="BT810"/>
      <c r="BU810"/>
      <c r="BV810"/>
      <c r="BW810"/>
      <c r="BX810"/>
      <c r="BY810"/>
      <c r="BZ810"/>
      <c r="CA810"/>
      <c r="CB810"/>
      <c r="CC810"/>
      <c r="CD810"/>
      <c r="CE810"/>
      <c r="CF810"/>
      <c r="CG810"/>
      <c r="CH810"/>
      <c r="CI810"/>
      <c r="CJ810"/>
      <c r="CK810"/>
      <c r="CL810"/>
      <c r="CM810"/>
      <c r="CN810"/>
      <c r="CO810"/>
      <c r="CP810"/>
      <c r="CQ810"/>
      <c r="CR810"/>
      <c r="CS810"/>
      <c r="CT810"/>
      <c r="CU810"/>
      <c r="CV810"/>
      <c r="CW810"/>
      <c r="CX810"/>
      <c r="CY810"/>
      <c r="CZ810"/>
      <c r="DA810"/>
      <c r="DB810"/>
      <c r="DC810"/>
      <c r="DD810"/>
      <c r="DE810"/>
      <c r="DF810"/>
      <c r="DG810"/>
      <c r="DH810"/>
      <c r="DI810"/>
      <c r="DJ810"/>
      <c r="DK810"/>
      <c r="DL810"/>
      <c r="DM810"/>
      <c r="DN810"/>
      <c r="DO810"/>
      <c r="DP810"/>
      <c r="DQ810"/>
      <c r="DR810"/>
      <c r="DS810"/>
      <c r="DT810"/>
      <c r="DU810"/>
      <c r="DV810"/>
      <c r="DW810"/>
      <c r="DX810"/>
      <c r="DY810"/>
      <c r="DZ810"/>
      <c r="EA810"/>
      <c r="EB810"/>
      <c r="EC810"/>
      <c r="ED810"/>
      <c r="EE810"/>
      <c r="EF810"/>
      <c r="EG810"/>
      <c r="EH810"/>
      <c r="EI810"/>
      <c r="EJ810"/>
      <c r="EK810"/>
      <c r="EL810"/>
      <c r="EM810"/>
      <c r="EN810"/>
      <c r="EO810"/>
      <c r="EP810"/>
      <c r="EQ810"/>
      <c r="ER810"/>
      <c r="ES810"/>
      <c r="ET810"/>
      <c r="EU810"/>
      <c r="EV810"/>
      <c r="EW810"/>
      <c r="EX810"/>
      <c r="EY810"/>
      <c r="EZ810"/>
      <c r="FA810"/>
      <c r="FB810"/>
      <c r="FC810"/>
      <c r="FD810"/>
      <c r="FE810"/>
      <c r="FF810"/>
      <c r="FG810"/>
      <c r="FH810"/>
      <c r="FI810"/>
      <c r="FJ810"/>
      <c r="FK810"/>
      <c r="FL810"/>
      <c r="FM810"/>
      <c r="FN810"/>
      <c r="FO810"/>
      <c r="FP810"/>
      <c r="FQ810"/>
      <c r="FR810"/>
      <c r="FS810"/>
      <c r="FT810"/>
      <c r="FU810"/>
      <c r="FV810"/>
      <c r="FW810"/>
      <c r="FX810"/>
      <c r="FY810"/>
      <c r="FZ810"/>
      <c r="GA810"/>
      <c r="GB810"/>
      <c r="GC810"/>
      <c r="GD810"/>
      <c r="GE810"/>
      <c r="GF810"/>
      <c r="GG810"/>
      <c r="GH810"/>
      <c r="GI810"/>
      <c r="GJ810"/>
      <c r="GK810"/>
      <c r="GL810"/>
      <c r="GM810"/>
      <c r="GN810"/>
      <c r="GO810"/>
      <c r="GP810"/>
      <c r="GQ810"/>
      <c r="GR810"/>
      <c r="GS810"/>
      <c r="GT810"/>
      <c r="GU810"/>
      <c r="GV810"/>
      <c r="GW810"/>
      <c r="GX810"/>
      <c r="GY810"/>
      <c r="GZ810"/>
      <c r="HA810"/>
      <c r="HB810"/>
      <c r="HC810"/>
      <c r="HD810"/>
      <c r="HE810"/>
      <c r="HF810"/>
      <c r="HG810"/>
      <c r="HH810"/>
      <c r="HI810"/>
      <c r="HJ810"/>
      <c r="HK810"/>
      <c r="HL810"/>
      <c r="HM810"/>
      <c r="HN810"/>
      <c r="HO810"/>
      <c r="HP810"/>
      <c r="HQ810"/>
      <c r="HR810"/>
      <c r="HS810"/>
      <c r="HT810"/>
      <c r="HU810"/>
      <c r="HV810"/>
      <c r="HW810"/>
      <c r="HX810"/>
      <c r="HY810"/>
      <c r="HZ810"/>
      <c r="IA810"/>
      <c r="IB810"/>
      <c r="IC810"/>
      <c r="ID810"/>
      <c r="IE810"/>
      <c r="IF810"/>
      <c r="IG810"/>
      <c r="IH810"/>
      <c r="II810"/>
      <c r="IJ810"/>
      <c r="IK810"/>
      <c r="IL810"/>
      <c r="IM810"/>
      <c r="IN810"/>
      <c r="IO810"/>
      <c r="IP810"/>
      <c r="IQ810"/>
      <c r="IR810"/>
      <c r="IS810"/>
      <c r="IT810"/>
      <c r="IU810"/>
      <c r="IV810"/>
    </row>
    <row r="811" spans="1:256" s="5" customFormat="1" hidden="1" outlineLevel="2" x14ac:dyDescent="0.2">
      <c r="A811" s="18"/>
      <c r="B811" s="18"/>
      <c r="C811" s="36"/>
      <c r="D811" s="485"/>
      <c r="E811" s="283">
        <v>5</v>
      </c>
      <c r="F811" s="38"/>
      <c r="G811" s="306"/>
      <c r="H811" s="308"/>
      <c r="I811" s="308"/>
      <c r="J811" s="308"/>
      <c r="K811" s="307"/>
      <c r="L811" s="164">
        <f>IF(A26taxstdlife="n/a","n/a",IF(L$3&gt;(A26taxstdlife+$E811),((Input!$K$168+Input!$K$134)*$K$7)-SUM($K811:K811),((Input!$K$168+Input!$K$134)*$K$7)/A26taxstdlife))</f>
        <v>0</v>
      </c>
      <c r="M811" s="164">
        <f>IF(A26taxstdlife="n/a","n/a",IF(M$3&gt;(A26taxstdlife+$E811),((Input!$K$168+Input!$K$134)*$K$7)-SUM($K811:L811),((Input!$K$168+Input!$K$134)*$K$7)/A26taxstdlife))</f>
        <v>0</v>
      </c>
      <c r="N811" s="164">
        <f>IF(A26taxstdlife="n/a","n/a",IF(N$3&gt;(A26taxstdlife+$E811),((Input!$K$168+Input!$K$134)*$K$7)-SUM($K811:M811),((Input!$K$168+Input!$K$134)*$K$7)/A26taxstdlife))</f>
        <v>0</v>
      </c>
      <c r="O811" s="164">
        <f>IF(A26taxstdlife="n/a","n/a",IF(O$3&gt;(A26taxstdlife+$E811),((Input!$K$168+Input!$K$134)*$K$7)-SUM($K811:N811),((Input!$K$168+Input!$K$134)*$K$7)/A26taxstdlife))</f>
        <v>0</v>
      </c>
      <c r="P811" s="164">
        <f>IF(A26taxstdlife="n/a","n/a",IF(P$3&gt;(A26taxstdlife+$E811),((Input!$K$168+Input!$K$134)*$K$7)-SUM($K811:O811),((Input!$K$168+Input!$K$134)*$K$7)/A26taxstdlife))</f>
        <v>0</v>
      </c>
      <c r="Q811" s="164">
        <f>IF(A26taxstdlife="n/a","n/a",IF(Q$3&gt;(A26taxstdlife+$E811),((Input!$K$168+Input!$K$134)*$K$7)-SUM($K811:P811),((Input!$K$168+Input!$K$134)*$K$7)/A26taxstdlife))</f>
        <v>0</v>
      </c>
      <c r="R811" s="164">
        <f>IF(A26taxstdlife="n/a","n/a",IF(R$3&gt;(A26taxstdlife+$E811),((Input!$K$168+Input!$K$134)*$K$7)-SUM($K811:Q811),((Input!$K$168+Input!$K$134)*$K$7)/A26taxstdlife))</f>
        <v>0</v>
      </c>
      <c r="S811" s="164">
        <f>IF(A26taxstdlife="n/a","n/a",IF(S$3&gt;(A26taxstdlife+$E811),((Input!$K$168+Input!$K$134)*$K$7)-SUM($K811:R811),((Input!$K$168+Input!$K$134)*$K$7)/A26taxstdlife))</f>
        <v>0</v>
      </c>
      <c r="T811" s="164">
        <f>IF(A26taxstdlife="n/a","n/a",IF(T$3&gt;(A26taxstdlife+$E811),((Input!$K$168+Input!$K$134)*$K$7)-SUM($K811:S811),((Input!$K$168+Input!$K$134)*$K$7)/A26taxstdlife))</f>
        <v>0</v>
      </c>
      <c r="U811" s="164">
        <f>IF(A26taxstdlife="n/a","n/a",IF(U$3&gt;(A26taxstdlife+$E811),((Input!$K$168+Input!$K$134)*$K$7)-SUM($K811:T811),((Input!$K$168+Input!$K$134)*$K$7)/A26taxstdlife))</f>
        <v>0</v>
      </c>
      <c r="V811" s="164">
        <f>IF(A26taxstdlife="n/a","n/a",IF(V$3&gt;(A26taxstdlife+$E811),((Input!$K$168+Input!$K$134)*$K$7)-SUM($K811:U811),((Input!$K$168+Input!$K$134)*$K$7)/A26taxstdlife))</f>
        <v>0</v>
      </c>
      <c r="W811" s="164">
        <f>IF(A26taxstdlife="n/a","n/a",IF(W$3&gt;(A26taxstdlife+$E811),((Input!$K$168+Input!$K$134)*$K$7)-SUM($K811:V811),((Input!$K$168+Input!$K$134)*$K$7)/A26taxstdlife))</f>
        <v>0</v>
      </c>
      <c r="X811" s="164">
        <f>IF(A26taxstdlife="n/a","n/a",IF(X$3&gt;(A26taxstdlife+$E811),((Input!$K$168+Input!$K$134)*$K$7)-SUM($K811:W811),((Input!$K$168+Input!$K$134)*$K$7)/A26taxstdlife))</f>
        <v>0</v>
      </c>
      <c r="Y811" s="164">
        <f>IF(A26taxstdlife="n/a","n/a",IF(Y$3&gt;(A26taxstdlife+$E811),((Input!$K$168+Input!$K$134)*$K$7)-SUM($K811:X811),((Input!$K$168+Input!$K$134)*$K$7)/A26taxstdlife))</f>
        <v>0</v>
      </c>
      <c r="Z811" s="164">
        <f>IF(A26taxstdlife="n/a","n/a",IF(Z$3&gt;(A26taxstdlife+$E811),((Input!$K$168+Input!$K$134)*$K$7)-SUM($K811:Y811),((Input!$K$168+Input!$K$134)*$K$7)/A26taxstdlife))</f>
        <v>0</v>
      </c>
      <c r="AA811" s="164">
        <f>IF(A26taxstdlife="n/a","n/a",IF(AA$3&gt;(A26taxstdlife+$E811),((Input!$K$168+Input!$K$134)*$K$7)-SUM($K811:Z811),((Input!$K$168+Input!$K$134)*$K$7)/A26taxstdlife))</f>
        <v>0</v>
      </c>
      <c r="AB811" s="164">
        <f>IF(A26taxstdlife="n/a","n/a",IF(AB$3&gt;(A26taxstdlife+$E811),((Input!$K$168+Input!$K$134)*$K$7)-SUM($K811:AA811),((Input!$K$168+Input!$K$134)*$K$7)/A26taxstdlife))</f>
        <v>0</v>
      </c>
      <c r="AC811" s="164">
        <f>IF(A26taxstdlife="n/a","n/a",IF(AC$3&gt;(A26taxstdlife+$E811),((Input!$K$168+Input!$K$134)*$K$7)-SUM($K811:AB811),((Input!$K$168+Input!$K$134)*$K$7)/A26taxstdlife))</f>
        <v>0</v>
      </c>
      <c r="AD811" s="164">
        <f>IF(A26taxstdlife="n/a","n/a",IF(AD$3&gt;(A26taxstdlife+$E811),((Input!$K$168+Input!$K$134)*$K$7)-SUM($K811:AC811),((Input!$K$168+Input!$K$134)*$K$7)/A26taxstdlife))</f>
        <v>0</v>
      </c>
      <c r="AE811" s="164">
        <f>IF(A26taxstdlife="n/a","n/a",IF(AE$3&gt;(A26taxstdlife+$E811),((Input!$K$168+Input!$K$134)*$K$7)-SUM($K811:AD811),((Input!$K$168+Input!$K$134)*$K$7)/A26taxstdlife))</f>
        <v>0</v>
      </c>
      <c r="AF811" s="164">
        <f>IF(A26taxstdlife="n/a","n/a",IF(AF$3&gt;(A26taxstdlife+$E811),((Input!$K$168+Input!$K$134)*$K$7)-SUM($K811:AE811),((Input!$K$168+Input!$K$134)*$K$7)/A26taxstdlife))</f>
        <v>0</v>
      </c>
      <c r="AG811" s="164">
        <f>IF(A26taxstdlife="n/a","n/a",IF(AG$3&gt;(A26taxstdlife+$E811),((Input!$K$168+Input!$K$134)*$K$7)-SUM($K811:AF811),((Input!$K$168+Input!$K$134)*$K$7)/A26taxstdlife))</f>
        <v>0</v>
      </c>
      <c r="AH811" s="164">
        <f>IF(A26taxstdlife="n/a","n/a",IF(AH$3&gt;(A26taxstdlife+$E811),((Input!$K$168+Input!$K$134)*$K$7)-SUM($K811:AG811),((Input!$K$168+Input!$K$134)*$K$7)/A26taxstdlife))</f>
        <v>0</v>
      </c>
      <c r="AI811" s="164">
        <f>IF(A26taxstdlife="n/a","n/a",IF(AI$3&gt;(A26taxstdlife+$E811),((Input!$K$168+Input!$K$134)*$K$7)-SUM($K811:AH811),((Input!$K$168+Input!$K$134)*$K$7)/A26taxstdlife))</f>
        <v>0</v>
      </c>
      <c r="AJ811" s="164">
        <f>IF(A26taxstdlife="n/a","n/a",IF(AJ$3&gt;(A26taxstdlife+$E811),((Input!$K$168+Input!$K$134)*$K$7)-SUM($K811:AI811),((Input!$K$168+Input!$K$134)*$K$7)/A26taxstdlife))</f>
        <v>0</v>
      </c>
      <c r="AK811" s="164">
        <f>IF(A26taxstdlife="n/a","n/a",IF(AK$3&gt;(A26taxstdlife+$E811),((Input!$K$168+Input!$K$134)*$K$7)-SUM($K811:AJ811),((Input!$K$168+Input!$K$134)*$K$7)/A26taxstdlife))</f>
        <v>0</v>
      </c>
      <c r="AL811" s="164">
        <f>IF(A26taxstdlife="n/a","n/a",IF(AL$3&gt;(A26taxstdlife+$E811),((Input!$K$168+Input!$K$134)*$K$7)-SUM($K811:AK811),((Input!$K$168+Input!$K$134)*$K$7)/A26taxstdlife))</f>
        <v>0</v>
      </c>
      <c r="AM811" s="164">
        <f>IF(A26taxstdlife="n/a","n/a",IF(AM$3&gt;(A26taxstdlife+$E811),((Input!$K$168+Input!$K$134)*$K$7)-SUM($K811:AL811),((Input!$K$168+Input!$K$134)*$K$7)/A26taxstdlife))</f>
        <v>0</v>
      </c>
      <c r="AN811" s="164">
        <f>IF(A26taxstdlife="n/a","n/a",IF(AN$3&gt;(A26taxstdlife+$E811),((Input!$K$168+Input!$K$134)*$K$7)-SUM($K811:AM811),((Input!$K$168+Input!$K$134)*$K$7)/A26taxstdlife))</f>
        <v>0</v>
      </c>
      <c r="AO811" s="164">
        <f>IF(A26taxstdlife="n/a","n/a",IF(AO$3&gt;(A26taxstdlife+$E811),((Input!$K$168+Input!$K$134)*$K$7)-SUM($K811:AN811),((Input!$K$168+Input!$K$134)*$K$7)/A26taxstdlife))</f>
        <v>0</v>
      </c>
      <c r="AP811" s="164">
        <f>IF(A26taxstdlife="n/a","n/a",IF(AP$3&gt;(A26taxstdlife+$E811),((Input!$K$168+Input!$K$134)*$K$7)-SUM($K811:AO811),((Input!$K$168+Input!$K$134)*$K$7)/A26taxstdlife))</f>
        <v>0</v>
      </c>
      <c r="AQ811" s="164">
        <f>IF(A26taxstdlife="n/a","n/a",IF(AQ$3&gt;(A26taxstdlife+$E811),((Input!$K$168+Input!$K$134)*$K$7)-SUM($K811:AP811),((Input!$K$168+Input!$K$134)*$K$7)/A26taxstdlife))</f>
        <v>0</v>
      </c>
      <c r="AR811" s="164">
        <f>IF(A26taxstdlife="n/a","n/a",IF(AR$3&gt;(A26taxstdlife+$E811),((Input!$K$168+Input!$K$134)*$K$7)-SUM($K811:AQ811),((Input!$K$168+Input!$K$134)*$K$7)/A26taxstdlife))</f>
        <v>0</v>
      </c>
      <c r="AS811" s="164">
        <f>IF(A26taxstdlife="n/a","n/a",IF(AS$3&gt;(A26taxstdlife+$E811),((Input!$K$168+Input!$K$134)*$K$7)-SUM($K811:AR811),((Input!$K$168+Input!$K$134)*$K$7)/A26taxstdlife))</f>
        <v>0</v>
      </c>
      <c r="AT811" s="164">
        <f>IF(A26taxstdlife="n/a","n/a",IF(AT$3&gt;(A26taxstdlife+$E811),((Input!$K$168+Input!$K$134)*$K$7)-SUM($K811:AS811),((Input!$K$168+Input!$K$134)*$K$7)/A26taxstdlife))</f>
        <v>0</v>
      </c>
      <c r="AU811" s="164">
        <f>IF(A26taxstdlife="n/a","n/a",IF(AU$3&gt;(A26taxstdlife+$E811),((Input!$K$168+Input!$K$134)*$K$7)-SUM($K811:AT811),((Input!$K$168+Input!$K$134)*$K$7)/A26taxstdlife))</f>
        <v>0</v>
      </c>
      <c r="AV811" s="164">
        <f>IF(A26taxstdlife="n/a","n/a",IF(AV$3&gt;(A26taxstdlife+$E811),((Input!$K$168+Input!$K$134)*$K$7)-SUM($K811:AU811),((Input!$K$168+Input!$K$134)*$K$7)/A26taxstdlife))</f>
        <v>0</v>
      </c>
      <c r="AW811" s="164">
        <f>IF(A26taxstdlife="n/a","n/a",IF(AW$3&gt;(A26taxstdlife+$E811),((Input!$K$168+Input!$K$134)*$K$7)-SUM($K811:AV811),((Input!$K$168+Input!$K$134)*$K$7)/A26taxstdlife))</f>
        <v>0</v>
      </c>
      <c r="AX811" s="164">
        <f>IF(A26taxstdlife="n/a","n/a",IF(AX$3&gt;(A26taxstdlife+$E811),((Input!$K$168+Input!$K$134)*$K$7)-SUM($K811:AW811),((Input!$K$168+Input!$K$134)*$K$7)/A26taxstdlife))</f>
        <v>0</v>
      </c>
      <c r="AY811" s="164">
        <f>IF(A26taxstdlife="n/a","n/a",IF(AY$3&gt;(A26taxstdlife+$E811),((Input!$K$168+Input!$K$134)*$K$7)-SUM($K811:AX811),((Input!$K$168+Input!$K$134)*$K$7)/A26taxstdlife))</f>
        <v>0</v>
      </c>
      <c r="AZ811" s="164">
        <f>IF(A26taxstdlife="n/a","n/a",IF(AZ$3&gt;(A26taxstdlife+$E811),((Input!$K$168+Input!$K$134)*$K$7)-SUM($K811:AY811),((Input!$K$168+Input!$K$134)*$K$7)/A26taxstdlife))</f>
        <v>0</v>
      </c>
      <c r="BA811" s="164">
        <f>IF(A26taxstdlife="n/a","n/a",IF(BA$3&gt;(A26taxstdlife+$E811),((Input!$K$168+Input!$K$134)*$K$7)-SUM($K811:AZ811),((Input!$K$168+Input!$K$134)*$K$7)/A26taxstdlife))</f>
        <v>0</v>
      </c>
      <c r="BB811" s="164">
        <f>IF(A26taxstdlife="n/a","n/a",IF(BB$3&gt;(A26taxstdlife+$E811),((Input!$K$168+Input!$K$134)*$K$7)-SUM($K811:BA811),((Input!$K$168+Input!$K$134)*$K$7)/A26taxstdlife))</f>
        <v>0</v>
      </c>
      <c r="BC811" s="164">
        <f>IF(A26taxstdlife="n/a","n/a",IF(BC$3&gt;(A26taxstdlife+$E811),((Input!$K$168+Input!$K$134)*$K$7)-SUM($K811:BB811),((Input!$K$168+Input!$K$134)*$K$7)/A26taxstdlife))</f>
        <v>0</v>
      </c>
      <c r="BD811" s="164">
        <f>IF(A26taxstdlife="n/a","n/a",IF(BD$3&gt;(A26taxstdlife+$E811),((Input!$K$168+Input!$K$134)*$K$7)-SUM($K811:BC811),((Input!$K$168+Input!$K$134)*$K$7)/A26taxstdlife))</f>
        <v>0</v>
      </c>
      <c r="BE811" s="164">
        <f>IF(A26taxstdlife="n/a","n/a",IF(BE$3&gt;(A26taxstdlife+$E811),((Input!$K$168+Input!$K$134)*$K$7)-SUM($K811:BD811),((Input!$K$168+Input!$K$134)*$K$7)/A26taxstdlife))</f>
        <v>0</v>
      </c>
      <c r="BF811" s="164">
        <f>IF(A26taxstdlife="n/a","n/a",IF(BF$3&gt;(A26taxstdlife+$E811),((Input!$K$168+Input!$K$134)*$K$7)-SUM($K811:BE811),((Input!$K$168+Input!$K$134)*$K$7)/A26taxstdlife))</f>
        <v>0</v>
      </c>
      <c r="BG811" s="164">
        <f>IF(A26taxstdlife="n/a","n/a",IF(BG$3&gt;(A26taxstdlife+$E811),((Input!$K$168+Input!$K$134)*$K$7)-SUM($K811:BF811),((Input!$K$168+Input!$K$134)*$K$7)/A26taxstdlife))</f>
        <v>0</v>
      </c>
      <c r="BH811" s="164">
        <f>IF(A26taxstdlife="n/a","n/a",IF(BH$3&gt;(A26taxstdlife+$E811),((Input!$K$168+Input!$K$134)*$K$7)-SUM($K811:BG811),((Input!$K$168+Input!$K$134)*$K$7)/A26taxstdlife))</f>
        <v>0</v>
      </c>
      <c r="BI811" s="164">
        <f>IF(A26taxstdlife="n/a","n/a",IF(BI$3&gt;(A26taxstdlife+$E811),((Input!$K$168+Input!$K$134)*$K$7)-SUM($K811:BH811),((Input!$K$168+Input!$K$134)*$K$7)/A26taxstdlife))</f>
        <v>0</v>
      </c>
      <c r="BJ811" s="18"/>
      <c r="BK811" s="18"/>
      <c r="BL811"/>
      <c r="BM811"/>
      <c r="BN811"/>
      <c r="BO811"/>
      <c r="BP811"/>
      <c r="BQ811"/>
      <c r="BR811"/>
      <c r="BS811"/>
      <c r="BT811"/>
      <c r="BU811"/>
      <c r="BV811"/>
      <c r="BW811"/>
      <c r="BX811"/>
      <c r="BY811"/>
      <c r="BZ811"/>
      <c r="CA811"/>
      <c r="CB811"/>
      <c r="CC811"/>
      <c r="CD811"/>
      <c r="CE811"/>
      <c r="CF811"/>
      <c r="CG811"/>
      <c r="CH811"/>
      <c r="CI811"/>
      <c r="CJ811"/>
      <c r="CK811"/>
      <c r="CL811"/>
      <c r="CM811"/>
      <c r="CN811"/>
      <c r="CO811"/>
      <c r="CP811"/>
      <c r="CQ811"/>
      <c r="CR811"/>
      <c r="CS811"/>
      <c r="CT811"/>
      <c r="CU811"/>
      <c r="CV811"/>
      <c r="CW811"/>
      <c r="CX811"/>
      <c r="CY811"/>
      <c r="CZ811"/>
      <c r="DA811"/>
      <c r="DB811"/>
      <c r="DC811"/>
      <c r="DD811"/>
      <c r="DE811"/>
      <c r="DF811"/>
      <c r="DG811"/>
      <c r="DH811"/>
      <c r="DI811"/>
      <c r="DJ811"/>
      <c r="DK811"/>
      <c r="DL811"/>
      <c r="DM811"/>
      <c r="DN811"/>
      <c r="DO811"/>
      <c r="DP811"/>
      <c r="DQ811"/>
      <c r="DR811"/>
      <c r="DS811"/>
      <c r="DT811"/>
      <c r="DU811"/>
      <c r="DV811"/>
      <c r="DW811"/>
      <c r="DX811"/>
      <c r="DY811"/>
      <c r="DZ811"/>
      <c r="EA811"/>
      <c r="EB811"/>
      <c r="EC811"/>
      <c r="ED811"/>
      <c r="EE811"/>
      <c r="EF811"/>
      <c r="EG811"/>
      <c r="EH811"/>
      <c r="EI811"/>
      <c r="EJ811"/>
      <c r="EK811"/>
      <c r="EL811"/>
      <c r="EM811"/>
      <c r="EN811"/>
      <c r="EO811"/>
      <c r="EP811"/>
      <c r="EQ811"/>
      <c r="ER811"/>
      <c r="ES811"/>
      <c r="ET811"/>
      <c r="EU811"/>
      <c r="EV811"/>
      <c r="EW811"/>
      <c r="EX811"/>
      <c r="EY811"/>
      <c r="EZ811"/>
      <c r="FA811"/>
      <c r="FB811"/>
      <c r="FC811"/>
      <c r="FD811"/>
      <c r="FE811"/>
      <c r="FF811"/>
      <c r="FG811"/>
      <c r="FH811"/>
      <c r="FI811"/>
      <c r="FJ811"/>
      <c r="FK811"/>
      <c r="FL811"/>
      <c r="FM811"/>
      <c r="FN811"/>
      <c r="FO811"/>
      <c r="FP811"/>
      <c r="FQ811"/>
      <c r="FR811"/>
      <c r="FS811"/>
      <c r="FT811"/>
      <c r="FU811"/>
      <c r="FV811"/>
      <c r="FW811"/>
      <c r="FX811"/>
      <c r="FY811"/>
      <c r="FZ811"/>
      <c r="GA811"/>
      <c r="GB811"/>
      <c r="GC811"/>
      <c r="GD811"/>
      <c r="GE811"/>
      <c r="GF811"/>
      <c r="GG811"/>
      <c r="GH811"/>
      <c r="GI811"/>
      <c r="GJ811"/>
      <c r="GK811"/>
      <c r="GL811"/>
      <c r="GM811"/>
      <c r="GN811"/>
      <c r="GO811"/>
      <c r="GP811"/>
      <c r="GQ811"/>
      <c r="GR811"/>
      <c r="GS811"/>
      <c r="GT811"/>
      <c r="GU811"/>
      <c r="GV811"/>
      <c r="GW811"/>
      <c r="GX811"/>
      <c r="GY811"/>
      <c r="GZ811"/>
      <c r="HA811"/>
      <c r="HB811"/>
      <c r="HC811"/>
      <c r="HD811"/>
      <c r="HE811"/>
      <c r="HF811"/>
      <c r="HG811"/>
      <c r="HH811"/>
      <c r="HI811"/>
      <c r="HJ811"/>
      <c r="HK811"/>
      <c r="HL811"/>
      <c r="HM811"/>
      <c r="HN811"/>
      <c r="HO811"/>
      <c r="HP811"/>
      <c r="HQ811"/>
      <c r="HR811"/>
      <c r="HS811"/>
      <c r="HT811"/>
      <c r="HU811"/>
      <c r="HV811"/>
      <c r="HW811"/>
      <c r="HX811"/>
      <c r="HY811"/>
      <c r="HZ811"/>
      <c r="IA811"/>
      <c r="IB811"/>
      <c r="IC811"/>
      <c r="ID811"/>
      <c r="IE811"/>
      <c r="IF811"/>
      <c r="IG811"/>
      <c r="IH811"/>
      <c r="II811"/>
      <c r="IJ811"/>
      <c r="IK811"/>
      <c r="IL811"/>
      <c r="IM811"/>
      <c r="IN811"/>
      <c r="IO811"/>
      <c r="IP811"/>
      <c r="IQ811"/>
      <c r="IR811"/>
      <c r="IS811"/>
      <c r="IT811"/>
      <c r="IU811"/>
      <c r="IV811"/>
    </row>
    <row r="812" spans="1:256" s="5" customFormat="1" hidden="1" outlineLevel="2" x14ac:dyDescent="0.2">
      <c r="A812" s="18"/>
      <c r="B812" s="18"/>
      <c r="C812" s="36"/>
      <c r="D812" s="485"/>
      <c r="E812" s="283">
        <v>6</v>
      </c>
      <c r="F812" s="38"/>
      <c r="G812" s="306"/>
      <c r="H812" s="308"/>
      <c r="I812" s="308"/>
      <c r="J812" s="308"/>
      <c r="K812" s="308"/>
      <c r="L812" s="307"/>
      <c r="M812" s="164">
        <f>IF(A26taxstdlife="n/a","n/a",IF(M$3&gt;(A26taxstdlife+$E812),((Input!$L$168+Input!$L$134)*$L$7)-SUM($L812:L812),((Input!$L$168+Input!$L$134)*$L$7)/A26taxstdlife))</f>
        <v>0</v>
      </c>
      <c r="N812" s="164">
        <f>IF(A26taxstdlife="n/a","n/a",IF(N$3&gt;(A26taxstdlife+$E812),((Input!$L$168+Input!$L$134)*$L$7)-SUM($L812:M812),((Input!$L$168+Input!$L$134)*$L$7)/A26taxstdlife))</f>
        <v>0</v>
      </c>
      <c r="O812" s="164">
        <f>IF(A26taxstdlife="n/a","n/a",IF(O$3&gt;(A26taxstdlife+$E812),((Input!$L$168+Input!$L$134)*$L$7)-SUM($L812:N812),((Input!$L$168+Input!$L$134)*$L$7)/A26taxstdlife))</f>
        <v>0</v>
      </c>
      <c r="P812" s="164">
        <f>IF(A26taxstdlife="n/a","n/a",IF(P$3&gt;(A26taxstdlife+$E812),((Input!$L$168+Input!$L$134)*$L$7)-SUM($L812:O812),((Input!$L$168+Input!$L$134)*$L$7)/A26taxstdlife))</f>
        <v>0</v>
      </c>
      <c r="Q812" s="164">
        <f>IF(A26taxstdlife="n/a","n/a",IF(Q$3&gt;(A26taxstdlife+$E812),((Input!$L$168+Input!$L$134)*$L$7)-SUM($L812:P812),((Input!$L$168+Input!$L$134)*$L$7)/A26taxstdlife))</f>
        <v>0</v>
      </c>
      <c r="R812" s="164">
        <f>IF(A26taxstdlife="n/a","n/a",IF(R$3&gt;(A26taxstdlife+$E812),((Input!$L$168+Input!$L$134)*$L$7)-SUM($L812:Q812),((Input!$L$168+Input!$L$134)*$L$7)/A26taxstdlife))</f>
        <v>0</v>
      </c>
      <c r="S812" s="164">
        <f>IF(A26taxstdlife="n/a","n/a",IF(S$3&gt;(A26taxstdlife+$E812),((Input!$L$168+Input!$L$134)*$L$7)-SUM($L812:R812),((Input!$L$168+Input!$L$134)*$L$7)/A26taxstdlife))</f>
        <v>0</v>
      </c>
      <c r="T812" s="164">
        <f>IF(A26taxstdlife="n/a","n/a",IF(T$3&gt;(A26taxstdlife+$E812),((Input!$L$168+Input!$L$134)*$L$7)-SUM($L812:S812),((Input!$L$168+Input!$L$134)*$L$7)/A26taxstdlife))</f>
        <v>0</v>
      </c>
      <c r="U812" s="164">
        <f>IF(A26taxstdlife="n/a","n/a",IF(U$3&gt;(A26taxstdlife+$E812),((Input!$L$168+Input!$L$134)*$L$7)-SUM($L812:T812),((Input!$L$168+Input!$L$134)*$L$7)/A26taxstdlife))</f>
        <v>0</v>
      </c>
      <c r="V812" s="164">
        <f>IF(A26taxstdlife="n/a","n/a",IF(V$3&gt;(A26taxstdlife+$E812),((Input!$L$168+Input!$L$134)*$L$7)-SUM($L812:U812),((Input!$L$168+Input!$L$134)*$L$7)/A26taxstdlife))</f>
        <v>0</v>
      </c>
      <c r="W812" s="164">
        <f>IF(A26taxstdlife="n/a","n/a",IF(W$3&gt;(A26taxstdlife+$E812),((Input!$L$168+Input!$L$134)*$L$7)-SUM($L812:V812),((Input!$L$168+Input!$L$134)*$L$7)/A26taxstdlife))</f>
        <v>0</v>
      </c>
      <c r="X812" s="164">
        <f>IF(A26taxstdlife="n/a","n/a",IF(X$3&gt;(A26taxstdlife+$E812),((Input!$L$168+Input!$L$134)*$L$7)-SUM($L812:W812),((Input!$L$168+Input!$L$134)*$L$7)/A26taxstdlife))</f>
        <v>0</v>
      </c>
      <c r="Y812" s="164">
        <f>IF(A26taxstdlife="n/a","n/a",IF(Y$3&gt;(A26taxstdlife+$E812),((Input!$L$168+Input!$L$134)*$L$7)-SUM($L812:X812),((Input!$L$168+Input!$L$134)*$L$7)/A26taxstdlife))</f>
        <v>0</v>
      </c>
      <c r="Z812" s="164">
        <f>IF(A26taxstdlife="n/a","n/a",IF(Z$3&gt;(A26taxstdlife+$E812),((Input!$L$168+Input!$L$134)*$L$7)-SUM($L812:Y812),((Input!$L$168+Input!$L$134)*$L$7)/A26taxstdlife))</f>
        <v>0</v>
      </c>
      <c r="AA812" s="164">
        <f>IF(A26taxstdlife="n/a","n/a",IF(AA$3&gt;(A26taxstdlife+$E812),((Input!$L$168+Input!$L$134)*$L$7)-SUM($L812:Z812),((Input!$L$168+Input!$L$134)*$L$7)/A26taxstdlife))</f>
        <v>0</v>
      </c>
      <c r="AB812" s="164">
        <f>IF(A26taxstdlife="n/a","n/a",IF(AB$3&gt;(A26taxstdlife+$E812),((Input!$L$168+Input!$L$134)*$L$7)-SUM($L812:AA812),((Input!$L$168+Input!$L$134)*$L$7)/A26taxstdlife))</f>
        <v>0</v>
      </c>
      <c r="AC812" s="164">
        <f>IF(A26taxstdlife="n/a","n/a",IF(AC$3&gt;(A26taxstdlife+$E812),((Input!$L$168+Input!$L$134)*$L$7)-SUM($L812:AB812),((Input!$L$168+Input!$L$134)*$L$7)/A26taxstdlife))</f>
        <v>0</v>
      </c>
      <c r="AD812" s="164">
        <f>IF(A26taxstdlife="n/a","n/a",IF(AD$3&gt;(A26taxstdlife+$E812),((Input!$L$168+Input!$L$134)*$L$7)-SUM($L812:AC812),((Input!$L$168+Input!$L$134)*$L$7)/A26taxstdlife))</f>
        <v>0</v>
      </c>
      <c r="AE812" s="164">
        <f>IF(A26taxstdlife="n/a","n/a",IF(AE$3&gt;(A26taxstdlife+$E812),((Input!$L$168+Input!$L$134)*$L$7)-SUM($L812:AD812),((Input!$L$168+Input!$L$134)*$L$7)/A26taxstdlife))</f>
        <v>0</v>
      </c>
      <c r="AF812" s="164">
        <f>IF(A26taxstdlife="n/a","n/a",IF(AF$3&gt;(A26taxstdlife+$E812),((Input!$L$168+Input!$L$134)*$L$7)-SUM($L812:AE812),((Input!$L$168+Input!$L$134)*$L$7)/A26taxstdlife))</f>
        <v>0</v>
      </c>
      <c r="AG812" s="164">
        <f>IF(A26taxstdlife="n/a","n/a",IF(AG$3&gt;(A26taxstdlife+$E812),((Input!$L$168+Input!$L$134)*$L$7)-SUM($L812:AF812),((Input!$L$168+Input!$L$134)*$L$7)/A26taxstdlife))</f>
        <v>0</v>
      </c>
      <c r="AH812" s="164">
        <f>IF(A26taxstdlife="n/a","n/a",IF(AH$3&gt;(A26taxstdlife+$E812),((Input!$L$168+Input!$L$134)*$L$7)-SUM($L812:AG812),((Input!$L$168+Input!$L$134)*$L$7)/A26taxstdlife))</f>
        <v>0</v>
      </c>
      <c r="AI812" s="164">
        <f>IF(A26taxstdlife="n/a","n/a",IF(AI$3&gt;(A26taxstdlife+$E812),((Input!$L$168+Input!$L$134)*$L$7)-SUM($L812:AH812),((Input!$L$168+Input!$L$134)*$L$7)/A26taxstdlife))</f>
        <v>0</v>
      </c>
      <c r="AJ812" s="164">
        <f>IF(A26taxstdlife="n/a","n/a",IF(AJ$3&gt;(A26taxstdlife+$E812),((Input!$L$168+Input!$L$134)*$L$7)-SUM($L812:AI812),((Input!$L$168+Input!$L$134)*$L$7)/A26taxstdlife))</f>
        <v>0</v>
      </c>
      <c r="AK812" s="164">
        <f>IF(A26taxstdlife="n/a","n/a",IF(AK$3&gt;(A26taxstdlife+$E812),((Input!$L$168+Input!$L$134)*$L$7)-SUM($L812:AJ812),((Input!$L$168+Input!$L$134)*$L$7)/A26taxstdlife))</f>
        <v>0</v>
      </c>
      <c r="AL812" s="164">
        <f>IF(A26taxstdlife="n/a","n/a",IF(AL$3&gt;(A26taxstdlife+$E812),((Input!$L$168+Input!$L$134)*$L$7)-SUM($L812:AK812),((Input!$L$168+Input!$L$134)*$L$7)/A26taxstdlife))</f>
        <v>0</v>
      </c>
      <c r="AM812" s="164">
        <f>IF(A26taxstdlife="n/a","n/a",IF(AM$3&gt;(A26taxstdlife+$E812),((Input!$L$168+Input!$L$134)*$L$7)-SUM($L812:AL812),((Input!$L$168+Input!$L$134)*$L$7)/A26taxstdlife))</f>
        <v>0</v>
      </c>
      <c r="AN812" s="164">
        <f>IF(A26taxstdlife="n/a","n/a",IF(AN$3&gt;(A26taxstdlife+$E812),((Input!$L$168+Input!$L$134)*$L$7)-SUM($L812:AM812),((Input!$L$168+Input!$L$134)*$L$7)/A26taxstdlife))</f>
        <v>0</v>
      </c>
      <c r="AO812" s="164">
        <f>IF(A26taxstdlife="n/a","n/a",IF(AO$3&gt;(A26taxstdlife+$E812),((Input!$L$168+Input!$L$134)*$L$7)-SUM($L812:AN812),((Input!$L$168+Input!$L$134)*$L$7)/A26taxstdlife))</f>
        <v>0</v>
      </c>
      <c r="AP812" s="164">
        <f>IF(A26taxstdlife="n/a","n/a",IF(AP$3&gt;(A26taxstdlife+$E812),((Input!$L$168+Input!$L$134)*$L$7)-SUM($L812:AO812),((Input!$L$168+Input!$L$134)*$L$7)/A26taxstdlife))</f>
        <v>0</v>
      </c>
      <c r="AQ812" s="164">
        <f>IF(A26taxstdlife="n/a","n/a",IF(AQ$3&gt;(A26taxstdlife+$E812),((Input!$L$168+Input!$L$134)*$L$7)-SUM($L812:AP812),((Input!$L$168+Input!$L$134)*$L$7)/A26taxstdlife))</f>
        <v>0</v>
      </c>
      <c r="AR812" s="164">
        <f>IF(A26taxstdlife="n/a","n/a",IF(AR$3&gt;(A26taxstdlife+$E812),((Input!$L$168+Input!$L$134)*$L$7)-SUM($L812:AQ812),((Input!$L$168+Input!$L$134)*$L$7)/A26taxstdlife))</f>
        <v>0</v>
      </c>
      <c r="AS812" s="164">
        <f>IF(A26taxstdlife="n/a","n/a",IF(AS$3&gt;(A26taxstdlife+$E812),((Input!$L$168+Input!$L$134)*$L$7)-SUM($L812:AR812),((Input!$L$168+Input!$L$134)*$L$7)/A26taxstdlife))</f>
        <v>0</v>
      </c>
      <c r="AT812" s="164">
        <f>IF(A26taxstdlife="n/a","n/a",IF(AT$3&gt;(A26taxstdlife+$E812),((Input!$L$168+Input!$L$134)*$L$7)-SUM($L812:AS812),((Input!$L$168+Input!$L$134)*$L$7)/A26taxstdlife))</f>
        <v>0</v>
      </c>
      <c r="AU812" s="164">
        <f>IF(A26taxstdlife="n/a","n/a",IF(AU$3&gt;(A26taxstdlife+$E812),((Input!$L$168+Input!$L$134)*$L$7)-SUM($L812:AT812),((Input!$L$168+Input!$L$134)*$L$7)/A26taxstdlife))</f>
        <v>0</v>
      </c>
      <c r="AV812" s="164">
        <f>IF(A26taxstdlife="n/a","n/a",IF(AV$3&gt;(A26taxstdlife+$E812),((Input!$L$168+Input!$L$134)*$L$7)-SUM($L812:AU812),((Input!$L$168+Input!$L$134)*$L$7)/A26taxstdlife))</f>
        <v>0</v>
      </c>
      <c r="AW812" s="164">
        <f>IF(A26taxstdlife="n/a","n/a",IF(AW$3&gt;(A26taxstdlife+$E812),((Input!$L$168+Input!$L$134)*$L$7)-SUM($L812:AV812),((Input!$L$168+Input!$L$134)*$L$7)/A26taxstdlife))</f>
        <v>0</v>
      </c>
      <c r="AX812" s="164">
        <f>IF(A26taxstdlife="n/a","n/a",IF(AX$3&gt;(A26taxstdlife+$E812),((Input!$L$168+Input!$L$134)*$L$7)-SUM($L812:AW812),((Input!$L$168+Input!$L$134)*$L$7)/A26taxstdlife))</f>
        <v>0</v>
      </c>
      <c r="AY812" s="164">
        <f>IF(A26taxstdlife="n/a","n/a",IF(AY$3&gt;(A26taxstdlife+$E812),((Input!$L$168+Input!$L$134)*$L$7)-SUM($L812:AX812),((Input!$L$168+Input!$L$134)*$L$7)/A26taxstdlife))</f>
        <v>0</v>
      </c>
      <c r="AZ812" s="164">
        <f>IF(A26taxstdlife="n/a","n/a",IF(AZ$3&gt;(A26taxstdlife+$E812),((Input!$L$168+Input!$L$134)*$L$7)-SUM($L812:AY812),((Input!$L$168+Input!$L$134)*$L$7)/A26taxstdlife))</f>
        <v>0</v>
      </c>
      <c r="BA812" s="164">
        <f>IF(A26taxstdlife="n/a","n/a",IF(BA$3&gt;(A26taxstdlife+$E812),((Input!$L$168+Input!$L$134)*$L$7)-SUM($L812:AZ812),((Input!$L$168+Input!$L$134)*$L$7)/A26taxstdlife))</f>
        <v>0</v>
      </c>
      <c r="BB812" s="164">
        <f>IF(A26taxstdlife="n/a","n/a",IF(BB$3&gt;(A26taxstdlife+$E812),((Input!$L$168+Input!$L$134)*$L$7)-SUM($L812:BA812),((Input!$L$168+Input!$L$134)*$L$7)/A26taxstdlife))</f>
        <v>0</v>
      </c>
      <c r="BC812" s="164">
        <f>IF(A26taxstdlife="n/a","n/a",IF(BC$3&gt;(A26taxstdlife+$E812),((Input!$L$168+Input!$L$134)*$L$7)-SUM($L812:BB812),((Input!$L$168+Input!$L$134)*$L$7)/A26taxstdlife))</f>
        <v>0</v>
      </c>
      <c r="BD812" s="164">
        <f>IF(A26taxstdlife="n/a","n/a",IF(BD$3&gt;(A26taxstdlife+$E812),((Input!$L$168+Input!$L$134)*$L$7)-SUM($L812:BC812),((Input!$L$168+Input!$L$134)*$L$7)/A26taxstdlife))</f>
        <v>0</v>
      </c>
      <c r="BE812" s="164">
        <f>IF(A26taxstdlife="n/a","n/a",IF(BE$3&gt;(A26taxstdlife+$E812),((Input!$L$168+Input!$L$134)*$L$7)-SUM($L812:BD812),((Input!$L$168+Input!$L$134)*$L$7)/A26taxstdlife))</f>
        <v>0</v>
      </c>
      <c r="BF812" s="164">
        <f>IF(A26taxstdlife="n/a","n/a",IF(BF$3&gt;(A26taxstdlife+$E812),((Input!$L$168+Input!$L$134)*$L$7)-SUM($L812:BE812),((Input!$L$168+Input!$L$134)*$L$7)/A26taxstdlife))</f>
        <v>0</v>
      </c>
      <c r="BG812" s="164">
        <f>IF(A26taxstdlife="n/a","n/a",IF(BG$3&gt;(A26taxstdlife+$E812),((Input!$L$168+Input!$L$134)*$L$7)-SUM($L812:BF812),((Input!$L$168+Input!$L$134)*$L$7)/A26taxstdlife))</f>
        <v>0</v>
      </c>
      <c r="BH812" s="164">
        <f>IF(A26taxstdlife="n/a","n/a",IF(BH$3&gt;(A26taxstdlife+$E812),((Input!$L$168+Input!$L$134)*$L$7)-SUM($L812:BG812),((Input!$L$168+Input!$L$134)*$L$7)/A26taxstdlife))</f>
        <v>0</v>
      </c>
      <c r="BI812" s="164">
        <f>IF(A26taxstdlife="n/a","n/a",IF(BI$3&gt;(A26taxstdlife+$E812),((Input!$L$168+Input!$L$134)*$L$7)-SUM($L812:BH812),((Input!$L$168+Input!$L$134)*$L$7)/A26taxstdlife))</f>
        <v>0</v>
      </c>
      <c r="BJ812" s="18"/>
      <c r="BK812" s="18"/>
      <c r="BL812"/>
      <c r="BM812"/>
      <c r="BN812"/>
      <c r="BO812"/>
      <c r="BP812"/>
      <c r="BQ812"/>
      <c r="BR812"/>
      <c r="BS812"/>
      <c r="BT812"/>
      <c r="BU812"/>
      <c r="BV812"/>
      <c r="BW812"/>
      <c r="BX812"/>
      <c r="BY812"/>
      <c r="BZ812"/>
      <c r="CA812"/>
      <c r="CB812"/>
      <c r="CC812"/>
      <c r="CD812"/>
      <c r="CE812"/>
      <c r="CF812"/>
      <c r="CG812"/>
      <c r="CH812"/>
      <c r="CI812"/>
      <c r="CJ812"/>
      <c r="CK812"/>
      <c r="CL812"/>
      <c r="CM812"/>
      <c r="CN812"/>
      <c r="CO812"/>
      <c r="CP812"/>
      <c r="CQ812"/>
      <c r="CR812"/>
      <c r="CS812"/>
      <c r="CT812"/>
      <c r="CU812"/>
      <c r="CV812"/>
      <c r="CW812"/>
      <c r="CX812"/>
      <c r="CY812"/>
      <c r="CZ812"/>
      <c r="DA812"/>
      <c r="DB812"/>
      <c r="DC812"/>
      <c r="DD812"/>
      <c r="DE812"/>
      <c r="DF812"/>
      <c r="DG812"/>
      <c r="DH812"/>
      <c r="DI812"/>
      <c r="DJ812"/>
      <c r="DK812"/>
      <c r="DL812"/>
      <c r="DM812"/>
      <c r="DN812"/>
      <c r="DO812"/>
      <c r="DP812"/>
      <c r="DQ812"/>
      <c r="DR812"/>
      <c r="DS812"/>
      <c r="DT812"/>
      <c r="DU812"/>
      <c r="DV812"/>
      <c r="DW812"/>
      <c r="DX812"/>
      <c r="DY812"/>
      <c r="DZ812"/>
      <c r="EA812"/>
      <c r="EB812"/>
      <c r="EC812"/>
      <c r="ED812"/>
      <c r="EE812"/>
      <c r="EF812"/>
      <c r="EG812"/>
      <c r="EH812"/>
      <c r="EI812"/>
      <c r="EJ812"/>
      <c r="EK812"/>
      <c r="EL812"/>
      <c r="EM812"/>
      <c r="EN812"/>
      <c r="EO812"/>
      <c r="EP812"/>
      <c r="EQ812"/>
      <c r="ER812"/>
      <c r="ES812"/>
      <c r="ET812"/>
      <c r="EU812"/>
      <c r="EV812"/>
      <c r="EW812"/>
      <c r="EX812"/>
      <c r="EY812"/>
      <c r="EZ812"/>
      <c r="FA812"/>
      <c r="FB812"/>
      <c r="FC812"/>
      <c r="FD812"/>
      <c r="FE812"/>
      <c r="FF812"/>
      <c r="FG812"/>
      <c r="FH812"/>
      <c r="FI812"/>
      <c r="FJ812"/>
      <c r="FK812"/>
      <c r="FL812"/>
      <c r="FM812"/>
      <c r="FN812"/>
      <c r="FO812"/>
      <c r="FP812"/>
      <c r="FQ812"/>
      <c r="FR812"/>
      <c r="FS812"/>
      <c r="FT812"/>
      <c r="FU812"/>
      <c r="FV812"/>
      <c r="FW812"/>
      <c r="FX812"/>
      <c r="FY812"/>
      <c r="FZ812"/>
      <c r="GA812"/>
      <c r="GB812"/>
      <c r="GC812"/>
      <c r="GD812"/>
      <c r="GE812"/>
      <c r="GF812"/>
      <c r="GG812"/>
      <c r="GH812"/>
      <c r="GI812"/>
      <c r="GJ812"/>
      <c r="GK812"/>
      <c r="GL812"/>
      <c r="GM812"/>
      <c r="GN812"/>
      <c r="GO812"/>
      <c r="GP812"/>
      <c r="GQ812"/>
      <c r="GR812"/>
      <c r="GS812"/>
      <c r="GT812"/>
      <c r="GU812"/>
      <c r="GV812"/>
      <c r="GW812"/>
      <c r="GX812"/>
      <c r="GY812"/>
      <c r="GZ812"/>
      <c r="HA812"/>
      <c r="HB812"/>
      <c r="HC812"/>
      <c r="HD812"/>
      <c r="HE812"/>
      <c r="HF812"/>
      <c r="HG812"/>
      <c r="HH812"/>
      <c r="HI812"/>
      <c r="HJ812"/>
      <c r="HK812"/>
      <c r="HL812"/>
      <c r="HM812"/>
      <c r="HN812"/>
      <c r="HO812"/>
      <c r="HP812"/>
      <c r="HQ812"/>
      <c r="HR812"/>
      <c r="HS812"/>
      <c r="HT812"/>
      <c r="HU812"/>
      <c r="HV812"/>
      <c r="HW812"/>
      <c r="HX812"/>
      <c r="HY812"/>
      <c r="HZ812"/>
      <c r="IA812"/>
      <c r="IB812"/>
      <c r="IC812"/>
      <c r="ID812"/>
      <c r="IE812"/>
      <c r="IF812"/>
      <c r="IG812"/>
      <c r="IH812"/>
      <c r="II812"/>
      <c r="IJ812"/>
      <c r="IK812"/>
      <c r="IL812"/>
      <c r="IM812"/>
      <c r="IN812"/>
      <c r="IO812"/>
      <c r="IP812"/>
      <c r="IQ812"/>
      <c r="IR812"/>
      <c r="IS812"/>
      <c r="IT812"/>
      <c r="IU812"/>
      <c r="IV812"/>
    </row>
    <row r="813" spans="1:256" s="5" customFormat="1" hidden="1" outlineLevel="2" x14ac:dyDescent="0.2">
      <c r="A813" s="18"/>
      <c r="B813" s="18"/>
      <c r="C813" s="36"/>
      <c r="D813" s="485"/>
      <c r="E813" s="283">
        <v>7</v>
      </c>
      <c r="F813" s="38"/>
      <c r="G813" s="306"/>
      <c r="H813" s="308"/>
      <c r="I813" s="308"/>
      <c r="J813" s="308"/>
      <c r="K813" s="308"/>
      <c r="L813" s="308"/>
      <c r="M813" s="307"/>
      <c r="N813" s="164">
        <f>IF(A26taxstdlife="n/a","n/a",IF(N$3&gt;(A26taxstdlife+$E813),((Input!$M$168+Input!$M$134)*$M$7)-SUM($M813:M813),((Input!$M$168+Input!$M$134)*$M$7)/A26taxstdlife))</f>
        <v>0</v>
      </c>
      <c r="O813" s="164">
        <f>IF(A26taxstdlife="n/a","n/a",IF(O$3&gt;(A26taxstdlife+$E813),((Input!$M$168+Input!$M$134)*$M$7)-SUM($M813:N813),((Input!$M$168+Input!$M$134)*$M$7)/A26taxstdlife))</f>
        <v>0</v>
      </c>
      <c r="P813" s="164">
        <f>IF(A26taxstdlife="n/a","n/a",IF(P$3&gt;(A26taxstdlife+$E813),((Input!$M$168+Input!$M$134)*$M$7)-SUM($M813:O813),((Input!$M$168+Input!$M$134)*$M$7)/A26taxstdlife))</f>
        <v>0</v>
      </c>
      <c r="Q813" s="164">
        <f>IF(A26taxstdlife="n/a","n/a",IF(Q$3&gt;(A26taxstdlife+$E813),((Input!$M$168+Input!$M$134)*$M$7)-SUM($M813:P813),((Input!$M$168+Input!$M$134)*$M$7)/A26taxstdlife))</f>
        <v>0</v>
      </c>
      <c r="R813" s="164">
        <f>IF(A26taxstdlife="n/a","n/a",IF(R$3&gt;(A26taxstdlife+$E813),((Input!$M$168+Input!$M$134)*$M$7)-SUM($M813:Q813),((Input!$M$168+Input!$M$134)*$M$7)/A26taxstdlife))</f>
        <v>0</v>
      </c>
      <c r="S813" s="164">
        <f>IF(A26taxstdlife="n/a","n/a",IF(S$3&gt;(A26taxstdlife+$E813),((Input!$M$168+Input!$M$134)*$M$7)-SUM($M813:R813),((Input!$M$168+Input!$M$134)*$M$7)/A26taxstdlife))</f>
        <v>0</v>
      </c>
      <c r="T813" s="164">
        <f>IF(A26taxstdlife="n/a","n/a",IF(T$3&gt;(A26taxstdlife+$E813),((Input!$M$168+Input!$M$134)*$M$7)-SUM($M813:S813),((Input!$M$168+Input!$M$134)*$M$7)/A26taxstdlife))</f>
        <v>0</v>
      </c>
      <c r="U813" s="164">
        <f>IF(A26taxstdlife="n/a","n/a",IF(U$3&gt;(A26taxstdlife+$E813),((Input!$M$168+Input!$M$134)*$M$7)-SUM($M813:T813),((Input!$M$168+Input!$M$134)*$M$7)/A26taxstdlife))</f>
        <v>0</v>
      </c>
      <c r="V813" s="164">
        <f>IF(A26taxstdlife="n/a","n/a",IF(V$3&gt;(A26taxstdlife+$E813),((Input!$M$168+Input!$M$134)*$M$7)-SUM($M813:U813),((Input!$M$168+Input!$M$134)*$M$7)/A26taxstdlife))</f>
        <v>0</v>
      </c>
      <c r="W813" s="164">
        <f>IF(A26taxstdlife="n/a","n/a",IF(W$3&gt;(A26taxstdlife+$E813),((Input!$M$168+Input!$M$134)*$M$7)-SUM($M813:V813),((Input!$M$168+Input!$M$134)*$M$7)/A26taxstdlife))</f>
        <v>0</v>
      </c>
      <c r="X813" s="164">
        <f>IF(A26taxstdlife="n/a","n/a",IF(X$3&gt;(A26taxstdlife+$E813),((Input!$M$168+Input!$M$134)*$M$7)-SUM($M813:W813),((Input!$M$168+Input!$M$134)*$M$7)/A26taxstdlife))</f>
        <v>0</v>
      </c>
      <c r="Y813" s="164">
        <f>IF(A26taxstdlife="n/a","n/a",IF(Y$3&gt;(A26taxstdlife+$E813),((Input!$M$168+Input!$M$134)*$M$7)-SUM($M813:X813),((Input!$M$168+Input!$M$134)*$M$7)/A26taxstdlife))</f>
        <v>0</v>
      </c>
      <c r="Z813" s="164">
        <f>IF(A26taxstdlife="n/a","n/a",IF(Z$3&gt;(A26taxstdlife+$E813),((Input!$M$168+Input!$M$134)*$M$7)-SUM($M813:Y813),((Input!$M$168+Input!$M$134)*$M$7)/A26taxstdlife))</f>
        <v>0</v>
      </c>
      <c r="AA813" s="164">
        <f>IF(A26taxstdlife="n/a","n/a",IF(AA$3&gt;(A26taxstdlife+$E813),((Input!$M$168+Input!$M$134)*$M$7)-SUM($M813:Z813),((Input!$M$168+Input!$M$134)*$M$7)/A26taxstdlife))</f>
        <v>0</v>
      </c>
      <c r="AB813" s="164">
        <f>IF(A26taxstdlife="n/a","n/a",IF(AB$3&gt;(A26taxstdlife+$E813),((Input!$M$168+Input!$M$134)*$M$7)-SUM($M813:AA813),((Input!$M$168+Input!$M$134)*$M$7)/A26taxstdlife))</f>
        <v>0</v>
      </c>
      <c r="AC813" s="164">
        <f>IF(A26taxstdlife="n/a","n/a",IF(AC$3&gt;(A26taxstdlife+$E813),((Input!$M$168+Input!$M$134)*$M$7)-SUM($M813:AB813),((Input!$M$168+Input!$M$134)*$M$7)/A26taxstdlife))</f>
        <v>0</v>
      </c>
      <c r="AD813" s="164">
        <f>IF(A26taxstdlife="n/a","n/a",IF(AD$3&gt;(A26taxstdlife+$E813),((Input!$M$168+Input!$M$134)*$M$7)-SUM($M813:AC813),((Input!$M$168+Input!$M$134)*$M$7)/A26taxstdlife))</f>
        <v>0</v>
      </c>
      <c r="AE813" s="164">
        <f>IF(A26taxstdlife="n/a","n/a",IF(AE$3&gt;(A26taxstdlife+$E813),((Input!$M$168+Input!$M$134)*$M$7)-SUM($M813:AD813),((Input!$M$168+Input!$M$134)*$M$7)/A26taxstdlife))</f>
        <v>0</v>
      </c>
      <c r="AF813" s="164">
        <f>IF(A26taxstdlife="n/a","n/a",IF(AF$3&gt;(A26taxstdlife+$E813),((Input!$M$168+Input!$M$134)*$M$7)-SUM($M813:AE813),((Input!$M$168+Input!$M$134)*$M$7)/A26taxstdlife))</f>
        <v>0</v>
      </c>
      <c r="AG813" s="164">
        <f>IF(A26taxstdlife="n/a","n/a",IF(AG$3&gt;(A26taxstdlife+$E813),((Input!$M$168+Input!$M$134)*$M$7)-SUM($M813:AF813),((Input!$M$168+Input!$M$134)*$M$7)/A26taxstdlife))</f>
        <v>0</v>
      </c>
      <c r="AH813" s="164">
        <f>IF(A26taxstdlife="n/a","n/a",IF(AH$3&gt;(A26taxstdlife+$E813),((Input!$M$168+Input!$M$134)*$M$7)-SUM($M813:AG813),((Input!$M$168+Input!$M$134)*$M$7)/A26taxstdlife))</f>
        <v>0</v>
      </c>
      <c r="AI813" s="164">
        <f>IF(A26taxstdlife="n/a","n/a",IF(AI$3&gt;(A26taxstdlife+$E813),((Input!$M$168+Input!$M$134)*$M$7)-SUM($M813:AH813),((Input!$M$168+Input!$M$134)*$M$7)/A26taxstdlife))</f>
        <v>0</v>
      </c>
      <c r="AJ813" s="164">
        <f>IF(A26taxstdlife="n/a","n/a",IF(AJ$3&gt;(A26taxstdlife+$E813),((Input!$M$168+Input!$M$134)*$M$7)-SUM($M813:AI813),((Input!$M$168+Input!$M$134)*$M$7)/A26taxstdlife))</f>
        <v>0</v>
      </c>
      <c r="AK813" s="164">
        <f>IF(A26taxstdlife="n/a","n/a",IF(AK$3&gt;(A26taxstdlife+$E813),((Input!$M$168+Input!$M$134)*$M$7)-SUM($M813:AJ813),((Input!$M$168+Input!$M$134)*$M$7)/A26taxstdlife))</f>
        <v>0</v>
      </c>
      <c r="AL813" s="164">
        <f>IF(A26taxstdlife="n/a","n/a",IF(AL$3&gt;(A26taxstdlife+$E813),((Input!$M$168+Input!$M$134)*$M$7)-SUM($M813:AK813),((Input!$M$168+Input!$M$134)*$M$7)/A26taxstdlife))</f>
        <v>0</v>
      </c>
      <c r="AM813" s="164">
        <f>IF(A26taxstdlife="n/a","n/a",IF(AM$3&gt;(A26taxstdlife+$E813),((Input!$M$168+Input!$M$134)*$M$7)-SUM($M813:AL813),((Input!$M$168+Input!$M$134)*$M$7)/A26taxstdlife))</f>
        <v>0</v>
      </c>
      <c r="AN813" s="164">
        <f>IF(A26taxstdlife="n/a","n/a",IF(AN$3&gt;(A26taxstdlife+$E813),((Input!$M$168+Input!$M$134)*$M$7)-SUM($M813:AM813),((Input!$M$168+Input!$M$134)*$M$7)/A26taxstdlife))</f>
        <v>0</v>
      </c>
      <c r="AO813" s="164">
        <f>IF(A26taxstdlife="n/a","n/a",IF(AO$3&gt;(A26taxstdlife+$E813),((Input!$M$168+Input!$M$134)*$M$7)-SUM($M813:AN813),((Input!$M$168+Input!$M$134)*$M$7)/A26taxstdlife))</f>
        <v>0</v>
      </c>
      <c r="AP813" s="164">
        <f>IF(A26taxstdlife="n/a","n/a",IF(AP$3&gt;(A26taxstdlife+$E813),((Input!$M$168+Input!$M$134)*$M$7)-SUM($M813:AO813),((Input!$M$168+Input!$M$134)*$M$7)/A26taxstdlife))</f>
        <v>0</v>
      </c>
      <c r="AQ813" s="164">
        <f>IF(A26taxstdlife="n/a","n/a",IF(AQ$3&gt;(A26taxstdlife+$E813),((Input!$M$168+Input!$M$134)*$M$7)-SUM($M813:AP813),((Input!$M$168+Input!$M$134)*$M$7)/A26taxstdlife))</f>
        <v>0</v>
      </c>
      <c r="AR813" s="164">
        <f>IF(A26taxstdlife="n/a","n/a",IF(AR$3&gt;(A26taxstdlife+$E813),((Input!$M$168+Input!$M$134)*$M$7)-SUM($M813:AQ813),((Input!$M$168+Input!$M$134)*$M$7)/A26taxstdlife))</f>
        <v>0</v>
      </c>
      <c r="AS813" s="164">
        <f>IF(A26taxstdlife="n/a","n/a",IF(AS$3&gt;(A26taxstdlife+$E813),((Input!$M$168+Input!$M$134)*$M$7)-SUM($M813:AR813),((Input!$M$168+Input!$M$134)*$M$7)/A26taxstdlife))</f>
        <v>0</v>
      </c>
      <c r="AT813" s="164">
        <f>IF(A26taxstdlife="n/a","n/a",IF(AT$3&gt;(A26taxstdlife+$E813),((Input!$M$168+Input!$M$134)*$M$7)-SUM($M813:AS813),((Input!$M$168+Input!$M$134)*$M$7)/A26taxstdlife))</f>
        <v>0</v>
      </c>
      <c r="AU813" s="164">
        <f>IF(A26taxstdlife="n/a","n/a",IF(AU$3&gt;(A26taxstdlife+$E813),((Input!$M$168+Input!$M$134)*$M$7)-SUM($M813:AT813),((Input!$M$168+Input!$M$134)*$M$7)/A26taxstdlife))</f>
        <v>0</v>
      </c>
      <c r="AV813" s="164">
        <f>IF(A26taxstdlife="n/a","n/a",IF(AV$3&gt;(A26taxstdlife+$E813),((Input!$M$168+Input!$M$134)*$M$7)-SUM($M813:AU813),((Input!$M$168+Input!$M$134)*$M$7)/A26taxstdlife))</f>
        <v>0</v>
      </c>
      <c r="AW813" s="164">
        <f>IF(A26taxstdlife="n/a","n/a",IF(AW$3&gt;(A26taxstdlife+$E813),((Input!$M$168+Input!$M$134)*$M$7)-SUM($M813:AV813),((Input!$M$168+Input!$M$134)*$M$7)/A26taxstdlife))</f>
        <v>0</v>
      </c>
      <c r="AX813" s="164">
        <f>IF(A26taxstdlife="n/a","n/a",IF(AX$3&gt;(A26taxstdlife+$E813),((Input!$M$168+Input!$M$134)*$M$7)-SUM($M813:AW813),((Input!$M$168+Input!$M$134)*$M$7)/A26taxstdlife))</f>
        <v>0</v>
      </c>
      <c r="AY813" s="164">
        <f>IF(A26taxstdlife="n/a","n/a",IF(AY$3&gt;(A26taxstdlife+$E813),((Input!$M$168+Input!$M$134)*$M$7)-SUM($M813:AX813),((Input!$M$168+Input!$M$134)*$M$7)/A26taxstdlife))</f>
        <v>0</v>
      </c>
      <c r="AZ813" s="164">
        <f>IF(A26taxstdlife="n/a","n/a",IF(AZ$3&gt;(A26taxstdlife+$E813),((Input!$M$168+Input!$M$134)*$M$7)-SUM($M813:AY813),((Input!$M$168+Input!$M$134)*$M$7)/A26taxstdlife))</f>
        <v>0</v>
      </c>
      <c r="BA813" s="164">
        <f>IF(A26taxstdlife="n/a","n/a",IF(BA$3&gt;(A26taxstdlife+$E813),((Input!$M$168+Input!$M$134)*$M$7)-SUM($M813:AZ813),((Input!$M$168+Input!$M$134)*$M$7)/A26taxstdlife))</f>
        <v>0</v>
      </c>
      <c r="BB813" s="164">
        <f>IF(A26taxstdlife="n/a","n/a",IF(BB$3&gt;(A26taxstdlife+$E813),((Input!$M$168+Input!$M$134)*$M$7)-SUM($M813:BA813),((Input!$M$168+Input!$M$134)*$M$7)/A26taxstdlife))</f>
        <v>0</v>
      </c>
      <c r="BC813" s="164">
        <f>IF(A26taxstdlife="n/a","n/a",IF(BC$3&gt;(A26taxstdlife+$E813),((Input!$M$168+Input!$M$134)*$M$7)-SUM($M813:BB813),((Input!$M$168+Input!$M$134)*$M$7)/A26taxstdlife))</f>
        <v>0</v>
      </c>
      <c r="BD813" s="164">
        <f>IF(A26taxstdlife="n/a","n/a",IF(BD$3&gt;(A26taxstdlife+$E813),((Input!$M$168+Input!$M$134)*$M$7)-SUM($M813:BC813),((Input!$M$168+Input!$M$134)*$M$7)/A26taxstdlife))</f>
        <v>0</v>
      </c>
      <c r="BE813" s="164">
        <f>IF(A26taxstdlife="n/a","n/a",IF(BE$3&gt;(A26taxstdlife+$E813),((Input!$M$168+Input!$M$134)*$M$7)-SUM($M813:BD813),((Input!$M$168+Input!$M$134)*$M$7)/A26taxstdlife))</f>
        <v>0</v>
      </c>
      <c r="BF813" s="164">
        <f>IF(A26taxstdlife="n/a","n/a",IF(BF$3&gt;(A26taxstdlife+$E813),((Input!$M$168+Input!$M$134)*$M$7)-SUM($M813:BE813),((Input!$M$168+Input!$M$134)*$M$7)/A26taxstdlife))</f>
        <v>0</v>
      </c>
      <c r="BG813" s="164">
        <f>IF(A26taxstdlife="n/a","n/a",IF(BG$3&gt;(A26taxstdlife+$E813),((Input!$M$168+Input!$M$134)*$M$7)-SUM($M813:BF813),((Input!$M$168+Input!$M$134)*$M$7)/A26taxstdlife))</f>
        <v>0</v>
      </c>
      <c r="BH813" s="164">
        <f>IF(A26taxstdlife="n/a","n/a",IF(BH$3&gt;(A26taxstdlife+$E813),((Input!$M$168+Input!$M$134)*$M$7)-SUM($M813:BG813),((Input!$M$168+Input!$M$134)*$M$7)/A26taxstdlife))</f>
        <v>0</v>
      </c>
      <c r="BI813" s="164">
        <f>IF(A26taxstdlife="n/a","n/a",IF(BI$3&gt;(A26taxstdlife+$E813),((Input!$M$168+Input!$M$134)*$M$7)-SUM($M813:BH813),((Input!$M$168+Input!$M$134)*$M$7)/A26taxstdlife))</f>
        <v>0</v>
      </c>
      <c r="BJ813" s="18"/>
      <c r="BK813" s="18"/>
      <c r="BL813"/>
      <c r="BM813"/>
      <c r="BN813"/>
      <c r="BO813"/>
      <c r="BP813"/>
      <c r="BQ813"/>
      <c r="BR813"/>
      <c r="BS813"/>
      <c r="BT813"/>
      <c r="BU813"/>
      <c r="BV813"/>
      <c r="BW813"/>
      <c r="BX813"/>
      <c r="BY813"/>
      <c r="BZ813"/>
      <c r="CA813"/>
      <c r="CB813"/>
      <c r="CC813"/>
      <c r="CD813"/>
      <c r="CE813"/>
      <c r="CF813"/>
      <c r="CG813"/>
      <c r="CH813"/>
      <c r="CI813"/>
      <c r="CJ813"/>
      <c r="CK813"/>
      <c r="CL813"/>
      <c r="CM813"/>
      <c r="CN813"/>
      <c r="CO813"/>
      <c r="CP813"/>
      <c r="CQ813"/>
      <c r="CR813"/>
      <c r="CS813"/>
      <c r="CT813"/>
      <c r="CU813"/>
      <c r="CV813"/>
      <c r="CW813"/>
      <c r="CX813"/>
      <c r="CY813"/>
      <c r="CZ813"/>
      <c r="DA813"/>
      <c r="DB813"/>
      <c r="DC813"/>
      <c r="DD813"/>
      <c r="DE813"/>
      <c r="DF813"/>
      <c r="DG813"/>
      <c r="DH813"/>
      <c r="DI813"/>
      <c r="DJ813"/>
      <c r="DK813"/>
      <c r="DL813"/>
      <c r="DM813"/>
      <c r="DN813"/>
      <c r="DO813"/>
      <c r="DP813"/>
      <c r="DQ813"/>
      <c r="DR813"/>
      <c r="DS813"/>
      <c r="DT813"/>
      <c r="DU813"/>
      <c r="DV813"/>
      <c r="DW813"/>
      <c r="DX813"/>
      <c r="DY813"/>
      <c r="DZ813"/>
      <c r="EA813"/>
      <c r="EB813"/>
      <c r="EC813"/>
      <c r="ED813"/>
      <c r="EE813"/>
      <c r="EF813"/>
      <c r="EG813"/>
      <c r="EH813"/>
      <c r="EI813"/>
      <c r="EJ813"/>
      <c r="EK813"/>
      <c r="EL813"/>
      <c r="EM813"/>
      <c r="EN813"/>
      <c r="EO813"/>
      <c r="EP813"/>
      <c r="EQ813"/>
      <c r="ER813"/>
      <c r="ES813"/>
      <c r="ET813"/>
      <c r="EU813"/>
      <c r="EV813"/>
      <c r="EW813"/>
      <c r="EX813"/>
      <c r="EY813"/>
      <c r="EZ813"/>
      <c r="FA813"/>
      <c r="FB813"/>
      <c r="FC813"/>
      <c r="FD813"/>
      <c r="FE813"/>
      <c r="FF813"/>
      <c r="FG813"/>
      <c r="FH813"/>
      <c r="FI813"/>
      <c r="FJ813"/>
      <c r="FK813"/>
      <c r="FL813"/>
      <c r="FM813"/>
      <c r="FN813"/>
      <c r="FO813"/>
      <c r="FP813"/>
      <c r="FQ813"/>
      <c r="FR813"/>
      <c r="FS813"/>
      <c r="FT813"/>
      <c r="FU813"/>
      <c r="FV813"/>
      <c r="FW813"/>
      <c r="FX813"/>
      <c r="FY813"/>
      <c r="FZ813"/>
      <c r="GA813"/>
      <c r="GB813"/>
      <c r="GC813"/>
      <c r="GD813"/>
      <c r="GE813"/>
      <c r="GF813"/>
      <c r="GG813"/>
      <c r="GH813"/>
      <c r="GI813"/>
      <c r="GJ813"/>
      <c r="GK813"/>
      <c r="GL813"/>
      <c r="GM813"/>
      <c r="GN813"/>
      <c r="GO813"/>
      <c r="GP813"/>
      <c r="GQ813"/>
      <c r="GR813"/>
      <c r="GS813"/>
      <c r="GT813"/>
      <c r="GU813"/>
      <c r="GV813"/>
      <c r="GW813"/>
      <c r="GX813"/>
      <c r="GY813"/>
      <c r="GZ813"/>
      <c r="HA813"/>
      <c r="HB813"/>
      <c r="HC813"/>
      <c r="HD813"/>
      <c r="HE813"/>
      <c r="HF813"/>
      <c r="HG813"/>
      <c r="HH813"/>
      <c r="HI813"/>
      <c r="HJ813"/>
      <c r="HK813"/>
      <c r="HL813"/>
      <c r="HM813"/>
      <c r="HN813"/>
      <c r="HO813"/>
      <c r="HP813"/>
      <c r="HQ813"/>
      <c r="HR813"/>
      <c r="HS813"/>
      <c r="HT813"/>
      <c r="HU813"/>
      <c r="HV813"/>
      <c r="HW813"/>
      <c r="HX813"/>
      <c r="HY813"/>
      <c r="HZ813"/>
      <c r="IA813"/>
      <c r="IB813"/>
      <c r="IC813"/>
      <c r="ID813"/>
      <c r="IE813"/>
      <c r="IF813"/>
      <c r="IG813"/>
      <c r="IH813"/>
      <c r="II813"/>
      <c r="IJ813"/>
      <c r="IK813"/>
      <c r="IL813"/>
      <c r="IM813"/>
      <c r="IN813"/>
      <c r="IO813"/>
      <c r="IP813"/>
      <c r="IQ813"/>
      <c r="IR813"/>
      <c r="IS813"/>
      <c r="IT813"/>
      <c r="IU813"/>
      <c r="IV813"/>
    </row>
    <row r="814" spans="1:256" s="5" customFormat="1" hidden="1" outlineLevel="2" x14ac:dyDescent="0.2">
      <c r="A814" s="18"/>
      <c r="B814" s="18"/>
      <c r="C814" s="36"/>
      <c r="D814" s="485"/>
      <c r="E814" s="283">
        <v>8</v>
      </c>
      <c r="F814" s="38"/>
      <c r="G814" s="306"/>
      <c r="H814" s="308"/>
      <c r="I814" s="308"/>
      <c r="J814" s="308"/>
      <c r="K814" s="308"/>
      <c r="L814" s="308"/>
      <c r="M814" s="308"/>
      <c r="N814" s="307"/>
      <c r="O814" s="164">
        <f>IF(A26taxstdlife="n/a","n/a",IF(O$3&gt;(A26taxstdlife+$E814),((Input!$N$168+Input!$N$134)*$N$7)-SUM($N814:N814),((Input!$N$168+Input!$N$134)*$N$7)/A26taxstdlife))</f>
        <v>0</v>
      </c>
      <c r="P814" s="164">
        <f>IF(A26taxstdlife="n/a","n/a",IF(P$3&gt;(A26taxstdlife+$E814),((Input!$N$168+Input!$N$134)*$N$7)-SUM($N814:O814),((Input!$N$168+Input!$N$134)*$N$7)/A26taxstdlife))</f>
        <v>0</v>
      </c>
      <c r="Q814" s="164">
        <f>IF(A26taxstdlife="n/a","n/a",IF(Q$3&gt;(A26taxstdlife+$E814),((Input!$N$168+Input!$N$134)*$N$7)-SUM($N814:P814),((Input!$N$168+Input!$N$134)*$N$7)/A26taxstdlife))</f>
        <v>0</v>
      </c>
      <c r="R814" s="164">
        <f>IF(A26taxstdlife="n/a","n/a",IF(R$3&gt;(A26taxstdlife+$E814),((Input!$N$168+Input!$N$134)*$N$7)-SUM($N814:Q814),((Input!$N$168+Input!$N$134)*$N$7)/A26taxstdlife))</f>
        <v>0</v>
      </c>
      <c r="S814" s="164">
        <f>IF(A26taxstdlife="n/a","n/a",IF(S$3&gt;(A26taxstdlife+$E814),((Input!$N$168+Input!$N$134)*$N$7)-SUM($N814:R814),((Input!$N$168+Input!$N$134)*$N$7)/A26taxstdlife))</f>
        <v>0</v>
      </c>
      <c r="T814" s="164">
        <f>IF(A26taxstdlife="n/a","n/a",IF(T$3&gt;(A26taxstdlife+$E814),((Input!$N$168+Input!$N$134)*$N$7)-SUM($N814:S814),((Input!$N$168+Input!$N$134)*$N$7)/A26taxstdlife))</f>
        <v>0</v>
      </c>
      <c r="U814" s="164">
        <f>IF(A26taxstdlife="n/a","n/a",IF(U$3&gt;(A26taxstdlife+$E814),((Input!$N$168+Input!$N$134)*$N$7)-SUM($N814:T814),((Input!$N$168+Input!$N$134)*$N$7)/A26taxstdlife))</f>
        <v>0</v>
      </c>
      <c r="V814" s="164">
        <f>IF(A26taxstdlife="n/a","n/a",IF(V$3&gt;(A26taxstdlife+$E814),((Input!$N$168+Input!$N$134)*$N$7)-SUM($N814:U814),((Input!$N$168+Input!$N$134)*$N$7)/A26taxstdlife))</f>
        <v>0</v>
      </c>
      <c r="W814" s="164">
        <f>IF(A26taxstdlife="n/a","n/a",IF(W$3&gt;(A26taxstdlife+$E814),((Input!$N$168+Input!$N$134)*$N$7)-SUM($N814:V814),((Input!$N$168+Input!$N$134)*$N$7)/A26taxstdlife))</f>
        <v>0</v>
      </c>
      <c r="X814" s="164">
        <f>IF(A26taxstdlife="n/a","n/a",IF(X$3&gt;(A26taxstdlife+$E814),((Input!$N$168+Input!$N$134)*$N$7)-SUM($N814:W814),((Input!$N$168+Input!$N$134)*$N$7)/A26taxstdlife))</f>
        <v>0</v>
      </c>
      <c r="Y814" s="164">
        <f>IF(A26taxstdlife="n/a","n/a",IF(Y$3&gt;(A26taxstdlife+$E814),((Input!$N$168+Input!$N$134)*$N$7)-SUM($N814:X814),((Input!$N$168+Input!$N$134)*$N$7)/A26taxstdlife))</f>
        <v>0</v>
      </c>
      <c r="Z814" s="164">
        <f>IF(A26taxstdlife="n/a","n/a",IF(Z$3&gt;(A26taxstdlife+$E814),((Input!$N$168+Input!$N$134)*$N$7)-SUM($N814:Y814),((Input!$N$168+Input!$N$134)*$N$7)/A26taxstdlife))</f>
        <v>0</v>
      </c>
      <c r="AA814" s="164">
        <f>IF(A26taxstdlife="n/a","n/a",IF(AA$3&gt;(A26taxstdlife+$E814),((Input!$N$168+Input!$N$134)*$N$7)-SUM($N814:Z814),((Input!$N$168+Input!$N$134)*$N$7)/A26taxstdlife))</f>
        <v>0</v>
      </c>
      <c r="AB814" s="164">
        <f>IF(A26taxstdlife="n/a","n/a",IF(AB$3&gt;(A26taxstdlife+$E814),((Input!$N$168+Input!$N$134)*$N$7)-SUM($N814:AA814),((Input!$N$168+Input!$N$134)*$N$7)/A26taxstdlife))</f>
        <v>0</v>
      </c>
      <c r="AC814" s="164">
        <f>IF(A26taxstdlife="n/a","n/a",IF(AC$3&gt;(A26taxstdlife+$E814),((Input!$N$168+Input!$N$134)*$N$7)-SUM($N814:AB814),((Input!$N$168+Input!$N$134)*$N$7)/A26taxstdlife))</f>
        <v>0</v>
      </c>
      <c r="AD814" s="164">
        <f>IF(A26taxstdlife="n/a","n/a",IF(AD$3&gt;(A26taxstdlife+$E814),((Input!$N$168+Input!$N$134)*$N$7)-SUM($N814:AC814),((Input!$N$168+Input!$N$134)*$N$7)/A26taxstdlife))</f>
        <v>0</v>
      </c>
      <c r="AE814" s="164">
        <f>IF(A26taxstdlife="n/a","n/a",IF(AE$3&gt;(A26taxstdlife+$E814),((Input!$N$168+Input!$N$134)*$N$7)-SUM($N814:AD814),((Input!$N$168+Input!$N$134)*$N$7)/A26taxstdlife))</f>
        <v>0</v>
      </c>
      <c r="AF814" s="164">
        <f>IF(A26taxstdlife="n/a","n/a",IF(AF$3&gt;(A26taxstdlife+$E814),((Input!$N$168+Input!$N$134)*$N$7)-SUM($N814:AE814),((Input!$N$168+Input!$N$134)*$N$7)/A26taxstdlife))</f>
        <v>0</v>
      </c>
      <c r="AG814" s="164">
        <f>IF(A26taxstdlife="n/a","n/a",IF(AG$3&gt;(A26taxstdlife+$E814),((Input!$N$168+Input!$N$134)*$N$7)-SUM($N814:AF814),((Input!$N$168+Input!$N$134)*$N$7)/A26taxstdlife))</f>
        <v>0</v>
      </c>
      <c r="AH814" s="164">
        <f>IF(A26taxstdlife="n/a","n/a",IF(AH$3&gt;(A26taxstdlife+$E814),((Input!$N$168+Input!$N$134)*$N$7)-SUM($N814:AG814),((Input!$N$168+Input!$N$134)*$N$7)/A26taxstdlife))</f>
        <v>0</v>
      </c>
      <c r="AI814" s="164">
        <f>IF(A26taxstdlife="n/a","n/a",IF(AI$3&gt;(A26taxstdlife+$E814),((Input!$N$168+Input!$N$134)*$N$7)-SUM($N814:AH814),((Input!$N$168+Input!$N$134)*$N$7)/A26taxstdlife))</f>
        <v>0</v>
      </c>
      <c r="AJ814" s="164">
        <f>IF(A26taxstdlife="n/a","n/a",IF(AJ$3&gt;(A26taxstdlife+$E814),((Input!$N$168+Input!$N$134)*$N$7)-SUM($N814:AI814),((Input!$N$168+Input!$N$134)*$N$7)/A26taxstdlife))</f>
        <v>0</v>
      </c>
      <c r="AK814" s="164">
        <f>IF(A26taxstdlife="n/a","n/a",IF(AK$3&gt;(A26taxstdlife+$E814),((Input!$N$168+Input!$N$134)*$N$7)-SUM($N814:AJ814),((Input!$N$168+Input!$N$134)*$N$7)/A26taxstdlife))</f>
        <v>0</v>
      </c>
      <c r="AL814" s="164">
        <f>IF(A26taxstdlife="n/a","n/a",IF(AL$3&gt;(A26taxstdlife+$E814),((Input!$N$168+Input!$N$134)*$N$7)-SUM($N814:AK814),((Input!$N$168+Input!$N$134)*$N$7)/A26taxstdlife))</f>
        <v>0</v>
      </c>
      <c r="AM814" s="164">
        <f>IF(A26taxstdlife="n/a","n/a",IF(AM$3&gt;(A26taxstdlife+$E814),((Input!$N$168+Input!$N$134)*$N$7)-SUM($N814:AL814),((Input!$N$168+Input!$N$134)*$N$7)/A26taxstdlife))</f>
        <v>0</v>
      </c>
      <c r="AN814" s="164">
        <f>IF(A26taxstdlife="n/a","n/a",IF(AN$3&gt;(A26taxstdlife+$E814),((Input!$N$168+Input!$N$134)*$N$7)-SUM($N814:AM814),((Input!$N$168+Input!$N$134)*$N$7)/A26taxstdlife))</f>
        <v>0</v>
      </c>
      <c r="AO814" s="164">
        <f>IF(A26taxstdlife="n/a","n/a",IF(AO$3&gt;(A26taxstdlife+$E814),((Input!$N$168+Input!$N$134)*$N$7)-SUM($N814:AN814),((Input!$N$168+Input!$N$134)*$N$7)/A26taxstdlife))</f>
        <v>0</v>
      </c>
      <c r="AP814" s="164">
        <f>IF(A26taxstdlife="n/a","n/a",IF(AP$3&gt;(A26taxstdlife+$E814),((Input!$N$168+Input!$N$134)*$N$7)-SUM($N814:AO814),((Input!$N$168+Input!$N$134)*$N$7)/A26taxstdlife))</f>
        <v>0</v>
      </c>
      <c r="AQ814" s="164">
        <f>IF(A26taxstdlife="n/a","n/a",IF(AQ$3&gt;(A26taxstdlife+$E814),((Input!$N$168+Input!$N$134)*$N$7)-SUM($N814:AP814),((Input!$N$168+Input!$N$134)*$N$7)/A26taxstdlife))</f>
        <v>0</v>
      </c>
      <c r="AR814" s="164">
        <f>IF(A26taxstdlife="n/a","n/a",IF(AR$3&gt;(A26taxstdlife+$E814),((Input!$N$168+Input!$N$134)*$N$7)-SUM($N814:AQ814),((Input!$N$168+Input!$N$134)*$N$7)/A26taxstdlife))</f>
        <v>0</v>
      </c>
      <c r="AS814" s="164">
        <f>IF(A26taxstdlife="n/a","n/a",IF(AS$3&gt;(A26taxstdlife+$E814),((Input!$N$168+Input!$N$134)*$N$7)-SUM($N814:AR814),((Input!$N$168+Input!$N$134)*$N$7)/A26taxstdlife))</f>
        <v>0</v>
      </c>
      <c r="AT814" s="164">
        <f>IF(A26taxstdlife="n/a","n/a",IF(AT$3&gt;(A26taxstdlife+$E814),((Input!$N$168+Input!$N$134)*$N$7)-SUM($N814:AS814),((Input!$N$168+Input!$N$134)*$N$7)/A26taxstdlife))</f>
        <v>0</v>
      </c>
      <c r="AU814" s="164">
        <f>IF(A26taxstdlife="n/a","n/a",IF(AU$3&gt;(A26taxstdlife+$E814),((Input!$N$168+Input!$N$134)*$N$7)-SUM($N814:AT814),((Input!$N$168+Input!$N$134)*$N$7)/A26taxstdlife))</f>
        <v>0</v>
      </c>
      <c r="AV814" s="164">
        <f>IF(A26taxstdlife="n/a","n/a",IF(AV$3&gt;(A26taxstdlife+$E814),((Input!$N$168+Input!$N$134)*$N$7)-SUM($N814:AU814),((Input!$N$168+Input!$N$134)*$N$7)/A26taxstdlife))</f>
        <v>0</v>
      </c>
      <c r="AW814" s="164">
        <f>IF(A26taxstdlife="n/a","n/a",IF(AW$3&gt;(A26taxstdlife+$E814),((Input!$N$168+Input!$N$134)*$N$7)-SUM($N814:AV814),((Input!$N$168+Input!$N$134)*$N$7)/A26taxstdlife))</f>
        <v>0</v>
      </c>
      <c r="AX814" s="164">
        <f>IF(A26taxstdlife="n/a","n/a",IF(AX$3&gt;(A26taxstdlife+$E814),((Input!$N$168+Input!$N$134)*$N$7)-SUM($N814:AW814),((Input!$N$168+Input!$N$134)*$N$7)/A26taxstdlife))</f>
        <v>0</v>
      </c>
      <c r="AY814" s="164">
        <f>IF(A26taxstdlife="n/a","n/a",IF(AY$3&gt;(A26taxstdlife+$E814),((Input!$N$168+Input!$N$134)*$N$7)-SUM($N814:AX814),((Input!$N$168+Input!$N$134)*$N$7)/A26taxstdlife))</f>
        <v>0</v>
      </c>
      <c r="AZ814" s="164">
        <f>IF(A26taxstdlife="n/a","n/a",IF(AZ$3&gt;(A26taxstdlife+$E814),((Input!$N$168+Input!$N$134)*$N$7)-SUM($N814:AY814),((Input!$N$168+Input!$N$134)*$N$7)/A26taxstdlife))</f>
        <v>0</v>
      </c>
      <c r="BA814" s="164">
        <f>IF(A26taxstdlife="n/a","n/a",IF(BA$3&gt;(A26taxstdlife+$E814),((Input!$N$168+Input!$N$134)*$N$7)-SUM($N814:AZ814),((Input!$N$168+Input!$N$134)*$N$7)/A26taxstdlife))</f>
        <v>0</v>
      </c>
      <c r="BB814" s="164">
        <f>IF(A26taxstdlife="n/a","n/a",IF(BB$3&gt;(A26taxstdlife+$E814),((Input!$N$168+Input!$N$134)*$N$7)-SUM($N814:BA814),((Input!$N$168+Input!$N$134)*$N$7)/A26taxstdlife))</f>
        <v>0</v>
      </c>
      <c r="BC814" s="164">
        <f>IF(A26taxstdlife="n/a","n/a",IF(BC$3&gt;(A26taxstdlife+$E814),((Input!$N$168+Input!$N$134)*$N$7)-SUM($N814:BB814),((Input!$N$168+Input!$N$134)*$N$7)/A26taxstdlife))</f>
        <v>0</v>
      </c>
      <c r="BD814" s="164">
        <f>IF(A26taxstdlife="n/a","n/a",IF(BD$3&gt;(A26taxstdlife+$E814),((Input!$N$168+Input!$N$134)*$N$7)-SUM($N814:BC814),((Input!$N$168+Input!$N$134)*$N$7)/A26taxstdlife))</f>
        <v>0</v>
      </c>
      <c r="BE814" s="164">
        <f>IF(A26taxstdlife="n/a","n/a",IF(BE$3&gt;(A26taxstdlife+$E814),((Input!$N$168+Input!$N$134)*$N$7)-SUM($N814:BD814),((Input!$N$168+Input!$N$134)*$N$7)/A26taxstdlife))</f>
        <v>0</v>
      </c>
      <c r="BF814" s="164">
        <f>IF(A26taxstdlife="n/a","n/a",IF(BF$3&gt;(A26taxstdlife+$E814),((Input!$N$168+Input!$N$134)*$N$7)-SUM($N814:BE814),((Input!$N$168+Input!$N$134)*$N$7)/A26taxstdlife))</f>
        <v>0</v>
      </c>
      <c r="BG814" s="164">
        <f>IF(A26taxstdlife="n/a","n/a",IF(BG$3&gt;(A26taxstdlife+$E814),((Input!$N$168+Input!$N$134)*$N$7)-SUM($N814:BF814),((Input!$N$168+Input!$N$134)*$N$7)/A26taxstdlife))</f>
        <v>0</v>
      </c>
      <c r="BH814" s="164">
        <f>IF(A26taxstdlife="n/a","n/a",IF(BH$3&gt;(A26taxstdlife+$E814),((Input!$N$168+Input!$N$134)*$N$7)-SUM($N814:BG814),((Input!$N$168+Input!$N$134)*$N$7)/A26taxstdlife))</f>
        <v>0</v>
      </c>
      <c r="BI814" s="164">
        <f>IF(A26taxstdlife="n/a","n/a",IF(BI$3&gt;(A26taxstdlife+$E814),((Input!$N$168+Input!$N$134)*$N$7)-SUM($N814:BH814),((Input!$N$168+Input!$N$134)*$N$7)/A26taxstdlife))</f>
        <v>0</v>
      </c>
      <c r="BJ814" s="18"/>
      <c r="BK814" s="18"/>
      <c r="BL814"/>
      <c r="BM814"/>
      <c r="BN814"/>
      <c r="BO814"/>
      <c r="BP814"/>
      <c r="BQ814"/>
      <c r="BR814"/>
      <c r="BS814"/>
      <c r="BT814"/>
      <c r="BU814"/>
      <c r="BV814"/>
      <c r="BW814"/>
      <c r="BX814"/>
      <c r="BY814"/>
      <c r="BZ814"/>
      <c r="CA814"/>
      <c r="CB814"/>
      <c r="CC814"/>
      <c r="CD814"/>
      <c r="CE814"/>
      <c r="CF814"/>
      <c r="CG814"/>
      <c r="CH814"/>
      <c r="CI814"/>
      <c r="CJ814"/>
      <c r="CK814"/>
      <c r="CL814"/>
      <c r="CM814"/>
      <c r="CN814"/>
      <c r="CO814"/>
      <c r="CP814"/>
      <c r="CQ814"/>
      <c r="CR814"/>
      <c r="CS814"/>
      <c r="CT814"/>
      <c r="CU814"/>
      <c r="CV814"/>
      <c r="CW814"/>
      <c r="CX814"/>
      <c r="CY814"/>
      <c r="CZ814"/>
      <c r="DA814"/>
      <c r="DB814"/>
      <c r="DC814"/>
      <c r="DD814"/>
      <c r="DE814"/>
      <c r="DF814"/>
      <c r="DG814"/>
      <c r="DH814"/>
      <c r="DI814"/>
      <c r="DJ814"/>
      <c r="DK814"/>
      <c r="DL814"/>
      <c r="DM814"/>
      <c r="DN814"/>
      <c r="DO814"/>
      <c r="DP814"/>
      <c r="DQ814"/>
      <c r="DR814"/>
      <c r="DS814"/>
      <c r="DT814"/>
      <c r="DU814"/>
      <c r="DV814"/>
      <c r="DW814"/>
      <c r="DX814"/>
      <c r="DY814"/>
      <c r="DZ814"/>
      <c r="EA814"/>
      <c r="EB814"/>
      <c r="EC814"/>
      <c r="ED814"/>
      <c r="EE814"/>
      <c r="EF814"/>
      <c r="EG814"/>
      <c r="EH814"/>
      <c r="EI814"/>
      <c r="EJ814"/>
      <c r="EK814"/>
      <c r="EL814"/>
      <c r="EM814"/>
      <c r="EN814"/>
      <c r="EO814"/>
      <c r="EP814"/>
      <c r="EQ814"/>
      <c r="ER814"/>
      <c r="ES814"/>
      <c r="ET814"/>
      <c r="EU814"/>
      <c r="EV814"/>
      <c r="EW814"/>
      <c r="EX814"/>
      <c r="EY814"/>
      <c r="EZ814"/>
      <c r="FA814"/>
      <c r="FB814"/>
      <c r="FC814"/>
      <c r="FD814"/>
      <c r="FE814"/>
      <c r="FF814"/>
      <c r="FG814"/>
      <c r="FH814"/>
      <c r="FI814"/>
      <c r="FJ814"/>
      <c r="FK814"/>
      <c r="FL814"/>
      <c r="FM814"/>
      <c r="FN814"/>
      <c r="FO814"/>
      <c r="FP814"/>
      <c r="FQ814"/>
      <c r="FR814"/>
      <c r="FS814"/>
      <c r="FT814"/>
      <c r="FU814"/>
      <c r="FV814"/>
      <c r="FW814"/>
      <c r="FX814"/>
      <c r="FY814"/>
      <c r="FZ814"/>
      <c r="GA814"/>
      <c r="GB814"/>
      <c r="GC814"/>
      <c r="GD814"/>
      <c r="GE814"/>
      <c r="GF814"/>
      <c r="GG814"/>
      <c r="GH814"/>
      <c r="GI814"/>
      <c r="GJ814"/>
      <c r="GK814"/>
      <c r="GL814"/>
      <c r="GM814"/>
      <c r="GN814"/>
      <c r="GO814"/>
      <c r="GP814"/>
      <c r="GQ814"/>
      <c r="GR814"/>
      <c r="GS814"/>
      <c r="GT814"/>
      <c r="GU814"/>
      <c r="GV814"/>
      <c r="GW814"/>
      <c r="GX814"/>
      <c r="GY814"/>
      <c r="GZ814"/>
      <c r="HA814"/>
      <c r="HB814"/>
      <c r="HC814"/>
      <c r="HD814"/>
      <c r="HE814"/>
      <c r="HF814"/>
      <c r="HG814"/>
      <c r="HH814"/>
      <c r="HI814"/>
      <c r="HJ814"/>
      <c r="HK814"/>
      <c r="HL814"/>
      <c r="HM814"/>
      <c r="HN814"/>
      <c r="HO814"/>
      <c r="HP814"/>
      <c r="HQ814"/>
      <c r="HR814"/>
      <c r="HS814"/>
      <c r="HT814"/>
      <c r="HU814"/>
      <c r="HV814"/>
      <c r="HW814"/>
      <c r="HX814"/>
      <c r="HY814"/>
      <c r="HZ814"/>
      <c r="IA814"/>
      <c r="IB814"/>
      <c r="IC814"/>
      <c r="ID814"/>
      <c r="IE814"/>
      <c r="IF814"/>
      <c r="IG814"/>
      <c r="IH814"/>
      <c r="II814"/>
      <c r="IJ814"/>
      <c r="IK814"/>
      <c r="IL814"/>
      <c r="IM814"/>
      <c r="IN814"/>
      <c r="IO814"/>
      <c r="IP814"/>
      <c r="IQ814"/>
      <c r="IR814"/>
      <c r="IS814"/>
      <c r="IT814"/>
      <c r="IU814"/>
      <c r="IV814"/>
    </row>
    <row r="815" spans="1:256" s="5" customFormat="1" hidden="1" outlineLevel="2" x14ac:dyDescent="0.2">
      <c r="A815" s="18"/>
      <c r="B815" s="18"/>
      <c r="C815" s="36"/>
      <c r="D815" s="485"/>
      <c r="E815" s="283">
        <v>9</v>
      </c>
      <c r="F815" s="38"/>
      <c r="G815" s="306"/>
      <c r="H815" s="308"/>
      <c r="I815" s="308"/>
      <c r="J815" s="308"/>
      <c r="K815" s="308"/>
      <c r="L815" s="308"/>
      <c r="M815" s="308"/>
      <c r="N815" s="308"/>
      <c r="O815" s="307"/>
      <c r="P815" s="164">
        <f>IF(A26taxstdlife="n/a","n/a",IF(P$3&gt;(A26taxstdlife+$E815),((Input!$O$168+Input!$O$134)*$O$7)-SUM($O815:O815),((Input!$O$168+Input!$O$134)*$O$7)/A26taxstdlife))</f>
        <v>0</v>
      </c>
      <c r="Q815" s="164">
        <f>IF(A26taxstdlife="n/a","n/a",IF(Q$3&gt;(A26taxstdlife+$E815),((Input!$O$168+Input!$O$134)*$O$7)-SUM($O815:P815),((Input!$O$168+Input!$O$134)*$O$7)/A26taxstdlife))</f>
        <v>0</v>
      </c>
      <c r="R815" s="164">
        <f>IF(A26taxstdlife="n/a","n/a",IF(R$3&gt;(A26taxstdlife+$E815),((Input!$O$168+Input!$O$134)*$O$7)-SUM($O815:Q815),((Input!$O$168+Input!$O$134)*$O$7)/A26taxstdlife))</f>
        <v>0</v>
      </c>
      <c r="S815" s="164">
        <f>IF(A26taxstdlife="n/a","n/a",IF(S$3&gt;(A26taxstdlife+$E815),((Input!$O$168+Input!$O$134)*$O$7)-SUM($O815:R815),((Input!$O$168+Input!$O$134)*$O$7)/A26taxstdlife))</f>
        <v>0</v>
      </c>
      <c r="T815" s="164">
        <f>IF(A26taxstdlife="n/a","n/a",IF(T$3&gt;(A26taxstdlife+$E815),((Input!$O$168+Input!$O$134)*$O$7)-SUM($O815:S815),((Input!$O$168+Input!$O$134)*$O$7)/A26taxstdlife))</f>
        <v>0</v>
      </c>
      <c r="U815" s="164">
        <f>IF(A26taxstdlife="n/a","n/a",IF(U$3&gt;(A26taxstdlife+$E815),((Input!$O$168+Input!$O$134)*$O$7)-SUM($O815:T815),((Input!$O$168+Input!$O$134)*$O$7)/A26taxstdlife))</f>
        <v>0</v>
      </c>
      <c r="V815" s="164">
        <f>IF(A26taxstdlife="n/a","n/a",IF(V$3&gt;(A26taxstdlife+$E815),((Input!$O$168+Input!$O$134)*$O$7)-SUM($O815:U815),((Input!$O$168+Input!$O$134)*$O$7)/A26taxstdlife))</f>
        <v>0</v>
      </c>
      <c r="W815" s="164">
        <f>IF(A26taxstdlife="n/a","n/a",IF(W$3&gt;(A26taxstdlife+$E815),((Input!$O$168+Input!$O$134)*$O$7)-SUM($O815:V815),((Input!$O$168+Input!$O$134)*$O$7)/A26taxstdlife))</f>
        <v>0</v>
      </c>
      <c r="X815" s="164">
        <f>IF(A26taxstdlife="n/a","n/a",IF(X$3&gt;(A26taxstdlife+$E815),((Input!$O$168+Input!$O$134)*$O$7)-SUM($O815:W815),((Input!$O$168+Input!$O$134)*$O$7)/A26taxstdlife))</f>
        <v>0</v>
      </c>
      <c r="Y815" s="164">
        <f>IF(A26taxstdlife="n/a","n/a",IF(Y$3&gt;(A26taxstdlife+$E815),((Input!$O$168+Input!$O$134)*$O$7)-SUM($O815:X815),((Input!$O$168+Input!$O$134)*$O$7)/A26taxstdlife))</f>
        <v>0</v>
      </c>
      <c r="Z815" s="164">
        <f>IF(A26taxstdlife="n/a","n/a",IF(Z$3&gt;(A26taxstdlife+$E815),((Input!$O$168+Input!$O$134)*$O$7)-SUM($O815:Y815),((Input!$O$168+Input!$O$134)*$O$7)/A26taxstdlife))</f>
        <v>0</v>
      </c>
      <c r="AA815" s="164">
        <f>IF(A26taxstdlife="n/a","n/a",IF(AA$3&gt;(A26taxstdlife+$E815),((Input!$O$168+Input!$O$134)*$O$7)-SUM($O815:Z815),((Input!$O$168+Input!$O$134)*$O$7)/A26taxstdlife))</f>
        <v>0</v>
      </c>
      <c r="AB815" s="164">
        <f>IF(A26taxstdlife="n/a","n/a",IF(AB$3&gt;(A26taxstdlife+$E815),((Input!$O$168+Input!$O$134)*$O$7)-SUM($O815:AA815),((Input!$O$168+Input!$O$134)*$O$7)/A26taxstdlife))</f>
        <v>0</v>
      </c>
      <c r="AC815" s="164">
        <f>IF(A26taxstdlife="n/a","n/a",IF(AC$3&gt;(A26taxstdlife+$E815),((Input!$O$168+Input!$O$134)*$O$7)-SUM($O815:AB815),((Input!$O$168+Input!$O$134)*$O$7)/A26taxstdlife))</f>
        <v>0</v>
      </c>
      <c r="AD815" s="164">
        <f>IF(A26taxstdlife="n/a","n/a",IF(AD$3&gt;(A26taxstdlife+$E815),((Input!$O$168+Input!$O$134)*$O$7)-SUM($O815:AC815),((Input!$O$168+Input!$O$134)*$O$7)/A26taxstdlife))</f>
        <v>0</v>
      </c>
      <c r="AE815" s="164">
        <f>IF(A26taxstdlife="n/a","n/a",IF(AE$3&gt;(A26taxstdlife+$E815),((Input!$O$168+Input!$O$134)*$O$7)-SUM($O815:AD815),((Input!$O$168+Input!$O$134)*$O$7)/A26taxstdlife))</f>
        <v>0</v>
      </c>
      <c r="AF815" s="164">
        <f>IF(A26taxstdlife="n/a","n/a",IF(AF$3&gt;(A26taxstdlife+$E815),((Input!$O$168+Input!$O$134)*$O$7)-SUM($O815:AE815),((Input!$O$168+Input!$O$134)*$O$7)/A26taxstdlife))</f>
        <v>0</v>
      </c>
      <c r="AG815" s="164">
        <f>IF(A26taxstdlife="n/a","n/a",IF(AG$3&gt;(A26taxstdlife+$E815),((Input!$O$168+Input!$O$134)*$O$7)-SUM($O815:AF815),((Input!$O$168+Input!$O$134)*$O$7)/A26taxstdlife))</f>
        <v>0</v>
      </c>
      <c r="AH815" s="164">
        <f>IF(A26taxstdlife="n/a","n/a",IF(AH$3&gt;(A26taxstdlife+$E815),((Input!$O$168+Input!$O$134)*$O$7)-SUM($O815:AG815),((Input!$O$168+Input!$O$134)*$O$7)/A26taxstdlife))</f>
        <v>0</v>
      </c>
      <c r="AI815" s="164">
        <f>IF(A26taxstdlife="n/a","n/a",IF(AI$3&gt;(A26taxstdlife+$E815),((Input!$O$168+Input!$O$134)*$O$7)-SUM($O815:AH815),((Input!$O$168+Input!$O$134)*$O$7)/A26taxstdlife))</f>
        <v>0</v>
      </c>
      <c r="AJ815" s="164">
        <f>IF(A26taxstdlife="n/a","n/a",IF(AJ$3&gt;(A26taxstdlife+$E815),((Input!$O$168+Input!$O$134)*$O$7)-SUM($O815:AI815),((Input!$O$168+Input!$O$134)*$O$7)/A26taxstdlife))</f>
        <v>0</v>
      </c>
      <c r="AK815" s="164">
        <f>IF(A26taxstdlife="n/a","n/a",IF(AK$3&gt;(A26taxstdlife+$E815),((Input!$O$168+Input!$O$134)*$O$7)-SUM($O815:AJ815),((Input!$O$168+Input!$O$134)*$O$7)/A26taxstdlife))</f>
        <v>0</v>
      </c>
      <c r="AL815" s="164">
        <f>IF(A26taxstdlife="n/a","n/a",IF(AL$3&gt;(A26taxstdlife+$E815),((Input!$O$168+Input!$O$134)*$O$7)-SUM($O815:AK815),((Input!$O$168+Input!$O$134)*$O$7)/A26taxstdlife))</f>
        <v>0</v>
      </c>
      <c r="AM815" s="164">
        <f>IF(A26taxstdlife="n/a","n/a",IF(AM$3&gt;(A26taxstdlife+$E815),((Input!$O$168+Input!$O$134)*$O$7)-SUM($O815:AL815),((Input!$O$168+Input!$O$134)*$O$7)/A26taxstdlife))</f>
        <v>0</v>
      </c>
      <c r="AN815" s="164">
        <f>IF(A26taxstdlife="n/a","n/a",IF(AN$3&gt;(A26taxstdlife+$E815),((Input!$O$168+Input!$O$134)*$O$7)-SUM($O815:AM815),((Input!$O$168+Input!$O$134)*$O$7)/A26taxstdlife))</f>
        <v>0</v>
      </c>
      <c r="AO815" s="164">
        <f>IF(A26taxstdlife="n/a","n/a",IF(AO$3&gt;(A26taxstdlife+$E815),((Input!$O$168+Input!$O$134)*$O$7)-SUM($O815:AN815),((Input!$O$168+Input!$O$134)*$O$7)/A26taxstdlife))</f>
        <v>0</v>
      </c>
      <c r="AP815" s="164">
        <f>IF(A26taxstdlife="n/a","n/a",IF(AP$3&gt;(A26taxstdlife+$E815),((Input!$O$168+Input!$O$134)*$O$7)-SUM($O815:AO815),((Input!$O$168+Input!$O$134)*$O$7)/A26taxstdlife))</f>
        <v>0</v>
      </c>
      <c r="AQ815" s="164">
        <f>IF(A26taxstdlife="n/a","n/a",IF(AQ$3&gt;(A26taxstdlife+$E815),((Input!$O$168+Input!$O$134)*$O$7)-SUM($O815:AP815),((Input!$O$168+Input!$O$134)*$O$7)/A26taxstdlife))</f>
        <v>0</v>
      </c>
      <c r="AR815" s="164">
        <f>IF(A26taxstdlife="n/a","n/a",IF(AR$3&gt;(A26taxstdlife+$E815),((Input!$O$168+Input!$O$134)*$O$7)-SUM($O815:AQ815),((Input!$O$168+Input!$O$134)*$O$7)/A26taxstdlife))</f>
        <v>0</v>
      </c>
      <c r="AS815" s="164">
        <f>IF(A26taxstdlife="n/a","n/a",IF(AS$3&gt;(A26taxstdlife+$E815),((Input!$O$168+Input!$O$134)*$O$7)-SUM($O815:AR815),((Input!$O$168+Input!$O$134)*$O$7)/A26taxstdlife))</f>
        <v>0</v>
      </c>
      <c r="AT815" s="164">
        <f>IF(A26taxstdlife="n/a","n/a",IF(AT$3&gt;(A26taxstdlife+$E815),((Input!$O$168+Input!$O$134)*$O$7)-SUM($O815:AS815),((Input!$O$168+Input!$O$134)*$O$7)/A26taxstdlife))</f>
        <v>0</v>
      </c>
      <c r="AU815" s="164">
        <f>IF(A26taxstdlife="n/a","n/a",IF(AU$3&gt;(A26taxstdlife+$E815),((Input!$O$168+Input!$O$134)*$O$7)-SUM($O815:AT815),((Input!$O$168+Input!$O$134)*$O$7)/A26taxstdlife))</f>
        <v>0</v>
      </c>
      <c r="AV815" s="164">
        <f>IF(A26taxstdlife="n/a","n/a",IF(AV$3&gt;(A26taxstdlife+$E815),((Input!$O$168+Input!$O$134)*$O$7)-SUM($O815:AU815),((Input!$O$168+Input!$O$134)*$O$7)/A26taxstdlife))</f>
        <v>0</v>
      </c>
      <c r="AW815" s="164">
        <f>IF(A26taxstdlife="n/a","n/a",IF(AW$3&gt;(A26taxstdlife+$E815),((Input!$O$168+Input!$O$134)*$O$7)-SUM($O815:AV815),((Input!$O$168+Input!$O$134)*$O$7)/A26taxstdlife))</f>
        <v>0</v>
      </c>
      <c r="AX815" s="164">
        <f>IF(A26taxstdlife="n/a","n/a",IF(AX$3&gt;(A26taxstdlife+$E815),((Input!$O$168+Input!$O$134)*$O$7)-SUM($O815:AW815),((Input!$O$168+Input!$O$134)*$O$7)/A26taxstdlife))</f>
        <v>0</v>
      </c>
      <c r="AY815" s="164">
        <f>IF(A26taxstdlife="n/a","n/a",IF(AY$3&gt;(A26taxstdlife+$E815),((Input!$O$168+Input!$O$134)*$O$7)-SUM($O815:AX815),((Input!$O$168+Input!$O$134)*$O$7)/A26taxstdlife))</f>
        <v>0</v>
      </c>
      <c r="AZ815" s="164">
        <f>IF(A26taxstdlife="n/a","n/a",IF(AZ$3&gt;(A26taxstdlife+$E815),((Input!$O$168+Input!$O$134)*$O$7)-SUM($O815:AY815),((Input!$O$168+Input!$O$134)*$O$7)/A26taxstdlife))</f>
        <v>0</v>
      </c>
      <c r="BA815" s="164">
        <f>IF(A26taxstdlife="n/a","n/a",IF(BA$3&gt;(A26taxstdlife+$E815),((Input!$O$168+Input!$O$134)*$O$7)-SUM($O815:AZ815),((Input!$O$168+Input!$O$134)*$O$7)/A26taxstdlife))</f>
        <v>0</v>
      </c>
      <c r="BB815" s="164">
        <f>IF(A26taxstdlife="n/a","n/a",IF(BB$3&gt;(A26taxstdlife+$E815),((Input!$O$168+Input!$O$134)*$O$7)-SUM($O815:BA815),((Input!$O$168+Input!$O$134)*$O$7)/A26taxstdlife))</f>
        <v>0</v>
      </c>
      <c r="BC815" s="164">
        <f>IF(A26taxstdlife="n/a","n/a",IF(BC$3&gt;(A26taxstdlife+$E815),((Input!$O$168+Input!$O$134)*$O$7)-SUM($O815:BB815),((Input!$O$168+Input!$O$134)*$O$7)/A26taxstdlife))</f>
        <v>0</v>
      </c>
      <c r="BD815" s="164">
        <f>IF(A26taxstdlife="n/a","n/a",IF(BD$3&gt;(A26taxstdlife+$E815),((Input!$O$168+Input!$O$134)*$O$7)-SUM($O815:BC815),((Input!$O$168+Input!$O$134)*$O$7)/A26taxstdlife))</f>
        <v>0</v>
      </c>
      <c r="BE815" s="164">
        <f>IF(A26taxstdlife="n/a","n/a",IF(BE$3&gt;(A26taxstdlife+$E815),((Input!$O$168+Input!$O$134)*$O$7)-SUM($O815:BD815),((Input!$O$168+Input!$O$134)*$O$7)/A26taxstdlife))</f>
        <v>0</v>
      </c>
      <c r="BF815" s="164">
        <f>IF(A26taxstdlife="n/a","n/a",IF(BF$3&gt;(A26taxstdlife+$E815),((Input!$O$168+Input!$O$134)*$O$7)-SUM($O815:BE815),((Input!$O$168+Input!$O$134)*$O$7)/A26taxstdlife))</f>
        <v>0</v>
      </c>
      <c r="BG815" s="164">
        <f>IF(A26taxstdlife="n/a","n/a",IF(BG$3&gt;(A26taxstdlife+$E815),((Input!$O$168+Input!$O$134)*$O$7)-SUM($O815:BF815),((Input!$O$168+Input!$O$134)*$O$7)/A26taxstdlife))</f>
        <v>0</v>
      </c>
      <c r="BH815" s="164">
        <f>IF(A26taxstdlife="n/a","n/a",IF(BH$3&gt;(A26taxstdlife+$E815),((Input!$O$168+Input!$O$134)*$O$7)-SUM($O815:BG815),((Input!$O$168+Input!$O$134)*$O$7)/A26taxstdlife))</f>
        <v>0</v>
      </c>
      <c r="BI815" s="164">
        <f>IF(A26taxstdlife="n/a","n/a",IF(BI$3&gt;(A26taxstdlife+$E815),((Input!$O$168+Input!$O$134)*$O$7)-SUM($O815:BH815),((Input!$O$168+Input!$O$134)*$O$7)/A26taxstdlife))</f>
        <v>0</v>
      </c>
      <c r="BJ815" s="18"/>
      <c r="BK815" s="18"/>
      <c r="BL815"/>
      <c r="BM815"/>
      <c r="BN815"/>
      <c r="BO815"/>
      <c r="BP815"/>
      <c r="BQ815"/>
      <c r="BR815"/>
      <c r="BS815"/>
      <c r="BT815"/>
      <c r="BU815"/>
      <c r="BV815"/>
      <c r="BW815"/>
      <c r="BX815"/>
      <c r="BY815"/>
      <c r="BZ815"/>
      <c r="CA815"/>
      <c r="CB815"/>
      <c r="CC815"/>
      <c r="CD815"/>
      <c r="CE815"/>
      <c r="CF815"/>
      <c r="CG815"/>
      <c r="CH815"/>
      <c r="CI815"/>
      <c r="CJ815"/>
      <c r="CK815"/>
      <c r="CL815"/>
      <c r="CM815"/>
      <c r="CN815"/>
      <c r="CO815"/>
      <c r="CP815"/>
      <c r="CQ815"/>
      <c r="CR815"/>
      <c r="CS815"/>
      <c r="CT815"/>
      <c r="CU815"/>
      <c r="CV815"/>
      <c r="CW815"/>
      <c r="CX815"/>
      <c r="CY815"/>
      <c r="CZ815"/>
      <c r="DA815"/>
      <c r="DB815"/>
      <c r="DC815"/>
      <c r="DD815"/>
      <c r="DE815"/>
      <c r="DF815"/>
      <c r="DG815"/>
      <c r="DH815"/>
      <c r="DI815"/>
      <c r="DJ815"/>
      <c r="DK815"/>
      <c r="DL815"/>
      <c r="DM815"/>
      <c r="DN815"/>
      <c r="DO815"/>
      <c r="DP815"/>
      <c r="DQ815"/>
      <c r="DR815"/>
      <c r="DS815"/>
      <c r="DT815"/>
      <c r="DU815"/>
      <c r="DV815"/>
      <c r="DW815"/>
      <c r="DX815"/>
      <c r="DY815"/>
      <c r="DZ815"/>
      <c r="EA815"/>
      <c r="EB815"/>
      <c r="EC815"/>
      <c r="ED815"/>
      <c r="EE815"/>
      <c r="EF815"/>
      <c r="EG815"/>
      <c r="EH815"/>
      <c r="EI815"/>
      <c r="EJ815"/>
      <c r="EK815"/>
      <c r="EL815"/>
      <c r="EM815"/>
      <c r="EN815"/>
      <c r="EO815"/>
      <c r="EP815"/>
      <c r="EQ815"/>
      <c r="ER815"/>
      <c r="ES815"/>
      <c r="ET815"/>
      <c r="EU815"/>
      <c r="EV815"/>
      <c r="EW815"/>
      <c r="EX815"/>
      <c r="EY815"/>
      <c r="EZ815"/>
      <c r="FA815"/>
      <c r="FB815"/>
      <c r="FC815"/>
      <c r="FD815"/>
      <c r="FE815"/>
      <c r="FF815"/>
      <c r="FG815"/>
      <c r="FH815"/>
      <c r="FI815"/>
      <c r="FJ815"/>
      <c r="FK815"/>
      <c r="FL815"/>
      <c r="FM815"/>
      <c r="FN815"/>
      <c r="FO815"/>
      <c r="FP815"/>
      <c r="FQ815"/>
      <c r="FR815"/>
      <c r="FS815"/>
      <c r="FT815"/>
      <c r="FU815"/>
      <c r="FV815"/>
      <c r="FW815"/>
      <c r="FX815"/>
      <c r="FY815"/>
      <c r="FZ815"/>
      <c r="GA815"/>
      <c r="GB815"/>
      <c r="GC815"/>
      <c r="GD815"/>
      <c r="GE815"/>
      <c r="GF815"/>
      <c r="GG815"/>
      <c r="GH815"/>
      <c r="GI815"/>
      <c r="GJ815"/>
      <c r="GK815"/>
      <c r="GL815"/>
      <c r="GM815"/>
      <c r="GN815"/>
      <c r="GO815"/>
      <c r="GP815"/>
      <c r="GQ815"/>
      <c r="GR815"/>
      <c r="GS815"/>
      <c r="GT815"/>
      <c r="GU815"/>
      <c r="GV815"/>
      <c r="GW815"/>
      <c r="GX815"/>
      <c r="GY815"/>
      <c r="GZ815"/>
      <c r="HA815"/>
      <c r="HB815"/>
      <c r="HC815"/>
      <c r="HD815"/>
      <c r="HE815"/>
      <c r="HF815"/>
      <c r="HG815"/>
      <c r="HH815"/>
      <c r="HI815"/>
      <c r="HJ815"/>
      <c r="HK815"/>
      <c r="HL815"/>
      <c r="HM815"/>
      <c r="HN815"/>
      <c r="HO815"/>
      <c r="HP815"/>
      <c r="HQ815"/>
      <c r="HR815"/>
      <c r="HS815"/>
      <c r="HT815"/>
      <c r="HU815"/>
      <c r="HV815"/>
      <c r="HW815"/>
      <c r="HX815"/>
      <c r="HY815"/>
      <c r="HZ815"/>
      <c r="IA815"/>
      <c r="IB815"/>
      <c r="IC815"/>
      <c r="ID815"/>
      <c r="IE815"/>
      <c r="IF815"/>
      <c r="IG815"/>
      <c r="IH815"/>
      <c r="II815"/>
      <c r="IJ815"/>
      <c r="IK815"/>
      <c r="IL815"/>
      <c r="IM815"/>
      <c r="IN815"/>
      <c r="IO815"/>
      <c r="IP815"/>
      <c r="IQ815"/>
      <c r="IR815"/>
      <c r="IS815"/>
      <c r="IT815"/>
      <c r="IU815"/>
      <c r="IV815"/>
    </row>
    <row r="816" spans="1:256" s="5" customFormat="1" hidden="1" outlineLevel="2" x14ac:dyDescent="0.2">
      <c r="A816" s="18"/>
      <c r="B816" s="18"/>
      <c r="C816" s="36"/>
      <c r="D816" s="485"/>
      <c r="E816" s="284">
        <v>10</v>
      </c>
      <c r="F816" s="38"/>
      <c r="G816" s="306"/>
      <c r="H816" s="308"/>
      <c r="I816" s="308"/>
      <c r="J816" s="308"/>
      <c r="K816" s="308"/>
      <c r="L816" s="308"/>
      <c r="M816" s="308"/>
      <c r="N816" s="308"/>
      <c r="O816" s="308"/>
      <c r="P816" s="307"/>
      <c r="Q816" s="164">
        <f>IF(A26taxstdlife="n/a","n/a",IF(Q$3&gt;(A26taxstdlife+$E816),((Input!$P$168+Input!$P$134)*$P$7)-SUM($P816:P816),((Input!$P$168+Input!$P$134)*$P$7)/A26taxstdlife))</f>
        <v>0</v>
      </c>
      <c r="R816" s="164">
        <f>IF(A26taxstdlife="n/a","n/a",IF(R$3&gt;(A26taxstdlife+$E816),((Input!$P$168+Input!$P$134)*$P$7)-SUM($P816:Q816),((Input!$P$168+Input!$P$134)*$P$7)/A26taxstdlife))</f>
        <v>0</v>
      </c>
      <c r="S816" s="164">
        <f>IF(A26taxstdlife="n/a","n/a",IF(S$3&gt;(A26taxstdlife+$E816),((Input!$P$168+Input!$P$134)*$P$7)-SUM($P816:R816),((Input!$P$168+Input!$P$134)*$P$7)/A26taxstdlife))</f>
        <v>0</v>
      </c>
      <c r="T816" s="164">
        <f>IF(A26taxstdlife="n/a","n/a",IF(T$3&gt;(A26taxstdlife+$E816),((Input!$P$168+Input!$P$134)*$P$7)-SUM($P816:S816),((Input!$P$168+Input!$P$134)*$P$7)/A26taxstdlife))</f>
        <v>0</v>
      </c>
      <c r="U816" s="164">
        <f>IF(A26taxstdlife="n/a","n/a",IF(U$3&gt;(A26taxstdlife+$E816),((Input!$P$168+Input!$P$134)*$P$7)-SUM($P816:T816),((Input!$P$168+Input!$P$134)*$P$7)/A26taxstdlife))</f>
        <v>0</v>
      </c>
      <c r="V816" s="164">
        <f>IF(A26taxstdlife="n/a","n/a",IF(V$3&gt;(A26taxstdlife+$E816),((Input!$P$168+Input!$P$134)*$P$7)-SUM($P816:U816),((Input!$P$168+Input!$P$134)*$P$7)/A26taxstdlife))</f>
        <v>0</v>
      </c>
      <c r="W816" s="164">
        <f>IF(A26taxstdlife="n/a","n/a",IF(W$3&gt;(A26taxstdlife+$E816),((Input!$P$168+Input!$P$134)*$P$7)-SUM($P816:V816),((Input!$P$168+Input!$P$134)*$P$7)/A26taxstdlife))</f>
        <v>0</v>
      </c>
      <c r="X816" s="164">
        <f>IF(A26taxstdlife="n/a","n/a",IF(X$3&gt;(A26taxstdlife+$E816),((Input!$P$168+Input!$P$134)*$P$7)-SUM($P816:W816),((Input!$P$168+Input!$P$134)*$P$7)/A26taxstdlife))</f>
        <v>0</v>
      </c>
      <c r="Y816" s="164">
        <f>IF(A26taxstdlife="n/a","n/a",IF(Y$3&gt;(A26taxstdlife+$E816),((Input!$P$168+Input!$P$134)*$P$7)-SUM($P816:X816),((Input!$P$168+Input!$P$134)*$P$7)/A26taxstdlife))</f>
        <v>0</v>
      </c>
      <c r="Z816" s="164">
        <f>IF(A26taxstdlife="n/a","n/a",IF(Z$3&gt;(A26taxstdlife+$E816),((Input!$P$168+Input!$P$134)*$P$7)-SUM($P816:Y816),((Input!$P$168+Input!$P$134)*$P$7)/A26taxstdlife))</f>
        <v>0</v>
      </c>
      <c r="AA816" s="164">
        <f>IF(A26taxstdlife="n/a","n/a",IF(AA$3&gt;(A26taxstdlife+$E816),((Input!$P$168+Input!$P$134)*$P$7)-SUM($P816:Z816),((Input!$P$168+Input!$P$134)*$P$7)/A26taxstdlife))</f>
        <v>0</v>
      </c>
      <c r="AB816" s="164">
        <f>IF(A26taxstdlife="n/a","n/a",IF(AB$3&gt;(A26taxstdlife+$E816),((Input!$P$168+Input!$P$134)*$P$7)-SUM($P816:AA816),((Input!$P$168+Input!$P$134)*$P$7)/A26taxstdlife))</f>
        <v>0</v>
      </c>
      <c r="AC816" s="164">
        <f>IF(A26taxstdlife="n/a","n/a",IF(AC$3&gt;(A26taxstdlife+$E816),((Input!$P$168+Input!$P$134)*$P$7)-SUM($P816:AB816),((Input!$P$168+Input!$P$134)*$P$7)/A26taxstdlife))</f>
        <v>0</v>
      </c>
      <c r="AD816" s="164">
        <f>IF(A26taxstdlife="n/a","n/a",IF(AD$3&gt;(A26taxstdlife+$E816),((Input!$P$168+Input!$P$134)*$P$7)-SUM($P816:AC816),((Input!$P$168+Input!$P$134)*$P$7)/A26taxstdlife))</f>
        <v>0</v>
      </c>
      <c r="AE816" s="164">
        <f>IF(A26taxstdlife="n/a","n/a",IF(AE$3&gt;(A26taxstdlife+$E816),((Input!$P$168+Input!$P$134)*$P$7)-SUM($P816:AD816),((Input!$P$168+Input!$P$134)*$P$7)/A26taxstdlife))</f>
        <v>0</v>
      </c>
      <c r="AF816" s="164">
        <f>IF(A26taxstdlife="n/a","n/a",IF(AF$3&gt;(A26taxstdlife+$E816),((Input!$P$168+Input!$P$134)*$P$7)-SUM($P816:AE816),((Input!$P$168+Input!$P$134)*$P$7)/A26taxstdlife))</f>
        <v>0</v>
      </c>
      <c r="AG816" s="164">
        <f>IF(A26taxstdlife="n/a","n/a",IF(AG$3&gt;(A26taxstdlife+$E816),((Input!$P$168+Input!$P$134)*$P$7)-SUM($P816:AF816),((Input!$P$168+Input!$P$134)*$P$7)/A26taxstdlife))</f>
        <v>0</v>
      </c>
      <c r="AH816" s="164">
        <f>IF(A26taxstdlife="n/a","n/a",IF(AH$3&gt;(A26taxstdlife+$E816),((Input!$P$168+Input!$P$134)*$P$7)-SUM($P816:AG816),((Input!$P$168+Input!$P$134)*$P$7)/A26taxstdlife))</f>
        <v>0</v>
      </c>
      <c r="AI816" s="164">
        <f>IF(A26taxstdlife="n/a","n/a",IF(AI$3&gt;(A26taxstdlife+$E816),((Input!$P$168+Input!$P$134)*$P$7)-SUM($P816:AH816),((Input!$P$168+Input!$P$134)*$P$7)/A26taxstdlife))</f>
        <v>0</v>
      </c>
      <c r="AJ816" s="164">
        <f>IF(A26taxstdlife="n/a","n/a",IF(AJ$3&gt;(A26taxstdlife+$E816),((Input!$P$168+Input!$P$134)*$P$7)-SUM($P816:AI816),((Input!$P$168+Input!$P$134)*$P$7)/A26taxstdlife))</f>
        <v>0</v>
      </c>
      <c r="AK816" s="164">
        <f>IF(A26taxstdlife="n/a","n/a",IF(AK$3&gt;(A26taxstdlife+$E816),((Input!$P$168+Input!$P$134)*$P$7)-SUM($P816:AJ816),((Input!$P$168+Input!$P$134)*$P$7)/A26taxstdlife))</f>
        <v>0</v>
      </c>
      <c r="AL816" s="164">
        <f>IF(A26taxstdlife="n/a","n/a",IF(AL$3&gt;(A26taxstdlife+$E816),((Input!$P$168+Input!$P$134)*$P$7)-SUM($P816:AK816),((Input!$P$168+Input!$P$134)*$P$7)/A26taxstdlife))</f>
        <v>0</v>
      </c>
      <c r="AM816" s="164">
        <f>IF(A26taxstdlife="n/a","n/a",IF(AM$3&gt;(A26taxstdlife+$E816),((Input!$P$168+Input!$P$134)*$P$7)-SUM($P816:AL816),((Input!$P$168+Input!$P$134)*$P$7)/A26taxstdlife))</f>
        <v>0</v>
      </c>
      <c r="AN816" s="164">
        <f>IF(A26taxstdlife="n/a","n/a",IF(AN$3&gt;(A26taxstdlife+$E816),((Input!$P$168+Input!$P$134)*$P$7)-SUM($P816:AM816),((Input!$P$168+Input!$P$134)*$P$7)/A26taxstdlife))</f>
        <v>0</v>
      </c>
      <c r="AO816" s="164">
        <f>IF(A26taxstdlife="n/a","n/a",IF(AO$3&gt;(A26taxstdlife+$E816),((Input!$P$168+Input!$P$134)*$P$7)-SUM($P816:AN816),((Input!$P$168+Input!$P$134)*$P$7)/A26taxstdlife))</f>
        <v>0</v>
      </c>
      <c r="AP816" s="164">
        <f>IF(A26taxstdlife="n/a","n/a",IF(AP$3&gt;(A26taxstdlife+$E816),((Input!$P$168+Input!$P$134)*$P$7)-SUM($P816:AO816),((Input!$P$168+Input!$P$134)*$P$7)/A26taxstdlife))</f>
        <v>0</v>
      </c>
      <c r="AQ816" s="164">
        <f>IF(A26taxstdlife="n/a","n/a",IF(AQ$3&gt;(A26taxstdlife+$E816),((Input!$P$168+Input!$P$134)*$P$7)-SUM($P816:AP816),((Input!$P$168+Input!$P$134)*$P$7)/A26taxstdlife))</f>
        <v>0</v>
      </c>
      <c r="AR816" s="164">
        <f>IF(A26taxstdlife="n/a","n/a",IF(AR$3&gt;(A26taxstdlife+$E816),((Input!$P$168+Input!$P$134)*$P$7)-SUM($P816:AQ816),((Input!$P$168+Input!$P$134)*$P$7)/A26taxstdlife))</f>
        <v>0</v>
      </c>
      <c r="AS816" s="164">
        <f>IF(A26taxstdlife="n/a","n/a",IF(AS$3&gt;(A26taxstdlife+$E816),((Input!$P$168+Input!$P$134)*$P$7)-SUM($P816:AR816),((Input!$P$168+Input!$P$134)*$P$7)/A26taxstdlife))</f>
        <v>0</v>
      </c>
      <c r="AT816" s="164">
        <f>IF(A26taxstdlife="n/a","n/a",IF(AT$3&gt;(A26taxstdlife+$E816),((Input!$P$168+Input!$P$134)*$P$7)-SUM($P816:AS816),((Input!$P$168+Input!$P$134)*$P$7)/A26taxstdlife))</f>
        <v>0</v>
      </c>
      <c r="AU816" s="164">
        <f>IF(A26taxstdlife="n/a","n/a",IF(AU$3&gt;(A26taxstdlife+$E816),((Input!$P$168+Input!$P$134)*$P$7)-SUM($P816:AT816),((Input!$P$168+Input!$P$134)*$P$7)/A26taxstdlife))</f>
        <v>0</v>
      </c>
      <c r="AV816" s="164">
        <f>IF(A26taxstdlife="n/a","n/a",IF(AV$3&gt;(A26taxstdlife+$E816),((Input!$P$168+Input!$P$134)*$P$7)-SUM($P816:AU816),((Input!$P$168+Input!$P$134)*$P$7)/A26taxstdlife))</f>
        <v>0</v>
      </c>
      <c r="AW816" s="164">
        <f>IF(A26taxstdlife="n/a","n/a",IF(AW$3&gt;(A26taxstdlife+$E816),((Input!$P$168+Input!$P$134)*$P$7)-SUM($P816:AV816),((Input!$P$168+Input!$P$134)*$P$7)/A26taxstdlife))</f>
        <v>0</v>
      </c>
      <c r="AX816" s="164">
        <f>IF(A26taxstdlife="n/a","n/a",IF(AX$3&gt;(A26taxstdlife+$E816),((Input!$P$168+Input!$P$134)*$P$7)-SUM($P816:AW816),((Input!$P$168+Input!$P$134)*$P$7)/A26taxstdlife))</f>
        <v>0</v>
      </c>
      <c r="AY816" s="164">
        <f>IF(A26taxstdlife="n/a","n/a",IF(AY$3&gt;(A26taxstdlife+$E816),((Input!$P$168+Input!$P$134)*$P$7)-SUM($P816:AX816),((Input!$P$168+Input!$P$134)*$P$7)/A26taxstdlife))</f>
        <v>0</v>
      </c>
      <c r="AZ816" s="164">
        <f>IF(A26taxstdlife="n/a","n/a",IF(AZ$3&gt;(A26taxstdlife+$E816),((Input!$P$168+Input!$P$134)*$P$7)-SUM($P816:AY816),((Input!$P$168+Input!$P$134)*$P$7)/A26taxstdlife))</f>
        <v>0</v>
      </c>
      <c r="BA816" s="164">
        <f>IF(A26taxstdlife="n/a","n/a",IF(BA$3&gt;(A26taxstdlife+$E816),((Input!$P$168+Input!$P$134)*$P$7)-SUM($P816:AZ816),((Input!$P$168+Input!$P$134)*$P$7)/A26taxstdlife))</f>
        <v>0</v>
      </c>
      <c r="BB816" s="164">
        <f>IF(A26taxstdlife="n/a","n/a",IF(BB$3&gt;(A26taxstdlife+$E816),((Input!$P$168+Input!$P$134)*$P$7)-SUM($P816:BA816),((Input!$P$168+Input!$P$134)*$P$7)/A26taxstdlife))</f>
        <v>0</v>
      </c>
      <c r="BC816" s="164">
        <f>IF(A26taxstdlife="n/a","n/a",IF(BC$3&gt;(A26taxstdlife+$E816),((Input!$P$168+Input!$P$134)*$P$7)-SUM($P816:BB816),((Input!$P$168+Input!$P$134)*$P$7)/A26taxstdlife))</f>
        <v>0</v>
      </c>
      <c r="BD816" s="164">
        <f>IF(A26taxstdlife="n/a","n/a",IF(BD$3&gt;(A26taxstdlife+$E816),((Input!$P$168+Input!$P$134)*$P$7)-SUM($P816:BC816),((Input!$P$168+Input!$P$134)*$P$7)/A26taxstdlife))</f>
        <v>0</v>
      </c>
      <c r="BE816" s="164">
        <f>IF(A26taxstdlife="n/a","n/a",IF(BE$3&gt;(A26taxstdlife+$E816),((Input!$P$168+Input!$P$134)*$P$7)-SUM($P816:BD816),((Input!$P$168+Input!$P$134)*$P$7)/A26taxstdlife))</f>
        <v>0</v>
      </c>
      <c r="BF816" s="164">
        <f>IF(A26taxstdlife="n/a","n/a",IF(BF$3&gt;(A26taxstdlife+$E816),((Input!$P$168+Input!$P$134)*$P$7)-SUM($P816:BE816),((Input!$P$168+Input!$P$134)*$P$7)/A26taxstdlife))</f>
        <v>0</v>
      </c>
      <c r="BG816" s="164">
        <f>IF(A26taxstdlife="n/a","n/a",IF(BG$3&gt;(A26taxstdlife+$E816),((Input!$P$168+Input!$P$134)*$P$7)-SUM($P816:BF816),((Input!$P$168+Input!$P$134)*$P$7)/A26taxstdlife))</f>
        <v>0</v>
      </c>
      <c r="BH816" s="164">
        <f>IF(A26taxstdlife="n/a","n/a",IF(BH$3&gt;(A26taxstdlife+$E816),((Input!$P$168+Input!$P$134)*$P$7)-SUM($P816:BG816),((Input!$P$168+Input!$P$134)*$P$7)/A26taxstdlife))</f>
        <v>0</v>
      </c>
      <c r="BI816" s="164">
        <f>IF(A26taxstdlife="n/a","n/a",IF(BI$3&gt;(A26taxstdlife+$E816),((Input!$P$168+Input!$P$134)*$P$7)-SUM($P816:BH816),((Input!$P$168+Input!$P$134)*$P$7)/A26taxstdlife))</f>
        <v>0</v>
      </c>
      <c r="BJ816" s="18"/>
      <c r="BK816" s="18"/>
      <c r="BL816"/>
      <c r="BM816"/>
      <c r="BN816"/>
      <c r="BO816"/>
      <c r="BP816"/>
      <c r="BQ816"/>
      <c r="BR816"/>
      <c r="BS816"/>
      <c r="BT816"/>
      <c r="BU816"/>
      <c r="BV816"/>
      <c r="BW816"/>
      <c r="BX816"/>
      <c r="BY816"/>
      <c r="BZ816"/>
      <c r="CA816"/>
      <c r="CB816"/>
      <c r="CC816"/>
      <c r="CD816"/>
      <c r="CE816"/>
      <c r="CF816"/>
      <c r="CG816"/>
      <c r="CH816"/>
      <c r="CI816"/>
      <c r="CJ816"/>
      <c r="CK816"/>
      <c r="CL816"/>
      <c r="CM816"/>
      <c r="CN816"/>
      <c r="CO816"/>
      <c r="CP816"/>
      <c r="CQ816"/>
      <c r="CR816"/>
      <c r="CS816"/>
      <c r="CT816"/>
      <c r="CU816"/>
      <c r="CV816"/>
      <c r="CW816"/>
      <c r="CX816"/>
      <c r="CY816"/>
      <c r="CZ816"/>
      <c r="DA816"/>
      <c r="DB816"/>
      <c r="DC816"/>
      <c r="DD816"/>
      <c r="DE816"/>
      <c r="DF816"/>
      <c r="DG816"/>
      <c r="DH816"/>
      <c r="DI816"/>
      <c r="DJ816"/>
      <c r="DK816"/>
      <c r="DL816"/>
      <c r="DM816"/>
      <c r="DN816"/>
      <c r="DO816"/>
      <c r="DP816"/>
      <c r="DQ816"/>
      <c r="DR816"/>
      <c r="DS816"/>
      <c r="DT816"/>
      <c r="DU816"/>
      <c r="DV816"/>
      <c r="DW816"/>
      <c r="DX816"/>
      <c r="DY816"/>
      <c r="DZ816"/>
      <c r="EA816"/>
      <c r="EB816"/>
      <c r="EC816"/>
      <c r="ED816"/>
      <c r="EE816"/>
      <c r="EF816"/>
      <c r="EG816"/>
      <c r="EH816"/>
      <c r="EI816"/>
      <c r="EJ816"/>
      <c r="EK816"/>
      <c r="EL816"/>
      <c r="EM816"/>
      <c r="EN816"/>
      <c r="EO816"/>
      <c r="EP816"/>
      <c r="EQ816"/>
      <c r="ER816"/>
      <c r="ES816"/>
      <c r="ET816"/>
      <c r="EU816"/>
      <c r="EV816"/>
      <c r="EW816"/>
      <c r="EX816"/>
      <c r="EY816"/>
      <c r="EZ816"/>
      <c r="FA816"/>
      <c r="FB816"/>
      <c r="FC816"/>
      <c r="FD816"/>
      <c r="FE816"/>
      <c r="FF816"/>
      <c r="FG816"/>
      <c r="FH816"/>
      <c r="FI816"/>
      <c r="FJ816"/>
      <c r="FK816"/>
      <c r="FL816"/>
      <c r="FM816"/>
      <c r="FN816"/>
      <c r="FO816"/>
      <c r="FP816"/>
      <c r="FQ816"/>
      <c r="FR816"/>
      <c r="FS816"/>
      <c r="FT816"/>
      <c r="FU816"/>
      <c r="FV816"/>
      <c r="FW816"/>
      <c r="FX816"/>
      <c r="FY816"/>
      <c r="FZ816"/>
      <c r="GA816"/>
      <c r="GB816"/>
      <c r="GC816"/>
      <c r="GD816"/>
      <c r="GE816"/>
      <c r="GF816"/>
      <c r="GG816"/>
      <c r="GH816"/>
      <c r="GI816"/>
      <c r="GJ816"/>
      <c r="GK816"/>
      <c r="GL816"/>
      <c r="GM816"/>
      <c r="GN816"/>
      <c r="GO816"/>
      <c r="GP816"/>
      <c r="GQ816"/>
      <c r="GR816"/>
      <c r="GS816"/>
      <c r="GT816"/>
      <c r="GU816"/>
      <c r="GV816"/>
      <c r="GW816"/>
      <c r="GX816"/>
      <c r="GY816"/>
      <c r="GZ816"/>
      <c r="HA816"/>
      <c r="HB816"/>
      <c r="HC816"/>
      <c r="HD816"/>
      <c r="HE816"/>
      <c r="HF816"/>
      <c r="HG816"/>
      <c r="HH816"/>
      <c r="HI816"/>
      <c r="HJ816"/>
      <c r="HK816"/>
      <c r="HL816"/>
      <c r="HM816"/>
      <c r="HN816"/>
      <c r="HO816"/>
      <c r="HP816"/>
      <c r="HQ816"/>
      <c r="HR816"/>
      <c r="HS816"/>
      <c r="HT816"/>
      <c r="HU816"/>
      <c r="HV816"/>
      <c r="HW816"/>
      <c r="HX816"/>
      <c r="HY816"/>
      <c r="HZ816"/>
      <c r="IA816"/>
      <c r="IB816"/>
      <c r="IC816"/>
      <c r="ID816"/>
      <c r="IE816"/>
      <c r="IF816"/>
      <c r="IG816"/>
      <c r="IH816"/>
      <c r="II816"/>
      <c r="IJ816"/>
      <c r="IK816"/>
      <c r="IL816"/>
      <c r="IM816"/>
      <c r="IN816"/>
      <c r="IO816"/>
      <c r="IP816"/>
      <c r="IQ816"/>
      <c r="IR816"/>
      <c r="IS816"/>
      <c r="IT816"/>
      <c r="IU816"/>
      <c r="IV816"/>
    </row>
    <row r="817" spans="1:256" s="5" customFormat="1" hidden="1" outlineLevel="1" x14ac:dyDescent="0.2">
      <c r="A817" s="18"/>
      <c r="B817" s="18"/>
      <c r="C817" s="36">
        <f>Asset26</f>
        <v>0</v>
      </c>
      <c r="D817" s="18"/>
      <c r="E817" s="18"/>
      <c r="F817" s="33"/>
      <c r="G817" s="159">
        <f t="shared" ref="G817:AL817" si="156">SUM(G805:G816)</f>
        <v>0</v>
      </c>
      <c r="H817" s="159">
        <f t="shared" si="156"/>
        <v>0</v>
      </c>
      <c r="I817" s="159">
        <f t="shared" si="156"/>
        <v>0</v>
      </c>
      <c r="J817" s="159">
        <f t="shared" si="156"/>
        <v>0</v>
      </c>
      <c r="K817" s="159">
        <f t="shared" si="156"/>
        <v>0</v>
      </c>
      <c r="L817" s="159">
        <f t="shared" si="156"/>
        <v>0</v>
      </c>
      <c r="M817" s="159">
        <f t="shared" si="156"/>
        <v>0</v>
      </c>
      <c r="N817" s="159">
        <f t="shared" si="156"/>
        <v>0</v>
      </c>
      <c r="O817" s="159">
        <f t="shared" si="156"/>
        <v>0</v>
      </c>
      <c r="P817" s="159">
        <f t="shared" si="156"/>
        <v>0</v>
      </c>
      <c r="Q817" s="159">
        <f t="shared" si="156"/>
        <v>0</v>
      </c>
      <c r="R817" s="159">
        <f t="shared" si="156"/>
        <v>0</v>
      </c>
      <c r="S817" s="159">
        <f t="shared" si="156"/>
        <v>0</v>
      </c>
      <c r="T817" s="159">
        <f t="shared" si="156"/>
        <v>0</v>
      </c>
      <c r="U817" s="159">
        <f t="shared" si="156"/>
        <v>0</v>
      </c>
      <c r="V817" s="159">
        <f t="shared" si="156"/>
        <v>0</v>
      </c>
      <c r="W817" s="159">
        <f t="shared" si="156"/>
        <v>0</v>
      </c>
      <c r="X817" s="159">
        <f t="shared" si="156"/>
        <v>0</v>
      </c>
      <c r="Y817" s="159">
        <f t="shared" si="156"/>
        <v>0</v>
      </c>
      <c r="Z817" s="159">
        <f t="shared" si="156"/>
        <v>0</v>
      </c>
      <c r="AA817" s="159">
        <f t="shared" si="156"/>
        <v>0</v>
      </c>
      <c r="AB817" s="159">
        <f t="shared" si="156"/>
        <v>0</v>
      </c>
      <c r="AC817" s="159">
        <f t="shared" si="156"/>
        <v>0</v>
      </c>
      <c r="AD817" s="159">
        <f t="shared" si="156"/>
        <v>0</v>
      </c>
      <c r="AE817" s="159">
        <f t="shared" si="156"/>
        <v>0</v>
      </c>
      <c r="AF817" s="159">
        <f t="shared" si="156"/>
        <v>0</v>
      </c>
      <c r="AG817" s="159">
        <f t="shared" si="156"/>
        <v>0</v>
      </c>
      <c r="AH817" s="159">
        <f t="shared" si="156"/>
        <v>0</v>
      </c>
      <c r="AI817" s="159">
        <f t="shared" si="156"/>
        <v>0</v>
      </c>
      <c r="AJ817" s="159">
        <f t="shared" si="156"/>
        <v>0</v>
      </c>
      <c r="AK817" s="159">
        <f t="shared" si="156"/>
        <v>0</v>
      </c>
      <c r="AL817" s="159">
        <f t="shared" si="156"/>
        <v>0</v>
      </c>
      <c r="AM817" s="159">
        <f t="shared" ref="AM817:BI817" si="157">SUM(AM805:AM816)</f>
        <v>0</v>
      </c>
      <c r="AN817" s="159">
        <f t="shared" si="157"/>
        <v>0</v>
      </c>
      <c r="AO817" s="159">
        <f t="shared" si="157"/>
        <v>0</v>
      </c>
      <c r="AP817" s="159">
        <f t="shared" si="157"/>
        <v>0</v>
      </c>
      <c r="AQ817" s="159">
        <f t="shared" si="157"/>
        <v>0</v>
      </c>
      <c r="AR817" s="159">
        <f t="shared" si="157"/>
        <v>0</v>
      </c>
      <c r="AS817" s="159">
        <f t="shared" si="157"/>
        <v>0</v>
      </c>
      <c r="AT817" s="159">
        <f t="shared" si="157"/>
        <v>0</v>
      </c>
      <c r="AU817" s="159">
        <f t="shared" si="157"/>
        <v>0</v>
      </c>
      <c r="AV817" s="159">
        <f t="shared" si="157"/>
        <v>0</v>
      </c>
      <c r="AW817" s="159">
        <f t="shared" si="157"/>
        <v>0</v>
      </c>
      <c r="AX817" s="159">
        <f t="shared" si="157"/>
        <v>0</v>
      </c>
      <c r="AY817" s="159">
        <f t="shared" si="157"/>
        <v>0</v>
      </c>
      <c r="AZ817" s="159">
        <f t="shared" si="157"/>
        <v>0</v>
      </c>
      <c r="BA817" s="159">
        <f t="shared" si="157"/>
        <v>0</v>
      </c>
      <c r="BB817" s="159">
        <f t="shared" si="157"/>
        <v>0</v>
      </c>
      <c r="BC817" s="159">
        <f t="shared" si="157"/>
        <v>0</v>
      </c>
      <c r="BD817" s="159">
        <f t="shared" si="157"/>
        <v>0</v>
      </c>
      <c r="BE817" s="159">
        <f t="shared" si="157"/>
        <v>0</v>
      </c>
      <c r="BF817" s="159">
        <f t="shared" si="157"/>
        <v>0</v>
      </c>
      <c r="BG817" s="159">
        <f t="shared" si="157"/>
        <v>0</v>
      </c>
      <c r="BH817" s="159">
        <f t="shared" si="157"/>
        <v>0</v>
      </c>
      <c r="BI817" s="159">
        <f t="shared" si="157"/>
        <v>0</v>
      </c>
      <c r="BJ817" s="18"/>
      <c r="BK817" s="18"/>
      <c r="BL817"/>
      <c r="BM817"/>
      <c r="BN817"/>
      <c r="BO817"/>
      <c r="BP817"/>
      <c r="BQ817"/>
      <c r="BR817"/>
      <c r="BS817"/>
      <c r="BT817"/>
      <c r="BU817"/>
      <c r="BV817"/>
      <c r="BW817"/>
      <c r="BX817"/>
      <c r="BY817"/>
      <c r="BZ817"/>
      <c r="CA817"/>
      <c r="CB817"/>
      <c r="CC817"/>
      <c r="CD817"/>
      <c r="CE817"/>
      <c r="CF817"/>
      <c r="CG817"/>
      <c r="CH817"/>
      <c r="CI817"/>
      <c r="CJ817"/>
      <c r="CK817"/>
      <c r="CL817"/>
      <c r="CM817"/>
      <c r="CN817"/>
      <c r="CO817"/>
      <c r="CP817"/>
      <c r="CQ817"/>
      <c r="CR817"/>
      <c r="CS817"/>
      <c r="CT817"/>
      <c r="CU817"/>
      <c r="CV817"/>
      <c r="CW817"/>
      <c r="CX817"/>
      <c r="CY817"/>
      <c r="CZ817"/>
      <c r="DA817"/>
      <c r="DB817"/>
      <c r="DC817"/>
      <c r="DD817"/>
      <c r="DE817"/>
      <c r="DF817"/>
      <c r="DG817"/>
      <c r="DH817"/>
      <c r="DI817"/>
      <c r="DJ817"/>
      <c r="DK817"/>
      <c r="DL817"/>
      <c r="DM817"/>
      <c r="DN817"/>
      <c r="DO817"/>
      <c r="DP817"/>
      <c r="DQ817"/>
      <c r="DR817"/>
      <c r="DS817"/>
      <c r="DT817"/>
      <c r="DU817"/>
      <c r="DV817"/>
      <c r="DW817"/>
      <c r="DX817"/>
      <c r="DY817"/>
      <c r="DZ817"/>
      <c r="EA817"/>
      <c r="EB817"/>
      <c r="EC817"/>
      <c r="ED817"/>
      <c r="EE817"/>
      <c r="EF817"/>
      <c r="EG817"/>
      <c r="EH817"/>
      <c r="EI817"/>
      <c r="EJ817"/>
      <c r="EK817"/>
      <c r="EL817"/>
      <c r="EM817"/>
      <c r="EN817"/>
      <c r="EO817"/>
      <c r="EP817"/>
      <c r="EQ817"/>
      <c r="ER817"/>
      <c r="ES817"/>
      <c r="ET817"/>
      <c r="EU817"/>
      <c r="EV817"/>
      <c r="EW817"/>
      <c r="EX817"/>
      <c r="EY817"/>
      <c r="EZ817"/>
      <c r="FA817"/>
      <c r="FB817"/>
      <c r="FC817"/>
      <c r="FD817"/>
      <c r="FE817"/>
      <c r="FF817"/>
      <c r="FG817"/>
      <c r="FH817"/>
      <c r="FI817"/>
      <c r="FJ817"/>
      <c r="FK817"/>
      <c r="FL817"/>
      <c r="FM817"/>
      <c r="FN817"/>
      <c r="FO817"/>
      <c r="FP817"/>
      <c r="FQ817"/>
      <c r="FR817"/>
      <c r="FS817"/>
      <c r="FT817"/>
      <c r="FU817"/>
      <c r="FV817"/>
      <c r="FW817"/>
      <c r="FX817"/>
      <c r="FY817"/>
      <c r="FZ817"/>
      <c r="GA817"/>
      <c r="GB817"/>
      <c r="GC817"/>
      <c r="GD817"/>
      <c r="GE817"/>
      <c r="GF817"/>
      <c r="GG817"/>
      <c r="GH817"/>
      <c r="GI817"/>
      <c r="GJ817"/>
      <c r="GK817"/>
      <c r="GL817"/>
      <c r="GM817"/>
      <c r="GN817"/>
      <c r="GO817"/>
      <c r="GP817"/>
      <c r="GQ817"/>
      <c r="GR817"/>
      <c r="GS817"/>
      <c r="GT817"/>
      <c r="GU817"/>
      <c r="GV817"/>
      <c r="GW817"/>
      <c r="GX817"/>
      <c r="GY817"/>
      <c r="GZ817"/>
      <c r="HA817"/>
      <c r="HB817"/>
      <c r="HC817"/>
      <c r="HD817"/>
      <c r="HE817"/>
      <c r="HF817"/>
      <c r="HG817"/>
      <c r="HH817"/>
      <c r="HI817"/>
      <c r="HJ817"/>
      <c r="HK817"/>
      <c r="HL817"/>
      <c r="HM817"/>
      <c r="HN817"/>
      <c r="HO817"/>
      <c r="HP817"/>
      <c r="HQ817"/>
      <c r="HR817"/>
      <c r="HS817"/>
      <c r="HT817"/>
      <c r="HU817"/>
      <c r="HV817"/>
      <c r="HW817"/>
      <c r="HX817"/>
      <c r="HY817"/>
      <c r="HZ817"/>
      <c r="IA817"/>
      <c r="IB817"/>
      <c r="IC817"/>
      <c r="ID817"/>
      <c r="IE817"/>
      <c r="IF817"/>
      <c r="IG817"/>
      <c r="IH817"/>
      <c r="II817"/>
      <c r="IJ817"/>
      <c r="IK817"/>
      <c r="IL817"/>
      <c r="IM817"/>
      <c r="IN817"/>
      <c r="IO817"/>
      <c r="IP817"/>
      <c r="IQ817"/>
      <c r="IR817"/>
      <c r="IS817"/>
      <c r="IT817"/>
      <c r="IU817"/>
      <c r="IV817"/>
    </row>
    <row r="818" spans="1:256" s="5" customFormat="1" hidden="1" outlineLevel="2" x14ac:dyDescent="0.2">
      <c r="A818" s="18"/>
      <c r="B818" s="127">
        <f>C830</f>
        <v>0</v>
      </c>
      <c r="C818" s="44"/>
      <c r="D818" s="45" t="s">
        <v>72</v>
      </c>
      <c r="E818" s="44"/>
      <c r="F818" s="46"/>
      <c r="G818" s="163">
        <f>IF(G$3&gt;A27taxremlife,A27taxvalue-SUM($F818:F818),IF(A27taxremlife="N/A","n/a",A27taxvalue/A27taxremlife))</f>
        <v>0</v>
      </c>
      <c r="H818" s="163">
        <f>IF(H$3&gt;A27taxremlife,A27taxvalue-SUM($F818:G818),IF(A27taxremlife="N/A","n/a",A27taxvalue/A27taxremlife))</f>
        <v>0</v>
      </c>
      <c r="I818" s="163">
        <f>IF(I$3&gt;A27taxremlife,A27taxvalue-SUM($F818:H818),IF(A27taxremlife="N/A","n/a",A27taxvalue/A27taxremlife))</f>
        <v>0</v>
      </c>
      <c r="J818" s="163">
        <f>IF(J$3&gt;A27taxremlife,A27taxvalue-SUM($F818:I818),IF(A27taxremlife="N/A","n/a",A27taxvalue/A27taxremlife))</f>
        <v>0</v>
      </c>
      <c r="K818" s="163">
        <f>IF(K$3&gt;A27taxremlife,A27taxvalue-SUM($F818:J818),IF(A27taxremlife="N/A","n/a",A27taxvalue/A27taxremlife))</f>
        <v>0</v>
      </c>
      <c r="L818" s="163">
        <f>IF(L$3&gt;A27taxremlife,A27taxvalue-SUM($F818:K818),IF(A27taxremlife="N/A","n/a",A27taxvalue/A27taxremlife))</f>
        <v>0</v>
      </c>
      <c r="M818" s="163">
        <f>IF(M$3&gt;A27taxremlife,A27taxvalue-SUM($F818:L818),IF(A27taxremlife="N/A","n/a",A27taxvalue/A27taxremlife))</f>
        <v>0</v>
      </c>
      <c r="N818" s="163">
        <f>IF(N$3&gt;A27taxremlife,A27taxvalue-SUM($F818:M818),IF(A27taxremlife="N/A","n/a",A27taxvalue/A27taxremlife))</f>
        <v>0</v>
      </c>
      <c r="O818" s="163">
        <f>IF(O$3&gt;A27taxremlife,A27taxvalue-SUM($F818:N818),IF(A27taxremlife="N/A","n/a",A27taxvalue/A27taxremlife))</f>
        <v>0</v>
      </c>
      <c r="P818" s="163">
        <f>IF(P$3&gt;A27taxremlife,A27taxvalue-SUM($F818:O818),IF(A27taxremlife="N/A","n/a",A27taxvalue/A27taxremlife))</f>
        <v>0</v>
      </c>
      <c r="Q818" s="163">
        <f>IF(Q$3&gt;A27taxremlife,A27taxvalue-SUM($F818:P818),IF(A27taxremlife="N/A","n/a",A27taxvalue/A27taxremlife))</f>
        <v>0</v>
      </c>
      <c r="R818" s="163">
        <f>IF(R$3&gt;A27taxremlife,A27taxvalue-SUM($F818:Q818),IF(A27taxremlife="N/A","n/a",A27taxvalue/A27taxremlife))</f>
        <v>0</v>
      </c>
      <c r="S818" s="163">
        <f>IF(S$3&gt;A27taxremlife,A27taxvalue-SUM($F818:R818),IF(A27taxremlife="N/A","n/a",A27taxvalue/A27taxremlife))</f>
        <v>0</v>
      </c>
      <c r="T818" s="163">
        <f>IF(T$3&gt;A27taxremlife,A27taxvalue-SUM($F818:S818),IF(A27taxremlife="N/A","n/a",A27taxvalue/A27taxremlife))</f>
        <v>0</v>
      </c>
      <c r="U818" s="163">
        <f>IF(U$3&gt;A27taxremlife,A27taxvalue-SUM($F818:T818),IF(A27taxremlife="N/A","n/a",A27taxvalue/A27taxremlife))</f>
        <v>0</v>
      </c>
      <c r="V818" s="163">
        <f>IF(V$3&gt;A27taxremlife,A27taxvalue-SUM($F818:U818),IF(A27taxremlife="N/A","n/a",A27taxvalue/A27taxremlife))</f>
        <v>0</v>
      </c>
      <c r="W818" s="163">
        <f>IF(W$3&gt;A27taxremlife,A27taxvalue-SUM($F818:V818),IF(A27taxremlife="N/A","n/a",A27taxvalue/A27taxremlife))</f>
        <v>0</v>
      </c>
      <c r="X818" s="163">
        <f>IF(X$3&gt;A27taxremlife,A27taxvalue-SUM($F818:W818),IF(A27taxremlife="N/A","n/a",A27taxvalue/A27taxremlife))</f>
        <v>0</v>
      </c>
      <c r="Y818" s="163">
        <f>IF(Y$3&gt;A27taxremlife,A27taxvalue-SUM($F818:X818),IF(A27taxremlife="N/A","n/a",A27taxvalue/A27taxremlife))</f>
        <v>0</v>
      </c>
      <c r="Z818" s="163">
        <f>IF(Z$3&gt;A27taxremlife,A27taxvalue-SUM($F818:Y818),IF(A27taxremlife="N/A","n/a",A27taxvalue/A27taxremlife))</f>
        <v>0</v>
      </c>
      <c r="AA818" s="163">
        <f>IF(AA$3&gt;A27taxremlife,A27taxvalue-SUM($F818:Z818),IF(A27taxremlife="N/A","n/a",A27taxvalue/A27taxremlife))</f>
        <v>0</v>
      </c>
      <c r="AB818" s="163">
        <f>IF(AB$3&gt;A27taxremlife,A27taxvalue-SUM($F818:AA818),IF(A27taxremlife="N/A","n/a",A27taxvalue/A27taxremlife))</f>
        <v>0</v>
      </c>
      <c r="AC818" s="163">
        <f>IF(AC$3&gt;A27taxremlife,A27taxvalue-SUM($F818:AB818),IF(A27taxremlife="N/A","n/a",A27taxvalue/A27taxremlife))</f>
        <v>0</v>
      </c>
      <c r="AD818" s="163">
        <f>IF(AD$3&gt;A27taxremlife,A27taxvalue-SUM($F818:AC818),IF(A27taxremlife="N/A","n/a",A27taxvalue/A27taxremlife))</f>
        <v>0</v>
      </c>
      <c r="AE818" s="163">
        <f>IF(AE$3&gt;A27taxremlife,A27taxvalue-SUM($F818:AD818),IF(A27taxremlife="N/A","n/a",A27taxvalue/A27taxremlife))</f>
        <v>0</v>
      </c>
      <c r="AF818" s="163">
        <f>IF(AF$3&gt;A27taxremlife,A27taxvalue-SUM($F818:AE818),IF(A27taxremlife="N/A","n/a",A27taxvalue/A27taxremlife))</f>
        <v>0</v>
      </c>
      <c r="AG818" s="163">
        <f>IF(AG$3&gt;A27taxremlife,A27taxvalue-SUM($F818:AF818),IF(A27taxremlife="N/A","n/a",A27taxvalue/A27taxremlife))</f>
        <v>0</v>
      </c>
      <c r="AH818" s="163">
        <f>IF(AH$3&gt;A27taxremlife,A27taxvalue-SUM($F818:AG818),IF(A27taxremlife="N/A","n/a",A27taxvalue/A27taxremlife))</f>
        <v>0</v>
      </c>
      <c r="AI818" s="163">
        <f>IF(AI$3&gt;A27taxremlife,A27taxvalue-SUM($F818:AH818),IF(A27taxremlife="N/A","n/a",A27taxvalue/A27taxremlife))</f>
        <v>0</v>
      </c>
      <c r="AJ818" s="163">
        <f>IF(AJ$3&gt;A27taxremlife,A27taxvalue-SUM($F818:AI818),IF(A27taxremlife="N/A","n/a",A27taxvalue/A27taxremlife))</f>
        <v>0</v>
      </c>
      <c r="AK818" s="163">
        <f>IF(AK$3&gt;A27taxremlife,A27taxvalue-SUM($F818:AJ818),IF(A27taxremlife="N/A","n/a",A27taxvalue/A27taxremlife))</f>
        <v>0</v>
      </c>
      <c r="AL818" s="163">
        <f>IF(AL$3&gt;A27taxremlife,A27taxvalue-SUM($F818:AK818),IF(A27taxremlife="N/A","n/a",A27taxvalue/A27taxremlife))</f>
        <v>0</v>
      </c>
      <c r="AM818" s="163">
        <f>IF(AM$3&gt;A27taxremlife,A27taxvalue-SUM($F818:AL818),IF(A27taxremlife="N/A","n/a",A27taxvalue/A27taxremlife))</f>
        <v>0</v>
      </c>
      <c r="AN818" s="163">
        <f>IF(AN$3&gt;A27taxremlife,A27taxvalue-SUM($F818:AM818),IF(A27taxremlife="N/A","n/a",A27taxvalue/A27taxremlife))</f>
        <v>0</v>
      </c>
      <c r="AO818" s="163">
        <f>IF(AO$3&gt;A27taxremlife,A27taxvalue-SUM($F818:AN818),IF(A27taxremlife="N/A","n/a",A27taxvalue/A27taxremlife))</f>
        <v>0</v>
      </c>
      <c r="AP818" s="163">
        <f>IF(AP$3&gt;A27taxremlife,A27taxvalue-SUM($F818:AO818),IF(A27taxremlife="N/A","n/a",A27taxvalue/A27taxremlife))</f>
        <v>0</v>
      </c>
      <c r="AQ818" s="163">
        <f>IF(AQ$3&gt;A27taxremlife,A27taxvalue-SUM($F818:AP818),IF(A27taxremlife="N/A","n/a",A27taxvalue/A27taxremlife))</f>
        <v>0</v>
      </c>
      <c r="AR818" s="163">
        <f>IF(AR$3&gt;A27taxremlife,A27taxvalue-SUM($F818:AQ818),IF(A27taxremlife="N/A","n/a",A27taxvalue/A27taxremlife))</f>
        <v>0</v>
      </c>
      <c r="AS818" s="163">
        <f>IF(AS$3&gt;A27taxremlife,A27taxvalue-SUM($F818:AR818),IF(A27taxremlife="N/A","n/a",A27taxvalue/A27taxremlife))</f>
        <v>0</v>
      </c>
      <c r="AT818" s="163">
        <f>IF(AT$3&gt;A27taxremlife,A27taxvalue-SUM($F818:AS818),IF(A27taxremlife="N/A","n/a",A27taxvalue/A27taxremlife))</f>
        <v>0</v>
      </c>
      <c r="AU818" s="163">
        <f>IF(AU$3&gt;A27taxremlife,A27taxvalue-SUM($F818:AT818),IF(A27taxremlife="N/A","n/a",A27taxvalue/A27taxremlife))</f>
        <v>0</v>
      </c>
      <c r="AV818" s="163">
        <f>IF(AV$3&gt;A27taxremlife,A27taxvalue-SUM($F818:AU818),IF(A27taxremlife="N/A","n/a",A27taxvalue/A27taxremlife))</f>
        <v>0</v>
      </c>
      <c r="AW818" s="163">
        <f>IF(AW$3&gt;A27taxremlife,A27taxvalue-SUM($F818:AV818),IF(A27taxremlife="N/A","n/a",A27taxvalue/A27taxremlife))</f>
        <v>0</v>
      </c>
      <c r="AX818" s="163">
        <f>IF(AX$3&gt;A27taxremlife,A27taxvalue-SUM($F818:AW818),IF(A27taxremlife="N/A","n/a",A27taxvalue/A27taxremlife))</f>
        <v>0</v>
      </c>
      <c r="AY818" s="163">
        <f>IF(AY$3&gt;A27taxremlife,A27taxvalue-SUM($F818:AX818),IF(A27taxremlife="N/A","n/a",A27taxvalue/A27taxremlife))</f>
        <v>0</v>
      </c>
      <c r="AZ818" s="163">
        <f>IF(AZ$3&gt;A27taxremlife,A27taxvalue-SUM($F818:AY818),IF(A27taxremlife="N/A","n/a",A27taxvalue/A27taxremlife))</f>
        <v>0</v>
      </c>
      <c r="BA818" s="163">
        <f>IF(BA$3&gt;A27taxremlife,A27taxvalue-SUM($F818:AZ818),IF(A27taxremlife="N/A","n/a",A27taxvalue/A27taxremlife))</f>
        <v>0</v>
      </c>
      <c r="BB818" s="163">
        <f>IF(BB$3&gt;A27taxremlife,A27taxvalue-SUM($F818:BA818),IF(A27taxremlife="N/A","n/a",A27taxvalue/A27taxremlife))</f>
        <v>0</v>
      </c>
      <c r="BC818" s="163">
        <f>IF(BC$3&gt;A27taxremlife,A27taxvalue-SUM($F818:BB818),IF(A27taxremlife="N/A","n/a",A27taxvalue/A27taxremlife))</f>
        <v>0</v>
      </c>
      <c r="BD818" s="163">
        <f>IF(BD$3&gt;A27taxremlife,A27taxvalue-SUM($F818:BC818),IF(A27taxremlife="N/A","n/a",A27taxvalue/A27taxremlife))</f>
        <v>0</v>
      </c>
      <c r="BE818" s="163">
        <f>IF(BE$3&gt;A27taxremlife,A27taxvalue-SUM($F818:BD818),IF(A27taxremlife="N/A","n/a",A27taxvalue/A27taxremlife))</f>
        <v>0</v>
      </c>
      <c r="BF818" s="163">
        <f>IF(BF$3&gt;A27taxremlife,A27taxvalue-SUM($F818:BE818),IF(A27taxremlife="N/A","n/a",A27taxvalue/A27taxremlife))</f>
        <v>0</v>
      </c>
      <c r="BG818" s="163">
        <f>IF(BG$3&gt;A27taxremlife,A27taxvalue-SUM($F818:BF818),IF(A27taxremlife="N/A","n/a",A27taxvalue/A27taxremlife))</f>
        <v>0</v>
      </c>
      <c r="BH818" s="163">
        <f>IF(BH$3&gt;A27taxremlife,A27taxvalue-SUM($F818:BG818),IF(A27taxremlife="N/A","n/a",A27taxvalue/A27taxremlife))</f>
        <v>0</v>
      </c>
      <c r="BI818" s="163">
        <f>IF(BI$3&gt;A27taxremlife,A27taxvalue-SUM($F818:BH818),IF(A27taxremlife="N/A","n/a",A27taxvalue/A27taxremlife))</f>
        <v>0</v>
      </c>
      <c r="BJ818" s="18"/>
      <c r="BK818" s="18"/>
      <c r="BL818"/>
      <c r="BM818"/>
      <c r="BN818"/>
      <c r="BO818"/>
      <c r="BP818"/>
      <c r="BQ818"/>
      <c r="BR818"/>
      <c r="BS818"/>
      <c r="BT818"/>
      <c r="BU818"/>
      <c r="BV818"/>
      <c r="BW818"/>
      <c r="BX818"/>
      <c r="BY818"/>
      <c r="BZ818"/>
      <c r="CA818"/>
      <c r="CB818"/>
      <c r="CC818"/>
      <c r="CD818"/>
      <c r="CE818"/>
      <c r="CF818"/>
      <c r="CG818"/>
      <c r="CH818"/>
      <c r="CI818"/>
      <c r="CJ818"/>
      <c r="CK818"/>
      <c r="CL818"/>
      <c r="CM818"/>
      <c r="CN818"/>
      <c r="CO818"/>
      <c r="CP818"/>
      <c r="CQ818"/>
      <c r="CR818"/>
      <c r="CS818"/>
      <c r="CT818"/>
      <c r="CU818"/>
      <c r="CV818"/>
      <c r="CW818"/>
      <c r="CX818"/>
      <c r="CY818"/>
      <c r="CZ818"/>
      <c r="DA818"/>
      <c r="DB818"/>
      <c r="DC818"/>
      <c r="DD818"/>
      <c r="DE818"/>
      <c r="DF818"/>
      <c r="DG818"/>
      <c r="DH818"/>
      <c r="DI818"/>
      <c r="DJ818"/>
      <c r="DK818"/>
      <c r="DL818"/>
      <c r="DM818"/>
      <c r="DN818"/>
      <c r="DO818"/>
      <c r="DP818"/>
      <c r="DQ818"/>
      <c r="DR818"/>
      <c r="DS818"/>
      <c r="DT818"/>
      <c r="DU818"/>
      <c r="DV818"/>
      <c r="DW818"/>
      <c r="DX818"/>
      <c r="DY818"/>
      <c r="DZ818"/>
      <c r="EA818"/>
      <c r="EB818"/>
      <c r="EC818"/>
      <c r="ED818"/>
      <c r="EE818"/>
      <c r="EF818"/>
      <c r="EG818"/>
      <c r="EH818"/>
      <c r="EI818"/>
      <c r="EJ818"/>
      <c r="EK818"/>
      <c r="EL818"/>
      <c r="EM818"/>
      <c r="EN818"/>
      <c r="EO818"/>
      <c r="EP818"/>
      <c r="EQ818"/>
      <c r="ER818"/>
      <c r="ES818"/>
      <c r="ET818"/>
      <c r="EU818"/>
      <c r="EV818"/>
      <c r="EW818"/>
      <c r="EX818"/>
      <c r="EY818"/>
      <c r="EZ818"/>
      <c r="FA818"/>
      <c r="FB818"/>
      <c r="FC818"/>
      <c r="FD818"/>
      <c r="FE818"/>
      <c r="FF818"/>
      <c r="FG818"/>
      <c r="FH818"/>
      <c r="FI818"/>
      <c r="FJ818"/>
      <c r="FK818"/>
      <c r="FL818"/>
      <c r="FM818"/>
      <c r="FN818"/>
      <c r="FO818"/>
      <c r="FP818"/>
      <c r="FQ818"/>
      <c r="FR818"/>
      <c r="FS818"/>
      <c r="FT818"/>
      <c r="FU818"/>
      <c r="FV818"/>
      <c r="FW818"/>
      <c r="FX818"/>
      <c r="FY818"/>
      <c r="FZ818"/>
      <c r="GA818"/>
      <c r="GB818"/>
      <c r="GC818"/>
      <c r="GD818"/>
      <c r="GE818"/>
      <c r="GF818"/>
      <c r="GG818"/>
      <c r="GH818"/>
      <c r="GI818"/>
      <c r="GJ818"/>
      <c r="GK818"/>
      <c r="GL818"/>
      <c r="GM818"/>
      <c r="GN818"/>
      <c r="GO818"/>
      <c r="GP818"/>
      <c r="GQ818"/>
      <c r="GR818"/>
      <c r="GS818"/>
      <c r="GT818"/>
      <c r="GU818"/>
      <c r="GV818"/>
      <c r="GW818"/>
      <c r="GX818"/>
      <c r="GY818"/>
      <c r="GZ818"/>
      <c r="HA818"/>
      <c r="HB818"/>
      <c r="HC818"/>
      <c r="HD818"/>
      <c r="HE818"/>
      <c r="HF818"/>
      <c r="HG818"/>
      <c r="HH818"/>
      <c r="HI818"/>
      <c r="HJ818"/>
      <c r="HK818"/>
      <c r="HL818"/>
      <c r="HM818"/>
      <c r="HN818"/>
      <c r="HO818"/>
      <c r="HP818"/>
      <c r="HQ818"/>
      <c r="HR818"/>
      <c r="HS818"/>
      <c r="HT818"/>
      <c r="HU818"/>
      <c r="HV818"/>
      <c r="HW818"/>
      <c r="HX818"/>
      <c r="HY818"/>
      <c r="HZ818"/>
      <c r="IA818"/>
      <c r="IB818"/>
      <c r="IC818"/>
      <c r="ID818"/>
      <c r="IE818"/>
      <c r="IF818"/>
      <c r="IG818"/>
      <c r="IH818"/>
      <c r="II818"/>
      <c r="IJ818"/>
      <c r="IK818"/>
      <c r="IL818"/>
      <c r="IM818"/>
      <c r="IN818"/>
      <c r="IO818"/>
      <c r="IP818"/>
      <c r="IQ818"/>
      <c r="IR818"/>
      <c r="IS818"/>
      <c r="IT818"/>
      <c r="IU818"/>
      <c r="IV818"/>
    </row>
    <row r="819" spans="1:256" s="5" customFormat="1" hidden="1" outlineLevel="2" x14ac:dyDescent="0.2">
      <c r="A819" s="18"/>
      <c r="B819" s="18"/>
      <c r="C819" s="36"/>
      <c r="D819" s="485" t="s">
        <v>71</v>
      </c>
      <c r="E819" s="283">
        <v>0</v>
      </c>
      <c r="F819" s="38"/>
      <c r="G819" s="164"/>
      <c r="H819" s="164"/>
      <c r="I819" s="164"/>
      <c r="J819" s="164"/>
      <c r="K819" s="164"/>
      <c r="L819" s="164"/>
      <c r="M819" s="164"/>
      <c r="N819" s="164"/>
      <c r="O819" s="164"/>
      <c r="P819" s="164"/>
      <c r="Q819" s="164"/>
      <c r="R819" s="164"/>
      <c r="S819" s="164"/>
      <c r="T819" s="164"/>
      <c r="U819" s="164"/>
      <c r="V819" s="164"/>
      <c r="W819" s="164"/>
      <c r="X819" s="164"/>
      <c r="Y819" s="164"/>
      <c r="Z819" s="164"/>
      <c r="AA819" s="164"/>
      <c r="AB819" s="164"/>
      <c r="AC819" s="164"/>
      <c r="AD819" s="164"/>
      <c r="AE819" s="164"/>
      <c r="AF819" s="164"/>
      <c r="AG819" s="164"/>
      <c r="AH819" s="164"/>
      <c r="AI819" s="164"/>
      <c r="AJ819" s="164"/>
      <c r="AK819" s="164"/>
      <c r="AL819" s="164"/>
      <c r="AM819" s="164"/>
      <c r="AN819" s="164"/>
      <c r="AO819" s="164"/>
      <c r="AP819" s="164"/>
      <c r="AQ819" s="164"/>
      <c r="AR819" s="164"/>
      <c r="AS819" s="164"/>
      <c r="AT819" s="164"/>
      <c r="AU819" s="164"/>
      <c r="AV819" s="164"/>
      <c r="AW819" s="164"/>
      <c r="AX819" s="164"/>
      <c r="AY819" s="164"/>
      <c r="AZ819" s="164"/>
      <c r="BA819" s="164"/>
      <c r="BB819" s="164"/>
      <c r="BC819" s="164"/>
      <c r="BD819" s="164"/>
      <c r="BE819" s="164"/>
      <c r="BF819" s="164"/>
      <c r="BG819" s="164"/>
      <c r="BH819" s="164"/>
      <c r="BI819" s="164"/>
      <c r="BJ819" s="18"/>
      <c r="BK819" s="18"/>
      <c r="BL819"/>
      <c r="BM819"/>
      <c r="BN819"/>
      <c r="BO819"/>
      <c r="BP819"/>
      <c r="BQ819"/>
      <c r="BR819"/>
      <c r="BS819"/>
      <c r="BT819"/>
      <c r="BU819"/>
      <c r="BV819"/>
      <c r="BW819"/>
      <c r="BX819"/>
      <c r="BY819"/>
      <c r="BZ819"/>
      <c r="CA819"/>
      <c r="CB819"/>
      <c r="CC819"/>
      <c r="CD819"/>
      <c r="CE819"/>
      <c r="CF819"/>
      <c r="CG819"/>
      <c r="CH819"/>
      <c r="CI819"/>
      <c r="CJ819"/>
      <c r="CK819"/>
      <c r="CL819"/>
      <c r="CM819"/>
      <c r="CN819"/>
      <c r="CO819"/>
      <c r="CP819"/>
      <c r="CQ819"/>
      <c r="CR819"/>
      <c r="CS819"/>
      <c r="CT819"/>
      <c r="CU819"/>
      <c r="CV819"/>
      <c r="CW819"/>
      <c r="CX819"/>
      <c r="CY819"/>
      <c r="CZ819"/>
      <c r="DA819"/>
      <c r="DB819"/>
      <c r="DC819"/>
      <c r="DD819"/>
      <c r="DE819"/>
      <c r="DF819"/>
      <c r="DG819"/>
      <c r="DH819"/>
      <c r="DI819"/>
      <c r="DJ819"/>
      <c r="DK819"/>
      <c r="DL819"/>
      <c r="DM819"/>
      <c r="DN819"/>
      <c r="DO819"/>
      <c r="DP819"/>
      <c r="DQ819"/>
      <c r="DR819"/>
      <c r="DS819"/>
      <c r="DT819"/>
      <c r="DU819"/>
      <c r="DV819"/>
      <c r="DW819"/>
      <c r="DX819"/>
      <c r="DY819"/>
      <c r="DZ819"/>
      <c r="EA819"/>
      <c r="EB819"/>
      <c r="EC819"/>
      <c r="ED819"/>
      <c r="EE819"/>
      <c r="EF819"/>
      <c r="EG819"/>
      <c r="EH819"/>
      <c r="EI819"/>
      <c r="EJ819"/>
      <c r="EK819"/>
      <c r="EL819"/>
      <c r="EM819"/>
      <c r="EN819"/>
      <c r="EO819"/>
      <c r="EP819"/>
      <c r="EQ819"/>
      <c r="ER819"/>
      <c r="ES819"/>
      <c r="ET819"/>
      <c r="EU819"/>
      <c r="EV819"/>
      <c r="EW819"/>
      <c r="EX819"/>
      <c r="EY819"/>
      <c r="EZ819"/>
      <c r="FA819"/>
      <c r="FB819"/>
      <c r="FC819"/>
      <c r="FD819"/>
      <c r="FE819"/>
      <c r="FF819"/>
      <c r="FG819"/>
      <c r="FH819"/>
      <c r="FI819"/>
      <c r="FJ819"/>
      <c r="FK819"/>
      <c r="FL819"/>
      <c r="FM819"/>
      <c r="FN819"/>
      <c r="FO819"/>
      <c r="FP819"/>
      <c r="FQ819"/>
      <c r="FR819"/>
      <c r="FS819"/>
      <c r="FT819"/>
      <c r="FU819"/>
      <c r="FV819"/>
      <c r="FW819"/>
      <c r="FX819"/>
      <c r="FY819"/>
      <c r="FZ819"/>
      <c r="GA819"/>
      <c r="GB819"/>
      <c r="GC819"/>
      <c r="GD819"/>
      <c r="GE819"/>
      <c r="GF819"/>
      <c r="GG819"/>
      <c r="GH819"/>
      <c r="GI819"/>
      <c r="GJ819"/>
      <c r="GK819"/>
      <c r="GL819"/>
      <c r="GM819"/>
      <c r="GN819"/>
      <c r="GO819"/>
      <c r="GP819"/>
      <c r="GQ819"/>
      <c r="GR819"/>
      <c r="GS819"/>
      <c r="GT819"/>
      <c r="GU819"/>
      <c r="GV819"/>
      <c r="GW819"/>
      <c r="GX819"/>
      <c r="GY819"/>
      <c r="GZ819"/>
      <c r="HA819"/>
      <c r="HB819"/>
      <c r="HC819"/>
      <c r="HD819"/>
      <c r="HE819"/>
      <c r="HF819"/>
      <c r="HG819"/>
      <c r="HH819"/>
      <c r="HI819"/>
      <c r="HJ819"/>
      <c r="HK819"/>
      <c r="HL819"/>
      <c r="HM819"/>
      <c r="HN819"/>
      <c r="HO819"/>
      <c r="HP819"/>
      <c r="HQ819"/>
      <c r="HR819"/>
      <c r="HS819"/>
      <c r="HT819"/>
      <c r="HU819"/>
      <c r="HV819"/>
      <c r="HW819"/>
      <c r="HX819"/>
      <c r="HY819"/>
      <c r="HZ819"/>
      <c r="IA819"/>
      <c r="IB819"/>
      <c r="IC819"/>
      <c r="ID819"/>
      <c r="IE819"/>
      <c r="IF819"/>
      <c r="IG819"/>
      <c r="IH819"/>
      <c r="II819"/>
      <c r="IJ819"/>
      <c r="IK819"/>
      <c r="IL819"/>
      <c r="IM819"/>
      <c r="IN819"/>
      <c r="IO819"/>
      <c r="IP819"/>
      <c r="IQ819"/>
      <c r="IR819"/>
      <c r="IS819"/>
      <c r="IT819"/>
      <c r="IU819"/>
      <c r="IV819"/>
    </row>
    <row r="820" spans="1:256" s="5" customFormat="1" hidden="1" outlineLevel="2" x14ac:dyDescent="0.2">
      <c r="A820" s="18"/>
      <c r="B820" s="18"/>
      <c r="C820" s="36"/>
      <c r="D820" s="485"/>
      <c r="E820" s="283">
        <v>1</v>
      </c>
      <c r="F820" s="38"/>
      <c r="G820" s="305"/>
      <c r="H820" s="164">
        <f>IF(A27taxstdlife="n/a","n/a",IF(H$3&gt;(A27taxstdlife+$E820),((Input!$G$169+Input!$G$135)*$G$7)-SUM($G820:G820),((Input!$G$169+Input!$G$135)*$G$7)/A27taxstdlife))</f>
        <v>0</v>
      </c>
      <c r="I820" s="164">
        <f>IF(A27taxstdlife="n/a","n/a",IF(I$3&gt;(A27taxstdlife+$E820),((Input!$G$169+Input!$G$135)*$G$7)-SUM($G820:H820),((Input!$G$169+Input!$G$135)*$G$7)/A27taxstdlife))</f>
        <v>0</v>
      </c>
      <c r="J820" s="164">
        <f>IF(A27taxstdlife="n/a","n/a",IF(J$3&gt;(A27taxstdlife+$E820),((Input!$G$169+Input!$G$135)*$G$7)-SUM($G820:I820),((Input!$G$169+Input!$G$135)*$G$7)/A27taxstdlife))</f>
        <v>0</v>
      </c>
      <c r="K820" s="164">
        <f>IF(A27taxstdlife="n/a","n/a",IF(K$3&gt;(A27taxstdlife+$E820),((Input!$G$169+Input!$G$135)*$G$7)-SUM($G820:J820),((Input!$G$169+Input!$G$135)*$G$7)/A27taxstdlife))</f>
        <v>0</v>
      </c>
      <c r="L820" s="164">
        <f>IF(A27taxstdlife="n/a","n/a",IF(L$3&gt;(A27taxstdlife+$E820),((Input!$G$169+Input!$G$135)*$G$7)-SUM($G820:K820),((Input!$G$169+Input!$G$135)*$G$7)/A27taxstdlife))</f>
        <v>0</v>
      </c>
      <c r="M820" s="164">
        <f>IF(A27taxstdlife="n/a","n/a",IF(M$3&gt;(A27taxstdlife+$E820),((Input!$G$169+Input!$G$135)*$G$7)-SUM($G820:L820),((Input!$G$169+Input!$G$135)*$G$7)/A27taxstdlife))</f>
        <v>0</v>
      </c>
      <c r="N820" s="164">
        <f>IF(A27taxstdlife="n/a","n/a",IF(N$3&gt;(A27taxstdlife+$E820),((Input!$G$169+Input!$G$135)*$G$7)-SUM($G820:M820),((Input!$G$169+Input!$G$135)*$G$7)/A27taxstdlife))</f>
        <v>0</v>
      </c>
      <c r="O820" s="164">
        <f>IF(A27taxstdlife="n/a","n/a",IF(O$3&gt;(A27taxstdlife+$E820),((Input!$G$169+Input!$G$135)*$G$7)-SUM($G820:N820),((Input!$G$169+Input!$G$135)*$G$7)/A27taxstdlife))</f>
        <v>0</v>
      </c>
      <c r="P820" s="164">
        <f>IF(A27taxstdlife="n/a","n/a",IF(P$3&gt;(A27taxstdlife+$E820),((Input!$G$169+Input!$G$135)*$G$7)-SUM($G820:O820),((Input!$G$169+Input!$G$135)*$G$7)/A27taxstdlife))</f>
        <v>0</v>
      </c>
      <c r="Q820" s="164">
        <f>IF(A27taxstdlife="n/a","n/a",IF(Q$3&gt;(A27taxstdlife+$E820),((Input!$G$169+Input!$G$135)*$G$7)-SUM($G820:P820),((Input!$G$169+Input!$G$135)*$G$7)/A27taxstdlife))</f>
        <v>0</v>
      </c>
      <c r="R820" s="164">
        <f>IF(A27taxstdlife="n/a","n/a",IF(R$3&gt;(A27taxstdlife+$E820),((Input!$G$169+Input!$G$135)*$G$7)-SUM($G820:Q820),((Input!$G$169+Input!$G$135)*$G$7)/A27taxstdlife))</f>
        <v>0</v>
      </c>
      <c r="S820" s="164">
        <f>IF(A27taxstdlife="n/a","n/a",IF(S$3&gt;(A27taxstdlife+$E820),((Input!$G$169+Input!$G$135)*$G$7)-SUM($G820:R820),((Input!$G$169+Input!$G$135)*$G$7)/A27taxstdlife))</f>
        <v>0</v>
      </c>
      <c r="T820" s="164">
        <f>IF(A27taxstdlife="n/a","n/a",IF(T$3&gt;(A27taxstdlife+$E820),((Input!$G$169+Input!$G$135)*$G$7)-SUM($G820:S820),((Input!$G$169+Input!$G$135)*$G$7)/A27taxstdlife))</f>
        <v>0</v>
      </c>
      <c r="U820" s="164">
        <f>IF(A27taxstdlife="n/a","n/a",IF(U$3&gt;(A27taxstdlife+$E820),((Input!$G$169+Input!$G$135)*$G$7)-SUM($G820:T820),((Input!$G$169+Input!$G$135)*$G$7)/A27taxstdlife))</f>
        <v>0</v>
      </c>
      <c r="V820" s="164">
        <f>IF(A27taxstdlife="n/a","n/a",IF(V$3&gt;(A27taxstdlife+$E820),((Input!$G$169+Input!$G$135)*$G$7)-SUM($G820:U820),((Input!$G$169+Input!$G$135)*$G$7)/A27taxstdlife))</f>
        <v>0</v>
      </c>
      <c r="W820" s="164">
        <f>IF(A27taxstdlife="n/a","n/a",IF(W$3&gt;(A27taxstdlife+$E820),((Input!$G$169+Input!$G$135)*$G$7)-SUM($G820:V820),((Input!$G$169+Input!$G$135)*$G$7)/A27taxstdlife))</f>
        <v>0</v>
      </c>
      <c r="X820" s="164">
        <f>IF(A27taxstdlife="n/a","n/a",IF(X$3&gt;(A27taxstdlife+$E820),((Input!$G$169+Input!$G$135)*$G$7)-SUM($G820:W820),((Input!$G$169+Input!$G$135)*$G$7)/A27taxstdlife))</f>
        <v>0</v>
      </c>
      <c r="Y820" s="164">
        <f>IF(A27taxstdlife="n/a","n/a",IF(Y$3&gt;(A27taxstdlife+$E820),((Input!$G$169+Input!$G$135)*$G$7)-SUM($G820:X820),((Input!$G$169+Input!$G$135)*$G$7)/A27taxstdlife))</f>
        <v>0</v>
      </c>
      <c r="Z820" s="164">
        <f>IF(A27taxstdlife="n/a","n/a",IF(Z$3&gt;(A27taxstdlife+$E820),((Input!$G$169+Input!$G$135)*$G$7)-SUM($G820:Y820),((Input!$G$169+Input!$G$135)*$G$7)/A27taxstdlife))</f>
        <v>0</v>
      </c>
      <c r="AA820" s="164">
        <f>IF(A27taxstdlife="n/a","n/a",IF(AA$3&gt;(A27taxstdlife+$E820),((Input!$G$169+Input!$G$135)*$G$7)-SUM($G820:Z820),((Input!$G$169+Input!$G$135)*$G$7)/A27taxstdlife))</f>
        <v>0</v>
      </c>
      <c r="AB820" s="164">
        <f>IF(A27taxstdlife="n/a","n/a",IF(AB$3&gt;(A27taxstdlife+$E820),((Input!$G$169+Input!$G$135)*$G$7)-SUM($G820:AA820),((Input!$G$169+Input!$G$135)*$G$7)/A27taxstdlife))</f>
        <v>0</v>
      </c>
      <c r="AC820" s="164">
        <f>IF(A27taxstdlife="n/a","n/a",IF(AC$3&gt;(A27taxstdlife+$E820),((Input!$G$169+Input!$G$135)*$G$7)-SUM($G820:AB820),((Input!$G$169+Input!$G$135)*$G$7)/A27taxstdlife))</f>
        <v>0</v>
      </c>
      <c r="AD820" s="164">
        <f>IF(A27taxstdlife="n/a","n/a",IF(AD$3&gt;(A27taxstdlife+$E820),((Input!$G$169+Input!$G$135)*$G$7)-SUM($G820:AC820),((Input!$G$169+Input!$G$135)*$G$7)/A27taxstdlife))</f>
        <v>0</v>
      </c>
      <c r="AE820" s="164">
        <f>IF(A27taxstdlife="n/a","n/a",IF(AE$3&gt;(A27taxstdlife+$E820),((Input!$G$169+Input!$G$135)*$G$7)-SUM($G820:AD820),((Input!$G$169+Input!$G$135)*$G$7)/A27taxstdlife))</f>
        <v>0</v>
      </c>
      <c r="AF820" s="164">
        <f>IF(A27taxstdlife="n/a","n/a",IF(AF$3&gt;(A27taxstdlife+$E820),((Input!$G$169+Input!$G$135)*$G$7)-SUM($G820:AE820),((Input!$G$169+Input!$G$135)*$G$7)/A27taxstdlife))</f>
        <v>0</v>
      </c>
      <c r="AG820" s="164">
        <f>IF(A27taxstdlife="n/a","n/a",IF(AG$3&gt;(A27taxstdlife+$E820),((Input!$G$169+Input!$G$135)*$G$7)-SUM($G820:AF820),((Input!$G$169+Input!$G$135)*$G$7)/A27taxstdlife))</f>
        <v>0</v>
      </c>
      <c r="AH820" s="164">
        <f>IF(A27taxstdlife="n/a","n/a",IF(AH$3&gt;(A27taxstdlife+$E820),((Input!$G$169+Input!$G$135)*$G$7)-SUM($G820:AG820),((Input!$G$169+Input!$G$135)*$G$7)/A27taxstdlife))</f>
        <v>0</v>
      </c>
      <c r="AI820" s="164">
        <f>IF(A27taxstdlife="n/a","n/a",IF(AI$3&gt;(A27taxstdlife+$E820),((Input!$G$169+Input!$G$135)*$G$7)-SUM($G820:AH820),((Input!$G$169+Input!$G$135)*$G$7)/A27taxstdlife))</f>
        <v>0</v>
      </c>
      <c r="AJ820" s="164">
        <f>IF(A27taxstdlife="n/a","n/a",IF(AJ$3&gt;(A27taxstdlife+$E820),((Input!$G$169+Input!$G$135)*$G$7)-SUM($G820:AI820),((Input!$G$169+Input!$G$135)*$G$7)/A27taxstdlife))</f>
        <v>0</v>
      </c>
      <c r="AK820" s="164">
        <f>IF(A27taxstdlife="n/a","n/a",IF(AK$3&gt;(A27taxstdlife+$E820),((Input!$G$169+Input!$G$135)*$G$7)-SUM($G820:AJ820),((Input!$G$169+Input!$G$135)*$G$7)/A27taxstdlife))</f>
        <v>0</v>
      </c>
      <c r="AL820" s="164">
        <f>IF(A27taxstdlife="n/a","n/a",IF(AL$3&gt;(A27taxstdlife+$E820),((Input!$G$169+Input!$G$135)*$G$7)-SUM($G820:AK820),((Input!$G$169+Input!$G$135)*$G$7)/A27taxstdlife))</f>
        <v>0</v>
      </c>
      <c r="AM820" s="164">
        <f>IF(A27taxstdlife="n/a","n/a",IF(AM$3&gt;(A27taxstdlife+$E820),((Input!$G$169+Input!$G$135)*$G$7)-SUM($G820:AL820),((Input!$G$169+Input!$G$135)*$G$7)/A27taxstdlife))</f>
        <v>0</v>
      </c>
      <c r="AN820" s="164">
        <f>IF(A27taxstdlife="n/a","n/a",IF(AN$3&gt;(A27taxstdlife+$E820),((Input!$G$169+Input!$G$135)*$G$7)-SUM($G820:AM820),((Input!$G$169+Input!$G$135)*$G$7)/A27taxstdlife))</f>
        <v>0</v>
      </c>
      <c r="AO820" s="164">
        <f>IF(A27taxstdlife="n/a","n/a",IF(AO$3&gt;(A27taxstdlife+$E820),((Input!$G$169+Input!$G$135)*$G$7)-SUM($G820:AN820),((Input!$G$169+Input!$G$135)*$G$7)/A27taxstdlife))</f>
        <v>0</v>
      </c>
      <c r="AP820" s="164">
        <f>IF(A27taxstdlife="n/a","n/a",IF(AP$3&gt;(A27taxstdlife+$E820),((Input!$G$169+Input!$G$135)*$G$7)-SUM($G820:AO820),((Input!$G$169+Input!$G$135)*$G$7)/A27taxstdlife))</f>
        <v>0</v>
      </c>
      <c r="AQ820" s="164">
        <f>IF(A27taxstdlife="n/a","n/a",IF(AQ$3&gt;(A27taxstdlife+$E820),((Input!$G$169+Input!$G$135)*$G$7)-SUM($G820:AP820),((Input!$G$169+Input!$G$135)*$G$7)/A27taxstdlife))</f>
        <v>0</v>
      </c>
      <c r="AR820" s="164">
        <f>IF(A27taxstdlife="n/a","n/a",IF(AR$3&gt;(A27taxstdlife+$E820),((Input!$G$169+Input!$G$135)*$G$7)-SUM($G820:AQ820),((Input!$G$169+Input!$G$135)*$G$7)/A27taxstdlife))</f>
        <v>0</v>
      </c>
      <c r="AS820" s="164">
        <f>IF(A27taxstdlife="n/a","n/a",IF(AS$3&gt;(A27taxstdlife+$E820),((Input!$G$169+Input!$G$135)*$G$7)-SUM($G820:AR820),((Input!$G$169+Input!$G$135)*$G$7)/A27taxstdlife))</f>
        <v>0</v>
      </c>
      <c r="AT820" s="164">
        <f>IF(A27taxstdlife="n/a","n/a",IF(AT$3&gt;(A27taxstdlife+$E820),((Input!$G$169+Input!$G$135)*$G$7)-SUM($G820:AS820),((Input!$G$169+Input!$G$135)*$G$7)/A27taxstdlife))</f>
        <v>0</v>
      </c>
      <c r="AU820" s="164">
        <f>IF(A27taxstdlife="n/a","n/a",IF(AU$3&gt;(A27taxstdlife+$E820),((Input!$G$169+Input!$G$135)*$G$7)-SUM($G820:AT820),((Input!$G$169+Input!$G$135)*$G$7)/A27taxstdlife))</f>
        <v>0</v>
      </c>
      <c r="AV820" s="164">
        <f>IF(A27taxstdlife="n/a","n/a",IF(AV$3&gt;(A27taxstdlife+$E820),((Input!$G$169+Input!$G$135)*$G$7)-SUM($G820:AU820),((Input!$G$169+Input!$G$135)*$G$7)/A27taxstdlife))</f>
        <v>0</v>
      </c>
      <c r="AW820" s="164">
        <f>IF(A27taxstdlife="n/a","n/a",IF(AW$3&gt;(A27taxstdlife+$E820),((Input!$G$169+Input!$G$135)*$G$7)-SUM($G820:AV820),((Input!$G$169+Input!$G$135)*$G$7)/A27taxstdlife))</f>
        <v>0</v>
      </c>
      <c r="AX820" s="164">
        <f>IF(A27taxstdlife="n/a","n/a",IF(AX$3&gt;(A27taxstdlife+$E820),((Input!$G$169+Input!$G$135)*$G$7)-SUM($G820:AW820),((Input!$G$169+Input!$G$135)*$G$7)/A27taxstdlife))</f>
        <v>0</v>
      </c>
      <c r="AY820" s="164">
        <f>IF(A27taxstdlife="n/a","n/a",IF(AY$3&gt;(A27taxstdlife+$E820),((Input!$G$169+Input!$G$135)*$G$7)-SUM($G820:AX820),((Input!$G$169+Input!$G$135)*$G$7)/A27taxstdlife))</f>
        <v>0</v>
      </c>
      <c r="AZ820" s="164">
        <f>IF(A27taxstdlife="n/a","n/a",IF(AZ$3&gt;(A27taxstdlife+$E820),((Input!$G$169+Input!$G$135)*$G$7)-SUM($G820:AY820),((Input!$G$169+Input!$G$135)*$G$7)/A27taxstdlife))</f>
        <v>0</v>
      </c>
      <c r="BA820" s="164">
        <f>IF(A27taxstdlife="n/a","n/a",IF(BA$3&gt;(A27taxstdlife+$E820),((Input!$G$169+Input!$G$135)*$G$7)-SUM($G820:AZ820),((Input!$G$169+Input!$G$135)*$G$7)/A27taxstdlife))</f>
        <v>0</v>
      </c>
      <c r="BB820" s="164">
        <f>IF(A27taxstdlife="n/a","n/a",IF(BB$3&gt;(A27taxstdlife+$E820),((Input!$G$169+Input!$G$135)*$G$7)-SUM($G820:BA820),((Input!$G$169+Input!$G$135)*$G$7)/A27taxstdlife))</f>
        <v>0</v>
      </c>
      <c r="BC820" s="164">
        <f>IF(A27taxstdlife="n/a","n/a",IF(BC$3&gt;(A27taxstdlife+$E820),((Input!$G$169+Input!$G$135)*$G$7)-SUM($G820:BB820),((Input!$G$169+Input!$G$135)*$G$7)/A27taxstdlife))</f>
        <v>0</v>
      </c>
      <c r="BD820" s="164">
        <f>IF(A27taxstdlife="n/a","n/a",IF(BD$3&gt;(A27taxstdlife+$E820),((Input!$G$169+Input!$G$135)*$G$7)-SUM($G820:BC820),((Input!$G$169+Input!$G$135)*$G$7)/A27taxstdlife))</f>
        <v>0</v>
      </c>
      <c r="BE820" s="164">
        <f>IF(A27taxstdlife="n/a","n/a",IF(BE$3&gt;(A27taxstdlife+$E820),((Input!$G$169+Input!$G$135)*$G$7)-SUM($G820:BD820),((Input!$G$169+Input!$G$135)*$G$7)/A27taxstdlife))</f>
        <v>0</v>
      </c>
      <c r="BF820" s="164">
        <f>IF(A27taxstdlife="n/a","n/a",IF(BF$3&gt;(A27taxstdlife+$E820),((Input!$G$169+Input!$G$135)*$G$7)-SUM($G820:BE820),((Input!$G$169+Input!$G$135)*$G$7)/A27taxstdlife))</f>
        <v>0</v>
      </c>
      <c r="BG820" s="164">
        <f>IF(A27taxstdlife="n/a","n/a",IF(BG$3&gt;(A27taxstdlife+$E820),((Input!$G$169+Input!$G$135)*$G$7)-SUM($G820:BF820),((Input!$G$169+Input!$G$135)*$G$7)/A27taxstdlife))</f>
        <v>0</v>
      </c>
      <c r="BH820" s="164">
        <f>IF(A27taxstdlife="n/a","n/a",IF(BH$3&gt;(A27taxstdlife+$E820),((Input!$G$169+Input!$G$135)*$G$7)-SUM($G820:BG820),((Input!$G$169+Input!$G$135)*$G$7)/A27taxstdlife))</f>
        <v>0</v>
      </c>
      <c r="BI820" s="164">
        <f>IF(A27taxstdlife="n/a","n/a",IF(BI$3&gt;(A27taxstdlife+$E820),((Input!$G$169+Input!$G$135)*$G$7)-SUM($G820:BH820),((Input!$G$169+Input!$G$135)*$G$7)/A27taxstdlife))</f>
        <v>0</v>
      </c>
      <c r="BJ820" s="18"/>
      <c r="BK820" s="18"/>
      <c r="BL820"/>
      <c r="BM820"/>
      <c r="BN820"/>
      <c r="BO820"/>
      <c r="BP820"/>
      <c r="BQ820"/>
      <c r="BR820"/>
      <c r="BS820"/>
      <c r="BT820"/>
      <c r="BU820"/>
      <c r="BV820"/>
      <c r="BW820"/>
      <c r="BX820"/>
      <c r="BY820"/>
      <c r="BZ820"/>
      <c r="CA820"/>
      <c r="CB820"/>
      <c r="CC820"/>
      <c r="CD820"/>
      <c r="CE820"/>
      <c r="CF820"/>
      <c r="CG820"/>
      <c r="CH820"/>
      <c r="CI820"/>
      <c r="CJ820"/>
      <c r="CK820"/>
      <c r="CL820"/>
      <c r="CM820"/>
      <c r="CN820"/>
      <c r="CO820"/>
      <c r="CP820"/>
      <c r="CQ820"/>
      <c r="CR820"/>
      <c r="CS820"/>
      <c r="CT820"/>
      <c r="CU820"/>
      <c r="CV820"/>
      <c r="CW820"/>
      <c r="CX820"/>
      <c r="CY820"/>
      <c r="CZ820"/>
      <c r="DA820"/>
      <c r="DB820"/>
      <c r="DC820"/>
      <c r="DD820"/>
      <c r="DE820"/>
      <c r="DF820"/>
      <c r="DG820"/>
      <c r="DH820"/>
      <c r="DI820"/>
      <c r="DJ820"/>
      <c r="DK820"/>
      <c r="DL820"/>
      <c r="DM820"/>
      <c r="DN820"/>
      <c r="DO820"/>
      <c r="DP820"/>
      <c r="DQ820"/>
      <c r="DR820"/>
      <c r="DS820"/>
      <c r="DT820"/>
      <c r="DU820"/>
      <c r="DV820"/>
      <c r="DW820"/>
      <c r="DX820"/>
      <c r="DY820"/>
      <c r="DZ820"/>
      <c r="EA820"/>
      <c r="EB820"/>
      <c r="EC820"/>
      <c r="ED820"/>
      <c r="EE820"/>
      <c r="EF820"/>
      <c r="EG820"/>
      <c r="EH820"/>
      <c r="EI820"/>
      <c r="EJ820"/>
      <c r="EK820"/>
      <c r="EL820"/>
      <c r="EM820"/>
      <c r="EN820"/>
      <c r="EO820"/>
      <c r="EP820"/>
      <c r="EQ820"/>
      <c r="ER820"/>
      <c r="ES820"/>
      <c r="ET820"/>
      <c r="EU820"/>
      <c r="EV820"/>
      <c r="EW820"/>
      <c r="EX820"/>
      <c r="EY820"/>
      <c r="EZ820"/>
      <c r="FA820"/>
      <c r="FB820"/>
      <c r="FC820"/>
      <c r="FD820"/>
      <c r="FE820"/>
      <c r="FF820"/>
      <c r="FG820"/>
      <c r="FH820"/>
      <c r="FI820"/>
      <c r="FJ820"/>
      <c r="FK820"/>
      <c r="FL820"/>
      <c r="FM820"/>
      <c r="FN820"/>
      <c r="FO820"/>
      <c r="FP820"/>
      <c r="FQ820"/>
      <c r="FR820"/>
      <c r="FS820"/>
      <c r="FT820"/>
      <c r="FU820"/>
      <c r="FV820"/>
      <c r="FW820"/>
      <c r="FX820"/>
      <c r="FY820"/>
      <c r="FZ820"/>
      <c r="GA820"/>
      <c r="GB820"/>
      <c r="GC820"/>
      <c r="GD820"/>
      <c r="GE820"/>
      <c r="GF820"/>
      <c r="GG820"/>
      <c r="GH820"/>
      <c r="GI820"/>
      <c r="GJ820"/>
      <c r="GK820"/>
      <c r="GL820"/>
      <c r="GM820"/>
      <c r="GN820"/>
      <c r="GO820"/>
      <c r="GP820"/>
      <c r="GQ820"/>
      <c r="GR820"/>
      <c r="GS820"/>
      <c r="GT820"/>
      <c r="GU820"/>
      <c r="GV820"/>
      <c r="GW820"/>
      <c r="GX820"/>
      <c r="GY820"/>
      <c r="GZ820"/>
      <c r="HA820"/>
      <c r="HB820"/>
      <c r="HC820"/>
      <c r="HD820"/>
      <c r="HE820"/>
      <c r="HF820"/>
      <c r="HG820"/>
      <c r="HH820"/>
      <c r="HI820"/>
      <c r="HJ820"/>
      <c r="HK820"/>
      <c r="HL820"/>
      <c r="HM820"/>
      <c r="HN820"/>
      <c r="HO820"/>
      <c r="HP820"/>
      <c r="HQ820"/>
      <c r="HR820"/>
      <c r="HS820"/>
      <c r="HT820"/>
      <c r="HU820"/>
      <c r="HV820"/>
      <c r="HW820"/>
      <c r="HX820"/>
      <c r="HY820"/>
      <c r="HZ820"/>
      <c r="IA820"/>
      <c r="IB820"/>
      <c r="IC820"/>
      <c r="ID820"/>
      <c r="IE820"/>
      <c r="IF820"/>
      <c r="IG820"/>
      <c r="IH820"/>
      <c r="II820"/>
      <c r="IJ820"/>
      <c r="IK820"/>
      <c r="IL820"/>
      <c r="IM820"/>
      <c r="IN820"/>
      <c r="IO820"/>
      <c r="IP820"/>
      <c r="IQ820"/>
      <c r="IR820"/>
      <c r="IS820"/>
      <c r="IT820"/>
      <c r="IU820"/>
      <c r="IV820"/>
    </row>
    <row r="821" spans="1:256" s="5" customFormat="1" hidden="1" outlineLevel="2" x14ac:dyDescent="0.2">
      <c r="A821" s="18"/>
      <c r="B821" s="18"/>
      <c r="C821" s="36"/>
      <c r="D821" s="485"/>
      <c r="E821" s="283">
        <v>2</v>
      </c>
      <c r="F821" s="38"/>
      <c r="G821" s="306"/>
      <c r="H821" s="307"/>
      <c r="I821" s="164">
        <f>IF(A27taxstdlife="n/a","n/a",IF(I$3&gt;(A27taxstdlife+$E821),((Input!$H$169+Input!$H$135)*$H$7)-SUM($H821:H821),((Input!$H$169+Input!$H$135)*$H$7)/A27taxstdlife))</f>
        <v>0</v>
      </c>
      <c r="J821" s="164">
        <f>IF(A27taxstdlife="n/a","n/a",IF(J$3&gt;(A27taxstdlife+$E821),((Input!$H$169+Input!$H$135)*$H$7)-SUM($H821:I821),((Input!$H$169+Input!$H$135)*$H$7)/A27taxstdlife))</f>
        <v>0</v>
      </c>
      <c r="K821" s="164">
        <f>IF(A27taxstdlife="n/a","n/a",IF(K$3&gt;(A27taxstdlife+$E821),((Input!$H$169+Input!$H$135)*$H$7)-SUM($H821:J821),((Input!$H$169+Input!$H$135)*$H$7)/A27taxstdlife))</f>
        <v>0</v>
      </c>
      <c r="L821" s="164">
        <f>IF(A27taxstdlife="n/a","n/a",IF(L$3&gt;(A27taxstdlife+$E821),((Input!$H$169+Input!$H$135)*$H$7)-SUM($H821:K821),((Input!$H$169+Input!$H$135)*$H$7)/A27taxstdlife))</f>
        <v>0</v>
      </c>
      <c r="M821" s="164">
        <f>IF(A27taxstdlife="n/a","n/a",IF(M$3&gt;(A27taxstdlife+$E821),((Input!$H$169+Input!$H$135)*$H$7)-SUM($H821:L821),((Input!$H$169+Input!$H$135)*$H$7)/A27taxstdlife))</f>
        <v>0</v>
      </c>
      <c r="N821" s="164">
        <f>IF(A27taxstdlife="n/a","n/a",IF(N$3&gt;(A27taxstdlife+$E821),((Input!$H$169+Input!$H$135)*$H$7)-SUM($H821:M821),((Input!$H$169+Input!$H$135)*$H$7)/A27taxstdlife))</f>
        <v>0</v>
      </c>
      <c r="O821" s="164">
        <f>IF(A27taxstdlife="n/a","n/a",IF(O$3&gt;(A27taxstdlife+$E821),((Input!$H$169+Input!$H$135)*$H$7)-SUM($H821:N821),((Input!$H$169+Input!$H$135)*$H$7)/A27taxstdlife))</f>
        <v>0</v>
      </c>
      <c r="P821" s="164">
        <f>IF(A27taxstdlife="n/a","n/a",IF(P$3&gt;(A27taxstdlife+$E821),((Input!$H$169+Input!$H$135)*$H$7)-SUM($H821:O821),((Input!$H$169+Input!$H$135)*$H$7)/A27taxstdlife))</f>
        <v>0</v>
      </c>
      <c r="Q821" s="164">
        <f>IF(A27taxstdlife="n/a","n/a",IF(Q$3&gt;(A27taxstdlife+$E821),((Input!$H$169+Input!$H$135)*$H$7)-SUM($H821:P821),((Input!$H$169+Input!$H$135)*$H$7)/A27taxstdlife))</f>
        <v>0</v>
      </c>
      <c r="R821" s="164">
        <f>IF(A27taxstdlife="n/a","n/a",IF(R$3&gt;(A27taxstdlife+$E821),((Input!$H$169+Input!$H$135)*$H$7)-SUM($H821:Q821),((Input!$H$169+Input!$H$135)*$H$7)/A27taxstdlife))</f>
        <v>0</v>
      </c>
      <c r="S821" s="164">
        <f>IF(A27taxstdlife="n/a","n/a",IF(S$3&gt;(A27taxstdlife+$E821),((Input!$H$169+Input!$H$135)*$H$7)-SUM($H821:R821),((Input!$H$169+Input!$H$135)*$H$7)/A27taxstdlife))</f>
        <v>0</v>
      </c>
      <c r="T821" s="164">
        <f>IF(A27taxstdlife="n/a","n/a",IF(T$3&gt;(A27taxstdlife+$E821),((Input!$H$169+Input!$H$135)*$H$7)-SUM($H821:S821),((Input!$H$169+Input!$H$135)*$H$7)/A27taxstdlife))</f>
        <v>0</v>
      </c>
      <c r="U821" s="164">
        <f>IF(A27taxstdlife="n/a","n/a",IF(U$3&gt;(A27taxstdlife+$E821),((Input!$H$169+Input!$H$135)*$H$7)-SUM($H821:T821),((Input!$H$169+Input!$H$135)*$H$7)/A27taxstdlife))</f>
        <v>0</v>
      </c>
      <c r="V821" s="164">
        <f>IF(A27taxstdlife="n/a","n/a",IF(V$3&gt;(A27taxstdlife+$E821),((Input!$H$169+Input!$H$135)*$H$7)-SUM($H821:U821),((Input!$H$169+Input!$H$135)*$H$7)/A27taxstdlife))</f>
        <v>0</v>
      </c>
      <c r="W821" s="164">
        <f>IF(A27taxstdlife="n/a","n/a",IF(W$3&gt;(A27taxstdlife+$E821),((Input!$H$169+Input!$H$135)*$H$7)-SUM($H821:V821),((Input!$H$169+Input!$H$135)*$H$7)/A27taxstdlife))</f>
        <v>0</v>
      </c>
      <c r="X821" s="164">
        <f>IF(A27taxstdlife="n/a","n/a",IF(X$3&gt;(A27taxstdlife+$E821),((Input!$H$169+Input!$H$135)*$H$7)-SUM($H821:W821),((Input!$H$169+Input!$H$135)*$H$7)/A27taxstdlife))</f>
        <v>0</v>
      </c>
      <c r="Y821" s="164">
        <f>IF(A27taxstdlife="n/a","n/a",IF(Y$3&gt;(A27taxstdlife+$E821),((Input!$H$169+Input!$H$135)*$H$7)-SUM($H821:X821),((Input!$H$169+Input!$H$135)*$H$7)/A27taxstdlife))</f>
        <v>0</v>
      </c>
      <c r="Z821" s="164">
        <f>IF(A27taxstdlife="n/a","n/a",IF(Z$3&gt;(A27taxstdlife+$E821),((Input!$H$169+Input!$H$135)*$H$7)-SUM($H821:Y821),((Input!$H$169+Input!$H$135)*$H$7)/A27taxstdlife))</f>
        <v>0</v>
      </c>
      <c r="AA821" s="164">
        <f>IF(A27taxstdlife="n/a","n/a",IF(AA$3&gt;(A27taxstdlife+$E821),((Input!$H$169+Input!$H$135)*$H$7)-SUM($H821:Z821),((Input!$H$169+Input!$H$135)*$H$7)/A27taxstdlife))</f>
        <v>0</v>
      </c>
      <c r="AB821" s="164">
        <f>IF(A27taxstdlife="n/a","n/a",IF(AB$3&gt;(A27taxstdlife+$E821),((Input!$H$169+Input!$H$135)*$H$7)-SUM($H821:AA821),((Input!$H$169+Input!$H$135)*$H$7)/A27taxstdlife))</f>
        <v>0</v>
      </c>
      <c r="AC821" s="164">
        <f>IF(A27taxstdlife="n/a","n/a",IF(AC$3&gt;(A27taxstdlife+$E821),((Input!$H$169+Input!$H$135)*$H$7)-SUM($H821:AB821),((Input!$H$169+Input!$H$135)*$H$7)/A27taxstdlife))</f>
        <v>0</v>
      </c>
      <c r="AD821" s="164">
        <f>IF(A27taxstdlife="n/a","n/a",IF(AD$3&gt;(A27taxstdlife+$E821),((Input!$H$169+Input!$H$135)*$H$7)-SUM($H821:AC821),((Input!$H$169+Input!$H$135)*$H$7)/A27taxstdlife))</f>
        <v>0</v>
      </c>
      <c r="AE821" s="164">
        <f>IF(A27taxstdlife="n/a","n/a",IF(AE$3&gt;(A27taxstdlife+$E821),((Input!$H$169+Input!$H$135)*$H$7)-SUM($H821:AD821),((Input!$H$169+Input!$H$135)*$H$7)/A27taxstdlife))</f>
        <v>0</v>
      </c>
      <c r="AF821" s="164">
        <f>IF(A27taxstdlife="n/a","n/a",IF(AF$3&gt;(A27taxstdlife+$E821),((Input!$H$169+Input!$H$135)*$H$7)-SUM($H821:AE821),((Input!$H$169+Input!$H$135)*$H$7)/A27taxstdlife))</f>
        <v>0</v>
      </c>
      <c r="AG821" s="164">
        <f>IF(A27taxstdlife="n/a","n/a",IF(AG$3&gt;(A27taxstdlife+$E821),((Input!$H$169+Input!$H$135)*$H$7)-SUM($H821:AF821),((Input!$H$169+Input!$H$135)*$H$7)/A27taxstdlife))</f>
        <v>0</v>
      </c>
      <c r="AH821" s="164">
        <f>IF(A27taxstdlife="n/a","n/a",IF(AH$3&gt;(A27taxstdlife+$E821),((Input!$H$169+Input!$H$135)*$H$7)-SUM($H821:AG821),((Input!$H$169+Input!$H$135)*$H$7)/A27taxstdlife))</f>
        <v>0</v>
      </c>
      <c r="AI821" s="164">
        <f>IF(A27taxstdlife="n/a","n/a",IF(AI$3&gt;(A27taxstdlife+$E821),((Input!$H$169+Input!$H$135)*$H$7)-SUM($H821:AH821),((Input!$H$169+Input!$H$135)*$H$7)/A27taxstdlife))</f>
        <v>0</v>
      </c>
      <c r="AJ821" s="164">
        <f>IF(A27taxstdlife="n/a","n/a",IF(AJ$3&gt;(A27taxstdlife+$E821),((Input!$H$169+Input!$H$135)*$H$7)-SUM($H821:AI821),((Input!$H$169+Input!$H$135)*$H$7)/A27taxstdlife))</f>
        <v>0</v>
      </c>
      <c r="AK821" s="164">
        <f>IF(A27taxstdlife="n/a","n/a",IF(AK$3&gt;(A27taxstdlife+$E821),((Input!$H$169+Input!$H$135)*$H$7)-SUM($H821:AJ821),((Input!$H$169+Input!$H$135)*$H$7)/A27taxstdlife))</f>
        <v>0</v>
      </c>
      <c r="AL821" s="164">
        <f>IF(A27taxstdlife="n/a","n/a",IF(AL$3&gt;(A27taxstdlife+$E821),((Input!$H$169+Input!$H$135)*$H$7)-SUM($H821:AK821),((Input!$H$169+Input!$H$135)*$H$7)/A27taxstdlife))</f>
        <v>0</v>
      </c>
      <c r="AM821" s="164">
        <f>IF(A27taxstdlife="n/a","n/a",IF(AM$3&gt;(A27taxstdlife+$E821),((Input!$H$169+Input!$H$135)*$H$7)-SUM($H821:AL821),((Input!$H$169+Input!$H$135)*$H$7)/A27taxstdlife))</f>
        <v>0</v>
      </c>
      <c r="AN821" s="164">
        <f>IF(A27taxstdlife="n/a","n/a",IF(AN$3&gt;(A27taxstdlife+$E821),((Input!$H$169+Input!$H$135)*$H$7)-SUM($H821:AM821),((Input!$H$169+Input!$H$135)*$H$7)/A27taxstdlife))</f>
        <v>0</v>
      </c>
      <c r="AO821" s="164">
        <f>IF(A27taxstdlife="n/a","n/a",IF(AO$3&gt;(A27taxstdlife+$E821),((Input!$H$169+Input!$H$135)*$H$7)-SUM($H821:AN821),((Input!$H$169+Input!$H$135)*$H$7)/A27taxstdlife))</f>
        <v>0</v>
      </c>
      <c r="AP821" s="164">
        <f>IF(A27taxstdlife="n/a","n/a",IF(AP$3&gt;(A27taxstdlife+$E821),((Input!$H$169+Input!$H$135)*$H$7)-SUM($H821:AO821),((Input!$H$169+Input!$H$135)*$H$7)/A27taxstdlife))</f>
        <v>0</v>
      </c>
      <c r="AQ821" s="164">
        <f>IF(A27taxstdlife="n/a","n/a",IF(AQ$3&gt;(A27taxstdlife+$E821),((Input!$H$169+Input!$H$135)*$H$7)-SUM($H821:AP821),((Input!$H$169+Input!$H$135)*$H$7)/A27taxstdlife))</f>
        <v>0</v>
      </c>
      <c r="AR821" s="164">
        <f>IF(A27taxstdlife="n/a","n/a",IF(AR$3&gt;(A27taxstdlife+$E821),((Input!$H$169+Input!$H$135)*$H$7)-SUM($H821:AQ821),((Input!$H$169+Input!$H$135)*$H$7)/A27taxstdlife))</f>
        <v>0</v>
      </c>
      <c r="AS821" s="164">
        <f>IF(A27taxstdlife="n/a","n/a",IF(AS$3&gt;(A27taxstdlife+$E821),((Input!$H$169+Input!$H$135)*$H$7)-SUM($H821:AR821),((Input!$H$169+Input!$H$135)*$H$7)/A27taxstdlife))</f>
        <v>0</v>
      </c>
      <c r="AT821" s="164">
        <f>IF(A27taxstdlife="n/a","n/a",IF(AT$3&gt;(A27taxstdlife+$E821),((Input!$H$169+Input!$H$135)*$H$7)-SUM($H821:AS821),((Input!$H$169+Input!$H$135)*$H$7)/A27taxstdlife))</f>
        <v>0</v>
      </c>
      <c r="AU821" s="164">
        <f>IF(A27taxstdlife="n/a","n/a",IF(AU$3&gt;(A27taxstdlife+$E821),((Input!$H$169+Input!$H$135)*$H$7)-SUM($H821:AT821),((Input!$H$169+Input!$H$135)*$H$7)/A27taxstdlife))</f>
        <v>0</v>
      </c>
      <c r="AV821" s="164">
        <f>IF(A27taxstdlife="n/a","n/a",IF(AV$3&gt;(A27taxstdlife+$E821),((Input!$H$169+Input!$H$135)*$H$7)-SUM($H821:AU821),((Input!$H$169+Input!$H$135)*$H$7)/A27taxstdlife))</f>
        <v>0</v>
      </c>
      <c r="AW821" s="164">
        <f>IF(A27taxstdlife="n/a","n/a",IF(AW$3&gt;(A27taxstdlife+$E821),((Input!$H$169+Input!$H$135)*$H$7)-SUM($H821:AV821),((Input!$H$169+Input!$H$135)*$H$7)/A27taxstdlife))</f>
        <v>0</v>
      </c>
      <c r="AX821" s="164">
        <f>IF(A27taxstdlife="n/a","n/a",IF(AX$3&gt;(A27taxstdlife+$E821),((Input!$H$169+Input!$H$135)*$H$7)-SUM($H821:AW821),((Input!$H$169+Input!$H$135)*$H$7)/A27taxstdlife))</f>
        <v>0</v>
      </c>
      <c r="AY821" s="164">
        <f>IF(A27taxstdlife="n/a","n/a",IF(AY$3&gt;(A27taxstdlife+$E821),((Input!$H$169+Input!$H$135)*$H$7)-SUM($H821:AX821),((Input!$H$169+Input!$H$135)*$H$7)/A27taxstdlife))</f>
        <v>0</v>
      </c>
      <c r="AZ821" s="164">
        <f>IF(A27taxstdlife="n/a","n/a",IF(AZ$3&gt;(A27taxstdlife+$E821),((Input!$H$169+Input!$H$135)*$H$7)-SUM($H821:AY821),((Input!$H$169+Input!$H$135)*$H$7)/A27taxstdlife))</f>
        <v>0</v>
      </c>
      <c r="BA821" s="164">
        <f>IF(A27taxstdlife="n/a","n/a",IF(BA$3&gt;(A27taxstdlife+$E821),((Input!$H$169+Input!$H$135)*$H$7)-SUM($H821:AZ821),((Input!$H$169+Input!$H$135)*$H$7)/A27taxstdlife))</f>
        <v>0</v>
      </c>
      <c r="BB821" s="164">
        <f>IF(A27taxstdlife="n/a","n/a",IF(BB$3&gt;(A27taxstdlife+$E821),((Input!$H$169+Input!$H$135)*$H$7)-SUM($H821:BA821),((Input!$H$169+Input!$H$135)*$H$7)/A27taxstdlife))</f>
        <v>0</v>
      </c>
      <c r="BC821" s="164">
        <f>IF(A27taxstdlife="n/a","n/a",IF(BC$3&gt;(A27taxstdlife+$E821),((Input!$H$169+Input!$H$135)*$H$7)-SUM($H821:BB821),((Input!$H$169+Input!$H$135)*$H$7)/A27taxstdlife))</f>
        <v>0</v>
      </c>
      <c r="BD821" s="164">
        <f>IF(A27taxstdlife="n/a","n/a",IF(BD$3&gt;(A27taxstdlife+$E821),((Input!$H$169+Input!$H$135)*$H$7)-SUM($H821:BC821),((Input!$H$169+Input!$H$135)*$H$7)/A27taxstdlife))</f>
        <v>0</v>
      </c>
      <c r="BE821" s="164">
        <f>IF(A27taxstdlife="n/a","n/a",IF(BE$3&gt;(A27taxstdlife+$E821),((Input!$H$169+Input!$H$135)*$H$7)-SUM($H821:BD821),((Input!$H$169+Input!$H$135)*$H$7)/A27taxstdlife))</f>
        <v>0</v>
      </c>
      <c r="BF821" s="164">
        <f>IF(A27taxstdlife="n/a","n/a",IF(BF$3&gt;(A27taxstdlife+$E821),((Input!$H$169+Input!$H$135)*$H$7)-SUM($H821:BE821),((Input!$H$169+Input!$H$135)*$H$7)/A27taxstdlife))</f>
        <v>0</v>
      </c>
      <c r="BG821" s="164">
        <f>IF(A27taxstdlife="n/a","n/a",IF(BG$3&gt;(A27taxstdlife+$E821),((Input!$H$169+Input!$H$135)*$H$7)-SUM($H821:BF821),((Input!$H$169+Input!$H$135)*$H$7)/A27taxstdlife))</f>
        <v>0</v>
      </c>
      <c r="BH821" s="164">
        <f>IF(A27taxstdlife="n/a","n/a",IF(BH$3&gt;(A27taxstdlife+$E821),((Input!$H$169+Input!$H$135)*$H$7)-SUM($H821:BG821),((Input!$H$169+Input!$H$135)*$H$7)/A27taxstdlife))</f>
        <v>0</v>
      </c>
      <c r="BI821" s="164">
        <f>IF(A27taxstdlife="n/a","n/a",IF(BI$3&gt;(A27taxstdlife+$E821),((Input!$H$169+Input!$H$135)*$H$7)-SUM($H821:BH821),((Input!$H$169+Input!$H$135)*$H$7)/A27taxstdlife))</f>
        <v>0</v>
      </c>
      <c r="BJ821" s="18"/>
      <c r="BK821" s="18"/>
      <c r="BL821"/>
      <c r="BM821"/>
      <c r="BN821"/>
      <c r="BO821"/>
      <c r="BP821"/>
      <c r="BQ821"/>
      <c r="BR821"/>
      <c r="BS821"/>
      <c r="BT821"/>
      <c r="BU821"/>
      <c r="BV821"/>
      <c r="BW821"/>
      <c r="BX821"/>
      <c r="BY821"/>
      <c r="BZ821"/>
      <c r="CA821"/>
      <c r="CB821"/>
      <c r="CC821"/>
      <c r="CD821"/>
      <c r="CE821"/>
      <c r="CF821"/>
      <c r="CG821"/>
      <c r="CH821"/>
      <c r="CI821"/>
      <c r="CJ821"/>
      <c r="CK821"/>
      <c r="CL821"/>
      <c r="CM821"/>
      <c r="CN821"/>
      <c r="CO821"/>
      <c r="CP821"/>
      <c r="CQ821"/>
      <c r="CR821"/>
      <c r="CS821"/>
      <c r="CT821"/>
      <c r="CU821"/>
      <c r="CV821"/>
      <c r="CW821"/>
      <c r="CX821"/>
      <c r="CY821"/>
      <c r="CZ821"/>
      <c r="DA821"/>
      <c r="DB821"/>
      <c r="DC821"/>
      <c r="DD821"/>
      <c r="DE821"/>
      <c r="DF821"/>
      <c r="DG821"/>
      <c r="DH821"/>
      <c r="DI821"/>
      <c r="DJ821"/>
      <c r="DK821"/>
      <c r="DL821"/>
      <c r="DM821"/>
      <c r="DN821"/>
      <c r="DO821"/>
      <c r="DP821"/>
      <c r="DQ821"/>
      <c r="DR821"/>
      <c r="DS821"/>
      <c r="DT821"/>
      <c r="DU821"/>
      <c r="DV821"/>
      <c r="DW821"/>
      <c r="DX821"/>
      <c r="DY821"/>
      <c r="DZ821"/>
      <c r="EA821"/>
      <c r="EB821"/>
      <c r="EC821"/>
      <c r="ED821"/>
      <c r="EE821"/>
      <c r="EF821"/>
      <c r="EG821"/>
      <c r="EH821"/>
      <c r="EI821"/>
      <c r="EJ821"/>
      <c r="EK821"/>
      <c r="EL821"/>
      <c r="EM821"/>
      <c r="EN821"/>
      <c r="EO821"/>
      <c r="EP821"/>
      <c r="EQ821"/>
      <c r="ER821"/>
      <c r="ES821"/>
      <c r="ET821"/>
      <c r="EU821"/>
      <c r="EV821"/>
      <c r="EW821"/>
      <c r="EX821"/>
      <c r="EY821"/>
      <c r="EZ821"/>
      <c r="FA821"/>
      <c r="FB821"/>
      <c r="FC821"/>
      <c r="FD821"/>
      <c r="FE821"/>
      <c r="FF821"/>
      <c r="FG821"/>
      <c r="FH821"/>
      <c r="FI821"/>
      <c r="FJ821"/>
      <c r="FK821"/>
      <c r="FL821"/>
      <c r="FM821"/>
      <c r="FN821"/>
      <c r="FO821"/>
      <c r="FP821"/>
      <c r="FQ821"/>
      <c r="FR821"/>
      <c r="FS821"/>
      <c r="FT821"/>
      <c r="FU821"/>
      <c r="FV821"/>
      <c r="FW821"/>
      <c r="FX821"/>
      <c r="FY821"/>
      <c r="FZ821"/>
      <c r="GA821"/>
      <c r="GB821"/>
      <c r="GC821"/>
      <c r="GD821"/>
      <c r="GE821"/>
      <c r="GF821"/>
      <c r="GG821"/>
      <c r="GH821"/>
      <c r="GI821"/>
      <c r="GJ821"/>
      <c r="GK821"/>
      <c r="GL821"/>
      <c r="GM821"/>
      <c r="GN821"/>
      <c r="GO821"/>
      <c r="GP821"/>
      <c r="GQ821"/>
      <c r="GR821"/>
      <c r="GS821"/>
      <c r="GT821"/>
      <c r="GU821"/>
      <c r="GV821"/>
      <c r="GW821"/>
      <c r="GX821"/>
      <c r="GY821"/>
      <c r="GZ821"/>
      <c r="HA821"/>
      <c r="HB821"/>
      <c r="HC821"/>
      <c r="HD821"/>
      <c r="HE821"/>
      <c r="HF821"/>
      <c r="HG821"/>
      <c r="HH821"/>
      <c r="HI821"/>
      <c r="HJ821"/>
      <c r="HK821"/>
      <c r="HL821"/>
      <c r="HM821"/>
      <c r="HN821"/>
      <c r="HO821"/>
      <c r="HP821"/>
      <c r="HQ821"/>
      <c r="HR821"/>
      <c r="HS821"/>
      <c r="HT821"/>
      <c r="HU821"/>
      <c r="HV821"/>
      <c r="HW821"/>
      <c r="HX821"/>
      <c r="HY821"/>
      <c r="HZ821"/>
      <c r="IA821"/>
      <c r="IB821"/>
      <c r="IC821"/>
      <c r="ID821"/>
      <c r="IE821"/>
      <c r="IF821"/>
      <c r="IG821"/>
      <c r="IH821"/>
      <c r="II821"/>
      <c r="IJ821"/>
      <c r="IK821"/>
      <c r="IL821"/>
      <c r="IM821"/>
      <c r="IN821"/>
      <c r="IO821"/>
      <c r="IP821"/>
      <c r="IQ821"/>
      <c r="IR821"/>
      <c r="IS821"/>
      <c r="IT821"/>
      <c r="IU821"/>
      <c r="IV821"/>
    </row>
    <row r="822" spans="1:256" s="5" customFormat="1" hidden="1" outlineLevel="2" x14ac:dyDescent="0.2">
      <c r="A822" s="18"/>
      <c r="B822" s="18"/>
      <c r="C822" s="36"/>
      <c r="D822" s="485"/>
      <c r="E822" s="283">
        <v>3</v>
      </c>
      <c r="F822" s="38"/>
      <c r="G822" s="306"/>
      <c r="H822" s="308"/>
      <c r="I822" s="307"/>
      <c r="J822" s="164">
        <f>IF(A27taxstdlife="n/a","n/a",IF(J$3&gt;(A27taxstdlife+$E822),((Input!$I$169+Input!$I$135)*$I$7)-SUM($I822:I822),((Input!$I$169+Input!$I$135)*$I$7)/A27taxstdlife))</f>
        <v>0</v>
      </c>
      <c r="K822" s="164">
        <f>IF(A27taxstdlife="n/a","n/a",IF(K$3&gt;(A27taxstdlife+$E822),((Input!$I$169+Input!$I$135)*$I$7)-SUM($I822:J822),((Input!$I$169+Input!$I$135)*$I$7)/A27taxstdlife))</f>
        <v>0</v>
      </c>
      <c r="L822" s="164">
        <f>IF(A27taxstdlife="n/a","n/a",IF(L$3&gt;(A27taxstdlife+$E822),((Input!$I$169+Input!$I$135)*$I$7)-SUM($I822:K822),((Input!$I$169+Input!$I$135)*$I$7)/A27taxstdlife))</f>
        <v>0</v>
      </c>
      <c r="M822" s="164">
        <f>IF(A27taxstdlife="n/a","n/a",IF(M$3&gt;(A27taxstdlife+$E822),((Input!$I$169+Input!$I$135)*$I$7)-SUM($I822:L822),((Input!$I$169+Input!$I$135)*$I$7)/A27taxstdlife))</f>
        <v>0</v>
      </c>
      <c r="N822" s="164">
        <f>IF(A27taxstdlife="n/a","n/a",IF(N$3&gt;(A27taxstdlife+$E822),((Input!$I$169+Input!$I$135)*$I$7)-SUM($I822:M822),((Input!$I$169+Input!$I$135)*$I$7)/A27taxstdlife))</f>
        <v>0</v>
      </c>
      <c r="O822" s="164">
        <f>IF(A27taxstdlife="n/a","n/a",IF(O$3&gt;(A27taxstdlife+$E822),((Input!$I$169+Input!$I$135)*$I$7)-SUM($I822:N822),((Input!$I$169+Input!$I$135)*$I$7)/A27taxstdlife))</f>
        <v>0</v>
      </c>
      <c r="P822" s="164">
        <f>IF(A27taxstdlife="n/a","n/a",IF(P$3&gt;(A27taxstdlife+$E822),((Input!$I$169+Input!$I$135)*$I$7)-SUM($I822:O822),((Input!$I$169+Input!$I$135)*$I$7)/A27taxstdlife))</f>
        <v>0</v>
      </c>
      <c r="Q822" s="164">
        <f>IF(A27taxstdlife="n/a","n/a",IF(Q$3&gt;(A27taxstdlife+$E822),((Input!$I$169+Input!$I$135)*$I$7)-SUM($I822:P822),((Input!$I$169+Input!$I$135)*$I$7)/A27taxstdlife))</f>
        <v>0</v>
      </c>
      <c r="R822" s="164">
        <f>IF(A27taxstdlife="n/a","n/a",IF(R$3&gt;(A27taxstdlife+$E822),((Input!$I$169+Input!$I$135)*$I$7)-SUM($I822:Q822),((Input!$I$169+Input!$I$135)*$I$7)/A27taxstdlife))</f>
        <v>0</v>
      </c>
      <c r="S822" s="164">
        <f>IF(A27taxstdlife="n/a","n/a",IF(S$3&gt;(A27taxstdlife+$E822),((Input!$I$169+Input!$I$135)*$I$7)-SUM($I822:R822),((Input!$I$169+Input!$I$135)*$I$7)/A27taxstdlife))</f>
        <v>0</v>
      </c>
      <c r="T822" s="164">
        <f>IF(A27taxstdlife="n/a","n/a",IF(T$3&gt;(A27taxstdlife+$E822),((Input!$I$169+Input!$I$135)*$I$7)-SUM($I822:S822),((Input!$I$169+Input!$I$135)*$I$7)/A27taxstdlife))</f>
        <v>0</v>
      </c>
      <c r="U822" s="164">
        <f>IF(A27taxstdlife="n/a","n/a",IF(U$3&gt;(A27taxstdlife+$E822),((Input!$I$169+Input!$I$135)*$I$7)-SUM($I822:T822),((Input!$I$169+Input!$I$135)*$I$7)/A27taxstdlife))</f>
        <v>0</v>
      </c>
      <c r="V822" s="164">
        <f>IF(A27taxstdlife="n/a","n/a",IF(V$3&gt;(A27taxstdlife+$E822),((Input!$I$169+Input!$I$135)*$I$7)-SUM($I822:U822),((Input!$I$169+Input!$I$135)*$I$7)/A27taxstdlife))</f>
        <v>0</v>
      </c>
      <c r="W822" s="164">
        <f>IF(A27taxstdlife="n/a","n/a",IF(W$3&gt;(A27taxstdlife+$E822),((Input!$I$169+Input!$I$135)*$I$7)-SUM($I822:V822),((Input!$I$169+Input!$I$135)*$I$7)/A27taxstdlife))</f>
        <v>0</v>
      </c>
      <c r="X822" s="164">
        <f>IF(A27taxstdlife="n/a","n/a",IF(X$3&gt;(A27taxstdlife+$E822),((Input!$I$169+Input!$I$135)*$I$7)-SUM($I822:W822),((Input!$I$169+Input!$I$135)*$I$7)/A27taxstdlife))</f>
        <v>0</v>
      </c>
      <c r="Y822" s="164">
        <f>IF(A27taxstdlife="n/a","n/a",IF(Y$3&gt;(A27taxstdlife+$E822),((Input!$I$169+Input!$I$135)*$I$7)-SUM($I822:X822),((Input!$I$169+Input!$I$135)*$I$7)/A27taxstdlife))</f>
        <v>0</v>
      </c>
      <c r="Z822" s="164">
        <f>IF(A27taxstdlife="n/a","n/a",IF(Z$3&gt;(A27taxstdlife+$E822),((Input!$I$169+Input!$I$135)*$I$7)-SUM($I822:Y822),((Input!$I$169+Input!$I$135)*$I$7)/A27taxstdlife))</f>
        <v>0</v>
      </c>
      <c r="AA822" s="164">
        <f>IF(A27taxstdlife="n/a","n/a",IF(AA$3&gt;(A27taxstdlife+$E822),((Input!$I$169+Input!$I$135)*$I$7)-SUM($I822:Z822),((Input!$I$169+Input!$I$135)*$I$7)/A27taxstdlife))</f>
        <v>0</v>
      </c>
      <c r="AB822" s="164">
        <f>IF(A27taxstdlife="n/a","n/a",IF(AB$3&gt;(A27taxstdlife+$E822),((Input!$I$169+Input!$I$135)*$I$7)-SUM($I822:AA822),((Input!$I$169+Input!$I$135)*$I$7)/A27taxstdlife))</f>
        <v>0</v>
      </c>
      <c r="AC822" s="164">
        <f>IF(A27taxstdlife="n/a","n/a",IF(AC$3&gt;(A27taxstdlife+$E822),((Input!$I$169+Input!$I$135)*$I$7)-SUM($I822:AB822),((Input!$I$169+Input!$I$135)*$I$7)/A27taxstdlife))</f>
        <v>0</v>
      </c>
      <c r="AD822" s="164">
        <f>IF(A27taxstdlife="n/a","n/a",IF(AD$3&gt;(A27taxstdlife+$E822),((Input!$I$169+Input!$I$135)*$I$7)-SUM($I822:AC822),((Input!$I$169+Input!$I$135)*$I$7)/A27taxstdlife))</f>
        <v>0</v>
      </c>
      <c r="AE822" s="164">
        <f>IF(A27taxstdlife="n/a","n/a",IF(AE$3&gt;(A27taxstdlife+$E822),((Input!$I$169+Input!$I$135)*$I$7)-SUM($I822:AD822),((Input!$I$169+Input!$I$135)*$I$7)/A27taxstdlife))</f>
        <v>0</v>
      </c>
      <c r="AF822" s="164">
        <f>IF(A27taxstdlife="n/a","n/a",IF(AF$3&gt;(A27taxstdlife+$E822),((Input!$I$169+Input!$I$135)*$I$7)-SUM($I822:AE822),((Input!$I$169+Input!$I$135)*$I$7)/A27taxstdlife))</f>
        <v>0</v>
      </c>
      <c r="AG822" s="164">
        <f>IF(A27taxstdlife="n/a","n/a",IF(AG$3&gt;(A27taxstdlife+$E822),((Input!$I$169+Input!$I$135)*$I$7)-SUM($I822:AF822),((Input!$I$169+Input!$I$135)*$I$7)/A27taxstdlife))</f>
        <v>0</v>
      </c>
      <c r="AH822" s="164">
        <f>IF(A27taxstdlife="n/a","n/a",IF(AH$3&gt;(A27taxstdlife+$E822),((Input!$I$169+Input!$I$135)*$I$7)-SUM($I822:AG822),((Input!$I$169+Input!$I$135)*$I$7)/A27taxstdlife))</f>
        <v>0</v>
      </c>
      <c r="AI822" s="164">
        <f>IF(A27taxstdlife="n/a","n/a",IF(AI$3&gt;(A27taxstdlife+$E822),((Input!$I$169+Input!$I$135)*$I$7)-SUM($I822:AH822),((Input!$I$169+Input!$I$135)*$I$7)/A27taxstdlife))</f>
        <v>0</v>
      </c>
      <c r="AJ822" s="164">
        <f>IF(A27taxstdlife="n/a","n/a",IF(AJ$3&gt;(A27taxstdlife+$E822),((Input!$I$169+Input!$I$135)*$I$7)-SUM($I822:AI822),((Input!$I$169+Input!$I$135)*$I$7)/A27taxstdlife))</f>
        <v>0</v>
      </c>
      <c r="AK822" s="164">
        <f>IF(A27taxstdlife="n/a","n/a",IF(AK$3&gt;(A27taxstdlife+$E822),((Input!$I$169+Input!$I$135)*$I$7)-SUM($I822:AJ822),((Input!$I$169+Input!$I$135)*$I$7)/A27taxstdlife))</f>
        <v>0</v>
      </c>
      <c r="AL822" s="164">
        <f>IF(A27taxstdlife="n/a","n/a",IF(AL$3&gt;(A27taxstdlife+$E822),((Input!$I$169+Input!$I$135)*$I$7)-SUM($I822:AK822),((Input!$I$169+Input!$I$135)*$I$7)/A27taxstdlife))</f>
        <v>0</v>
      </c>
      <c r="AM822" s="164">
        <f>IF(A27taxstdlife="n/a","n/a",IF(AM$3&gt;(A27taxstdlife+$E822),((Input!$I$169+Input!$I$135)*$I$7)-SUM($I822:AL822),((Input!$I$169+Input!$I$135)*$I$7)/A27taxstdlife))</f>
        <v>0</v>
      </c>
      <c r="AN822" s="164">
        <f>IF(A27taxstdlife="n/a","n/a",IF(AN$3&gt;(A27taxstdlife+$E822),((Input!$I$169+Input!$I$135)*$I$7)-SUM($I822:AM822),((Input!$I$169+Input!$I$135)*$I$7)/A27taxstdlife))</f>
        <v>0</v>
      </c>
      <c r="AO822" s="164">
        <f>IF(A27taxstdlife="n/a","n/a",IF(AO$3&gt;(A27taxstdlife+$E822),((Input!$I$169+Input!$I$135)*$I$7)-SUM($I822:AN822),((Input!$I$169+Input!$I$135)*$I$7)/A27taxstdlife))</f>
        <v>0</v>
      </c>
      <c r="AP822" s="164">
        <f>IF(A27taxstdlife="n/a","n/a",IF(AP$3&gt;(A27taxstdlife+$E822),((Input!$I$169+Input!$I$135)*$I$7)-SUM($I822:AO822),((Input!$I$169+Input!$I$135)*$I$7)/A27taxstdlife))</f>
        <v>0</v>
      </c>
      <c r="AQ822" s="164">
        <f>IF(A27taxstdlife="n/a","n/a",IF(AQ$3&gt;(A27taxstdlife+$E822),((Input!$I$169+Input!$I$135)*$I$7)-SUM($I822:AP822),((Input!$I$169+Input!$I$135)*$I$7)/A27taxstdlife))</f>
        <v>0</v>
      </c>
      <c r="AR822" s="164">
        <f>IF(A27taxstdlife="n/a","n/a",IF(AR$3&gt;(A27taxstdlife+$E822),((Input!$I$169+Input!$I$135)*$I$7)-SUM($I822:AQ822),((Input!$I$169+Input!$I$135)*$I$7)/A27taxstdlife))</f>
        <v>0</v>
      </c>
      <c r="AS822" s="164">
        <f>IF(A27taxstdlife="n/a","n/a",IF(AS$3&gt;(A27taxstdlife+$E822),((Input!$I$169+Input!$I$135)*$I$7)-SUM($I822:AR822),((Input!$I$169+Input!$I$135)*$I$7)/A27taxstdlife))</f>
        <v>0</v>
      </c>
      <c r="AT822" s="164">
        <f>IF(A27taxstdlife="n/a","n/a",IF(AT$3&gt;(A27taxstdlife+$E822),((Input!$I$169+Input!$I$135)*$I$7)-SUM($I822:AS822),((Input!$I$169+Input!$I$135)*$I$7)/A27taxstdlife))</f>
        <v>0</v>
      </c>
      <c r="AU822" s="164">
        <f>IF(A27taxstdlife="n/a","n/a",IF(AU$3&gt;(A27taxstdlife+$E822),((Input!$I$169+Input!$I$135)*$I$7)-SUM($I822:AT822),((Input!$I$169+Input!$I$135)*$I$7)/A27taxstdlife))</f>
        <v>0</v>
      </c>
      <c r="AV822" s="164">
        <f>IF(A27taxstdlife="n/a","n/a",IF(AV$3&gt;(A27taxstdlife+$E822),((Input!$I$169+Input!$I$135)*$I$7)-SUM($I822:AU822),((Input!$I$169+Input!$I$135)*$I$7)/A27taxstdlife))</f>
        <v>0</v>
      </c>
      <c r="AW822" s="164">
        <f>IF(A27taxstdlife="n/a","n/a",IF(AW$3&gt;(A27taxstdlife+$E822),((Input!$I$169+Input!$I$135)*$I$7)-SUM($I822:AV822),((Input!$I$169+Input!$I$135)*$I$7)/A27taxstdlife))</f>
        <v>0</v>
      </c>
      <c r="AX822" s="164">
        <f>IF(A27taxstdlife="n/a","n/a",IF(AX$3&gt;(A27taxstdlife+$E822),((Input!$I$169+Input!$I$135)*$I$7)-SUM($I822:AW822),((Input!$I$169+Input!$I$135)*$I$7)/A27taxstdlife))</f>
        <v>0</v>
      </c>
      <c r="AY822" s="164">
        <f>IF(A27taxstdlife="n/a","n/a",IF(AY$3&gt;(A27taxstdlife+$E822),((Input!$I$169+Input!$I$135)*$I$7)-SUM($I822:AX822),((Input!$I$169+Input!$I$135)*$I$7)/A27taxstdlife))</f>
        <v>0</v>
      </c>
      <c r="AZ822" s="164">
        <f>IF(A27taxstdlife="n/a","n/a",IF(AZ$3&gt;(A27taxstdlife+$E822),((Input!$I$169+Input!$I$135)*$I$7)-SUM($I822:AY822),((Input!$I$169+Input!$I$135)*$I$7)/A27taxstdlife))</f>
        <v>0</v>
      </c>
      <c r="BA822" s="164">
        <f>IF(A27taxstdlife="n/a","n/a",IF(BA$3&gt;(A27taxstdlife+$E822),((Input!$I$169+Input!$I$135)*$I$7)-SUM($I822:AZ822),((Input!$I$169+Input!$I$135)*$I$7)/A27taxstdlife))</f>
        <v>0</v>
      </c>
      <c r="BB822" s="164">
        <f>IF(A27taxstdlife="n/a","n/a",IF(BB$3&gt;(A27taxstdlife+$E822),((Input!$I$169+Input!$I$135)*$I$7)-SUM($I822:BA822),((Input!$I$169+Input!$I$135)*$I$7)/A27taxstdlife))</f>
        <v>0</v>
      </c>
      <c r="BC822" s="164">
        <f>IF(A27taxstdlife="n/a","n/a",IF(BC$3&gt;(A27taxstdlife+$E822),((Input!$I$169+Input!$I$135)*$I$7)-SUM($I822:BB822),((Input!$I$169+Input!$I$135)*$I$7)/A27taxstdlife))</f>
        <v>0</v>
      </c>
      <c r="BD822" s="164">
        <f>IF(A27taxstdlife="n/a","n/a",IF(BD$3&gt;(A27taxstdlife+$E822),((Input!$I$169+Input!$I$135)*$I$7)-SUM($I822:BC822),((Input!$I$169+Input!$I$135)*$I$7)/A27taxstdlife))</f>
        <v>0</v>
      </c>
      <c r="BE822" s="164">
        <f>IF(A27taxstdlife="n/a","n/a",IF(BE$3&gt;(A27taxstdlife+$E822),((Input!$I$169+Input!$I$135)*$I$7)-SUM($I822:BD822),((Input!$I$169+Input!$I$135)*$I$7)/A27taxstdlife))</f>
        <v>0</v>
      </c>
      <c r="BF822" s="164">
        <f>IF(A27taxstdlife="n/a","n/a",IF(BF$3&gt;(A27taxstdlife+$E822),((Input!$I$169+Input!$I$135)*$I$7)-SUM($I822:BE822),((Input!$I$169+Input!$I$135)*$I$7)/A27taxstdlife))</f>
        <v>0</v>
      </c>
      <c r="BG822" s="164">
        <f>IF(A27taxstdlife="n/a","n/a",IF(BG$3&gt;(A27taxstdlife+$E822),((Input!$I$169+Input!$I$135)*$I$7)-SUM($I822:BF822),((Input!$I$169+Input!$I$135)*$I$7)/A27taxstdlife))</f>
        <v>0</v>
      </c>
      <c r="BH822" s="164">
        <f>IF(A27taxstdlife="n/a","n/a",IF(BH$3&gt;(A27taxstdlife+$E822),((Input!$I$169+Input!$I$135)*$I$7)-SUM($I822:BG822),((Input!$I$169+Input!$I$135)*$I$7)/A27taxstdlife))</f>
        <v>0</v>
      </c>
      <c r="BI822" s="164">
        <f>IF(A27taxstdlife="n/a","n/a",IF(BI$3&gt;(A27taxstdlife+$E822),((Input!$I$169+Input!$I$135)*$I$7)-SUM($I822:BH822),((Input!$I$169+Input!$I$135)*$I$7)/A27taxstdlife))</f>
        <v>0</v>
      </c>
      <c r="BJ822" s="164"/>
      <c r="BK822" s="18"/>
      <c r="BL822"/>
      <c r="BM822"/>
      <c r="BN822"/>
      <c r="BO822"/>
      <c r="BP822"/>
      <c r="BQ822"/>
      <c r="BR822"/>
      <c r="BS822"/>
      <c r="BT822"/>
      <c r="BU822"/>
      <c r="BV822"/>
      <c r="BW822"/>
      <c r="BX822"/>
      <c r="BY822"/>
      <c r="BZ822"/>
      <c r="CA822"/>
      <c r="CB822"/>
      <c r="CC822"/>
      <c r="CD822"/>
      <c r="CE822"/>
      <c r="CF822"/>
      <c r="CG822"/>
      <c r="CH822"/>
      <c r="CI822"/>
      <c r="CJ822"/>
      <c r="CK822"/>
      <c r="CL822"/>
      <c r="CM822"/>
      <c r="CN822"/>
      <c r="CO822"/>
      <c r="CP822"/>
      <c r="CQ822"/>
      <c r="CR822"/>
      <c r="CS822"/>
      <c r="CT822"/>
      <c r="CU822"/>
      <c r="CV822"/>
      <c r="CW822"/>
      <c r="CX822"/>
      <c r="CY822"/>
      <c r="CZ822"/>
      <c r="DA822"/>
      <c r="DB822"/>
      <c r="DC822"/>
      <c r="DD822"/>
      <c r="DE822"/>
      <c r="DF822"/>
      <c r="DG822"/>
      <c r="DH822"/>
      <c r="DI822"/>
      <c r="DJ822"/>
      <c r="DK822"/>
      <c r="DL822"/>
      <c r="DM822"/>
      <c r="DN822"/>
      <c r="DO822"/>
      <c r="DP822"/>
      <c r="DQ822"/>
      <c r="DR822"/>
      <c r="DS822"/>
      <c r="DT822"/>
      <c r="DU822"/>
      <c r="DV822"/>
      <c r="DW822"/>
      <c r="DX822"/>
      <c r="DY822"/>
      <c r="DZ822"/>
      <c r="EA822"/>
      <c r="EB822"/>
      <c r="EC822"/>
      <c r="ED822"/>
      <c r="EE822"/>
      <c r="EF822"/>
      <c r="EG822"/>
      <c r="EH822"/>
      <c r="EI822"/>
      <c r="EJ822"/>
      <c r="EK822"/>
      <c r="EL822"/>
      <c r="EM822"/>
      <c r="EN822"/>
      <c r="EO822"/>
      <c r="EP822"/>
      <c r="EQ822"/>
      <c r="ER822"/>
      <c r="ES822"/>
      <c r="ET822"/>
      <c r="EU822"/>
      <c r="EV822"/>
      <c r="EW822"/>
      <c r="EX822"/>
      <c r="EY822"/>
      <c r="EZ822"/>
      <c r="FA822"/>
      <c r="FB822"/>
      <c r="FC822"/>
      <c r="FD822"/>
      <c r="FE822"/>
      <c r="FF822"/>
      <c r="FG822"/>
      <c r="FH822"/>
      <c r="FI822"/>
      <c r="FJ822"/>
      <c r="FK822"/>
      <c r="FL822"/>
      <c r="FM822"/>
      <c r="FN822"/>
      <c r="FO822"/>
      <c r="FP822"/>
      <c r="FQ822"/>
      <c r="FR822"/>
      <c r="FS822"/>
      <c r="FT822"/>
      <c r="FU822"/>
      <c r="FV822"/>
      <c r="FW822"/>
      <c r="FX822"/>
      <c r="FY822"/>
      <c r="FZ822"/>
      <c r="GA822"/>
      <c r="GB822"/>
      <c r="GC822"/>
      <c r="GD822"/>
      <c r="GE822"/>
      <c r="GF822"/>
      <c r="GG822"/>
      <c r="GH822"/>
      <c r="GI822"/>
      <c r="GJ822"/>
      <c r="GK822"/>
      <c r="GL822"/>
      <c r="GM822"/>
      <c r="GN822"/>
      <c r="GO822"/>
      <c r="GP822"/>
      <c r="GQ822"/>
      <c r="GR822"/>
      <c r="GS822"/>
      <c r="GT822"/>
      <c r="GU822"/>
      <c r="GV822"/>
      <c r="GW822"/>
      <c r="GX822"/>
      <c r="GY822"/>
      <c r="GZ822"/>
      <c r="HA822"/>
      <c r="HB822"/>
      <c r="HC822"/>
      <c r="HD822"/>
      <c r="HE822"/>
      <c r="HF822"/>
      <c r="HG822"/>
      <c r="HH822"/>
      <c r="HI822"/>
      <c r="HJ822"/>
      <c r="HK822"/>
      <c r="HL822"/>
      <c r="HM822"/>
      <c r="HN822"/>
      <c r="HO822"/>
      <c r="HP822"/>
      <c r="HQ822"/>
      <c r="HR822"/>
      <c r="HS822"/>
      <c r="HT822"/>
      <c r="HU822"/>
      <c r="HV822"/>
      <c r="HW822"/>
      <c r="HX822"/>
      <c r="HY822"/>
      <c r="HZ822"/>
      <c r="IA822"/>
      <c r="IB822"/>
      <c r="IC822"/>
      <c r="ID822"/>
      <c r="IE822"/>
      <c r="IF822"/>
      <c r="IG822"/>
      <c r="IH822"/>
      <c r="II822"/>
      <c r="IJ822"/>
      <c r="IK822"/>
      <c r="IL822"/>
      <c r="IM822"/>
      <c r="IN822"/>
      <c r="IO822"/>
      <c r="IP822"/>
      <c r="IQ822"/>
      <c r="IR822"/>
      <c r="IS822"/>
      <c r="IT822"/>
      <c r="IU822"/>
      <c r="IV822"/>
    </row>
    <row r="823" spans="1:256" s="5" customFormat="1" hidden="1" outlineLevel="2" x14ac:dyDescent="0.2">
      <c r="A823" s="18"/>
      <c r="B823" s="18"/>
      <c r="C823" s="36"/>
      <c r="D823" s="485"/>
      <c r="E823" s="283">
        <v>4</v>
      </c>
      <c r="F823" s="38"/>
      <c r="G823" s="306"/>
      <c r="H823" s="308"/>
      <c r="I823" s="308"/>
      <c r="J823" s="307"/>
      <c r="K823" s="164">
        <f>IF(A27taxstdlife="n/a","n/a",IF(K$3&gt;(A27taxstdlife+$E823),((Input!$J$169+Input!$J$135)*$J$7)-SUM($J823:J823),((Input!$J$169+Input!$J$135)*$J$7)/A27taxstdlife))</f>
        <v>0</v>
      </c>
      <c r="L823" s="164">
        <f>IF(A27taxstdlife="n/a","n/a",IF(L$3&gt;(A27taxstdlife+$E823),((Input!$J$169+Input!$J$135)*$J$7)-SUM($J823:K823),((Input!$J$169+Input!$J$135)*$J$7)/A27taxstdlife))</f>
        <v>0</v>
      </c>
      <c r="M823" s="164">
        <f>IF(A27taxstdlife="n/a","n/a",IF(M$3&gt;(A27taxstdlife+$E823),((Input!$J$169+Input!$J$135)*$J$7)-SUM($J823:L823),((Input!$J$169+Input!$J$135)*$J$7)/A27taxstdlife))</f>
        <v>0</v>
      </c>
      <c r="N823" s="164">
        <f>IF(A27taxstdlife="n/a","n/a",IF(N$3&gt;(A27taxstdlife+$E823),((Input!$J$169+Input!$J$135)*$J$7)-SUM($J823:M823),((Input!$J$169+Input!$J$135)*$J$7)/A27taxstdlife))</f>
        <v>0</v>
      </c>
      <c r="O823" s="164">
        <f>IF(A27taxstdlife="n/a","n/a",IF(O$3&gt;(A27taxstdlife+$E823),((Input!$J$169+Input!$J$135)*$J$7)-SUM($J823:N823),((Input!$J$169+Input!$J$135)*$J$7)/A27taxstdlife))</f>
        <v>0</v>
      </c>
      <c r="P823" s="164">
        <f>IF(A27taxstdlife="n/a","n/a",IF(P$3&gt;(A27taxstdlife+$E823),((Input!$J$169+Input!$J$135)*$J$7)-SUM($J823:O823),((Input!$J$169+Input!$J$135)*$J$7)/A27taxstdlife))</f>
        <v>0</v>
      </c>
      <c r="Q823" s="164">
        <f>IF(A27taxstdlife="n/a","n/a",IF(Q$3&gt;(A27taxstdlife+$E823),((Input!$J$169+Input!$J$135)*$J$7)-SUM($J823:P823),((Input!$J$169+Input!$J$135)*$J$7)/A27taxstdlife))</f>
        <v>0</v>
      </c>
      <c r="R823" s="164">
        <f>IF(A27taxstdlife="n/a","n/a",IF(R$3&gt;(A27taxstdlife+$E823),((Input!$J$169+Input!$J$135)*$J$7)-SUM($J823:Q823),((Input!$J$169+Input!$J$135)*$J$7)/A27taxstdlife))</f>
        <v>0</v>
      </c>
      <c r="S823" s="164">
        <f>IF(A27taxstdlife="n/a","n/a",IF(S$3&gt;(A27taxstdlife+$E823),((Input!$J$169+Input!$J$135)*$J$7)-SUM($J823:R823),((Input!$J$169+Input!$J$135)*$J$7)/A27taxstdlife))</f>
        <v>0</v>
      </c>
      <c r="T823" s="164">
        <f>IF(A27taxstdlife="n/a","n/a",IF(T$3&gt;(A27taxstdlife+$E823),((Input!$J$169+Input!$J$135)*$J$7)-SUM($J823:S823),((Input!$J$169+Input!$J$135)*$J$7)/A27taxstdlife))</f>
        <v>0</v>
      </c>
      <c r="U823" s="164">
        <f>IF(A27taxstdlife="n/a","n/a",IF(U$3&gt;(A27taxstdlife+$E823),((Input!$J$169+Input!$J$135)*$J$7)-SUM($J823:T823),((Input!$J$169+Input!$J$135)*$J$7)/A27taxstdlife))</f>
        <v>0</v>
      </c>
      <c r="V823" s="164">
        <f>IF(A27taxstdlife="n/a","n/a",IF(V$3&gt;(A27taxstdlife+$E823),((Input!$J$169+Input!$J$135)*$J$7)-SUM($J823:U823),((Input!$J$169+Input!$J$135)*$J$7)/A27taxstdlife))</f>
        <v>0</v>
      </c>
      <c r="W823" s="164">
        <f>IF(A27taxstdlife="n/a","n/a",IF(W$3&gt;(A27taxstdlife+$E823),((Input!$J$169+Input!$J$135)*$J$7)-SUM($J823:V823),((Input!$J$169+Input!$J$135)*$J$7)/A27taxstdlife))</f>
        <v>0</v>
      </c>
      <c r="X823" s="164">
        <f>IF(A27taxstdlife="n/a","n/a",IF(X$3&gt;(A27taxstdlife+$E823),((Input!$J$169+Input!$J$135)*$J$7)-SUM($J823:W823),((Input!$J$169+Input!$J$135)*$J$7)/A27taxstdlife))</f>
        <v>0</v>
      </c>
      <c r="Y823" s="164">
        <f>IF(A27taxstdlife="n/a","n/a",IF(Y$3&gt;(A27taxstdlife+$E823),((Input!$J$169+Input!$J$135)*$J$7)-SUM($J823:X823),((Input!$J$169+Input!$J$135)*$J$7)/A27taxstdlife))</f>
        <v>0</v>
      </c>
      <c r="Z823" s="164">
        <f>IF(A27taxstdlife="n/a","n/a",IF(Z$3&gt;(A27taxstdlife+$E823),((Input!$J$169+Input!$J$135)*$J$7)-SUM($J823:Y823),((Input!$J$169+Input!$J$135)*$J$7)/A27taxstdlife))</f>
        <v>0</v>
      </c>
      <c r="AA823" s="164">
        <f>IF(A27taxstdlife="n/a","n/a",IF(AA$3&gt;(A27taxstdlife+$E823),((Input!$J$169+Input!$J$135)*$J$7)-SUM($J823:Z823),((Input!$J$169+Input!$J$135)*$J$7)/A27taxstdlife))</f>
        <v>0</v>
      </c>
      <c r="AB823" s="164">
        <f>IF(A27taxstdlife="n/a","n/a",IF(AB$3&gt;(A27taxstdlife+$E823),((Input!$J$169+Input!$J$135)*$J$7)-SUM($J823:AA823),((Input!$J$169+Input!$J$135)*$J$7)/A27taxstdlife))</f>
        <v>0</v>
      </c>
      <c r="AC823" s="164">
        <f>IF(A27taxstdlife="n/a","n/a",IF(AC$3&gt;(A27taxstdlife+$E823),((Input!$J$169+Input!$J$135)*$J$7)-SUM($J823:AB823),((Input!$J$169+Input!$J$135)*$J$7)/A27taxstdlife))</f>
        <v>0</v>
      </c>
      <c r="AD823" s="164">
        <f>IF(A27taxstdlife="n/a","n/a",IF(AD$3&gt;(A27taxstdlife+$E823),((Input!$J$169+Input!$J$135)*$J$7)-SUM($J823:AC823),((Input!$J$169+Input!$J$135)*$J$7)/A27taxstdlife))</f>
        <v>0</v>
      </c>
      <c r="AE823" s="164">
        <f>IF(A27taxstdlife="n/a","n/a",IF(AE$3&gt;(A27taxstdlife+$E823),((Input!$J$169+Input!$J$135)*$J$7)-SUM($J823:AD823),((Input!$J$169+Input!$J$135)*$J$7)/A27taxstdlife))</f>
        <v>0</v>
      </c>
      <c r="AF823" s="164">
        <f>IF(A27taxstdlife="n/a","n/a",IF(AF$3&gt;(A27taxstdlife+$E823),((Input!$J$169+Input!$J$135)*$J$7)-SUM($J823:AE823),((Input!$J$169+Input!$J$135)*$J$7)/A27taxstdlife))</f>
        <v>0</v>
      </c>
      <c r="AG823" s="164">
        <f>IF(A27taxstdlife="n/a","n/a",IF(AG$3&gt;(A27taxstdlife+$E823),((Input!$J$169+Input!$J$135)*$J$7)-SUM($J823:AF823),((Input!$J$169+Input!$J$135)*$J$7)/A27taxstdlife))</f>
        <v>0</v>
      </c>
      <c r="AH823" s="164">
        <f>IF(A27taxstdlife="n/a","n/a",IF(AH$3&gt;(A27taxstdlife+$E823),((Input!$J$169+Input!$J$135)*$J$7)-SUM($J823:AG823),((Input!$J$169+Input!$J$135)*$J$7)/A27taxstdlife))</f>
        <v>0</v>
      </c>
      <c r="AI823" s="164">
        <f>IF(A27taxstdlife="n/a","n/a",IF(AI$3&gt;(A27taxstdlife+$E823),((Input!$J$169+Input!$J$135)*$J$7)-SUM($J823:AH823),((Input!$J$169+Input!$J$135)*$J$7)/A27taxstdlife))</f>
        <v>0</v>
      </c>
      <c r="AJ823" s="164">
        <f>IF(A27taxstdlife="n/a","n/a",IF(AJ$3&gt;(A27taxstdlife+$E823),((Input!$J$169+Input!$J$135)*$J$7)-SUM($J823:AI823),((Input!$J$169+Input!$J$135)*$J$7)/A27taxstdlife))</f>
        <v>0</v>
      </c>
      <c r="AK823" s="164">
        <f>IF(A27taxstdlife="n/a","n/a",IF(AK$3&gt;(A27taxstdlife+$E823),((Input!$J$169+Input!$J$135)*$J$7)-SUM($J823:AJ823),((Input!$J$169+Input!$J$135)*$J$7)/A27taxstdlife))</f>
        <v>0</v>
      </c>
      <c r="AL823" s="164">
        <f>IF(A27taxstdlife="n/a","n/a",IF(AL$3&gt;(A27taxstdlife+$E823),((Input!$J$169+Input!$J$135)*$J$7)-SUM($J823:AK823),((Input!$J$169+Input!$J$135)*$J$7)/A27taxstdlife))</f>
        <v>0</v>
      </c>
      <c r="AM823" s="164">
        <f>IF(A27taxstdlife="n/a","n/a",IF(AM$3&gt;(A27taxstdlife+$E823),((Input!$J$169+Input!$J$135)*$J$7)-SUM($J823:AL823),((Input!$J$169+Input!$J$135)*$J$7)/A27taxstdlife))</f>
        <v>0</v>
      </c>
      <c r="AN823" s="164">
        <f>IF(A27taxstdlife="n/a","n/a",IF(AN$3&gt;(A27taxstdlife+$E823),((Input!$J$169+Input!$J$135)*$J$7)-SUM($J823:AM823),((Input!$J$169+Input!$J$135)*$J$7)/A27taxstdlife))</f>
        <v>0</v>
      </c>
      <c r="AO823" s="164">
        <f>IF(A27taxstdlife="n/a","n/a",IF(AO$3&gt;(A27taxstdlife+$E823),((Input!$J$169+Input!$J$135)*$J$7)-SUM($J823:AN823),((Input!$J$169+Input!$J$135)*$J$7)/A27taxstdlife))</f>
        <v>0</v>
      </c>
      <c r="AP823" s="164">
        <f>IF(A27taxstdlife="n/a","n/a",IF(AP$3&gt;(A27taxstdlife+$E823),((Input!$J$169+Input!$J$135)*$J$7)-SUM($J823:AO823),((Input!$J$169+Input!$J$135)*$J$7)/A27taxstdlife))</f>
        <v>0</v>
      </c>
      <c r="AQ823" s="164">
        <f>IF(A27taxstdlife="n/a","n/a",IF(AQ$3&gt;(A27taxstdlife+$E823),((Input!$J$169+Input!$J$135)*$J$7)-SUM($J823:AP823),((Input!$J$169+Input!$J$135)*$J$7)/A27taxstdlife))</f>
        <v>0</v>
      </c>
      <c r="AR823" s="164">
        <f>IF(A27taxstdlife="n/a","n/a",IF(AR$3&gt;(A27taxstdlife+$E823),((Input!$J$169+Input!$J$135)*$J$7)-SUM($J823:AQ823),((Input!$J$169+Input!$J$135)*$J$7)/A27taxstdlife))</f>
        <v>0</v>
      </c>
      <c r="AS823" s="164">
        <f>IF(A27taxstdlife="n/a","n/a",IF(AS$3&gt;(A27taxstdlife+$E823),((Input!$J$169+Input!$J$135)*$J$7)-SUM($J823:AR823),((Input!$J$169+Input!$J$135)*$J$7)/A27taxstdlife))</f>
        <v>0</v>
      </c>
      <c r="AT823" s="164">
        <f>IF(A27taxstdlife="n/a","n/a",IF(AT$3&gt;(A27taxstdlife+$E823),((Input!$J$169+Input!$J$135)*$J$7)-SUM($J823:AS823),((Input!$J$169+Input!$J$135)*$J$7)/A27taxstdlife))</f>
        <v>0</v>
      </c>
      <c r="AU823" s="164">
        <f>IF(A27taxstdlife="n/a","n/a",IF(AU$3&gt;(A27taxstdlife+$E823),((Input!$J$169+Input!$J$135)*$J$7)-SUM($J823:AT823),((Input!$J$169+Input!$J$135)*$J$7)/A27taxstdlife))</f>
        <v>0</v>
      </c>
      <c r="AV823" s="164">
        <f>IF(A27taxstdlife="n/a","n/a",IF(AV$3&gt;(A27taxstdlife+$E823),((Input!$J$169+Input!$J$135)*$J$7)-SUM($J823:AU823),((Input!$J$169+Input!$J$135)*$J$7)/A27taxstdlife))</f>
        <v>0</v>
      </c>
      <c r="AW823" s="164">
        <f>IF(A27taxstdlife="n/a","n/a",IF(AW$3&gt;(A27taxstdlife+$E823),((Input!$J$169+Input!$J$135)*$J$7)-SUM($J823:AV823),((Input!$J$169+Input!$J$135)*$J$7)/A27taxstdlife))</f>
        <v>0</v>
      </c>
      <c r="AX823" s="164">
        <f>IF(A27taxstdlife="n/a","n/a",IF(AX$3&gt;(A27taxstdlife+$E823),((Input!$J$169+Input!$J$135)*$J$7)-SUM($J823:AW823),((Input!$J$169+Input!$J$135)*$J$7)/A27taxstdlife))</f>
        <v>0</v>
      </c>
      <c r="AY823" s="164">
        <f>IF(A27taxstdlife="n/a","n/a",IF(AY$3&gt;(A27taxstdlife+$E823),((Input!$J$169+Input!$J$135)*$J$7)-SUM($J823:AX823),((Input!$J$169+Input!$J$135)*$J$7)/A27taxstdlife))</f>
        <v>0</v>
      </c>
      <c r="AZ823" s="164">
        <f>IF(A27taxstdlife="n/a","n/a",IF(AZ$3&gt;(A27taxstdlife+$E823),((Input!$J$169+Input!$J$135)*$J$7)-SUM($J823:AY823),((Input!$J$169+Input!$J$135)*$J$7)/A27taxstdlife))</f>
        <v>0</v>
      </c>
      <c r="BA823" s="164">
        <f>IF(A27taxstdlife="n/a","n/a",IF(BA$3&gt;(A27taxstdlife+$E823),((Input!$J$169+Input!$J$135)*$J$7)-SUM($J823:AZ823),((Input!$J$169+Input!$J$135)*$J$7)/A27taxstdlife))</f>
        <v>0</v>
      </c>
      <c r="BB823" s="164">
        <f>IF(A27taxstdlife="n/a","n/a",IF(BB$3&gt;(A27taxstdlife+$E823),((Input!$J$169+Input!$J$135)*$J$7)-SUM($J823:BA823),((Input!$J$169+Input!$J$135)*$J$7)/A27taxstdlife))</f>
        <v>0</v>
      </c>
      <c r="BC823" s="164">
        <f>IF(A27taxstdlife="n/a","n/a",IF(BC$3&gt;(A27taxstdlife+$E823),((Input!$J$169+Input!$J$135)*$J$7)-SUM($J823:BB823),((Input!$J$169+Input!$J$135)*$J$7)/A27taxstdlife))</f>
        <v>0</v>
      </c>
      <c r="BD823" s="164">
        <f>IF(A27taxstdlife="n/a","n/a",IF(BD$3&gt;(A27taxstdlife+$E823),((Input!$J$169+Input!$J$135)*$J$7)-SUM($J823:BC823),((Input!$J$169+Input!$J$135)*$J$7)/A27taxstdlife))</f>
        <v>0</v>
      </c>
      <c r="BE823" s="164">
        <f>IF(A27taxstdlife="n/a","n/a",IF(BE$3&gt;(A27taxstdlife+$E823),((Input!$J$169+Input!$J$135)*$J$7)-SUM($J823:BD823),((Input!$J$169+Input!$J$135)*$J$7)/A27taxstdlife))</f>
        <v>0</v>
      </c>
      <c r="BF823" s="164">
        <f>IF(A27taxstdlife="n/a","n/a",IF(BF$3&gt;(A27taxstdlife+$E823),((Input!$J$169+Input!$J$135)*$J$7)-SUM($J823:BE823),((Input!$J$169+Input!$J$135)*$J$7)/A27taxstdlife))</f>
        <v>0</v>
      </c>
      <c r="BG823" s="164">
        <f>IF(A27taxstdlife="n/a","n/a",IF(BG$3&gt;(A27taxstdlife+$E823),((Input!$J$169+Input!$J$135)*$J$7)-SUM($J823:BF823),((Input!$J$169+Input!$J$135)*$J$7)/A27taxstdlife))</f>
        <v>0</v>
      </c>
      <c r="BH823" s="164">
        <f>IF(A27taxstdlife="n/a","n/a",IF(BH$3&gt;(A27taxstdlife+$E823),((Input!$J$169+Input!$J$135)*$J$7)-SUM($J823:BG823),((Input!$J$169+Input!$J$135)*$J$7)/A27taxstdlife))</f>
        <v>0</v>
      </c>
      <c r="BI823" s="164">
        <f>IF(A27taxstdlife="n/a","n/a",IF(BI$3&gt;(A27taxstdlife+$E823),((Input!$J$169+Input!$J$135)*$J$7)-SUM($J823:BH823),((Input!$J$169+Input!$J$135)*$J$7)/A27taxstdlife))</f>
        <v>0</v>
      </c>
      <c r="BJ823" s="18"/>
      <c r="BK823" s="18"/>
      <c r="BL823"/>
      <c r="BM823"/>
      <c r="BN823"/>
      <c r="BO823"/>
      <c r="BP823"/>
      <c r="BQ823"/>
      <c r="BR823"/>
      <c r="BS823"/>
      <c r="BT823"/>
      <c r="BU823"/>
      <c r="BV823"/>
      <c r="BW823"/>
      <c r="BX823"/>
      <c r="BY823"/>
      <c r="BZ823"/>
      <c r="CA823"/>
      <c r="CB823"/>
      <c r="CC823"/>
      <c r="CD823"/>
      <c r="CE823"/>
      <c r="CF823"/>
      <c r="CG823"/>
      <c r="CH823"/>
      <c r="CI823"/>
      <c r="CJ823"/>
      <c r="CK823"/>
      <c r="CL823"/>
      <c r="CM823"/>
      <c r="CN823"/>
      <c r="CO823"/>
      <c r="CP823"/>
      <c r="CQ823"/>
      <c r="CR823"/>
      <c r="CS823"/>
      <c r="CT823"/>
      <c r="CU823"/>
      <c r="CV823"/>
      <c r="CW823"/>
      <c r="CX823"/>
      <c r="CY823"/>
      <c r="CZ823"/>
      <c r="DA823"/>
      <c r="DB823"/>
      <c r="DC823"/>
      <c r="DD823"/>
      <c r="DE823"/>
      <c r="DF823"/>
      <c r="DG823"/>
      <c r="DH823"/>
      <c r="DI823"/>
      <c r="DJ823"/>
      <c r="DK823"/>
      <c r="DL823"/>
      <c r="DM823"/>
      <c r="DN823"/>
      <c r="DO823"/>
      <c r="DP823"/>
      <c r="DQ823"/>
      <c r="DR823"/>
      <c r="DS823"/>
      <c r="DT823"/>
      <c r="DU823"/>
      <c r="DV823"/>
      <c r="DW823"/>
      <c r="DX823"/>
      <c r="DY823"/>
      <c r="DZ823"/>
      <c r="EA823"/>
      <c r="EB823"/>
      <c r="EC823"/>
      <c r="ED823"/>
      <c r="EE823"/>
      <c r="EF823"/>
      <c r="EG823"/>
      <c r="EH823"/>
      <c r="EI823"/>
      <c r="EJ823"/>
      <c r="EK823"/>
      <c r="EL823"/>
      <c r="EM823"/>
      <c r="EN823"/>
      <c r="EO823"/>
      <c r="EP823"/>
      <c r="EQ823"/>
      <c r="ER823"/>
      <c r="ES823"/>
      <c r="ET823"/>
      <c r="EU823"/>
      <c r="EV823"/>
      <c r="EW823"/>
      <c r="EX823"/>
      <c r="EY823"/>
      <c r="EZ823"/>
      <c r="FA823"/>
      <c r="FB823"/>
      <c r="FC823"/>
      <c r="FD823"/>
      <c r="FE823"/>
      <c r="FF823"/>
      <c r="FG823"/>
      <c r="FH823"/>
      <c r="FI823"/>
      <c r="FJ823"/>
      <c r="FK823"/>
      <c r="FL823"/>
      <c r="FM823"/>
      <c r="FN823"/>
      <c r="FO823"/>
      <c r="FP823"/>
      <c r="FQ823"/>
      <c r="FR823"/>
      <c r="FS823"/>
      <c r="FT823"/>
      <c r="FU823"/>
      <c r="FV823"/>
      <c r="FW823"/>
      <c r="FX823"/>
      <c r="FY823"/>
      <c r="FZ823"/>
      <c r="GA823"/>
      <c r="GB823"/>
      <c r="GC823"/>
      <c r="GD823"/>
      <c r="GE823"/>
      <c r="GF823"/>
      <c r="GG823"/>
      <c r="GH823"/>
      <c r="GI823"/>
      <c r="GJ823"/>
      <c r="GK823"/>
      <c r="GL823"/>
      <c r="GM823"/>
      <c r="GN823"/>
      <c r="GO823"/>
      <c r="GP823"/>
      <c r="GQ823"/>
      <c r="GR823"/>
      <c r="GS823"/>
      <c r="GT823"/>
      <c r="GU823"/>
      <c r="GV823"/>
      <c r="GW823"/>
      <c r="GX823"/>
      <c r="GY823"/>
      <c r="GZ823"/>
      <c r="HA823"/>
      <c r="HB823"/>
      <c r="HC823"/>
      <c r="HD823"/>
      <c r="HE823"/>
      <c r="HF823"/>
      <c r="HG823"/>
      <c r="HH823"/>
      <c r="HI823"/>
      <c r="HJ823"/>
      <c r="HK823"/>
      <c r="HL823"/>
      <c r="HM823"/>
      <c r="HN823"/>
      <c r="HO823"/>
      <c r="HP823"/>
      <c r="HQ823"/>
      <c r="HR823"/>
      <c r="HS823"/>
      <c r="HT823"/>
      <c r="HU823"/>
      <c r="HV823"/>
      <c r="HW823"/>
      <c r="HX823"/>
      <c r="HY823"/>
      <c r="HZ823"/>
      <c r="IA823"/>
      <c r="IB823"/>
      <c r="IC823"/>
      <c r="ID823"/>
      <c r="IE823"/>
      <c r="IF823"/>
      <c r="IG823"/>
      <c r="IH823"/>
      <c r="II823"/>
      <c r="IJ823"/>
      <c r="IK823"/>
      <c r="IL823"/>
      <c r="IM823"/>
      <c r="IN823"/>
      <c r="IO823"/>
      <c r="IP823"/>
      <c r="IQ823"/>
      <c r="IR823"/>
      <c r="IS823"/>
      <c r="IT823"/>
      <c r="IU823"/>
      <c r="IV823"/>
    </row>
    <row r="824" spans="1:256" s="5" customFormat="1" hidden="1" outlineLevel="2" x14ac:dyDescent="0.2">
      <c r="A824" s="18"/>
      <c r="B824" s="18"/>
      <c r="C824" s="36"/>
      <c r="D824" s="485"/>
      <c r="E824" s="283">
        <v>5</v>
      </c>
      <c r="F824" s="38"/>
      <c r="G824" s="306"/>
      <c r="H824" s="308"/>
      <c r="I824" s="308"/>
      <c r="J824" s="308"/>
      <c r="K824" s="307"/>
      <c r="L824" s="164">
        <f>IF(A27taxstdlife="n/a","n/a",IF(L$3&gt;(A27taxstdlife+$E824),((Input!$K$169+Input!$K$135)*$K$7)-SUM($K824:K824),((Input!$K$169+Input!$K$135)*$K$7)/A27taxstdlife))</f>
        <v>0</v>
      </c>
      <c r="M824" s="164">
        <f>IF(A27taxstdlife="n/a","n/a",IF(M$3&gt;(A27taxstdlife+$E824),((Input!$K$169+Input!$K$135)*$K$7)-SUM($K824:L824),((Input!$K$169+Input!$K$135)*$K$7)/A27taxstdlife))</f>
        <v>0</v>
      </c>
      <c r="N824" s="164">
        <f>IF(A27taxstdlife="n/a","n/a",IF(N$3&gt;(A27taxstdlife+$E824),((Input!$K$169+Input!$K$135)*$K$7)-SUM($K824:M824),((Input!$K$169+Input!$K$135)*$K$7)/A27taxstdlife))</f>
        <v>0</v>
      </c>
      <c r="O824" s="164">
        <f>IF(A27taxstdlife="n/a","n/a",IF(O$3&gt;(A27taxstdlife+$E824),((Input!$K$169+Input!$K$135)*$K$7)-SUM($K824:N824),((Input!$K$169+Input!$K$135)*$K$7)/A27taxstdlife))</f>
        <v>0</v>
      </c>
      <c r="P824" s="164">
        <f>IF(A27taxstdlife="n/a","n/a",IF(P$3&gt;(A27taxstdlife+$E824),((Input!$K$169+Input!$K$135)*$K$7)-SUM($K824:O824),((Input!$K$169+Input!$K$135)*$K$7)/A27taxstdlife))</f>
        <v>0</v>
      </c>
      <c r="Q824" s="164">
        <f>IF(A27taxstdlife="n/a","n/a",IF(Q$3&gt;(A27taxstdlife+$E824),((Input!$K$169+Input!$K$135)*$K$7)-SUM($K824:P824),((Input!$K$169+Input!$K$135)*$K$7)/A27taxstdlife))</f>
        <v>0</v>
      </c>
      <c r="R824" s="164">
        <f>IF(A27taxstdlife="n/a","n/a",IF(R$3&gt;(A27taxstdlife+$E824),((Input!$K$169+Input!$K$135)*$K$7)-SUM($K824:Q824),((Input!$K$169+Input!$K$135)*$K$7)/A27taxstdlife))</f>
        <v>0</v>
      </c>
      <c r="S824" s="164">
        <f>IF(A27taxstdlife="n/a","n/a",IF(S$3&gt;(A27taxstdlife+$E824),((Input!$K$169+Input!$K$135)*$K$7)-SUM($K824:R824),((Input!$K$169+Input!$K$135)*$K$7)/A27taxstdlife))</f>
        <v>0</v>
      </c>
      <c r="T824" s="164">
        <f>IF(A27taxstdlife="n/a","n/a",IF(T$3&gt;(A27taxstdlife+$E824),((Input!$K$169+Input!$K$135)*$K$7)-SUM($K824:S824),((Input!$K$169+Input!$K$135)*$K$7)/A27taxstdlife))</f>
        <v>0</v>
      </c>
      <c r="U824" s="164">
        <f>IF(A27taxstdlife="n/a","n/a",IF(U$3&gt;(A27taxstdlife+$E824),((Input!$K$169+Input!$K$135)*$K$7)-SUM($K824:T824),((Input!$K$169+Input!$K$135)*$K$7)/A27taxstdlife))</f>
        <v>0</v>
      </c>
      <c r="V824" s="164">
        <f>IF(A27taxstdlife="n/a","n/a",IF(V$3&gt;(A27taxstdlife+$E824),((Input!$K$169+Input!$K$135)*$K$7)-SUM($K824:U824),((Input!$K$169+Input!$K$135)*$K$7)/A27taxstdlife))</f>
        <v>0</v>
      </c>
      <c r="W824" s="164">
        <f>IF(A27taxstdlife="n/a","n/a",IF(W$3&gt;(A27taxstdlife+$E824),((Input!$K$169+Input!$K$135)*$K$7)-SUM($K824:V824),((Input!$K$169+Input!$K$135)*$K$7)/A27taxstdlife))</f>
        <v>0</v>
      </c>
      <c r="X824" s="164">
        <f>IF(A27taxstdlife="n/a","n/a",IF(X$3&gt;(A27taxstdlife+$E824),((Input!$K$169+Input!$K$135)*$K$7)-SUM($K824:W824),((Input!$K$169+Input!$K$135)*$K$7)/A27taxstdlife))</f>
        <v>0</v>
      </c>
      <c r="Y824" s="164">
        <f>IF(A27taxstdlife="n/a","n/a",IF(Y$3&gt;(A27taxstdlife+$E824),((Input!$K$169+Input!$K$135)*$K$7)-SUM($K824:X824),((Input!$K$169+Input!$K$135)*$K$7)/A27taxstdlife))</f>
        <v>0</v>
      </c>
      <c r="Z824" s="164">
        <f>IF(A27taxstdlife="n/a","n/a",IF(Z$3&gt;(A27taxstdlife+$E824),((Input!$K$169+Input!$K$135)*$K$7)-SUM($K824:Y824),((Input!$K$169+Input!$K$135)*$K$7)/A27taxstdlife))</f>
        <v>0</v>
      </c>
      <c r="AA824" s="164">
        <f>IF(A27taxstdlife="n/a","n/a",IF(AA$3&gt;(A27taxstdlife+$E824),((Input!$K$169+Input!$K$135)*$K$7)-SUM($K824:Z824),((Input!$K$169+Input!$K$135)*$K$7)/A27taxstdlife))</f>
        <v>0</v>
      </c>
      <c r="AB824" s="164">
        <f>IF(A27taxstdlife="n/a","n/a",IF(AB$3&gt;(A27taxstdlife+$E824),((Input!$K$169+Input!$K$135)*$K$7)-SUM($K824:AA824),((Input!$K$169+Input!$K$135)*$K$7)/A27taxstdlife))</f>
        <v>0</v>
      </c>
      <c r="AC824" s="164">
        <f>IF(A27taxstdlife="n/a","n/a",IF(AC$3&gt;(A27taxstdlife+$E824),((Input!$K$169+Input!$K$135)*$K$7)-SUM($K824:AB824),((Input!$K$169+Input!$K$135)*$K$7)/A27taxstdlife))</f>
        <v>0</v>
      </c>
      <c r="AD824" s="164">
        <f>IF(A27taxstdlife="n/a","n/a",IF(AD$3&gt;(A27taxstdlife+$E824),((Input!$K$169+Input!$K$135)*$K$7)-SUM($K824:AC824),((Input!$K$169+Input!$K$135)*$K$7)/A27taxstdlife))</f>
        <v>0</v>
      </c>
      <c r="AE824" s="164">
        <f>IF(A27taxstdlife="n/a","n/a",IF(AE$3&gt;(A27taxstdlife+$E824),((Input!$K$169+Input!$K$135)*$K$7)-SUM($K824:AD824),((Input!$K$169+Input!$K$135)*$K$7)/A27taxstdlife))</f>
        <v>0</v>
      </c>
      <c r="AF824" s="164">
        <f>IF(A27taxstdlife="n/a","n/a",IF(AF$3&gt;(A27taxstdlife+$E824),((Input!$K$169+Input!$K$135)*$K$7)-SUM($K824:AE824),((Input!$K$169+Input!$K$135)*$K$7)/A27taxstdlife))</f>
        <v>0</v>
      </c>
      <c r="AG824" s="164">
        <f>IF(A27taxstdlife="n/a","n/a",IF(AG$3&gt;(A27taxstdlife+$E824),((Input!$K$169+Input!$K$135)*$K$7)-SUM($K824:AF824),((Input!$K$169+Input!$K$135)*$K$7)/A27taxstdlife))</f>
        <v>0</v>
      </c>
      <c r="AH824" s="164">
        <f>IF(A27taxstdlife="n/a","n/a",IF(AH$3&gt;(A27taxstdlife+$E824),((Input!$K$169+Input!$K$135)*$K$7)-SUM($K824:AG824),((Input!$K$169+Input!$K$135)*$K$7)/A27taxstdlife))</f>
        <v>0</v>
      </c>
      <c r="AI824" s="164">
        <f>IF(A27taxstdlife="n/a","n/a",IF(AI$3&gt;(A27taxstdlife+$E824),((Input!$K$169+Input!$K$135)*$K$7)-SUM($K824:AH824),((Input!$K$169+Input!$K$135)*$K$7)/A27taxstdlife))</f>
        <v>0</v>
      </c>
      <c r="AJ824" s="164">
        <f>IF(A27taxstdlife="n/a","n/a",IF(AJ$3&gt;(A27taxstdlife+$E824),((Input!$K$169+Input!$K$135)*$K$7)-SUM($K824:AI824),((Input!$K$169+Input!$K$135)*$K$7)/A27taxstdlife))</f>
        <v>0</v>
      </c>
      <c r="AK824" s="164">
        <f>IF(A27taxstdlife="n/a","n/a",IF(AK$3&gt;(A27taxstdlife+$E824),((Input!$K$169+Input!$K$135)*$K$7)-SUM($K824:AJ824),((Input!$K$169+Input!$K$135)*$K$7)/A27taxstdlife))</f>
        <v>0</v>
      </c>
      <c r="AL824" s="164">
        <f>IF(A27taxstdlife="n/a","n/a",IF(AL$3&gt;(A27taxstdlife+$E824),((Input!$K$169+Input!$K$135)*$K$7)-SUM($K824:AK824),((Input!$K$169+Input!$K$135)*$K$7)/A27taxstdlife))</f>
        <v>0</v>
      </c>
      <c r="AM824" s="164">
        <f>IF(A27taxstdlife="n/a","n/a",IF(AM$3&gt;(A27taxstdlife+$E824),((Input!$K$169+Input!$K$135)*$K$7)-SUM($K824:AL824),((Input!$K$169+Input!$K$135)*$K$7)/A27taxstdlife))</f>
        <v>0</v>
      </c>
      <c r="AN824" s="164">
        <f>IF(A27taxstdlife="n/a","n/a",IF(AN$3&gt;(A27taxstdlife+$E824),((Input!$K$169+Input!$K$135)*$K$7)-SUM($K824:AM824),((Input!$K$169+Input!$K$135)*$K$7)/A27taxstdlife))</f>
        <v>0</v>
      </c>
      <c r="AO824" s="164">
        <f>IF(A27taxstdlife="n/a","n/a",IF(AO$3&gt;(A27taxstdlife+$E824),((Input!$K$169+Input!$K$135)*$K$7)-SUM($K824:AN824),((Input!$K$169+Input!$K$135)*$K$7)/A27taxstdlife))</f>
        <v>0</v>
      </c>
      <c r="AP824" s="164">
        <f>IF(A27taxstdlife="n/a","n/a",IF(AP$3&gt;(A27taxstdlife+$E824),((Input!$K$169+Input!$K$135)*$K$7)-SUM($K824:AO824),((Input!$K$169+Input!$K$135)*$K$7)/A27taxstdlife))</f>
        <v>0</v>
      </c>
      <c r="AQ824" s="164">
        <f>IF(A27taxstdlife="n/a","n/a",IF(AQ$3&gt;(A27taxstdlife+$E824),((Input!$K$169+Input!$K$135)*$K$7)-SUM($K824:AP824),((Input!$K$169+Input!$K$135)*$K$7)/A27taxstdlife))</f>
        <v>0</v>
      </c>
      <c r="AR824" s="164">
        <f>IF(A27taxstdlife="n/a","n/a",IF(AR$3&gt;(A27taxstdlife+$E824),((Input!$K$169+Input!$K$135)*$K$7)-SUM($K824:AQ824),((Input!$K$169+Input!$K$135)*$K$7)/A27taxstdlife))</f>
        <v>0</v>
      </c>
      <c r="AS824" s="164">
        <f>IF(A27taxstdlife="n/a","n/a",IF(AS$3&gt;(A27taxstdlife+$E824),((Input!$K$169+Input!$K$135)*$K$7)-SUM($K824:AR824),((Input!$K$169+Input!$K$135)*$K$7)/A27taxstdlife))</f>
        <v>0</v>
      </c>
      <c r="AT824" s="164">
        <f>IF(A27taxstdlife="n/a","n/a",IF(AT$3&gt;(A27taxstdlife+$E824),((Input!$K$169+Input!$K$135)*$K$7)-SUM($K824:AS824),((Input!$K$169+Input!$K$135)*$K$7)/A27taxstdlife))</f>
        <v>0</v>
      </c>
      <c r="AU824" s="164">
        <f>IF(A27taxstdlife="n/a","n/a",IF(AU$3&gt;(A27taxstdlife+$E824),((Input!$K$169+Input!$K$135)*$K$7)-SUM($K824:AT824),((Input!$K$169+Input!$K$135)*$K$7)/A27taxstdlife))</f>
        <v>0</v>
      </c>
      <c r="AV824" s="164">
        <f>IF(A27taxstdlife="n/a","n/a",IF(AV$3&gt;(A27taxstdlife+$E824),((Input!$K$169+Input!$K$135)*$K$7)-SUM($K824:AU824),((Input!$K$169+Input!$K$135)*$K$7)/A27taxstdlife))</f>
        <v>0</v>
      </c>
      <c r="AW824" s="164">
        <f>IF(A27taxstdlife="n/a","n/a",IF(AW$3&gt;(A27taxstdlife+$E824),((Input!$K$169+Input!$K$135)*$K$7)-SUM($K824:AV824),((Input!$K$169+Input!$K$135)*$K$7)/A27taxstdlife))</f>
        <v>0</v>
      </c>
      <c r="AX824" s="164">
        <f>IF(A27taxstdlife="n/a","n/a",IF(AX$3&gt;(A27taxstdlife+$E824),((Input!$K$169+Input!$K$135)*$K$7)-SUM($K824:AW824),((Input!$K$169+Input!$K$135)*$K$7)/A27taxstdlife))</f>
        <v>0</v>
      </c>
      <c r="AY824" s="164">
        <f>IF(A27taxstdlife="n/a","n/a",IF(AY$3&gt;(A27taxstdlife+$E824),((Input!$K$169+Input!$K$135)*$K$7)-SUM($K824:AX824),((Input!$K$169+Input!$K$135)*$K$7)/A27taxstdlife))</f>
        <v>0</v>
      </c>
      <c r="AZ824" s="164">
        <f>IF(A27taxstdlife="n/a","n/a",IF(AZ$3&gt;(A27taxstdlife+$E824),((Input!$K$169+Input!$K$135)*$K$7)-SUM($K824:AY824),((Input!$K$169+Input!$K$135)*$K$7)/A27taxstdlife))</f>
        <v>0</v>
      </c>
      <c r="BA824" s="164">
        <f>IF(A27taxstdlife="n/a","n/a",IF(BA$3&gt;(A27taxstdlife+$E824),((Input!$K$169+Input!$K$135)*$K$7)-SUM($K824:AZ824),((Input!$K$169+Input!$K$135)*$K$7)/A27taxstdlife))</f>
        <v>0</v>
      </c>
      <c r="BB824" s="164">
        <f>IF(A27taxstdlife="n/a","n/a",IF(BB$3&gt;(A27taxstdlife+$E824),((Input!$K$169+Input!$K$135)*$K$7)-SUM($K824:BA824),((Input!$K$169+Input!$K$135)*$K$7)/A27taxstdlife))</f>
        <v>0</v>
      </c>
      <c r="BC824" s="164">
        <f>IF(A27taxstdlife="n/a","n/a",IF(BC$3&gt;(A27taxstdlife+$E824),((Input!$K$169+Input!$K$135)*$K$7)-SUM($K824:BB824),((Input!$K$169+Input!$K$135)*$K$7)/A27taxstdlife))</f>
        <v>0</v>
      </c>
      <c r="BD824" s="164">
        <f>IF(A27taxstdlife="n/a","n/a",IF(BD$3&gt;(A27taxstdlife+$E824),((Input!$K$169+Input!$K$135)*$K$7)-SUM($K824:BC824),((Input!$K$169+Input!$K$135)*$K$7)/A27taxstdlife))</f>
        <v>0</v>
      </c>
      <c r="BE824" s="164">
        <f>IF(A27taxstdlife="n/a","n/a",IF(BE$3&gt;(A27taxstdlife+$E824),((Input!$K$169+Input!$K$135)*$K$7)-SUM($K824:BD824),((Input!$K$169+Input!$K$135)*$K$7)/A27taxstdlife))</f>
        <v>0</v>
      </c>
      <c r="BF824" s="164">
        <f>IF(A27taxstdlife="n/a","n/a",IF(BF$3&gt;(A27taxstdlife+$E824),((Input!$K$169+Input!$K$135)*$K$7)-SUM($K824:BE824),((Input!$K$169+Input!$K$135)*$K$7)/A27taxstdlife))</f>
        <v>0</v>
      </c>
      <c r="BG824" s="164">
        <f>IF(A27taxstdlife="n/a","n/a",IF(BG$3&gt;(A27taxstdlife+$E824),((Input!$K$169+Input!$K$135)*$K$7)-SUM($K824:BF824),((Input!$K$169+Input!$K$135)*$K$7)/A27taxstdlife))</f>
        <v>0</v>
      </c>
      <c r="BH824" s="164">
        <f>IF(A27taxstdlife="n/a","n/a",IF(BH$3&gt;(A27taxstdlife+$E824),((Input!$K$169+Input!$K$135)*$K$7)-SUM($K824:BG824),((Input!$K$169+Input!$K$135)*$K$7)/A27taxstdlife))</f>
        <v>0</v>
      </c>
      <c r="BI824" s="164">
        <f>IF(A27taxstdlife="n/a","n/a",IF(BI$3&gt;(A27taxstdlife+$E824),((Input!$K$169+Input!$K$135)*$K$7)-SUM($K824:BH824),((Input!$K$169+Input!$K$135)*$K$7)/A27taxstdlife))</f>
        <v>0</v>
      </c>
      <c r="BJ824" s="18"/>
      <c r="BK824" s="18"/>
      <c r="BL824"/>
      <c r="BM824"/>
      <c r="BN824"/>
      <c r="BO824"/>
      <c r="BP824"/>
      <c r="BQ824"/>
      <c r="BR824"/>
      <c r="BS824"/>
      <c r="BT824"/>
      <c r="BU824"/>
      <c r="BV824"/>
      <c r="BW824"/>
      <c r="BX824"/>
      <c r="BY824"/>
      <c r="BZ824"/>
      <c r="CA824"/>
      <c r="CB824"/>
      <c r="CC824"/>
      <c r="CD824"/>
      <c r="CE824"/>
      <c r="CF824"/>
      <c r="CG824"/>
      <c r="CH824"/>
      <c r="CI824"/>
      <c r="CJ824"/>
      <c r="CK824"/>
      <c r="CL824"/>
      <c r="CM824"/>
      <c r="CN824"/>
      <c r="CO824"/>
      <c r="CP824"/>
      <c r="CQ824"/>
      <c r="CR824"/>
      <c r="CS824"/>
      <c r="CT824"/>
      <c r="CU824"/>
      <c r="CV824"/>
      <c r="CW824"/>
      <c r="CX824"/>
      <c r="CY824"/>
      <c r="CZ824"/>
      <c r="DA824"/>
      <c r="DB824"/>
      <c r="DC824"/>
      <c r="DD824"/>
      <c r="DE824"/>
      <c r="DF824"/>
      <c r="DG824"/>
      <c r="DH824"/>
      <c r="DI824"/>
      <c r="DJ824"/>
      <c r="DK824"/>
      <c r="DL824"/>
      <c r="DM824"/>
      <c r="DN824"/>
      <c r="DO824"/>
      <c r="DP824"/>
      <c r="DQ824"/>
      <c r="DR824"/>
      <c r="DS824"/>
      <c r="DT824"/>
      <c r="DU824"/>
      <c r="DV824"/>
      <c r="DW824"/>
      <c r="DX824"/>
      <c r="DY824"/>
      <c r="DZ824"/>
      <c r="EA824"/>
      <c r="EB824"/>
      <c r="EC824"/>
      <c r="ED824"/>
      <c r="EE824"/>
      <c r="EF824"/>
      <c r="EG824"/>
      <c r="EH824"/>
      <c r="EI824"/>
      <c r="EJ824"/>
      <c r="EK824"/>
      <c r="EL824"/>
      <c r="EM824"/>
      <c r="EN824"/>
      <c r="EO824"/>
      <c r="EP824"/>
      <c r="EQ824"/>
      <c r="ER824"/>
      <c r="ES824"/>
      <c r="ET824"/>
      <c r="EU824"/>
      <c r="EV824"/>
      <c r="EW824"/>
      <c r="EX824"/>
      <c r="EY824"/>
      <c r="EZ824"/>
      <c r="FA824"/>
      <c r="FB824"/>
      <c r="FC824"/>
      <c r="FD824"/>
      <c r="FE824"/>
      <c r="FF824"/>
      <c r="FG824"/>
      <c r="FH824"/>
      <c r="FI824"/>
      <c r="FJ824"/>
      <c r="FK824"/>
      <c r="FL824"/>
      <c r="FM824"/>
      <c r="FN824"/>
      <c r="FO824"/>
      <c r="FP824"/>
      <c r="FQ824"/>
      <c r="FR824"/>
      <c r="FS824"/>
      <c r="FT824"/>
      <c r="FU824"/>
      <c r="FV824"/>
      <c r="FW824"/>
      <c r="FX824"/>
      <c r="FY824"/>
      <c r="FZ824"/>
      <c r="GA824"/>
      <c r="GB824"/>
      <c r="GC824"/>
      <c r="GD824"/>
      <c r="GE824"/>
      <c r="GF824"/>
      <c r="GG824"/>
      <c r="GH824"/>
      <c r="GI824"/>
      <c r="GJ824"/>
      <c r="GK824"/>
      <c r="GL824"/>
      <c r="GM824"/>
      <c r="GN824"/>
      <c r="GO824"/>
      <c r="GP824"/>
      <c r="GQ824"/>
      <c r="GR824"/>
      <c r="GS824"/>
      <c r="GT824"/>
      <c r="GU824"/>
      <c r="GV824"/>
      <c r="GW824"/>
      <c r="GX824"/>
      <c r="GY824"/>
      <c r="GZ824"/>
      <c r="HA824"/>
      <c r="HB824"/>
      <c r="HC824"/>
      <c r="HD824"/>
      <c r="HE824"/>
      <c r="HF824"/>
      <c r="HG824"/>
      <c r="HH824"/>
      <c r="HI824"/>
      <c r="HJ824"/>
      <c r="HK824"/>
      <c r="HL824"/>
      <c r="HM824"/>
      <c r="HN824"/>
      <c r="HO824"/>
      <c r="HP824"/>
      <c r="HQ824"/>
      <c r="HR824"/>
      <c r="HS824"/>
      <c r="HT824"/>
      <c r="HU824"/>
      <c r="HV824"/>
      <c r="HW824"/>
      <c r="HX824"/>
      <c r="HY824"/>
      <c r="HZ824"/>
      <c r="IA824"/>
      <c r="IB824"/>
      <c r="IC824"/>
      <c r="ID824"/>
      <c r="IE824"/>
      <c r="IF824"/>
      <c r="IG824"/>
      <c r="IH824"/>
      <c r="II824"/>
      <c r="IJ824"/>
      <c r="IK824"/>
      <c r="IL824"/>
      <c r="IM824"/>
      <c r="IN824"/>
      <c r="IO824"/>
      <c r="IP824"/>
      <c r="IQ824"/>
      <c r="IR824"/>
      <c r="IS824"/>
      <c r="IT824"/>
      <c r="IU824"/>
      <c r="IV824"/>
    </row>
    <row r="825" spans="1:256" s="5" customFormat="1" hidden="1" outlineLevel="2" x14ac:dyDescent="0.2">
      <c r="A825" s="18"/>
      <c r="B825" s="18"/>
      <c r="C825" s="36"/>
      <c r="D825" s="485"/>
      <c r="E825" s="283">
        <v>6</v>
      </c>
      <c r="F825" s="38"/>
      <c r="G825" s="306"/>
      <c r="H825" s="308"/>
      <c r="I825" s="308"/>
      <c r="J825" s="308"/>
      <c r="K825" s="308"/>
      <c r="L825" s="307"/>
      <c r="M825" s="164">
        <f>IF(A27taxstdlife="n/a","n/a",IF(M$3&gt;(A27taxstdlife+$E825),((Input!$L$169+Input!$L$135)*$L$7)-SUM($L825:L825),((Input!$L$169+Input!$L$135)*$L$7)/A27taxstdlife))</f>
        <v>0</v>
      </c>
      <c r="N825" s="164">
        <f>IF(A27taxstdlife="n/a","n/a",IF(N$3&gt;(A27taxstdlife+$E825),((Input!$L$169+Input!$L$135)*$L$7)-SUM($L825:M825),((Input!$L$169+Input!$L$135)*$L$7)/A27taxstdlife))</f>
        <v>0</v>
      </c>
      <c r="O825" s="164">
        <f>IF(A27taxstdlife="n/a","n/a",IF(O$3&gt;(A27taxstdlife+$E825),((Input!$L$169+Input!$L$135)*$L$7)-SUM($L825:N825),((Input!$L$169+Input!$L$135)*$L$7)/A27taxstdlife))</f>
        <v>0</v>
      </c>
      <c r="P825" s="164">
        <f>IF(A27taxstdlife="n/a","n/a",IF(P$3&gt;(A27taxstdlife+$E825),((Input!$L$169+Input!$L$135)*$L$7)-SUM($L825:O825),((Input!$L$169+Input!$L$135)*$L$7)/A27taxstdlife))</f>
        <v>0</v>
      </c>
      <c r="Q825" s="164">
        <f>IF(A27taxstdlife="n/a","n/a",IF(Q$3&gt;(A27taxstdlife+$E825),((Input!$L$169+Input!$L$135)*$L$7)-SUM($L825:P825),((Input!$L$169+Input!$L$135)*$L$7)/A27taxstdlife))</f>
        <v>0</v>
      </c>
      <c r="R825" s="164">
        <f>IF(A27taxstdlife="n/a","n/a",IF(R$3&gt;(A27taxstdlife+$E825),((Input!$L$169+Input!$L$135)*$L$7)-SUM($L825:Q825),((Input!$L$169+Input!$L$135)*$L$7)/A27taxstdlife))</f>
        <v>0</v>
      </c>
      <c r="S825" s="164">
        <f>IF(A27taxstdlife="n/a","n/a",IF(S$3&gt;(A27taxstdlife+$E825),((Input!$L$169+Input!$L$135)*$L$7)-SUM($L825:R825),((Input!$L$169+Input!$L$135)*$L$7)/A27taxstdlife))</f>
        <v>0</v>
      </c>
      <c r="T825" s="164">
        <f>IF(A27taxstdlife="n/a","n/a",IF(T$3&gt;(A27taxstdlife+$E825),((Input!$L$169+Input!$L$135)*$L$7)-SUM($L825:S825),((Input!$L$169+Input!$L$135)*$L$7)/A27taxstdlife))</f>
        <v>0</v>
      </c>
      <c r="U825" s="164">
        <f>IF(A27taxstdlife="n/a","n/a",IF(U$3&gt;(A27taxstdlife+$E825),((Input!$L$169+Input!$L$135)*$L$7)-SUM($L825:T825),((Input!$L$169+Input!$L$135)*$L$7)/A27taxstdlife))</f>
        <v>0</v>
      </c>
      <c r="V825" s="164">
        <f>IF(A27taxstdlife="n/a","n/a",IF(V$3&gt;(A27taxstdlife+$E825),((Input!$L$169+Input!$L$135)*$L$7)-SUM($L825:U825),((Input!$L$169+Input!$L$135)*$L$7)/A27taxstdlife))</f>
        <v>0</v>
      </c>
      <c r="W825" s="164">
        <f>IF(A27taxstdlife="n/a","n/a",IF(W$3&gt;(A27taxstdlife+$E825),((Input!$L$169+Input!$L$135)*$L$7)-SUM($L825:V825),((Input!$L$169+Input!$L$135)*$L$7)/A27taxstdlife))</f>
        <v>0</v>
      </c>
      <c r="X825" s="164">
        <f>IF(A27taxstdlife="n/a","n/a",IF(X$3&gt;(A27taxstdlife+$E825),((Input!$L$169+Input!$L$135)*$L$7)-SUM($L825:W825),((Input!$L$169+Input!$L$135)*$L$7)/A27taxstdlife))</f>
        <v>0</v>
      </c>
      <c r="Y825" s="164">
        <f>IF(A27taxstdlife="n/a","n/a",IF(Y$3&gt;(A27taxstdlife+$E825),((Input!$L$169+Input!$L$135)*$L$7)-SUM($L825:X825),((Input!$L$169+Input!$L$135)*$L$7)/A27taxstdlife))</f>
        <v>0</v>
      </c>
      <c r="Z825" s="164">
        <f>IF(A27taxstdlife="n/a","n/a",IF(Z$3&gt;(A27taxstdlife+$E825),((Input!$L$169+Input!$L$135)*$L$7)-SUM($L825:Y825),((Input!$L$169+Input!$L$135)*$L$7)/A27taxstdlife))</f>
        <v>0</v>
      </c>
      <c r="AA825" s="164">
        <f>IF(A27taxstdlife="n/a","n/a",IF(AA$3&gt;(A27taxstdlife+$E825),((Input!$L$169+Input!$L$135)*$L$7)-SUM($L825:Z825),((Input!$L$169+Input!$L$135)*$L$7)/A27taxstdlife))</f>
        <v>0</v>
      </c>
      <c r="AB825" s="164">
        <f>IF(A27taxstdlife="n/a","n/a",IF(AB$3&gt;(A27taxstdlife+$E825),((Input!$L$169+Input!$L$135)*$L$7)-SUM($L825:AA825),((Input!$L$169+Input!$L$135)*$L$7)/A27taxstdlife))</f>
        <v>0</v>
      </c>
      <c r="AC825" s="164">
        <f>IF(A27taxstdlife="n/a","n/a",IF(AC$3&gt;(A27taxstdlife+$E825),((Input!$L$169+Input!$L$135)*$L$7)-SUM($L825:AB825),((Input!$L$169+Input!$L$135)*$L$7)/A27taxstdlife))</f>
        <v>0</v>
      </c>
      <c r="AD825" s="164">
        <f>IF(A27taxstdlife="n/a","n/a",IF(AD$3&gt;(A27taxstdlife+$E825),((Input!$L$169+Input!$L$135)*$L$7)-SUM($L825:AC825),((Input!$L$169+Input!$L$135)*$L$7)/A27taxstdlife))</f>
        <v>0</v>
      </c>
      <c r="AE825" s="164">
        <f>IF(A27taxstdlife="n/a","n/a",IF(AE$3&gt;(A27taxstdlife+$E825),((Input!$L$169+Input!$L$135)*$L$7)-SUM($L825:AD825),((Input!$L$169+Input!$L$135)*$L$7)/A27taxstdlife))</f>
        <v>0</v>
      </c>
      <c r="AF825" s="164">
        <f>IF(A27taxstdlife="n/a","n/a",IF(AF$3&gt;(A27taxstdlife+$E825),((Input!$L$169+Input!$L$135)*$L$7)-SUM($L825:AE825),((Input!$L$169+Input!$L$135)*$L$7)/A27taxstdlife))</f>
        <v>0</v>
      </c>
      <c r="AG825" s="164">
        <f>IF(A27taxstdlife="n/a","n/a",IF(AG$3&gt;(A27taxstdlife+$E825),((Input!$L$169+Input!$L$135)*$L$7)-SUM($L825:AF825),((Input!$L$169+Input!$L$135)*$L$7)/A27taxstdlife))</f>
        <v>0</v>
      </c>
      <c r="AH825" s="164">
        <f>IF(A27taxstdlife="n/a","n/a",IF(AH$3&gt;(A27taxstdlife+$E825),((Input!$L$169+Input!$L$135)*$L$7)-SUM($L825:AG825),((Input!$L$169+Input!$L$135)*$L$7)/A27taxstdlife))</f>
        <v>0</v>
      </c>
      <c r="AI825" s="164">
        <f>IF(A27taxstdlife="n/a","n/a",IF(AI$3&gt;(A27taxstdlife+$E825),((Input!$L$169+Input!$L$135)*$L$7)-SUM($L825:AH825),((Input!$L$169+Input!$L$135)*$L$7)/A27taxstdlife))</f>
        <v>0</v>
      </c>
      <c r="AJ825" s="164">
        <f>IF(A27taxstdlife="n/a","n/a",IF(AJ$3&gt;(A27taxstdlife+$E825),((Input!$L$169+Input!$L$135)*$L$7)-SUM($L825:AI825),((Input!$L$169+Input!$L$135)*$L$7)/A27taxstdlife))</f>
        <v>0</v>
      </c>
      <c r="AK825" s="164">
        <f>IF(A27taxstdlife="n/a","n/a",IF(AK$3&gt;(A27taxstdlife+$E825),((Input!$L$169+Input!$L$135)*$L$7)-SUM($L825:AJ825),((Input!$L$169+Input!$L$135)*$L$7)/A27taxstdlife))</f>
        <v>0</v>
      </c>
      <c r="AL825" s="164">
        <f>IF(A27taxstdlife="n/a","n/a",IF(AL$3&gt;(A27taxstdlife+$E825),((Input!$L$169+Input!$L$135)*$L$7)-SUM($L825:AK825),((Input!$L$169+Input!$L$135)*$L$7)/A27taxstdlife))</f>
        <v>0</v>
      </c>
      <c r="AM825" s="164">
        <f>IF(A27taxstdlife="n/a","n/a",IF(AM$3&gt;(A27taxstdlife+$E825),((Input!$L$169+Input!$L$135)*$L$7)-SUM($L825:AL825),((Input!$L$169+Input!$L$135)*$L$7)/A27taxstdlife))</f>
        <v>0</v>
      </c>
      <c r="AN825" s="164">
        <f>IF(A27taxstdlife="n/a","n/a",IF(AN$3&gt;(A27taxstdlife+$E825),((Input!$L$169+Input!$L$135)*$L$7)-SUM($L825:AM825),((Input!$L$169+Input!$L$135)*$L$7)/A27taxstdlife))</f>
        <v>0</v>
      </c>
      <c r="AO825" s="164">
        <f>IF(A27taxstdlife="n/a","n/a",IF(AO$3&gt;(A27taxstdlife+$E825),((Input!$L$169+Input!$L$135)*$L$7)-SUM($L825:AN825),((Input!$L$169+Input!$L$135)*$L$7)/A27taxstdlife))</f>
        <v>0</v>
      </c>
      <c r="AP825" s="164">
        <f>IF(A27taxstdlife="n/a","n/a",IF(AP$3&gt;(A27taxstdlife+$E825),((Input!$L$169+Input!$L$135)*$L$7)-SUM($L825:AO825),((Input!$L$169+Input!$L$135)*$L$7)/A27taxstdlife))</f>
        <v>0</v>
      </c>
      <c r="AQ825" s="164">
        <f>IF(A27taxstdlife="n/a","n/a",IF(AQ$3&gt;(A27taxstdlife+$E825),((Input!$L$169+Input!$L$135)*$L$7)-SUM($L825:AP825),((Input!$L$169+Input!$L$135)*$L$7)/A27taxstdlife))</f>
        <v>0</v>
      </c>
      <c r="AR825" s="164">
        <f>IF(A27taxstdlife="n/a","n/a",IF(AR$3&gt;(A27taxstdlife+$E825),((Input!$L$169+Input!$L$135)*$L$7)-SUM($L825:AQ825),((Input!$L$169+Input!$L$135)*$L$7)/A27taxstdlife))</f>
        <v>0</v>
      </c>
      <c r="AS825" s="164">
        <f>IF(A27taxstdlife="n/a","n/a",IF(AS$3&gt;(A27taxstdlife+$E825),((Input!$L$169+Input!$L$135)*$L$7)-SUM($L825:AR825),((Input!$L$169+Input!$L$135)*$L$7)/A27taxstdlife))</f>
        <v>0</v>
      </c>
      <c r="AT825" s="164">
        <f>IF(A27taxstdlife="n/a","n/a",IF(AT$3&gt;(A27taxstdlife+$E825),((Input!$L$169+Input!$L$135)*$L$7)-SUM($L825:AS825),((Input!$L$169+Input!$L$135)*$L$7)/A27taxstdlife))</f>
        <v>0</v>
      </c>
      <c r="AU825" s="164">
        <f>IF(A27taxstdlife="n/a","n/a",IF(AU$3&gt;(A27taxstdlife+$E825),((Input!$L$169+Input!$L$135)*$L$7)-SUM($L825:AT825),((Input!$L$169+Input!$L$135)*$L$7)/A27taxstdlife))</f>
        <v>0</v>
      </c>
      <c r="AV825" s="164">
        <f>IF(A27taxstdlife="n/a","n/a",IF(AV$3&gt;(A27taxstdlife+$E825),((Input!$L$169+Input!$L$135)*$L$7)-SUM($L825:AU825),((Input!$L$169+Input!$L$135)*$L$7)/A27taxstdlife))</f>
        <v>0</v>
      </c>
      <c r="AW825" s="164">
        <f>IF(A27taxstdlife="n/a","n/a",IF(AW$3&gt;(A27taxstdlife+$E825),((Input!$L$169+Input!$L$135)*$L$7)-SUM($L825:AV825),((Input!$L$169+Input!$L$135)*$L$7)/A27taxstdlife))</f>
        <v>0</v>
      </c>
      <c r="AX825" s="164">
        <f>IF(A27taxstdlife="n/a","n/a",IF(AX$3&gt;(A27taxstdlife+$E825),((Input!$L$169+Input!$L$135)*$L$7)-SUM($L825:AW825),((Input!$L$169+Input!$L$135)*$L$7)/A27taxstdlife))</f>
        <v>0</v>
      </c>
      <c r="AY825" s="164">
        <f>IF(A27taxstdlife="n/a","n/a",IF(AY$3&gt;(A27taxstdlife+$E825),((Input!$L$169+Input!$L$135)*$L$7)-SUM($L825:AX825),((Input!$L$169+Input!$L$135)*$L$7)/A27taxstdlife))</f>
        <v>0</v>
      </c>
      <c r="AZ825" s="164">
        <f>IF(A27taxstdlife="n/a","n/a",IF(AZ$3&gt;(A27taxstdlife+$E825),((Input!$L$169+Input!$L$135)*$L$7)-SUM($L825:AY825),((Input!$L$169+Input!$L$135)*$L$7)/A27taxstdlife))</f>
        <v>0</v>
      </c>
      <c r="BA825" s="164">
        <f>IF(A27taxstdlife="n/a","n/a",IF(BA$3&gt;(A27taxstdlife+$E825),((Input!$L$169+Input!$L$135)*$L$7)-SUM($L825:AZ825),((Input!$L$169+Input!$L$135)*$L$7)/A27taxstdlife))</f>
        <v>0</v>
      </c>
      <c r="BB825" s="164">
        <f>IF(A27taxstdlife="n/a","n/a",IF(BB$3&gt;(A27taxstdlife+$E825),((Input!$L$169+Input!$L$135)*$L$7)-SUM($L825:BA825),((Input!$L$169+Input!$L$135)*$L$7)/A27taxstdlife))</f>
        <v>0</v>
      </c>
      <c r="BC825" s="164">
        <f>IF(A27taxstdlife="n/a","n/a",IF(BC$3&gt;(A27taxstdlife+$E825),((Input!$L$169+Input!$L$135)*$L$7)-SUM($L825:BB825),((Input!$L$169+Input!$L$135)*$L$7)/A27taxstdlife))</f>
        <v>0</v>
      </c>
      <c r="BD825" s="164">
        <f>IF(A27taxstdlife="n/a","n/a",IF(BD$3&gt;(A27taxstdlife+$E825),((Input!$L$169+Input!$L$135)*$L$7)-SUM($L825:BC825),((Input!$L$169+Input!$L$135)*$L$7)/A27taxstdlife))</f>
        <v>0</v>
      </c>
      <c r="BE825" s="164">
        <f>IF(A27taxstdlife="n/a","n/a",IF(BE$3&gt;(A27taxstdlife+$E825),((Input!$L$169+Input!$L$135)*$L$7)-SUM($L825:BD825),((Input!$L$169+Input!$L$135)*$L$7)/A27taxstdlife))</f>
        <v>0</v>
      </c>
      <c r="BF825" s="164">
        <f>IF(A27taxstdlife="n/a","n/a",IF(BF$3&gt;(A27taxstdlife+$E825),((Input!$L$169+Input!$L$135)*$L$7)-SUM($L825:BE825),((Input!$L$169+Input!$L$135)*$L$7)/A27taxstdlife))</f>
        <v>0</v>
      </c>
      <c r="BG825" s="164">
        <f>IF(A27taxstdlife="n/a","n/a",IF(BG$3&gt;(A27taxstdlife+$E825),((Input!$L$169+Input!$L$135)*$L$7)-SUM($L825:BF825),((Input!$L$169+Input!$L$135)*$L$7)/A27taxstdlife))</f>
        <v>0</v>
      </c>
      <c r="BH825" s="164">
        <f>IF(A27taxstdlife="n/a","n/a",IF(BH$3&gt;(A27taxstdlife+$E825),((Input!$L$169+Input!$L$135)*$L$7)-SUM($L825:BG825),((Input!$L$169+Input!$L$135)*$L$7)/A27taxstdlife))</f>
        <v>0</v>
      </c>
      <c r="BI825" s="164">
        <f>IF(A27taxstdlife="n/a","n/a",IF(BI$3&gt;(A27taxstdlife+$E825),((Input!$L$169+Input!$L$135)*$L$7)-SUM($L825:BH825),((Input!$L$169+Input!$L$135)*$L$7)/A27taxstdlife))</f>
        <v>0</v>
      </c>
      <c r="BJ825" s="18"/>
      <c r="BK825" s="18"/>
      <c r="BL825"/>
      <c r="BM825"/>
      <c r="BN825"/>
      <c r="BO825"/>
      <c r="BP825"/>
      <c r="BQ825"/>
      <c r="BR825"/>
      <c r="BS825"/>
      <c r="BT825"/>
      <c r="BU825"/>
      <c r="BV825"/>
      <c r="BW825"/>
      <c r="BX825"/>
      <c r="BY825"/>
      <c r="BZ825"/>
      <c r="CA825"/>
      <c r="CB825"/>
      <c r="CC825"/>
      <c r="CD825"/>
      <c r="CE825"/>
      <c r="CF825"/>
      <c r="CG825"/>
      <c r="CH825"/>
      <c r="CI825"/>
      <c r="CJ825"/>
      <c r="CK825"/>
      <c r="CL825"/>
      <c r="CM825"/>
      <c r="CN825"/>
      <c r="CO825"/>
      <c r="CP825"/>
      <c r="CQ825"/>
      <c r="CR825"/>
      <c r="CS825"/>
      <c r="CT825"/>
      <c r="CU825"/>
      <c r="CV825"/>
      <c r="CW825"/>
      <c r="CX825"/>
      <c r="CY825"/>
      <c r="CZ825"/>
      <c r="DA825"/>
      <c r="DB825"/>
      <c r="DC825"/>
      <c r="DD825"/>
      <c r="DE825"/>
      <c r="DF825"/>
      <c r="DG825"/>
      <c r="DH825"/>
      <c r="DI825"/>
      <c r="DJ825"/>
      <c r="DK825"/>
      <c r="DL825"/>
      <c r="DM825"/>
      <c r="DN825"/>
      <c r="DO825"/>
      <c r="DP825"/>
      <c r="DQ825"/>
      <c r="DR825"/>
      <c r="DS825"/>
      <c r="DT825"/>
      <c r="DU825"/>
      <c r="DV825"/>
      <c r="DW825"/>
      <c r="DX825"/>
      <c r="DY825"/>
      <c r="DZ825"/>
      <c r="EA825"/>
      <c r="EB825"/>
      <c r="EC825"/>
      <c r="ED825"/>
      <c r="EE825"/>
      <c r="EF825"/>
      <c r="EG825"/>
      <c r="EH825"/>
      <c r="EI825"/>
      <c r="EJ825"/>
      <c r="EK825"/>
      <c r="EL825"/>
      <c r="EM825"/>
      <c r="EN825"/>
      <c r="EO825"/>
      <c r="EP825"/>
      <c r="EQ825"/>
      <c r="ER825"/>
      <c r="ES825"/>
      <c r="ET825"/>
      <c r="EU825"/>
      <c r="EV825"/>
      <c r="EW825"/>
      <c r="EX825"/>
      <c r="EY825"/>
      <c r="EZ825"/>
      <c r="FA825"/>
      <c r="FB825"/>
      <c r="FC825"/>
      <c r="FD825"/>
      <c r="FE825"/>
      <c r="FF825"/>
      <c r="FG825"/>
      <c r="FH825"/>
      <c r="FI825"/>
      <c r="FJ825"/>
      <c r="FK825"/>
      <c r="FL825"/>
      <c r="FM825"/>
      <c r="FN825"/>
      <c r="FO825"/>
      <c r="FP825"/>
      <c r="FQ825"/>
      <c r="FR825"/>
      <c r="FS825"/>
      <c r="FT825"/>
      <c r="FU825"/>
      <c r="FV825"/>
      <c r="FW825"/>
      <c r="FX825"/>
      <c r="FY825"/>
      <c r="FZ825"/>
      <c r="GA825"/>
      <c r="GB825"/>
      <c r="GC825"/>
      <c r="GD825"/>
      <c r="GE825"/>
      <c r="GF825"/>
      <c r="GG825"/>
      <c r="GH825"/>
      <c r="GI825"/>
      <c r="GJ825"/>
      <c r="GK825"/>
      <c r="GL825"/>
      <c r="GM825"/>
      <c r="GN825"/>
      <c r="GO825"/>
      <c r="GP825"/>
      <c r="GQ825"/>
      <c r="GR825"/>
      <c r="GS825"/>
      <c r="GT825"/>
      <c r="GU825"/>
      <c r="GV825"/>
      <c r="GW825"/>
      <c r="GX825"/>
      <c r="GY825"/>
      <c r="GZ825"/>
      <c r="HA825"/>
      <c r="HB825"/>
      <c r="HC825"/>
      <c r="HD825"/>
      <c r="HE825"/>
      <c r="HF825"/>
      <c r="HG825"/>
      <c r="HH825"/>
      <c r="HI825"/>
      <c r="HJ825"/>
      <c r="HK825"/>
      <c r="HL825"/>
      <c r="HM825"/>
      <c r="HN825"/>
      <c r="HO825"/>
      <c r="HP825"/>
      <c r="HQ825"/>
      <c r="HR825"/>
      <c r="HS825"/>
      <c r="HT825"/>
      <c r="HU825"/>
      <c r="HV825"/>
      <c r="HW825"/>
      <c r="HX825"/>
      <c r="HY825"/>
      <c r="HZ825"/>
      <c r="IA825"/>
      <c r="IB825"/>
      <c r="IC825"/>
      <c r="ID825"/>
      <c r="IE825"/>
      <c r="IF825"/>
      <c r="IG825"/>
      <c r="IH825"/>
      <c r="II825"/>
      <c r="IJ825"/>
      <c r="IK825"/>
      <c r="IL825"/>
      <c r="IM825"/>
      <c r="IN825"/>
      <c r="IO825"/>
      <c r="IP825"/>
      <c r="IQ825"/>
      <c r="IR825"/>
      <c r="IS825"/>
      <c r="IT825"/>
      <c r="IU825"/>
      <c r="IV825"/>
    </row>
    <row r="826" spans="1:256" s="5" customFormat="1" hidden="1" outlineLevel="2" x14ac:dyDescent="0.2">
      <c r="A826" s="18"/>
      <c r="B826" s="18"/>
      <c r="C826" s="36"/>
      <c r="D826" s="485"/>
      <c r="E826" s="283">
        <v>7</v>
      </c>
      <c r="F826" s="38"/>
      <c r="G826" s="306"/>
      <c r="H826" s="308"/>
      <c r="I826" s="308"/>
      <c r="J826" s="308"/>
      <c r="K826" s="308"/>
      <c r="L826" s="308"/>
      <c r="M826" s="307"/>
      <c r="N826" s="164">
        <f>IF(A27taxstdlife="n/a","n/a",IF(N$3&gt;(A27taxstdlife+$E826),((Input!$M$169+Input!$M$135)*$M$7)-SUM($M826:M826),((Input!$M$169+Input!$M$135)*$M$7)/A27taxstdlife))</f>
        <v>0</v>
      </c>
      <c r="O826" s="164">
        <f>IF(A27taxstdlife="n/a","n/a",IF(O$3&gt;(A27taxstdlife+$E826),((Input!$M$169+Input!$M$135)*$M$7)-SUM($M826:N826),((Input!$M$169+Input!$M$135)*$M$7)/A27taxstdlife))</f>
        <v>0</v>
      </c>
      <c r="P826" s="164">
        <f>IF(A27taxstdlife="n/a","n/a",IF(P$3&gt;(A27taxstdlife+$E826),((Input!$M$169+Input!$M$135)*$M$7)-SUM($M826:O826),((Input!$M$169+Input!$M$135)*$M$7)/A27taxstdlife))</f>
        <v>0</v>
      </c>
      <c r="Q826" s="164">
        <f>IF(A27taxstdlife="n/a","n/a",IF(Q$3&gt;(A27taxstdlife+$E826),((Input!$M$169+Input!$M$135)*$M$7)-SUM($M826:P826),((Input!$M$169+Input!$M$135)*$M$7)/A27taxstdlife))</f>
        <v>0</v>
      </c>
      <c r="R826" s="164">
        <f>IF(A27taxstdlife="n/a","n/a",IF(R$3&gt;(A27taxstdlife+$E826),((Input!$M$169+Input!$M$135)*$M$7)-SUM($M826:Q826),((Input!$M$169+Input!$M$135)*$M$7)/A27taxstdlife))</f>
        <v>0</v>
      </c>
      <c r="S826" s="164">
        <f>IF(A27taxstdlife="n/a","n/a",IF(S$3&gt;(A27taxstdlife+$E826),((Input!$M$169+Input!$M$135)*$M$7)-SUM($M826:R826),((Input!$M$169+Input!$M$135)*$M$7)/A27taxstdlife))</f>
        <v>0</v>
      </c>
      <c r="T826" s="164">
        <f>IF(A27taxstdlife="n/a","n/a",IF(T$3&gt;(A27taxstdlife+$E826),((Input!$M$169+Input!$M$135)*$M$7)-SUM($M826:S826),((Input!$M$169+Input!$M$135)*$M$7)/A27taxstdlife))</f>
        <v>0</v>
      </c>
      <c r="U826" s="164">
        <f>IF(A27taxstdlife="n/a","n/a",IF(U$3&gt;(A27taxstdlife+$E826),((Input!$M$169+Input!$M$135)*$M$7)-SUM($M826:T826),((Input!$M$169+Input!$M$135)*$M$7)/A27taxstdlife))</f>
        <v>0</v>
      </c>
      <c r="V826" s="164">
        <f>IF(A27taxstdlife="n/a","n/a",IF(V$3&gt;(A27taxstdlife+$E826),((Input!$M$169+Input!$M$135)*$M$7)-SUM($M826:U826),((Input!$M$169+Input!$M$135)*$M$7)/A27taxstdlife))</f>
        <v>0</v>
      </c>
      <c r="W826" s="164">
        <f>IF(A27taxstdlife="n/a","n/a",IF(W$3&gt;(A27taxstdlife+$E826),((Input!$M$169+Input!$M$135)*$M$7)-SUM($M826:V826),((Input!$M$169+Input!$M$135)*$M$7)/A27taxstdlife))</f>
        <v>0</v>
      </c>
      <c r="X826" s="164">
        <f>IF(A27taxstdlife="n/a","n/a",IF(X$3&gt;(A27taxstdlife+$E826),((Input!$M$169+Input!$M$135)*$M$7)-SUM($M826:W826),((Input!$M$169+Input!$M$135)*$M$7)/A27taxstdlife))</f>
        <v>0</v>
      </c>
      <c r="Y826" s="164">
        <f>IF(A27taxstdlife="n/a","n/a",IF(Y$3&gt;(A27taxstdlife+$E826),((Input!$M$169+Input!$M$135)*$M$7)-SUM($M826:X826),((Input!$M$169+Input!$M$135)*$M$7)/A27taxstdlife))</f>
        <v>0</v>
      </c>
      <c r="Z826" s="164">
        <f>IF(A27taxstdlife="n/a","n/a",IF(Z$3&gt;(A27taxstdlife+$E826),((Input!$M$169+Input!$M$135)*$M$7)-SUM($M826:Y826),((Input!$M$169+Input!$M$135)*$M$7)/A27taxstdlife))</f>
        <v>0</v>
      </c>
      <c r="AA826" s="164">
        <f>IF(A27taxstdlife="n/a","n/a",IF(AA$3&gt;(A27taxstdlife+$E826),((Input!$M$169+Input!$M$135)*$M$7)-SUM($M826:Z826),((Input!$M$169+Input!$M$135)*$M$7)/A27taxstdlife))</f>
        <v>0</v>
      </c>
      <c r="AB826" s="164">
        <f>IF(A27taxstdlife="n/a","n/a",IF(AB$3&gt;(A27taxstdlife+$E826),((Input!$M$169+Input!$M$135)*$M$7)-SUM($M826:AA826),((Input!$M$169+Input!$M$135)*$M$7)/A27taxstdlife))</f>
        <v>0</v>
      </c>
      <c r="AC826" s="164">
        <f>IF(A27taxstdlife="n/a","n/a",IF(AC$3&gt;(A27taxstdlife+$E826),((Input!$M$169+Input!$M$135)*$M$7)-SUM($M826:AB826),((Input!$M$169+Input!$M$135)*$M$7)/A27taxstdlife))</f>
        <v>0</v>
      </c>
      <c r="AD826" s="164">
        <f>IF(A27taxstdlife="n/a","n/a",IF(AD$3&gt;(A27taxstdlife+$E826),((Input!$M$169+Input!$M$135)*$M$7)-SUM($M826:AC826),((Input!$M$169+Input!$M$135)*$M$7)/A27taxstdlife))</f>
        <v>0</v>
      </c>
      <c r="AE826" s="164">
        <f>IF(A27taxstdlife="n/a","n/a",IF(AE$3&gt;(A27taxstdlife+$E826),((Input!$M$169+Input!$M$135)*$M$7)-SUM($M826:AD826),((Input!$M$169+Input!$M$135)*$M$7)/A27taxstdlife))</f>
        <v>0</v>
      </c>
      <c r="AF826" s="164">
        <f>IF(A27taxstdlife="n/a","n/a",IF(AF$3&gt;(A27taxstdlife+$E826),((Input!$M$169+Input!$M$135)*$M$7)-SUM($M826:AE826),((Input!$M$169+Input!$M$135)*$M$7)/A27taxstdlife))</f>
        <v>0</v>
      </c>
      <c r="AG826" s="164">
        <f>IF(A27taxstdlife="n/a","n/a",IF(AG$3&gt;(A27taxstdlife+$E826),((Input!$M$169+Input!$M$135)*$M$7)-SUM($M826:AF826),((Input!$M$169+Input!$M$135)*$M$7)/A27taxstdlife))</f>
        <v>0</v>
      </c>
      <c r="AH826" s="164">
        <f>IF(A27taxstdlife="n/a","n/a",IF(AH$3&gt;(A27taxstdlife+$E826),((Input!$M$169+Input!$M$135)*$M$7)-SUM($M826:AG826),((Input!$M$169+Input!$M$135)*$M$7)/A27taxstdlife))</f>
        <v>0</v>
      </c>
      <c r="AI826" s="164">
        <f>IF(A27taxstdlife="n/a","n/a",IF(AI$3&gt;(A27taxstdlife+$E826),((Input!$M$169+Input!$M$135)*$M$7)-SUM($M826:AH826),((Input!$M$169+Input!$M$135)*$M$7)/A27taxstdlife))</f>
        <v>0</v>
      </c>
      <c r="AJ826" s="164">
        <f>IF(A27taxstdlife="n/a","n/a",IF(AJ$3&gt;(A27taxstdlife+$E826),((Input!$M$169+Input!$M$135)*$M$7)-SUM($M826:AI826),((Input!$M$169+Input!$M$135)*$M$7)/A27taxstdlife))</f>
        <v>0</v>
      </c>
      <c r="AK826" s="164">
        <f>IF(A27taxstdlife="n/a","n/a",IF(AK$3&gt;(A27taxstdlife+$E826),((Input!$M$169+Input!$M$135)*$M$7)-SUM($M826:AJ826),((Input!$M$169+Input!$M$135)*$M$7)/A27taxstdlife))</f>
        <v>0</v>
      </c>
      <c r="AL826" s="164">
        <f>IF(A27taxstdlife="n/a","n/a",IF(AL$3&gt;(A27taxstdlife+$E826),((Input!$M$169+Input!$M$135)*$M$7)-SUM($M826:AK826),((Input!$M$169+Input!$M$135)*$M$7)/A27taxstdlife))</f>
        <v>0</v>
      </c>
      <c r="AM826" s="164">
        <f>IF(A27taxstdlife="n/a","n/a",IF(AM$3&gt;(A27taxstdlife+$E826),((Input!$M$169+Input!$M$135)*$M$7)-SUM($M826:AL826),((Input!$M$169+Input!$M$135)*$M$7)/A27taxstdlife))</f>
        <v>0</v>
      </c>
      <c r="AN826" s="164">
        <f>IF(A27taxstdlife="n/a","n/a",IF(AN$3&gt;(A27taxstdlife+$E826),((Input!$M$169+Input!$M$135)*$M$7)-SUM($M826:AM826),((Input!$M$169+Input!$M$135)*$M$7)/A27taxstdlife))</f>
        <v>0</v>
      </c>
      <c r="AO826" s="164">
        <f>IF(A27taxstdlife="n/a","n/a",IF(AO$3&gt;(A27taxstdlife+$E826),((Input!$M$169+Input!$M$135)*$M$7)-SUM($M826:AN826),((Input!$M$169+Input!$M$135)*$M$7)/A27taxstdlife))</f>
        <v>0</v>
      </c>
      <c r="AP826" s="164">
        <f>IF(A27taxstdlife="n/a","n/a",IF(AP$3&gt;(A27taxstdlife+$E826),((Input!$M$169+Input!$M$135)*$M$7)-SUM($M826:AO826),((Input!$M$169+Input!$M$135)*$M$7)/A27taxstdlife))</f>
        <v>0</v>
      </c>
      <c r="AQ826" s="164">
        <f>IF(A27taxstdlife="n/a","n/a",IF(AQ$3&gt;(A27taxstdlife+$E826),((Input!$M$169+Input!$M$135)*$M$7)-SUM($M826:AP826),((Input!$M$169+Input!$M$135)*$M$7)/A27taxstdlife))</f>
        <v>0</v>
      </c>
      <c r="AR826" s="164">
        <f>IF(A27taxstdlife="n/a","n/a",IF(AR$3&gt;(A27taxstdlife+$E826),((Input!$M$169+Input!$M$135)*$M$7)-SUM($M826:AQ826),((Input!$M$169+Input!$M$135)*$M$7)/A27taxstdlife))</f>
        <v>0</v>
      </c>
      <c r="AS826" s="164">
        <f>IF(A27taxstdlife="n/a","n/a",IF(AS$3&gt;(A27taxstdlife+$E826),((Input!$M$169+Input!$M$135)*$M$7)-SUM($M826:AR826),((Input!$M$169+Input!$M$135)*$M$7)/A27taxstdlife))</f>
        <v>0</v>
      </c>
      <c r="AT826" s="164">
        <f>IF(A27taxstdlife="n/a","n/a",IF(AT$3&gt;(A27taxstdlife+$E826),((Input!$M$169+Input!$M$135)*$M$7)-SUM($M826:AS826),((Input!$M$169+Input!$M$135)*$M$7)/A27taxstdlife))</f>
        <v>0</v>
      </c>
      <c r="AU826" s="164">
        <f>IF(A27taxstdlife="n/a","n/a",IF(AU$3&gt;(A27taxstdlife+$E826),((Input!$M$169+Input!$M$135)*$M$7)-SUM($M826:AT826),((Input!$M$169+Input!$M$135)*$M$7)/A27taxstdlife))</f>
        <v>0</v>
      </c>
      <c r="AV826" s="164">
        <f>IF(A27taxstdlife="n/a","n/a",IF(AV$3&gt;(A27taxstdlife+$E826),((Input!$M$169+Input!$M$135)*$M$7)-SUM($M826:AU826),((Input!$M$169+Input!$M$135)*$M$7)/A27taxstdlife))</f>
        <v>0</v>
      </c>
      <c r="AW826" s="164">
        <f>IF(A27taxstdlife="n/a","n/a",IF(AW$3&gt;(A27taxstdlife+$E826),((Input!$M$169+Input!$M$135)*$M$7)-SUM($M826:AV826),((Input!$M$169+Input!$M$135)*$M$7)/A27taxstdlife))</f>
        <v>0</v>
      </c>
      <c r="AX826" s="164">
        <f>IF(A27taxstdlife="n/a","n/a",IF(AX$3&gt;(A27taxstdlife+$E826),((Input!$M$169+Input!$M$135)*$M$7)-SUM($M826:AW826),((Input!$M$169+Input!$M$135)*$M$7)/A27taxstdlife))</f>
        <v>0</v>
      </c>
      <c r="AY826" s="164">
        <f>IF(A27taxstdlife="n/a","n/a",IF(AY$3&gt;(A27taxstdlife+$E826),((Input!$M$169+Input!$M$135)*$M$7)-SUM($M826:AX826),((Input!$M$169+Input!$M$135)*$M$7)/A27taxstdlife))</f>
        <v>0</v>
      </c>
      <c r="AZ826" s="164">
        <f>IF(A27taxstdlife="n/a","n/a",IF(AZ$3&gt;(A27taxstdlife+$E826),((Input!$M$169+Input!$M$135)*$M$7)-SUM($M826:AY826),((Input!$M$169+Input!$M$135)*$M$7)/A27taxstdlife))</f>
        <v>0</v>
      </c>
      <c r="BA826" s="164">
        <f>IF(A27taxstdlife="n/a","n/a",IF(BA$3&gt;(A27taxstdlife+$E826),((Input!$M$169+Input!$M$135)*$M$7)-SUM($M826:AZ826),((Input!$M$169+Input!$M$135)*$M$7)/A27taxstdlife))</f>
        <v>0</v>
      </c>
      <c r="BB826" s="164">
        <f>IF(A27taxstdlife="n/a","n/a",IF(BB$3&gt;(A27taxstdlife+$E826),((Input!$M$169+Input!$M$135)*$M$7)-SUM($M826:BA826),((Input!$M$169+Input!$M$135)*$M$7)/A27taxstdlife))</f>
        <v>0</v>
      </c>
      <c r="BC826" s="164">
        <f>IF(A27taxstdlife="n/a","n/a",IF(BC$3&gt;(A27taxstdlife+$E826),((Input!$M$169+Input!$M$135)*$M$7)-SUM($M826:BB826),((Input!$M$169+Input!$M$135)*$M$7)/A27taxstdlife))</f>
        <v>0</v>
      </c>
      <c r="BD826" s="164">
        <f>IF(A27taxstdlife="n/a","n/a",IF(BD$3&gt;(A27taxstdlife+$E826),((Input!$M$169+Input!$M$135)*$M$7)-SUM($M826:BC826),((Input!$M$169+Input!$M$135)*$M$7)/A27taxstdlife))</f>
        <v>0</v>
      </c>
      <c r="BE826" s="164">
        <f>IF(A27taxstdlife="n/a","n/a",IF(BE$3&gt;(A27taxstdlife+$E826),((Input!$M$169+Input!$M$135)*$M$7)-SUM($M826:BD826),((Input!$M$169+Input!$M$135)*$M$7)/A27taxstdlife))</f>
        <v>0</v>
      </c>
      <c r="BF826" s="164">
        <f>IF(A27taxstdlife="n/a","n/a",IF(BF$3&gt;(A27taxstdlife+$E826),((Input!$M$169+Input!$M$135)*$M$7)-SUM($M826:BE826),((Input!$M$169+Input!$M$135)*$M$7)/A27taxstdlife))</f>
        <v>0</v>
      </c>
      <c r="BG826" s="164">
        <f>IF(A27taxstdlife="n/a","n/a",IF(BG$3&gt;(A27taxstdlife+$E826),((Input!$M$169+Input!$M$135)*$M$7)-SUM($M826:BF826),((Input!$M$169+Input!$M$135)*$M$7)/A27taxstdlife))</f>
        <v>0</v>
      </c>
      <c r="BH826" s="164">
        <f>IF(A27taxstdlife="n/a","n/a",IF(BH$3&gt;(A27taxstdlife+$E826),((Input!$M$169+Input!$M$135)*$M$7)-SUM($M826:BG826),((Input!$M$169+Input!$M$135)*$M$7)/A27taxstdlife))</f>
        <v>0</v>
      </c>
      <c r="BI826" s="164">
        <f>IF(A27taxstdlife="n/a","n/a",IF(BI$3&gt;(A27taxstdlife+$E826),((Input!$M$169+Input!$M$135)*$M$7)-SUM($M826:BH826),((Input!$M$169+Input!$M$135)*$M$7)/A27taxstdlife))</f>
        <v>0</v>
      </c>
      <c r="BJ826" s="18"/>
      <c r="BK826" s="18"/>
      <c r="BL826"/>
      <c r="BM826"/>
      <c r="BN826"/>
      <c r="BO826"/>
      <c r="BP826"/>
      <c r="BQ826"/>
      <c r="BR826"/>
      <c r="BS826"/>
      <c r="BT826"/>
      <c r="BU826"/>
      <c r="BV826"/>
      <c r="BW826"/>
      <c r="BX826"/>
      <c r="BY826"/>
      <c r="BZ826"/>
      <c r="CA826"/>
      <c r="CB826"/>
      <c r="CC826"/>
      <c r="CD826"/>
      <c r="CE826"/>
      <c r="CF826"/>
      <c r="CG826"/>
      <c r="CH826"/>
      <c r="CI826"/>
      <c r="CJ826"/>
      <c r="CK826"/>
      <c r="CL826"/>
      <c r="CM826"/>
      <c r="CN826"/>
      <c r="CO826"/>
      <c r="CP826"/>
      <c r="CQ826"/>
      <c r="CR826"/>
      <c r="CS826"/>
      <c r="CT826"/>
      <c r="CU826"/>
      <c r="CV826"/>
      <c r="CW826"/>
      <c r="CX826"/>
      <c r="CY826"/>
      <c r="CZ826"/>
      <c r="DA826"/>
      <c r="DB826"/>
      <c r="DC826"/>
      <c r="DD826"/>
      <c r="DE826"/>
      <c r="DF826"/>
      <c r="DG826"/>
      <c r="DH826"/>
      <c r="DI826"/>
      <c r="DJ826"/>
      <c r="DK826"/>
      <c r="DL826"/>
      <c r="DM826"/>
      <c r="DN826"/>
      <c r="DO826"/>
      <c r="DP826"/>
      <c r="DQ826"/>
      <c r="DR826"/>
      <c r="DS826"/>
      <c r="DT826"/>
      <c r="DU826"/>
      <c r="DV826"/>
      <c r="DW826"/>
      <c r="DX826"/>
      <c r="DY826"/>
      <c r="DZ826"/>
      <c r="EA826"/>
      <c r="EB826"/>
      <c r="EC826"/>
      <c r="ED826"/>
      <c r="EE826"/>
      <c r="EF826"/>
      <c r="EG826"/>
      <c r="EH826"/>
      <c r="EI826"/>
      <c r="EJ826"/>
      <c r="EK826"/>
      <c r="EL826"/>
      <c r="EM826"/>
      <c r="EN826"/>
      <c r="EO826"/>
      <c r="EP826"/>
      <c r="EQ826"/>
      <c r="ER826"/>
      <c r="ES826"/>
      <c r="ET826"/>
      <c r="EU826"/>
      <c r="EV826"/>
      <c r="EW826"/>
      <c r="EX826"/>
      <c r="EY826"/>
      <c r="EZ826"/>
      <c r="FA826"/>
      <c r="FB826"/>
      <c r="FC826"/>
      <c r="FD826"/>
      <c r="FE826"/>
      <c r="FF826"/>
      <c r="FG826"/>
      <c r="FH826"/>
      <c r="FI826"/>
      <c r="FJ826"/>
      <c r="FK826"/>
      <c r="FL826"/>
      <c r="FM826"/>
      <c r="FN826"/>
      <c r="FO826"/>
      <c r="FP826"/>
      <c r="FQ826"/>
      <c r="FR826"/>
      <c r="FS826"/>
      <c r="FT826"/>
      <c r="FU826"/>
      <c r="FV826"/>
      <c r="FW826"/>
      <c r="FX826"/>
      <c r="FY826"/>
      <c r="FZ826"/>
      <c r="GA826"/>
      <c r="GB826"/>
      <c r="GC826"/>
      <c r="GD826"/>
      <c r="GE826"/>
      <c r="GF826"/>
      <c r="GG826"/>
      <c r="GH826"/>
      <c r="GI826"/>
      <c r="GJ826"/>
      <c r="GK826"/>
      <c r="GL826"/>
      <c r="GM826"/>
      <c r="GN826"/>
      <c r="GO826"/>
      <c r="GP826"/>
      <c r="GQ826"/>
      <c r="GR826"/>
      <c r="GS826"/>
      <c r="GT826"/>
      <c r="GU826"/>
      <c r="GV826"/>
      <c r="GW826"/>
      <c r="GX826"/>
      <c r="GY826"/>
      <c r="GZ826"/>
      <c r="HA826"/>
      <c r="HB826"/>
      <c r="HC826"/>
      <c r="HD826"/>
      <c r="HE826"/>
      <c r="HF826"/>
      <c r="HG826"/>
      <c r="HH826"/>
      <c r="HI826"/>
      <c r="HJ826"/>
      <c r="HK826"/>
      <c r="HL826"/>
      <c r="HM826"/>
      <c r="HN826"/>
      <c r="HO826"/>
      <c r="HP826"/>
      <c r="HQ826"/>
      <c r="HR826"/>
      <c r="HS826"/>
      <c r="HT826"/>
      <c r="HU826"/>
      <c r="HV826"/>
      <c r="HW826"/>
      <c r="HX826"/>
      <c r="HY826"/>
      <c r="HZ826"/>
      <c r="IA826"/>
      <c r="IB826"/>
      <c r="IC826"/>
      <c r="ID826"/>
      <c r="IE826"/>
      <c r="IF826"/>
      <c r="IG826"/>
      <c r="IH826"/>
      <c r="II826"/>
      <c r="IJ826"/>
      <c r="IK826"/>
      <c r="IL826"/>
      <c r="IM826"/>
      <c r="IN826"/>
      <c r="IO826"/>
      <c r="IP826"/>
      <c r="IQ826"/>
      <c r="IR826"/>
      <c r="IS826"/>
      <c r="IT826"/>
      <c r="IU826"/>
      <c r="IV826"/>
    </row>
    <row r="827" spans="1:256" s="5" customFormat="1" hidden="1" outlineLevel="2" x14ac:dyDescent="0.2">
      <c r="A827" s="18"/>
      <c r="B827" s="18"/>
      <c r="C827" s="36"/>
      <c r="D827" s="485"/>
      <c r="E827" s="283">
        <v>8</v>
      </c>
      <c r="F827" s="38"/>
      <c r="G827" s="306"/>
      <c r="H827" s="308"/>
      <c r="I827" s="308"/>
      <c r="J827" s="308"/>
      <c r="K827" s="308"/>
      <c r="L827" s="308"/>
      <c r="M827" s="308"/>
      <c r="N827" s="307"/>
      <c r="O827" s="164">
        <f>IF(A27taxstdlife="n/a","n/a",IF(O$3&gt;(A27taxstdlife+$E827),((Input!$N$169+Input!$N$135)*$N$7)-SUM($N827:N827),((Input!$N$169+Input!$N$135)*$N$7)/A27taxstdlife))</f>
        <v>0</v>
      </c>
      <c r="P827" s="164">
        <f>IF(A27taxstdlife="n/a","n/a",IF(P$3&gt;(A27taxstdlife+$E827),((Input!$N$169+Input!$N$135)*$N$7)-SUM($N827:O827),((Input!$N$169+Input!$N$135)*$N$7)/A27taxstdlife))</f>
        <v>0</v>
      </c>
      <c r="Q827" s="164">
        <f>IF(A27taxstdlife="n/a","n/a",IF(Q$3&gt;(A27taxstdlife+$E827),((Input!$N$169+Input!$N$135)*$N$7)-SUM($N827:P827),((Input!$N$169+Input!$N$135)*$N$7)/A27taxstdlife))</f>
        <v>0</v>
      </c>
      <c r="R827" s="164">
        <f>IF(A27taxstdlife="n/a","n/a",IF(R$3&gt;(A27taxstdlife+$E827),((Input!$N$169+Input!$N$135)*$N$7)-SUM($N827:Q827),((Input!$N$169+Input!$N$135)*$N$7)/A27taxstdlife))</f>
        <v>0</v>
      </c>
      <c r="S827" s="164">
        <f>IF(A27taxstdlife="n/a","n/a",IF(S$3&gt;(A27taxstdlife+$E827),((Input!$N$169+Input!$N$135)*$N$7)-SUM($N827:R827),((Input!$N$169+Input!$N$135)*$N$7)/A27taxstdlife))</f>
        <v>0</v>
      </c>
      <c r="T827" s="164">
        <f>IF(A27taxstdlife="n/a","n/a",IF(T$3&gt;(A27taxstdlife+$E827),((Input!$N$169+Input!$N$135)*$N$7)-SUM($N827:S827),((Input!$N$169+Input!$N$135)*$N$7)/A27taxstdlife))</f>
        <v>0</v>
      </c>
      <c r="U827" s="164">
        <f>IF(A27taxstdlife="n/a","n/a",IF(U$3&gt;(A27taxstdlife+$E827),((Input!$N$169+Input!$N$135)*$N$7)-SUM($N827:T827),((Input!$N$169+Input!$N$135)*$N$7)/A27taxstdlife))</f>
        <v>0</v>
      </c>
      <c r="V827" s="164">
        <f>IF(A27taxstdlife="n/a","n/a",IF(V$3&gt;(A27taxstdlife+$E827),((Input!$N$169+Input!$N$135)*$N$7)-SUM($N827:U827),((Input!$N$169+Input!$N$135)*$N$7)/A27taxstdlife))</f>
        <v>0</v>
      </c>
      <c r="W827" s="164">
        <f>IF(A27taxstdlife="n/a","n/a",IF(W$3&gt;(A27taxstdlife+$E827),((Input!$N$169+Input!$N$135)*$N$7)-SUM($N827:V827),((Input!$N$169+Input!$N$135)*$N$7)/A27taxstdlife))</f>
        <v>0</v>
      </c>
      <c r="X827" s="164">
        <f>IF(A27taxstdlife="n/a","n/a",IF(X$3&gt;(A27taxstdlife+$E827),((Input!$N$169+Input!$N$135)*$N$7)-SUM($N827:W827),((Input!$N$169+Input!$N$135)*$N$7)/A27taxstdlife))</f>
        <v>0</v>
      </c>
      <c r="Y827" s="164">
        <f>IF(A27taxstdlife="n/a","n/a",IF(Y$3&gt;(A27taxstdlife+$E827),((Input!$N$169+Input!$N$135)*$N$7)-SUM($N827:X827),((Input!$N$169+Input!$N$135)*$N$7)/A27taxstdlife))</f>
        <v>0</v>
      </c>
      <c r="Z827" s="164">
        <f>IF(A27taxstdlife="n/a","n/a",IF(Z$3&gt;(A27taxstdlife+$E827),((Input!$N$169+Input!$N$135)*$N$7)-SUM($N827:Y827),((Input!$N$169+Input!$N$135)*$N$7)/A27taxstdlife))</f>
        <v>0</v>
      </c>
      <c r="AA827" s="164">
        <f>IF(A27taxstdlife="n/a","n/a",IF(AA$3&gt;(A27taxstdlife+$E827),((Input!$N$169+Input!$N$135)*$N$7)-SUM($N827:Z827),((Input!$N$169+Input!$N$135)*$N$7)/A27taxstdlife))</f>
        <v>0</v>
      </c>
      <c r="AB827" s="164">
        <f>IF(A27taxstdlife="n/a","n/a",IF(AB$3&gt;(A27taxstdlife+$E827),((Input!$N$169+Input!$N$135)*$N$7)-SUM($N827:AA827),((Input!$N$169+Input!$N$135)*$N$7)/A27taxstdlife))</f>
        <v>0</v>
      </c>
      <c r="AC827" s="164">
        <f>IF(A27taxstdlife="n/a","n/a",IF(AC$3&gt;(A27taxstdlife+$E827),((Input!$N$169+Input!$N$135)*$N$7)-SUM($N827:AB827),((Input!$N$169+Input!$N$135)*$N$7)/A27taxstdlife))</f>
        <v>0</v>
      </c>
      <c r="AD827" s="164">
        <f>IF(A27taxstdlife="n/a","n/a",IF(AD$3&gt;(A27taxstdlife+$E827),((Input!$N$169+Input!$N$135)*$N$7)-SUM($N827:AC827),((Input!$N$169+Input!$N$135)*$N$7)/A27taxstdlife))</f>
        <v>0</v>
      </c>
      <c r="AE827" s="164">
        <f>IF(A27taxstdlife="n/a","n/a",IF(AE$3&gt;(A27taxstdlife+$E827),((Input!$N$169+Input!$N$135)*$N$7)-SUM($N827:AD827),((Input!$N$169+Input!$N$135)*$N$7)/A27taxstdlife))</f>
        <v>0</v>
      </c>
      <c r="AF827" s="164">
        <f>IF(A27taxstdlife="n/a","n/a",IF(AF$3&gt;(A27taxstdlife+$E827),((Input!$N$169+Input!$N$135)*$N$7)-SUM($N827:AE827),((Input!$N$169+Input!$N$135)*$N$7)/A27taxstdlife))</f>
        <v>0</v>
      </c>
      <c r="AG827" s="164">
        <f>IF(A27taxstdlife="n/a","n/a",IF(AG$3&gt;(A27taxstdlife+$E827),((Input!$N$169+Input!$N$135)*$N$7)-SUM($N827:AF827),((Input!$N$169+Input!$N$135)*$N$7)/A27taxstdlife))</f>
        <v>0</v>
      </c>
      <c r="AH827" s="164">
        <f>IF(A27taxstdlife="n/a","n/a",IF(AH$3&gt;(A27taxstdlife+$E827),((Input!$N$169+Input!$N$135)*$N$7)-SUM($N827:AG827),((Input!$N$169+Input!$N$135)*$N$7)/A27taxstdlife))</f>
        <v>0</v>
      </c>
      <c r="AI827" s="164">
        <f>IF(A27taxstdlife="n/a","n/a",IF(AI$3&gt;(A27taxstdlife+$E827),((Input!$N$169+Input!$N$135)*$N$7)-SUM($N827:AH827),((Input!$N$169+Input!$N$135)*$N$7)/A27taxstdlife))</f>
        <v>0</v>
      </c>
      <c r="AJ827" s="164">
        <f>IF(A27taxstdlife="n/a","n/a",IF(AJ$3&gt;(A27taxstdlife+$E827),((Input!$N$169+Input!$N$135)*$N$7)-SUM($N827:AI827),((Input!$N$169+Input!$N$135)*$N$7)/A27taxstdlife))</f>
        <v>0</v>
      </c>
      <c r="AK827" s="164">
        <f>IF(A27taxstdlife="n/a","n/a",IF(AK$3&gt;(A27taxstdlife+$E827),((Input!$N$169+Input!$N$135)*$N$7)-SUM($N827:AJ827),((Input!$N$169+Input!$N$135)*$N$7)/A27taxstdlife))</f>
        <v>0</v>
      </c>
      <c r="AL827" s="164">
        <f>IF(A27taxstdlife="n/a","n/a",IF(AL$3&gt;(A27taxstdlife+$E827),((Input!$N$169+Input!$N$135)*$N$7)-SUM($N827:AK827),((Input!$N$169+Input!$N$135)*$N$7)/A27taxstdlife))</f>
        <v>0</v>
      </c>
      <c r="AM827" s="164">
        <f>IF(A27taxstdlife="n/a","n/a",IF(AM$3&gt;(A27taxstdlife+$E827),((Input!$N$169+Input!$N$135)*$N$7)-SUM($N827:AL827),((Input!$N$169+Input!$N$135)*$N$7)/A27taxstdlife))</f>
        <v>0</v>
      </c>
      <c r="AN827" s="164">
        <f>IF(A27taxstdlife="n/a","n/a",IF(AN$3&gt;(A27taxstdlife+$E827),((Input!$N$169+Input!$N$135)*$N$7)-SUM($N827:AM827),((Input!$N$169+Input!$N$135)*$N$7)/A27taxstdlife))</f>
        <v>0</v>
      </c>
      <c r="AO827" s="164">
        <f>IF(A27taxstdlife="n/a","n/a",IF(AO$3&gt;(A27taxstdlife+$E827),((Input!$N$169+Input!$N$135)*$N$7)-SUM($N827:AN827),((Input!$N$169+Input!$N$135)*$N$7)/A27taxstdlife))</f>
        <v>0</v>
      </c>
      <c r="AP827" s="164">
        <f>IF(A27taxstdlife="n/a","n/a",IF(AP$3&gt;(A27taxstdlife+$E827),((Input!$N$169+Input!$N$135)*$N$7)-SUM($N827:AO827),((Input!$N$169+Input!$N$135)*$N$7)/A27taxstdlife))</f>
        <v>0</v>
      </c>
      <c r="AQ827" s="164">
        <f>IF(A27taxstdlife="n/a","n/a",IF(AQ$3&gt;(A27taxstdlife+$E827),((Input!$N$169+Input!$N$135)*$N$7)-SUM($N827:AP827),((Input!$N$169+Input!$N$135)*$N$7)/A27taxstdlife))</f>
        <v>0</v>
      </c>
      <c r="AR827" s="164">
        <f>IF(A27taxstdlife="n/a","n/a",IF(AR$3&gt;(A27taxstdlife+$E827),((Input!$N$169+Input!$N$135)*$N$7)-SUM($N827:AQ827),((Input!$N$169+Input!$N$135)*$N$7)/A27taxstdlife))</f>
        <v>0</v>
      </c>
      <c r="AS827" s="164">
        <f>IF(A27taxstdlife="n/a","n/a",IF(AS$3&gt;(A27taxstdlife+$E827),((Input!$N$169+Input!$N$135)*$N$7)-SUM($N827:AR827),((Input!$N$169+Input!$N$135)*$N$7)/A27taxstdlife))</f>
        <v>0</v>
      </c>
      <c r="AT827" s="164">
        <f>IF(A27taxstdlife="n/a","n/a",IF(AT$3&gt;(A27taxstdlife+$E827),((Input!$N$169+Input!$N$135)*$N$7)-SUM($N827:AS827),((Input!$N$169+Input!$N$135)*$N$7)/A27taxstdlife))</f>
        <v>0</v>
      </c>
      <c r="AU827" s="164">
        <f>IF(A27taxstdlife="n/a","n/a",IF(AU$3&gt;(A27taxstdlife+$E827),((Input!$N$169+Input!$N$135)*$N$7)-SUM($N827:AT827),((Input!$N$169+Input!$N$135)*$N$7)/A27taxstdlife))</f>
        <v>0</v>
      </c>
      <c r="AV827" s="164">
        <f>IF(A27taxstdlife="n/a","n/a",IF(AV$3&gt;(A27taxstdlife+$E827),((Input!$N$169+Input!$N$135)*$N$7)-SUM($N827:AU827),((Input!$N$169+Input!$N$135)*$N$7)/A27taxstdlife))</f>
        <v>0</v>
      </c>
      <c r="AW827" s="164">
        <f>IF(A27taxstdlife="n/a","n/a",IF(AW$3&gt;(A27taxstdlife+$E827),((Input!$N$169+Input!$N$135)*$N$7)-SUM($N827:AV827),((Input!$N$169+Input!$N$135)*$N$7)/A27taxstdlife))</f>
        <v>0</v>
      </c>
      <c r="AX827" s="164">
        <f>IF(A27taxstdlife="n/a","n/a",IF(AX$3&gt;(A27taxstdlife+$E827),((Input!$N$169+Input!$N$135)*$N$7)-SUM($N827:AW827),((Input!$N$169+Input!$N$135)*$N$7)/A27taxstdlife))</f>
        <v>0</v>
      </c>
      <c r="AY827" s="164">
        <f>IF(A27taxstdlife="n/a","n/a",IF(AY$3&gt;(A27taxstdlife+$E827),((Input!$N$169+Input!$N$135)*$N$7)-SUM($N827:AX827),((Input!$N$169+Input!$N$135)*$N$7)/A27taxstdlife))</f>
        <v>0</v>
      </c>
      <c r="AZ827" s="164">
        <f>IF(A27taxstdlife="n/a","n/a",IF(AZ$3&gt;(A27taxstdlife+$E827),((Input!$N$169+Input!$N$135)*$N$7)-SUM($N827:AY827),((Input!$N$169+Input!$N$135)*$N$7)/A27taxstdlife))</f>
        <v>0</v>
      </c>
      <c r="BA827" s="164">
        <f>IF(A27taxstdlife="n/a","n/a",IF(BA$3&gt;(A27taxstdlife+$E827),((Input!$N$169+Input!$N$135)*$N$7)-SUM($N827:AZ827),((Input!$N$169+Input!$N$135)*$N$7)/A27taxstdlife))</f>
        <v>0</v>
      </c>
      <c r="BB827" s="164">
        <f>IF(A27taxstdlife="n/a","n/a",IF(BB$3&gt;(A27taxstdlife+$E827),((Input!$N$169+Input!$N$135)*$N$7)-SUM($N827:BA827),((Input!$N$169+Input!$N$135)*$N$7)/A27taxstdlife))</f>
        <v>0</v>
      </c>
      <c r="BC827" s="164">
        <f>IF(A27taxstdlife="n/a","n/a",IF(BC$3&gt;(A27taxstdlife+$E827),((Input!$N$169+Input!$N$135)*$N$7)-SUM($N827:BB827),((Input!$N$169+Input!$N$135)*$N$7)/A27taxstdlife))</f>
        <v>0</v>
      </c>
      <c r="BD827" s="164">
        <f>IF(A27taxstdlife="n/a","n/a",IF(BD$3&gt;(A27taxstdlife+$E827),((Input!$N$169+Input!$N$135)*$N$7)-SUM($N827:BC827),((Input!$N$169+Input!$N$135)*$N$7)/A27taxstdlife))</f>
        <v>0</v>
      </c>
      <c r="BE827" s="164">
        <f>IF(A27taxstdlife="n/a","n/a",IF(BE$3&gt;(A27taxstdlife+$E827),((Input!$N$169+Input!$N$135)*$N$7)-SUM($N827:BD827),((Input!$N$169+Input!$N$135)*$N$7)/A27taxstdlife))</f>
        <v>0</v>
      </c>
      <c r="BF827" s="164">
        <f>IF(A27taxstdlife="n/a","n/a",IF(BF$3&gt;(A27taxstdlife+$E827),((Input!$N$169+Input!$N$135)*$N$7)-SUM($N827:BE827),((Input!$N$169+Input!$N$135)*$N$7)/A27taxstdlife))</f>
        <v>0</v>
      </c>
      <c r="BG827" s="164">
        <f>IF(A27taxstdlife="n/a","n/a",IF(BG$3&gt;(A27taxstdlife+$E827),((Input!$N$169+Input!$N$135)*$N$7)-SUM($N827:BF827),((Input!$N$169+Input!$N$135)*$N$7)/A27taxstdlife))</f>
        <v>0</v>
      </c>
      <c r="BH827" s="164">
        <f>IF(A27taxstdlife="n/a","n/a",IF(BH$3&gt;(A27taxstdlife+$E827),((Input!$N$169+Input!$N$135)*$N$7)-SUM($N827:BG827),((Input!$N$169+Input!$N$135)*$N$7)/A27taxstdlife))</f>
        <v>0</v>
      </c>
      <c r="BI827" s="164">
        <f>IF(A27taxstdlife="n/a","n/a",IF(BI$3&gt;(A27taxstdlife+$E827),((Input!$N$169+Input!$N$135)*$N$7)-SUM($N827:BH827),((Input!$N$169+Input!$N$135)*$N$7)/A27taxstdlife))</f>
        <v>0</v>
      </c>
      <c r="BJ827" s="18"/>
      <c r="BK827" s="18"/>
      <c r="BL827"/>
      <c r="BM827"/>
      <c r="BN827"/>
      <c r="BO827"/>
      <c r="BP827"/>
      <c r="BQ827"/>
      <c r="BR827"/>
      <c r="BS827"/>
      <c r="BT827"/>
      <c r="BU827"/>
      <c r="BV827"/>
      <c r="BW827"/>
      <c r="BX827"/>
      <c r="BY827"/>
      <c r="BZ827"/>
      <c r="CA827"/>
      <c r="CB827"/>
      <c r="CC827"/>
      <c r="CD827"/>
      <c r="CE827"/>
      <c r="CF827"/>
      <c r="CG827"/>
      <c r="CH827"/>
      <c r="CI827"/>
      <c r="CJ827"/>
      <c r="CK827"/>
      <c r="CL827"/>
      <c r="CM827"/>
      <c r="CN827"/>
      <c r="CO827"/>
      <c r="CP827"/>
      <c r="CQ827"/>
      <c r="CR827"/>
      <c r="CS827"/>
      <c r="CT827"/>
      <c r="CU827"/>
      <c r="CV827"/>
      <c r="CW827"/>
      <c r="CX827"/>
      <c r="CY827"/>
      <c r="CZ827"/>
      <c r="DA827"/>
      <c r="DB827"/>
      <c r="DC827"/>
      <c r="DD827"/>
      <c r="DE827"/>
      <c r="DF827"/>
      <c r="DG827"/>
      <c r="DH827"/>
      <c r="DI827"/>
      <c r="DJ827"/>
      <c r="DK827"/>
      <c r="DL827"/>
      <c r="DM827"/>
      <c r="DN827"/>
      <c r="DO827"/>
      <c r="DP827"/>
      <c r="DQ827"/>
      <c r="DR827"/>
      <c r="DS827"/>
      <c r="DT827"/>
      <c r="DU827"/>
      <c r="DV827"/>
      <c r="DW827"/>
      <c r="DX827"/>
      <c r="DY827"/>
      <c r="DZ827"/>
      <c r="EA827"/>
      <c r="EB827"/>
      <c r="EC827"/>
      <c r="ED827"/>
      <c r="EE827"/>
      <c r="EF827"/>
      <c r="EG827"/>
      <c r="EH827"/>
      <c r="EI827"/>
      <c r="EJ827"/>
      <c r="EK827"/>
      <c r="EL827"/>
      <c r="EM827"/>
      <c r="EN827"/>
      <c r="EO827"/>
      <c r="EP827"/>
      <c r="EQ827"/>
      <c r="ER827"/>
      <c r="ES827"/>
      <c r="ET827"/>
      <c r="EU827"/>
      <c r="EV827"/>
      <c r="EW827"/>
      <c r="EX827"/>
      <c r="EY827"/>
      <c r="EZ827"/>
      <c r="FA827"/>
      <c r="FB827"/>
      <c r="FC827"/>
      <c r="FD827"/>
      <c r="FE827"/>
      <c r="FF827"/>
      <c r="FG827"/>
      <c r="FH827"/>
      <c r="FI827"/>
      <c r="FJ827"/>
      <c r="FK827"/>
      <c r="FL827"/>
      <c r="FM827"/>
      <c r="FN827"/>
      <c r="FO827"/>
      <c r="FP827"/>
      <c r="FQ827"/>
      <c r="FR827"/>
      <c r="FS827"/>
      <c r="FT827"/>
      <c r="FU827"/>
      <c r="FV827"/>
      <c r="FW827"/>
      <c r="FX827"/>
      <c r="FY827"/>
      <c r="FZ827"/>
      <c r="GA827"/>
      <c r="GB827"/>
      <c r="GC827"/>
      <c r="GD827"/>
      <c r="GE827"/>
      <c r="GF827"/>
      <c r="GG827"/>
      <c r="GH827"/>
      <c r="GI827"/>
      <c r="GJ827"/>
      <c r="GK827"/>
      <c r="GL827"/>
      <c r="GM827"/>
      <c r="GN827"/>
      <c r="GO827"/>
      <c r="GP827"/>
      <c r="GQ827"/>
      <c r="GR827"/>
      <c r="GS827"/>
      <c r="GT827"/>
      <c r="GU827"/>
      <c r="GV827"/>
      <c r="GW827"/>
      <c r="GX827"/>
      <c r="GY827"/>
      <c r="GZ827"/>
      <c r="HA827"/>
      <c r="HB827"/>
      <c r="HC827"/>
      <c r="HD827"/>
      <c r="HE827"/>
      <c r="HF827"/>
      <c r="HG827"/>
      <c r="HH827"/>
      <c r="HI827"/>
      <c r="HJ827"/>
      <c r="HK827"/>
      <c r="HL827"/>
      <c r="HM827"/>
      <c r="HN827"/>
      <c r="HO827"/>
      <c r="HP827"/>
      <c r="HQ827"/>
      <c r="HR827"/>
      <c r="HS827"/>
      <c r="HT827"/>
      <c r="HU827"/>
      <c r="HV827"/>
      <c r="HW827"/>
      <c r="HX827"/>
      <c r="HY827"/>
      <c r="HZ827"/>
      <c r="IA827"/>
      <c r="IB827"/>
      <c r="IC827"/>
      <c r="ID827"/>
      <c r="IE827"/>
      <c r="IF827"/>
      <c r="IG827"/>
      <c r="IH827"/>
      <c r="II827"/>
      <c r="IJ827"/>
      <c r="IK827"/>
      <c r="IL827"/>
      <c r="IM827"/>
      <c r="IN827"/>
      <c r="IO827"/>
      <c r="IP827"/>
      <c r="IQ827"/>
      <c r="IR827"/>
      <c r="IS827"/>
      <c r="IT827"/>
      <c r="IU827"/>
      <c r="IV827"/>
    </row>
    <row r="828" spans="1:256" s="5" customFormat="1" hidden="1" outlineLevel="2" x14ac:dyDescent="0.2">
      <c r="A828" s="18"/>
      <c r="B828" s="18"/>
      <c r="C828" s="36"/>
      <c r="D828" s="485"/>
      <c r="E828" s="283">
        <v>9</v>
      </c>
      <c r="F828" s="38"/>
      <c r="G828" s="306"/>
      <c r="H828" s="308"/>
      <c r="I828" s="308"/>
      <c r="J828" s="308"/>
      <c r="K828" s="308"/>
      <c r="L828" s="308"/>
      <c r="M828" s="308"/>
      <c r="N828" s="308"/>
      <c r="O828" s="307"/>
      <c r="P828" s="164">
        <f>IF(A27taxstdlife="n/a","n/a",IF(P$3&gt;(A27taxstdlife+$E828),((Input!$O$169+Input!$O$135)*$O$7)-SUM($O828:O828),((Input!$O$169+Input!$O$135)*$O$7)/A27taxstdlife))</f>
        <v>0</v>
      </c>
      <c r="Q828" s="164">
        <f>IF(A27taxstdlife="n/a","n/a",IF(Q$3&gt;(A27taxstdlife+$E828),((Input!$O$169+Input!$O$135)*$O$7)-SUM($O828:P828),((Input!$O$169+Input!$O$135)*$O$7)/A27taxstdlife))</f>
        <v>0</v>
      </c>
      <c r="R828" s="164">
        <f>IF(A27taxstdlife="n/a","n/a",IF(R$3&gt;(A27taxstdlife+$E828),((Input!$O$169+Input!$O$135)*$O$7)-SUM($O828:Q828),((Input!$O$169+Input!$O$135)*$O$7)/A27taxstdlife))</f>
        <v>0</v>
      </c>
      <c r="S828" s="164">
        <f>IF(A27taxstdlife="n/a","n/a",IF(S$3&gt;(A27taxstdlife+$E828),((Input!$O$169+Input!$O$135)*$O$7)-SUM($O828:R828),((Input!$O$169+Input!$O$135)*$O$7)/A27taxstdlife))</f>
        <v>0</v>
      </c>
      <c r="T828" s="164">
        <f>IF(A27taxstdlife="n/a","n/a",IF(T$3&gt;(A27taxstdlife+$E828),((Input!$O$169+Input!$O$135)*$O$7)-SUM($O828:S828),((Input!$O$169+Input!$O$135)*$O$7)/A27taxstdlife))</f>
        <v>0</v>
      </c>
      <c r="U828" s="164">
        <f>IF(A27taxstdlife="n/a","n/a",IF(U$3&gt;(A27taxstdlife+$E828),((Input!$O$169+Input!$O$135)*$O$7)-SUM($O828:T828),((Input!$O$169+Input!$O$135)*$O$7)/A27taxstdlife))</f>
        <v>0</v>
      </c>
      <c r="V828" s="164">
        <f>IF(A27taxstdlife="n/a","n/a",IF(V$3&gt;(A27taxstdlife+$E828),((Input!$O$169+Input!$O$135)*$O$7)-SUM($O828:U828),((Input!$O$169+Input!$O$135)*$O$7)/A27taxstdlife))</f>
        <v>0</v>
      </c>
      <c r="W828" s="164">
        <f>IF(A27taxstdlife="n/a","n/a",IF(W$3&gt;(A27taxstdlife+$E828),((Input!$O$169+Input!$O$135)*$O$7)-SUM($O828:V828),((Input!$O$169+Input!$O$135)*$O$7)/A27taxstdlife))</f>
        <v>0</v>
      </c>
      <c r="X828" s="164">
        <f>IF(A27taxstdlife="n/a","n/a",IF(X$3&gt;(A27taxstdlife+$E828),((Input!$O$169+Input!$O$135)*$O$7)-SUM($O828:W828),((Input!$O$169+Input!$O$135)*$O$7)/A27taxstdlife))</f>
        <v>0</v>
      </c>
      <c r="Y828" s="164">
        <f>IF(A27taxstdlife="n/a","n/a",IF(Y$3&gt;(A27taxstdlife+$E828),((Input!$O$169+Input!$O$135)*$O$7)-SUM($O828:X828),((Input!$O$169+Input!$O$135)*$O$7)/A27taxstdlife))</f>
        <v>0</v>
      </c>
      <c r="Z828" s="164">
        <f>IF(A27taxstdlife="n/a","n/a",IF(Z$3&gt;(A27taxstdlife+$E828),((Input!$O$169+Input!$O$135)*$O$7)-SUM($O828:Y828),((Input!$O$169+Input!$O$135)*$O$7)/A27taxstdlife))</f>
        <v>0</v>
      </c>
      <c r="AA828" s="164">
        <f>IF(A27taxstdlife="n/a","n/a",IF(AA$3&gt;(A27taxstdlife+$E828),((Input!$O$169+Input!$O$135)*$O$7)-SUM($O828:Z828),((Input!$O$169+Input!$O$135)*$O$7)/A27taxstdlife))</f>
        <v>0</v>
      </c>
      <c r="AB828" s="164">
        <f>IF(A27taxstdlife="n/a","n/a",IF(AB$3&gt;(A27taxstdlife+$E828),((Input!$O$169+Input!$O$135)*$O$7)-SUM($O828:AA828),((Input!$O$169+Input!$O$135)*$O$7)/A27taxstdlife))</f>
        <v>0</v>
      </c>
      <c r="AC828" s="164">
        <f>IF(A27taxstdlife="n/a","n/a",IF(AC$3&gt;(A27taxstdlife+$E828),((Input!$O$169+Input!$O$135)*$O$7)-SUM($O828:AB828),((Input!$O$169+Input!$O$135)*$O$7)/A27taxstdlife))</f>
        <v>0</v>
      </c>
      <c r="AD828" s="164">
        <f>IF(A27taxstdlife="n/a","n/a",IF(AD$3&gt;(A27taxstdlife+$E828),((Input!$O$169+Input!$O$135)*$O$7)-SUM($O828:AC828),((Input!$O$169+Input!$O$135)*$O$7)/A27taxstdlife))</f>
        <v>0</v>
      </c>
      <c r="AE828" s="164">
        <f>IF(A27taxstdlife="n/a","n/a",IF(AE$3&gt;(A27taxstdlife+$E828),((Input!$O$169+Input!$O$135)*$O$7)-SUM($O828:AD828),((Input!$O$169+Input!$O$135)*$O$7)/A27taxstdlife))</f>
        <v>0</v>
      </c>
      <c r="AF828" s="164">
        <f>IF(A27taxstdlife="n/a","n/a",IF(AF$3&gt;(A27taxstdlife+$E828),((Input!$O$169+Input!$O$135)*$O$7)-SUM($O828:AE828),((Input!$O$169+Input!$O$135)*$O$7)/A27taxstdlife))</f>
        <v>0</v>
      </c>
      <c r="AG828" s="164">
        <f>IF(A27taxstdlife="n/a","n/a",IF(AG$3&gt;(A27taxstdlife+$E828),((Input!$O$169+Input!$O$135)*$O$7)-SUM($O828:AF828),((Input!$O$169+Input!$O$135)*$O$7)/A27taxstdlife))</f>
        <v>0</v>
      </c>
      <c r="AH828" s="164">
        <f>IF(A27taxstdlife="n/a","n/a",IF(AH$3&gt;(A27taxstdlife+$E828),((Input!$O$169+Input!$O$135)*$O$7)-SUM($O828:AG828),((Input!$O$169+Input!$O$135)*$O$7)/A27taxstdlife))</f>
        <v>0</v>
      </c>
      <c r="AI828" s="164">
        <f>IF(A27taxstdlife="n/a","n/a",IF(AI$3&gt;(A27taxstdlife+$E828),((Input!$O$169+Input!$O$135)*$O$7)-SUM($O828:AH828),((Input!$O$169+Input!$O$135)*$O$7)/A27taxstdlife))</f>
        <v>0</v>
      </c>
      <c r="AJ828" s="164">
        <f>IF(A27taxstdlife="n/a","n/a",IF(AJ$3&gt;(A27taxstdlife+$E828),((Input!$O$169+Input!$O$135)*$O$7)-SUM($O828:AI828),((Input!$O$169+Input!$O$135)*$O$7)/A27taxstdlife))</f>
        <v>0</v>
      </c>
      <c r="AK828" s="164">
        <f>IF(A27taxstdlife="n/a","n/a",IF(AK$3&gt;(A27taxstdlife+$E828),((Input!$O$169+Input!$O$135)*$O$7)-SUM($O828:AJ828),((Input!$O$169+Input!$O$135)*$O$7)/A27taxstdlife))</f>
        <v>0</v>
      </c>
      <c r="AL828" s="164">
        <f>IF(A27taxstdlife="n/a","n/a",IF(AL$3&gt;(A27taxstdlife+$E828),((Input!$O$169+Input!$O$135)*$O$7)-SUM($O828:AK828),((Input!$O$169+Input!$O$135)*$O$7)/A27taxstdlife))</f>
        <v>0</v>
      </c>
      <c r="AM828" s="164">
        <f>IF(A27taxstdlife="n/a","n/a",IF(AM$3&gt;(A27taxstdlife+$E828),((Input!$O$169+Input!$O$135)*$O$7)-SUM($O828:AL828),((Input!$O$169+Input!$O$135)*$O$7)/A27taxstdlife))</f>
        <v>0</v>
      </c>
      <c r="AN828" s="164">
        <f>IF(A27taxstdlife="n/a","n/a",IF(AN$3&gt;(A27taxstdlife+$E828),((Input!$O$169+Input!$O$135)*$O$7)-SUM($O828:AM828),((Input!$O$169+Input!$O$135)*$O$7)/A27taxstdlife))</f>
        <v>0</v>
      </c>
      <c r="AO828" s="164">
        <f>IF(A27taxstdlife="n/a","n/a",IF(AO$3&gt;(A27taxstdlife+$E828),((Input!$O$169+Input!$O$135)*$O$7)-SUM($O828:AN828),((Input!$O$169+Input!$O$135)*$O$7)/A27taxstdlife))</f>
        <v>0</v>
      </c>
      <c r="AP828" s="164">
        <f>IF(A27taxstdlife="n/a","n/a",IF(AP$3&gt;(A27taxstdlife+$E828),((Input!$O$169+Input!$O$135)*$O$7)-SUM($O828:AO828),((Input!$O$169+Input!$O$135)*$O$7)/A27taxstdlife))</f>
        <v>0</v>
      </c>
      <c r="AQ828" s="164">
        <f>IF(A27taxstdlife="n/a","n/a",IF(AQ$3&gt;(A27taxstdlife+$E828),((Input!$O$169+Input!$O$135)*$O$7)-SUM($O828:AP828),((Input!$O$169+Input!$O$135)*$O$7)/A27taxstdlife))</f>
        <v>0</v>
      </c>
      <c r="AR828" s="164">
        <f>IF(A27taxstdlife="n/a","n/a",IF(AR$3&gt;(A27taxstdlife+$E828),((Input!$O$169+Input!$O$135)*$O$7)-SUM($O828:AQ828),((Input!$O$169+Input!$O$135)*$O$7)/A27taxstdlife))</f>
        <v>0</v>
      </c>
      <c r="AS828" s="164">
        <f>IF(A27taxstdlife="n/a","n/a",IF(AS$3&gt;(A27taxstdlife+$E828),((Input!$O$169+Input!$O$135)*$O$7)-SUM($O828:AR828),((Input!$O$169+Input!$O$135)*$O$7)/A27taxstdlife))</f>
        <v>0</v>
      </c>
      <c r="AT828" s="164">
        <f>IF(A27taxstdlife="n/a","n/a",IF(AT$3&gt;(A27taxstdlife+$E828),((Input!$O$169+Input!$O$135)*$O$7)-SUM($O828:AS828),((Input!$O$169+Input!$O$135)*$O$7)/A27taxstdlife))</f>
        <v>0</v>
      </c>
      <c r="AU828" s="164">
        <f>IF(A27taxstdlife="n/a","n/a",IF(AU$3&gt;(A27taxstdlife+$E828),((Input!$O$169+Input!$O$135)*$O$7)-SUM($O828:AT828),((Input!$O$169+Input!$O$135)*$O$7)/A27taxstdlife))</f>
        <v>0</v>
      </c>
      <c r="AV828" s="164">
        <f>IF(A27taxstdlife="n/a","n/a",IF(AV$3&gt;(A27taxstdlife+$E828),((Input!$O$169+Input!$O$135)*$O$7)-SUM($O828:AU828),((Input!$O$169+Input!$O$135)*$O$7)/A27taxstdlife))</f>
        <v>0</v>
      </c>
      <c r="AW828" s="164">
        <f>IF(A27taxstdlife="n/a","n/a",IF(AW$3&gt;(A27taxstdlife+$E828),((Input!$O$169+Input!$O$135)*$O$7)-SUM($O828:AV828),((Input!$O$169+Input!$O$135)*$O$7)/A27taxstdlife))</f>
        <v>0</v>
      </c>
      <c r="AX828" s="164">
        <f>IF(A27taxstdlife="n/a","n/a",IF(AX$3&gt;(A27taxstdlife+$E828),((Input!$O$169+Input!$O$135)*$O$7)-SUM($O828:AW828),((Input!$O$169+Input!$O$135)*$O$7)/A27taxstdlife))</f>
        <v>0</v>
      </c>
      <c r="AY828" s="164">
        <f>IF(A27taxstdlife="n/a","n/a",IF(AY$3&gt;(A27taxstdlife+$E828),((Input!$O$169+Input!$O$135)*$O$7)-SUM($O828:AX828),((Input!$O$169+Input!$O$135)*$O$7)/A27taxstdlife))</f>
        <v>0</v>
      </c>
      <c r="AZ828" s="164">
        <f>IF(A27taxstdlife="n/a","n/a",IF(AZ$3&gt;(A27taxstdlife+$E828),((Input!$O$169+Input!$O$135)*$O$7)-SUM($O828:AY828),((Input!$O$169+Input!$O$135)*$O$7)/A27taxstdlife))</f>
        <v>0</v>
      </c>
      <c r="BA828" s="164">
        <f>IF(A27taxstdlife="n/a","n/a",IF(BA$3&gt;(A27taxstdlife+$E828),((Input!$O$169+Input!$O$135)*$O$7)-SUM($O828:AZ828),((Input!$O$169+Input!$O$135)*$O$7)/A27taxstdlife))</f>
        <v>0</v>
      </c>
      <c r="BB828" s="164">
        <f>IF(A27taxstdlife="n/a","n/a",IF(BB$3&gt;(A27taxstdlife+$E828),((Input!$O$169+Input!$O$135)*$O$7)-SUM($O828:BA828),((Input!$O$169+Input!$O$135)*$O$7)/A27taxstdlife))</f>
        <v>0</v>
      </c>
      <c r="BC828" s="164">
        <f>IF(A27taxstdlife="n/a","n/a",IF(BC$3&gt;(A27taxstdlife+$E828),((Input!$O$169+Input!$O$135)*$O$7)-SUM($O828:BB828),((Input!$O$169+Input!$O$135)*$O$7)/A27taxstdlife))</f>
        <v>0</v>
      </c>
      <c r="BD828" s="164">
        <f>IF(A27taxstdlife="n/a","n/a",IF(BD$3&gt;(A27taxstdlife+$E828),((Input!$O$169+Input!$O$135)*$O$7)-SUM($O828:BC828),((Input!$O$169+Input!$O$135)*$O$7)/A27taxstdlife))</f>
        <v>0</v>
      </c>
      <c r="BE828" s="164">
        <f>IF(A27taxstdlife="n/a","n/a",IF(BE$3&gt;(A27taxstdlife+$E828),((Input!$O$169+Input!$O$135)*$O$7)-SUM($O828:BD828),((Input!$O$169+Input!$O$135)*$O$7)/A27taxstdlife))</f>
        <v>0</v>
      </c>
      <c r="BF828" s="164">
        <f>IF(A27taxstdlife="n/a","n/a",IF(BF$3&gt;(A27taxstdlife+$E828),((Input!$O$169+Input!$O$135)*$O$7)-SUM($O828:BE828),((Input!$O$169+Input!$O$135)*$O$7)/A27taxstdlife))</f>
        <v>0</v>
      </c>
      <c r="BG828" s="164">
        <f>IF(A27taxstdlife="n/a","n/a",IF(BG$3&gt;(A27taxstdlife+$E828),((Input!$O$169+Input!$O$135)*$O$7)-SUM($O828:BF828),((Input!$O$169+Input!$O$135)*$O$7)/A27taxstdlife))</f>
        <v>0</v>
      </c>
      <c r="BH828" s="164">
        <f>IF(A27taxstdlife="n/a","n/a",IF(BH$3&gt;(A27taxstdlife+$E828),((Input!$O$169+Input!$O$135)*$O$7)-SUM($O828:BG828),((Input!$O$169+Input!$O$135)*$O$7)/A27taxstdlife))</f>
        <v>0</v>
      </c>
      <c r="BI828" s="164">
        <f>IF(A27taxstdlife="n/a","n/a",IF(BI$3&gt;(A27taxstdlife+$E828),((Input!$O$169+Input!$O$135)*$O$7)-SUM($O828:BH828),((Input!$O$169+Input!$O$135)*$O$7)/A27taxstdlife))</f>
        <v>0</v>
      </c>
      <c r="BJ828" s="18"/>
      <c r="BK828" s="18"/>
      <c r="BL828"/>
      <c r="BM828"/>
      <c r="BN828"/>
      <c r="BO828"/>
      <c r="BP828"/>
      <c r="BQ828"/>
      <c r="BR828"/>
      <c r="BS828"/>
      <c r="BT828"/>
      <c r="BU828"/>
      <c r="BV828"/>
      <c r="BW828"/>
      <c r="BX828"/>
      <c r="BY828"/>
      <c r="BZ828"/>
      <c r="CA828"/>
      <c r="CB828"/>
      <c r="CC828"/>
      <c r="CD828"/>
      <c r="CE828"/>
      <c r="CF828"/>
      <c r="CG828"/>
      <c r="CH828"/>
      <c r="CI828"/>
      <c r="CJ828"/>
      <c r="CK828"/>
      <c r="CL828"/>
      <c r="CM828"/>
      <c r="CN828"/>
      <c r="CO828"/>
      <c r="CP828"/>
      <c r="CQ828"/>
      <c r="CR828"/>
      <c r="CS828"/>
      <c r="CT828"/>
      <c r="CU828"/>
      <c r="CV828"/>
      <c r="CW828"/>
      <c r="CX828"/>
      <c r="CY828"/>
      <c r="CZ828"/>
      <c r="DA828"/>
      <c r="DB828"/>
      <c r="DC828"/>
      <c r="DD828"/>
      <c r="DE828"/>
      <c r="DF828"/>
      <c r="DG828"/>
      <c r="DH828"/>
      <c r="DI828"/>
      <c r="DJ828"/>
      <c r="DK828"/>
      <c r="DL828"/>
      <c r="DM828"/>
      <c r="DN828"/>
      <c r="DO828"/>
      <c r="DP828"/>
      <c r="DQ828"/>
      <c r="DR828"/>
      <c r="DS828"/>
      <c r="DT828"/>
      <c r="DU828"/>
      <c r="DV828"/>
      <c r="DW828"/>
      <c r="DX828"/>
      <c r="DY828"/>
      <c r="DZ828"/>
      <c r="EA828"/>
      <c r="EB828"/>
      <c r="EC828"/>
      <c r="ED828"/>
      <c r="EE828"/>
      <c r="EF828"/>
      <c r="EG828"/>
      <c r="EH828"/>
      <c r="EI828"/>
      <c r="EJ828"/>
      <c r="EK828"/>
      <c r="EL828"/>
      <c r="EM828"/>
      <c r="EN828"/>
      <c r="EO828"/>
      <c r="EP828"/>
      <c r="EQ828"/>
      <c r="ER828"/>
      <c r="ES828"/>
      <c r="ET828"/>
      <c r="EU828"/>
      <c r="EV828"/>
      <c r="EW828"/>
      <c r="EX828"/>
      <c r="EY828"/>
      <c r="EZ828"/>
      <c r="FA828"/>
      <c r="FB828"/>
      <c r="FC828"/>
      <c r="FD828"/>
      <c r="FE828"/>
      <c r="FF828"/>
      <c r="FG828"/>
      <c r="FH828"/>
      <c r="FI828"/>
      <c r="FJ828"/>
      <c r="FK828"/>
      <c r="FL828"/>
      <c r="FM828"/>
      <c r="FN828"/>
      <c r="FO828"/>
      <c r="FP828"/>
      <c r="FQ828"/>
      <c r="FR828"/>
      <c r="FS828"/>
      <c r="FT828"/>
      <c r="FU828"/>
      <c r="FV828"/>
      <c r="FW828"/>
      <c r="FX828"/>
      <c r="FY828"/>
      <c r="FZ828"/>
      <c r="GA828"/>
      <c r="GB828"/>
      <c r="GC828"/>
      <c r="GD828"/>
      <c r="GE828"/>
      <c r="GF828"/>
      <c r="GG828"/>
      <c r="GH828"/>
      <c r="GI828"/>
      <c r="GJ828"/>
      <c r="GK828"/>
      <c r="GL828"/>
      <c r="GM828"/>
      <c r="GN828"/>
      <c r="GO828"/>
      <c r="GP828"/>
      <c r="GQ828"/>
      <c r="GR828"/>
      <c r="GS828"/>
      <c r="GT828"/>
      <c r="GU828"/>
      <c r="GV828"/>
      <c r="GW828"/>
      <c r="GX828"/>
      <c r="GY828"/>
      <c r="GZ828"/>
      <c r="HA828"/>
      <c r="HB828"/>
      <c r="HC828"/>
      <c r="HD828"/>
      <c r="HE828"/>
      <c r="HF828"/>
      <c r="HG828"/>
      <c r="HH828"/>
      <c r="HI828"/>
      <c r="HJ828"/>
      <c r="HK828"/>
      <c r="HL828"/>
      <c r="HM828"/>
      <c r="HN828"/>
      <c r="HO828"/>
      <c r="HP828"/>
      <c r="HQ828"/>
      <c r="HR828"/>
      <c r="HS828"/>
      <c r="HT828"/>
      <c r="HU828"/>
      <c r="HV828"/>
      <c r="HW828"/>
      <c r="HX828"/>
      <c r="HY828"/>
      <c r="HZ828"/>
      <c r="IA828"/>
      <c r="IB828"/>
      <c r="IC828"/>
      <c r="ID828"/>
      <c r="IE828"/>
      <c r="IF828"/>
      <c r="IG828"/>
      <c r="IH828"/>
      <c r="II828"/>
      <c r="IJ828"/>
      <c r="IK828"/>
      <c r="IL828"/>
      <c r="IM828"/>
      <c r="IN828"/>
      <c r="IO828"/>
      <c r="IP828"/>
      <c r="IQ828"/>
      <c r="IR828"/>
      <c r="IS828"/>
      <c r="IT828"/>
      <c r="IU828"/>
      <c r="IV828"/>
    </row>
    <row r="829" spans="1:256" s="5" customFormat="1" hidden="1" outlineLevel="2" x14ac:dyDescent="0.2">
      <c r="A829" s="18"/>
      <c r="B829" s="18"/>
      <c r="C829" s="36"/>
      <c r="D829" s="485"/>
      <c r="E829" s="284">
        <v>10</v>
      </c>
      <c r="F829" s="38"/>
      <c r="G829" s="306"/>
      <c r="H829" s="308"/>
      <c r="I829" s="308"/>
      <c r="J829" s="308"/>
      <c r="K829" s="308"/>
      <c r="L829" s="308"/>
      <c r="M829" s="308"/>
      <c r="N829" s="308"/>
      <c r="O829" s="308"/>
      <c r="P829" s="307"/>
      <c r="Q829" s="164">
        <f>IF(A27taxstdlife="n/a","n/a",IF(Q$3&gt;(A27taxstdlife+$E829),((Input!$P$169+Input!$P$135)*$P$7)-SUM($P829:P829),((Input!$P$169+Input!$P$135)*$P$7)/A27taxstdlife))</f>
        <v>0</v>
      </c>
      <c r="R829" s="164">
        <f>IF(A27taxstdlife="n/a","n/a",IF(R$3&gt;(A27taxstdlife+$E829),((Input!$P$169+Input!$P$135)*$P$7)-SUM($P829:Q829),((Input!$P$169+Input!$P$135)*$P$7)/A27taxstdlife))</f>
        <v>0</v>
      </c>
      <c r="S829" s="164">
        <f>IF(A27taxstdlife="n/a","n/a",IF(S$3&gt;(A27taxstdlife+$E829),((Input!$P$169+Input!$P$135)*$P$7)-SUM($P829:R829),((Input!$P$169+Input!$P$135)*$P$7)/A27taxstdlife))</f>
        <v>0</v>
      </c>
      <c r="T829" s="164">
        <f>IF(A27taxstdlife="n/a","n/a",IF(T$3&gt;(A27taxstdlife+$E829),((Input!$P$169+Input!$P$135)*$P$7)-SUM($P829:S829),((Input!$P$169+Input!$P$135)*$P$7)/A27taxstdlife))</f>
        <v>0</v>
      </c>
      <c r="U829" s="164">
        <f>IF(A27taxstdlife="n/a","n/a",IF(U$3&gt;(A27taxstdlife+$E829),((Input!$P$169+Input!$P$135)*$P$7)-SUM($P829:T829),((Input!$P$169+Input!$P$135)*$P$7)/A27taxstdlife))</f>
        <v>0</v>
      </c>
      <c r="V829" s="164">
        <f>IF(A27taxstdlife="n/a","n/a",IF(V$3&gt;(A27taxstdlife+$E829),((Input!$P$169+Input!$P$135)*$P$7)-SUM($P829:U829),((Input!$P$169+Input!$P$135)*$P$7)/A27taxstdlife))</f>
        <v>0</v>
      </c>
      <c r="W829" s="164">
        <f>IF(A27taxstdlife="n/a","n/a",IF(W$3&gt;(A27taxstdlife+$E829),((Input!$P$169+Input!$P$135)*$P$7)-SUM($P829:V829),((Input!$P$169+Input!$P$135)*$P$7)/A27taxstdlife))</f>
        <v>0</v>
      </c>
      <c r="X829" s="164">
        <f>IF(A27taxstdlife="n/a","n/a",IF(X$3&gt;(A27taxstdlife+$E829),((Input!$P$169+Input!$P$135)*$P$7)-SUM($P829:W829),((Input!$P$169+Input!$P$135)*$P$7)/A27taxstdlife))</f>
        <v>0</v>
      </c>
      <c r="Y829" s="164">
        <f>IF(A27taxstdlife="n/a","n/a",IF(Y$3&gt;(A27taxstdlife+$E829),((Input!$P$169+Input!$P$135)*$P$7)-SUM($P829:X829),((Input!$P$169+Input!$P$135)*$P$7)/A27taxstdlife))</f>
        <v>0</v>
      </c>
      <c r="Z829" s="164">
        <f>IF(A27taxstdlife="n/a","n/a",IF(Z$3&gt;(A27taxstdlife+$E829),((Input!$P$169+Input!$P$135)*$P$7)-SUM($P829:Y829),((Input!$P$169+Input!$P$135)*$P$7)/A27taxstdlife))</f>
        <v>0</v>
      </c>
      <c r="AA829" s="164">
        <f>IF(A27taxstdlife="n/a","n/a",IF(AA$3&gt;(A27taxstdlife+$E829),((Input!$P$169+Input!$P$135)*$P$7)-SUM($P829:Z829),((Input!$P$169+Input!$P$135)*$P$7)/A27taxstdlife))</f>
        <v>0</v>
      </c>
      <c r="AB829" s="164">
        <f>IF(A27taxstdlife="n/a","n/a",IF(AB$3&gt;(A27taxstdlife+$E829),((Input!$P$169+Input!$P$135)*$P$7)-SUM($P829:AA829),((Input!$P$169+Input!$P$135)*$P$7)/A27taxstdlife))</f>
        <v>0</v>
      </c>
      <c r="AC829" s="164">
        <f>IF(A27taxstdlife="n/a","n/a",IF(AC$3&gt;(A27taxstdlife+$E829),((Input!$P$169+Input!$P$135)*$P$7)-SUM($P829:AB829),((Input!$P$169+Input!$P$135)*$P$7)/A27taxstdlife))</f>
        <v>0</v>
      </c>
      <c r="AD829" s="164">
        <f>IF(A27taxstdlife="n/a","n/a",IF(AD$3&gt;(A27taxstdlife+$E829),((Input!$P$169+Input!$P$135)*$P$7)-SUM($P829:AC829),((Input!$P$169+Input!$P$135)*$P$7)/A27taxstdlife))</f>
        <v>0</v>
      </c>
      <c r="AE829" s="164">
        <f>IF(A27taxstdlife="n/a","n/a",IF(AE$3&gt;(A27taxstdlife+$E829),((Input!$P$169+Input!$P$135)*$P$7)-SUM($P829:AD829),((Input!$P$169+Input!$P$135)*$P$7)/A27taxstdlife))</f>
        <v>0</v>
      </c>
      <c r="AF829" s="164">
        <f>IF(A27taxstdlife="n/a","n/a",IF(AF$3&gt;(A27taxstdlife+$E829),((Input!$P$169+Input!$P$135)*$P$7)-SUM($P829:AE829),((Input!$P$169+Input!$P$135)*$P$7)/A27taxstdlife))</f>
        <v>0</v>
      </c>
      <c r="AG829" s="164">
        <f>IF(A27taxstdlife="n/a","n/a",IF(AG$3&gt;(A27taxstdlife+$E829),((Input!$P$169+Input!$P$135)*$P$7)-SUM($P829:AF829),((Input!$P$169+Input!$P$135)*$P$7)/A27taxstdlife))</f>
        <v>0</v>
      </c>
      <c r="AH829" s="164">
        <f>IF(A27taxstdlife="n/a","n/a",IF(AH$3&gt;(A27taxstdlife+$E829),((Input!$P$169+Input!$P$135)*$P$7)-SUM($P829:AG829),((Input!$P$169+Input!$P$135)*$P$7)/A27taxstdlife))</f>
        <v>0</v>
      </c>
      <c r="AI829" s="164">
        <f>IF(A27taxstdlife="n/a","n/a",IF(AI$3&gt;(A27taxstdlife+$E829),((Input!$P$169+Input!$P$135)*$P$7)-SUM($P829:AH829),((Input!$P$169+Input!$P$135)*$P$7)/A27taxstdlife))</f>
        <v>0</v>
      </c>
      <c r="AJ829" s="164">
        <f>IF(A27taxstdlife="n/a","n/a",IF(AJ$3&gt;(A27taxstdlife+$E829),((Input!$P$169+Input!$P$135)*$P$7)-SUM($P829:AI829),((Input!$P$169+Input!$P$135)*$P$7)/A27taxstdlife))</f>
        <v>0</v>
      </c>
      <c r="AK829" s="164">
        <f>IF(A27taxstdlife="n/a","n/a",IF(AK$3&gt;(A27taxstdlife+$E829),((Input!$P$169+Input!$P$135)*$P$7)-SUM($P829:AJ829),((Input!$P$169+Input!$P$135)*$P$7)/A27taxstdlife))</f>
        <v>0</v>
      </c>
      <c r="AL829" s="164">
        <f>IF(A27taxstdlife="n/a","n/a",IF(AL$3&gt;(A27taxstdlife+$E829),((Input!$P$169+Input!$P$135)*$P$7)-SUM($P829:AK829),((Input!$P$169+Input!$P$135)*$P$7)/A27taxstdlife))</f>
        <v>0</v>
      </c>
      <c r="AM829" s="164">
        <f>IF(A27taxstdlife="n/a","n/a",IF(AM$3&gt;(A27taxstdlife+$E829),((Input!$P$169+Input!$P$135)*$P$7)-SUM($P829:AL829),((Input!$P$169+Input!$P$135)*$P$7)/A27taxstdlife))</f>
        <v>0</v>
      </c>
      <c r="AN829" s="164">
        <f>IF(A27taxstdlife="n/a","n/a",IF(AN$3&gt;(A27taxstdlife+$E829),((Input!$P$169+Input!$P$135)*$P$7)-SUM($P829:AM829),((Input!$P$169+Input!$P$135)*$P$7)/A27taxstdlife))</f>
        <v>0</v>
      </c>
      <c r="AO829" s="164">
        <f>IF(A27taxstdlife="n/a","n/a",IF(AO$3&gt;(A27taxstdlife+$E829),((Input!$P$169+Input!$P$135)*$P$7)-SUM($P829:AN829),((Input!$P$169+Input!$P$135)*$P$7)/A27taxstdlife))</f>
        <v>0</v>
      </c>
      <c r="AP829" s="164">
        <f>IF(A27taxstdlife="n/a","n/a",IF(AP$3&gt;(A27taxstdlife+$E829),((Input!$P$169+Input!$P$135)*$P$7)-SUM($P829:AO829),((Input!$P$169+Input!$P$135)*$P$7)/A27taxstdlife))</f>
        <v>0</v>
      </c>
      <c r="AQ829" s="164">
        <f>IF(A27taxstdlife="n/a","n/a",IF(AQ$3&gt;(A27taxstdlife+$E829),((Input!$P$169+Input!$P$135)*$P$7)-SUM($P829:AP829),((Input!$P$169+Input!$P$135)*$P$7)/A27taxstdlife))</f>
        <v>0</v>
      </c>
      <c r="AR829" s="164">
        <f>IF(A27taxstdlife="n/a","n/a",IF(AR$3&gt;(A27taxstdlife+$E829),((Input!$P$169+Input!$P$135)*$P$7)-SUM($P829:AQ829),((Input!$P$169+Input!$P$135)*$P$7)/A27taxstdlife))</f>
        <v>0</v>
      </c>
      <c r="AS829" s="164">
        <f>IF(A27taxstdlife="n/a","n/a",IF(AS$3&gt;(A27taxstdlife+$E829),((Input!$P$169+Input!$P$135)*$P$7)-SUM($P829:AR829),((Input!$P$169+Input!$P$135)*$P$7)/A27taxstdlife))</f>
        <v>0</v>
      </c>
      <c r="AT829" s="164">
        <f>IF(A27taxstdlife="n/a","n/a",IF(AT$3&gt;(A27taxstdlife+$E829),((Input!$P$169+Input!$P$135)*$P$7)-SUM($P829:AS829),((Input!$P$169+Input!$P$135)*$P$7)/A27taxstdlife))</f>
        <v>0</v>
      </c>
      <c r="AU829" s="164">
        <f>IF(A27taxstdlife="n/a","n/a",IF(AU$3&gt;(A27taxstdlife+$E829),((Input!$P$169+Input!$P$135)*$P$7)-SUM($P829:AT829),((Input!$P$169+Input!$P$135)*$P$7)/A27taxstdlife))</f>
        <v>0</v>
      </c>
      <c r="AV829" s="164">
        <f>IF(A27taxstdlife="n/a","n/a",IF(AV$3&gt;(A27taxstdlife+$E829),((Input!$P$169+Input!$P$135)*$P$7)-SUM($P829:AU829),((Input!$P$169+Input!$P$135)*$P$7)/A27taxstdlife))</f>
        <v>0</v>
      </c>
      <c r="AW829" s="164">
        <f>IF(A27taxstdlife="n/a","n/a",IF(AW$3&gt;(A27taxstdlife+$E829),((Input!$P$169+Input!$P$135)*$P$7)-SUM($P829:AV829),((Input!$P$169+Input!$P$135)*$P$7)/A27taxstdlife))</f>
        <v>0</v>
      </c>
      <c r="AX829" s="164">
        <f>IF(A27taxstdlife="n/a","n/a",IF(AX$3&gt;(A27taxstdlife+$E829),((Input!$P$169+Input!$P$135)*$P$7)-SUM($P829:AW829),((Input!$P$169+Input!$P$135)*$P$7)/A27taxstdlife))</f>
        <v>0</v>
      </c>
      <c r="AY829" s="164">
        <f>IF(A27taxstdlife="n/a","n/a",IF(AY$3&gt;(A27taxstdlife+$E829),((Input!$P$169+Input!$P$135)*$P$7)-SUM($P829:AX829),((Input!$P$169+Input!$P$135)*$P$7)/A27taxstdlife))</f>
        <v>0</v>
      </c>
      <c r="AZ829" s="164">
        <f>IF(A27taxstdlife="n/a","n/a",IF(AZ$3&gt;(A27taxstdlife+$E829),((Input!$P$169+Input!$P$135)*$P$7)-SUM($P829:AY829),((Input!$P$169+Input!$P$135)*$P$7)/A27taxstdlife))</f>
        <v>0</v>
      </c>
      <c r="BA829" s="164">
        <f>IF(A27taxstdlife="n/a","n/a",IF(BA$3&gt;(A27taxstdlife+$E829),((Input!$P$169+Input!$P$135)*$P$7)-SUM($P829:AZ829),((Input!$P$169+Input!$P$135)*$P$7)/A27taxstdlife))</f>
        <v>0</v>
      </c>
      <c r="BB829" s="164">
        <f>IF(A27taxstdlife="n/a","n/a",IF(BB$3&gt;(A27taxstdlife+$E829),((Input!$P$169+Input!$P$135)*$P$7)-SUM($P829:BA829),((Input!$P$169+Input!$P$135)*$P$7)/A27taxstdlife))</f>
        <v>0</v>
      </c>
      <c r="BC829" s="164">
        <f>IF(A27taxstdlife="n/a","n/a",IF(BC$3&gt;(A27taxstdlife+$E829),((Input!$P$169+Input!$P$135)*$P$7)-SUM($P829:BB829),((Input!$P$169+Input!$P$135)*$P$7)/A27taxstdlife))</f>
        <v>0</v>
      </c>
      <c r="BD829" s="164">
        <f>IF(A27taxstdlife="n/a","n/a",IF(BD$3&gt;(A27taxstdlife+$E829),((Input!$P$169+Input!$P$135)*$P$7)-SUM($P829:BC829),((Input!$P$169+Input!$P$135)*$P$7)/A27taxstdlife))</f>
        <v>0</v>
      </c>
      <c r="BE829" s="164">
        <f>IF(A27taxstdlife="n/a","n/a",IF(BE$3&gt;(A27taxstdlife+$E829),((Input!$P$169+Input!$P$135)*$P$7)-SUM($P829:BD829),((Input!$P$169+Input!$P$135)*$P$7)/A27taxstdlife))</f>
        <v>0</v>
      </c>
      <c r="BF829" s="164">
        <f>IF(A27taxstdlife="n/a","n/a",IF(BF$3&gt;(A27taxstdlife+$E829),((Input!$P$169+Input!$P$135)*$P$7)-SUM($P829:BE829),((Input!$P$169+Input!$P$135)*$P$7)/A27taxstdlife))</f>
        <v>0</v>
      </c>
      <c r="BG829" s="164">
        <f>IF(A27taxstdlife="n/a","n/a",IF(BG$3&gt;(A27taxstdlife+$E829),((Input!$P$169+Input!$P$135)*$P$7)-SUM($P829:BF829),((Input!$P$169+Input!$P$135)*$P$7)/A27taxstdlife))</f>
        <v>0</v>
      </c>
      <c r="BH829" s="164">
        <f>IF(A27taxstdlife="n/a","n/a",IF(BH$3&gt;(A27taxstdlife+$E829),((Input!$P$169+Input!$P$135)*$P$7)-SUM($P829:BG829),((Input!$P$169+Input!$P$135)*$P$7)/A27taxstdlife))</f>
        <v>0</v>
      </c>
      <c r="BI829" s="164">
        <f>IF(A27taxstdlife="n/a","n/a",IF(BI$3&gt;(A27taxstdlife+$E829),((Input!$P$169+Input!$P$135)*$P$7)-SUM($P829:BH829),((Input!$P$169+Input!$P$135)*$P$7)/A27taxstdlife))</f>
        <v>0</v>
      </c>
      <c r="BJ829" s="18"/>
      <c r="BK829" s="18"/>
      <c r="BL829"/>
      <c r="BM829"/>
      <c r="BN829"/>
      <c r="BO829"/>
      <c r="BP829"/>
      <c r="BQ829"/>
      <c r="BR829"/>
      <c r="BS829"/>
      <c r="BT829"/>
      <c r="BU829"/>
      <c r="BV829"/>
      <c r="BW829"/>
      <c r="BX829"/>
      <c r="BY829"/>
      <c r="BZ829"/>
      <c r="CA829"/>
      <c r="CB829"/>
      <c r="CC829"/>
      <c r="CD829"/>
      <c r="CE829"/>
      <c r="CF829"/>
      <c r="CG829"/>
      <c r="CH829"/>
      <c r="CI829"/>
      <c r="CJ829"/>
      <c r="CK829"/>
      <c r="CL829"/>
      <c r="CM829"/>
      <c r="CN829"/>
      <c r="CO829"/>
      <c r="CP829"/>
      <c r="CQ829"/>
      <c r="CR829"/>
      <c r="CS829"/>
      <c r="CT829"/>
      <c r="CU829"/>
      <c r="CV829"/>
      <c r="CW829"/>
      <c r="CX829"/>
      <c r="CY829"/>
      <c r="CZ829"/>
      <c r="DA829"/>
      <c r="DB829"/>
      <c r="DC829"/>
      <c r="DD829"/>
      <c r="DE829"/>
      <c r="DF829"/>
      <c r="DG829"/>
      <c r="DH829"/>
      <c r="DI829"/>
      <c r="DJ829"/>
      <c r="DK829"/>
      <c r="DL829"/>
      <c r="DM829"/>
      <c r="DN829"/>
      <c r="DO829"/>
      <c r="DP829"/>
      <c r="DQ829"/>
      <c r="DR829"/>
      <c r="DS829"/>
      <c r="DT829"/>
      <c r="DU829"/>
      <c r="DV829"/>
      <c r="DW829"/>
      <c r="DX829"/>
      <c r="DY829"/>
      <c r="DZ829"/>
      <c r="EA829"/>
      <c r="EB829"/>
      <c r="EC829"/>
      <c r="ED829"/>
      <c r="EE829"/>
      <c r="EF829"/>
      <c r="EG829"/>
      <c r="EH829"/>
      <c r="EI829"/>
      <c r="EJ829"/>
      <c r="EK829"/>
      <c r="EL829"/>
      <c r="EM829"/>
      <c r="EN829"/>
      <c r="EO829"/>
      <c r="EP829"/>
      <c r="EQ829"/>
      <c r="ER829"/>
      <c r="ES829"/>
      <c r="ET829"/>
      <c r="EU829"/>
      <c r="EV829"/>
      <c r="EW829"/>
      <c r="EX829"/>
      <c r="EY829"/>
      <c r="EZ829"/>
      <c r="FA829"/>
      <c r="FB829"/>
      <c r="FC829"/>
      <c r="FD829"/>
      <c r="FE829"/>
      <c r="FF829"/>
      <c r="FG829"/>
      <c r="FH829"/>
      <c r="FI829"/>
      <c r="FJ829"/>
      <c r="FK829"/>
      <c r="FL829"/>
      <c r="FM829"/>
      <c r="FN829"/>
      <c r="FO829"/>
      <c r="FP829"/>
      <c r="FQ829"/>
      <c r="FR829"/>
      <c r="FS829"/>
      <c r="FT829"/>
      <c r="FU829"/>
      <c r="FV829"/>
      <c r="FW829"/>
      <c r="FX829"/>
      <c r="FY829"/>
      <c r="FZ829"/>
      <c r="GA829"/>
      <c r="GB829"/>
      <c r="GC829"/>
      <c r="GD829"/>
      <c r="GE829"/>
      <c r="GF829"/>
      <c r="GG829"/>
      <c r="GH829"/>
      <c r="GI829"/>
      <c r="GJ829"/>
      <c r="GK829"/>
      <c r="GL829"/>
      <c r="GM829"/>
      <c r="GN829"/>
      <c r="GO829"/>
      <c r="GP829"/>
      <c r="GQ829"/>
      <c r="GR829"/>
      <c r="GS829"/>
      <c r="GT829"/>
      <c r="GU829"/>
      <c r="GV829"/>
      <c r="GW829"/>
      <c r="GX829"/>
      <c r="GY829"/>
      <c r="GZ829"/>
      <c r="HA829"/>
      <c r="HB829"/>
      <c r="HC829"/>
      <c r="HD829"/>
      <c r="HE829"/>
      <c r="HF829"/>
      <c r="HG829"/>
      <c r="HH829"/>
      <c r="HI829"/>
      <c r="HJ829"/>
      <c r="HK829"/>
      <c r="HL829"/>
      <c r="HM829"/>
      <c r="HN829"/>
      <c r="HO829"/>
      <c r="HP829"/>
      <c r="HQ829"/>
      <c r="HR829"/>
      <c r="HS829"/>
      <c r="HT829"/>
      <c r="HU829"/>
      <c r="HV829"/>
      <c r="HW829"/>
      <c r="HX829"/>
      <c r="HY829"/>
      <c r="HZ829"/>
      <c r="IA829"/>
      <c r="IB829"/>
      <c r="IC829"/>
      <c r="ID829"/>
      <c r="IE829"/>
      <c r="IF829"/>
      <c r="IG829"/>
      <c r="IH829"/>
      <c r="II829"/>
      <c r="IJ829"/>
      <c r="IK829"/>
      <c r="IL829"/>
      <c r="IM829"/>
      <c r="IN829"/>
      <c r="IO829"/>
      <c r="IP829"/>
      <c r="IQ829"/>
      <c r="IR829"/>
      <c r="IS829"/>
      <c r="IT829"/>
      <c r="IU829"/>
      <c r="IV829"/>
    </row>
    <row r="830" spans="1:256" s="5" customFormat="1" hidden="1" outlineLevel="1" x14ac:dyDescent="0.2">
      <c r="A830" s="18"/>
      <c r="B830" s="18"/>
      <c r="C830" s="36">
        <f>Asset27</f>
        <v>0</v>
      </c>
      <c r="D830" s="18"/>
      <c r="E830" s="18"/>
      <c r="F830" s="33"/>
      <c r="G830" s="159">
        <f t="shared" ref="G830:AL830" si="158">SUM(G818:G829)</f>
        <v>0</v>
      </c>
      <c r="H830" s="159">
        <f t="shared" si="158"/>
        <v>0</v>
      </c>
      <c r="I830" s="159">
        <f t="shared" si="158"/>
        <v>0</v>
      </c>
      <c r="J830" s="159">
        <f t="shared" si="158"/>
        <v>0</v>
      </c>
      <c r="K830" s="159">
        <f t="shared" si="158"/>
        <v>0</v>
      </c>
      <c r="L830" s="159">
        <f t="shared" si="158"/>
        <v>0</v>
      </c>
      <c r="M830" s="159">
        <f t="shared" si="158"/>
        <v>0</v>
      </c>
      <c r="N830" s="159">
        <f t="shared" si="158"/>
        <v>0</v>
      </c>
      <c r="O830" s="159">
        <f t="shared" si="158"/>
        <v>0</v>
      </c>
      <c r="P830" s="159">
        <f t="shared" si="158"/>
        <v>0</v>
      </c>
      <c r="Q830" s="159">
        <f t="shared" si="158"/>
        <v>0</v>
      </c>
      <c r="R830" s="159">
        <f t="shared" si="158"/>
        <v>0</v>
      </c>
      <c r="S830" s="159">
        <f t="shared" si="158"/>
        <v>0</v>
      </c>
      <c r="T830" s="159">
        <f t="shared" si="158"/>
        <v>0</v>
      </c>
      <c r="U830" s="159">
        <f t="shared" si="158"/>
        <v>0</v>
      </c>
      <c r="V830" s="159">
        <f t="shared" si="158"/>
        <v>0</v>
      </c>
      <c r="W830" s="159">
        <f t="shared" si="158"/>
        <v>0</v>
      </c>
      <c r="X830" s="159">
        <f t="shared" si="158"/>
        <v>0</v>
      </c>
      <c r="Y830" s="159">
        <f t="shared" si="158"/>
        <v>0</v>
      </c>
      <c r="Z830" s="159">
        <f t="shared" si="158"/>
        <v>0</v>
      </c>
      <c r="AA830" s="159">
        <f t="shared" si="158"/>
        <v>0</v>
      </c>
      <c r="AB830" s="159">
        <f t="shared" si="158"/>
        <v>0</v>
      </c>
      <c r="AC830" s="159">
        <f t="shared" si="158"/>
        <v>0</v>
      </c>
      <c r="AD830" s="159">
        <f t="shared" si="158"/>
        <v>0</v>
      </c>
      <c r="AE830" s="159">
        <f t="shared" si="158"/>
        <v>0</v>
      </c>
      <c r="AF830" s="159">
        <f t="shared" si="158"/>
        <v>0</v>
      </c>
      <c r="AG830" s="159">
        <f t="shared" si="158"/>
        <v>0</v>
      </c>
      <c r="AH830" s="159">
        <f t="shared" si="158"/>
        <v>0</v>
      </c>
      <c r="AI830" s="159">
        <f t="shared" si="158"/>
        <v>0</v>
      </c>
      <c r="AJ830" s="159">
        <f t="shared" si="158"/>
        <v>0</v>
      </c>
      <c r="AK830" s="159">
        <f t="shared" si="158"/>
        <v>0</v>
      </c>
      <c r="AL830" s="159">
        <f t="shared" si="158"/>
        <v>0</v>
      </c>
      <c r="AM830" s="159">
        <f t="shared" ref="AM830:BI830" si="159">SUM(AM818:AM829)</f>
        <v>0</v>
      </c>
      <c r="AN830" s="159">
        <f t="shared" si="159"/>
        <v>0</v>
      </c>
      <c r="AO830" s="159">
        <f t="shared" si="159"/>
        <v>0</v>
      </c>
      <c r="AP830" s="159">
        <f t="shared" si="159"/>
        <v>0</v>
      </c>
      <c r="AQ830" s="159">
        <f t="shared" si="159"/>
        <v>0</v>
      </c>
      <c r="AR830" s="159">
        <f t="shared" si="159"/>
        <v>0</v>
      </c>
      <c r="AS830" s="159">
        <f t="shared" si="159"/>
        <v>0</v>
      </c>
      <c r="AT830" s="159">
        <f t="shared" si="159"/>
        <v>0</v>
      </c>
      <c r="AU830" s="159">
        <f t="shared" si="159"/>
        <v>0</v>
      </c>
      <c r="AV830" s="159">
        <f t="shared" si="159"/>
        <v>0</v>
      </c>
      <c r="AW830" s="159">
        <f t="shared" si="159"/>
        <v>0</v>
      </c>
      <c r="AX830" s="159">
        <f t="shared" si="159"/>
        <v>0</v>
      </c>
      <c r="AY830" s="159">
        <f t="shared" si="159"/>
        <v>0</v>
      </c>
      <c r="AZ830" s="159">
        <f t="shared" si="159"/>
        <v>0</v>
      </c>
      <c r="BA830" s="159">
        <f t="shared" si="159"/>
        <v>0</v>
      </c>
      <c r="BB830" s="159">
        <f t="shared" si="159"/>
        <v>0</v>
      </c>
      <c r="BC830" s="159">
        <f t="shared" si="159"/>
        <v>0</v>
      </c>
      <c r="BD830" s="159">
        <f t="shared" si="159"/>
        <v>0</v>
      </c>
      <c r="BE830" s="159">
        <f t="shared" si="159"/>
        <v>0</v>
      </c>
      <c r="BF830" s="159">
        <f t="shared" si="159"/>
        <v>0</v>
      </c>
      <c r="BG830" s="159">
        <f t="shared" si="159"/>
        <v>0</v>
      </c>
      <c r="BH830" s="159">
        <f t="shared" si="159"/>
        <v>0</v>
      </c>
      <c r="BI830" s="159">
        <f t="shared" si="159"/>
        <v>0</v>
      </c>
      <c r="BJ830" s="18"/>
      <c r="BK830" s="18"/>
      <c r="BL830"/>
      <c r="BM830"/>
      <c r="BN830"/>
      <c r="BO830"/>
      <c r="BP830"/>
      <c r="BQ830"/>
      <c r="BR830"/>
      <c r="BS830"/>
      <c r="BT830"/>
      <c r="BU830"/>
      <c r="BV830"/>
      <c r="BW830"/>
      <c r="BX830"/>
      <c r="BY830"/>
      <c r="BZ830"/>
      <c r="CA830"/>
      <c r="CB830"/>
      <c r="CC830"/>
      <c r="CD830"/>
      <c r="CE830"/>
      <c r="CF830"/>
      <c r="CG830"/>
      <c r="CH830"/>
      <c r="CI830"/>
      <c r="CJ830"/>
      <c r="CK830"/>
      <c r="CL830"/>
      <c r="CM830"/>
      <c r="CN830"/>
      <c r="CO830"/>
      <c r="CP830"/>
      <c r="CQ830"/>
      <c r="CR830"/>
      <c r="CS830"/>
      <c r="CT830"/>
      <c r="CU830"/>
      <c r="CV830"/>
      <c r="CW830"/>
      <c r="CX830"/>
      <c r="CY830"/>
      <c r="CZ830"/>
      <c r="DA830"/>
      <c r="DB830"/>
      <c r="DC830"/>
      <c r="DD830"/>
      <c r="DE830"/>
      <c r="DF830"/>
      <c r="DG830"/>
      <c r="DH830"/>
      <c r="DI830"/>
      <c r="DJ830"/>
      <c r="DK830"/>
      <c r="DL830"/>
      <c r="DM830"/>
      <c r="DN830"/>
      <c r="DO830"/>
      <c r="DP830"/>
      <c r="DQ830"/>
      <c r="DR830"/>
      <c r="DS830"/>
      <c r="DT830"/>
      <c r="DU830"/>
      <c r="DV830"/>
      <c r="DW830"/>
      <c r="DX830"/>
      <c r="DY830"/>
      <c r="DZ830"/>
      <c r="EA830"/>
      <c r="EB830"/>
      <c r="EC830"/>
      <c r="ED830"/>
      <c r="EE830"/>
      <c r="EF830"/>
      <c r="EG830"/>
      <c r="EH830"/>
      <c r="EI830"/>
      <c r="EJ830"/>
      <c r="EK830"/>
      <c r="EL830"/>
      <c r="EM830"/>
      <c r="EN830"/>
      <c r="EO830"/>
      <c r="EP830"/>
      <c r="EQ830"/>
      <c r="ER830"/>
      <c r="ES830"/>
      <c r="ET830"/>
      <c r="EU830"/>
      <c r="EV830"/>
      <c r="EW830"/>
      <c r="EX830"/>
      <c r="EY830"/>
      <c r="EZ830"/>
      <c r="FA830"/>
      <c r="FB830"/>
      <c r="FC830"/>
      <c r="FD830"/>
      <c r="FE830"/>
      <c r="FF830"/>
      <c r="FG830"/>
      <c r="FH830"/>
      <c r="FI830"/>
      <c r="FJ830"/>
      <c r="FK830"/>
      <c r="FL830"/>
      <c r="FM830"/>
      <c r="FN830"/>
      <c r="FO830"/>
      <c r="FP830"/>
      <c r="FQ830"/>
      <c r="FR830"/>
      <c r="FS830"/>
      <c r="FT830"/>
      <c r="FU830"/>
      <c r="FV830"/>
      <c r="FW830"/>
      <c r="FX830"/>
      <c r="FY830"/>
      <c r="FZ830"/>
      <c r="GA830"/>
      <c r="GB830"/>
      <c r="GC830"/>
      <c r="GD830"/>
      <c r="GE830"/>
      <c r="GF830"/>
      <c r="GG830"/>
      <c r="GH830"/>
      <c r="GI830"/>
      <c r="GJ830"/>
      <c r="GK830"/>
      <c r="GL830"/>
      <c r="GM830"/>
      <c r="GN830"/>
      <c r="GO830"/>
      <c r="GP830"/>
      <c r="GQ830"/>
      <c r="GR830"/>
      <c r="GS830"/>
      <c r="GT830"/>
      <c r="GU830"/>
      <c r="GV830"/>
      <c r="GW830"/>
      <c r="GX830"/>
      <c r="GY830"/>
      <c r="GZ830"/>
      <c r="HA830"/>
      <c r="HB830"/>
      <c r="HC830"/>
      <c r="HD830"/>
      <c r="HE830"/>
      <c r="HF830"/>
      <c r="HG830"/>
      <c r="HH830"/>
      <c r="HI830"/>
      <c r="HJ830"/>
      <c r="HK830"/>
      <c r="HL830"/>
      <c r="HM830"/>
      <c r="HN830"/>
      <c r="HO830"/>
      <c r="HP830"/>
      <c r="HQ830"/>
      <c r="HR830"/>
      <c r="HS830"/>
      <c r="HT830"/>
      <c r="HU830"/>
      <c r="HV830"/>
      <c r="HW830"/>
      <c r="HX830"/>
      <c r="HY830"/>
      <c r="HZ830"/>
      <c r="IA830"/>
      <c r="IB830"/>
      <c r="IC830"/>
      <c r="ID830"/>
      <c r="IE830"/>
      <c r="IF830"/>
      <c r="IG830"/>
      <c r="IH830"/>
      <c r="II830"/>
      <c r="IJ830"/>
      <c r="IK830"/>
      <c r="IL830"/>
      <c r="IM830"/>
      <c r="IN830"/>
      <c r="IO830"/>
      <c r="IP830"/>
      <c r="IQ830"/>
      <c r="IR830"/>
      <c r="IS830"/>
      <c r="IT830"/>
      <c r="IU830"/>
      <c r="IV830"/>
    </row>
    <row r="831" spans="1:256" s="5" customFormat="1" hidden="1" outlineLevel="2" x14ac:dyDescent="0.2">
      <c r="A831" s="18"/>
      <c r="B831" s="127">
        <f>C843</f>
        <v>0</v>
      </c>
      <c r="C831" s="44"/>
      <c r="D831" s="45" t="s">
        <v>72</v>
      </c>
      <c r="E831" s="44"/>
      <c r="F831" s="46"/>
      <c r="G831" s="163">
        <f>IF(G$3&gt;A28taxremlife,A28taxvalue-SUM($F831:F831),IF(A28taxremlife="N/A","n/a",A28taxvalue/A28taxremlife))</f>
        <v>0</v>
      </c>
      <c r="H831" s="163">
        <f>IF(H$3&gt;A28taxremlife,A28taxvalue-SUM($F831:G831),IF(A28taxremlife="N/A","n/a",A28taxvalue/A28taxremlife))</f>
        <v>0</v>
      </c>
      <c r="I831" s="163">
        <f>IF(I$3&gt;A28taxremlife,A28taxvalue-SUM($F831:H831),IF(A28taxremlife="N/A","n/a",A28taxvalue/A28taxremlife))</f>
        <v>0</v>
      </c>
      <c r="J831" s="163">
        <f>IF(J$3&gt;A28taxremlife,A28taxvalue-SUM($F831:I831),IF(A28taxremlife="N/A","n/a",A28taxvalue/A28taxremlife))</f>
        <v>0</v>
      </c>
      <c r="K831" s="163">
        <f>IF(K$3&gt;A28taxremlife,A28taxvalue-SUM($F831:J831),IF(A28taxremlife="N/A","n/a",A28taxvalue/A28taxremlife))</f>
        <v>0</v>
      </c>
      <c r="L831" s="163">
        <f>IF(L$3&gt;A28taxremlife,A28taxvalue-SUM($F831:K831),IF(A28taxremlife="N/A","n/a",A28taxvalue/A28taxremlife))</f>
        <v>0</v>
      </c>
      <c r="M831" s="163">
        <f>IF(M$3&gt;A28taxremlife,A28taxvalue-SUM($F831:L831),IF(A28taxremlife="N/A","n/a",A28taxvalue/A28taxremlife))</f>
        <v>0</v>
      </c>
      <c r="N831" s="163">
        <f>IF(N$3&gt;A28taxremlife,A28taxvalue-SUM($F831:M831),IF(A28taxremlife="N/A","n/a",A28taxvalue/A28taxremlife))</f>
        <v>0</v>
      </c>
      <c r="O831" s="163">
        <f>IF(O$3&gt;A28taxremlife,A28taxvalue-SUM($F831:N831),IF(A28taxremlife="N/A","n/a",A28taxvalue/A28taxremlife))</f>
        <v>0</v>
      </c>
      <c r="P831" s="163">
        <f>IF(P$3&gt;A28taxremlife,A28taxvalue-SUM($F831:O831),IF(A28taxremlife="N/A","n/a",A28taxvalue/A28taxremlife))</f>
        <v>0</v>
      </c>
      <c r="Q831" s="163">
        <f>IF(Q$3&gt;A28taxremlife,A28taxvalue-SUM($F831:P831),IF(A28taxremlife="N/A","n/a",A28taxvalue/A28taxremlife))</f>
        <v>0</v>
      </c>
      <c r="R831" s="163">
        <f>IF(R$3&gt;A28taxremlife,A28taxvalue-SUM($F831:Q831),IF(A28taxremlife="N/A","n/a",A28taxvalue/A28taxremlife))</f>
        <v>0</v>
      </c>
      <c r="S831" s="163">
        <f>IF(S$3&gt;A28taxremlife,A28taxvalue-SUM($F831:R831),IF(A28taxremlife="N/A","n/a",A28taxvalue/A28taxremlife))</f>
        <v>0</v>
      </c>
      <c r="T831" s="163">
        <f>IF(T$3&gt;A28taxremlife,A28taxvalue-SUM($F831:S831),IF(A28taxremlife="N/A","n/a",A28taxvalue/A28taxremlife))</f>
        <v>0</v>
      </c>
      <c r="U831" s="163">
        <f>IF(U$3&gt;A28taxremlife,A28taxvalue-SUM($F831:T831),IF(A28taxremlife="N/A","n/a",A28taxvalue/A28taxremlife))</f>
        <v>0</v>
      </c>
      <c r="V831" s="163">
        <f>IF(V$3&gt;A28taxremlife,A28taxvalue-SUM($F831:U831),IF(A28taxremlife="N/A","n/a",A28taxvalue/A28taxremlife))</f>
        <v>0</v>
      </c>
      <c r="W831" s="163">
        <f>IF(W$3&gt;A28taxremlife,A28taxvalue-SUM($F831:V831),IF(A28taxremlife="N/A","n/a",A28taxvalue/A28taxremlife))</f>
        <v>0</v>
      </c>
      <c r="X831" s="163">
        <f>IF(X$3&gt;A28taxremlife,A28taxvalue-SUM($F831:W831),IF(A28taxremlife="N/A","n/a",A28taxvalue/A28taxremlife))</f>
        <v>0</v>
      </c>
      <c r="Y831" s="163">
        <f>IF(Y$3&gt;A28taxremlife,A28taxvalue-SUM($F831:X831),IF(A28taxremlife="N/A","n/a",A28taxvalue/A28taxremlife))</f>
        <v>0</v>
      </c>
      <c r="Z831" s="163">
        <f>IF(Z$3&gt;A28taxremlife,A28taxvalue-SUM($F831:Y831),IF(A28taxremlife="N/A","n/a",A28taxvalue/A28taxremlife))</f>
        <v>0</v>
      </c>
      <c r="AA831" s="163">
        <f>IF(AA$3&gt;A28taxremlife,A28taxvalue-SUM($F831:Z831),IF(A28taxremlife="N/A","n/a",A28taxvalue/A28taxremlife))</f>
        <v>0</v>
      </c>
      <c r="AB831" s="163">
        <f>IF(AB$3&gt;A28taxremlife,A28taxvalue-SUM($F831:AA831),IF(A28taxremlife="N/A","n/a",A28taxvalue/A28taxremlife))</f>
        <v>0</v>
      </c>
      <c r="AC831" s="163">
        <f>IF(AC$3&gt;A28taxremlife,A28taxvalue-SUM($F831:AB831),IF(A28taxremlife="N/A","n/a",A28taxvalue/A28taxremlife))</f>
        <v>0</v>
      </c>
      <c r="AD831" s="163">
        <f>IF(AD$3&gt;A28taxremlife,A28taxvalue-SUM($F831:AC831),IF(A28taxremlife="N/A","n/a",A28taxvalue/A28taxremlife))</f>
        <v>0</v>
      </c>
      <c r="AE831" s="163">
        <f>IF(AE$3&gt;A28taxremlife,A28taxvalue-SUM($F831:AD831),IF(A28taxremlife="N/A","n/a",A28taxvalue/A28taxremlife))</f>
        <v>0</v>
      </c>
      <c r="AF831" s="163">
        <f>IF(AF$3&gt;A28taxremlife,A28taxvalue-SUM($F831:AE831),IF(A28taxremlife="N/A","n/a",A28taxvalue/A28taxremlife))</f>
        <v>0</v>
      </c>
      <c r="AG831" s="163">
        <f>IF(AG$3&gt;A28taxremlife,A28taxvalue-SUM($F831:AF831),IF(A28taxremlife="N/A","n/a",A28taxvalue/A28taxremlife))</f>
        <v>0</v>
      </c>
      <c r="AH831" s="163">
        <f>IF(AH$3&gt;A28taxremlife,A28taxvalue-SUM($F831:AG831),IF(A28taxremlife="N/A","n/a",A28taxvalue/A28taxremlife))</f>
        <v>0</v>
      </c>
      <c r="AI831" s="163">
        <f>IF(AI$3&gt;A28taxremlife,A28taxvalue-SUM($F831:AH831),IF(A28taxremlife="N/A","n/a",A28taxvalue/A28taxremlife))</f>
        <v>0</v>
      </c>
      <c r="AJ831" s="163">
        <f>IF(AJ$3&gt;A28taxremlife,A28taxvalue-SUM($F831:AI831),IF(A28taxremlife="N/A","n/a",A28taxvalue/A28taxremlife))</f>
        <v>0</v>
      </c>
      <c r="AK831" s="163">
        <f>IF(AK$3&gt;A28taxremlife,A28taxvalue-SUM($F831:AJ831),IF(A28taxremlife="N/A","n/a",A28taxvalue/A28taxremlife))</f>
        <v>0</v>
      </c>
      <c r="AL831" s="163">
        <f>IF(AL$3&gt;A28taxremlife,A28taxvalue-SUM($F831:AK831),IF(A28taxremlife="N/A","n/a",A28taxvalue/A28taxremlife))</f>
        <v>0</v>
      </c>
      <c r="AM831" s="163">
        <f>IF(AM$3&gt;A28taxremlife,A28taxvalue-SUM($F831:AL831),IF(A28taxremlife="N/A","n/a",A28taxvalue/A28taxremlife))</f>
        <v>0</v>
      </c>
      <c r="AN831" s="163">
        <f>IF(AN$3&gt;A28taxremlife,A28taxvalue-SUM($F831:AM831),IF(A28taxremlife="N/A","n/a",A28taxvalue/A28taxremlife))</f>
        <v>0</v>
      </c>
      <c r="AO831" s="163">
        <f>IF(AO$3&gt;A28taxremlife,A28taxvalue-SUM($F831:AN831),IF(A28taxremlife="N/A","n/a",A28taxvalue/A28taxremlife))</f>
        <v>0</v>
      </c>
      <c r="AP831" s="163">
        <f>IF(AP$3&gt;A28taxremlife,A28taxvalue-SUM($F831:AO831),IF(A28taxremlife="N/A","n/a",A28taxvalue/A28taxremlife))</f>
        <v>0</v>
      </c>
      <c r="AQ831" s="163">
        <f>IF(AQ$3&gt;A28taxremlife,A28taxvalue-SUM($F831:AP831),IF(A28taxremlife="N/A","n/a",A28taxvalue/A28taxremlife))</f>
        <v>0</v>
      </c>
      <c r="AR831" s="163">
        <f>IF(AR$3&gt;A28taxremlife,A28taxvalue-SUM($F831:AQ831),IF(A28taxremlife="N/A","n/a",A28taxvalue/A28taxremlife))</f>
        <v>0</v>
      </c>
      <c r="AS831" s="163">
        <f>IF(AS$3&gt;A28taxremlife,A28taxvalue-SUM($F831:AR831),IF(A28taxremlife="N/A","n/a",A28taxvalue/A28taxremlife))</f>
        <v>0</v>
      </c>
      <c r="AT831" s="163">
        <f>IF(AT$3&gt;A28taxremlife,A28taxvalue-SUM($F831:AS831),IF(A28taxremlife="N/A","n/a",A28taxvalue/A28taxremlife))</f>
        <v>0</v>
      </c>
      <c r="AU831" s="163">
        <f>IF(AU$3&gt;A28taxremlife,A28taxvalue-SUM($F831:AT831),IF(A28taxremlife="N/A","n/a",A28taxvalue/A28taxremlife))</f>
        <v>0</v>
      </c>
      <c r="AV831" s="163">
        <f>IF(AV$3&gt;A28taxremlife,A28taxvalue-SUM($F831:AU831),IF(A28taxremlife="N/A","n/a",A28taxvalue/A28taxremlife))</f>
        <v>0</v>
      </c>
      <c r="AW831" s="163">
        <f>IF(AW$3&gt;A28taxremlife,A28taxvalue-SUM($F831:AV831),IF(A28taxremlife="N/A","n/a",A28taxvalue/A28taxremlife))</f>
        <v>0</v>
      </c>
      <c r="AX831" s="163">
        <f>IF(AX$3&gt;A28taxremlife,A28taxvalue-SUM($F831:AW831),IF(A28taxremlife="N/A","n/a",A28taxvalue/A28taxremlife))</f>
        <v>0</v>
      </c>
      <c r="AY831" s="163">
        <f>IF(AY$3&gt;A28taxremlife,A28taxvalue-SUM($F831:AX831),IF(A28taxremlife="N/A","n/a",A28taxvalue/A28taxremlife))</f>
        <v>0</v>
      </c>
      <c r="AZ831" s="163">
        <f>IF(AZ$3&gt;A28taxremlife,A28taxvalue-SUM($F831:AY831),IF(A28taxremlife="N/A","n/a",A28taxvalue/A28taxremlife))</f>
        <v>0</v>
      </c>
      <c r="BA831" s="163">
        <f>IF(BA$3&gt;A28taxremlife,A28taxvalue-SUM($F831:AZ831),IF(A28taxremlife="N/A","n/a",A28taxvalue/A28taxremlife))</f>
        <v>0</v>
      </c>
      <c r="BB831" s="163">
        <f>IF(BB$3&gt;A28taxremlife,A28taxvalue-SUM($F831:BA831),IF(A28taxremlife="N/A","n/a",A28taxvalue/A28taxremlife))</f>
        <v>0</v>
      </c>
      <c r="BC831" s="163">
        <f>IF(BC$3&gt;A28taxremlife,A28taxvalue-SUM($F831:BB831),IF(A28taxremlife="N/A","n/a",A28taxvalue/A28taxremlife))</f>
        <v>0</v>
      </c>
      <c r="BD831" s="163">
        <f>IF(BD$3&gt;A28taxremlife,A28taxvalue-SUM($F831:BC831),IF(A28taxremlife="N/A","n/a",A28taxvalue/A28taxremlife))</f>
        <v>0</v>
      </c>
      <c r="BE831" s="163">
        <f>IF(BE$3&gt;A28taxremlife,A28taxvalue-SUM($F831:BD831),IF(A28taxremlife="N/A","n/a",A28taxvalue/A28taxremlife))</f>
        <v>0</v>
      </c>
      <c r="BF831" s="163">
        <f>IF(BF$3&gt;A28taxremlife,A28taxvalue-SUM($F831:BE831),IF(A28taxremlife="N/A","n/a",A28taxvalue/A28taxremlife))</f>
        <v>0</v>
      </c>
      <c r="BG831" s="163">
        <f>IF(BG$3&gt;A28taxremlife,A28taxvalue-SUM($F831:BF831),IF(A28taxremlife="N/A","n/a",A28taxvalue/A28taxremlife))</f>
        <v>0</v>
      </c>
      <c r="BH831" s="163">
        <f>IF(BH$3&gt;A28taxremlife,A28taxvalue-SUM($F831:BG831),IF(A28taxremlife="N/A","n/a",A28taxvalue/A28taxremlife))</f>
        <v>0</v>
      </c>
      <c r="BI831" s="163">
        <f>IF(BI$3&gt;A28taxremlife,A28taxvalue-SUM($F831:BH831),IF(A28taxremlife="N/A","n/a",A28taxvalue/A28taxremlife))</f>
        <v>0</v>
      </c>
      <c r="BJ831" s="18"/>
      <c r="BK831" s="18"/>
      <c r="BL831"/>
      <c r="BM831"/>
      <c r="BN831"/>
      <c r="BO831"/>
      <c r="BP831"/>
      <c r="BQ831"/>
      <c r="BR831"/>
      <c r="BS831"/>
      <c r="BT831"/>
      <c r="BU831"/>
      <c r="BV831"/>
      <c r="BW831"/>
      <c r="BX831"/>
      <c r="BY831"/>
      <c r="BZ831"/>
      <c r="CA831"/>
      <c r="CB831"/>
      <c r="CC831"/>
      <c r="CD831"/>
      <c r="CE831"/>
      <c r="CF831"/>
      <c r="CG831"/>
      <c r="CH831"/>
      <c r="CI831"/>
      <c r="CJ831"/>
      <c r="CK831"/>
      <c r="CL831"/>
      <c r="CM831"/>
      <c r="CN831"/>
      <c r="CO831"/>
      <c r="CP831"/>
      <c r="CQ831"/>
      <c r="CR831"/>
      <c r="CS831"/>
      <c r="CT831"/>
      <c r="CU831"/>
      <c r="CV831"/>
      <c r="CW831"/>
      <c r="CX831"/>
      <c r="CY831"/>
      <c r="CZ831"/>
      <c r="DA831"/>
      <c r="DB831"/>
      <c r="DC831"/>
      <c r="DD831"/>
      <c r="DE831"/>
      <c r="DF831"/>
      <c r="DG831"/>
      <c r="DH831"/>
      <c r="DI831"/>
      <c r="DJ831"/>
      <c r="DK831"/>
      <c r="DL831"/>
      <c r="DM831"/>
      <c r="DN831"/>
      <c r="DO831"/>
      <c r="DP831"/>
      <c r="DQ831"/>
      <c r="DR831"/>
      <c r="DS831"/>
      <c r="DT831"/>
      <c r="DU831"/>
      <c r="DV831"/>
      <c r="DW831"/>
      <c r="DX831"/>
      <c r="DY831"/>
      <c r="DZ831"/>
      <c r="EA831"/>
      <c r="EB831"/>
      <c r="EC831"/>
      <c r="ED831"/>
      <c r="EE831"/>
      <c r="EF831"/>
      <c r="EG831"/>
      <c r="EH831"/>
      <c r="EI831"/>
      <c r="EJ831"/>
      <c r="EK831"/>
      <c r="EL831"/>
      <c r="EM831"/>
      <c r="EN831"/>
      <c r="EO831"/>
      <c r="EP831"/>
      <c r="EQ831"/>
      <c r="ER831"/>
      <c r="ES831"/>
      <c r="ET831"/>
      <c r="EU831"/>
      <c r="EV831"/>
      <c r="EW831"/>
      <c r="EX831"/>
      <c r="EY831"/>
      <c r="EZ831"/>
      <c r="FA831"/>
      <c r="FB831"/>
      <c r="FC831"/>
      <c r="FD831"/>
      <c r="FE831"/>
      <c r="FF831"/>
      <c r="FG831"/>
      <c r="FH831"/>
      <c r="FI831"/>
      <c r="FJ831"/>
      <c r="FK831"/>
      <c r="FL831"/>
      <c r="FM831"/>
      <c r="FN831"/>
      <c r="FO831"/>
      <c r="FP831"/>
      <c r="FQ831"/>
      <c r="FR831"/>
      <c r="FS831"/>
      <c r="FT831"/>
      <c r="FU831"/>
      <c r="FV831"/>
      <c r="FW831"/>
      <c r="FX831"/>
      <c r="FY831"/>
      <c r="FZ831"/>
      <c r="GA831"/>
      <c r="GB831"/>
      <c r="GC831"/>
      <c r="GD831"/>
      <c r="GE831"/>
      <c r="GF831"/>
      <c r="GG831"/>
      <c r="GH831"/>
      <c r="GI831"/>
      <c r="GJ831"/>
      <c r="GK831"/>
      <c r="GL831"/>
      <c r="GM831"/>
      <c r="GN831"/>
      <c r="GO831"/>
      <c r="GP831"/>
      <c r="GQ831"/>
      <c r="GR831"/>
      <c r="GS831"/>
      <c r="GT831"/>
      <c r="GU831"/>
      <c r="GV831"/>
      <c r="GW831"/>
      <c r="GX831"/>
      <c r="GY831"/>
      <c r="GZ831"/>
      <c r="HA831"/>
      <c r="HB831"/>
      <c r="HC831"/>
      <c r="HD831"/>
      <c r="HE831"/>
      <c r="HF831"/>
      <c r="HG831"/>
      <c r="HH831"/>
      <c r="HI831"/>
      <c r="HJ831"/>
      <c r="HK831"/>
      <c r="HL831"/>
      <c r="HM831"/>
      <c r="HN831"/>
      <c r="HO831"/>
      <c r="HP831"/>
      <c r="HQ831"/>
      <c r="HR831"/>
      <c r="HS831"/>
      <c r="HT831"/>
      <c r="HU831"/>
      <c r="HV831"/>
      <c r="HW831"/>
      <c r="HX831"/>
      <c r="HY831"/>
      <c r="HZ831"/>
      <c r="IA831"/>
      <c r="IB831"/>
      <c r="IC831"/>
      <c r="ID831"/>
      <c r="IE831"/>
      <c r="IF831"/>
      <c r="IG831"/>
      <c r="IH831"/>
      <c r="II831"/>
      <c r="IJ831"/>
      <c r="IK831"/>
      <c r="IL831"/>
      <c r="IM831"/>
      <c r="IN831"/>
      <c r="IO831"/>
      <c r="IP831"/>
      <c r="IQ831"/>
      <c r="IR831"/>
      <c r="IS831"/>
      <c r="IT831"/>
      <c r="IU831"/>
      <c r="IV831"/>
    </row>
    <row r="832" spans="1:256" s="5" customFormat="1" hidden="1" outlineLevel="2" x14ac:dyDescent="0.2">
      <c r="A832" s="18"/>
      <c r="B832" s="18"/>
      <c r="C832" s="36"/>
      <c r="D832" s="485" t="s">
        <v>71</v>
      </c>
      <c r="E832" s="283">
        <v>0</v>
      </c>
      <c r="F832" s="38"/>
      <c r="G832" s="164"/>
      <c r="H832" s="164"/>
      <c r="I832" s="164"/>
      <c r="J832" s="164"/>
      <c r="K832" s="164"/>
      <c r="L832" s="164"/>
      <c r="M832" s="164"/>
      <c r="N832" s="164"/>
      <c r="O832" s="164"/>
      <c r="P832" s="164"/>
      <c r="Q832" s="164"/>
      <c r="R832" s="164"/>
      <c r="S832" s="164"/>
      <c r="T832" s="164"/>
      <c r="U832" s="164"/>
      <c r="V832" s="164"/>
      <c r="W832" s="164"/>
      <c r="X832" s="164"/>
      <c r="Y832" s="164"/>
      <c r="Z832" s="164"/>
      <c r="AA832" s="164"/>
      <c r="AB832" s="164"/>
      <c r="AC832" s="164"/>
      <c r="AD832" s="164"/>
      <c r="AE832" s="164"/>
      <c r="AF832" s="164"/>
      <c r="AG832" s="164"/>
      <c r="AH832" s="164"/>
      <c r="AI832" s="164"/>
      <c r="AJ832" s="164"/>
      <c r="AK832" s="164"/>
      <c r="AL832" s="164"/>
      <c r="AM832" s="164"/>
      <c r="AN832" s="164"/>
      <c r="AO832" s="164"/>
      <c r="AP832" s="164"/>
      <c r="AQ832" s="164"/>
      <c r="AR832" s="164"/>
      <c r="AS832" s="164"/>
      <c r="AT832" s="164"/>
      <c r="AU832" s="164"/>
      <c r="AV832" s="164"/>
      <c r="AW832" s="164"/>
      <c r="AX832" s="164"/>
      <c r="AY832" s="164"/>
      <c r="AZ832" s="164"/>
      <c r="BA832" s="164"/>
      <c r="BB832" s="164"/>
      <c r="BC832" s="164"/>
      <c r="BD832" s="164"/>
      <c r="BE832" s="164"/>
      <c r="BF832" s="164"/>
      <c r="BG832" s="164"/>
      <c r="BH832" s="164"/>
      <c r="BI832" s="164"/>
      <c r="BJ832" s="18"/>
      <c r="BK832" s="18"/>
      <c r="BL832"/>
      <c r="BM832"/>
      <c r="BN832"/>
      <c r="BO832"/>
      <c r="BP832"/>
      <c r="BQ832"/>
      <c r="BR832"/>
      <c r="BS832"/>
      <c r="BT832"/>
      <c r="BU832"/>
      <c r="BV832"/>
      <c r="BW832"/>
      <c r="BX832"/>
      <c r="BY832"/>
      <c r="BZ832"/>
      <c r="CA832"/>
      <c r="CB832"/>
      <c r="CC832"/>
      <c r="CD832"/>
      <c r="CE832"/>
      <c r="CF832"/>
      <c r="CG832"/>
      <c r="CH832"/>
      <c r="CI832"/>
      <c r="CJ832"/>
      <c r="CK832"/>
      <c r="CL832"/>
      <c r="CM832"/>
      <c r="CN832"/>
      <c r="CO832"/>
      <c r="CP832"/>
      <c r="CQ832"/>
      <c r="CR832"/>
      <c r="CS832"/>
      <c r="CT832"/>
      <c r="CU832"/>
      <c r="CV832"/>
      <c r="CW832"/>
      <c r="CX832"/>
      <c r="CY832"/>
      <c r="CZ832"/>
      <c r="DA832"/>
      <c r="DB832"/>
      <c r="DC832"/>
      <c r="DD832"/>
      <c r="DE832"/>
      <c r="DF832"/>
      <c r="DG832"/>
      <c r="DH832"/>
      <c r="DI832"/>
      <c r="DJ832"/>
      <c r="DK832"/>
      <c r="DL832"/>
      <c r="DM832"/>
      <c r="DN832"/>
      <c r="DO832"/>
      <c r="DP832"/>
      <c r="DQ832"/>
      <c r="DR832"/>
      <c r="DS832"/>
      <c r="DT832"/>
      <c r="DU832"/>
      <c r="DV832"/>
      <c r="DW832"/>
      <c r="DX832"/>
      <c r="DY832"/>
      <c r="DZ832"/>
      <c r="EA832"/>
      <c r="EB832"/>
      <c r="EC832"/>
      <c r="ED832"/>
      <c r="EE832"/>
      <c r="EF832"/>
      <c r="EG832"/>
      <c r="EH832"/>
      <c r="EI832"/>
      <c r="EJ832"/>
      <c r="EK832"/>
      <c r="EL832"/>
      <c r="EM832"/>
      <c r="EN832"/>
      <c r="EO832"/>
      <c r="EP832"/>
      <c r="EQ832"/>
      <c r="ER832"/>
      <c r="ES832"/>
      <c r="ET832"/>
      <c r="EU832"/>
      <c r="EV832"/>
      <c r="EW832"/>
      <c r="EX832"/>
      <c r="EY832"/>
      <c r="EZ832"/>
      <c r="FA832"/>
      <c r="FB832"/>
      <c r="FC832"/>
      <c r="FD832"/>
      <c r="FE832"/>
      <c r="FF832"/>
      <c r="FG832"/>
      <c r="FH832"/>
      <c r="FI832"/>
      <c r="FJ832"/>
      <c r="FK832"/>
      <c r="FL832"/>
      <c r="FM832"/>
      <c r="FN832"/>
      <c r="FO832"/>
      <c r="FP832"/>
      <c r="FQ832"/>
      <c r="FR832"/>
      <c r="FS832"/>
      <c r="FT832"/>
      <c r="FU832"/>
      <c r="FV832"/>
      <c r="FW832"/>
      <c r="FX832"/>
      <c r="FY832"/>
      <c r="FZ832"/>
      <c r="GA832"/>
      <c r="GB832"/>
      <c r="GC832"/>
      <c r="GD832"/>
      <c r="GE832"/>
      <c r="GF832"/>
      <c r="GG832"/>
      <c r="GH832"/>
      <c r="GI832"/>
      <c r="GJ832"/>
      <c r="GK832"/>
      <c r="GL832"/>
      <c r="GM832"/>
      <c r="GN832"/>
      <c r="GO832"/>
      <c r="GP832"/>
      <c r="GQ832"/>
      <c r="GR832"/>
      <c r="GS832"/>
      <c r="GT832"/>
      <c r="GU832"/>
      <c r="GV832"/>
      <c r="GW832"/>
      <c r="GX832"/>
      <c r="GY832"/>
      <c r="GZ832"/>
      <c r="HA832"/>
      <c r="HB832"/>
      <c r="HC832"/>
      <c r="HD832"/>
      <c r="HE832"/>
      <c r="HF832"/>
      <c r="HG832"/>
      <c r="HH832"/>
      <c r="HI832"/>
      <c r="HJ832"/>
      <c r="HK832"/>
      <c r="HL832"/>
      <c r="HM832"/>
      <c r="HN832"/>
      <c r="HO832"/>
      <c r="HP832"/>
      <c r="HQ832"/>
      <c r="HR832"/>
      <c r="HS832"/>
      <c r="HT832"/>
      <c r="HU832"/>
      <c r="HV832"/>
      <c r="HW832"/>
      <c r="HX832"/>
      <c r="HY832"/>
      <c r="HZ832"/>
      <c r="IA832"/>
      <c r="IB832"/>
      <c r="IC832"/>
      <c r="ID832"/>
      <c r="IE832"/>
      <c r="IF832"/>
      <c r="IG832"/>
      <c r="IH832"/>
      <c r="II832"/>
      <c r="IJ832"/>
      <c r="IK832"/>
      <c r="IL832"/>
      <c r="IM832"/>
      <c r="IN832"/>
      <c r="IO832"/>
      <c r="IP832"/>
      <c r="IQ832"/>
      <c r="IR832"/>
      <c r="IS832"/>
      <c r="IT832"/>
      <c r="IU832"/>
      <c r="IV832"/>
    </row>
    <row r="833" spans="1:256" s="5" customFormat="1" hidden="1" outlineLevel="2" x14ac:dyDescent="0.2">
      <c r="A833" s="18"/>
      <c r="B833" s="18"/>
      <c r="C833" s="36"/>
      <c r="D833" s="485"/>
      <c r="E833" s="283">
        <v>1</v>
      </c>
      <c r="F833" s="38"/>
      <c r="G833" s="305"/>
      <c r="H833" s="164">
        <f>IF(A28taxstdlife="n/a","n/a",IF(H$3&gt;(A28taxstdlife+$E833),((Input!$G$170+Input!$G$136)*$G$7)-SUM($G833:G833),((Input!$G$170+Input!$G$136)*$G$7)/A28taxstdlife))</f>
        <v>0</v>
      </c>
      <c r="I833" s="164">
        <f>IF(A28taxstdlife="n/a","n/a",IF(I$3&gt;(A28taxstdlife+$E833),((Input!$G$170+Input!$G$136)*$G$7)-SUM($G833:H833),((Input!$G$170+Input!$G$136)*$G$7)/A28taxstdlife))</f>
        <v>0</v>
      </c>
      <c r="J833" s="164">
        <f>IF(A28taxstdlife="n/a","n/a",IF(J$3&gt;(A28taxstdlife+$E833),((Input!$G$170+Input!$G$136)*$G$7)-SUM($G833:I833),((Input!$G$170+Input!$G$136)*$G$7)/A28taxstdlife))</f>
        <v>0</v>
      </c>
      <c r="K833" s="164">
        <f>IF(A28taxstdlife="n/a","n/a",IF(K$3&gt;(A28taxstdlife+$E833),((Input!$G$170+Input!$G$136)*$G$7)-SUM($G833:J833),((Input!$G$170+Input!$G$136)*$G$7)/A28taxstdlife))</f>
        <v>0</v>
      </c>
      <c r="L833" s="164">
        <f>IF(A28taxstdlife="n/a","n/a",IF(L$3&gt;(A28taxstdlife+$E833),((Input!$G$170+Input!$G$136)*$G$7)-SUM($G833:K833),((Input!$G$170+Input!$G$136)*$G$7)/A28taxstdlife))</f>
        <v>0</v>
      </c>
      <c r="M833" s="164">
        <f>IF(A28taxstdlife="n/a","n/a",IF(M$3&gt;(A28taxstdlife+$E833),((Input!$G$170+Input!$G$136)*$G$7)-SUM($G833:L833),((Input!$G$170+Input!$G$136)*$G$7)/A28taxstdlife))</f>
        <v>0</v>
      </c>
      <c r="N833" s="164">
        <f>IF(A28taxstdlife="n/a","n/a",IF(N$3&gt;(A28taxstdlife+$E833),((Input!$G$170+Input!$G$136)*$G$7)-SUM($G833:M833),((Input!$G$170+Input!$G$136)*$G$7)/A28taxstdlife))</f>
        <v>0</v>
      </c>
      <c r="O833" s="164">
        <f>IF(A28taxstdlife="n/a","n/a",IF(O$3&gt;(A28taxstdlife+$E833),((Input!$G$170+Input!$G$136)*$G$7)-SUM($G833:N833),((Input!$G$170+Input!$G$136)*$G$7)/A28taxstdlife))</f>
        <v>0</v>
      </c>
      <c r="P833" s="164">
        <f>IF(A28taxstdlife="n/a","n/a",IF(P$3&gt;(A28taxstdlife+$E833),((Input!$G$170+Input!$G$136)*$G$7)-SUM($G833:O833),((Input!$G$170+Input!$G$136)*$G$7)/A28taxstdlife))</f>
        <v>0</v>
      </c>
      <c r="Q833" s="164">
        <f>IF(A28taxstdlife="n/a","n/a",IF(Q$3&gt;(A28taxstdlife+$E833),((Input!$G$170+Input!$G$136)*$G$7)-SUM($G833:P833),((Input!$G$170+Input!$G$136)*$G$7)/A28taxstdlife))</f>
        <v>0</v>
      </c>
      <c r="R833" s="164">
        <f>IF(A28taxstdlife="n/a","n/a",IF(R$3&gt;(A28taxstdlife+$E833),((Input!$G$170+Input!$G$136)*$G$7)-SUM($G833:Q833),((Input!$G$170+Input!$G$136)*$G$7)/A28taxstdlife))</f>
        <v>0</v>
      </c>
      <c r="S833" s="164">
        <f>IF(A28taxstdlife="n/a","n/a",IF(S$3&gt;(A28taxstdlife+$E833),((Input!$G$170+Input!$G$136)*$G$7)-SUM($G833:R833),((Input!$G$170+Input!$G$136)*$G$7)/A28taxstdlife))</f>
        <v>0</v>
      </c>
      <c r="T833" s="164">
        <f>IF(A28taxstdlife="n/a","n/a",IF(T$3&gt;(A28taxstdlife+$E833),((Input!$G$170+Input!$G$136)*$G$7)-SUM($G833:S833),((Input!$G$170+Input!$G$136)*$G$7)/A28taxstdlife))</f>
        <v>0</v>
      </c>
      <c r="U833" s="164">
        <f>IF(A28taxstdlife="n/a","n/a",IF(U$3&gt;(A28taxstdlife+$E833),((Input!$G$170+Input!$G$136)*$G$7)-SUM($G833:T833),((Input!$G$170+Input!$G$136)*$G$7)/A28taxstdlife))</f>
        <v>0</v>
      </c>
      <c r="V833" s="164">
        <f>IF(A28taxstdlife="n/a","n/a",IF(V$3&gt;(A28taxstdlife+$E833),((Input!$G$170+Input!$G$136)*$G$7)-SUM($G833:U833),((Input!$G$170+Input!$G$136)*$G$7)/A28taxstdlife))</f>
        <v>0</v>
      </c>
      <c r="W833" s="164">
        <f>IF(A28taxstdlife="n/a","n/a",IF(W$3&gt;(A28taxstdlife+$E833),((Input!$G$170+Input!$G$136)*$G$7)-SUM($G833:V833),((Input!$G$170+Input!$G$136)*$G$7)/A28taxstdlife))</f>
        <v>0</v>
      </c>
      <c r="X833" s="164">
        <f>IF(A28taxstdlife="n/a","n/a",IF(X$3&gt;(A28taxstdlife+$E833),((Input!$G$170+Input!$G$136)*$G$7)-SUM($G833:W833),((Input!$G$170+Input!$G$136)*$G$7)/A28taxstdlife))</f>
        <v>0</v>
      </c>
      <c r="Y833" s="164">
        <f>IF(A28taxstdlife="n/a","n/a",IF(Y$3&gt;(A28taxstdlife+$E833),((Input!$G$170+Input!$G$136)*$G$7)-SUM($G833:X833),((Input!$G$170+Input!$G$136)*$G$7)/A28taxstdlife))</f>
        <v>0</v>
      </c>
      <c r="Z833" s="164">
        <f>IF(A28taxstdlife="n/a","n/a",IF(Z$3&gt;(A28taxstdlife+$E833),((Input!$G$170+Input!$G$136)*$G$7)-SUM($G833:Y833),((Input!$G$170+Input!$G$136)*$G$7)/A28taxstdlife))</f>
        <v>0</v>
      </c>
      <c r="AA833" s="164">
        <f>IF(A28taxstdlife="n/a","n/a",IF(AA$3&gt;(A28taxstdlife+$E833),((Input!$G$170+Input!$G$136)*$G$7)-SUM($G833:Z833),((Input!$G$170+Input!$G$136)*$G$7)/A28taxstdlife))</f>
        <v>0</v>
      </c>
      <c r="AB833" s="164">
        <f>IF(A28taxstdlife="n/a","n/a",IF(AB$3&gt;(A28taxstdlife+$E833),((Input!$G$170+Input!$G$136)*$G$7)-SUM($G833:AA833),((Input!$G$170+Input!$G$136)*$G$7)/A28taxstdlife))</f>
        <v>0</v>
      </c>
      <c r="AC833" s="164">
        <f>IF(A28taxstdlife="n/a","n/a",IF(AC$3&gt;(A28taxstdlife+$E833),((Input!$G$170+Input!$G$136)*$G$7)-SUM($G833:AB833),((Input!$G$170+Input!$G$136)*$G$7)/A28taxstdlife))</f>
        <v>0</v>
      </c>
      <c r="AD833" s="164">
        <f>IF(A28taxstdlife="n/a","n/a",IF(AD$3&gt;(A28taxstdlife+$E833),((Input!$G$170+Input!$G$136)*$G$7)-SUM($G833:AC833),((Input!$G$170+Input!$G$136)*$G$7)/A28taxstdlife))</f>
        <v>0</v>
      </c>
      <c r="AE833" s="164">
        <f>IF(A28taxstdlife="n/a","n/a",IF(AE$3&gt;(A28taxstdlife+$E833),((Input!$G$170+Input!$G$136)*$G$7)-SUM($G833:AD833),((Input!$G$170+Input!$G$136)*$G$7)/A28taxstdlife))</f>
        <v>0</v>
      </c>
      <c r="AF833" s="164">
        <f>IF(A28taxstdlife="n/a","n/a",IF(AF$3&gt;(A28taxstdlife+$E833),((Input!$G$170+Input!$G$136)*$G$7)-SUM($G833:AE833),((Input!$G$170+Input!$G$136)*$G$7)/A28taxstdlife))</f>
        <v>0</v>
      </c>
      <c r="AG833" s="164">
        <f>IF(A28taxstdlife="n/a","n/a",IF(AG$3&gt;(A28taxstdlife+$E833),((Input!$G$170+Input!$G$136)*$G$7)-SUM($G833:AF833),((Input!$G$170+Input!$G$136)*$G$7)/A28taxstdlife))</f>
        <v>0</v>
      </c>
      <c r="AH833" s="164">
        <f>IF(A28taxstdlife="n/a","n/a",IF(AH$3&gt;(A28taxstdlife+$E833),((Input!$G$170+Input!$G$136)*$G$7)-SUM($G833:AG833),((Input!$G$170+Input!$G$136)*$G$7)/A28taxstdlife))</f>
        <v>0</v>
      </c>
      <c r="AI833" s="164">
        <f>IF(A28taxstdlife="n/a","n/a",IF(AI$3&gt;(A28taxstdlife+$E833),((Input!$G$170+Input!$G$136)*$G$7)-SUM($G833:AH833),((Input!$G$170+Input!$G$136)*$G$7)/A28taxstdlife))</f>
        <v>0</v>
      </c>
      <c r="AJ833" s="164">
        <f>IF(A28taxstdlife="n/a","n/a",IF(AJ$3&gt;(A28taxstdlife+$E833),((Input!$G$170+Input!$G$136)*$G$7)-SUM($G833:AI833),((Input!$G$170+Input!$G$136)*$G$7)/A28taxstdlife))</f>
        <v>0</v>
      </c>
      <c r="AK833" s="164">
        <f>IF(A28taxstdlife="n/a","n/a",IF(AK$3&gt;(A28taxstdlife+$E833),((Input!$G$170+Input!$G$136)*$G$7)-SUM($G833:AJ833),((Input!$G$170+Input!$G$136)*$G$7)/A28taxstdlife))</f>
        <v>0</v>
      </c>
      <c r="AL833" s="164">
        <f>IF(A28taxstdlife="n/a","n/a",IF(AL$3&gt;(A28taxstdlife+$E833),((Input!$G$170+Input!$G$136)*$G$7)-SUM($G833:AK833),((Input!$G$170+Input!$G$136)*$G$7)/A28taxstdlife))</f>
        <v>0</v>
      </c>
      <c r="AM833" s="164">
        <f>IF(A28taxstdlife="n/a","n/a",IF(AM$3&gt;(A28taxstdlife+$E833),((Input!$G$170+Input!$G$136)*$G$7)-SUM($G833:AL833),((Input!$G$170+Input!$G$136)*$G$7)/A28taxstdlife))</f>
        <v>0</v>
      </c>
      <c r="AN833" s="164">
        <f>IF(A28taxstdlife="n/a","n/a",IF(AN$3&gt;(A28taxstdlife+$E833),((Input!$G$170+Input!$G$136)*$G$7)-SUM($G833:AM833),((Input!$G$170+Input!$G$136)*$G$7)/A28taxstdlife))</f>
        <v>0</v>
      </c>
      <c r="AO833" s="164">
        <f>IF(A28taxstdlife="n/a","n/a",IF(AO$3&gt;(A28taxstdlife+$E833),((Input!$G$170+Input!$G$136)*$G$7)-SUM($G833:AN833),((Input!$G$170+Input!$G$136)*$G$7)/A28taxstdlife))</f>
        <v>0</v>
      </c>
      <c r="AP833" s="164">
        <f>IF(A28taxstdlife="n/a","n/a",IF(AP$3&gt;(A28taxstdlife+$E833),((Input!$G$170+Input!$G$136)*$G$7)-SUM($G833:AO833),((Input!$G$170+Input!$G$136)*$G$7)/A28taxstdlife))</f>
        <v>0</v>
      </c>
      <c r="AQ833" s="164">
        <f>IF(A28taxstdlife="n/a","n/a",IF(AQ$3&gt;(A28taxstdlife+$E833),((Input!$G$170+Input!$G$136)*$G$7)-SUM($G833:AP833),((Input!$G$170+Input!$G$136)*$G$7)/A28taxstdlife))</f>
        <v>0</v>
      </c>
      <c r="AR833" s="164">
        <f>IF(A28taxstdlife="n/a","n/a",IF(AR$3&gt;(A28taxstdlife+$E833),((Input!$G$170+Input!$G$136)*$G$7)-SUM($G833:AQ833),((Input!$G$170+Input!$G$136)*$G$7)/A28taxstdlife))</f>
        <v>0</v>
      </c>
      <c r="AS833" s="164">
        <f>IF(A28taxstdlife="n/a","n/a",IF(AS$3&gt;(A28taxstdlife+$E833),((Input!$G$170+Input!$G$136)*$G$7)-SUM($G833:AR833),((Input!$G$170+Input!$G$136)*$G$7)/A28taxstdlife))</f>
        <v>0</v>
      </c>
      <c r="AT833" s="164">
        <f>IF(A28taxstdlife="n/a","n/a",IF(AT$3&gt;(A28taxstdlife+$E833),((Input!$G$170+Input!$G$136)*$G$7)-SUM($G833:AS833),((Input!$G$170+Input!$G$136)*$G$7)/A28taxstdlife))</f>
        <v>0</v>
      </c>
      <c r="AU833" s="164">
        <f>IF(A28taxstdlife="n/a","n/a",IF(AU$3&gt;(A28taxstdlife+$E833),((Input!$G$170+Input!$G$136)*$G$7)-SUM($G833:AT833),((Input!$G$170+Input!$G$136)*$G$7)/A28taxstdlife))</f>
        <v>0</v>
      </c>
      <c r="AV833" s="164">
        <f>IF(A28taxstdlife="n/a","n/a",IF(AV$3&gt;(A28taxstdlife+$E833),((Input!$G$170+Input!$G$136)*$G$7)-SUM($G833:AU833),((Input!$G$170+Input!$G$136)*$G$7)/A28taxstdlife))</f>
        <v>0</v>
      </c>
      <c r="AW833" s="164">
        <f>IF(A28taxstdlife="n/a","n/a",IF(AW$3&gt;(A28taxstdlife+$E833),((Input!$G$170+Input!$G$136)*$G$7)-SUM($G833:AV833),((Input!$G$170+Input!$G$136)*$G$7)/A28taxstdlife))</f>
        <v>0</v>
      </c>
      <c r="AX833" s="164">
        <f>IF(A28taxstdlife="n/a","n/a",IF(AX$3&gt;(A28taxstdlife+$E833),((Input!$G$170+Input!$G$136)*$G$7)-SUM($G833:AW833),((Input!$G$170+Input!$G$136)*$G$7)/A28taxstdlife))</f>
        <v>0</v>
      </c>
      <c r="AY833" s="164">
        <f>IF(A28taxstdlife="n/a","n/a",IF(AY$3&gt;(A28taxstdlife+$E833),((Input!$G$170+Input!$G$136)*$G$7)-SUM($G833:AX833),((Input!$G$170+Input!$G$136)*$G$7)/A28taxstdlife))</f>
        <v>0</v>
      </c>
      <c r="AZ833" s="164">
        <f>IF(A28taxstdlife="n/a","n/a",IF(AZ$3&gt;(A28taxstdlife+$E833),((Input!$G$170+Input!$G$136)*$G$7)-SUM($G833:AY833),((Input!$G$170+Input!$G$136)*$G$7)/A28taxstdlife))</f>
        <v>0</v>
      </c>
      <c r="BA833" s="164">
        <f>IF(A28taxstdlife="n/a","n/a",IF(BA$3&gt;(A28taxstdlife+$E833),((Input!$G$170+Input!$G$136)*$G$7)-SUM($G833:AZ833),((Input!$G$170+Input!$G$136)*$G$7)/A28taxstdlife))</f>
        <v>0</v>
      </c>
      <c r="BB833" s="164">
        <f>IF(A28taxstdlife="n/a","n/a",IF(BB$3&gt;(A28taxstdlife+$E833),((Input!$G$170+Input!$G$136)*$G$7)-SUM($G833:BA833),((Input!$G$170+Input!$G$136)*$G$7)/A28taxstdlife))</f>
        <v>0</v>
      </c>
      <c r="BC833" s="164">
        <f>IF(A28taxstdlife="n/a","n/a",IF(BC$3&gt;(A28taxstdlife+$E833),((Input!$G$170+Input!$G$136)*$G$7)-SUM($G833:BB833),((Input!$G$170+Input!$G$136)*$G$7)/A28taxstdlife))</f>
        <v>0</v>
      </c>
      <c r="BD833" s="164">
        <f>IF(A28taxstdlife="n/a","n/a",IF(BD$3&gt;(A28taxstdlife+$E833),((Input!$G$170+Input!$G$136)*$G$7)-SUM($G833:BC833),((Input!$G$170+Input!$G$136)*$G$7)/A28taxstdlife))</f>
        <v>0</v>
      </c>
      <c r="BE833" s="164">
        <f>IF(A28taxstdlife="n/a","n/a",IF(BE$3&gt;(A28taxstdlife+$E833),((Input!$G$170+Input!$G$136)*$G$7)-SUM($G833:BD833),((Input!$G$170+Input!$G$136)*$G$7)/A28taxstdlife))</f>
        <v>0</v>
      </c>
      <c r="BF833" s="164">
        <f>IF(A28taxstdlife="n/a","n/a",IF(BF$3&gt;(A28taxstdlife+$E833),((Input!$G$170+Input!$G$136)*$G$7)-SUM($G833:BE833),((Input!$G$170+Input!$G$136)*$G$7)/A28taxstdlife))</f>
        <v>0</v>
      </c>
      <c r="BG833" s="164">
        <f>IF(A28taxstdlife="n/a","n/a",IF(BG$3&gt;(A28taxstdlife+$E833),((Input!$G$170+Input!$G$136)*$G$7)-SUM($G833:BF833),((Input!$G$170+Input!$G$136)*$G$7)/A28taxstdlife))</f>
        <v>0</v>
      </c>
      <c r="BH833" s="164">
        <f>IF(A28taxstdlife="n/a","n/a",IF(BH$3&gt;(A28taxstdlife+$E833),((Input!$G$170+Input!$G$136)*$G$7)-SUM($G833:BG833),((Input!$G$170+Input!$G$136)*$G$7)/A28taxstdlife))</f>
        <v>0</v>
      </c>
      <c r="BI833" s="164">
        <f>IF(A28taxstdlife="n/a","n/a",IF(BI$3&gt;(A28taxstdlife+$E833),((Input!$G$170+Input!$G$136)*$G$7)-SUM($G833:BH833),((Input!$G$170+Input!$G$136)*$G$7)/A28taxstdlife))</f>
        <v>0</v>
      </c>
      <c r="BJ833" s="18"/>
      <c r="BK833" s="18"/>
      <c r="BL833"/>
      <c r="BM833"/>
      <c r="BN833"/>
      <c r="BO833"/>
      <c r="BP833"/>
      <c r="BQ833"/>
      <c r="BR833"/>
      <c r="BS833"/>
      <c r="BT833"/>
      <c r="BU833"/>
      <c r="BV833"/>
      <c r="BW833"/>
      <c r="BX833"/>
      <c r="BY833"/>
      <c r="BZ833"/>
      <c r="CA833"/>
      <c r="CB833"/>
      <c r="CC833"/>
      <c r="CD833"/>
      <c r="CE833"/>
      <c r="CF833"/>
      <c r="CG833"/>
      <c r="CH833"/>
      <c r="CI833"/>
      <c r="CJ833"/>
      <c r="CK833"/>
      <c r="CL833"/>
      <c r="CM833"/>
      <c r="CN833"/>
      <c r="CO833"/>
      <c r="CP833"/>
      <c r="CQ833"/>
      <c r="CR833"/>
      <c r="CS833"/>
      <c r="CT833"/>
      <c r="CU833"/>
      <c r="CV833"/>
      <c r="CW833"/>
      <c r="CX833"/>
      <c r="CY833"/>
      <c r="CZ833"/>
      <c r="DA833"/>
      <c r="DB833"/>
      <c r="DC833"/>
      <c r="DD833"/>
      <c r="DE833"/>
      <c r="DF833"/>
      <c r="DG833"/>
      <c r="DH833"/>
      <c r="DI833"/>
      <c r="DJ833"/>
      <c r="DK833"/>
      <c r="DL833"/>
      <c r="DM833"/>
      <c r="DN833"/>
      <c r="DO833"/>
      <c r="DP833"/>
      <c r="DQ833"/>
      <c r="DR833"/>
      <c r="DS833"/>
      <c r="DT833"/>
      <c r="DU833"/>
      <c r="DV833"/>
      <c r="DW833"/>
      <c r="DX833"/>
      <c r="DY833"/>
      <c r="DZ833"/>
      <c r="EA833"/>
      <c r="EB833"/>
      <c r="EC833"/>
      <c r="ED833"/>
      <c r="EE833"/>
      <c r="EF833"/>
      <c r="EG833"/>
      <c r="EH833"/>
      <c r="EI833"/>
      <c r="EJ833"/>
      <c r="EK833"/>
      <c r="EL833"/>
      <c r="EM833"/>
      <c r="EN833"/>
      <c r="EO833"/>
      <c r="EP833"/>
      <c r="EQ833"/>
      <c r="ER833"/>
      <c r="ES833"/>
      <c r="ET833"/>
      <c r="EU833"/>
      <c r="EV833"/>
      <c r="EW833"/>
      <c r="EX833"/>
      <c r="EY833"/>
      <c r="EZ833"/>
      <c r="FA833"/>
      <c r="FB833"/>
      <c r="FC833"/>
      <c r="FD833"/>
      <c r="FE833"/>
      <c r="FF833"/>
      <c r="FG833"/>
      <c r="FH833"/>
      <c r="FI833"/>
      <c r="FJ833"/>
      <c r="FK833"/>
      <c r="FL833"/>
      <c r="FM833"/>
      <c r="FN833"/>
      <c r="FO833"/>
      <c r="FP833"/>
      <c r="FQ833"/>
      <c r="FR833"/>
      <c r="FS833"/>
      <c r="FT833"/>
      <c r="FU833"/>
      <c r="FV833"/>
      <c r="FW833"/>
      <c r="FX833"/>
      <c r="FY833"/>
      <c r="FZ833"/>
      <c r="GA833"/>
      <c r="GB833"/>
      <c r="GC833"/>
      <c r="GD833"/>
      <c r="GE833"/>
      <c r="GF833"/>
      <c r="GG833"/>
      <c r="GH833"/>
      <c r="GI833"/>
      <c r="GJ833"/>
      <c r="GK833"/>
      <c r="GL833"/>
      <c r="GM833"/>
      <c r="GN833"/>
      <c r="GO833"/>
      <c r="GP833"/>
      <c r="GQ833"/>
      <c r="GR833"/>
      <c r="GS833"/>
      <c r="GT833"/>
      <c r="GU833"/>
      <c r="GV833"/>
      <c r="GW833"/>
      <c r="GX833"/>
      <c r="GY833"/>
      <c r="GZ833"/>
      <c r="HA833"/>
      <c r="HB833"/>
      <c r="HC833"/>
      <c r="HD833"/>
      <c r="HE833"/>
      <c r="HF833"/>
      <c r="HG833"/>
      <c r="HH833"/>
      <c r="HI833"/>
      <c r="HJ833"/>
      <c r="HK833"/>
      <c r="HL833"/>
      <c r="HM833"/>
      <c r="HN833"/>
      <c r="HO833"/>
      <c r="HP833"/>
      <c r="HQ833"/>
      <c r="HR833"/>
      <c r="HS833"/>
      <c r="HT833"/>
      <c r="HU833"/>
      <c r="HV833"/>
      <c r="HW833"/>
      <c r="HX833"/>
      <c r="HY833"/>
      <c r="HZ833"/>
      <c r="IA833"/>
      <c r="IB833"/>
      <c r="IC833"/>
      <c r="ID833"/>
      <c r="IE833"/>
      <c r="IF833"/>
      <c r="IG833"/>
      <c r="IH833"/>
      <c r="II833"/>
      <c r="IJ833"/>
      <c r="IK833"/>
      <c r="IL833"/>
      <c r="IM833"/>
      <c r="IN833"/>
      <c r="IO833"/>
      <c r="IP833"/>
      <c r="IQ833"/>
      <c r="IR833"/>
      <c r="IS833"/>
      <c r="IT833"/>
      <c r="IU833"/>
      <c r="IV833"/>
    </row>
    <row r="834" spans="1:256" s="5" customFormat="1" hidden="1" outlineLevel="2" x14ac:dyDescent="0.2">
      <c r="A834" s="18"/>
      <c r="B834" s="18"/>
      <c r="C834" s="36"/>
      <c r="D834" s="485"/>
      <c r="E834" s="283">
        <v>2</v>
      </c>
      <c r="F834" s="38"/>
      <c r="G834" s="306"/>
      <c r="H834" s="307"/>
      <c r="I834" s="164">
        <f>IF(A28taxstdlife="n/a","n/a",IF(I$3&gt;(A28taxstdlife+$E834),((Input!$H$170+Input!$H$136)*$H$7)-SUM($H834:H834),((Input!$H$170+Input!$H$136)*$H$7)/A28taxstdlife))</f>
        <v>0</v>
      </c>
      <c r="J834" s="164">
        <f>IF(A28taxstdlife="n/a","n/a",IF(J$3&gt;(A28taxstdlife+$E834),((Input!$H$170+Input!$H$136)*$H$7)-SUM($H834:I834),((Input!$H$170+Input!$H$136)*$H$7)/A28taxstdlife))</f>
        <v>0</v>
      </c>
      <c r="K834" s="164">
        <f>IF(A28taxstdlife="n/a","n/a",IF(K$3&gt;(A28taxstdlife+$E834),((Input!$H$170+Input!$H$136)*$H$7)-SUM($H834:J834),((Input!$H$170+Input!$H$136)*$H$7)/A28taxstdlife))</f>
        <v>0</v>
      </c>
      <c r="L834" s="164">
        <f>IF(A28taxstdlife="n/a","n/a",IF(L$3&gt;(A28taxstdlife+$E834),((Input!$H$170+Input!$H$136)*$H$7)-SUM($H834:K834),((Input!$H$170+Input!$H$136)*$H$7)/A28taxstdlife))</f>
        <v>0</v>
      </c>
      <c r="M834" s="164">
        <f>IF(A28taxstdlife="n/a","n/a",IF(M$3&gt;(A28taxstdlife+$E834),((Input!$H$170+Input!$H$136)*$H$7)-SUM($H834:L834),((Input!$H$170+Input!$H$136)*$H$7)/A28taxstdlife))</f>
        <v>0</v>
      </c>
      <c r="N834" s="164">
        <f>IF(A28taxstdlife="n/a","n/a",IF(N$3&gt;(A28taxstdlife+$E834),((Input!$H$170+Input!$H$136)*$H$7)-SUM($H834:M834),((Input!$H$170+Input!$H$136)*$H$7)/A28taxstdlife))</f>
        <v>0</v>
      </c>
      <c r="O834" s="164">
        <f>IF(A28taxstdlife="n/a","n/a",IF(O$3&gt;(A28taxstdlife+$E834),((Input!$H$170+Input!$H$136)*$H$7)-SUM($H834:N834),((Input!$H$170+Input!$H$136)*$H$7)/A28taxstdlife))</f>
        <v>0</v>
      </c>
      <c r="P834" s="164">
        <f>IF(A28taxstdlife="n/a","n/a",IF(P$3&gt;(A28taxstdlife+$E834),((Input!$H$170+Input!$H$136)*$H$7)-SUM($H834:O834),((Input!$H$170+Input!$H$136)*$H$7)/A28taxstdlife))</f>
        <v>0</v>
      </c>
      <c r="Q834" s="164">
        <f>IF(A28taxstdlife="n/a","n/a",IF(Q$3&gt;(A28taxstdlife+$E834),((Input!$H$170+Input!$H$136)*$H$7)-SUM($H834:P834),((Input!$H$170+Input!$H$136)*$H$7)/A28taxstdlife))</f>
        <v>0</v>
      </c>
      <c r="R834" s="164">
        <f>IF(A28taxstdlife="n/a","n/a",IF(R$3&gt;(A28taxstdlife+$E834),((Input!$H$170+Input!$H$136)*$H$7)-SUM($H834:Q834),((Input!$H$170+Input!$H$136)*$H$7)/A28taxstdlife))</f>
        <v>0</v>
      </c>
      <c r="S834" s="164">
        <f>IF(A28taxstdlife="n/a","n/a",IF(S$3&gt;(A28taxstdlife+$E834),((Input!$H$170+Input!$H$136)*$H$7)-SUM($H834:R834),((Input!$H$170+Input!$H$136)*$H$7)/A28taxstdlife))</f>
        <v>0</v>
      </c>
      <c r="T834" s="164">
        <f>IF(A28taxstdlife="n/a","n/a",IF(T$3&gt;(A28taxstdlife+$E834),((Input!$H$170+Input!$H$136)*$H$7)-SUM($H834:S834),((Input!$H$170+Input!$H$136)*$H$7)/A28taxstdlife))</f>
        <v>0</v>
      </c>
      <c r="U834" s="164">
        <f>IF(A28taxstdlife="n/a","n/a",IF(U$3&gt;(A28taxstdlife+$E834),((Input!$H$170+Input!$H$136)*$H$7)-SUM($H834:T834),((Input!$H$170+Input!$H$136)*$H$7)/A28taxstdlife))</f>
        <v>0</v>
      </c>
      <c r="V834" s="164">
        <f>IF(A28taxstdlife="n/a","n/a",IF(V$3&gt;(A28taxstdlife+$E834),((Input!$H$170+Input!$H$136)*$H$7)-SUM($H834:U834),((Input!$H$170+Input!$H$136)*$H$7)/A28taxstdlife))</f>
        <v>0</v>
      </c>
      <c r="W834" s="164">
        <f>IF(A28taxstdlife="n/a","n/a",IF(W$3&gt;(A28taxstdlife+$E834),((Input!$H$170+Input!$H$136)*$H$7)-SUM($H834:V834),((Input!$H$170+Input!$H$136)*$H$7)/A28taxstdlife))</f>
        <v>0</v>
      </c>
      <c r="X834" s="164">
        <f>IF(A28taxstdlife="n/a","n/a",IF(X$3&gt;(A28taxstdlife+$E834),((Input!$H$170+Input!$H$136)*$H$7)-SUM($H834:W834),((Input!$H$170+Input!$H$136)*$H$7)/A28taxstdlife))</f>
        <v>0</v>
      </c>
      <c r="Y834" s="164">
        <f>IF(A28taxstdlife="n/a","n/a",IF(Y$3&gt;(A28taxstdlife+$E834),((Input!$H$170+Input!$H$136)*$H$7)-SUM($H834:X834),((Input!$H$170+Input!$H$136)*$H$7)/A28taxstdlife))</f>
        <v>0</v>
      </c>
      <c r="Z834" s="164">
        <f>IF(A28taxstdlife="n/a","n/a",IF(Z$3&gt;(A28taxstdlife+$E834),((Input!$H$170+Input!$H$136)*$H$7)-SUM($H834:Y834),((Input!$H$170+Input!$H$136)*$H$7)/A28taxstdlife))</f>
        <v>0</v>
      </c>
      <c r="AA834" s="164">
        <f>IF(A28taxstdlife="n/a","n/a",IF(AA$3&gt;(A28taxstdlife+$E834),((Input!$H$170+Input!$H$136)*$H$7)-SUM($H834:Z834),((Input!$H$170+Input!$H$136)*$H$7)/A28taxstdlife))</f>
        <v>0</v>
      </c>
      <c r="AB834" s="164">
        <f>IF(A28taxstdlife="n/a","n/a",IF(AB$3&gt;(A28taxstdlife+$E834),((Input!$H$170+Input!$H$136)*$H$7)-SUM($H834:AA834),((Input!$H$170+Input!$H$136)*$H$7)/A28taxstdlife))</f>
        <v>0</v>
      </c>
      <c r="AC834" s="164">
        <f>IF(A28taxstdlife="n/a","n/a",IF(AC$3&gt;(A28taxstdlife+$E834),((Input!$H$170+Input!$H$136)*$H$7)-SUM($H834:AB834),((Input!$H$170+Input!$H$136)*$H$7)/A28taxstdlife))</f>
        <v>0</v>
      </c>
      <c r="AD834" s="164">
        <f>IF(A28taxstdlife="n/a","n/a",IF(AD$3&gt;(A28taxstdlife+$E834),((Input!$H$170+Input!$H$136)*$H$7)-SUM($H834:AC834),((Input!$H$170+Input!$H$136)*$H$7)/A28taxstdlife))</f>
        <v>0</v>
      </c>
      <c r="AE834" s="164">
        <f>IF(A28taxstdlife="n/a","n/a",IF(AE$3&gt;(A28taxstdlife+$E834),((Input!$H$170+Input!$H$136)*$H$7)-SUM($H834:AD834),((Input!$H$170+Input!$H$136)*$H$7)/A28taxstdlife))</f>
        <v>0</v>
      </c>
      <c r="AF834" s="164">
        <f>IF(A28taxstdlife="n/a","n/a",IF(AF$3&gt;(A28taxstdlife+$E834),((Input!$H$170+Input!$H$136)*$H$7)-SUM($H834:AE834),((Input!$H$170+Input!$H$136)*$H$7)/A28taxstdlife))</f>
        <v>0</v>
      </c>
      <c r="AG834" s="164">
        <f>IF(A28taxstdlife="n/a","n/a",IF(AG$3&gt;(A28taxstdlife+$E834),((Input!$H$170+Input!$H$136)*$H$7)-SUM($H834:AF834),((Input!$H$170+Input!$H$136)*$H$7)/A28taxstdlife))</f>
        <v>0</v>
      </c>
      <c r="AH834" s="164">
        <f>IF(A28taxstdlife="n/a","n/a",IF(AH$3&gt;(A28taxstdlife+$E834),((Input!$H$170+Input!$H$136)*$H$7)-SUM($H834:AG834),((Input!$H$170+Input!$H$136)*$H$7)/A28taxstdlife))</f>
        <v>0</v>
      </c>
      <c r="AI834" s="164">
        <f>IF(A28taxstdlife="n/a","n/a",IF(AI$3&gt;(A28taxstdlife+$E834),((Input!$H$170+Input!$H$136)*$H$7)-SUM($H834:AH834),((Input!$H$170+Input!$H$136)*$H$7)/A28taxstdlife))</f>
        <v>0</v>
      </c>
      <c r="AJ834" s="164">
        <f>IF(A28taxstdlife="n/a","n/a",IF(AJ$3&gt;(A28taxstdlife+$E834),((Input!$H$170+Input!$H$136)*$H$7)-SUM($H834:AI834),((Input!$H$170+Input!$H$136)*$H$7)/A28taxstdlife))</f>
        <v>0</v>
      </c>
      <c r="AK834" s="164">
        <f>IF(A28taxstdlife="n/a","n/a",IF(AK$3&gt;(A28taxstdlife+$E834),((Input!$H$170+Input!$H$136)*$H$7)-SUM($H834:AJ834),((Input!$H$170+Input!$H$136)*$H$7)/A28taxstdlife))</f>
        <v>0</v>
      </c>
      <c r="AL834" s="164">
        <f>IF(A28taxstdlife="n/a","n/a",IF(AL$3&gt;(A28taxstdlife+$E834),((Input!$H$170+Input!$H$136)*$H$7)-SUM($H834:AK834),((Input!$H$170+Input!$H$136)*$H$7)/A28taxstdlife))</f>
        <v>0</v>
      </c>
      <c r="AM834" s="164">
        <f>IF(A28taxstdlife="n/a","n/a",IF(AM$3&gt;(A28taxstdlife+$E834),((Input!$H$170+Input!$H$136)*$H$7)-SUM($H834:AL834),((Input!$H$170+Input!$H$136)*$H$7)/A28taxstdlife))</f>
        <v>0</v>
      </c>
      <c r="AN834" s="164">
        <f>IF(A28taxstdlife="n/a","n/a",IF(AN$3&gt;(A28taxstdlife+$E834),((Input!$H$170+Input!$H$136)*$H$7)-SUM($H834:AM834),((Input!$H$170+Input!$H$136)*$H$7)/A28taxstdlife))</f>
        <v>0</v>
      </c>
      <c r="AO834" s="164">
        <f>IF(A28taxstdlife="n/a","n/a",IF(AO$3&gt;(A28taxstdlife+$E834),((Input!$H$170+Input!$H$136)*$H$7)-SUM($H834:AN834),((Input!$H$170+Input!$H$136)*$H$7)/A28taxstdlife))</f>
        <v>0</v>
      </c>
      <c r="AP834" s="164">
        <f>IF(A28taxstdlife="n/a","n/a",IF(AP$3&gt;(A28taxstdlife+$E834),((Input!$H$170+Input!$H$136)*$H$7)-SUM($H834:AO834),((Input!$H$170+Input!$H$136)*$H$7)/A28taxstdlife))</f>
        <v>0</v>
      </c>
      <c r="AQ834" s="164">
        <f>IF(A28taxstdlife="n/a","n/a",IF(AQ$3&gt;(A28taxstdlife+$E834),((Input!$H$170+Input!$H$136)*$H$7)-SUM($H834:AP834),((Input!$H$170+Input!$H$136)*$H$7)/A28taxstdlife))</f>
        <v>0</v>
      </c>
      <c r="AR834" s="164">
        <f>IF(A28taxstdlife="n/a","n/a",IF(AR$3&gt;(A28taxstdlife+$E834),((Input!$H$170+Input!$H$136)*$H$7)-SUM($H834:AQ834),((Input!$H$170+Input!$H$136)*$H$7)/A28taxstdlife))</f>
        <v>0</v>
      </c>
      <c r="AS834" s="164">
        <f>IF(A28taxstdlife="n/a","n/a",IF(AS$3&gt;(A28taxstdlife+$E834),((Input!$H$170+Input!$H$136)*$H$7)-SUM($H834:AR834),((Input!$H$170+Input!$H$136)*$H$7)/A28taxstdlife))</f>
        <v>0</v>
      </c>
      <c r="AT834" s="164">
        <f>IF(A28taxstdlife="n/a","n/a",IF(AT$3&gt;(A28taxstdlife+$E834),((Input!$H$170+Input!$H$136)*$H$7)-SUM($H834:AS834),((Input!$H$170+Input!$H$136)*$H$7)/A28taxstdlife))</f>
        <v>0</v>
      </c>
      <c r="AU834" s="164">
        <f>IF(A28taxstdlife="n/a","n/a",IF(AU$3&gt;(A28taxstdlife+$E834),((Input!$H$170+Input!$H$136)*$H$7)-SUM($H834:AT834),((Input!$H$170+Input!$H$136)*$H$7)/A28taxstdlife))</f>
        <v>0</v>
      </c>
      <c r="AV834" s="164">
        <f>IF(A28taxstdlife="n/a","n/a",IF(AV$3&gt;(A28taxstdlife+$E834),((Input!$H$170+Input!$H$136)*$H$7)-SUM($H834:AU834),((Input!$H$170+Input!$H$136)*$H$7)/A28taxstdlife))</f>
        <v>0</v>
      </c>
      <c r="AW834" s="164">
        <f>IF(A28taxstdlife="n/a","n/a",IF(AW$3&gt;(A28taxstdlife+$E834),((Input!$H$170+Input!$H$136)*$H$7)-SUM($H834:AV834),((Input!$H$170+Input!$H$136)*$H$7)/A28taxstdlife))</f>
        <v>0</v>
      </c>
      <c r="AX834" s="164">
        <f>IF(A28taxstdlife="n/a","n/a",IF(AX$3&gt;(A28taxstdlife+$E834),((Input!$H$170+Input!$H$136)*$H$7)-SUM($H834:AW834),((Input!$H$170+Input!$H$136)*$H$7)/A28taxstdlife))</f>
        <v>0</v>
      </c>
      <c r="AY834" s="164">
        <f>IF(A28taxstdlife="n/a","n/a",IF(AY$3&gt;(A28taxstdlife+$E834),((Input!$H$170+Input!$H$136)*$H$7)-SUM($H834:AX834),((Input!$H$170+Input!$H$136)*$H$7)/A28taxstdlife))</f>
        <v>0</v>
      </c>
      <c r="AZ834" s="164">
        <f>IF(A28taxstdlife="n/a","n/a",IF(AZ$3&gt;(A28taxstdlife+$E834),((Input!$H$170+Input!$H$136)*$H$7)-SUM($H834:AY834),((Input!$H$170+Input!$H$136)*$H$7)/A28taxstdlife))</f>
        <v>0</v>
      </c>
      <c r="BA834" s="164">
        <f>IF(A28taxstdlife="n/a","n/a",IF(BA$3&gt;(A28taxstdlife+$E834),((Input!$H$170+Input!$H$136)*$H$7)-SUM($H834:AZ834),((Input!$H$170+Input!$H$136)*$H$7)/A28taxstdlife))</f>
        <v>0</v>
      </c>
      <c r="BB834" s="164">
        <f>IF(A28taxstdlife="n/a","n/a",IF(BB$3&gt;(A28taxstdlife+$E834),((Input!$H$170+Input!$H$136)*$H$7)-SUM($H834:BA834),((Input!$H$170+Input!$H$136)*$H$7)/A28taxstdlife))</f>
        <v>0</v>
      </c>
      <c r="BC834" s="164">
        <f>IF(A28taxstdlife="n/a","n/a",IF(BC$3&gt;(A28taxstdlife+$E834),((Input!$H$170+Input!$H$136)*$H$7)-SUM($H834:BB834),((Input!$H$170+Input!$H$136)*$H$7)/A28taxstdlife))</f>
        <v>0</v>
      </c>
      <c r="BD834" s="164">
        <f>IF(A28taxstdlife="n/a","n/a",IF(BD$3&gt;(A28taxstdlife+$E834),((Input!$H$170+Input!$H$136)*$H$7)-SUM($H834:BC834),((Input!$H$170+Input!$H$136)*$H$7)/A28taxstdlife))</f>
        <v>0</v>
      </c>
      <c r="BE834" s="164">
        <f>IF(A28taxstdlife="n/a","n/a",IF(BE$3&gt;(A28taxstdlife+$E834),((Input!$H$170+Input!$H$136)*$H$7)-SUM($H834:BD834),((Input!$H$170+Input!$H$136)*$H$7)/A28taxstdlife))</f>
        <v>0</v>
      </c>
      <c r="BF834" s="164">
        <f>IF(A28taxstdlife="n/a","n/a",IF(BF$3&gt;(A28taxstdlife+$E834),((Input!$H$170+Input!$H$136)*$H$7)-SUM($H834:BE834),((Input!$H$170+Input!$H$136)*$H$7)/A28taxstdlife))</f>
        <v>0</v>
      </c>
      <c r="BG834" s="164">
        <f>IF(A28taxstdlife="n/a","n/a",IF(BG$3&gt;(A28taxstdlife+$E834),((Input!$H$170+Input!$H$136)*$H$7)-SUM($H834:BF834),((Input!$H$170+Input!$H$136)*$H$7)/A28taxstdlife))</f>
        <v>0</v>
      </c>
      <c r="BH834" s="164">
        <f>IF(A28taxstdlife="n/a","n/a",IF(BH$3&gt;(A28taxstdlife+$E834),((Input!$H$170+Input!$H$136)*$H$7)-SUM($H834:BG834),((Input!$H$170+Input!$H$136)*$H$7)/A28taxstdlife))</f>
        <v>0</v>
      </c>
      <c r="BI834" s="164">
        <f>IF(A28taxstdlife="n/a","n/a",IF(BI$3&gt;(A28taxstdlife+$E834),((Input!$H$170+Input!$H$136)*$H$7)-SUM($H834:BH834),((Input!$H$170+Input!$H$136)*$H$7)/A28taxstdlife))</f>
        <v>0</v>
      </c>
      <c r="BJ834" s="18"/>
      <c r="BK834" s="18"/>
      <c r="BL834"/>
      <c r="BM834"/>
      <c r="BN834"/>
      <c r="BO834"/>
      <c r="BP834"/>
      <c r="BQ834"/>
      <c r="BR834"/>
      <c r="BS834"/>
      <c r="BT834"/>
      <c r="BU834"/>
      <c r="BV834"/>
      <c r="BW834"/>
      <c r="BX834"/>
      <c r="BY834"/>
      <c r="BZ834"/>
      <c r="CA834"/>
      <c r="CB834"/>
      <c r="CC834"/>
      <c r="CD834"/>
      <c r="CE834"/>
      <c r="CF834"/>
      <c r="CG834"/>
      <c r="CH834"/>
      <c r="CI834"/>
      <c r="CJ834"/>
      <c r="CK834"/>
      <c r="CL834"/>
      <c r="CM834"/>
      <c r="CN834"/>
      <c r="CO834"/>
      <c r="CP834"/>
      <c r="CQ834"/>
      <c r="CR834"/>
      <c r="CS834"/>
      <c r="CT834"/>
      <c r="CU834"/>
      <c r="CV834"/>
      <c r="CW834"/>
      <c r="CX834"/>
      <c r="CY834"/>
      <c r="CZ834"/>
      <c r="DA834"/>
      <c r="DB834"/>
      <c r="DC834"/>
      <c r="DD834"/>
      <c r="DE834"/>
      <c r="DF834"/>
      <c r="DG834"/>
      <c r="DH834"/>
      <c r="DI834"/>
      <c r="DJ834"/>
      <c r="DK834"/>
      <c r="DL834"/>
      <c r="DM834"/>
      <c r="DN834"/>
      <c r="DO834"/>
      <c r="DP834"/>
      <c r="DQ834"/>
      <c r="DR834"/>
      <c r="DS834"/>
      <c r="DT834"/>
      <c r="DU834"/>
      <c r="DV834"/>
      <c r="DW834"/>
      <c r="DX834"/>
      <c r="DY834"/>
      <c r="DZ834"/>
      <c r="EA834"/>
      <c r="EB834"/>
      <c r="EC834"/>
      <c r="ED834"/>
      <c r="EE834"/>
      <c r="EF834"/>
      <c r="EG834"/>
      <c r="EH834"/>
      <c r="EI834"/>
      <c r="EJ834"/>
      <c r="EK834"/>
      <c r="EL834"/>
      <c r="EM834"/>
      <c r="EN834"/>
      <c r="EO834"/>
      <c r="EP834"/>
      <c r="EQ834"/>
      <c r="ER834"/>
      <c r="ES834"/>
      <c r="ET834"/>
      <c r="EU834"/>
      <c r="EV834"/>
      <c r="EW834"/>
      <c r="EX834"/>
      <c r="EY834"/>
      <c r="EZ834"/>
      <c r="FA834"/>
      <c r="FB834"/>
      <c r="FC834"/>
      <c r="FD834"/>
      <c r="FE834"/>
      <c r="FF834"/>
      <c r="FG834"/>
      <c r="FH834"/>
      <c r="FI834"/>
      <c r="FJ834"/>
      <c r="FK834"/>
      <c r="FL834"/>
      <c r="FM834"/>
      <c r="FN834"/>
      <c r="FO834"/>
      <c r="FP834"/>
      <c r="FQ834"/>
      <c r="FR834"/>
      <c r="FS834"/>
      <c r="FT834"/>
      <c r="FU834"/>
      <c r="FV834"/>
      <c r="FW834"/>
      <c r="FX834"/>
      <c r="FY834"/>
      <c r="FZ834"/>
      <c r="GA834"/>
      <c r="GB834"/>
      <c r="GC834"/>
      <c r="GD834"/>
      <c r="GE834"/>
      <c r="GF834"/>
      <c r="GG834"/>
      <c r="GH834"/>
      <c r="GI834"/>
      <c r="GJ834"/>
      <c r="GK834"/>
      <c r="GL834"/>
      <c r="GM834"/>
      <c r="GN834"/>
      <c r="GO834"/>
      <c r="GP834"/>
      <c r="GQ834"/>
      <c r="GR834"/>
      <c r="GS834"/>
      <c r="GT834"/>
      <c r="GU834"/>
      <c r="GV834"/>
      <c r="GW834"/>
      <c r="GX834"/>
      <c r="GY834"/>
      <c r="GZ834"/>
      <c r="HA834"/>
      <c r="HB834"/>
      <c r="HC834"/>
      <c r="HD834"/>
      <c r="HE834"/>
      <c r="HF834"/>
      <c r="HG834"/>
      <c r="HH834"/>
      <c r="HI834"/>
      <c r="HJ834"/>
      <c r="HK834"/>
      <c r="HL834"/>
      <c r="HM834"/>
      <c r="HN834"/>
      <c r="HO834"/>
      <c r="HP834"/>
      <c r="HQ834"/>
      <c r="HR834"/>
      <c r="HS834"/>
      <c r="HT834"/>
      <c r="HU834"/>
      <c r="HV834"/>
      <c r="HW834"/>
      <c r="HX834"/>
      <c r="HY834"/>
      <c r="HZ834"/>
      <c r="IA834"/>
      <c r="IB834"/>
      <c r="IC834"/>
      <c r="ID834"/>
      <c r="IE834"/>
      <c r="IF834"/>
      <c r="IG834"/>
      <c r="IH834"/>
      <c r="II834"/>
      <c r="IJ834"/>
      <c r="IK834"/>
      <c r="IL834"/>
      <c r="IM834"/>
      <c r="IN834"/>
      <c r="IO834"/>
      <c r="IP834"/>
      <c r="IQ834"/>
      <c r="IR834"/>
      <c r="IS834"/>
      <c r="IT834"/>
      <c r="IU834"/>
      <c r="IV834"/>
    </row>
    <row r="835" spans="1:256" s="5" customFormat="1" hidden="1" outlineLevel="2" x14ac:dyDescent="0.2">
      <c r="A835" s="18"/>
      <c r="B835" s="18"/>
      <c r="C835" s="36"/>
      <c r="D835" s="485"/>
      <c r="E835" s="283">
        <v>3</v>
      </c>
      <c r="F835" s="38"/>
      <c r="G835" s="306"/>
      <c r="H835" s="308"/>
      <c r="I835" s="307"/>
      <c r="J835" s="164">
        <f>IF(A28taxstdlife="n/a","n/a",IF(J$3&gt;(A28taxstdlife+$E835),((Input!$I$170+Input!$I$136)*$I$7)-SUM($I835:I835),((Input!$I$170+Input!$I$136)*$I$7)/A28taxstdlife))</f>
        <v>0</v>
      </c>
      <c r="K835" s="164">
        <f>IF(A28taxstdlife="n/a","n/a",IF(K$3&gt;(A28taxstdlife+$E835),((Input!$I$170+Input!$I$136)*$I$7)-SUM($I835:J835),((Input!$I$170+Input!$I$136)*$I$7)/A28taxstdlife))</f>
        <v>0</v>
      </c>
      <c r="L835" s="164">
        <f>IF(A28taxstdlife="n/a","n/a",IF(L$3&gt;(A28taxstdlife+$E835),((Input!$I$170+Input!$I$136)*$I$7)-SUM($I835:K835),((Input!$I$170+Input!$I$136)*$I$7)/A28taxstdlife))</f>
        <v>0</v>
      </c>
      <c r="M835" s="164">
        <f>IF(A28taxstdlife="n/a","n/a",IF(M$3&gt;(A28taxstdlife+$E835),((Input!$I$170+Input!$I$136)*$I$7)-SUM($I835:L835),((Input!$I$170+Input!$I$136)*$I$7)/A28taxstdlife))</f>
        <v>0</v>
      </c>
      <c r="N835" s="164">
        <f>IF(A28taxstdlife="n/a","n/a",IF(N$3&gt;(A28taxstdlife+$E835),((Input!$I$170+Input!$I$136)*$I$7)-SUM($I835:M835),((Input!$I$170+Input!$I$136)*$I$7)/A28taxstdlife))</f>
        <v>0</v>
      </c>
      <c r="O835" s="164">
        <f>IF(A28taxstdlife="n/a","n/a",IF(O$3&gt;(A28taxstdlife+$E835),((Input!$I$170+Input!$I$136)*$I$7)-SUM($I835:N835),((Input!$I$170+Input!$I$136)*$I$7)/A28taxstdlife))</f>
        <v>0</v>
      </c>
      <c r="P835" s="164">
        <f>IF(A28taxstdlife="n/a","n/a",IF(P$3&gt;(A28taxstdlife+$E835),((Input!$I$170+Input!$I$136)*$I$7)-SUM($I835:O835),((Input!$I$170+Input!$I$136)*$I$7)/A28taxstdlife))</f>
        <v>0</v>
      </c>
      <c r="Q835" s="164">
        <f>IF(A28taxstdlife="n/a","n/a",IF(Q$3&gt;(A28taxstdlife+$E835),((Input!$I$170+Input!$I$136)*$I$7)-SUM($I835:P835),((Input!$I$170+Input!$I$136)*$I$7)/A28taxstdlife))</f>
        <v>0</v>
      </c>
      <c r="R835" s="164">
        <f>IF(A28taxstdlife="n/a","n/a",IF(R$3&gt;(A28taxstdlife+$E835),((Input!$I$170+Input!$I$136)*$I$7)-SUM($I835:Q835),((Input!$I$170+Input!$I$136)*$I$7)/A28taxstdlife))</f>
        <v>0</v>
      </c>
      <c r="S835" s="164">
        <f>IF(A28taxstdlife="n/a","n/a",IF(S$3&gt;(A28taxstdlife+$E835),((Input!$I$170+Input!$I$136)*$I$7)-SUM($I835:R835),((Input!$I$170+Input!$I$136)*$I$7)/A28taxstdlife))</f>
        <v>0</v>
      </c>
      <c r="T835" s="164">
        <f>IF(A28taxstdlife="n/a","n/a",IF(T$3&gt;(A28taxstdlife+$E835),((Input!$I$170+Input!$I$136)*$I$7)-SUM($I835:S835),((Input!$I$170+Input!$I$136)*$I$7)/A28taxstdlife))</f>
        <v>0</v>
      </c>
      <c r="U835" s="164">
        <f>IF(A28taxstdlife="n/a","n/a",IF(U$3&gt;(A28taxstdlife+$E835),((Input!$I$170+Input!$I$136)*$I$7)-SUM($I835:T835),((Input!$I$170+Input!$I$136)*$I$7)/A28taxstdlife))</f>
        <v>0</v>
      </c>
      <c r="V835" s="164">
        <f>IF(A28taxstdlife="n/a","n/a",IF(V$3&gt;(A28taxstdlife+$E835),((Input!$I$170+Input!$I$136)*$I$7)-SUM($I835:U835),((Input!$I$170+Input!$I$136)*$I$7)/A28taxstdlife))</f>
        <v>0</v>
      </c>
      <c r="W835" s="164">
        <f>IF(A28taxstdlife="n/a","n/a",IF(W$3&gt;(A28taxstdlife+$E835),((Input!$I$170+Input!$I$136)*$I$7)-SUM($I835:V835),((Input!$I$170+Input!$I$136)*$I$7)/A28taxstdlife))</f>
        <v>0</v>
      </c>
      <c r="X835" s="164">
        <f>IF(A28taxstdlife="n/a","n/a",IF(X$3&gt;(A28taxstdlife+$E835),((Input!$I$170+Input!$I$136)*$I$7)-SUM($I835:W835),((Input!$I$170+Input!$I$136)*$I$7)/A28taxstdlife))</f>
        <v>0</v>
      </c>
      <c r="Y835" s="164">
        <f>IF(A28taxstdlife="n/a","n/a",IF(Y$3&gt;(A28taxstdlife+$E835),((Input!$I$170+Input!$I$136)*$I$7)-SUM($I835:X835),((Input!$I$170+Input!$I$136)*$I$7)/A28taxstdlife))</f>
        <v>0</v>
      </c>
      <c r="Z835" s="164">
        <f>IF(A28taxstdlife="n/a","n/a",IF(Z$3&gt;(A28taxstdlife+$E835),((Input!$I$170+Input!$I$136)*$I$7)-SUM($I835:Y835),((Input!$I$170+Input!$I$136)*$I$7)/A28taxstdlife))</f>
        <v>0</v>
      </c>
      <c r="AA835" s="164">
        <f>IF(A28taxstdlife="n/a","n/a",IF(AA$3&gt;(A28taxstdlife+$E835),((Input!$I$170+Input!$I$136)*$I$7)-SUM($I835:Z835),((Input!$I$170+Input!$I$136)*$I$7)/A28taxstdlife))</f>
        <v>0</v>
      </c>
      <c r="AB835" s="164">
        <f>IF(A28taxstdlife="n/a","n/a",IF(AB$3&gt;(A28taxstdlife+$E835),((Input!$I$170+Input!$I$136)*$I$7)-SUM($I835:AA835),((Input!$I$170+Input!$I$136)*$I$7)/A28taxstdlife))</f>
        <v>0</v>
      </c>
      <c r="AC835" s="164">
        <f>IF(A28taxstdlife="n/a","n/a",IF(AC$3&gt;(A28taxstdlife+$E835),((Input!$I$170+Input!$I$136)*$I$7)-SUM($I835:AB835),((Input!$I$170+Input!$I$136)*$I$7)/A28taxstdlife))</f>
        <v>0</v>
      </c>
      <c r="AD835" s="164">
        <f>IF(A28taxstdlife="n/a","n/a",IF(AD$3&gt;(A28taxstdlife+$E835),((Input!$I$170+Input!$I$136)*$I$7)-SUM($I835:AC835),((Input!$I$170+Input!$I$136)*$I$7)/A28taxstdlife))</f>
        <v>0</v>
      </c>
      <c r="AE835" s="164">
        <f>IF(A28taxstdlife="n/a","n/a",IF(AE$3&gt;(A28taxstdlife+$E835),((Input!$I$170+Input!$I$136)*$I$7)-SUM($I835:AD835),((Input!$I$170+Input!$I$136)*$I$7)/A28taxstdlife))</f>
        <v>0</v>
      </c>
      <c r="AF835" s="164">
        <f>IF(A28taxstdlife="n/a","n/a",IF(AF$3&gt;(A28taxstdlife+$E835),((Input!$I$170+Input!$I$136)*$I$7)-SUM($I835:AE835),((Input!$I$170+Input!$I$136)*$I$7)/A28taxstdlife))</f>
        <v>0</v>
      </c>
      <c r="AG835" s="164">
        <f>IF(A28taxstdlife="n/a","n/a",IF(AG$3&gt;(A28taxstdlife+$E835),((Input!$I$170+Input!$I$136)*$I$7)-SUM($I835:AF835),((Input!$I$170+Input!$I$136)*$I$7)/A28taxstdlife))</f>
        <v>0</v>
      </c>
      <c r="AH835" s="164">
        <f>IF(A28taxstdlife="n/a","n/a",IF(AH$3&gt;(A28taxstdlife+$E835),((Input!$I$170+Input!$I$136)*$I$7)-SUM($I835:AG835),((Input!$I$170+Input!$I$136)*$I$7)/A28taxstdlife))</f>
        <v>0</v>
      </c>
      <c r="AI835" s="164">
        <f>IF(A28taxstdlife="n/a","n/a",IF(AI$3&gt;(A28taxstdlife+$E835),((Input!$I$170+Input!$I$136)*$I$7)-SUM($I835:AH835),((Input!$I$170+Input!$I$136)*$I$7)/A28taxstdlife))</f>
        <v>0</v>
      </c>
      <c r="AJ835" s="164">
        <f>IF(A28taxstdlife="n/a","n/a",IF(AJ$3&gt;(A28taxstdlife+$E835),((Input!$I$170+Input!$I$136)*$I$7)-SUM($I835:AI835),((Input!$I$170+Input!$I$136)*$I$7)/A28taxstdlife))</f>
        <v>0</v>
      </c>
      <c r="AK835" s="164">
        <f>IF(A28taxstdlife="n/a","n/a",IF(AK$3&gt;(A28taxstdlife+$E835),((Input!$I$170+Input!$I$136)*$I$7)-SUM($I835:AJ835),((Input!$I$170+Input!$I$136)*$I$7)/A28taxstdlife))</f>
        <v>0</v>
      </c>
      <c r="AL835" s="164">
        <f>IF(A28taxstdlife="n/a","n/a",IF(AL$3&gt;(A28taxstdlife+$E835),((Input!$I$170+Input!$I$136)*$I$7)-SUM($I835:AK835),((Input!$I$170+Input!$I$136)*$I$7)/A28taxstdlife))</f>
        <v>0</v>
      </c>
      <c r="AM835" s="164">
        <f>IF(A28taxstdlife="n/a","n/a",IF(AM$3&gt;(A28taxstdlife+$E835),((Input!$I$170+Input!$I$136)*$I$7)-SUM($I835:AL835),((Input!$I$170+Input!$I$136)*$I$7)/A28taxstdlife))</f>
        <v>0</v>
      </c>
      <c r="AN835" s="164">
        <f>IF(A28taxstdlife="n/a","n/a",IF(AN$3&gt;(A28taxstdlife+$E835),((Input!$I$170+Input!$I$136)*$I$7)-SUM($I835:AM835),((Input!$I$170+Input!$I$136)*$I$7)/A28taxstdlife))</f>
        <v>0</v>
      </c>
      <c r="AO835" s="164">
        <f>IF(A28taxstdlife="n/a","n/a",IF(AO$3&gt;(A28taxstdlife+$E835),((Input!$I$170+Input!$I$136)*$I$7)-SUM($I835:AN835),((Input!$I$170+Input!$I$136)*$I$7)/A28taxstdlife))</f>
        <v>0</v>
      </c>
      <c r="AP835" s="164">
        <f>IF(A28taxstdlife="n/a","n/a",IF(AP$3&gt;(A28taxstdlife+$E835),((Input!$I$170+Input!$I$136)*$I$7)-SUM($I835:AO835),((Input!$I$170+Input!$I$136)*$I$7)/A28taxstdlife))</f>
        <v>0</v>
      </c>
      <c r="AQ835" s="164">
        <f>IF(A28taxstdlife="n/a","n/a",IF(AQ$3&gt;(A28taxstdlife+$E835),((Input!$I$170+Input!$I$136)*$I$7)-SUM($I835:AP835),((Input!$I$170+Input!$I$136)*$I$7)/A28taxstdlife))</f>
        <v>0</v>
      </c>
      <c r="AR835" s="164">
        <f>IF(A28taxstdlife="n/a","n/a",IF(AR$3&gt;(A28taxstdlife+$E835),((Input!$I$170+Input!$I$136)*$I$7)-SUM($I835:AQ835),((Input!$I$170+Input!$I$136)*$I$7)/A28taxstdlife))</f>
        <v>0</v>
      </c>
      <c r="AS835" s="164">
        <f>IF(A28taxstdlife="n/a","n/a",IF(AS$3&gt;(A28taxstdlife+$E835),((Input!$I$170+Input!$I$136)*$I$7)-SUM($I835:AR835),((Input!$I$170+Input!$I$136)*$I$7)/A28taxstdlife))</f>
        <v>0</v>
      </c>
      <c r="AT835" s="164">
        <f>IF(A28taxstdlife="n/a","n/a",IF(AT$3&gt;(A28taxstdlife+$E835),((Input!$I$170+Input!$I$136)*$I$7)-SUM($I835:AS835),((Input!$I$170+Input!$I$136)*$I$7)/A28taxstdlife))</f>
        <v>0</v>
      </c>
      <c r="AU835" s="164">
        <f>IF(A28taxstdlife="n/a","n/a",IF(AU$3&gt;(A28taxstdlife+$E835),((Input!$I$170+Input!$I$136)*$I$7)-SUM($I835:AT835),((Input!$I$170+Input!$I$136)*$I$7)/A28taxstdlife))</f>
        <v>0</v>
      </c>
      <c r="AV835" s="164">
        <f>IF(A28taxstdlife="n/a","n/a",IF(AV$3&gt;(A28taxstdlife+$E835),((Input!$I$170+Input!$I$136)*$I$7)-SUM($I835:AU835),((Input!$I$170+Input!$I$136)*$I$7)/A28taxstdlife))</f>
        <v>0</v>
      </c>
      <c r="AW835" s="164">
        <f>IF(A28taxstdlife="n/a","n/a",IF(AW$3&gt;(A28taxstdlife+$E835),((Input!$I$170+Input!$I$136)*$I$7)-SUM($I835:AV835),((Input!$I$170+Input!$I$136)*$I$7)/A28taxstdlife))</f>
        <v>0</v>
      </c>
      <c r="AX835" s="164">
        <f>IF(A28taxstdlife="n/a","n/a",IF(AX$3&gt;(A28taxstdlife+$E835),((Input!$I$170+Input!$I$136)*$I$7)-SUM($I835:AW835),((Input!$I$170+Input!$I$136)*$I$7)/A28taxstdlife))</f>
        <v>0</v>
      </c>
      <c r="AY835" s="164">
        <f>IF(A28taxstdlife="n/a","n/a",IF(AY$3&gt;(A28taxstdlife+$E835),((Input!$I$170+Input!$I$136)*$I$7)-SUM($I835:AX835),((Input!$I$170+Input!$I$136)*$I$7)/A28taxstdlife))</f>
        <v>0</v>
      </c>
      <c r="AZ835" s="164">
        <f>IF(A28taxstdlife="n/a","n/a",IF(AZ$3&gt;(A28taxstdlife+$E835),((Input!$I$170+Input!$I$136)*$I$7)-SUM($I835:AY835),((Input!$I$170+Input!$I$136)*$I$7)/A28taxstdlife))</f>
        <v>0</v>
      </c>
      <c r="BA835" s="164">
        <f>IF(A28taxstdlife="n/a","n/a",IF(BA$3&gt;(A28taxstdlife+$E835),((Input!$I$170+Input!$I$136)*$I$7)-SUM($I835:AZ835),((Input!$I$170+Input!$I$136)*$I$7)/A28taxstdlife))</f>
        <v>0</v>
      </c>
      <c r="BB835" s="164">
        <f>IF(A28taxstdlife="n/a","n/a",IF(BB$3&gt;(A28taxstdlife+$E835),((Input!$I$170+Input!$I$136)*$I$7)-SUM($I835:BA835),((Input!$I$170+Input!$I$136)*$I$7)/A28taxstdlife))</f>
        <v>0</v>
      </c>
      <c r="BC835" s="164">
        <f>IF(A28taxstdlife="n/a","n/a",IF(BC$3&gt;(A28taxstdlife+$E835),((Input!$I$170+Input!$I$136)*$I$7)-SUM($I835:BB835),((Input!$I$170+Input!$I$136)*$I$7)/A28taxstdlife))</f>
        <v>0</v>
      </c>
      <c r="BD835" s="164">
        <f>IF(A28taxstdlife="n/a","n/a",IF(BD$3&gt;(A28taxstdlife+$E835),((Input!$I$170+Input!$I$136)*$I$7)-SUM($I835:BC835),((Input!$I$170+Input!$I$136)*$I$7)/A28taxstdlife))</f>
        <v>0</v>
      </c>
      <c r="BE835" s="164">
        <f>IF(A28taxstdlife="n/a","n/a",IF(BE$3&gt;(A28taxstdlife+$E835),((Input!$I$170+Input!$I$136)*$I$7)-SUM($I835:BD835),((Input!$I$170+Input!$I$136)*$I$7)/A28taxstdlife))</f>
        <v>0</v>
      </c>
      <c r="BF835" s="164">
        <f>IF(A28taxstdlife="n/a","n/a",IF(BF$3&gt;(A28taxstdlife+$E835),((Input!$I$170+Input!$I$136)*$I$7)-SUM($I835:BE835),((Input!$I$170+Input!$I$136)*$I$7)/A28taxstdlife))</f>
        <v>0</v>
      </c>
      <c r="BG835" s="164">
        <f>IF(A28taxstdlife="n/a","n/a",IF(BG$3&gt;(A28taxstdlife+$E835),((Input!$I$170+Input!$I$136)*$I$7)-SUM($I835:BF835),((Input!$I$170+Input!$I$136)*$I$7)/A28taxstdlife))</f>
        <v>0</v>
      </c>
      <c r="BH835" s="164">
        <f>IF(A28taxstdlife="n/a","n/a",IF(BH$3&gt;(A28taxstdlife+$E835),((Input!$I$170+Input!$I$136)*$I$7)-SUM($I835:BG835),((Input!$I$170+Input!$I$136)*$I$7)/A28taxstdlife))</f>
        <v>0</v>
      </c>
      <c r="BI835" s="164">
        <f>IF(A28taxstdlife="n/a","n/a",IF(BI$3&gt;(A28taxstdlife+$E835),((Input!$I$170+Input!$I$136)*$I$7)-SUM($I835:BH835),((Input!$I$170+Input!$I$136)*$I$7)/A28taxstdlife))</f>
        <v>0</v>
      </c>
      <c r="BJ835" s="164"/>
      <c r="BK835" s="18"/>
      <c r="BL835"/>
      <c r="BM835"/>
      <c r="BN835"/>
      <c r="BO835"/>
      <c r="BP835"/>
      <c r="BQ835"/>
      <c r="BR835"/>
      <c r="BS835"/>
      <c r="BT835"/>
      <c r="BU835"/>
      <c r="BV835"/>
      <c r="BW835"/>
      <c r="BX835"/>
      <c r="BY835"/>
      <c r="BZ835"/>
      <c r="CA835"/>
      <c r="CB835"/>
      <c r="CC835"/>
      <c r="CD835"/>
      <c r="CE835"/>
      <c r="CF835"/>
      <c r="CG835"/>
      <c r="CH835"/>
      <c r="CI835"/>
      <c r="CJ835"/>
      <c r="CK835"/>
      <c r="CL835"/>
      <c r="CM835"/>
      <c r="CN835"/>
      <c r="CO835"/>
      <c r="CP835"/>
      <c r="CQ835"/>
      <c r="CR835"/>
      <c r="CS835"/>
      <c r="CT835"/>
      <c r="CU835"/>
      <c r="CV835"/>
      <c r="CW835"/>
      <c r="CX835"/>
      <c r="CY835"/>
      <c r="CZ835"/>
      <c r="DA835"/>
      <c r="DB835"/>
      <c r="DC835"/>
      <c r="DD835"/>
      <c r="DE835"/>
      <c r="DF835"/>
      <c r="DG835"/>
      <c r="DH835"/>
      <c r="DI835"/>
      <c r="DJ835"/>
      <c r="DK835"/>
      <c r="DL835"/>
      <c r="DM835"/>
      <c r="DN835"/>
      <c r="DO835"/>
      <c r="DP835"/>
      <c r="DQ835"/>
      <c r="DR835"/>
      <c r="DS835"/>
      <c r="DT835"/>
      <c r="DU835"/>
      <c r="DV835"/>
      <c r="DW835"/>
      <c r="DX835"/>
      <c r="DY835"/>
      <c r="DZ835"/>
      <c r="EA835"/>
      <c r="EB835"/>
      <c r="EC835"/>
      <c r="ED835"/>
      <c r="EE835"/>
      <c r="EF835"/>
      <c r="EG835"/>
      <c r="EH835"/>
      <c r="EI835"/>
      <c r="EJ835"/>
      <c r="EK835"/>
      <c r="EL835"/>
      <c r="EM835"/>
      <c r="EN835"/>
      <c r="EO835"/>
      <c r="EP835"/>
      <c r="EQ835"/>
      <c r="ER835"/>
      <c r="ES835"/>
      <c r="ET835"/>
      <c r="EU835"/>
      <c r="EV835"/>
      <c r="EW835"/>
      <c r="EX835"/>
      <c r="EY835"/>
      <c r="EZ835"/>
      <c r="FA835"/>
      <c r="FB835"/>
      <c r="FC835"/>
      <c r="FD835"/>
      <c r="FE835"/>
      <c r="FF835"/>
      <c r="FG835"/>
      <c r="FH835"/>
      <c r="FI835"/>
      <c r="FJ835"/>
      <c r="FK835"/>
      <c r="FL835"/>
      <c r="FM835"/>
      <c r="FN835"/>
      <c r="FO835"/>
      <c r="FP835"/>
      <c r="FQ835"/>
      <c r="FR835"/>
      <c r="FS835"/>
      <c r="FT835"/>
      <c r="FU835"/>
      <c r="FV835"/>
      <c r="FW835"/>
      <c r="FX835"/>
      <c r="FY835"/>
      <c r="FZ835"/>
      <c r="GA835"/>
      <c r="GB835"/>
      <c r="GC835"/>
      <c r="GD835"/>
      <c r="GE835"/>
      <c r="GF835"/>
      <c r="GG835"/>
      <c r="GH835"/>
      <c r="GI835"/>
      <c r="GJ835"/>
      <c r="GK835"/>
      <c r="GL835"/>
      <c r="GM835"/>
      <c r="GN835"/>
      <c r="GO835"/>
      <c r="GP835"/>
      <c r="GQ835"/>
      <c r="GR835"/>
      <c r="GS835"/>
      <c r="GT835"/>
      <c r="GU835"/>
      <c r="GV835"/>
      <c r="GW835"/>
      <c r="GX835"/>
      <c r="GY835"/>
      <c r="GZ835"/>
      <c r="HA835"/>
      <c r="HB835"/>
      <c r="HC835"/>
      <c r="HD835"/>
      <c r="HE835"/>
      <c r="HF835"/>
      <c r="HG835"/>
      <c r="HH835"/>
      <c r="HI835"/>
      <c r="HJ835"/>
      <c r="HK835"/>
      <c r="HL835"/>
      <c r="HM835"/>
      <c r="HN835"/>
      <c r="HO835"/>
      <c r="HP835"/>
      <c r="HQ835"/>
      <c r="HR835"/>
      <c r="HS835"/>
      <c r="HT835"/>
      <c r="HU835"/>
      <c r="HV835"/>
      <c r="HW835"/>
      <c r="HX835"/>
      <c r="HY835"/>
      <c r="HZ835"/>
      <c r="IA835"/>
      <c r="IB835"/>
      <c r="IC835"/>
      <c r="ID835"/>
      <c r="IE835"/>
      <c r="IF835"/>
      <c r="IG835"/>
      <c r="IH835"/>
      <c r="II835"/>
      <c r="IJ835"/>
      <c r="IK835"/>
      <c r="IL835"/>
      <c r="IM835"/>
      <c r="IN835"/>
      <c r="IO835"/>
      <c r="IP835"/>
      <c r="IQ835"/>
      <c r="IR835"/>
      <c r="IS835"/>
      <c r="IT835"/>
      <c r="IU835"/>
      <c r="IV835"/>
    </row>
    <row r="836" spans="1:256" s="5" customFormat="1" hidden="1" outlineLevel="2" x14ac:dyDescent="0.2">
      <c r="A836" s="18"/>
      <c r="B836" s="18"/>
      <c r="C836" s="36"/>
      <c r="D836" s="485"/>
      <c r="E836" s="283">
        <v>4</v>
      </c>
      <c r="F836" s="38"/>
      <c r="G836" s="306"/>
      <c r="H836" s="308"/>
      <c r="I836" s="308"/>
      <c r="J836" s="307"/>
      <c r="K836" s="164">
        <f>IF(A28taxstdlife="n/a","n/a",IF(K$3&gt;(A28taxstdlife+$E836),((Input!$J$170+Input!$J$136)*$J$7)-SUM($J836:J836),((Input!$J$170+Input!$J$136)*$J$7)/A28taxstdlife))</f>
        <v>0</v>
      </c>
      <c r="L836" s="164">
        <f>IF(A28taxstdlife="n/a","n/a",IF(L$3&gt;(A28taxstdlife+$E836),((Input!$J$170+Input!$J$136)*$J$7)-SUM($J836:K836),((Input!$J$170+Input!$J$136)*$J$7)/A28taxstdlife))</f>
        <v>0</v>
      </c>
      <c r="M836" s="164">
        <f>IF(A28taxstdlife="n/a","n/a",IF(M$3&gt;(A28taxstdlife+$E836),((Input!$J$170+Input!$J$136)*$J$7)-SUM($J836:L836),((Input!$J$170+Input!$J$136)*$J$7)/A28taxstdlife))</f>
        <v>0</v>
      </c>
      <c r="N836" s="164">
        <f>IF(A28taxstdlife="n/a","n/a",IF(N$3&gt;(A28taxstdlife+$E836),((Input!$J$170+Input!$J$136)*$J$7)-SUM($J836:M836),((Input!$J$170+Input!$J$136)*$J$7)/A28taxstdlife))</f>
        <v>0</v>
      </c>
      <c r="O836" s="164">
        <f>IF(A28taxstdlife="n/a","n/a",IF(O$3&gt;(A28taxstdlife+$E836),((Input!$J$170+Input!$J$136)*$J$7)-SUM($J836:N836),((Input!$J$170+Input!$J$136)*$J$7)/A28taxstdlife))</f>
        <v>0</v>
      </c>
      <c r="P836" s="164">
        <f>IF(A28taxstdlife="n/a","n/a",IF(P$3&gt;(A28taxstdlife+$E836),((Input!$J$170+Input!$J$136)*$J$7)-SUM($J836:O836),((Input!$J$170+Input!$J$136)*$J$7)/A28taxstdlife))</f>
        <v>0</v>
      </c>
      <c r="Q836" s="164">
        <f>IF(A28taxstdlife="n/a","n/a",IF(Q$3&gt;(A28taxstdlife+$E836),((Input!$J$170+Input!$J$136)*$J$7)-SUM($J836:P836),((Input!$J$170+Input!$J$136)*$J$7)/A28taxstdlife))</f>
        <v>0</v>
      </c>
      <c r="R836" s="164">
        <f>IF(A28taxstdlife="n/a","n/a",IF(R$3&gt;(A28taxstdlife+$E836),((Input!$J$170+Input!$J$136)*$J$7)-SUM($J836:Q836),((Input!$J$170+Input!$J$136)*$J$7)/A28taxstdlife))</f>
        <v>0</v>
      </c>
      <c r="S836" s="164">
        <f>IF(A28taxstdlife="n/a","n/a",IF(S$3&gt;(A28taxstdlife+$E836),((Input!$J$170+Input!$J$136)*$J$7)-SUM($J836:R836),((Input!$J$170+Input!$J$136)*$J$7)/A28taxstdlife))</f>
        <v>0</v>
      </c>
      <c r="T836" s="164">
        <f>IF(A28taxstdlife="n/a","n/a",IF(T$3&gt;(A28taxstdlife+$E836),((Input!$J$170+Input!$J$136)*$J$7)-SUM($J836:S836),((Input!$J$170+Input!$J$136)*$J$7)/A28taxstdlife))</f>
        <v>0</v>
      </c>
      <c r="U836" s="164">
        <f>IF(A28taxstdlife="n/a","n/a",IF(U$3&gt;(A28taxstdlife+$E836),((Input!$J$170+Input!$J$136)*$J$7)-SUM($J836:T836),((Input!$J$170+Input!$J$136)*$J$7)/A28taxstdlife))</f>
        <v>0</v>
      </c>
      <c r="V836" s="164">
        <f>IF(A28taxstdlife="n/a","n/a",IF(V$3&gt;(A28taxstdlife+$E836),((Input!$J$170+Input!$J$136)*$J$7)-SUM($J836:U836),((Input!$J$170+Input!$J$136)*$J$7)/A28taxstdlife))</f>
        <v>0</v>
      </c>
      <c r="W836" s="164">
        <f>IF(A28taxstdlife="n/a","n/a",IF(W$3&gt;(A28taxstdlife+$E836),((Input!$J$170+Input!$J$136)*$J$7)-SUM($J836:V836),((Input!$J$170+Input!$J$136)*$J$7)/A28taxstdlife))</f>
        <v>0</v>
      </c>
      <c r="X836" s="164">
        <f>IF(A28taxstdlife="n/a","n/a",IF(X$3&gt;(A28taxstdlife+$E836),((Input!$J$170+Input!$J$136)*$J$7)-SUM($J836:W836),((Input!$J$170+Input!$J$136)*$J$7)/A28taxstdlife))</f>
        <v>0</v>
      </c>
      <c r="Y836" s="164">
        <f>IF(A28taxstdlife="n/a","n/a",IF(Y$3&gt;(A28taxstdlife+$E836),((Input!$J$170+Input!$J$136)*$J$7)-SUM($J836:X836),((Input!$J$170+Input!$J$136)*$J$7)/A28taxstdlife))</f>
        <v>0</v>
      </c>
      <c r="Z836" s="164">
        <f>IF(A28taxstdlife="n/a","n/a",IF(Z$3&gt;(A28taxstdlife+$E836),((Input!$J$170+Input!$J$136)*$J$7)-SUM($J836:Y836),((Input!$J$170+Input!$J$136)*$J$7)/A28taxstdlife))</f>
        <v>0</v>
      </c>
      <c r="AA836" s="164">
        <f>IF(A28taxstdlife="n/a","n/a",IF(AA$3&gt;(A28taxstdlife+$E836),((Input!$J$170+Input!$J$136)*$J$7)-SUM($J836:Z836),((Input!$J$170+Input!$J$136)*$J$7)/A28taxstdlife))</f>
        <v>0</v>
      </c>
      <c r="AB836" s="164">
        <f>IF(A28taxstdlife="n/a","n/a",IF(AB$3&gt;(A28taxstdlife+$E836),((Input!$J$170+Input!$J$136)*$J$7)-SUM($J836:AA836),((Input!$J$170+Input!$J$136)*$J$7)/A28taxstdlife))</f>
        <v>0</v>
      </c>
      <c r="AC836" s="164">
        <f>IF(A28taxstdlife="n/a","n/a",IF(AC$3&gt;(A28taxstdlife+$E836),((Input!$J$170+Input!$J$136)*$J$7)-SUM($J836:AB836),((Input!$J$170+Input!$J$136)*$J$7)/A28taxstdlife))</f>
        <v>0</v>
      </c>
      <c r="AD836" s="164">
        <f>IF(A28taxstdlife="n/a","n/a",IF(AD$3&gt;(A28taxstdlife+$E836),((Input!$J$170+Input!$J$136)*$J$7)-SUM($J836:AC836),((Input!$J$170+Input!$J$136)*$J$7)/A28taxstdlife))</f>
        <v>0</v>
      </c>
      <c r="AE836" s="164">
        <f>IF(A28taxstdlife="n/a","n/a",IF(AE$3&gt;(A28taxstdlife+$E836),((Input!$J$170+Input!$J$136)*$J$7)-SUM($J836:AD836),((Input!$J$170+Input!$J$136)*$J$7)/A28taxstdlife))</f>
        <v>0</v>
      </c>
      <c r="AF836" s="164">
        <f>IF(A28taxstdlife="n/a","n/a",IF(AF$3&gt;(A28taxstdlife+$E836),((Input!$J$170+Input!$J$136)*$J$7)-SUM($J836:AE836),((Input!$J$170+Input!$J$136)*$J$7)/A28taxstdlife))</f>
        <v>0</v>
      </c>
      <c r="AG836" s="164">
        <f>IF(A28taxstdlife="n/a","n/a",IF(AG$3&gt;(A28taxstdlife+$E836),((Input!$J$170+Input!$J$136)*$J$7)-SUM($J836:AF836),((Input!$J$170+Input!$J$136)*$J$7)/A28taxstdlife))</f>
        <v>0</v>
      </c>
      <c r="AH836" s="164">
        <f>IF(A28taxstdlife="n/a","n/a",IF(AH$3&gt;(A28taxstdlife+$E836),((Input!$J$170+Input!$J$136)*$J$7)-SUM($J836:AG836),((Input!$J$170+Input!$J$136)*$J$7)/A28taxstdlife))</f>
        <v>0</v>
      </c>
      <c r="AI836" s="164">
        <f>IF(A28taxstdlife="n/a","n/a",IF(AI$3&gt;(A28taxstdlife+$E836),((Input!$J$170+Input!$J$136)*$J$7)-SUM($J836:AH836),((Input!$J$170+Input!$J$136)*$J$7)/A28taxstdlife))</f>
        <v>0</v>
      </c>
      <c r="AJ836" s="164">
        <f>IF(A28taxstdlife="n/a","n/a",IF(AJ$3&gt;(A28taxstdlife+$E836),((Input!$J$170+Input!$J$136)*$J$7)-SUM($J836:AI836),((Input!$J$170+Input!$J$136)*$J$7)/A28taxstdlife))</f>
        <v>0</v>
      </c>
      <c r="AK836" s="164">
        <f>IF(A28taxstdlife="n/a","n/a",IF(AK$3&gt;(A28taxstdlife+$E836),((Input!$J$170+Input!$J$136)*$J$7)-SUM($J836:AJ836),((Input!$J$170+Input!$J$136)*$J$7)/A28taxstdlife))</f>
        <v>0</v>
      </c>
      <c r="AL836" s="164">
        <f>IF(A28taxstdlife="n/a","n/a",IF(AL$3&gt;(A28taxstdlife+$E836),((Input!$J$170+Input!$J$136)*$J$7)-SUM($J836:AK836),((Input!$J$170+Input!$J$136)*$J$7)/A28taxstdlife))</f>
        <v>0</v>
      </c>
      <c r="AM836" s="164">
        <f>IF(A28taxstdlife="n/a","n/a",IF(AM$3&gt;(A28taxstdlife+$E836),((Input!$J$170+Input!$J$136)*$J$7)-SUM($J836:AL836),((Input!$J$170+Input!$J$136)*$J$7)/A28taxstdlife))</f>
        <v>0</v>
      </c>
      <c r="AN836" s="164">
        <f>IF(A28taxstdlife="n/a","n/a",IF(AN$3&gt;(A28taxstdlife+$E836),((Input!$J$170+Input!$J$136)*$J$7)-SUM($J836:AM836),((Input!$J$170+Input!$J$136)*$J$7)/A28taxstdlife))</f>
        <v>0</v>
      </c>
      <c r="AO836" s="164">
        <f>IF(A28taxstdlife="n/a","n/a",IF(AO$3&gt;(A28taxstdlife+$E836),((Input!$J$170+Input!$J$136)*$J$7)-SUM($J836:AN836),((Input!$J$170+Input!$J$136)*$J$7)/A28taxstdlife))</f>
        <v>0</v>
      </c>
      <c r="AP836" s="164">
        <f>IF(A28taxstdlife="n/a","n/a",IF(AP$3&gt;(A28taxstdlife+$E836),((Input!$J$170+Input!$J$136)*$J$7)-SUM($J836:AO836),((Input!$J$170+Input!$J$136)*$J$7)/A28taxstdlife))</f>
        <v>0</v>
      </c>
      <c r="AQ836" s="164">
        <f>IF(A28taxstdlife="n/a","n/a",IF(AQ$3&gt;(A28taxstdlife+$E836),((Input!$J$170+Input!$J$136)*$J$7)-SUM($J836:AP836),((Input!$J$170+Input!$J$136)*$J$7)/A28taxstdlife))</f>
        <v>0</v>
      </c>
      <c r="AR836" s="164">
        <f>IF(A28taxstdlife="n/a","n/a",IF(AR$3&gt;(A28taxstdlife+$E836),((Input!$J$170+Input!$J$136)*$J$7)-SUM($J836:AQ836),((Input!$J$170+Input!$J$136)*$J$7)/A28taxstdlife))</f>
        <v>0</v>
      </c>
      <c r="AS836" s="164">
        <f>IF(A28taxstdlife="n/a","n/a",IF(AS$3&gt;(A28taxstdlife+$E836),((Input!$J$170+Input!$J$136)*$J$7)-SUM($J836:AR836),((Input!$J$170+Input!$J$136)*$J$7)/A28taxstdlife))</f>
        <v>0</v>
      </c>
      <c r="AT836" s="164">
        <f>IF(A28taxstdlife="n/a","n/a",IF(AT$3&gt;(A28taxstdlife+$E836),((Input!$J$170+Input!$J$136)*$J$7)-SUM($J836:AS836),((Input!$J$170+Input!$J$136)*$J$7)/A28taxstdlife))</f>
        <v>0</v>
      </c>
      <c r="AU836" s="164">
        <f>IF(A28taxstdlife="n/a","n/a",IF(AU$3&gt;(A28taxstdlife+$E836),((Input!$J$170+Input!$J$136)*$J$7)-SUM($J836:AT836),((Input!$J$170+Input!$J$136)*$J$7)/A28taxstdlife))</f>
        <v>0</v>
      </c>
      <c r="AV836" s="164">
        <f>IF(A28taxstdlife="n/a","n/a",IF(AV$3&gt;(A28taxstdlife+$E836),((Input!$J$170+Input!$J$136)*$J$7)-SUM($J836:AU836),((Input!$J$170+Input!$J$136)*$J$7)/A28taxstdlife))</f>
        <v>0</v>
      </c>
      <c r="AW836" s="164">
        <f>IF(A28taxstdlife="n/a","n/a",IF(AW$3&gt;(A28taxstdlife+$E836),((Input!$J$170+Input!$J$136)*$J$7)-SUM($J836:AV836),((Input!$J$170+Input!$J$136)*$J$7)/A28taxstdlife))</f>
        <v>0</v>
      </c>
      <c r="AX836" s="164">
        <f>IF(A28taxstdlife="n/a","n/a",IF(AX$3&gt;(A28taxstdlife+$E836),((Input!$J$170+Input!$J$136)*$J$7)-SUM($J836:AW836),((Input!$J$170+Input!$J$136)*$J$7)/A28taxstdlife))</f>
        <v>0</v>
      </c>
      <c r="AY836" s="164">
        <f>IF(A28taxstdlife="n/a","n/a",IF(AY$3&gt;(A28taxstdlife+$E836),((Input!$J$170+Input!$J$136)*$J$7)-SUM($J836:AX836),((Input!$J$170+Input!$J$136)*$J$7)/A28taxstdlife))</f>
        <v>0</v>
      </c>
      <c r="AZ836" s="164">
        <f>IF(A28taxstdlife="n/a","n/a",IF(AZ$3&gt;(A28taxstdlife+$E836),((Input!$J$170+Input!$J$136)*$J$7)-SUM($J836:AY836),((Input!$J$170+Input!$J$136)*$J$7)/A28taxstdlife))</f>
        <v>0</v>
      </c>
      <c r="BA836" s="164">
        <f>IF(A28taxstdlife="n/a","n/a",IF(BA$3&gt;(A28taxstdlife+$E836),((Input!$J$170+Input!$J$136)*$J$7)-SUM($J836:AZ836),((Input!$J$170+Input!$J$136)*$J$7)/A28taxstdlife))</f>
        <v>0</v>
      </c>
      <c r="BB836" s="164">
        <f>IF(A28taxstdlife="n/a","n/a",IF(BB$3&gt;(A28taxstdlife+$E836),((Input!$J$170+Input!$J$136)*$J$7)-SUM($J836:BA836),((Input!$J$170+Input!$J$136)*$J$7)/A28taxstdlife))</f>
        <v>0</v>
      </c>
      <c r="BC836" s="164">
        <f>IF(A28taxstdlife="n/a","n/a",IF(BC$3&gt;(A28taxstdlife+$E836),((Input!$J$170+Input!$J$136)*$J$7)-SUM($J836:BB836),((Input!$J$170+Input!$J$136)*$J$7)/A28taxstdlife))</f>
        <v>0</v>
      </c>
      <c r="BD836" s="164">
        <f>IF(A28taxstdlife="n/a","n/a",IF(BD$3&gt;(A28taxstdlife+$E836),((Input!$J$170+Input!$J$136)*$J$7)-SUM($J836:BC836),((Input!$J$170+Input!$J$136)*$J$7)/A28taxstdlife))</f>
        <v>0</v>
      </c>
      <c r="BE836" s="164">
        <f>IF(A28taxstdlife="n/a","n/a",IF(BE$3&gt;(A28taxstdlife+$E836),((Input!$J$170+Input!$J$136)*$J$7)-SUM($J836:BD836),((Input!$J$170+Input!$J$136)*$J$7)/A28taxstdlife))</f>
        <v>0</v>
      </c>
      <c r="BF836" s="164">
        <f>IF(A28taxstdlife="n/a","n/a",IF(BF$3&gt;(A28taxstdlife+$E836),((Input!$J$170+Input!$J$136)*$J$7)-SUM($J836:BE836),((Input!$J$170+Input!$J$136)*$J$7)/A28taxstdlife))</f>
        <v>0</v>
      </c>
      <c r="BG836" s="164">
        <f>IF(A28taxstdlife="n/a","n/a",IF(BG$3&gt;(A28taxstdlife+$E836),((Input!$J$170+Input!$J$136)*$J$7)-SUM($J836:BF836),((Input!$J$170+Input!$J$136)*$J$7)/A28taxstdlife))</f>
        <v>0</v>
      </c>
      <c r="BH836" s="164">
        <f>IF(A28taxstdlife="n/a","n/a",IF(BH$3&gt;(A28taxstdlife+$E836),((Input!$J$170+Input!$J$136)*$J$7)-SUM($J836:BG836),((Input!$J$170+Input!$J$136)*$J$7)/A28taxstdlife))</f>
        <v>0</v>
      </c>
      <c r="BI836" s="164">
        <f>IF(A28taxstdlife="n/a","n/a",IF(BI$3&gt;(A28taxstdlife+$E836),((Input!$J$170+Input!$J$136)*$J$7)-SUM($J836:BH836),((Input!$J$170+Input!$J$136)*$J$7)/A28taxstdlife))</f>
        <v>0</v>
      </c>
      <c r="BJ836" s="18"/>
      <c r="BK836" s="18"/>
      <c r="BL836"/>
      <c r="BM836"/>
      <c r="BN836"/>
      <c r="BO836"/>
      <c r="BP836"/>
      <c r="BQ836"/>
      <c r="BR836"/>
      <c r="BS836"/>
      <c r="BT836"/>
      <c r="BU836"/>
      <c r="BV836"/>
      <c r="BW836"/>
      <c r="BX836"/>
      <c r="BY836"/>
      <c r="BZ836"/>
      <c r="CA836"/>
      <c r="CB836"/>
      <c r="CC836"/>
      <c r="CD836"/>
      <c r="CE836"/>
      <c r="CF836"/>
      <c r="CG836"/>
      <c r="CH836"/>
      <c r="CI836"/>
      <c r="CJ836"/>
      <c r="CK836"/>
      <c r="CL836"/>
      <c r="CM836"/>
      <c r="CN836"/>
      <c r="CO836"/>
      <c r="CP836"/>
      <c r="CQ836"/>
      <c r="CR836"/>
      <c r="CS836"/>
      <c r="CT836"/>
      <c r="CU836"/>
      <c r="CV836"/>
      <c r="CW836"/>
      <c r="CX836"/>
      <c r="CY836"/>
      <c r="CZ836"/>
      <c r="DA836"/>
      <c r="DB836"/>
      <c r="DC836"/>
      <c r="DD836"/>
      <c r="DE836"/>
      <c r="DF836"/>
      <c r="DG836"/>
      <c r="DH836"/>
      <c r="DI836"/>
      <c r="DJ836"/>
      <c r="DK836"/>
      <c r="DL836"/>
      <c r="DM836"/>
      <c r="DN836"/>
      <c r="DO836"/>
      <c r="DP836"/>
      <c r="DQ836"/>
      <c r="DR836"/>
      <c r="DS836"/>
      <c r="DT836"/>
      <c r="DU836"/>
      <c r="DV836"/>
      <c r="DW836"/>
      <c r="DX836"/>
      <c r="DY836"/>
      <c r="DZ836"/>
      <c r="EA836"/>
      <c r="EB836"/>
      <c r="EC836"/>
      <c r="ED836"/>
      <c r="EE836"/>
      <c r="EF836"/>
      <c r="EG836"/>
      <c r="EH836"/>
      <c r="EI836"/>
      <c r="EJ836"/>
      <c r="EK836"/>
      <c r="EL836"/>
      <c r="EM836"/>
      <c r="EN836"/>
      <c r="EO836"/>
      <c r="EP836"/>
      <c r="EQ836"/>
      <c r="ER836"/>
      <c r="ES836"/>
      <c r="ET836"/>
      <c r="EU836"/>
      <c r="EV836"/>
      <c r="EW836"/>
      <c r="EX836"/>
      <c r="EY836"/>
      <c r="EZ836"/>
      <c r="FA836"/>
      <c r="FB836"/>
      <c r="FC836"/>
      <c r="FD836"/>
      <c r="FE836"/>
      <c r="FF836"/>
      <c r="FG836"/>
      <c r="FH836"/>
      <c r="FI836"/>
      <c r="FJ836"/>
      <c r="FK836"/>
      <c r="FL836"/>
      <c r="FM836"/>
      <c r="FN836"/>
      <c r="FO836"/>
      <c r="FP836"/>
      <c r="FQ836"/>
      <c r="FR836"/>
      <c r="FS836"/>
      <c r="FT836"/>
      <c r="FU836"/>
      <c r="FV836"/>
      <c r="FW836"/>
      <c r="FX836"/>
      <c r="FY836"/>
      <c r="FZ836"/>
      <c r="GA836"/>
      <c r="GB836"/>
      <c r="GC836"/>
      <c r="GD836"/>
      <c r="GE836"/>
      <c r="GF836"/>
      <c r="GG836"/>
      <c r="GH836"/>
      <c r="GI836"/>
      <c r="GJ836"/>
      <c r="GK836"/>
      <c r="GL836"/>
      <c r="GM836"/>
      <c r="GN836"/>
      <c r="GO836"/>
      <c r="GP836"/>
      <c r="GQ836"/>
      <c r="GR836"/>
      <c r="GS836"/>
      <c r="GT836"/>
      <c r="GU836"/>
      <c r="GV836"/>
      <c r="GW836"/>
      <c r="GX836"/>
      <c r="GY836"/>
      <c r="GZ836"/>
      <c r="HA836"/>
      <c r="HB836"/>
      <c r="HC836"/>
      <c r="HD836"/>
      <c r="HE836"/>
      <c r="HF836"/>
      <c r="HG836"/>
      <c r="HH836"/>
      <c r="HI836"/>
      <c r="HJ836"/>
      <c r="HK836"/>
      <c r="HL836"/>
      <c r="HM836"/>
      <c r="HN836"/>
      <c r="HO836"/>
      <c r="HP836"/>
      <c r="HQ836"/>
      <c r="HR836"/>
      <c r="HS836"/>
      <c r="HT836"/>
      <c r="HU836"/>
      <c r="HV836"/>
      <c r="HW836"/>
      <c r="HX836"/>
      <c r="HY836"/>
      <c r="HZ836"/>
      <c r="IA836"/>
      <c r="IB836"/>
      <c r="IC836"/>
      <c r="ID836"/>
      <c r="IE836"/>
      <c r="IF836"/>
      <c r="IG836"/>
      <c r="IH836"/>
      <c r="II836"/>
      <c r="IJ836"/>
      <c r="IK836"/>
      <c r="IL836"/>
      <c r="IM836"/>
      <c r="IN836"/>
      <c r="IO836"/>
      <c r="IP836"/>
      <c r="IQ836"/>
      <c r="IR836"/>
      <c r="IS836"/>
      <c r="IT836"/>
      <c r="IU836"/>
      <c r="IV836"/>
    </row>
    <row r="837" spans="1:256" s="5" customFormat="1" hidden="1" outlineLevel="2" x14ac:dyDescent="0.2">
      <c r="A837" s="18"/>
      <c r="B837" s="18"/>
      <c r="C837" s="36"/>
      <c r="D837" s="485"/>
      <c r="E837" s="283">
        <v>5</v>
      </c>
      <c r="F837" s="38"/>
      <c r="G837" s="306"/>
      <c r="H837" s="308"/>
      <c r="I837" s="308"/>
      <c r="J837" s="308"/>
      <c r="K837" s="307"/>
      <c r="L837" s="164">
        <f>IF(A28taxstdlife="n/a","n/a",IF(L$3&gt;(A28taxstdlife+$E837),((Input!$K$170+Input!$K$136)*$K$7)-SUM($K837:K837),((Input!$K$170+Input!$K$136)*$K$7)/A28taxstdlife))</f>
        <v>0</v>
      </c>
      <c r="M837" s="164">
        <f>IF(A28taxstdlife="n/a","n/a",IF(M$3&gt;(A28taxstdlife+$E837),((Input!$K$170+Input!$K$136)*$K$7)-SUM($K837:L837),((Input!$K$170+Input!$K$136)*$K$7)/A28taxstdlife))</f>
        <v>0</v>
      </c>
      <c r="N837" s="164">
        <f>IF(A28taxstdlife="n/a","n/a",IF(N$3&gt;(A28taxstdlife+$E837),((Input!$K$170+Input!$K$136)*$K$7)-SUM($K837:M837),((Input!$K$170+Input!$K$136)*$K$7)/A28taxstdlife))</f>
        <v>0</v>
      </c>
      <c r="O837" s="164">
        <f>IF(A28taxstdlife="n/a","n/a",IF(O$3&gt;(A28taxstdlife+$E837),((Input!$K$170+Input!$K$136)*$K$7)-SUM($K837:N837),((Input!$K$170+Input!$K$136)*$K$7)/A28taxstdlife))</f>
        <v>0</v>
      </c>
      <c r="P837" s="164">
        <f>IF(A28taxstdlife="n/a","n/a",IF(P$3&gt;(A28taxstdlife+$E837),((Input!$K$170+Input!$K$136)*$K$7)-SUM($K837:O837),((Input!$K$170+Input!$K$136)*$K$7)/A28taxstdlife))</f>
        <v>0</v>
      </c>
      <c r="Q837" s="164">
        <f>IF(A28taxstdlife="n/a","n/a",IF(Q$3&gt;(A28taxstdlife+$E837),((Input!$K$170+Input!$K$136)*$K$7)-SUM($K837:P837),((Input!$K$170+Input!$K$136)*$K$7)/A28taxstdlife))</f>
        <v>0</v>
      </c>
      <c r="R837" s="164">
        <f>IF(A28taxstdlife="n/a","n/a",IF(R$3&gt;(A28taxstdlife+$E837),((Input!$K$170+Input!$K$136)*$K$7)-SUM($K837:Q837),((Input!$K$170+Input!$K$136)*$K$7)/A28taxstdlife))</f>
        <v>0</v>
      </c>
      <c r="S837" s="164">
        <f>IF(A28taxstdlife="n/a","n/a",IF(S$3&gt;(A28taxstdlife+$E837),((Input!$K$170+Input!$K$136)*$K$7)-SUM($K837:R837),((Input!$K$170+Input!$K$136)*$K$7)/A28taxstdlife))</f>
        <v>0</v>
      </c>
      <c r="T837" s="164">
        <f>IF(A28taxstdlife="n/a","n/a",IF(T$3&gt;(A28taxstdlife+$E837),((Input!$K$170+Input!$K$136)*$K$7)-SUM($K837:S837),((Input!$K$170+Input!$K$136)*$K$7)/A28taxstdlife))</f>
        <v>0</v>
      </c>
      <c r="U837" s="164">
        <f>IF(A28taxstdlife="n/a","n/a",IF(U$3&gt;(A28taxstdlife+$E837),((Input!$K$170+Input!$K$136)*$K$7)-SUM($K837:T837),((Input!$K$170+Input!$K$136)*$K$7)/A28taxstdlife))</f>
        <v>0</v>
      </c>
      <c r="V837" s="164">
        <f>IF(A28taxstdlife="n/a","n/a",IF(V$3&gt;(A28taxstdlife+$E837),((Input!$K$170+Input!$K$136)*$K$7)-SUM($K837:U837),((Input!$K$170+Input!$K$136)*$K$7)/A28taxstdlife))</f>
        <v>0</v>
      </c>
      <c r="W837" s="164">
        <f>IF(A28taxstdlife="n/a","n/a",IF(W$3&gt;(A28taxstdlife+$E837),((Input!$K$170+Input!$K$136)*$K$7)-SUM($K837:V837),((Input!$K$170+Input!$K$136)*$K$7)/A28taxstdlife))</f>
        <v>0</v>
      </c>
      <c r="X837" s="164">
        <f>IF(A28taxstdlife="n/a","n/a",IF(X$3&gt;(A28taxstdlife+$E837),((Input!$K$170+Input!$K$136)*$K$7)-SUM($K837:W837),((Input!$K$170+Input!$K$136)*$K$7)/A28taxstdlife))</f>
        <v>0</v>
      </c>
      <c r="Y837" s="164">
        <f>IF(A28taxstdlife="n/a","n/a",IF(Y$3&gt;(A28taxstdlife+$E837),((Input!$K$170+Input!$K$136)*$K$7)-SUM($K837:X837),((Input!$K$170+Input!$K$136)*$K$7)/A28taxstdlife))</f>
        <v>0</v>
      </c>
      <c r="Z837" s="164">
        <f>IF(A28taxstdlife="n/a","n/a",IF(Z$3&gt;(A28taxstdlife+$E837),((Input!$K$170+Input!$K$136)*$K$7)-SUM($K837:Y837),((Input!$K$170+Input!$K$136)*$K$7)/A28taxstdlife))</f>
        <v>0</v>
      </c>
      <c r="AA837" s="164">
        <f>IF(A28taxstdlife="n/a","n/a",IF(AA$3&gt;(A28taxstdlife+$E837),((Input!$K$170+Input!$K$136)*$K$7)-SUM($K837:Z837),((Input!$K$170+Input!$K$136)*$K$7)/A28taxstdlife))</f>
        <v>0</v>
      </c>
      <c r="AB837" s="164">
        <f>IF(A28taxstdlife="n/a","n/a",IF(AB$3&gt;(A28taxstdlife+$E837),((Input!$K$170+Input!$K$136)*$K$7)-SUM($K837:AA837),((Input!$K$170+Input!$K$136)*$K$7)/A28taxstdlife))</f>
        <v>0</v>
      </c>
      <c r="AC837" s="164">
        <f>IF(A28taxstdlife="n/a","n/a",IF(AC$3&gt;(A28taxstdlife+$E837),((Input!$K$170+Input!$K$136)*$K$7)-SUM($K837:AB837),((Input!$K$170+Input!$K$136)*$K$7)/A28taxstdlife))</f>
        <v>0</v>
      </c>
      <c r="AD837" s="164">
        <f>IF(A28taxstdlife="n/a","n/a",IF(AD$3&gt;(A28taxstdlife+$E837),((Input!$K$170+Input!$K$136)*$K$7)-SUM($K837:AC837),((Input!$K$170+Input!$K$136)*$K$7)/A28taxstdlife))</f>
        <v>0</v>
      </c>
      <c r="AE837" s="164">
        <f>IF(A28taxstdlife="n/a","n/a",IF(AE$3&gt;(A28taxstdlife+$E837),((Input!$K$170+Input!$K$136)*$K$7)-SUM($K837:AD837),((Input!$K$170+Input!$K$136)*$K$7)/A28taxstdlife))</f>
        <v>0</v>
      </c>
      <c r="AF837" s="164">
        <f>IF(A28taxstdlife="n/a","n/a",IF(AF$3&gt;(A28taxstdlife+$E837),((Input!$K$170+Input!$K$136)*$K$7)-SUM($K837:AE837),((Input!$K$170+Input!$K$136)*$K$7)/A28taxstdlife))</f>
        <v>0</v>
      </c>
      <c r="AG837" s="164">
        <f>IF(A28taxstdlife="n/a","n/a",IF(AG$3&gt;(A28taxstdlife+$E837),((Input!$K$170+Input!$K$136)*$K$7)-SUM($K837:AF837),((Input!$K$170+Input!$K$136)*$K$7)/A28taxstdlife))</f>
        <v>0</v>
      </c>
      <c r="AH837" s="164">
        <f>IF(A28taxstdlife="n/a","n/a",IF(AH$3&gt;(A28taxstdlife+$E837),((Input!$K$170+Input!$K$136)*$K$7)-SUM($K837:AG837),((Input!$K$170+Input!$K$136)*$K$7)/A28taxstdlife))</f>
        <v>0</v>
      </c>
      <c r="AI837" s="164">
        <f>IF(A28taxstdlife="n/a","n/a",IF(AI$3&gt;(A28taxstdlife+$E837),((Input!$K$170+Input!$K$136)*$K$7)-SUM($K837:AH837),((Input!$K$170+Input!$K$136)*$K$7)/A28taxstdlife))</f>
        <v>0</v>
      </c>
      <c r="AJ837" s="164">
        <f>IF(A28taxstdlife="n/a","n/a",IF(AJ$3&gt;(A28taxstdlife+$E837),((Input!$K$170+Input!$K$136)*$K$7)-SUM($K837:AI837),((Input!$K$170+Input!$K$136)*$K$7)/A28taxstdlife))</f>
        <v>0</v>
      </c>
      <c r="AK837" s="164">
        <f>IF(A28taxstdlife="n/a","n/a",IF(AK$3&gt;(A28taxstdlife+$E837),((Input!$K$170+Input!$K$136)*$K$7)-SUM($K837:AJ837),((Input!$K$170+Input!$K$136)*$K$7)/A28taxstdlife))</f>
        <v>0</v>
      </c>
      <c r="AL837" s="164">
        <f>IF(A28taxstdlife="n/a","n/a",IF(AL$3&gt;(A28taxstdlife+$E837),((Input!$K$170+Input!$K$136)*$K$7)-SUM($K837:AK837),((Input!$K$170+Input!$K$136)*$K$7)/A28taxstdlife))</f>
        <v>0</v>
      </c>
      <c r="AM837" s="164">
        <f>IF(A28taxstdlife="n/a","n/a",IF(AM$3&gt;(A28taxstdlife+$E837),((Input!$K$170+Input!$K$136)*$K$7)-SUM($K837:AL837),((Input!$K$170+Input!$K$136)*$K$7)/A28taxstdlife))</f>
        <v>0</v>
      </c>
      <c r="AN837" s="164">
        <f>IF(A28taxstdlife="n/a","n/a",IF(AN$3&gt;(A28taxstdlife+$E837),((Input!$K$170+Input!$K$136)*$K$7)-SUM($K837:AM837),((Input!$K$170+Input!$K$136)*$K$7)/A28taxstdlife))</f>
        <v>0</v>
      </c>
      <c r="AO837" s="164">
        <f>IF(A28taxstdlife="n/a","n/a",IF(AO$3&gt;(A28taxstdlife+$E837),((Input!$K$170+Input!$K$136)*$K$7)-SUM($K837:AN837),((Input!$K$170+Input!$K$136)*$K$7)/A28taxstdlife))</f>
        <v>0</v>
      </c>
      <c r="AP837" s="164">
        <f>IF(A28taxstdlife="n/a","n/a",IF(AP$3&gt;(A28taxstdlife+$E837),((Input!$K$170+Input!$K$136)*$K$7)-SUM($K837:AO837),((Input!$K$170+Input!$K$136)*$K$7)/A28taxstdlife))</f>
        <v>0</v>
      </c>
      <c r="AQ837" s="164">
        <f>IF(A28taxstdlife="n/a","n/a",IF(AQ$3&gt;(A28taxstdlife+$E837),((Input!$K$170+Input!$K$136)*$K$7)-SUM($K837:AP837),((Input!$K$170+Input!$K$136)*$K$7)/A28taxstdlife))</f>
        <v>0</v>
      </c>
      <c r="AR837" s="164">
        <f>IF(A28taxstdlife="n/a","n/a",IF(AR$3&gt;(A28taxstdlife+$E837),((Input!$K$170+Input!$K$136)*$K$7)-SUM($K837:AQ837),((Input!$K$170+Input!$K$136)*$K$7)/A28taxstdlife))</f>
        <v>0</v>
      </c>
      <c r="AS837" s="164">
        <f>IF(A28taxstdlife="n/a","n/a",IF(AS$3&gt;(A28taxstdlife+$E837),((Input!$K$170+Input!$K$136)*$K$7)-SUM($K837:AR837),((Input!$K$170+Input!$K$136)*$K$7)/A28taxstdlife))</f>
        <v>0</v>
      </c>
      <c r="AT837" s="164">
        <f>IF(A28taxstdlife="n/a","n/a",IF(AT$3&gt;(A28taxstdlife+$E837),((Input!$K$170+Input!$K$136)*$K$7)-SUM($K837:AS837),((Input!$K$170+Input!$K$136)*$K$7)/A28taxstdlife))</f>
        <v>0</v>
      </c>
      <c r="AU837" s="164">
        <f>IF(A28taxstdlife="n/a","n/a",IF(AU$3&gt;(A28taxstdlife+$E837),((Input!$K$170+Input!$K$136)*$K$7)-SUM($K837:AT837),((Input!$K$170+Input!$K$136)*$K$7)/A28taxstdlife))</f>
        <v>0</v>
      </c>
      <c r="AV837" s="164">
        <f>IF(A28taxstdlife="n/a","n/a",IF(AV$3&gt;(A28taxstdlife+$E837),((Input!$K$170+Input!$K$136)*$K$7)-SUM($K837:AU837),((Input!$K$170+Input!$K$136)*$K$7)/A28taxstdlife))</f>
        <v>0</v>
      </c>
      <c r="AW837" s="164">
        <f>IF(A28taxstdlife="n/a","n/a",IF(AW$3&gt;(A28taxstdlife+$E837),((Input!$K$170+Input!$K$136)*$K$7)-SUM($K837:AV837),((Input!$K$170+Input!$K$136)*$K$7)/A28taxstdlife))</f>
        <v>0</v>
      </c>
      <c r="AX837" s="164">
        <f>IF(A28taxstdlife="n/a","n/a",IF(AX$3&gt;(A28taxstdlife+$E837),((Input!$K$170+Input!$K$136)*$K$7)-SUM($K837:AW837),((Input!$K$170+Input!$K$136)*$K$7)/A28taxstdlife))</f>
        <v>0</v>
      </c>
      <c r="AY837" s="164">
        <f>IF(A28taxstdlife="n/a","n/a",IF(AY$3&gt;(A28taxstdlife+$E837),((Input!$K$170+Input!$K$136)*$K$7)-SUM($K837:AX837),((Input!$K$170+Input!$K$136)*$K$7)/A28taxstdlife))</f>
        <v>0</v>
      </c>
      <c r="AZ837" s="164">
        <f>IF(A28taxstdlife="n/a","n/a",IF(AZ$3&gt;(A28taxstdlife+$E837),((Input!$K$170+Input!$K$136)*$K$7)-SUM($K837:AY837),((Input!$K$170+Input!$K$136)*$K$7)/A28taxstdlife))</f>
        <v>0</v>
      </c>
      <c r="BA837" s="164">
        <f>IF(A28taxstdlife="n/a","n/a",IF(BA$3&gt;(A28taxstdlife+$E837),((Input!$K$170+Input!$K$136)*$K$7)-SUM($K837:AZ837),((Input!$K$170+Input!$K$136)*$K$7)/A28taxstdlife))</f>
        <v>0</v>
      </c>
      <c r="BB837" s="164">
        <f>IF(A28taxstdlife="n/a","n/a",IF(BB$3&gt;(A28taxstdlife+$E837),((Input!$K$170+Input!$K$136)*$K$7)-SUM($K837:BA837),((Input!$K$170+Input!$K$136)*$K$7)/A28taxstdlife))</f>
        <v>0</v>
      </c>
      <c r="BC837" s="164">
        <f>IF(A28taxstdlife="n/a","n/a",IF(BC$3&gt;(A28taxstdlife+$E837),((Input!$K$170+Input!$K$136)*$K$7)-SUM($K837:BB837),((Input!$K$170+Input!$K$136)*$K$7)/A28taxstdlife))</f>
        <v>0</v>
      </c>
      <c r="BD837" s="164">
        <f>IF(A28taxstdlife="n/a","n/a",IF(BD$3&gt;(A28taxstdlife+$E837),((Input!$K$170+Input!$K$136)*$K$7)-SUM($K837:BC837),((Input!$K$170+Input!$K$136)*$K$7)/A28taxstdlife))</f>
        <v>0</v>
      </c>
      <c r="BE837" s="164">
        <f>IF(A28taxstdlife="n/a","n/a",IF(BE$3&gt;(A28taxstdlife+$E837),((Input!$K$170+Input!$K$136)*$K$7)-SUM($K837:BD837),((Input!$K$170+Input!$K$136)*$K$7)/A28taxstdlife))</f>
        <v>0</v>
      </c>
      <c r="BF837" s="164">
        <f>IF(A28taxstdlife="n/a","n/a",IF(BF$3&gt;(A28taxstdlife+$E837),((Input!$K$170+Input!$K$136)*$K$7)-SUM($K837:BE837),((Input!$K$170+Input!$K$136)*$K$7)/A28taxstdlife))</f>
        <v>0</v>
      </c>
      <c r="BG837" s="164">
        <f>IF(A28taxstdlife="n/a","n/a",IF(BG$3&gt;(A28taxstdlife+$E837),((Input!$K$170+Input!$K$136)*$K$7)-SUM($K837:BF837),((Input!$K$170+Input!$K$136)*$K$7)/A28taxstdlife))</f>
        <v>0</v>
      </c>
      <c r="BH837" s="164">
        <f>IF(A28taxstdlife="n/a","n/a",IF(BH$3&gt;(A28taxstdlife+$E837),((Input!$K$170+Input!$K$136)*$K$7)-SUM($K837:BG837),((Input!$K$170+Input!$K$136)*$K$7)/A28taxstdlife))</f>
        <v>0</v>
      </c>
      <c r="BI837" s="164">
        <f>IF(A28taxstdlife="n/a","n/a",IF(BI$3&gt;(A28taxstdlife+$E837),((Input!$K$170+Input!$K$136)*$K$7)-SUM($K837:BH837),((Input!$K$170+Input!$K$136)*$K$7)/A28taxstdlife))</f>
        <v>0</v>
      </c>
      <c r="BJ837" s="18"/>
      <c r="BK837" s="18"/>
      <c r="BL837"/>
      <c r="BM837"/>
      <c r="BN837"/>
      <c r="BO837"/>
      <c r="BP837"/>
      <c r="BQ837"/>
      <c r="BR837"/>
      <c r="BS837"/>
      <c r="BT837"/>
      <c r="BU837"/>
      <c r="BV837"/>
      <c r="BW837"/>
      <c r="BX837"/>
      <c r="BY837"/>
      <c r="BZ837"/>
      <c r="CA837"/>
      <c r="CB837"/>
      <c r="CC837"/>
      <c r="CD837"/>
      <c r="CE837"/>
      <c r="CF837"/>
      <c r="CG837"/>
      <c r="CH837"/>
      <c r="CI837"/>
      <c r="CJ837"/>
      <c r="CK837"/>
      <c r="CL837"/>
      <c r="CM837"/>
      <c r="CN837"/>
      <c r="CO837"/>
      <c r="CP837"/>
      <c r="CQ837"/>
      <c r="CR837"/>
      <c r="CS837"/>
      <c r="CT837"/>
      <c r="CU837"/>
      <c r="CV837"/>
      <c r="CW837"/>
      <c r="CX837"/>
      <c r="CY837"/>
      <c r="CZ837"/>
      <c r="DA837"/>
      <c r="DB837"/>
      <c r="DC837"/>
      <c r="DD837"/>
      <c r="DE837"/>
      <c r="DF837"/>
      <c r="DG837"/>
      <c r="DH837"/>
      <c r="DI837"/>
      <c r="DJ837"/>
      <c r="DK837"/>
      <c r="DL837"/>
      <c r="DM837"/>
      <c r="DN837"/>
      <c r="DO837"/>
      <c r="DP837"/>
      <c r="DQ837"/>
      <c r="DR837"/>
      <c r="DS837"/>
      <c r="DT837"/>
      <c r="DU837"/>
      <c r="DV837"/>
      <c r="DW837"/>
      <c r="DX837"/>
      <c r="DY837"/>
      <c r="DZ837"/>
      <c r="EA837"/>
      <c r="EB837"/>
      <c r="EC837"/>
      <c r="ED837"/>
      <c r="EE837"/>
      <c r="EF837"/>
      <c r="EG837"/>
      <c r="EH837"/>
      <c r="EI837"/>
      <c r="EJ837"/>
      <c r="EK837"/>
      <c r="EL837"/>
      <c r="EM837"/>
      <c r="EN837"/>
      <c r="EO837"/>
      <c r="EP837"/>
      <c r="EQ837"/>
      <c r="ER837"/>
      <c r="ES837"/>
      <c r="ET837"/>
      <c r="EU837"/>
      <c r="EV837"/>
      <c r="EW837"/>
      <c r="EX837"/>
      <c r="EY837"/>
      <c r="EZ837"/>
      <c r="FA837"/>
      <c r="FB837"/>
      <c r="FC837"/>
      <c r="FD837"/>
      <c r="FE837"/>
      <c r="FF837"/>
      <c r="FG837"/>
      <c r="FH837"/>
      <c r="FI837"/>
      <c r="FJ837"/>
      <c r="FK837"/>
      <c r="FL837"/>
      <c r="FM837"/>
      <c r="FN837"/>
      <c r="FO837"/>
      <c r="FP837"/>
      <c r="FQ837"/>
      <c r="FR837"/>
      <c r="FS837"/>
      <c r="FT837"/>
      <c r="FU837"/>
      <c r="FV837"/>
      <c r="FW837"/>
      <c r="FX837"/>
      <c r="FY837"/>
      <c r="FZ837"/>
      <c r="GA837"/>
      <c r="GB837"/>
      <c r="GC837"/>
      <c r="GD837"/>
      <c r="GE837"/>
      <c r="GF837"/>
      <c r="GG837"/>
      <c r="GH837"/>
      <c r="GI837"/>
      <c r="GJ837"/>
      <c r="GK837"/>
      <c r="GL837"/>
      <c r="GM837"/>
      <c r="GN837"/>
      <c r="GO837"/>
      <c r="GP837"/>
      <c r="GQ837"/>
      <c r="GR837"/>
      <c r="GS837"/>
      <c r="GT837"/>
      <c r="GU837"/>
      <c r="GV837"/>
      <c r="GW837"/>
      <c r="GX837"/>
      <c r="GY837"/>
      <c r="GZ837"/>
      <c r="HA837"/>
      <c r="HB837"/>
      <c r="HC837"/>
      <c r="HD837"/>
      <c r="HE837"/>
      <c r="HF837"/>
      <c r="HG837"/>
      <c r="HH837"/>
      <c r="HI837"/>
      <c r="HJ837"/>
      <c r="HK837"/>
      <c r="HL837"/>
      <c r="HM837"/>
      <c r="HN837"/>
      <c r="HO837"/>
      <c r="HP837"/>
      <c r="HQ837"/>
      <c r="HR837"/>
      <c r="HS837"/>
      <c r="HT837"/>
      <c r="HU837"/>
      <c r="HV837"/>
      <c r="HW837"/>
      <c r="HX837"/>
      <c r="HY837"/>
      <c r="HZ837"/>
      <c r="IA837"/>
      <c r="IB837"/>
      <c r="IC837"/>
      <c r="ID837"/>
      <c r="IE837"/>
      <c r="IF837"/>
      <c r="IG837"/>
      <c r="IH837"/>
      <c r="II837"/>
      <c r="IJ837"/>
      <c r="IK837"/>
      <c r="IL837"/>
      <c r="IM837"/>
      <c r="IN837"/>
      <c r="IO837"/>
      <c r="IP837"/>
      <c r="IQ837"/>
      <c r="IR837"/>
      <c r="IS837"/>
      <c r="IT837"/>
      <c r="IU837"/>
      <c r="IV837"/>
    </row>
    <row r="838" spans="1:256" s="5" customFormat="1" hidden="1" outlineLevel="2" x14ac:dyDescent="0.2">
      <c r="A838" s="18"/>
      <c r="B838" s="18"/>
      <c r="C838" s="36"/>
      <c r="D838" s="485"/>
      <c r="E838" s="283">
        <v>6</v>
      </c>
      <c r="F838" s="38"/>
      <c r="G838" s="306"/>
      <c r="H838" s="308"/>
      <c r="I838" s="308"/>
      <c r="J838" s="308"/>
      <c r="K838" s="308"/>
      <c r="L838" s="307"/>
      <c r="M838" s="164">
        <f>IF(A28taxstdlife="n/a","n/a",IF(M$3&gt;(A28taxstdlife+$E838),((Input!$L$170+Input!$L$136)*$L$7)-SUM($L838:L838),((Input!$L$170+Input!$L$136)*$L$7)/A28taxstdlife))</f>
        <v>0</v>
      </c>
      <c r="N838" s="164">
        <f>IF(A28taxstdlife="n/a","n/a",IF(N$3&gt;(A28taxstdlife+$E838),((Input!$L$170+Input!$L$136)*$L$7)-SUM($L838:M838),((Input!$L$170+Input!$L$136)*$L$7)/A28taxstdlife))</f>
        <v>0</v>
      </c>
      <c r="O838" s="164">
        <f>IF(A28taxstdlife="n/a","n/a",IF(O$3&gt;(A28taxstdlife+$E838),((Input!$L$170+Input!$L$136)*$L$7)-SUM($L838:N838),((Input!$L$170+Input!$L$136)*$L$7)/A28taxstdlife))</f>
        <v>0</v>
      </c>
      <c r="P838" s="164">
        <f>IF(A28taxstdlife="n/a","n/a",IF(P$3&gt;(A28taxstdlife+$E838),((Input!$L$170+Input!$L$136)*$L$7)-SUM($L838:O838),((Input!$L$170+Input!$L$136)*$L$7)/A28taxstdlife))</f>
        <v>0</v>
      </c>
      <c r="Q838" s="164">
        <f>IF(A28taxstdlife="n/a","n/a",IF(Q$3&gt;(A28taxstdlife+$E838),((Input!$L$170+Input!$L$136)*$L$7)-SUM($L838:P838),((Input!$L$170+Input!$L$136)*$L$7)/A28taxstdlife))</f>
        <v>0</v>
      </c>
      <c r="R838" s="164">
        <f>IF(A28taxstdlife="n/a","n/a",IF(R$3&gt;(A28taxstdlife+$E838),((Input!$L$170+Input!$L$136)*$L$7)-SUM($L838:Q838),((Input!$L$170+Input!$L$136)*$L$7)/A28taxstdlife))</f>
        <v>0</v>
      </c>
      <c r="S838" s="164">
        <f>IF(A28taxstdlife="n/a","n/a",IF(S$3&gt;(A28taxstdlife+$E838),((Input!$L$170+Input!$L$136)*$L$7)-SUM($L838:R838),((Input!$L$170+Input!$L$136)*$L$7)/A28taxstdlife))</f>
        <v>0</v>
      </c>
      <c r="T838" s="164">
        <f>IF(A28taxstdlife="n/a","n/a",IF(T$3&gt;(A28taxstdlife+$E838),((Input!$L$170+Input!$L$136)*$L$7)-SUM($L838:S838),((Input!$L$170+Input!$L$136)*$L$7)/A28taxstdlife))</f>
        <v>0</v>
      </c>
      <c r="U838" s="164">
        <f>IF(A28taxstdlife="n/a","n/a",IF(U$3&gt;(A28taxstdlife+$E838),((Input!$L$170+Input!$L$136)*$L$7)-SUM($L838:T838),((Input!$L$170+Input!$L$136)*$L$7)/A28taxstdlife))</f>
        <v>0</v>
      </c>
      <c r="V838" s="164">
        <f>IF(A28taxstdlife="n/a","n/a",IF(V$3&gt;(A28taxstdlife+$E838),((Input!$L$170+Input!$L$136)*$L$7)-SUM($L838:U838),((Input!$L$170+Input!$L$136)*$L$7)/A28taxstdlife))</f>
        <v>0</v>
      </c>
      <c r="W838" s="164">
        <f>IF(A28taxstdlife="n/a","n/a",IF(W$3&gt;(A28taxstdlife+$E838),((Input!$L$170+Input!$L$136)*$L$7)-SUM($L838:V838),((Input!$L$170+Input!$L$136)*$L$7)/A28taxstdlife))</f>
        <v>0</v>
      </c>
      <c r="X838" s="164">
        <f>IF(A28taxstdlife="n/a","n/a",IF(X$3&gt;(A28taxstdlife+$E838),((Input!$L$170+Input!$L$136)*$L$7)-SUM($L838:W838),((Input!$L$170+Input!$L$136)*$L$7)/A28taxstdlife))</f>
        <v>0</v>
      </c>
      <c r="Y838" s="164">
        <f>IF(A28taxstdlife="n/a","n/a",IF(Y$3&gt;(A28taxstdlife+$E838),((Input!$L$170+Input!$L$136)*$L$7)-SUM($L838:X838),((Input!$L$170+Input!$L$136)*$L$7)/A28taxstdlife))</f>
        <v>0</v>
      </c>
      <c r="Z838" s="164">
        <f>IF(A28taxstdlife="n/a","n/a",IF(Z$3&gt;(A28taxstdlife+$E838),((Input!$L$170+Input!$L$136)*$L$7)-SUM($L838:Y838),((Input!$L$170+Input!$L$136)*$L$7)/A28taxstdlife))</f>
        <v>0</v>
      </c>
      <c r="AA838" s="164">
        <f>IF(A28taxstdlife="n/a","n/a",IF(AA$3&gt;(A28taxstdlife+$E838),((Input!$L$170+Input!$L$136)*$L$7)-SUM($L838:Z838),((Input!$L$170+Input!$L$136)*$L$7)/A28taxstdlife))</f>
        <v>0</v>
      </c>
      <c r="AB838" s="164">
        <f>IF(A28taxstdlife="n/a","n/a",IF(AB$3&gt;(A28taxstdlife+$E838),((Input!$L$170+Input!$L$136)*$L$7)-SUM($L838:AA838),((Input!$L$170+Input!$L$136)*$L$7)/A28taxstdlife))</f>
        <v>0</v>
      </c>
      <c r="AC838" s="164">
        <f>IF(A28taxstdlife="n/a","n/a",IF(AC$3&gt;(A28taxstdlife+$E838),((Input!$L$170+Input!$L$136)*$L$7)-SUM($L838:AB838),((Input!$L$170+Input!$L$136)*$L$7)/A28taxstdlife))</f>
        <v>0</v>
      </c>
      <c r="AD838" s="164">
        <f>IF(A28taxstdlife="n/a","n/a",IF(AD$3&gt;(A28taxstdlife+$E838),((Input!$L$170+Input!$L$136)*$L$7)-SUM($L838:AC838),((Input!$L$170+Input!$L$136)*$L$7)/A28taxstdlife))</f>
        <v>0</v>
      </c>
      <c r="AE838" s="164">
        <f>IF(A28taxstdlife="n/a","n/a",IF(AE$3&gt;(A28taxstdlife+$E838),((Input!$L$170+Input!$L$136)*$L$7)-SUM($L838:AD838),((Input!$L$170+Input!$L$136)*$L$7)/A28taxstdlife))</f>
        <v>0</v>
      </c>
      <c r="AF838" s="164">
        <f>IF(A28taxstdlife="n/a","n/a",IF(AF$3&gt;(A28taxstdlife+$E838),((Input!$L$170+Input!$L$136)*$L$7)-SUM($L838:AE838),((Input!$L$170+Input!$L$136)*$L$7)/A28taxstdlife))</f>
        <v>0</v>
      </c>
      <c r="AG838" s="164">
        <f>IF(A28taxstdlife="n/a","n/a",IF(AG$3&gt;(A28taxstdlife+$E838),((Input!$L$170+Input!$L$136)*$L$7)-SUM($L838:AF838),((Input!$L$170+Input!$L$136)*$L$7)/A28taxstdlife))</f>
        <v>0</v>
      </c>
      <c r="AH838" s="164">
        <f>IF(A28taxstdlife="n/a","n/a",IF(AH$3&gt;(A28taxstdlife+$E838),((Input!$L$170+Input!$L$136)*$L$7)-SUM($L838:AG838),((Input!$L$170+Input!$L$136)*$L$7)/A28taxstdlife))</f>
        <v>0</v>
      </c>
      <c r="AI838" s="164">
        <f>IF(A28taxstdlife="n/a","n/a",IF(AI$3&gt;(A28taxstdlife+$E838),((Input!$L$170+Input!$L$136)*$L$7)-SUM($L838:AH838),((Input!$L$170+Input!$L$136)*$L$7)/A28taxstdlife))</f>
        <v>0</v>
      </c>
      <c r="AJ838" s="164">
        <f>IF(A28taxstdlife="n/a","n/a",IF(AJ$3&gt;(A28taxstdlife+$E838),((Input!$L$170+Input!$L$136)*$L$7)-SUM($L838:AI838),((Input!$L$170+Input!$L$136)*$L$7)/A28taxstdlife))</f>
        <v>0</v>
      </c>
      <c r="AK838" s="164">
        <f>IF(A28taxstdlife="n/a","n/a",IF(AK$3&gt;(A28taxstdlife+$E838),((Input!$L$170+Input!$L$136)*$L$7)-SUM($L838:AJ838),((Input!$L$170+Input!$L$136)*$L$7)/A28taxstdlife))</f>
        <v>0</v>
      </c>
      <c r="AL838" s="164">
        <f>IF(A28taxstdlife="n/a","n/a",IF(AL$3&gt;(A28taxstdlife+$E838),((Input!$L$170+Input!$L$136)*$L$7)-SUM($L838:AK838),((Input!$L$170+Input!$L$136)*$L$7)/A28taxstdlife))</f>
        <v>0</v>
      </c>
      <c r="AM838" s="164">
        <f>IF(A28taxstdlife="n/a","n/a",IF(AM$3&gt;(A28taxstdlife+$E838),((Input!$L$170+Input!$L$136)*$L$7)-SUM($L838:AL838),((Input!$L$170+Input!$L$136)*$L$7)/A28taxstdlife))</f>
        <v>0</v>
      </c>
      <c r="AN838" s="164">
        <f>IF(A28taxstdlife="n/a","n/a",IF(AN$3&gt;(A28taxstdlife+$E838),((Input!$L$170+Input!$L$136)*$L$7)-SUM($L838:AM838),((Input!$L$170+Input!$L$136)*$L$7)/A28taxstdlife))</f>
        <v>0</v>
      </c>
      <c r="AO838" s="164">
        <f>IF(A28taxstdlife="n/a","n/a",IF(AO$3&gt;(A28taxstdlife+$E838),((Input!$L$170+Input!$L$136)*$L$7)-SUM($L838:AN838),((Input!$L$170+Input!$L$136)*$L$7)/A28taxstdlife))</f>
        <v>0</v>
      </c>
      <c r="AP838" s="164">
        <f>IF(A28taxstdlife="n/a","n/a",IF(AP$3&gt;(A28taxstdlife+$E838),((Input!$L$170+Input!$L$136)*$L$7)-SUM($L838:AO838),((Input!$L$170+Input!$L$136)*$L$7)/A28taxstdlife))</f>
        <v>0</v>
      </c>
      <c r="AQ838" s="164">
        <f>IF(A28taxstdlife="n/a","n/a",IF(AQ$3&gt;(A28taxstdlife+$E838),((Input!$L$170+Input!$L$136)*$L$7)-SUM($L838:AP838),((Input!$L$170+Input!$L$136)*$L$7)/A28taxstdlife))</f>
        <v>0</v>
      </c>
      <c r="AR838" s="164">
        <f>IF(A28taxstdlife="n/a","n/a",IF(AR$3&gt;(A28taxstdlife+$E838),((Input!$L$170+Input!$L$136)*$L$7)-SUM($L838:AQ838),((Input!$L$170+Input!$L$136)*$L$7)/A28taxstdlife))</f>
        <v>0</v>
      </c>
      <c r="AS838" s="164">
        <f>IF(A28taxstdlife="n/a","n/a",IF(AS$3&gt;(A28taxstdlife+$E838),((Input!$L$170+Input!$L$136)*$L$7)-SUM($L838:AR838),((Input!$L$170+Input!$L$136)*$L$7)/A28taxstdlife))</f>
        <v>0</v>
      </c>
      <c r="AT838" s="164">
        <f>IF(A28taxstdlife="n/a","n/a",IF(AT$3&gt;(A28taxstdlife+$E838),((Input!$L$170+Input!$L$136)*$L$7)-SUM($L838:AS838),((Input!$L$170+Input!$L$136)*$L$7)/A28taxstdlife))</f>
        <v>0</v>
      </c>
      <c r="AU838" s="164">
        <f>IF(A28taxstdlife="n/a","n/a",IF(AU$3&gt;(A28taxstdlife+$E838),((Input!$L$170+Input!$L$136)*$L$7)-SUM($L838:AT838),((Input!$L$170+Input!$L$136)*$L$7)/A28taxstdlife))</f>
        <v>0</v>
      </c>
      <c r="AV838" s="164">
        <f>IF(A28taxstdlife="n/a","n/a",IF(AV$3&gt;(A28taxstdlife+$E838),((Input!$L$170+Input!$L$136)*$L$7)-SUM($L838:AU838),((Input!$L$170+Input!$L$136)*$L$7)/A28taxstdlife))</f>
        <v>0</v>
      </c>
      <c r="AW838" s="164">
        <f>IF(A28taxstdlife="n/a","n/a",IF(AW$3&gt;(A28taxstdlife+$E838),((Input!$L$170+Input!$L$136)*$L$7)-SUM($L838:AV838),((Input!$L$170+Input!$L$136)*$L$7)/A28taxstdlife))</f>
        <v>0</v>
      </c>
      <c r="AX838" s="164">
        <f>IF(A28taxstdlife="n/a","n/a",IF(AX$3&gt;(A28taxstdlife+$E838),((Input!$L$170+Input!$L$136)*$L$7)-SUM($L838:AW838),((Input!$L$170+Input!$L$136)*$L$7)/A28taxstdlife))</f>
        <v>0</v>
      </c>
      <c r="AY838" s="164">
        <f>IF(A28taxstdlife="n/a","n/a",IF(AY$3&gt;(A28taxstdlife+$E838),((Input!$L$170+Input!$L$136)*$L$7)-SUM($L838:AX838),((Input!$L$170+Input!$L$136)*$L$7)/A28taxstdlife))</f>
        <v>0</v>
      </c>
      <c r="AZ838" s="164">
        <f>IF(A28taxstdlife="n/a","n/a",IF(AZ$3&gt;(A28taxstdlife+$E838),((Input!$L$170+Input!$L$136)*$L$7)-SUM($L838:AY838),((Input!$L$170+Input!$L$136)*$L$7)/A28taxstdlife))</f>
        <v>0</v>
      </c>
      <c r="BA838" s="164">
        <f>IF(A28taxstdlife="n/a","n/a",IF(BA$3&gt;(A28taxstdlife+$E838),((Input!$L$170+Input!$L$136)*$L$7)-SUM($L838:AZ838),((Input!$L$170+Input!$L$136)*$L$7)/A28taxstdlife))</f>
        <v>0</v>
      </c>
      <c r="BB838" s="164">
        <f>IF(A28taxstdlife="n/a","n/a",IF(BB$3&gt;(A28taxstdlife+$E838),((Input!$L$170+Input!$L$136)*$L$7)-SUM($L838:BA838),((Input!$L$170+Input!$L$136)*$L$7)/A28taxstdlife))</f>
        <v>0</v>
      </c>
      <c r="BC838" s="164">
        <f>IF(A28taxstdlife="n/a","n/a",IF(BC$3&gt;(A28taxstdlife+$E838),((Input!$L$170+Input!$L$136)*$L$7)-SUM($L838:BB838),((Input!$L$170+Input!$L$136)*$L$7)/A28taxstdlife))</f>
        <v>0</v>
      </c>
      <c r="BD838" s="164">
        <f>IF(A28taxstdlife="n/a","n/a",IF(BD$3&gt;(A28taxstdlife+$E838),((Input!$L$170+Input!$L$136)*$L$7)-SUM($L838:BC838),((Input!$L$170+Input!$L$136)*$L$7)/A28taxstdlife))</f>
        <v>0</v>
      </c>
      <c r="BE838" s="164">
        <f>IF(A28taxstdlife="n/a","n/a",IF(BE$3&gt;(A28taxstdlife+$E838),((Input!$L$170+Input!$L$136)*$L$7)-SUM($L838:BD838),((Input!$L$170+Input!$L$136)*$L$7)/A28taxstdlife))</f>
        <v>0</v>
      </c>
      <c r="BF838" s="164">
        <f>IF(A28taxstdlife="n/a","n/a",IF(BF$3&gt;(A28taxstdlife+$E838),((Input!$L$170+Input!$L$136)*$L$7)-SUM($L838:BE838),((Input!$L$170+Input!$L$136)*$L$7)/A28taxstdlife))</f>
        <v>0</v>
      </c>
      <c r="BG838" s="164">
        <f>IF(A28taxstdlife="n/a","n/a",IF(BG$3&gt;(A28taxstdlife+$E838),((Input!$L$170+Input!$L$136)*$L$7)-SUM($L838:BF838),((Input!$L$170+Input!$L$136)*$L$7)/A28taxstdlife))</f>
        <v>0</v>
      </c>
      <c r="BH838" s="164">
        <f>IF(A28taxstdlife="n/a","n/a",IF(BH$3&gt;(A28taxstdlife+$E838),((Input!$L$170+Input!$L$136)*$L$7)-SUM($L838:BG838),((Input!$L$170+Input!$L$136)*$L$7)/A28taxstdlife))</f>
        <v>0</v>
      </c>
      <c r="BI838" s="164">
        <f>IF(A28taxstdlife="n/a","n/a",IF(BI$3&gt;(A28taxstdlife+$E838),((Input!$L$170+Input!$L$136)*$L$7)-SUM($L838:BH838),((Input!$L$170+Input!$L$136)*$L$7)/A28taxstdlife))</f>
        <v>0</v>
      </c>
      <c r="BJ838" s="18"/>
      <c r="BK838" s="18"/>
      <c r="BL838"/>
      <c r="BM838"/>
      <c r="BN838"/>
      <c r="BO838"/>
      <c r="BP838"/>
      <c r="BQ838"/>
      <c r="BR838"/>
      <c r="BS838"/>
      <c r="BT838"/>
      <c r="BU838"/>
      <c r="BV838"/>
      <c r="BW838"/>
      <c r="BX838"/>
      <c r="BY838"/>
      <c r="BZ838"/>
      <c r="CA838"/>
      <c r="CB838"/>
      <c r="CC838"/>
      <c r="CD838"/>
      <c r="CE838"/>
      <c r="CF838"/>
      <c r="CG838"/>
      <c r="CH838"/>
      <c r="CI838"/>
      <c r="CJ838"/>
      <c r="CK838"/>
      <c r="CL838"/>
      <c r="CM838"/>
      <c r="CN838"/>
      <c r="CO838"/>
      <c r="CP838"/>
      <c r="CQ838"/>
      <c r="CR838"/>
      <c r="CS838"/>
      <c r="CT838"/>
      <c r="CU838"/>
      <c r="CV838"/>
      <c r="CW838"/>
      <c r="CX838"/>
      <c r="CY838"/>
      <c r="CZ838"/>
      <c r="DA838"/>
      <c r="DB838"/>
      <c r="DC838"/>
      <c r="DD838"/>
      <c r="DE838"/>
      <c r="DF838"/>
      <c r="DG838"/>
      <c r="DH838"/>
      <c r="DI838"/>
      <c r="DJ838"/>
      <c r="DK838"/>
      <c r="DL838"/>
      <c r="DM838"/>
      <c r="DN838"/>
      <c r="DO838"/>
      <c r="DP838"/>
      <c r="DQ838"/>
      <c r="DR838"/>
      <c r="DS838"/>
      <c r="DT838"/>
      <c r="DU838"/>
      <c r="DV838"/>
      <c r="DW838"/>
      <c r="DX838"/>
      <c r="DY838"/>
      <c r="DZ838"/>
      <c r="EA838"/>
      <c r="EB838"/>
      <c r="EC838"/>
      <c r="ED838"/>
      <c r="EE838"/>
      <c r="EF838"/>
      <c r="EG838"/>
      <c r="EH838"/>
      <c r="EI838"/>
      <c r="EJ838"/>
      <c r="EK838"/>
      <c r="EL838"/>
      <c r="EM838"/>
      <c r="EN838"/>
      <c r="EO838"/>
      <c r="EP838"/>
      <c r="EQ838"/>
      <c r="ER838"/>
      <c r="ES838"/>
      <c r="ET838"/>
      <c r="EU838"/>
      <c r="EV838"/>
      <c r="EW838"/>
      <c r="EX838"/>
      <c r="EY838"/>
      <c r="EZ838"/>
      <c r="FA838"/>
      <c r="FB838"/>
      <c r="FC838"/>
      <c r="FD838"/>
      <c r="FE838"/>
      <c r="FF838"/>
      <c r="FG838"/>
      <c r="FH838"/>
      <c r="FI838"/>
      <c r="FJ838"/>
      <c r="FK838"/>
      <c r="FL838"/>
      <c r="FM838"/>
      <c r="FN838"/>
      <c r="FO838"/>
      <c r="FP838"/>
      <c r="FQ838"/>
      <c r="FR838"/>
      <c r="FS838"/>
      <c r="FT838"/>
      <c r="FU838"/>
      <c r="FV838"/>
      <c r="FW838"/>
      <c r="FX838"/>
      <c r="FY838"/>
      <c r="FZ838"/>
      <c r="GA838"/>
      <c r="GB838"/>
      <c r="GC838"/>
      <c r="GD838"/>
      <c r="GE838"/>
      <c r="GF838"/>
      <c r="GG838"/>
      <c r="GH838"/>
      <c r="GI838"/>
      <c r="GJ838"/>
      <c r="GK838"/>
      <c r="GL838"/>
      <c r="GM838"/>
      <c r="GN838"/>
      <c r="GO838"/>
      <c r="GP838"/>
      <c r="GQ838"/>
      <c r="GR838"/>
      <c r="GS838"/>
      <c r="GT838"/>
      <c r="GU838"/>
      <c r="GV838"/>
      <c r="GW838"/>
      <c r="GX838"/>
      <c r="GY838"/>
      <c r="GZ838"/>
      <c r="HA838"/>
      <c r="HB838"/>
      <c r="HC838"/>
      <c r="HD838"/>
      <c r="HE838"/>
      <c r="HF838"/>
      <c r="HG838"/>
      <c r="HH838"/>
      <c r="HI838"/>
      <c r="HJ838"/>
      <c r="HK838"/>
      <c r="HL838"/>
      <c r="HM838"/>
      <c r="HN838"/>
      <c r="HO838"/>
      <c r="HP838"/>
      <c r="HQ838"/>
      <c r="HR838"/>
      <c r="HS838"/>
      <c r="HT838"/>
      <c r="HU838"/>
      <c r="HV838"/>
      <c r="HW838"/>
      <c r="HX838"/>
      <c r="HY838"/>
      <c r="HZ838"/>
      <c r="IA838"/>
      <c r="IB838"/>
      <c r="IC838"/>
      <c r="ID838"/>
      <c r="IE838"/>
      <c r="IF838"/>
      <c r="IG838"/>
      <c r="IH838"/>
      <c r="II838"/>
      <c r="IJ838"/>
      <c r="IK838"/>
      <c r="IL838"/>
      <c r="IM838"/>
      <c r="IN838"/>
      <c r="IO838"/>
      <c r="IP838"/>
      <c r="IQ838"/>
      <c r="IR838"/>
      <c r="IS838"/>
      <c r="IT838"/>
      <c r="IU838"/>
      <c r="IV838"/>
    </row>
    <row r="839" spans="1:256" s="5" customFormat="1" hidden="1" outlineLevel="2" x14ac:dyDescent="0.2">
      <c r="A839" s="18"/>
      <c r="B839" s="18"/>
      <c r="C839" s="36"/>
      <c r="D839" s="485"/>
      <c r="E839" s="283">
        <v>7</v>
      </c>
      <c r="F839" s="38"/>
      <c r="G839" s="306"/>
      <c r="H839" s="308"/>
      <c r="I839" s="308"/>
      <c r="J839" s="308"/>
      <c r="K839" s="308"/>
      <c r="L839" s="308"/>
      <c r="M839" s="307"/>
      <c r="N839" s="164">
        <f>IF(A28taxstdlife="n/a","n/a",IF(N$3&gt;(A28taxstdlife+$E839),((Input!$M$170+Input!$M$136)*$M$7)-SUM($M839:M839),((Input!$M$170+Input!$M$136)*$M$7)/A28taxstdlife))</f>
        <v>0</v>
      </c>
      <c r="O839" s="164">
        <f>IF(A28taxstdlife="n/a","n/a",IF(O$3&gt;(A28taxstdlife+$E839),((Input!$M$170+Input!$M$136)*$M$7)-SUM($M839:N839),((Input!$M$170+Input!$M$136)*$M$7)/A28taxstdlife))</f>
        <v>0</v>
      </c>
      <c r="P839" s="164">
        <f>IF(A28taxstdlife="n/a","n/a",IF(P$3&gt;(A28taxstdlife+$E839),((Input!$M$170+Input!$M$136)*$M$7)-SUM($M839:O839),((Input!$M$170+Input!$M$136)*$M$7)/A28taxstdlife))</f>
        <v>0</v>
      </c>
      <c r="Q839" s="164">
        <f>IF(A28taxstdlife="n/a","n/a",IF(Q$3&gt;(A28taxstdlife+$E839),((Input!$M$170+Input!$M$136)*$M$7)-SUM($M839:P839),((Input!$M$170+Input!$M$136)*$M$7)/A28taxstdlife))</f>
        <v>0</v>
      </c>
      <c r="R839" s="164">
        <f>IF(A28taxstdlife="n/a","n/a",IF(R$3&gt;(A28taxstdlife+$E839),((Input!$M$170+Input!$M$136)*$M$7)-SUM($M839:Q839),((Input!$M$170+Input!$M$136)*$M$7)/A28taxstdlife))</f>
        <v>0</v>
      </c>
      <c r="S839" s="164">
        <f>IF(A28taxstdlife="n/a","n/a",IF(S$3&gt;(A28taxstdlife+$E839),((Input!$M$170+Input!$M$136)*$M$7)-SUM($M839:R839),((Input!$M$170+Input!$M$136)*$M$7)/A28taxstdlife))</f>
        <v>0</v>
      </c>
      <c r="T839" s="164">
        <f>IF(A28taxstdlife="n/a","n/a",IF(T$3&gt;(A28taxstdlife+$E839),((Input!$M$170+Input!$M$136)*$M$7)-SUM($M839:S839),((Input!$M$170+Input!$M$136)*$M$7)/A28taxstdlife))</f>
        <v>0</v>
      </c>
      <c r="U839" s="164">
        <f>IF(A28taxstdlife="n/a","n/a",IF(U$3&gt;(A28taxstdlife+$E839),((Input!$M$170+Input!$M$136)*$M$7)-SUM($M839:T839),((Input!$M$170+Input!$M$136)*$M$7)/A28taxstdlife))</f>
        <v>0</v>
      </c>
      <c r="V839" s="164">
        <f>IF(A28taxstdlife="n/a","n/a",IF(V$3&gt;(A28taxstdlife+$E839),((Input!$M$170+Input!$M$136)*$M$7)-SUM($M839:U839),((Input!$M$170+Input!$M$136)*$M$7)/A28taxstdlife))</f>
        <v>0</v>
      </c>
      <c r="W839" s="164">
        <f>IF(A28taxstdlife="n/a","n/a",IF(W$3&gt;(A28taxstdlife+$E839),((Input!$M$170+Input!$M$136)*$M$7)-SUM($M839:V839),((Input!$M$170+Input!$M$136)*$M$7)/A28taxstdlife))</f>
        <v>0</v>
      </c>
      <c r="X839" s="164">
        <f>IF(A28taxstdlife="n/a","n/a",IF(X$3&gt;(A28taxstdlife+$E839),((Input!$M$170+Input!$M$136)*$M$7)-SUM($M839:W839),((Input!$M$170+Input!$M$136)*$M$7)/A28taxstdlife))</f>
        <v>0</v>
      </c>
      <c r="Y839" s="164">
        <f>IF(A28taxstdlife="n/a","n/a",IF(Y$3&gt;(A28taxstdlife+$E839),((Input!$M$170+Input!$M$136)*$M$7)-SUM($M839:X839),((Input!$M$170+Input!$M$136)*$M$7)/A28taxstdlife))</f>
        <v>0</v>
      </c>
      <c r="Z839" s="164">
        <f>IF(A28taxstdlife="n/a","n/a",IF(Z$3&gt;(A28taxstdlife+$E839),((Input!$M$170+Input!$M$136)*$M$7)-SUM($M839:Y839),((Input!$M$170+Input!$M$136)*$M$7)/A28taxstdlife))</f>
        <v>0</v>
      </c>
      <c r="AA839" s="164">
        <f>IF(A28taxstdlife="n/a","n/a",IF(AA$3&gt;(A28taxstdlife+$E839),((Input!$M$170+Input!$M$136)*$M$7)-SUM($M839:Z839),((Input!$M$170+Input!$M$136)*$M$7)/A28taxstdlife))</f>
        <v>0</v>
      </c>
      <c r="AB839" s="164">
        <f>IF(A28taxstdlife="n/a","n/a",IF(AB$3&gt;(A28taxstdlife+$E839),((Input!$M$170+Input!$M$136)*$M$7)-SUM($M839:AA839),((Input!$M$170+Input!$M$136)*$M$7)/A28taxstdlife))</f>
        <v>0</v>
      </c>
      <c r="AC839" s="164">
        <f>IF(A28taxstdlife="n/a","n/a",IF(AC$3&gt;(A28taxstdlife+$E839),((Input!$M$170+Input!$M$136)*$M$7)-SUM($M839:AB839),((Input!$M$170+Input!$M$136)*$M$7)/A28taxstdlife))</f>
        <v>0</v>
      </c>
      <c r="AD839" s="164">
        <f>IF(A28taxstdlife="n/a","n/a",IF(AD$3&gt;(A28taxstdlife+$E839),((Input!$M$170+Input!$M$136)*$M$7)-SUM($M839:AC839),((Input!$M$170+Input!$M$136)*$M$7)/A28taxstdlife))</f>
        <v>0</v>
      </c>
      <c r="AE839" s="164">
        <f>IF(A28taxstdlife="n/a","n/a",IF(AE$3&gt;(A28taxstdlife+$E839),((Input!$M$170+Input!$M$136)*$M$7)-SUM($M839:AD839),((Input!$M$170+Input!$M$136)*$M$7)/A28taxstdlife))</f>
        <v>0</v>
      </c>
      <c r="AF839" s="164">
        <f>IF(A28taxstdlife="n/a","n/a",IF(AF$3&gt;(A28taxstdlife+$E839),((Input!$M$170+Input!$M$136)*$M$7)-SUM($M839:AE839),((Input!$M$170+Input!$M$136)*$M$7)/A28taxstdlife))</f>
        <v>0</v>
      </c>
      <c r="AG839" s="164">
        <f>IF(A28taxstdlife="n/a","n/a",IF(AG$3&gt;(A28taxstdlife+$E839),((Input!$M$170+Input!$M$136)*$M$7)-SUM($M839:AF839),((Input!$M$170+Input!$M$136)*$M$7)/A28taxstdlife))</f>
        <v>0</v>
      </c>
      <c r="AH839" s="164">
        <f>IF(A28taxstdlife="n/a","n/a",IF(AH$3&gt;(A28taxstdlife+$E839),((Input!$M$170+Input!$M$136)*$M$7)-SUM($M839:AG839),((Input!$M$170+Input!$M$136)*$M$7)/A28taxstdlife))</f>
        <v>0</v>
      </c>
      <c r="AI839" s="164">
        <f>IF(A28taxstdlife="n/a","n/a",IF(AI$3&gt;(A28taxstdlife+$E839),((Input!$M$170+Input!$M$136)*$M$7)-SUM($M839:AH839),((Input!$M$170+Input!$M$136)*$M$7)/A28taxstdlife))</f>
        <v>0</v>
      </c>
      <c r="AJ839" s="164">
        <f>IF(A28taxstdlife="n/a","n/a",IF(AJ$3&gt;(A28taxstdlife+$E839),((Input!$M$170+Input!$M$136)*$M$7)-SUM($M839:AI839),((Input!$M$170+Input!$M$136)*$M$7)/A28taxstdlife))</f>
        <v>0</v>
      </c>
      <c r="AK839" s="164">
        <f>IF(A28taxstdlife="n/a","n/a",IF(AK$3&gt;(A28taxstdlife+$E839),((Input!$M$170+Input!$M$136)*$M$7)-SUM($M839:AJ839),((Input!$M$170+Input!$M$136)*$M$7)/A28taxstdlife))</f>
        <v>0</v>
      </c>
      <c r="AL839" s="164">
        <f>IF(A28taxstdlife="n/a","n/a",IF(AL$3&gt;(A28taxstdlife+$E839),((Input!$M$170+Input!$M$136)*$M$7)-SUM($M839:AK839),((Input!$M$170+Input!$M$136)*$M$7)/A28taxstdlife))</f>
        <v>0</v>
      </c>
      <c r="AM839" s="164">
        <f>IF(A28taxstdlife="n/a","n/a",IF(AM$3&gt;(A28taxstdlife+$E839),((Input!$M$170+Input!$M$136)*$M$7)-SUM($M839:AL839),((Input!$M$170+Input!$M$136)*$M$7)/A28taxstdlife))</f>
        <v>0</v>
      </c>
      <c r="AN839" s="164">
        <f>IF(A28taxstdlife="n/a","n/a",IF(AN$3&gt;(A28taxstdlife+$E839),((Input!$M$170+Input!$M$136)*$M$7)-SUM($M839:AM839),((Input!$M$170+Input!$M$136)*$M$7)/A28taxstdlife))</f>
        <v>0</v>
      </c>
      <c r="AO839" s="164">
        <f>IF(A28taxstdlife="n/a","n/a",IF(AO$3&gt;(A28taxstdlife+$E839),((Input!$M$170+Input!$M$136)*$M$7)-SUM($M839:AN839),((Input!$M$170+Input!$M$136)*$M$7)/A28taxstdlife))</f>
        <v>0</v>
      </c>
      <c r="AP839" s="164">
        <f>IF(A28taxstdlife="n/a","n/a",IF(AP$3&gt;(A28taxstdlife+$E839),((Input!$M$170+Input!$M$136)*$M$7)-SUM($M839:AO839),((Input!$M$170+Input!$M$136)*$M$7)/A28taxstdlife))</f>
        <v>0</v>
      </c>
      <c r="AQ839" s="164">
        <f>IF(A28taxstdlife="n/a","n/a",IF(AQ$3&gt;(A28taxstdlife+$E839),((Input!$M$170+Input!$M$136)*$M$7)-SUM($M839:AP839),((Input!$M$170+Input!$M$136)*$M$7)/A28taxstdlife))</f>
        <v>0</v>
      </c>
      <c r="AR839" s="164">
        <f>IF(A28taxstdlife="n/a","n/a",IF(AR$3&gt;(A28taxstdlife+$E839),((Input!$M$170+Input!$M$136)*$M$7)-SUM($M839:AQ839),((Input!$M$170+Input!$M$136)*$M$7)/A28taxstdlife))</f>
        <v>0</v>
      </c>
      <c r="AS839" s="164">
        <f>IF(A28taxstdlife="n/a","n/a",IF(AS$3&gt;(A28taxstdlife+$E839),((Input!$M$170+Input!$M$136)*$M$7)-SUM($M839:AR839),((Input!$M$170+Input!$M$136)*$M$7)/A28taxstdlife))</f>
        <v>0</v>
      </c>
      <c r="AT839" s="164">
        <f>IF(A28taxstdlife="n/a","n/a",IF(AT$3&gt;(A28taxstdlife+$E839),((Input!$M$170+Input!$M$136)*$M$7)-SUM($M839:AS839),((Input!$M$170+Input!$M$136)*$M$7)/A28taxstdlife))</f>
        <v>0</v>
      </c>
      <c r="AU839" s="164">
        <f>IF(A28taxstdlife="n/a","n/a",IF(AU$3&gt;(A28taxstdlife+$E839),((Input!$M$170+Input!$M$136)*$M$7)-SUM($M839:AT839),((Input!$M$170+Input!$M$136)*$M$7)/A28taxstdlife))</f>
        <v>0</v>
      </c>
      <c r="AV839" s="164">
        <f>IF(A28taxstdlife="n/a","n/a",IF(AV$3&gt;(A28taxstdlife+$E839),((Input!$M$170+Input!$M$136)*$M$7)-SUM($M839:AU839),((Input!$M$170+Input!$M$136)*$M$7)/A28taxstdlife))</f>
        <v>0</v>
      </c>
      <c r="AW839" s="164">
        <f>IF(A28taxstdlife="n/a","n/a",IF(AW$3&gt;(A28taxstdlife+$E839),((Input!$M$170+Input!$M$136)*$M$7)-SUM($M839:AV839),((Input!$M$170+Input!$M$136)*$M$7)/A28taxstdlife))</f>
        <v>0</v>
      </c>
      <c r="AX839" s="164">
        <f>IF(A28taxstdlife="n/a","n/a",IF(AX$3&gt;(A28taxstdlife+$E839),((Input!$M$170+Input!$M$136)*$M$7)-SUM($M839:AW839),((Input!$M$170+Input!$M$136)*$M$7)/A28taxstdlife))</f>
        <v>0</v>
      </c>
      <c r="AY839" s="164">
        <f>IF(A28taxstdlife="n/a","n/a",IF(AY$3&gt;(A28taxstdlife+$E839),((Input!$M$170+Input!$M$136)*$M$7)-SUM($M839:AX839),((Input!$M$170+Input!$M$136)*$M$7)/A28taxstdlife))</f>
        <v>0</v>
      </c>
      <c r="AZ839" s="164">
        <f>IF(A28taxstdlife="n/a","n/a",IF(AZ$3&gt;(A28taxstdlife+$E839),((Input!$M$170+Input!$M$136)*$M$7)-SUM($M839:AY839),((Input!$M$170+Input!$M$136)*$M$7)/A28taxstdlife))</f>
        <v>0</v>
      </c>
      <c r="BA839" s="164">
        <f>IF(A28taxstdlife="n/a","n/a",IF(BA$3&gt;(A28taxstdlife+$E839),((Input!$M$170+Input!$M$136)*$M$7)-SUM($M839:AZ839),((Input!$M$170+Input!$M$136)*$M$7)/A28taxstdlife))</f>
        <v>0</v>
      </c>
      <c r="BB839" s="164">
        <f>IF(A28taxstdlife="n/a","n/a",IF(BB$3&gt;(A28taxstdlife+$E839),((Input!$M$170+Input!$M$136)*$M$7)-SUM($M839:BA839),((Input!$M$170+Input!$M$136)*$M$7)/A28taxstdlife))</f>
        <v>0</v>
      </c>
      <c r="BC839" s="164">
        <f>IF(A28taxstdlife="n/a","n/a",IF(BC$3&gt;(A28taxstdlife+$E839),((Input!$M$170+Input!$M$136)*$M$7)-SUM($M839:BB839),((Input!$M$170+Input!$M$136)*$M$7)/A28taxstdlife))</f>
        <v>0</v>
      </c>
      <c r="BD839" s="164">
        <f>IF(A28taxstdlife="n/a","n/a",IF(BD$3&gt;(A28taxstdlife+$E839),((Input!$M$170+Input!$M$136)*$M$7)-SUM($M839:BC839),((Input!$M$170+Input!$M$136)*$M$7)/A28taxstdlife))</f>
        <v>0</v>
      </c>
      <c r="BE839" s="164">
        <f>IF(A28taxstdlife="n/a","n/a",IF(BE$3&gt;(A28taxstdlife+$E839),((Input!$M$170+Input!$M$136)*$M$7)-SUM($M839:BD839),((Input!$M$170+Input!$M$136)*$M$7)/A28taxstdlife))</f>
        <v>0</v>
      </c>
      <c r="BF839" s="164">
        <f>IF(A28taxstdlife="n/a","n/a",IF(BF$3&gt;(A28taxstdlife+$E839),((Input!$M$170+Input!$M$136)*$M$7)-SUM($M839:BE839),((Input!$M$170+Input!$M$136)*$M$7)/A28taxstdlife))</f>
        <v>0</v>
      </c>
      <c r="BG839" s="164">
        <f>IF(A28taxstdlife="n/a","n/a",IF(BG$3&gt;(A28taxstdlife+$E839),((Input!$M$170+Input!$M$136)*$M$7)-SUM($M839:BF839),((Input!$M$170+Input!$M$136)*$M$7)/A28taxstdlife))</f>
        <v>0</v>
      </c>
      <c r="BH839" s="164">
        <f>IF(A28taxstdlife="n/a","n/a",IF(BH$3&gt;(A28taxstdlife+$E839),((Input!$M$170+Input!$M$136)*$M$7)-SUM($M839:BG839),((Input!$M$170+Input!$M$136)*$M$7)/A28taxstdlife))</f>
        <v>0</v>
      </c>
      <c r="BI839" s="164">
        <f>IF(A28taxstdlife="n/a","n/a",IF(BI$3&gt;(A28taxstdlife+$E839),((Input!$M$170+Input!$M$136)*$M$7)-SUM($M839:BH839),((Input!$M$170+Input!$M$136)*$M$7)/A28taxstdlife))</f>
        <v>0</v>
      </c>
      <c r="BJ839" s="18"/>
      <c r="BK839" s="18"/>
      <c r="BL839"/>
      <c r="BM839"/>
      <c r="BN839"/>
      <c r="BO839"/>
      <c r="BP839"/>
      <c r="BQ839"/>
      <c r="BR839"/>
      <c r="BS839"/>
      <c r="BT839"/>
      <c r="BU839"/>
      <c r="BV839"/>
      <c r="BW839"/>
      <c r="BX839"/>
      <c r="BY839"/>
      <c r="BZ839"/>
      <c r="CA839"/>
      <c r="CB839"/>
      <c r="CC839"/>
      <c r="CD839"/>
      <c r="CE839"/>
      <c r="CF839"/>
      <c r="CG839"/>
      <c r="CH839"/>
      <c r="CI839"/>
      <c r="CJ839"/>
      <c r="CK839"/>
      <c r="CL839"/>
      <c r="CM839"/>
      <c r="CN839"/>
      <c r="CO839"/>
      <c r="CP839"/>
      <c r="CQ839"/>
      <c r="CR839"/>
      <c r="CS839"/>
      <c r="CT839"/>
      <c r="CU839"/>
      <c r="CV839"/>
      <c r="CW839"/>
      <c r="CX839"/>
      <c r="CY839"/>
      <c r="CZ839"/>
      <c r="DA839"/>
      <c r="DB839"/>
      <c r="DC839"/>
      <c r="DD839"/>
      <c r="DE839"/>
      <c r="DF839"/>
      <c r="DG839"/>
      <c r="DH839"/>
      <c r="DI839"/>
      <c r="DJ839"/>
      <c r="DK839"/>
      <c r="DL839"/>
      <c r="DM839"/>
      <c r="DN839"/>
      <c r="DO839"/>
      <c r="DP839"/>
      <c r="DQ839"/>
      <c r="DR839"/>
      <c r="DS839"/>
      <c r="DT839"/>
      <c r="DU839"/>
      <c r="DV839"/>
      <c r="DW839"/>
      <c r="DX839"/>
      <c r="DY839"/>
      <c r="DZ839"/>
      <c r="EA839"/>
      <c r="EB839"/>
      <c r="EC839"/>
      <c r="ED839"/>
      <c r="EE839"/>
      <c r="EF839"/>
      <c r="EG839"/>
      <c r="EH839"/>
      <c r="EI839"/>
      <c r="EJ839"/>
      <c r="EK839"/>
      <c r="EL839"/>
      <c r="EM839"/>
      <c r="EN839"/>
      <c r="EO839"/>
      <c r="EP839"/>
      <c r="EQ839"/>
      <c r="ER839"/>
      <c r="ES839"/>
      <c r="ET839"/>
      <c r="EU839"/>
      <c r="EV839"/>
      <c r="EW839"/>
      <c r="EX839"/>
      <c r="EY839"/>
      <c r="EZ839"/>
      <c r="FA839"/>
      <c r="FB839"/>
      <c r="FC839"/>
      <c r="FD839"/>
      <c r="FE839"/>
      <c r="FF839"/>
      <c r="FG839"/>
      <c r="FH839"/>
      <c r="FI839"/>
      <c r="FJ839"/>
      <c r="FK839"/>
      <c r="FL839"/>
      <c r="FM839"/>
      <c r="FN839"/>
      <c r="FO839"/>
      <c r="FP839"/>
      <c r="FQ839"/>
      <c r="FR839"/>
      <c r="FS839"/>
      <c r="FT839"/>
      <c r="FU839"/>
      <c r="FV839"/>
      <c r="FW839"/>
      <c r="FX839"/>
      <c r="FY839"/>
      <c r="FZ839"/>
      <c r="GA839"/>
      <c r="GB839"/>
      <c r="GC839"/>
      <c r="GD839"/>
      <c r="GE839"/>
      <c r="GF839"/>
      <c r="GG839"/>
      <c r="GH839"/>
      <c r="GI839"/>
      <c r="GJ839"/>
      <c r="GK839"/>
      <c r="GL839"/>
      <c r="GM839"/>
      <c r="GN839"/>
      <c r="GO839"/>
      <c r="GP839"/>
      <c r="GQ839"/>
      <c r="GR839"/>
      <c r="GS839"/>
      <c r="GT839"/>
      <c r="GU839"/>
      <c r="GV839"/>
      <c r="GW839"/>
      <c r="GX839"/>
      <c r="GY839"/>
      <c r="GZ839"/>
      <c r="HA839"/>
      <c r="HB839"/>
      <c r="HC839"/>
      <c r="HD839"/>
      <c r="HE839"/>
      <c r="HF839"/>
      <c r="HG839"/>
      <c r="HH839"/>
      <c r="HI839"/>
      <c r="HJ839"/>
      <c r="HK839"/>
      <c r="HL839"/>
      <c r="HM839"/>
      <c r="HN839"/>
      <c r="HO839"/>
      <c r="HP839"/>
      <c r="HQ839"/>
      <c r="HR839"/>
      <c r="HS839"/>
      <c r="HT839"/>
      <c r="HU839"/>
      <c r="HV839"/>
      <c r="HW839"/>
      <c r="HX839"/>
      <c r="HY839"/>
      <c r="HZ839"/>
      <c r="IA839"/>
      <c r="IB839"/>
      <c r="IC839"/>
      <c r="ID839"/>
      <c r="IE839"/>
      <c r="IF839"/>
      <c r="IG839"/>
      <c r="IH839"/>
      <c r="II839"/>
      <c r="IJ839"/>
      <c r="IK839"/>
      <c r="IL839"/>
      <c r="IM839"/>
      <c r="IN839"/>
      <c r="IO839"/>
      <c r="IP839"/>
      <c r="IQ839"/>
      <c r="IR839"/>
      <c r="IS839"/>
      <c r="IT839"/>
      <c r="IU839"/>
      <c r="IV839"/>
    </row>
    <row r="840" spans="1:256" s="5" customFormat="1" hidden="1" outlineLevel="2" x14ac:dyDescent="0.2">
      <c r="A840" s="18"/>
      <c r="B840" s="18"/>
      <c r="C840" s="36"/>
      <c r="D840" s="485"/>
      <c r="E840" s="283">
        <v>8</v>
      </c>
      <c r="F840" s="38"/>
      <c r="G840" s="306"/>
      <c r="H840" s="308"/>
      <c r="I840" s="308"/>
      <c r="J840" s="308"/>
      <c r="K840" s="308"/>
      <c r="L840" s="308"/>
      <c r="M840" s="308"/>
      <c r="N840" s="307"/>
      <c r="O840" s="164">
        <f>IF(A28taxstdlife="n/a","n/a",IF(O$3&gt;(A28taxstdlife+$E840),((Input!$N$170+Input!$N$136)*$N$7)-SUM($N840:N840),((Input!$N$170+Input!$N$136)*$N$7)/A28taxstdlife))</f>
        <v>0</v>
      </c>
      <c r="P840" s="164">
        <f>IF(A28taxstdlife="n/a","n/a",IF(P$3&gt;(A28taxstdlife+$E840),((Input!$N$170+Input!$N$136)*$N$7)-SUM($N840:O840),((Input!$N$170+Input!$N$136)*$N$7)/A28taxstdlife))</f>
        <v>0</v>
      </c>
      <c r="Q840" s="164">
        <f>IF(A28taxstdlife="n/a","n/a",IF(Q$3&gt;(A28taxstdlife+$E840),((Input!$N$170+Input!$N$136)*$N$7)-SUM($N840:P840),((Input!$N$170+Input!$N$136)*$N$7)/A28taxstdlife))</f>
        <v>0</v>
      </c>
      <c r="R840" s="164">
        <f>IF(A28taxstdlife="n/a","n/a",IF(R$3&gt;(A28taxstdlife+$E840),((Input!$N$170+Input!$N$136)*$N$7)-SUM($N840:Q840),((Input!$N$170+Input!$N$136)*$N$7)/A28taxstdlife))</f>
        <v>0</v>
      </c>
      <c r="S840" s="164">
        <f>IF(A28taxstdlife="n/a","n/a",IF(S$3&gt;(A28taxstdlife+$E840),((Input!$N$170+Input!$N$136)*$N$7)-SUM($N840:R840),((Input!$N$170+Input!$N$136)*$N$7)/A28taxstdlife))</f>
        <v>0</v>
      </c>
      <c r="T840" s="164">
        <f>IF(A28taxstdlife="n/a","n/a",IF(T$3&gt;(A28taxstdlife+$E840),((Input!$N$170+Input!$N$136)*$N$7)-SUM($N840:S840),((Input!$N$170+Input!$N$136)*$N$7)/A28taxstdlife))</f>
        <v>0</v>
      </c>
      <c r="U840" s="164">
        <f>IF(A28taxstdlife="n/a","n/a",IF(U$3&gt;(A28taxstdlife+$E840),((Input!$N$170+Input!$N$136)*$N$7)-SUM($N840:T840),((Input!$N$170+Input!$N$136)*$N$7)/A28taxstdlife))</f>
        <v>0</v>
      </c>
      <c r="V840" s="164">
        <f>IF(A28taxstdlife="n/a","n/a",IF(V$3&gt;(A28taxstdlife+$E840),((Input!$N$170+Input!$N$136)*$N$7)-SUM($N840:U840),((Input!$N$170+Input!$N$136)*$N$7)/A28taxstdlife))</f>
        <v>0</v>
      </c>
      <c r="W840" s="164">
        <f>IF(A28taxstdlife="n/a","n/a",IF(W$3&gt;(A28taxstdlife+$E840),((Input!$N$170+Input!$N$136)*$N$7)-SUM($N840:V840),((Input!$N$170+Input!$N$136)*$N$7)/A28taxstdlife))</f>
        <v>0</v>
      </c>
      <c r="X840" s="164">
        <f>IF(A28taxstdlife="n/a","n/a",IF(X$3&gt;(A28taxstdlife+$E840),((Input!$N$170+Input!$N$136)*$N$7)-SUM($N840:W840),((Input!$N$170+Input!$N$136)*$N$7)/A28taxstdlife))</f>
        <v>0</v>
      </c>
      <c r="Y840" s="164">
        <f>IF(A28taxstdlife="n/a","n/a",IF(Y$3&gt;(A28taxstdlife+$E840),((Input!$N$170+Input!$N$136)*$N$7)-SUM($N840:X840),((Input!$N$170+Input!$N$136)*$N$7)/A28taxstdlife))</f>
        <v>0</v>
      </c>
      <c r="Z840" s="164">
        <f>IF(A28taxstdlife="n/a","n/a",IF(Z$3&gt;(A28taxstdlife+$E840),((Input!$N$170+Input!$N$136)*$N$7)-SUM($N840:Y840),((Input!$N$170+Input!$N$136)*$N$7)/A28taxstdlife))</f>
        <v>0</v>
      </c>
      <c r="AA840" s="164">
        <f>IF(A28taxstdlife="n/a","n/a",IF(AA$3&gt;(A28taxstdlife+$E840),((Input!$N$170+Input!$N$136)*$N$7)-SUM($N840:Z840),((Input!$N$170+Input!$N$136)*$N$7)/A28taxstdlife))</f>
        <v>0</v>
      </c>
      <c r="AB840" s="164">
        <f>IF(A28taxstdlife="n/a","n/a",IF(AB$3&gt;(A28taxstdlife+$E840),((Input!$N$170+Input!$N$136)*$N$7)-SUM($N840:AA840),((Input!$N$170+Input!$N$136)*$N$7)/A28taxstdlife))</f>
        <v>0</v>
      </c>
      <c r="AC840" s="164">
        <f>IF(A28taxstdlife="n/a","n/a",IF(AC$3&gt;(A28taxstdlife+$E840),((Input!$N$170+Input!$N$136)*$N$7)-SUM($N840:AB840),((Input!$N$170+Input!$N$136)*$N$7)/A28taxstdlife))</f>
        <v>0</v>
      </c>
      <c r="AD840" s="164">
        <f>IF(A28taxstdlife="n/a","n/a",IF(AD$3&gt;(A28taxstdlife+$E840),((Input!$N$170+Input!$N$136)*$N$7)-SUM($N840:AC840),((Input!$N$170+Input!$N$136)*$N$7)/A28taxstdlife))</f>
        <v>0</v>
      </c>
      <c r="AE840" s="164">
        <f>IF(A28taxstdlife="n/a","n/a",IF(AE$3&gt;(A28taxstdlife+$E840),((Input!$N$170+Input!$N$136)*$N$7)-SUM($N840:AD840),((Input!$N$170+Input!$N$136)*$N$7)/A28taxstdlife))</f>
        <v>0</v>
      </c>
      <c r="AF840" s="164">
        <f>IF(A28taxstdlife="n/a","n/a",IF(AF$3&gt;(A28taxstdlife+$E840),((Input!$N$170+Input!$N$136)*$N$7)-SUM($N840:AE840),((Input!$N$170+Input!$N$136)*$N$7)/A28taxstdlife))</f>
        <v>0</v>
      </c>
      <c r="AG840" s="164">
        <f>IF(A28taxstdlife="n/a","n/a",IF(AG$3&gt;(A28taxstdlife+$E840),((Input!$N$170+Input!$N$136)*$N$7)-SUM($N840:AF840),((Input!$N$170+Input!$N$136)*$N$7)/A28taxstdlife))</f>
        <v>0</v>
      </c>
      <c r="AH840" s="164">
        <f>IF(A28taxstdlife="n/a","n/a",IF(AH$3&gt;(A28taxstdlife+$E840),((Input!$N$170+Input!$N$136)*$N$7)-SUM($N840:AG840),((Input!$N$170+Input!$N$136)*$N$7)/A28taxstdlife))</f>
        <v>0</v>
      </c>
      <c r="AI840" s="164">
        <f>IF(A28taxstdlife="n/a","n/a",IF(AI$3&gt;(A28taxstdlife+$E840),((Input!$N$170+Input!$N$136)*$N$7)-SUM($N840:AH840),((Input!$N$170+Input!$N$136)*$N$7)/A28taxstdlife))</f>
        <v>0</v>
      </c>
      <c r="AJ840" s="164">
        <f>IF(A28taxstdlife="n/a","n/a",IF(AJ$3&gt;(A28taxstdlife+$E840),((Input!$N$170+Input!$N$136)*$N$7)-SUM($N840:AI840),((Input!$N$170+Input!$N$136)*$N$7)/A28taxstdlife))</f>
        <v>0</v>
      </c>
      <c r="AK840" s="164">
        <f>IF(A28taxstdlife="n/a","n/a",IF(AK$3&gt;(A28taxstdlife+$E840),((Input!$N$170+Input!$N$136)*$N$7)-SUM($N840:AJ840),((Input!$N$170+Input!$N$136)*$N$7)/A28taxstdlife))</f>
        <v>0</v>
      </c>
      <c r="AL840" s="164">
        <f>IF(A28taxstdlife="n/a","n/a",IF(AL$3&gt;(A28taxstdlife+$E840),((Input!$N$170+Input!$N$136)*$N$7)-SUM($N840:AK840),((Input!$N$170+Input!$N$136)*$N$7)/A28taxstdlife))</f>
        <v>0</v>
      </c>
      <c r="AM840" s="164">
        <f>IF(A28taxstdlife="n/a","n/a",IF(AM$3&gt;(A28taxstdlife+$E840),((Input!$N$170+Input!$N$136)*$N$7)-SUM($N840:AL840),((Input!$N$170+Input!$N$136)*$N$7)/A28taxstdlife))</f>
        <v>0</v>
      </c>
      <c r="AN840" s="164">
        <f>IF(A28taxstdlife="n/a","n/a",IF(AN$3&gt;(A28taxstdlife+$E840),((Input!$N$170+Input!$N$136)*$N$7)-SUM($N840:AM840),((Input!$N$170+Input!$N$136)*$N$7)/A28taxstdlife))</f>
        <v>0</v>
      </c>
      <c r="AO840" s="164">
        <f>IF(A28taxstdlife="n/a","n/a",IF(AO$3&gt;(A28taxstdlife+$E840),((Input!$N$170+Input!$N$136)*$N$7)-SUM($N840:AN840),((Input!$N$170+Input!$N$136)*$N$7)/A28taxstdlife))</f>
        <v>0</v>
      </c>
      <c r="AP840" s="164">
        <f>IF(A28taxstdlife="n/a","n/a",IF(AP$3&gt;(A28taxstdlife+$E840),((Input!$N$170+Input!$N$136)*$N$7)-SUM($N840:AO840),((Input!$N$170+Input!$N$136)*$N$7)/A28taxstdlife))</f>
        <v>0</v>
      </c>
      <c r="AQ840" s="164">
        <f>IF(A28taxstdlife="n/a","n/a",IF(AQ$3&gt;(A28taxstdlife+$E840),((Input!$N$170+Input!$N$136)*$N$7)-SUM($N840:AP840),((Input!$N$170+Input!$N$136)*$N$7)/A28taxstdlife))</f>
        <v>0</v>
      </c>
      <c r="AR840" s="164">
        <f>IF(A28taxstdlife="n/a","n/a",IF(AR$3&gt;(A28taxstdlife+$E840),((Input!$N$170+Input!$N$136)*$N$7)-SUM($N840:AQ840),((Input!$N$170+Input!$N$136)*$N$7)/A28taxstdlife))</f>
        <v>0</v>
      </c>
      <c r="AS840" s="164">
        <f>IF(A28taxstdlife="n/a","n/a",IF(AS$3&gt;(A28taxstdlife+$E840),((Input!$N$170+Input!$N$136)*$N$7)-SUM($N840:AR840),((Input!$N$170+Input!$N$136)*$N$7)/A28taxstdlife))</f>
        <v>0</v>
      </c>
      <c r="AT840" s="164">
        <f>IF(A28taxstdlife="n/a","n/a",IF(AT$3&gt;(A28taxstdlife+$E840),((Input!$N$170+Input!$N$136)*$N$7)-SUM($N840:AS840),((Input!$N$170+Input!$N$136)*$N$7)/A28taxstdlife))</f>
        <v>0</v>
      </c>
      <c r="AU840" s="164">
        <f>IF(A28taxstdlife="n/a","n/a",IF(AU$3&gt;(A28taxstdlife+$E840),((Input!$N$170+Input!$N$136)*$N$7)-SUM($N840:AT840),((Input!$N$170+Input!$N$136)*$N$7)/A28taxstdlife))</f>
        <v>0</v>
      </c>
      <c r="AV840" s="164">
        <f>IF(A28taxstdlife="n/a","n/a",IF(AV$3&gt;(A28taxstdlife+$E840),((Input!$N$170+Input!$N$136)*$N$7)-SUM($N840:AU840),((Input!$N$170+Input!$N$136)*$N$7)/A28taxstdlife))</f>
        <v>0</v>
      </c>
      <c r="AW840" s="164">
        <f>IF(A28taxstdlife="n/a","n/a",IF(AW$3&gt;(A28taxstdlife+$E840),((Input!$N$170+Input!$N$136)*$N$7)-SUM($N840:AV840),((Input!$N$170+Input!$N$136)*$N$7)/A28taxstdlife))</f>
        <v>0</v>
      </c>
      <c r="AX840" s="164">
        <f>IF(A28taxstdlife="n/a","n/a",IF(AX$3&gt;(A28taxstdlife+$E840),((Input!$N$170+Input!$N$136)*$N$7)-SUM($N840:AW840),((Input!$N$170+Input!$N$136)*$N$7)/A28taxstdlife))</f>
        <v>0</v>
      </c>
      <c r="AY840" s="164">
        <f>IF(A28taxstdlife="n/a","n/a",IF(AY$3&gt;(A28taxstdlife+$E840),((Input!$N$170+Input!$N$136)*$N$7)-SUM($N840:AX840),((Input!$N$170+Input!$N$136)*$N$7)/A28taxstdlife))</f>
        <v>0</v>
      </c>
      <c r="AZ840" s="164">
        <f>IF(A28taxstdlife="n/a","n/a",IF(AZ$3&gt;(A28taxstdlife+$E840),((Input!$N$170+Input!$N$136)*$N$7)-SUM($N840:AY840),((Input!$N$170+Input!$N$136)*$N$7)/A28taxstdlife))</f>
        <v>0</v>
      </c>
      <c r="BA840" s="164">
        <f>IF(A28taxstdlife="n/a","n/a",IF(BA$3&gt;(A28taxstdlife+$E840),((Input!$N$170+Input!$N$136)*$N$7)-SUM($N840:AZ840),((Input!$N$170+Input!$N$136)*$N$7)/A28taxstdlife))</f>
        <v>0</v>
      </c>
      <c r="BB840" s="164">
        <f>IF(A28taxstdlife="n/a","n/a",IF(BB$3&gt;(A28taxstdlife+$E840),((Input!$N$170+Input!$N$136)*$N$7)-SUM($N840:BA840),((Input!$N$170+Input!$N$136)*$N$7)/A28taxstdlife))</f>
        <v>0</v>
      </c>
      <c r="BC840" s="164">
        <f>IF(A28taxstdlife="n/a","n/a",IF(BC$3&gt;(A28taxstdlife+$E840),((Input!$N$170+Input!$N$136)*$N$7)-SUM($N840:BB840),((Input!$N$170+Input!$N$136)*$N$7)/A28taxstdlife))</f>
        <v>0</v>
      </c>
      <c r="BD840" s="164">
        <f>IF(A28taxstdlife="n/a","n/a",IF(BD$3&gt;(A28taxstdlife+$E840),((Input!$N$170+Input!$N$136)*$N$7)-SUM($N840:BC840),((Input!$N$170+Input!$N$136)*$N$7)/A28taxstdlife))</f>
        <v>0</v>
      </c>
      <c r="BE840" s="164">
        <f>IF(A28taxstdlife="n/a","n/a",IF(BE$3&gt;(A28taxstdlife+$E840),((Input!$N$170+Input!$N$136)*$N$7)-SUM($N840:BD840),((Input!$N$170+Input!$N$136)*$N$7)/A28taxstdlife))</f>
        <v>0</v>
      </c>
      <c r="BF840" s="164">
        <f>IF(A28taxstdlife="n/a","n/a",IF(BF$3&gt;(A28taxstdlife+$E840),((Input!$N$170+Input!$N$136)*$N$7)-SUM($N840:BE840),((Input!$N$170+Input!$N$136)*$N$7)/A28taxstdlife))</f>
        <v>0</v>
      </c>
      <c r="BG840" s="164">
        <f>IF(A28taxstdlife="n/a","n/a",IF(BG$3&gt;(A28taxstdlife+$E840),((Input!$N$170+Input!$N$136)*$N$7)-SUM($N840:BF840),((Input!$N$170+Input!$N$136)*$N$7)/A28taxstdlife))</f>
        <v>0</v>
      </c>
      <c r="BH840" s="164">
        <f>IF(A28taxstdlife="n/a","n/a",IF(BH$3&gt;(A28taxstdlife+$E840),((Input!$N$170+Input!$N$136)*$N$7)-SUM($N840:BG840),((Input!$N$170+Input!$N$136)*$N$7)/A28taxstdlife))</f>
        <v>0</v>
      </c>
      <c r="BI840" s="164">
        <f>IF(A28taxstdlife="n/a","n/a",IF(BI$3&gt;(A28taxstdlife+$E840),((Input!$N$170+Input!$N$136)*$N$7)-SUM($N840:BH840),((Input!$N$170+Input!$N$136)*$N$7)/A28taxstdlife))</f>
        <v>0</v>
      </c>
      <c r="BJ840" s="18"/>
      <c r="BK840" s="18"/>
      <c r="BL840"/>
      <c r="BM840"/>
      <c r="BN840"/>
      <c r="BO840"/>
      <c r="BP840"/>
      <c r="BQ840"/>
      <c r="BR840"/>
      <c r="BS840"/>
      <c r="BT840"/>
      <c r="BU840"/>
      <c r="BV840"/>
      <c r="BW840"/>
      <c r="BX840"/>
      <c r="BY840"/>
      <c r="BZ840"/>
      <c r="CA840"/>
      <c r="CB840"/>
      <c r="CC840"/>
      <c r="CD840"/>
      <c r="CE840"/>
      <c r="CF840"/>
      <c r="CG840"/>
      <c r="CH840"/>
      <c r="CI840"/>
      <c r="CJ840"/>
      <c r="CK840"/>
      <c r="CL840"/>
      <c r="CM840"/>
      <c r="CN840"/>
      <c r="CO840"/>
      <c r="CP840"/>
      <c r="CQ840"/>
      <c r="CR840"/>
      <c r="CS840"/>
      <c r="CT840"/>
      <c r="CU840"/>
      <c r="CV840"/>
      <c r="CW840"/>
      <c r="CX840"/>
      <c r="CY840"/>
      <c r="CZ840"/>
      <c r="DA840"/>
      <c r="DB840"/>
      <c r="DC840"/>
      <c r="DD840"/>
      <c r="DE840"/>
      <c r="DF840"/>
      <c r="DG840"/>
      <c r="DH840"/>
      <c r="DI840"/>
      <c r="DJ840"/>
      <c r="DK840"/>
      <c r="DL840"/>
      <c r="DM840"/>
      <c r="DN840"/>
      <c r="DO840"/>
      <c r="DP840"/>
      <c r="DQ840"/>
      <c r="DR840"/>
      <c r="DS840"/>
      <c r="DT840"/>
      <c r="DU840"/>
      <c r="DV840"/>
      <c r="DW840"/>
      <c r="DX840"/>
      <c r="DY840"/>
      <c r="DZ840"/>
      <c r="EA840"/>
      <c r="EB840"/>
      <c r="EC840"/>
      <c r="ED840"/>
      <c r="EE840"/>
      <c r="EF840"/>
      <c r="EG840"/>
      <c r="EH840"/>
      <c r="EI840"/>
      <c r="EJ840"/>
      <c r="EK840"/>
      <c r="EL840"/>
      <c r="EM840"/>
      <c r="EN840"/>
      <c r="EO840"/>
      <c r="EP840"/>
      <c r="EQ840"/>
      <c r="ER840"/>
      <c r="ES840"/>
      <c r="ET840"/>
      <c r="EU840"/>
      <c r="EV840"/>
      <c r="EW840"/>
      <c r="EX840"/>
      <c r="EY840"/>
      <c r="EZ840"/>
      <c r="FA840"/>
      <c r="FB840"/>
      <c r="FC840"/>
      <c r="FD840"/>
      <c r="FE840"/>
      <c r="FF840"/>
      <c r="FG840"/>
      <c r="FH840"/>
      <c r="FI840"/>
      <c r="FJ840"/>
      <c r="FK840"/>
      <c r="FL840"/>
      <c r="FM840"/>
      <c r="FN840"/>
      <c r="FO840"/>
      <c r="FP840"/>
      <c r="FQ840"/>
      <c r="FR840"/>
      <c r="FS840"/>
      <c r="FT840"/>
      <c r="FU840"/>
      <c r="FV840"/>
      <c r="FW840"/>
      <c r="FX840"/>
      <c r="FY840"/>
      <c r="FZ840"/>
      <c r="GA840"/>
      <c r="GB840"/>
      <c r="GC840"/>
      <c r="GD840"/>
      <c r="GE840"/>
      <c r="GF840"/>
      <c r="GG840"/>
      <c r="GH840"/>
      <c r="GI840"/>
      <c r="GJ840"/>
      <c r="GK840"/>
      <c r="GL840"/>
      <c r="GM840"/>
      <c r="GN840"/>
      <c r="GO840"/>
      <c r="GP840"/>
      <c r="GQ840"/>
      <c r="GR840"/>
      <c r="GS840"/>
      <c r="GT840"/>
      <c r="GU840"/>
      <c r="GV840"/>
      <c r="GW840"/>
      <c r="GX840"/>
      <c r="GY840"/>
      <c r="GZ840"/>
      <c r="HA840"/>
      <c r="HB840"/>
      <c r="HC840"/>
      <c r="HD840"/>
      <c r="HE840"/>
      <c r="HF840"/>
      <c r="HG840"/>
      <c r="HH840"/>
      <c r="HI840"/>
      <c r="HJ840"/>
      <c r="HK840"/>
      <c r="HL840"/>
      <c r="HM840"/>
      <c r="HN840"/>
      <c r="HO840"/>
      <c r="HP840"/>
      <c r="HQ840"/>
      <c r="HR840"/>
      <c r="HS840"/>
      <c r="HT840"/>
      <c r="HU840"/>
      <c r="HV840"/>
      <c r="HW840"/>
      <c r="HX840"/>
      <c r="HY840"/>
      <c r="HZ840"/>
      <c r="IA840"/>
      <c r="IB840"/>
      <c r="IC840"/>
      <c r="ID840"/>
      <c r="IE840"/>
      <c r="IF840"/>
      <c r="IG840"/>
      <c r="IH840"/>
      <c r="II840"/>
      <c r="IJ840"/>
      <c r="IK840"/>
      <c r="IL840"/>
      <c r="IM840"/>
      <c r="IN840"/>
      <c r="IO840"/>
      <c r="IP840"/>
      <c r="IQ840"/>
      <c r="IR840"/>
      <c r="IS840"/>
      <c r="IT840"/>
      <c r="IU840"/>
      <c r="IV840"/>
    </row>
    <row r="841" spans="1:256" s="5" customFormat="1" hidden="1" outlineLevel="2" x14ac:dyDescent="0.2">
      <c r="A841" s="18"/>
      <c r="B841" s="18"/>
      <c r="C841" s="36"/>
      <c r="D841" s="485"/>
      <c r="E841" s="283">
        <v>9</v>
      </c>
      <c r="F841" s="38"/>
      <c r="G841" s="306"/>
      <c r="H841" s="308"/>
      <c r="I841" s="308"/>
      <c r="J841" s="308"/>
      <c r="K841" s="308"/>
      <c r="L841" s="308"/>
      <c r="M841" s="308"/>
      <c r="N841" s="308"/>
      <c r="O841" s="307"/>
      <c r="P841" s="164">
        <f>IF(A28taxstdlife="n/a","n/a",IF(P$3&gt;(A28taxstdlife+$E841),((Input!$O$170+Input!$O$136)*$O$7)-SUM($O841:O841),((Input!$O$170+Input!$O$136)*$O$7)/A28taxstdlife))</f>
        <v>0</v>
      </c>
      <c r="Q841" s="164">
        <f>IF(A28taxstdlife="n/a","n/a",IF(Q$3&gt;(A28taxstdlife+$E841),((Input!$O$170+Input!$O$136)*$O$7)-SUM($O841:P841),((Input!$O$170+Input!$O$136)*$O$7)/A28taxstdlife))</f>
        <v>0</v>
      </c>
      <c r="R841" s="164">
        <f>IF(A28taxstdlife="n/a","n/a",IF(R$3&gt;(A28taxstdlife+$E841),((Input!$O$170+Input!$O$136)*$O$7)-SUM($O841:Q841),((Input!$O$170+Input!$O$136)*$O$7)/A28taxstdlife))</f>
        <v>0</v>
      </c>
      <c r="S841" s="164">
        <f>IF(A28taxstdlife="n/a","n/a",IF(S$3&gt;(A28taxstdlife+$E841),((Input!$O$170+Input!$O$136)*$O$7)-SUM($O841:R841),((Input!$O$170+Input!$O$136)*$O$7)/A28taxstdlife))</f>
        <v>0</v>
      </c>
      <c r="T841" s="164">
        <f>IF(A28taxstdlife="n/a","n/a",IF(T$3&gt;(A28taxstdlife+$E841),((Input!$O$170+Input!$O$136)*$O$7)-SUM($O841:S841),((Input!$O$170+Input!$O$136)*$O$7)/A28taxstdlife))</f>
        <v>0</v>
      </c>
      <c r="U841" s="164">
        <f>IF(A28taxstdlife="n/a","n/a",IF(U$3&gt;(A28taxstdlife+$E841),((Input!$O$170+Input!$O$136)*$O$7)-SUM($O841:T841),((Input!$O$170+Input!$O$136)*$O$7)/A28taxstdlife))</f>
        <v>0</v>
      </c>
      <c r="V841" s="164">
        <f>IF(A28taxstdlife="n/a","n/a",IF(V$3&gt;(A28taxstdlife+$E841),((Input!$O$170+Input!$O$136)*$O$7)-SUM($O841:U841),((Input!$O$170+Input!$O$136)*$O$7)/A28taxstdlife))</f>
        <v>0</v>
      </c>
      <c r="W841" s="164">
        <f>IF(A28taxstdlife="n/a","n/a",IF(W$3&gt;(A28taxstdlife+$E841),((Input!$O$170+Input!$O$136)*$O$7)-SUM($O841:V841),((Input!$O$170+Input!$O$136)*$O$7)/A28taxstdlife))</f>
        <v>0</v>
      </c>
      <c r="X841" s="164">
        <f>IF(A28taxstdlife="n/a","n/a",IF(X$3&gt;(A28taxstdlife+$E841),((Input!$O$170+Input!$O$136)*$O$7)-SUM($O841:W841),((Input!$O$170+Input!$O$136)*$O$7)/A28taxstdlife))</f>
        <v>0</v>
      </c>
      <c r="Y841" s="164">
        <f>IF(A28taxstdlife="n/a","n/a",IF(Y$3&gt;(A28taxstdlife+$E841),((Input!$O$170+Input!$O$136)*$O$7)-SUM($O841:X841),((Input!$O$170+Input!$O$136)*$O$7)/A28taxstdlife))</f>
        <v>0</v>
      </c>
      <c r="Z841" s="164">
        <f>IF(A28taxstdlife="n/a","n/a",IF(Z$3&gt;(A28taxstdlife+$E841),((Input!$O$170+Input!$O$136)*$O$7)-SUM($O841:Y841),((Input!$O$170+Input!$O$136)*$O$7)/A28taxstdlife))</f>
        <v>0</v>
      </c>
      <c r="AA841" s="164">
        <f>IF(A28taxstdlife="n/a","n/a",IF(AA$3&gt;(A28taxstdlife+$E841),((Input!$O$170+Input!$O$136)*$O$7)-SUM($O841:Z841),((Input!$O$170+Input!$O$136)*$O$7)/A28taxstdlife))</f>
        <v>0</v>
      </c>
      <c r="AB841" s="164">
        <f>IF(A28taxstdlife="n/a","n/a",IF(AB$3&gt;(A28taxstdlife+$E841),((Input!$O$170+Input!$O$136)*$O$7)-SUM($O841:AA841),((Input!$O$170+Input!$O$136)*$O$7)/A28taxstdlife))</f>
        <v>0</v>
      </c>
      <c r="AC841" s="164">
        <f>IF(A28taxstdlife="n/a","n/a",IF(AC$3&gt;(A28taxstdlife+$E841),((Input!$O$170+Input!$O$136)*$O$7)-SUM($O841:AB841),((Input!$O$170+Input!$O$136)*$O$7)/A28taxstdlife))</f>
        <v>0</v>
      </c>
      <c r="AD841" s="164">
        <f>IF(A28taxstdlife="n/a","n/a",IF(AD$3&gt;(A28taxstdlife+$E841),((Input!$O$170+Input!$O$136)*$O$7)-SUM($O841:AC841),((Input!$O$170+Input!$O$136)*$O$7)/A28taxstdlife))</f>
        <v>0</v>
      </c>
      <c r="AE841" s="164">
        <f>IF(A28taxstdlife="n/a","n/a",IF(AE$3&gt;(A28taxstdlife+$E841),((Input!$O$170+Input!$O$136)*$O$7)-SUM($O841:AD841),((Input!$O$170+Input!$O$136)*$O$7)/A28taxstdlife))</f>
        <v>0</v>
      </c>
      <c r="AF841" s="164">
        <f>IF(A28taxstdlife="n/a","n/a",IF(AF$3&gt;(A28taxstdlife+$E841),((Input!$O$170+Input!$O$136)*$O$7)-SUM($O841:AE841),((Input!$O$170+Input!$O$136)*$O$7)/A28taxstdlife))</f>
        <v>0</v>
      </c>
      <c r="AG841" s="164">
        <f>IF(A28taxstdlife="n/a","n/a",IF(AG$3&gt;(A28taxstdlife+$E841),((Input!$O$170+Input!$O$136)*$O$7)-SUM($O841:AF841),((Input!$O$170+Input!$O$136)*$O$7)/A28taxstdlife))</f>
        <v>0</v>
      </c>
      <c r="AH841" s="164">
        <f>IF(A28taxstdlife="n/a","n/a",IF(AH$3&gt;(A28taxstdlife+$E841),((Input!$O$170+Input!$O$136)*$O$7)-SUM($O841:AG841),((Input!$O$170+Input!$O$136)*$O$7)/A28taxstdlife))</f>
        <v>0</v>
      </c>
      <c r="AI841" s="164">
        <f>IF(A28taxstdlife="n/a","n/a",IF(AI$3&gt;(A28taxstdlife+$E841),((Input!$O$170+Input!$O$136)*$O$7)-SUM($O841:AH841),((Input!$O$170+Input!$O$136)*$O$7)/A28taxstdlife))</f>
        <v>0</v>
      </c>
      <c r="AJ841" s="164">
        <f>IF(A28taxstdlife="n/a","n/a",IF(AJ$3&gt;(A28taxstdlife+$E841),((Input!$O$170+Input!$O$136)*$O$7)-SUM($O841:AI841),((Input!$O$170+Input!$O$136)*$O$7)/A28taxstdlife))</f>
        <v>0</v>
      </c>
      <c r="AK841" s="164">
        <f>IF(A28taxstdlife="n/a","n/a",IF(AK$3&gt;(A28taxstdlife+$E841),((Input!$O$170+Input!$O$136)*$O$7)-SUM($O841:AJ841),((Input!$O$170+Input!$O$136)*$O$7)/A28taxstdlife))</f>
        <v>0</v>
      </c>
      <c r="AL841" s="164">
        <f>IF(A28taxstdlife="n/a","n/a",IF(AL$3&gt;(A28taxstdlife+$E841),((Input!$O$170+Input!$O$136)*$O$7)-SUM($O841:AK841),((Input!$O$170+Input!$O$136)*$O$7)/A28taxstdlife))</f>
        <v>0</v>
      </c>
      <c r="AM841" s="164">
        <f>IF(A28taxstdlife="n/a","n/a",IF(AM$3&gt;(A28taxstdlife+$E841),((Input!$O$170+Input!$O$136)*$O$7)-SUM($O841:AL841),((Input!$O$170+Input!$O$136)*$O$7)/A28taxstdlife))</f>
        <v>0</v>
      </c>
      <c r="AN841" s="164">
        <f>IF(A28taxstdlife="n/a","n/a",IF(AN$3&gt;(A28taxstdlife+$E841),((Input!$O$170+Input!$O$136)*$O$7)-SUM($O841:AM841),((Input!$O$170+Input!$O$136)*$O$7)/A28taxstdlife))</f>
        <v>0</v>
      </c>
      <c r="AO841" s="164">
        <f>IF(A28taxstdlife="n/a","n/a",IF(AO$3&gt;(A28taxstdlife+$E841),((Input!$O$170+Input!$O$136)*$O$7)-SUM($O841:AN841),((Input!$O$170+Input!$O$136)*$O$7)/A28taxstdlife))</f>
        <v>0</v>
      </c>
      <c r="AP841" s="164">
        <f>IF(A28taxstdlife="n/a","n/a",IF(AP$3&gt;(A28taxstdlife+$E841),((Input!$O$170+Input!$O$136)*$O$7)-SUM($O841:AO841),((Input!$O$170+Input!$O$136)*$O$7)/A28taxstdlife))</f>
        <v>0</v>
      </c>
      <c r="AQ841" s="164">
        <f>IF(A28taxstdlife="n/a","n/a",IF(AQ$3&gt;(A28taxstdlife+$E841),((Input!$O$170+Input!$O$136)*$O$7)-SUM($O841:AP841),((Input!$O$170+Input!$O$136)*$O$7)/A28taxstdlife))</f>
        <v>0</v>
      </c>
      <c r="AR841" s="164">
        <f>IF(A28taxstdlife="n/a","n/a",IF(AR$3&gt;(A28taxstdlife+$E841),((Input!$O$170+Input!$O$136)*$O$7)-SUM($O841:AQ841),((Input!$O$170+Input!$O$136)*$O$7)/A28taxstdlife))</f>
        <v>0</v>
      </c>
      <c r="AS841" s="164">
        <f>IF(A28taxstdlife="n/a","n/a",IF(AS$3&gt;(A28taxstdlife+$E841),((Input!$O$170+Input!$O$136)*$O$7)-SUM($O841:AR841),((Input!$O$170+Input!$O$136)*$O$7)/A28taxstdlife))</f>
        <v>0</v>
      </c>
      <c r="AT841" s="164">
        <f>IF(A28taxstdlife="n/a","n/a",IF(AT$3&gt;(A28taxstdlife+$E841),((Input!$O$170+Input!$O$136)*$O$7)-SUM($O841:AS841),((Input!$O$170+Input!$O$136)*$O$7)/A28taxstdlife))</f>
        <v>0</v>
      </c>
      <c r="AU841" s="164">
        <f>IF(A28taxstdlife="n/a","n/a",IF(AU$3&gt;(A28taxstdlife+$E841),((Input!$O$170+Input!$O$136)*$O$7)-SUM($O841:AT841),((Input!$O$170+Input!$O$136)*$O$7)/A28taxstdlife))</f>
        <v>0</v>
      </c>
      <c r="AV841" s="164">
        <f>IF(A28taxstdlife="n/a","n/a",IF(AV$3&gt;(A28taxstdlife+$E841),((Input!$O$170+Input!$O$136)*$O$7)-SUM($O841:AU841),((Input!$O$170+Input!$O$136)*$O$7)/A28taxstdlife))</f>
        <v>0</v>
      </c>
      <c r="AW841" s="164">
        <f>IF(A28taxstdlife="n/a","n/a",IF(AW$3&gt;(A28taxstdlife+$E841),((Input!$O$170+Input!$O$136)*$O$7)-SUM($O841:AV841),((Input!$O$170+Input!$O$136)*$O$7)/A28taxstdlife))</f>
        <v>0</v>
      </c>
      <c r="AX841" s="164">
        <f>IF(A28taxstdlife="n/a","n/a",IF(AX$3&gt;(A28taxstdlife+$E841),((Input!$O$170+Input!$O$136)*$O$7)-SUM($O841:AW841),((Input!$O$170+Input!$O$136)*$O$7)/A28taxstdlife))</f>
        <v>0</v>
      </c>
      <c r="AY841" s="164">
        <f>IF(A28taxstdlife="n/a","n/a",IF(AY$3&gt;(A28taxstdlife+$E841),((Input!$O$170+Input!$O$136)*$O$7)-SUM($O841:AX841),((Input!$O$170+Input!$O$136)*$O$7)/A28taxstdlife))</f>
        <v>0</v>
      </c>
      <c r="AZ841" s="164">
        <f>IF(A28taxstdlife="n/a","n/a",IF(AZ$3&gt;(A28taxstdlife+$E841),((Input!$O$170+Input!$O$136)*$O$7)-SUM($O841:AY841),((Input!$O$170+Input!$O$136)*$O$7)/A28taxstdlife))</f>
        <v>0</v>
      </c>
      <c r="BA841" s="164">
        <f>IF(A28taxstdlife="n/a","n/a",IF(BA$3&gt;(A28taxstdlife+$E841),((Input!$O$170+Input!$O$136)*$O$7)-SUM($O841:AZ841),((Input!$O$170+Input!$O$136)*$O$7)/A28taxstdlife))</f>
        <v>0</v>
      </c>
      <c r="BB841" s="164">
        <f>IF(A28taxstdlife="n/a","n/a",IF(BB$3&gt;(A28taxstdlife+$E841),((Input!$O$170+Input!$O$136)*$O$7)-SUM($O841:BA841),((Input!$O$170+Input!$O$136)*$O$7)/A28taxstdlife))</f>
        <v>0</v>
      </c>
      <c r="BC841" s="164">
        <f>IF(A28taxstdlife="n/a","n/a",IF(BC$3&gt;(A28taxstdlife+$E841),((Input!$O$170+Input!$O$136)*$O$7)-SUM($O841:BB841),((Input!$O$170+Input!$O$136)*$O$7)/A28taxstdlife))</f>
        <v>0</v>
      </c>
      <c r="BD841" s="164">
        <f>IF(A28taxstdlife="n/a","n/a",IF(BD$3&gt;(A28taxstdlife+$E841),((Input!$O$170+Input!$O$136)*$O$7)-SUM($O841:BC841),((Input!$O$170+Input!$O$136)*$O$7)/A28taxstdlife))</f>
        <v>0</v>
      </c>
      <c r="BE841" s="164">
        <f>IF(A28taxstdlife="n/a","n/a",IF(BE$3&gt;(A28taxstdlife+$E841),((Input!$O$170+Input!$O$136)*$O$7)-SUM($O841:BD841),((Input!$O$170+Input!$O$136)*$O$7)/A28taxstdlife))</f>
        <v>0</v>
      </c>
      <c r="BF841" s="164">
        <f>IF(A28taxstdlife="n/a","n/a",IF(BF$3&gt;(A28taxstdlife+$E841),((Input!$O$170+Input!$O$136)*$O$7)-SUM($O841:BE841),((Input!$O$170+Input!$O$136)*$O$7)/A28taxstdlife))</f>
        <v>0</v>
      </c>
      <c r="BG841" s="164">
        <f>IF(A28taxstdlife="n/a","n/a",IF(BG$3&gt;(A28taxstdlife+$E841),((Input!$O$170+Input!$O$136)*$O$7)-SUM($O841:BF841),((Input!$O$170+Input!$O$136)*$O$7)/A28taxstdlife))</f>
        <v>0</v>
      </c>
      <c r="BH841" s="164">
        <f>IF(A28taxstdlife="n/a","n/a",IF(BH$3&gt;(A28taxstdlife+$E841),((Input!$O$170+Input!$O$136)*$O$7)-SUM($O841:BG841),((Input!$O$170+Input!$O$136)*$O$7)/A28taxstdlife))</f>
        <v>0</v>
      </c>
      <c r="BI841" s="164">
        <f>IF(A28taxstdlife="n/a","n/a",IF(BI$3&gt;(A28taxstdlife+$E841),((Input!$O$170+Input!$O$136)*$O$7)-SUM($O841:BH841),((Input!$O$170+Input!$O$136)*$O$7)/A28taxstdlife))</f>
        <v>0</v>
      </c>
      <c r="BJ841" s="18"/>
      <c r="BK841" s="18"/>
      <c r="BL841"/>
      <c r="BM841"/>
      <c r="BN841"/>
      <c r="BO841"/>
      <c r="BP841"/>
      <c r="BQ841"/>
      <c r="BR841"/>
      <c r="BS841"/>
      <c r="BT841"/>
      <c r="BU841"/>
      <c r="BV841"/>
      <c r="BW841"/>
      <c r="BX841"/>
      <c r="BY841"/>
      <c r="BZ841"/>
      <c r="CA841"/>
      <c r="CB841"/>
      <c r="CC841"/>
      <c r="CD841"/>
      <c r="CE841"/>
      <c r="CF841"/>
      <c r="CG841"/>
      <c r="CH841"/>
      <c r="CI841"/>
      <c r="CJ841"/>
      <c r="CK841"/>
      <c r="CL841"/>
      <c r="CM841"/>
      <c r="CN841"/>
      <c r="CO841"/>
      <c r="CP841"/>
      <c r="CQ841"/>
      <c r="CR841"/>
      <c r="CS841"/>
      <c r="CT841"/>
      <c r="CU841"/>
      <c r="CV841"/>
      <c r="CW841"/>
      <c r="CX841"/>
      <c r="CY841"/>
      <c r="CZ841"/>
      <c r="DA841"/>
      <c r="DB841"/>
      <c r="DC841"/>
      <c r="DD841"/>
      <c r="DE841"/>
      <c r="DF841"/>
      <c r="DG841"/>
      <c r="DH841"/>
      <c r="DI841"/>
      <c r="DJ841"/>
      <c r="DK841"/>
      <c r="DL841"/>
      <c r="DM841"/>
      <c r="DN841"/>
      <c r="DO841"/>
      <c r="DP841"/>
      <c r="DQ841"/>
      <c r="DR841"/>
      <c r="DS841"/>
      <c r="DT841"/>
      <c r="DU841"/>
      <c r="DV841"/>
      <c r="DW841"/>
      <c r="DX841"/>
      <c r="DY841"/>
      <c r="DZ841"/>
      <c r="EA841"/>
      <c r="EB841"/>
      <c r="EC841"/>
      <c r="ED841"/>
      <c r="EE841"/>
      <c r="EF841"/>
      <c r="EG841"/>
      <c r="EH841"/>
      <c r="EI841"/>
      <c r="EJ841"/>
      <c r="EK841"/>
      <c r="EL841"/>
      <c r="EM841"/>
      <c r="EN841"/>
      <c r="EO841"/>
      <c r="EP841"/>
      <c r="EQ841"/>
      <c r="ER841"/>
      <c r="ES841"/>
      <c r="ET841"/>
      <c r="EU841"/>
      <c r="EV841"/>
      <c r="EW841"/>
      <c r="EX841"/>
      <c r="EY841"/>
      <c r="EZ841"/>
      <c r="FA841"/>
      <c r="FB841"/>
      <c r="FC841"/>
      <c r="FD841"/>
      <c r="FE841"/>
      <c r="FF841"/>
      <c r="FG841"/>
      <c r="FH841"/>
      <c r="FI841"/>
      <c r="FJ841"/>
      <c r="FK841"/>
      <c r="FL841"/>
      <c r="FM841"/>
      <c r="FN841"/>
      <c r="FO841"/>
      <c r="FP841"/>
      <c r="FQ841"/>
      <c r="FR841"/>
      <c r="FS841"/>
      <c r="FT841"/>
      <c r="FU841"/>
      <c r="FV841"/>
      <c r="FW841"/>
      <c r="FX841"/>
      <c r="FY841"/>
      <c r="FZ841"/>
      <c r="GA841"/>
      <c r="GB841"/>
      <c r="GC841"/>
      <c r="GD841"/>
      <c r="GE841"/>
      <c r="GF841"/>
      <c r="GG841"/>
      <c r="GH841"/>
      <c r="GI841"/>
      <c r="GJ841"/>
      <c r="GK841"/>
      <c r="GL841"/>
      <c r="GM841"/>
      <c r="GN841"/>
      <c r="GO841"/>
      <c r="GP841"/>
      <c r="GQ841"/>
      <c r="GR841"/>
      <c r="GS841"/>
      <c r="GT841"/>
      <c r="GU841"/>
      <c r="GV841"/>
      <c r="GW841"/>
      <c r="GX841"/>
      <c r="GY841"/>
      <c r="GZ841"/>
      <c r="HA841"/>
      <c r="HB841"/>
      <c r="HC841"/>
      <c r="HD841"/>
      <c r="HE841"/>
      <c r="HF841"/>
      <c r="HG841"/>
      <c r="HH841"/>
      <c r="HI841"/>
      <c r="HJ841"/>
      <c r="HK841"/>
      <c r="HL841"/>
      <c r="HM841"/>
      <c r="HN841"/>
      <c r="HO841"/>
      <c r="HP841"/>
      <c r="HQ841"/>
      <c r="HR841"/>
      <c r="HS841"/>
      <c r="HT841"/>
      <c r="HU841"/>
      <c r="HV841"/>
      <c r="HW841"/>
      <c r="HX841"/>
      <c r="HY841"/>
      <c r="HZ841"/>
      <c r="IA841"/>
      <c r="IB841"/>
      <c r="IC841"/>
      <c r="ID841"/>
      <c r="IE841"/>
      <c r="IF841"/>
      <c r="IG841"/>
      <c r="IH841"/>
      <c r="II841"/>
      <c r="IJ841"/>
      <c r="IK841"/>
      <c r="IL841"/>
      <c r="IM841"/>
      <c r="IN841"/>
      <c r="IO841"/>
      <c r="IP841"/>
      <c r="IQ841"/>
      <c r="IR841"/>
      <c r="IS841"/>
      <c r="IT841"/>
      <c r="IU841"/>
      <c r="IV841"/>
    </row>
    <row r="842" spans="1:256" s="5" customFormat="1" hidden="1" outlineLevel="2" x14ac:dyDescent="0.2">
      <c r="A842" s="18"/>
      <c r="B842" s="18"/>
      <c r="C842" s="36"/>
      <c r="D842" s="485"/>
      <c r="E842" s="284">
        <v>10</v>
      </c>
      <c r="F842" s="38"/>
      <c r="G842" s="306"/>
      <c r="H842" s="308"/>
      <c r="I842" s="308"/>
      <c r="J842" s="308"/>
      <c r="K842" s="308"/>
      <c r="L842" s="308"/>
      <c r="M842" s="308"/>
      <c r="N842" s="308"/>
      <c r="O842" s="308"/>
      <c r="P842" s="307"/>
      <c r="Q842" s="164">
        <f>IF(A28taxstdlife="n/a","n/a",IF(Q$3&gt;(A28taxstdlife+$E842),((Input!$P$170+Input!$P$136)*$P$7)-SUM($P842:P842),((Input!$P$170+Input!$P$136)*$P$7)/A28taxstdlife))</f>
        <v>0</v>
      </c>
      <c r="R842" s="164">
        <f>IF(A28taxstdlife="n/a","n/a",IF(R$3&gt;(A28taxstdlife+$E842),((Input!$P$170+Input!$P$136)*$P$7)-SUM($P842:Q842),((Input!$P$170+Input!$P$136)*$P$7)/A28taxstdlife))</f>
        <v>0</v>
      </c>
      <c r="S842" s="164">
        <f>IF(A28taxstdlife="n/a","n/a",IF(S$3&gt;(A28taxstdlife+$E842),((Input!$P$170+Input!$P$136)*$P$7)-SUM($P842:R842),((Input!$P$170+Input!$P$136)*$P$7)/A28taxstdlife))</f>
        <v>0</v>
      </c>
      <c r="T842" s="164">
        <f>IF(A28taxstdlife="n/a","n/a",IF(T$3&gt;(A28taxstdlife+$E842),((Input!$P$170+Input!$P$136)*$P$7)-SUM($P842:S842),((Input!$P$170+Input!$P$136)*$P$7)/A28taxstdlife))</f>
        <v>0</v>
      </c>
      <c r="U842" s="164">
        <f>IF(A28taxstdlife="n/a","n/a",IF(U$3&gt;(A28taxstdlife+$E842),((Input!$P$170+Input!$P$136)*$P$7)-SUM($P842:T842),((Input!$P$170+Input!$P$136)*$P$7)/A28taxstdlife))</f>
        <v>0</v>
      </c>
      <c r="V842" s="164">
        <f>IF(A28taxstdlife="n/a","n/a",IF(V$3&gt;(A28taxstdlife+$E842),((Input!$P$170+Input!$P$136)*$P$7)-SUM($P842:U842),((Input!$P$170+Input!$P$136)*$P$7)/A28taxstdlife))</f>
        <v>0</v>
      </c>
      <c r="W842" s="164">
        <f>IF(A28taxstdlife="n/a","n/a",IF(W$3&gt;(A28taxstdlife+$E842),((Input!$P$170+Input!$P$136)*$P$7)-SUM($P842:V842),((Input!$P$170+Input!$P$136)*$P$7)/A28taxstdlife))</f>
        <v>0</v>
      </c>
      <c r="X842" s="164">
        <f>IF(A28taxstdlife="n/a","n/a",IF(X$3&gt;(A28taxstdlife+$E842),((Input!$P$170+Input!$P$136)*$P$7)-SUM($P842:W842),((Input!$P$170+Input!$P$136)*$P$7)/A28taxstdlife))</f>
        <v>0</v>
      </c>
      <c r="Y842" s="164">
        <f>IF(A28taxstdlife="n/a","n/a",IF(Y$3&gt;(A28taxstdlife+$E842),((Input!$P$170+Input!$P$136)*$P$7)-SUM($P842:X842),((Input!$P$170+Input!$P$136)*$P$7)/A28taxstdlife))</f>
        <v>0</v>
      </c>
      <c r="Z842" s="164">
        <f>IF(A28taxstdlife="n/a","n/a",IF(Z$3&gt;(A28taxstdlife+$E842),((Input!$P$170+Input!$P$136)*$P$7)-SUM($P842:Y842),((Input!$P$170+Input!$P$136)*$P$7)/A28taxstdlife))</f>
        <v>0</v>
      </c>
      <c r="AA842" s="164">
        <f>IF(A28taxstdlife="n/a","n/a",IF(AA$3&gt;(A28taxstdlife+$E842),((Input!$P$170+Input!$P$136)*$P$7)-SUM($P842:Z842),((Input!$P$170+Input!$P$136)*$P$7)/A28taxstdlife))</f>
        <v>0</v>
      </c>
      <c r="AB842" s="164">
        <f>IF(A28taxstdlife="n/a","n/a",IF(AB$3&gt;(A28taxstdlife+$E842),((Input!$P$170+Input!$P$136)*$P$7)-SUM($P842:AA842),((Input!$P$170+Input!$P$136)*$P$7)/A28taxstdlife))</f>
        <v>0</v>
      </c>
      <c r="AC842" s="164">
        <f>IF(A28taxstdlife="n/a","n/a",IF(AC$3&gt;(A28taxstdlife+$E842),((Input!$P$170+Input!$P$136)*$P$7)-SUM($P842:AB842),((Input!$P$170+Input!$P$136)*$P$7)/A28taxstdlife))</f>
        <v>0</v>
      </c>
      <c r="AD842" s="164">
        <f>IF(A28taxstdlife="n/a","n/a",IF(AD$3&gt;(A28taxstdlife+$E842),((Input!$P$170+Input!$P$136)*$P$7)-SUM($P842:AC842),((Input!$P$170+Input!$P$136)*$P$7)/A28taxstdlife))</f>
        <v>0</v>
      </c>
      <c r="AE842" s="164">
        <f>IF(A28taxstdlife="n/a","n/a",IF(AE$3&gt;(A28taxstdlife+$E842),((Input!$P$170+Input!$P$136)*$P$7)-SUM($P842:AD842),((Input!$P$170+Input!$P$136)*$P$7)/A28taxstdlife))</f>
        <v>0</v>
      </c>
      <c r="AF842" s="164">
        <f>IF(A28taxstdlife="n/a","n/a",IF(AF$3&gt;(A28taxstdlife+$E842),((Input!$P$170+Input!$P$136)*$P$7)-SUM($P842:AE842),((Input!$P$170+Input!$P$136)*$P$7)/A28taxstdlife))</f>
        <v>0</v>
      </c>
      <c r="AG842" s="164">
        <f>IF(A28taxstdlife="n/a","n/a",IF(AG$3&gt;(A28taxstdlife+$E842),((Input!$P$170+Input!$P$136)*$P$7)-SUM($P842:AF842),((Input!$P$170+Input!$P$136)*$P$7)/A28taxstdlife))</f>
        <v>0</v>
      </c>
      <c r="AH842" s="164">
        <f>IF(A28taxstdlife="n/a","n/a",IF(AH$3&gt;(A28taxstdlife+$E842),((Input!$P$170+Input!$P$136)*$P$7)-SUM($P842:AG842),((Input!$P$170+Input!$P$136)*$P$7)/A28taxstdlife))</f>
        <v>0</v>
      </c>
      <c r="AI842" s="164">
        <f>IF(A28taxstdlife="n/a","n/a",IF(AI$3&gt;(A28taxstdlife+$E842),((Input!$P$170+Input!$P$136)*$P$7)-SUM($P842:AH842),((Input!$P$170+Input!$P$136)*$P$7)/A28taxstdlife))</f>
        <v>0</v>
      </c>
      <c r="AJ842" s="164">
        <f>IF(A28taxstdlife="n/a","n/a",IF(AJ$3&gt;(A28taxstdlife+$E842),((Input!$P$170+Input!$P$136)*$P$7)-SUM($P842:AI842),((Input!$P$170+Input!$P$136)*$P$7)/A28taxstdlife))</f>
        <v>0</v>
      </c>
      <c r="AK842" s="164">
        <f>IF(A28taxstdlife="n/a","n/a",IF(AK$3&gt;(A28taxstdlife+$E842),((Input!$P$170+Input!$P$136)*$P$7)-SUM($P842:AJ842),((Input!$P$170+Input!$P$136)*$P$7)/A28taxstdlife))</f>
        <v>0</v>
      </c>
      <c r="AL842" s="164">
        <f>IF(A28taxstdlife="n/a","n/a",IF(AL$3&gt;(A28taxstdlife+$E842),((Input!$P$170+Input!$P$136)*$P$7)-SUM($P842:AK842),((Input!$P$170+Input!$P$136)*$P$7)/A28taxstdlife))</f>
        <v>0</v>
      </c>
      <c r="AM842" s="164">
        <f>IF(A28taxstdlife="n/a","n/a",IF(AM$3&gt;(A28taxstdlife+$E842),((Input!$P$170+Input!$P$136)*$P$7)-SUM($P842:AL842),((Input!$P$170+Input!$P$136)*$P$7)/A28taxstdlife))</f>
        <v>0</v>
      </c>
      <c r="AN842" s="164">
        <f>IF(A28taxstdlife="n/a","n/a",IF(AN$3&gt;(A28taxstdlife+$E842),((Input!$P$170+Input!$P$136)*$P$7)-SUM($P842:AM842),((Input!$P$170+Input!$P$136)*$P$7)/A28taxstdlife))</f>
        <v>0</v>
      </c>
      <c r="AO842" s="164">
        <f>IF(A28taxstdlife="n/a","n/a",IF(AO$3&gt;(A28taxstdlife+$E842),((Input!$P$170+Input!$P$136)*$P$7)-SUM($P842:AN842),((Input!$P$170+Input!$P$136)*$P$7)/A28taxstdlife))</f>
        <v>0</v>
      </c>
      <c r="AP842" s="164">
        <f>IF(A28taxstdlife="n/a","n/a",IF(AP$3&gt;(A28taxstdlife+$E842),((Input!$P$170+Input!$P$136)*$P$7)-SUM($P842:AO842),((Input!$P$170+Input!$P$136)*$P$7)/A28taxstdlife))</f>
        <v>0</v>
      </c>
      <c r="AQ842" s="164">
        <f>IF(A28taxstdlife="n/a","n/a",IF(AQ$3&gt;(A28taxstdlife+$E842),((Input!$P$170+Input!$P$136)*$P$7)-SUM($P842:AP842),((Input!$P$170+Input!$P$136)*$P$7)/A28taxstdlife))</f>
        <v>0</v>
      </c>
      <c r="AR842" s="164">
        <f>IF(A28taxstdlife="n/a","n/a",IF(AR$3&gt;(A28taxstdlife+$E842),((Input!$P$170+Input!$P$136)*$P$7)-SUM($P842:AQ842),((Input!$P$170+Input!$P$136)*$P$7)/A28taxstdlife))</f>
        <v>0</v>
      </c>
      <c r="AS842" s="164">
        <f>IF(A28taxstdlife="n/a","n/a",IF(AS$3&gt;(A28taxstdlife+$E842),((Input!$P$170+Input!$P$136)*$P$7)-SUM($P842:AR842),((Input!$P$170+Input!$P$136)*$P$7)/A28taxstdlife))</f>
        <v>0</v>
      </c>
      <c r="AT842" s="164">
        <f>IF(A28taxstdlife="n/a","n/a",IF(AT$3&gt;(A28taxstdlife+$E842),((Input!$P$170+Input!$P$136)*$P$7)-SUM($P842:AS842),((Input!$P$170+Input!$P$136)*$P$7)/A28taxstdlife))</f>
        <v>0</v>
      </c>
      <c r="AU842" s="164">
        <f>IF(A28taxstdlife="n/a","n/a",IF(AU$3&gt;(A28taxstdlife+$E842),((Input!$P$170+Input!$P$136)*$P$7)-SUM($P842:AT842),((Input!$P$170+Input!$P$136)*$P$7)/A28taxstdlife))</f>
        <v>0</v>
      </c>
      <c r="AV842" s="164">
        <f>IF(A28taxstdlife="n/a","n/a",IF(AV$3&gt;(A28taxstdlife+$E842),((Input!$P$170+Input!$P$136)*$P$7)-SUM($P842:AU842),((Input!$P$170+Input!$P$136)*$P$7)/A28taxstdlife))</f>
        <v>0</v>
      </c>
      <c r="AW842" s="164">
        <f>IF(A28taxstdlife="n/a","n/a",IF(AW$3&gt;(A28taxstdlife+$E842),((Input!$P$170+Input!$P$136)*$P$7)-SUM($P842:AV842),((Input!$P$170+Input!$P$136)*$P$7)/A28taxstdlife))</f>
        <v>0</v>
      </c>
      <c r="AX842" s="164">
        <f>IF(A28taxstdlife="n/a","n/a",IF(AX$3&gt;(A28taxstdlife+$E842),((Input!$P$170+Input!$P$136)*$P$7)-SUM($P842:AW842),((Input!$P$170+Input!$P$136)*$P$7)/A28taxstdlife))</f>
        <v>0</v>
      </c>
      <c r="AY842" s="164">
        <f>IF(A28taxstdlife="n/a","n/a",IF(AY$3&gt;(A28taxstdlife+$E842),((Input!$P$170+Input!$P$136)*$P$7)-SUM($P842:AX842),((Input!$P$170+Input!$P$136)*$P$7)/A28taxstdlife))</f>
        <v>0</v>
      </c>
      <c r="AZ842" s="164">
        <f>IF(A28taxstdlife="n/a","n/a",IF(AZ$3&gt;(A28taxstdlife+$E842),((Input!$P$170+Input!$P$136)*$P$7)-SUM($P842:AY842),((Input!$P$170+Input!$P$136)*$P$7)/A28taxstdlife))</f>
        <v>0</v>
      </c>
      <c r="BA842" s="164">
        <f>IF(A28taxstdlife="n/a","n/a",IF(BA$3&gt;(A28taxstdlife+$E842),((Input!$P$170+Input!$P$136)*$P$7)-SUM($P842:AZ842),((Input!$P$170+Input!$P$136)*$P$7)/A28taxstdlife))</f>
        <v>0</v>
      </c>
      <c r="BB842" s="164">
        <f>IF(A28taxstdlife="n/a","n/a",IF(BB$3&gt;(A28taxstdlife+$E842),((Input!$P$170+Input!$P$136)*$P$7)-SUM($P842:BA842),((Input!$P$170+Input!$P$136)*$P$7)/A28taxstdlife))</f>
        <v>0</v>
      </c>
      <c r="BC842" s="164">
        <f>IF(A28taxstdlife="n/a","n/a",IF(BC$3&gt;(A28taxstdlife+$E842),((Input!$P$170+Input!$P$136)*$P$7)-SUM($P842:BB842),((Input!$P$170+Input!$P$136)*$P$7)/A28taxstdlife))</f>
        <v>0</v>
      </c>
      <c r="BD842" s="164">
        <f>IF(A28taxstdlife="n/a","n/a",IF(BD$3&gt;(A28taxstdlife+$E842),((Input!$P$170+Input!$P$136)*$P$7)-SUM($P842:BC842),((Input!$P$170+Input!$P$136)*$P$7)/A28taxstdlife))</f>
        <v>0</v>
      </c>
      <c r="BE842" s="164">
        <f>IF(A28taxstdlife="n/a","n/a",IF(BE$3&gt;(A28taxstdlife+$E842),((Input!$P$170+Input!$P$136)*$P$7)-SUM($P842:BD842),((Input!$P$170+Input!$P$136)*$P$7)/A28taxstdlife))</f>
        <v>0</v>
      </c>
      <c r="BF842" s="164">
        <f>IF(A28taxstdlife="n/a","n/a",IF(BF$3&gt;(A28taxstdlife+$E842),((Input!$P$170+Input!$P$136)*$P$7)-SUM($P842:BE842),((Input!$P$170+Input!$P$136)*$P$7)/A28taxstdlife))</f>
        <v>0</v>
      </c>
      <c r="BG842" s="164">
        <f>IF(A28taxstdlife="n/a","n/a",IF(BG$3&gt;(A28taxstdlife+$E842),((Input!$P$170+Input!$P$136)*$P$7)-SUM($P842:BF842),((Input!$P$170+Input!$P$136)*$P$7)/A28taxstdlife))</f>
        <v>0</v>
      </c>
      <c r="BH842" s="164">
        <f>IF(A28taxstdlife="n/a","n/a",IF(BH$3&gt;(A28taxstdlife+$E842),((Input!$P$170+Input!$P$136)*$P$7)-SUM($P842:BG842),((Input!$P$170+Input!$P$136)*$P$7)/A28taxstdlife))</f>
        <v>0</v>
      </c>
      <c r="BI842" s="164">
        <f>IF(A28taxstdlife="n/a","n/a",IF(BI$3&gt;(A28taxstdlife+$E842),((Input!$P$170+Input!$P$136)*$P$7)-SUM($P842:BH842),((Input!$P$170+Input!$P$136)*$P$7)/A28taxstdlife))</f>
        <v>0</v>
      </c>
      <c r="BJ842" s="18"/>
      <c r="BK842" s="18"/>
      <c r="BL842"/>
      <c r="BM842"/>
      <c r="BN842"/>
      <c r="BO842"/>
      <c r="BP842"/>
      <c r="BQ842"/>
      <c r="BR842"/>
      <c r="BS842"/>
      <c r="BT842"/>
      <c r="BU842"/>
      <c r="BV842"/>
      <c r="BW842"/>
      <c r="BX842"/>
      <c r="BY842"/>
      <c r="BZ842"/>
      <c r="CA842"/>
      <c r="CB842"/>
      <c r="CC842"/>
      <c r="CD842"/>
      <c r="CE842"/>
      <c r="CF842"/>
      <c r="CG842"/>
      <c r="CH842"/>
      <c r="CI842"/>
      <c r="CJ842"/>
      <c r="CK842"/>
      <c r="CL842"/>
      <c r="CM842"/>
      <c r="CN842"/>
      <c r="CO842"/>
      <c r="CP842"/>
      <c r="CQ842"/>
      <c r="CR842"/>
      <c r="CS842"/>
      <c r="CT842"/>
      <c r="CU842"/>
      <c r="CV842"/>
      <c r="CW842"/>
      <c r="CX842"/>
      <c r="CY842"/>
      <c r="CZ842"/>
      <c r="DA842"/>
      <c r="DB842"/>
      <c r="DC842"/>
      <c r="DD842"/>
      <c r="DE842"/>
      <c r="DF842"/>
      <c r="DG842"/>
      <c r="DH842"/>
      <c r="DI842"/>
      <c r="DJ842"/>
      <c r="DK842"/>
      <c r="DL842"/>
      <c r="DM842"/>
      <c r="DN842"/>
      <c r="DO842"/>
      <c r="DP842"/>
      <c r="DQ842"/>
      <c r="DR842"/>
      <c r="DS842"/>
      <c r="DT842"/>
      <c r="DU842"/>
      <c r="DV842"/>
      <c r="DW842"/>
      <c r="DX842"/>
      <c r="DY842"/>
      <c r="DZ842"/>
      <c r="EA842"/>
      <c r="EB842"/>
      <c r="EC842"/>
      <c r="ED842"/>
      <c r="EE842"/>
      <c r="EF842"/>
      <c r="EG842"/>
      <c r="EH842"/>
      <c r="EI842"/>
      <c r="EJ842"/>
      <c r="EK842"/>
      <c r="EL842"/>
      <c r="EM842"/>
      <c r="EN842"/>
      <c r="EO842"/>
      <c r="EP842"/>
      <c r="EQ842"/>
      <c r="ER842"/>
      <c r="ES842"/>
      <c r="ET842"/>
      <c r="EU842"/>
      <c r="EV842"/>
      <c r="EW842"/>
      <c r="EX842"/>
      <c r="EY842"/>
      <c r="EZ842"/>
      <c r="FA842"/>
      <c r="FB842"/>
      <c r="FC842"/>
      <c r="FD842"/>
      <c r="FE842"/>
      <c r="FF842"/>
      <c r="FG842"/>
      <c r="FH842"/>
      <c r="FI842"/>
      <c r="FJ842"/>
      <c r="FK842"/>
      <c r="FL842"/>
      <c r="FM842"/>
      <c r="FN842"/>
      <c r="FO842"/>
      <c r="FP842"/>
      <c r="FQ842"/>
      <c r="FR842"/>
      <c r="FS842"/>
      <c r="FT842"/>
      <c r="FU842"/>
      <c r="FV842"/>
      <c r="FW842"/>
      <c r="FX842"/>
      <c r="FY842"/>
      <c r="FZ842"/>
      <c r="GA842"/>
      <c r="GB842"/>
      <c r="GC842"/>
      <c r="GD842"/>
      <c r="GE842"/>
      <c r="GF842"/>
      <c r="GG842"/>
      <c r="GH842"/>
      <c r="GI842"/>
      <c r="GJ842"/>
      <c r="GK842"/>
      <c r="GL842"/>
      <c r="GM842"/>
      <c r="GN842"/>
      <c r="GO842"/>
      <c r="GP842"/>
      <c r="GQ842"/>
      <c r="GR842"/>
      <c r="GS842"/>
      <c r="GT842"/>
      <c r="GU842"/>
      <c r="GV842"/>
      <c r="GW842"/>
      <c r="GX842"/>
      <c r="GY842"/>
      <c r="GZ842"/>
      <c r="HA842"/>
      <c r="HB842"/>
      <c r="HC842"/>
      <c r="HD842"/>
      <c r="HE842"/>
      <c r="HF842"/>
      <c r="HG842"/>
      <c r="HH842"/>
      <c r="HI842"/>
      <c r="HJ842"/>
      <c r="HK842"/>
      <c r="HL842"/>
      <c r="HM842"/>
      <c r="HN842"/>
      <c r="HO842"/>
      <c r="HP842"/>
      <c r="HQ842"/>
      <c r="HR842"/>
      <c r="HS842"/>
      <c r="HT842"/>
      <c r="HU842"/>
      <c r="HV842"/>
      <c r="HW842"/>
      <c r="HX842"/>
      <c r="HY842"/>
      <c r="HZ842"/>
      <c r="IA842"/>
      <c r="IB842"/>
      <c r="IC842"/>
      <c r="ID842"/>
      <c r="IE842"/>
      <c r="IF842"/>
      <c r="IG842"/>
      <c r="IH842"/>
      <c r="II842"/>
      <c r="IJ842"/>
      <c r="IK842"/>
      <c r="IL842"/>
      <c r="IM842"/>
      <c r="IN842"/>
      <c r="IO842"/>
      <c r="IP842"/>
      <c r="IQ842"/>
      <c r="IR842"/>
      <c r="IS842"/>
      <c r="IT842"/>
      <c r="IU842"/>
      <c r="IV842"/>
    </row>
    <row r="843" spans="1:256" s="5" customFormat="1" hidden="1" outlineLevel="1" x14ac:dyDescent="0.2">
      <c r="A843" s="18"/>
      <c r="B843" s="18"/>
      <c r="C843" s="36">
        <f>Asset28</f>
        <v>0</v>
      </c>
      <c r="D843" s="18"/>
      <c r="E843" s="18"/>
      <c r="F843" s="33"/>
      <c r="G843" s="159">
        <f t="shared" ref="G843:AL843" si="160">SUM(G831:G842)</f>
        <v>0</v>
      </c>
      <c r="H843" s="159">
        <f t="shared" si="160"/>
        <v>0</v>
      </c>
      <c r="I843" s="159">
        <f t="shared" si="160"/>
        <v>0</v>
      </c>
      <c r="J843" s="159">
        <f t="shared" si="160"/>
        <v>0</v>
      </c>
      <c r="K843" s="159">
        <f t="shared" si="160"/>
        <v>0</v>
      </c>
      <c r="L843" s="159">
        <f t="shared" si="160"/>
        <v>0</v>
      </c>
      <c r="M843" s="159">
        <f t="shared" si="160"/>
        <v>0</v>
      </c>
      <c r="N843" s="159">
        <f t="shared" si="160"/>
        <v>0</v>
      </c>
      <c r="O843" s="159">
        <f t="shared" si="160"/>
        <v>0</v>
      </c>
      <c r="P843" s="159">
        <f t="shared" si="160"/>
        <v>0</v>
      </c>
      <c r="Q843" s="159">
        <f t="shared" si="160"/>
        <v>0</v>
      </c>
      <c r="R843" s="159">
        <f t="shared" si="160"/>
        <v>0</v>
      </c>
      <c r="S843" s="159">
        <f t="shared" si="160"/>
        <v>0</v>
      </c>
      <c r="T843" s="159">
        <f t="shared" si="160"/>
        <v>0</v>
      </c>
      <c r="U843" s="159">
        <f t="shared" si="160"/>
        <v>0</v>
      </c>
      <c r="V843" s="159">
        <f t="shared" si="160"/>
        <v>0</v>
      </c>
      <c r="W843" s="159">
        <f t="shared" si="160"/>
        <v>0</v>
      </c>
      <c r="X843" s="159">
        <f t="shared" si="160"/>
        <v>0</v>
      </c>
      <c r="Y843" s="159">
        <f t="shared" si="160"/>
        <v>0</v>
      </c>
      <c r="Z843" s="159">
        <f t="shared" si="160"/>
        <v>0</v>
      </c>
      <c r="AA843" s="159">
        <f t="shared" si="160"/>
        <v>0</v>
      </c>
      <c r="AB843" s="159">
        <f t="shared" si="160"/>
        <v>0</v>
      </c>
      <c r="AC843" s="159">
        <f t="shared" si="160"/>
        <v>0</v>
      </c>
      <c r="AD843" s="159">
        <f t="shared" si="160"/>
        <v>0</v>
      </c>
      <c r="AE843" s="159">
        <f t="shared" si="160"/>
        <v>0</v>
      </c>
      <c r="AF843" s="159">
        <f t="shared" si="160"/>
        <v>0</v>
      </c>
      <c r="AG843" s="159">
        <f t="shared" si="160"/>
        <v>0</v>
      </c>
      <c r="AH843" s="159">
        <f t="shared" si="160"/>
        <v>0</v>
      </c>
      <c r="AI843" s="159">
        <f t="shared" si="160"/>
        <v>0</v>
      </c>
      <c r="AJ843" s="159">
        <f t="shared" si="160"/>
        <v>0</v>
      </c>
      <c r="AK843" s="159">
        <f t="shared" si="160"/>
        <v>0</v>
      </c>
      <c r="AL843" s="159">
        <f t="shared" si="160"/>
        <v>0</v>
      </c>
      <c r="AM843" s="159">
        <f t="shared" ref="AM843:BI843" si="161">SUM(AM831:AM842)</f>
        <v>0</v>
      </c>
      <c r="AN843" s="159">
        <f t="shared" si="161"/>
        <v>0</v>
      </c>
      <c r="AO843" s="159">
        <f t="shared" si="161"/>
        <v>0</v>
      </c>
      <c r="AP843" s="159">
        <f t="shared" si="161"/>
        <v>0</v>
      </c>
      <c r="AQ843" s="159">
        <f t="shared" si="161"/>
        <v>0</v>
      </c>
      <c r="AR843" s="159">
        <f t="shared" si="161"/>
        <v>0</v>
      </c>
      <c r="AS843" s="159">
        <f t="shared" si="161"/>
        <v>0</v>
      </c>
      <c r="AT843" s="159">
        <f t="shared" si="161"/>
        <v>0</v>
      </c>
      <c r="AU843" s="159">
        <f t="shared" si="161"/>
        <v>0</v>
      </c>
      <c r="AV843" s="159">
        <f t="shared" si="161"/>
        <v>0</v>
      </c>
      <c r="AW843" s="159">
        <f t="shared" si="161"/>
        <v>0</v>
      </c>
      <c r="AX843" s="159">
        <f t="shared" si="161"/>
        <v>0</v>
      </c>
      <c r="AY843" s="159">
        <f t="shared" si="161"/>
        <v>0</v>
      </c>
      <c r="AZ843" s="159">
        <f t="shared" si="161"/>
        <v>0</v>
      </c>
      <c r="BA843" s="159">
        <f t="shared" si="161"/>
        <v>0</v>
      </c>
      <c r="BB843" s="159">
        <f t="shared" si="161"/>
        <v>0</v>
      </c>
      <c r="BC843" s="159">
        <f t="shared" si="161"/>
        <v>0</v>
      </c>
      <c r="BD843" s="159">
        <f t="shared" si="161"/>
        <v>0</v>
      </c>
      <c r="BE843" s="159">
        <f t="shared" si="161"/>
        <v>0</v>
      </c>
      <c r="BF843" s="159">
        <f t="shared" si="161"/>
        <v>0</v>
      </c>
      <c r="BG843" s="159">
        <f t="shared" si="161"/>
        <v>0</v>
      </c>
      <c r="BH843" s="159">
        <f t="shared" si="161"/>
        <v>0</v>
      </c>
      <c r="BI843" s="159">
        <f t="shared" si="161"/>
        <v>0</v>
      </c>
      <c r="BJ843" s="18"/>
      <c r="BK843" s="18"/>
      <c r="BL843"/>
      <c r="BM843"/>
      <c r="BN843"/>
      <c r="BO843"/>
      <c r="BP843"/>
      <c r="BQ843"/>
      <c r="BR843"/>
      <c r="BS843"/>
      <c r="BT843"/>
      <c r="BU843"/>
      <c r="BV843"/>
      <c r="BW843"/>
      <c r="BX843"/>
      <c r="BY843"/>
      <c r="BZ843"/>
      <c r="CA843"/>
      <c r="CB843"/>
      <c r="CC843"/>
      <c r="CD843"/>
      <c r="CE843"/>
      <c r="CF843"/>
      <c r="CG843"/>
      <c r="CH843"/>
      <c r="CI843"/>
      <c r="CJ843"/>
      <c r="CK843"/>
      <c r="CL843"/>
      <c r="CM843"/>
      <c r="CN843"/>
      <c r="CO843"/>
      <c r="CP843"/>
      <c r="CQ843"/>
      <c r="CR843"/>
      <c r="CS843"/>
      <c r="CT843"/>
      <c r="CU843"/>
      <c r="CV843"/>
      <c r="CW843"/>
      <c r="CX843"/>
      <c r="CY843"/>
      <c r="CZ843"/>
      <c r="DA843"/>
      <c r="DB843"/>
      <c r="DC843"/>
      <c r="DD843"/>
      <c r="DE843"/>
      <c r="DF843"/>
      <c r="DG843"/>
      <c r="DH843"/>
      <c r="DI843"/>
      <c r="DJ843"/>
      <c r="DK843"/>
      <c r="DL843"/>
      <c r="DM843"/>
      <c r="DN843"/>
      <c r="DO843"/>
      <c r="DP843"/>
      <c r="DQ843"/>
      <c r="DR843"/>
      <c r="DS843"/>
      <c r="DT843"/>
      <c r="DU843"/>
      <c r="DV843"/>
      <c r="DW843"/>
      <c r="DX843"/>
      <c r="DY843"/>
      <c r="DZ843"/>
      <c r="EA843"/>
      <c r="EB843"/>
      <c r="EC843"/>
      <c r="ED843"/>
      <c r="EE843"/>
      <c r="EF843"/>
      <c r="EG843"/>
      <c r="EH843"/>
      <c r="EI843"/>
      <c r="EJ843"/>
      <c r="EK843"/>
      <c r="EL843"/>
      <c r="EM843"/>
      <c r="EN843"/>
      <c r="EO843"/>
      <c r="EP843"/>
      <c r="EQ843"/>
      <c r="ER843"/>
      <c r="ES843"/>
      <c r="ET843"/>
      <c r="EU843"/>
      <c r="EV843"/>
      <c r="EW843"/>
      <c r="EX843"/>
      <c r="EY843"/>
      <c r="EZ843"/>
      <c r="FA843"/>
      <c r="FB843"/>
      <c r="FC843"/>
      <c r="FD843"/>
      <c r="FE843"/>
      <c r="FF843"/>
      <c r="FG843"/>
      <c r="FH843"/>
      <c r="FI843"/>
      <c r="FJ843"/>
      <c r="FK843"/>
      <c r="FL843"/>
      <c r="FM843"/>
      <c r="FN843"/>
      <c r="FO843"/>
      <c r="FP843"/>
      <c r="FQ843"/>
      <c r="FR843"/>
      <c r="FS843"/>
      <c r="FT843"/>
      <c r="FU843"/>
      <c r="FV843"/>
      <c r="FW843"/>
      <c r="FX843"/>
      <c r="FY843"/>
      <c r="FZ843"/>
      <c r="GA843"/>
      <c r="GB843"/>
      <c r="GC843"/>
      <c r="GD843"/>
      <c r="GE843"/>
      <c r="GF843"/>
      <c r="GG843"/>
      <c r="GH843"/>
      <c r="GI843"/>
      <c r="GJ843"/>
      <c r="GK843"/>
      <c r="GL843"/>
      <c r="GM843"/>
      <c r="GN843"/>
      <c r="GO843"/>
      <c r="GP843"/>
      <c r="GQ843"/>
      <c r="GR843"/>
      <c r="GS843"/>
      <c r="GT843"/>
      <c r="GU843"/>
      <c r="GV843"/>
      <c r="GW843"/>
      <c r="GX843"/>
      <c r="GY843"/>
      <c r="GZ843"/>
      <c r="HA843"/>
      <c r="HB843"/>
      <c r="HC843"/>
      <c r="HD843"/>
      <c r="HE843"/>
      <c r="HF843"/>
      <c r="HG843"/>
      <c r="HH843"/>
      <c r="HI843"/>
      <c r="HJ843"/>
      <c r="HK843"/>
      <c r="HL843"/>
      <c r="HM843"/>
      <c r="HN843"/>
      <c r="HO843"/>
      <c r="HP843"/>
      <c r="HQ843"/>
      <c r="HR843"/>
      <c r="HS843"/>
      <c r="HT843"/>
      <c r="HU843"/>
      <c r="HV843"/>
      <c r="HW843"/>
      <c r="HX843"/>
      <c r="HY843"/>
      <c r="HZ843"/>
      <c r="IA843"/>
      <c r="IB843"/>
      <c r="IC843"/>
      <c r="ID843"/>
      <c r="IE843"/>
      <c r="IF843"/>
      <c r="IG843"/>
      <c r="IH843"/>
      <c r="II843"/>
      <c r="IJ843"/>
      <c r="IK843"/>
      <c r="IL843"/>
      <c r="IM843"/>
      <c r="IN843"/>
      <c r="IO843"/>
      <c r="IP843"/>
      <c r="IQ843"/>
      <c r="IR843"/>
      <c r="IS843"/>
      <c r="IT843"/>
      <c r="IU843"/>
      <c r="IV843"/>
    </row>
    <row r="844" spans="1:256" s="5" customFormat="1" hidden="1" outlineLevel="2" x14ac:dyDescent="0.2">
      <c r="A844" s="18"/>
      <c r="B844" s="127">
        <f>C856</f>
        <v>0</v>
      </c>
      <c r="C844" s="44"/>
      <c r="D844" s="45" t="s">
        <v>72</v>
      </c>
      <c r="E844" s="44"/>
      <c r="F844" s="46"/>
      <c r="G844" s="163">
        <f>IF(G$3&gt;A29taxremlife,A29taxvalue-SUM($F844:F844),IF(A29taxremlife="N/A","n/a",A29taxvalue/A29taxremlife))</f>
        <v>0</v>
      </c>
      <c r="H844" s="163">
        <f>IF(H$3&gt;A29taxremlife,A29taxvalue-SUM($F844:G844),IF(A29taxremlife="N/A","n/a",A29taxvalue/A29taxremlife))</f>
        <v>0</v>
      </c>
      <c r="I844" s="163">
        <f>IF(I$3&gt;A29taxremlife,A29taxvalue-SUM($F844:H844),IF(A29taxremlife="N/A","n/a",A29taxvalue/A29taxremlife))</f>
        <v>0</v>
      </c>
      <c r="J844" s="163">
        <f>IF(J$3&gt;A29taxremlife,A29taxvalue-SUM($F844:I844),IF(A29taxremlife="N/A","n/a",A29taxvalue/A29taxremlife))</f>
        <v>0</v>
      </c>
      <c r="K844" s="163">
        <f>IF(K$3&gt;A29taxremlife,A29taxvalue-SUM($F844:J844),IF(A29taxremlife="N/A","n/a",A29taxvalue/A29taxremlife))</f>
        <v>0</v>
      </c>
      <c r="L844" s="163">
        <f>IF(L$3&gt;A29taxremlife,A29taxvalue-SUM($F844:K844),IF(A29taxremlife="N/A","n/a",A29taxvalue/A29taxremlife))</f>
        <v>0</v>
      </c>
      <c r="M844" s="163">
        <f>IF(M$3&gt;A29taxremlife,A29taxvalue-SUM($F844:L844),IF(A29taxremlife="N/A","n/a",A29taxvalue/A29taxremlife))</f>
        <v>0</v>
      </c>
      <c r="N844" s="163">
        <f>IF(N$3&gt;A29taxremlife,A29taxvalue-SUM($F844:M844),IF(A29taxremlife="N/A","n/a",A29taxvalue/A29taxremlife))</f>
        <v>0</v>
      </c>
      <c r="O844" s="163">
        <f>IF(O$3&gt;A29taxremlife,A29taxvalue-SUM($F844:N844),IF(A29taxremlife="N/A","n/a",A29taxvalue/A29taxremlife))</f>
        <v>0</v>
      </c>
      <c r="P844" s="163">
        <f>IF(P$3&gt;A29taxremlife,A29taxvalue-SUM($F844:O844),IF(A29taxremlife="N/A","n/a",A29taxvalue/A29taxremlife))</f>
        <v>0</v>
      </c>
      <c r="Q844" s="163">
        <f>IF(Q$3&gt;A29taxremlife,A29taxvalue-SUM($F844:P844),IF(A29taxremlife="N/A","n/a",A29taxvalue/A29taxremlife))</f>
        <v>0</v>
      </c>
      <c r="R844" s="163">
        <f>IF(R$3&gt;A29taxremlife,A29taxvalue-SUM($F844:Q844),IF(A29taxremlife="N/A","n/a",A29taxvalue/A29taxremlife))</f>
        <v>0</v>
      </c>
      <c r="S844" s="163">
        <f>IF(S$3&gt;A29taxremlife,A29taxvalue-SUM($F844:R844),IF(A29taxremlife="N/A","n/a",A29taxvalue/A29taxremlife))</f>
        <v>0</v>
      </c>
      <c r="T844" s="163">
        <f>IF(T$3&gt;A29taxremlife,A29taxvalue-SUM($F844:S844),IF(A29taxremlife="N/A","n/a",A29taxvalue/A29taxremlife))</f>
        <v>0</v>
      </c>
      <c r="U844" s="163">
        <f>IF(U$3&gt;A29taxremlife,A29taxvalue-SUM($F844:T844),IF(A29taxremlife="N/A","n/a",A29taxvalue/A29taxremlife))</f>
        <v>0</v>
      </c>
      <c r="V844" s="163">
        <f>IF(V$3&gt;A29taxremlife,A29taxvalue-SUM($F844:U844),IF(A29taxremlife="N/A","n/a",A29taxvalue/A29taxremlife))</f>
        <v>0</v>
      </c>
      <c r="W844" s="163">
        <f>IF(W$3&gt;A29taxremlife,A29taxvalue-SUM($F844:V844),IF(A29taxremlife="N/A","n/a",A29taxvalue/A29taxremlife))</f>
        <v>0</v>
      </c>
      <c r="X844" s="163">
        <f>IF(X$3&gt;A29taxremlife,A29taxvalue-SUM($F844:W844),IF(A29taxremlife="N/A","n/a",A29taxvalue/A29taxremlife))</f>
        <v>0</v>
      </c>
      <c r="Y844" s="163">
        <f>IF(Y$3&gt;A29taxremlife,A29taxvalue-SUM($F844:X844),IF(A29taxremlife="N/A","n/a",A29taxvalue/A29taxremlife))</f>
        <v>0</v>
      </c>
      <c r="Z844" s="163">
        <f>IF(Z$3&gt;A29taxremlife,A29taxvalue-SUM($F844:Y844),IF(A29taxremlife="N/A","n/a",A29taxvalue/A29taxremlife))</f>
        <v>0</v>
      </c>
      <c r="AA844" s="163">
        <f>IF(AA$3&gt;A29taxremlife,A29taxvalue-SUM($F844:Z844),IF(A29taxremlife="N/A","n/a",A29taxvalue/A29taxremlife))</f>
        <v>0</v>
      </c>
      <c r="AB844" s="163">
        <f>IF(AB$3&gt;A29taxremlife,A29taxvalue-SUM($F844:AA844),IF(A29taxremlife="N/A","n/a",A29taxvalue/A29taxremlife))</f>
        <v>0</v>
      </c>
      <c r="AC844" s="163">
        <f>IF(AC$3&gt;A29taxremlife,A29taxvalue-SUM($F844:AB844),IF(A29taxremlife="N/A","n/a",A29taxvalue/A29taxremlife))</f>
        <v>0</v>
      </c>
      <c r="AD844" s="163">
        <f>IF(AD$3&gt;A29taxremlife,A29taxvalue-SUM($F844:AC844),IF(A29taxremlife="N/A","n/a",A29taxvalue/A29taxremlife))</f>
        <v>0</v>
      </c>
      <c r="AE844" s="163">
        <f>IF(AE$3&gt;A29taxremlife,A29taxvalue-SUM($F844:AD844),IF(A29taxremlife="N/A","n/a",A29taxvalue/A29taxremlife))</f>
        <v>0</v>
      </c>
      <c r="AF844" s="163">
        <f>IF(AF$3&gt;A29taxremlife,A29taxvalue-SUM($F844:AE844),IF(A29taxremlife="N/A","n/a",A29taxvalue/A29taxremlife))</f>
        <v>0</v>
      </c>
      <c r="AG844" s="163">
        <f>IF(AG$3&gt;A29taxremlife,A29taxvalue-SUM($F844:AF844),IF(A29taxremlife="N/A","n/a",A29taxvalue/A29taxremlife))</f>
        <v>0</v>
      </c>
      <c r="AH844" s="163">
        <f>IF(AH$3&gt;A29taxremlife,A29taxvalue-SUM($F844:AG844),IF(A29taxremlife="N/A","n/a",A29taxvalue/A29taxremlife))</f>
        <v>0</v>
      </c>
      <c r="AI844" s="163">
        <f>IF(AI$3&gt;A29taxremlife,A29taxvalue-SUM($F844:AH844),IF(A29taxremlife="N/A","n/a",A29taxvalue/A29taxremlife))</f>
        <v>0</v>
      </c>
      <c r="AJ844" s="163">
        <f>IF(AJ$3&gt;A29taxremlife,A29taxvalue-SUM($F844:AI844),IF(A29taxremlife="N/A","n/a",A29taxvalue/A29taxremlife))</f>
        <v>0</v>
      </c>
      <c r="AK844" s="163">
        <f>IF(AK$3&gt;A29taxremlife,A29taxvalue-SUM($F844:AJ844),IF(A29taxremlife="N/A","n/a",A29taxvalue/A29taxremlife))</f>
        <v>0</v>
      </c>
      <c r="AL844" s="163">
        <f>IF(AL$3&gt;A29taxremlife,A29taxvalue-SUM($F844:AK844),IF(A29taxremlife="N/A","n/a",A29taxvalue/A29taxremlife))</f>
        <v>0</v>
      </c>
      <c r="AM844" s="163">
        <f>IF(AM$3&gt;A29taxremlife,A29taxvalue-SUM($F844:AL844),IF(A29taxremlife="N/A","n/a",A29taxvalue/A29taxremlife))</f>
        <v>0</v>
      </c>
      <c r="AN844" s="163">
        <f>IF(AN$3&gt;A29taxremlife,A29taxvalue-SUM($F844:AM844),IF(A29taxremlife="N/A","n/a",A29taxvalue/A29taxremlife))</f>
        <v>0</v>
      </c>
      <c r="AO844" s="163">
        <f>IF(AO$3&gt;A29taxremlife,A29taxvalue-SUM($F844:AN844),IF(A29taxremlife="N/A","n/a",A29taxvalue/A29taxremlife))</f>
        <v>0</v>
      </c>
      <c r="AP844" s="163">
        <f>IF(AP$3&gt;A29taxremlife,A29taxvalue-SUM($F844:AO844),IF(A29taxremlife="N/A","n/a",A29taxvalue/A29taxremlife))</f>
        <v>0</v>
      </c>
      <c r="AQ844" s="163">
        <f>IF(AQ$3&gt;A29taxremlife,A29taxvalue-SUM($F844:AP844),IF(A29taxremlife="N/A","n/a",A29taxvalue/A29taxremlife))</f>
        <v>0</v>
      </c>
      <c r="AR844" s="163">
        <f>IF(AR$3&gt;A29taxremlife,A29taxvalue-SUM($F844:AQ844),IF(A29taxremlife="N/A","n/a",A29taxvalue/A29taxremlife))</f>
        <v>0</v>
      </c>
      <c r="AS844" s="163">
        <f>IF(AS$3&gt;A29taxremlife,A29taxvalue-SUM($F844:AR844),IF(A29taxremlife="N/A","n/a",A29taxvalue/A29taxremlife))</f>
        <v>0</v>
      </c>
      <c r="AT844" s="163">
        <f>IF(AT$3&gt;A29taxremlife,A29taxvalue-SUM($F844:AS844),IF(A29taxremlife="N/A","n/a",A29taxvalue/A29taxremlife))</f>
        <v>0</v>
      </c>
      <c r="AU844" s="163">
        <f>IF(AU$3&gt;A29taxremlife,A29taxvalue-SUM($F844:AT844),IF(A29taxremlife="N/A","n/a",A29taxvalue/A29taxremlife))</f>
        <v>0</v>
      </c>
      <c r="AV844" s="163">
        <f>IF(AV$3&gt;A29taxremlife,A29taxvalue-SUM($F844:AU844),IF(A29taxremlife="N/A","n/a",A29taxvalue/A29taxremlife))</f>
        <v>0</v>
      </c>
      <c r="AW844" s="163">
        <f>IF(AW$3&gt;A29taxremlife,A29taxvalue-SUM($F844:AV844),IF(A29taxremlife="N/A","n/a",A29taxvalue/A29taxremlife))</f>
        <v>0</v>
      </c>
      <c r="AX844" s="163">
        <f>IF(AX$3&gt;A29taxremlife,A29taxvalue-SUM($F844:AW844),IF(A29taxremlife="N/A","n/a",A29taxvalue/A29taxremlife))</f>
        <v>0</v>
      </c>
      <c r="AY844" s="163">
        <f>IF(AY$3&gt;A29taxremlife,A29taxvalue-SUM($F844:AX844),IF(A29taxremlife="N/A","n/a",A29taxvalue/A29taxremlife))</f>
        <v>0</v>
      </c>
      <c r="AZ844" s="163">
        <f>IF(AZ$3&gt;A29taxremlife,A29taxvalue-SUM($F844:AY844),IF(A29taxremlife="N/A","n/a",A29taxvalue/A29taxremlife))</f>
        <v>0</v>
      </c>
      <c r="BA844" s="163">
        <f>IF(BA$3&gt;A29taxremlife,A29taxvalue-SUM($F844:AZ844),IF(A29taxremlife="N/A","n/a",A29taxvalue/A29taxremlife))</f>
        <v>0</v>
      </c>
      <c r="BB844" s="163">
        <f>IF(BB$3&gt;A29taxremlife,A29taxvalue-SUM($F844:BA844),IF(A29taxremlife="N/A","n/a",A29taxvalue/A29taxremlife))</f>
        <v>0</v>
      </c>
      <c r="BC844" s="163">
        <f>IF(BC$3&gt;A29taxremlife,A29taxvalue-SUM($F844:BB844),IF(A29taxremlife="N/A","n/a",A29taxvalue/A29taxremlife))</f>
        <v>0</v>
      </c>
      <c r="BD844" s="163">
        <f>IF(BD$3&gt;A29taxremlife,A29taxvalue-SUM($F844:BC844),IF(A29taxremlife="N/A","n/a",A29taxvalue/A29taxremlife))</f>
        <v>0</v>
      </c>
      <c r="BE844" s="163">
        <f>IF(BE$3&gt;A29taxremlife,A29taxvalue-SUM($F844:BD844),IF(A29taxremlife="N/A","n/a",A29taxvalue/A29taxremlife))</f>
        <v>0</v>
      </c>
      <c r="BF844" s="163">
        <f>IF(BF$3&gt;A29taxremlife,A29taxvalue-SUM($F844:BE844),IF(A29taxremlife="N/A","n/a",A29taxvalue/A29taxremlife))</f>
        <v>0</v>
      </c>
      <c r="BG844" s="163">
        <f>IF(BG$3&gt;A29taxremlife,A29taxvalue-SUM($F844:BF844),IF(A29taxremlife="N/A","n/a",A29taxvalue/A29taxremlife))</f>
        <v>0</v>
      </c>
      <c r="BH844" s="163">
        <f>IF(BH$3&gt;A29taxremlife,A29taxvalue-SUM($F844:BG844),IF(A29taxremlife="N/A","n/a",A29taxvalue/A29taxremlife))</f>
        <v>0</v>
      </c>
      <c r="BI844" s="163">
        <f>IF(BI$3&gt;A29taxremlife,A29taxvalue-SUM($F844:BH844),IF(A29taxremlife="N/A","n/a",A29taxvalue/A29taxremlife))</f>
        <v>0</v>
      </c>
      <c r="BJ844" s="18"/>
      <c r="BK844" s="18"/>
      <c r="BL844"/>
      <c r="BM844"/>
      <c r="BN844"/>
      <c r="BO844"/>
      <c r="BP844"/>
      <c r="BQ844"/>
      <c r="BR844"/>
      <c r="BS844"/>
      <c r="BT844"/>
      <c r="BU844"/>
      <c r="BV844"/>
      <c r="BW844"/>
      <c r="BX844"/>
      <c r="BY844"/>
      <c r="BZ844"/>
      <c r="CA844"/>
      <c r="CB844"/>
      <c r="CC844"/>
      <c r="CD844"/>
      <c r="CE844"/>
      <c r="CF844"/>
      <c r="CG844"/>
      <c r="CH844"/>
      <c r="CI844"/>
      <c r="CJ844"/>
      <c r="CK844"/>
      <c r="CL844"/>
      <c r="CM844"/>
      <c r="CN844"/>
      <c r="CO844"/>
      <c r="CP844"/>
      <c r="CQ844"/>
      <c r="CR844"/>
      <c r="CS844"/>
      <c r="CT844"/>
      <c r="CU844"/>
      <c r="CV844"/>
      <c r="CW844"/>
      <c r="CX844"/>
      <c r="CY844"/>
      <c r="CZ844"/>
      <c r="DA844"/>
      <c r="DB844"/>
      <c r="DC844"/>
      <c r="DD844"/>
      <c r="DE844"/>
      <c r="DF844"/>
      <c r="DG844"/>
      <c r="DH844"/>
      <c r="DI844"/>
      <c r="DJ844"/>
      <c r="DK844"/>
      <c r="DL844"/>
      <c r="DM844"/>
      <c r="DN844"/>
      <c r="DO844"/>
      <c r="DP844"/>
      <c r="DQ844"/>
      <c r="DR844"/>
      <c r="DS844"/>
      <c r="DT844"/>
      <c r="DU844"/>
      <c r="DV844"/>
      <c r="DW844"/>
      <c r="DX844"/>
      <c r="DY844"/>
      <c r="DZ844"/>
      <c r="EA844"/>
      <c r="EB844"/>
      <c r="EC844"/>
      <c r="ED844"/>
      <c r="EE844"/>
      <c r="EF844"/>
      <c r="EG844"/>
      <c r="EH844"/>
      <c r="EI844"/>
      <c r="EJ844"/>
      <c r="EK844"/>
      <c r="EL844"/>
      <c r="EM844"/>
      <c r="EN844"/>
      <c r="EO844"/>
      <c r="EP844"/>
      <c r="EQ844"/>
      <c r="ER844"/>
      <c r="ES844"/>
      <c r="ET844"/>
      <c r="EU844"/>
      <c r="EV844"/>
      <c r="EW844"/>
      <c r="EX844"/>
      <c r="EY844"/>
      <c r="EZ844"/>
      <c r="FA844"/>
      <c r="FB844"/>
      <c r="FC844"/>
      <c r="FD844"/>
      <c r="FE844"/>
      <c r="FF844"/>
      <c r="FG844"/>
      <c r="FH844"/>
      <c r="FI844"/>
      <c r="FJ844"/>
      <c r="FK844"/>
      <c r="FL844"/>
      <c r="FM844"/>
      <c r="FN844"/>
      <c r="FO844"/>
      <c r="FP844"/>
      <c r="FQ844"/>
      <c r="FR844"/>
      <c r="FS844"/>
      <c r="FT844"/>
      <c r="FU844"/>
      <c r="FV844"/>
      <c r="FW844"/>
      <c r="FX844"/>
      <c r="FY844"/>
      <c r="FZ844"/>
      <c r="GA844"/>
      <c r="GB844"/>
      <c r="GC844"/>
      <c r="GD844"/>
      <c r="GE844"/>
      <c r="GF844"/>
      <c r="GG844"/>
      <c r="GH844"/>
      <c r="GI844"/>
      <c r="GJ844"/>
      <c r="GK844"/>
      <c r="GL844"/>
      <c r="GM844"/>
      <c r="GN844"/>
      <c r="GO844"/>
      <c r="GP844"/>
      <c r="GQ844"/>
      <c r="GR844"/>
      <c r="GS844"/>
      <c r="GT844"/>
      <c r="GU844"/>
      <c r="GV844"/>
      <c r="GW844"/>
      <c r="GX844"/>
      <c r="GY844"/>
      <c r="GZ844"/>
      <c r="HA844"/>
      <c r="HB844"/>
      <c r="HC844"/>
      <c r="HD844"/>
      <c r="HE844"/>
      <c r="HF844"/>
      <c r="HG844"/>
      <c r="HH844"/>
      <c r="HI844"/>
      <c r="HJ844"/>
      <c r="HK844"/>
      <c r="HL844"/>
      <c r="HM844"/>
      <c r="HN844"/>
      <c r="HO844"/>
      <c r="HP844"/>
      <c r="HQ844"/>
      <c r="HR844"/>
      <c r="HS844"/>
      <c r="HT844"/>
      <c r="HU844"/>
      <c r="HV844"/>
      <c r="HW844"/>
      <c r="HX844"/>
      <c r="HY844"/>
      <c r="HZ844"/>
      <c r="IA844"/>
      <c r="IB844"/>
      <c r="IC844"/>
      <c r="ID844"/>
      <c r="IE844"/>
      <c r="IF844"/>
      <c r="IG844"/>
      <c r="IH844"/>
      <c r="II844"/>
      <c r="IJ844"/>
      <c r="IK844"/>
      <c r="IL844"/>
      <c r="IM844"/>
      <c r="IN844"/>
      <c r="IO844"/>
      <c r="IP844"/>
      <c r="IQ844"/>
      <c r="IR844"/>
      <c r="IS844"/>
      <c r="IT844"/>
      <c r="IU844"/>
      <c r="IV844"/>
    </row>
    <row r="845" spans="1:256" s="5" customFormat="1" hidden="1" outlineLevel="2" x14ac:dyDescent="0.2">
      <c r="A845" s="18"/>
      <c r="B845" s="18"/>
      <c r="C845" s="36"/>
      <c r="D845" s="485" t="s">
        <v>71</v>
      </c>
      <c r="E845" s="283">
        <v>0</v>
      </c>
      <c r="F845" s="38"/>
      <c r="G845" s="164"/>
      <c r="H845" s="164"/>
      <c r="I845" s="164"/>
      <c r="J845" s="164"/>
      <c r="K845" s="164"/>
      <c r="L845" s="164"/>
      <c r="M845" s="164"/>
      <c r="N845" s="164"/>
      <c r="O845" s="164"/>
      <c r="P845" s="164"/>
      <c r="Q845" s="164"/>
      <c r="R845" s="164"/>
      <c r="S845" s="164"/>
      <c r="T845" s="164"/>
      <c r="U845" s="164"/>
      <c r="V845" s="164"/>
      <c r="W845" s="164"/>
      <c r="X845" s="164"/>
      <c r="Y845" s="164"/>
      <c r="Z845" s="164"/>
      <c r="AA845" s="164"/>
      <c r="AB845" s="164"/>
      <c r="AC845" s="164"/>
      <c r="AD845" s="164"/>
      <c r="AE845" s="164"/>
      <c r="AF845" s="164"/>
      <c r="AG845" s="164"/>
      <c r="AH845" s="164"/>
      <c r="AI845" s="164"/>
      <c r="AJ845" s="164"/>
      <c r="AK845" s="164"/>
      <c r="AL845" s="164"/>
      <c r="AM845" s="164"/>
      <c r="AN845" s="164"/>
      <c r="AO845" s="164"/>
      <c r="AP845" s="164"/>
      <c r="AQ845" s="164"/>
      <c r="AR845" s="164"/>
      <c r="AS845" s="164"/>
      <c r="AT845" s="164"/>
      <c r="AU845" s="164"/>
      <c r="AV845" s="164"/>
      <c r="AW845" s="164"/>
      <c r="AX845" s="164"/>
      <c r="AY845" s="164"/>
      <c r="AZ845" s="164"/>
      <c r="BA845" s="164"/>
      <c r="BB845" s="164"/>
      <c r="BC845" s="164"/>
      <c r="BD845" s="164"/>
      <c r="BE845" s="164"/>
      <c r="BF845" s="164"/>
      <c r="BG845" s="164"/>
      <c r="BH845" s="164"/>
      <c r="BI845" s="164"/>
      <c r="BJ845" s="18"/>
      <c r="BK845" s="18"/>
      <c r="BL845"/>
      <c r="BM845"/>
      <c r="BN845"/>
      <c r="BO845"/>
      <c r="BP845"/>
      <c r="BQ845"/>
      <c r="BR845"/>
      <c r="BS845"/>
      <c r="BT845"/>
      <c r="BU845"/>
      <c r="BV845"/>
      <c r="BW845"/>
      <c r="BX845"/>
      <c r="BY845"/>
      <c r="BZ845"/>
      <c r="CA845"/>
      <c r="CB845"/>
      <c r="CC845"/>
      <c r="CD845"/>
      <c r="CE845"/>
      <c r="CF845"/>
      <c r="CG845"/>
      <c r="CH845"/>
      <c r="CI845"/>
      <c r="CJ845"/>
      <c r="CK845"/>
      <c r="CL845"/>
      <c r="CM845"/>
      <c r="CN845"/>
      <c r="CO845"/>
      <c r="CP845"/>
      <c r="CQ845"/>
      <c r="CR845"/>
      <c r="CS845"/>
      <c r="CT845"/>
      <c r="CU845"/>
      <c r="CV845"/>
      <c r="CW845"/>
      <c r="CX845"/>
      <c r="CY845"/>
      <c r="CZ845"/>
      <c r="DA845"/>
      <c r="DB845"/>
      <c r="DC845"/>
      <c r="DD845"/>
      <c r="DE845"/>
      <c r="DF845"/>
      <c r="DG845"/>
      <c r="DH845"/>
      <c r="DI845"/>
      <c r="DJ845"/>
      <c r="DK845"/>
      <c r="DL845"/>
      <c r="DM845"/>
      <c r="DN845"/>
      <c r="DO845"/>
      <c r="DP845"/>
      <c r="DQ845"/>
      <c r="DR845"/>
      <c r="DS845"/>
      <c r="DT845"/>
      <c r="DU845"/>
      <c r="DV845"/>
      <c r="DW845"/>
      <c r="DX845"/>
      <c r="DY845"/>
      <c r="DZ845"/>
      <c r="EA845"/>
      <c r="EB845"/>
      <c r="EC845"/>
      <c r="ED845"/>
      <c r="EE845"/>
      <c r="EF845"/>
      <c r="EG845"/>
      <c r="EH845"/>
      <c r="EI845"/>
      <c r="EJ845"/>
      <c r="EK845"/>
      <c r="EL845"/>
      <c r="EM845"/>
      <c r="EN845"/>
      <c r="EO845"/>
      <c r="EP845"/>
      <c r="EQ845"/>
      <c r="ER845"/>
      <c r="ES845"/>
      <c r="ET845"/>
      <c r="EU845"/>
      <c r="EV845"/>
      <c r="EW845"/>
      <c r="EX845"/>
      <c r="EY845"/>
      <c r="EZ845"/>
      <c r="FA845"/>
      <c r="FB845"/>
      <c r="FC845"/>
      <c r="FD845"/>
      <c r="FE845"/>
      <c r="FF845"/>
      <c r="FG845"/>
      <c r="FH845"/>
      <c r="FI845"/>
      <c r="FJ845"/>
      <c r="FK845"/>
      <c r="FL845"/>
      <c r="FM845"/>
      <c r="FN845"/>
      <c r="FO845"/>
      <c r="FP845"/>
      <c r="FQ845"/>
      <c r="FR845"/>
      <c r="FS845"/>
      <c r="FT845"/>
      <c r="FU845"/>
      <c r="FV845"/>
      <c r="FW845"/>
      <c r="FX845"/>
      <c r="FY845"/>
      <c r="FZ845"/>
      <c r="GA845"/>
      <c r="GB845"/>
      <c r="GC845"/>
      <c r="GD845"/>
      <c r="GE845"/>
      <c r="GF845"/>
      <c r="GG845"/>
      <c r="GH845"/>
      <c r="GI845"/>
      <c r="GJ845"/>
      <c r="GK845"/>
      <c r="GL845"/>
      <c r="GM845"/>
      <c r="GN845"/>
      <c r="GO845"/>
      <c r="GP845"/>
      <c r="GQ845"/>
      <c r="GR845"/>
      <c r="GS845"/>
      <c r="GT845"/>
      <c r="GU845"/>
      <c r="GV845"/>
      <c r="GW845"/>
      <c r="GX845"/>
      <c r="GY845"/>
      <c r="GZ845"/>
      <c r="HA845"/>
      <c r="HB845"/>
      <c r="HC845"/>
      <c r="HD845"/>
      <c r="HE845"/>
      <c r="HF845"/>
      <c r="HG845"/>
      <c r="HH845"/>
      <c r="HI845"/>
      <c r="HJ845"/>
      <c r="HK845"/>
      <c r="HL845"/>
      <c r="HM845"/>
      <c r="HN845"/>
      <c r="HO845"/>
      <c r="HP845"/>
      <c r="HQ845"/>
      <c r="HR845"/>
      <c r="HS845"/>
      <c r="HT845"/>
      <c r="HU845"/>
      <c r="HV845"/>
      <c r="HW845"/>
      <c r="HX845"/>
      <c r="HY845"/>
      <c r="HZ845"/>
      <c r="IA845"/>
      <c r="IB845"/>
      <c r="IC845"/>
      <c r="ID845"/>
      <c r="IE845"/>
      <c r="IF845"/>
      <c r="IG845"/>
      <c r="IH845"/>
      <c r="II845"/>
      <c r="IJ845"/>
      <c r="IK845"/>
      <c r="IL845"/>
      <c r="IM845"/>
      <c r="IN845"/>
      <c r="IO845"/>
      <c r="IP845"/>
      <c r="IQ845"/>
      <c r="IR845"/>
      <c r="IS845"/>
      <c r="IT845"/>
      <c r="IU845"/>
      <c r="IV845"/>
    </row>
    <row r="846" spans="1:256" s="5" customFormat="1" hidden="1" outlineLevel="2" x14ac:dyDescent="0.2">
      <c r="A846" s="18"/>
      <c r="B846" s="18"/>
      <c r="C846" s="36"/>
      <c r="D846" s="485"/>
      <c r="E846" s="283">
        <v>1</v>
      </c>
      <c r="F846" s="38"/>
      <c r="G846" s="305"/>
      <c r="H846" s="164">
        <f>IF(A29taxstdlife="n/a","n/a",IF(H$3&gt;(A29taxstdlife+$E846),((Input!$G$171+Input!$G$137)*$G$7)-SUM($G846:G846),((Input!$G$171+Input!$G$137)*$G$7)/A29taxstdlife))</f>
        <v>0</v>
      </c>
      <c r="I846" s="164">
        <f>IF(A29taxstdlife="n/a","n/a",IF(I$3&gt;(A29taxstdlife+$E846),((Input!$G$171+Input!$G$137)*$G$7)-SUM($G846:H846),((Input!$G$171+Input!$G$137)*$G$7)/A29taxstdlife))</f>
        <v>0</v>
      </c>
      <c r="J846" s="164">
        <f>IF(A29taxstdlife="n/a","n/a",IF(J$3&gt;(A29taxstdlife+$E846),((Input!$G$171+Input!$G$137)*$G$7)-SUM($G846:I846),((Input!$G$171+Input!$G$137)*$G$7)/A29taxstdlife))</f>
        <v>0</v>
      </c>
      <c r="K846" s="164">
        <f>IF(A29taxstdlife="n/a","n/a",IF(K$3&gt;(A29taxstdlife+$E846),((Input!$G$171+Input!$G$137)*$G$7)-SUM($G846:J846),((Input!$G$171+Input!$G$137)*$G$7)/A29taxstdlife))</f>
        <v>0</v>
      </c>
      <c r="L846" s="164">
        <f>IF(A29taxstdlife="n/a","n/a",IF(L$3&gt;(A29taxstdlife+$E846),((Input!$G$171+Input!$G$137)*$G$7)-SUM($G846:K846),((Input!$G$171+Input!$G$137)*$G$7)/A29taxstdlife))</f>
        <v>0</v>
      </c>
      <c r="M846" s="164">
        <f>IF(A29taxstdlife="n/a","n/a",IF(M$3&gt;(A29taxstdlife+$E846),((Input!$G$171+Input!$G$137)*$G$7)-SUM($G846:L846),((Input!$G$171+Input!$G$137)*$G$7)/A29taxstdlife))</f>
        <v>0</v>
      </c>
      <c r="N846" s="164">
        <f>IF(A29taxstdlife="n/a","n/a",IF(N$3&gt;(A29taxstdlife+$E846),((Input!$G$171+Input!$G$137)*$G$7)-SUM($G846:M846),((Input!$G$171+Input!$G$137)*$G$7)/A29taxstdlife))</f>
        <v>0</v>
      </c>
      <c r="O846" s="164">
        <f>IF(A29taxstdlife="n/a","n/a",IF(O$3&gt;(A29taxstdlife+$E846),((Input!$G$171+Input!$G$137)*$G$7)-SUM($G846:N846),((Input!$G$171+Input!$G$137)*$G$7)/A29taxstdlife))</f>
        <v>0</v>
      </c>
      <c r="P846" s="164">
        <f>IF(A29taxstdlife="n/a","n/a",IF(P$3&gt;(A29taxstdlife+$E846),((Input!$G$171+Input!$G$137)*$G$7)-SUM($G846:O846),((Input!$G$171+Input!$G$137)*$G$7)/A29taxstdlife))</f>
        <v>0</v>
      </c>
      <c r="Q846" s="164">
        <f>IF(A29taxstdlife="n/a","n/a",IF(Q$3&gt;(A29taxstdlife+$E846),((Input!$G$171+Input!$G$137)*$G$7)-SUM($G846:P846),((Input!$G$171+Input!$G$137)*$G$7)/A29taxstdlife))</f>
        <v>0</v>
      </c>
      <c r="R846" s="164">
        <f>IF(A29taxstdlife="n/a","n/a",IF(R$3&gt;(A29taxstdlife+$E846),((Input!$G$171+Input!$G$137)*$G$7)-SUM($G846:Q846),((Input!$G$171+Input!$G$137)*$G$7)/A29taxstdlife))</f>
        <v>0</v>
      </c>
      <c r="S846" s="164">
        <f>IF(A29taxstdlife="n/a","n/a",IF(S$3&gt;(A29taxstdlife+$E846),((Input!$G$171+Input!$G$137)*$G$7)-SUM($G846:R846),((Input!$G$171+Input!$G$137)*$G$7)/A29taxstdlife))</f>
        <v>0</v>
      </c>
      <c r="T846" s="164">
        <f>IF(A29taxstdlife="n/a","n/a",IF(T$3&gt;(A29taxstdlife+$E846),((Input!$G$171+Input!$G$137)*$G$7)-SUM($G846:S846),((Input!$G$171+Input!$G$137)*$G$7)/A29taxstdlife))</f>
        <v>0</v>
      </c>
      <c r="U846" s="164">
        <f>IF(A29taxstdlife="n/a","n/a",IF(U$3&gt;(A29taxstdlife+$E846),((Input!$G$171+Input!$G$137)*$G$7)-SUM($G846:T846),((Input!$G$171+Input!$G$137)*$G$7)/A29taxstdlife))</f>
        <v>0</v>
      </c>
      <c r="V846" s="164">
        <f>IF(A29taxstdlife="n/a","n/a",IF(V$3&gt;(A29taxstdlife+$E846),((Input!$G$171+Input!$G$137)*$G$7)-SUM($G846:U846),((Input!$G$171+Input!$G$137)*$G$7)/A29taxstdlife))</f>
        <v>0</v>
      </c>
      <c r="W846" s="164">
        <f>IF(A29taxstdlife="n/a","n/a",IF(W$3&gt;(A29taxstdlife+$E846),((Input!$G$171+Input!$G$137)*$G$7)-SUM($G846:V846),((Input!$G$171+Input!$G$137)*$G$7)/A29taxstdlife))</f>
        <v>0</v>
      </c>
      <c r="X846" s="164">
        <f>IF(A29taxstdlife="n/a","n/a",IF(X$3&gt;(A29taxstdlife+$E846),((Input!$G$171+Input!$G$137)*$G$7)-SUM($G846:W846),((Input!$G$171+Input!$G$137)*$G$7)/A29taxstdlife))</f>
        <v>0</v>
      </c>
      <c r="Y846" s="164">
        <f>IF(A29taxstdlife="n/a","n/a",IF(Y$3&gt;(A29taxstdlife+$E846),((Input!$G$171+Input!$G$137)*$G$7)-SUM($G846:X846),((Input!$G$171+Input!$G$137)*$G$7)/A29taxstdlife))</f>
        <v>0</v>
      </c>
      <c r="Z846" s="164">
        <f>IF(A29taxstdlife="n/a","n/a",IF(Z$3&gt;(A29taxstdlife+$E846),((Input!$G$171+Input!$G$137)*$G$7)-SUM($G846:Y846),((Input!$G$171+Input!$G$137)*$G$7)/A29taxstdlife))</f>
        <v>0</v>
      </c>
      <c r="AA846" s="164">
        <f>IF(A29taxstdlife="n/a","n/a",IF(AA$3&gt;(A29taxstdlife+$E846),((Input!$G$171+Input!$G$137)*$G$7)-SUM($G846:Z846),((Input!$G$171+Input!$G$137)*$G$7)/A29taxstdlife))</f>
        <v>0</v>
      </c>
      <c r="AB846" s="164">
        <f>IF(A29taxstdlife="n/a","n/a",IF(AB$3&gt;(A29taxstdlife+$E846),((Input!$G$171+Input!$G$137)*$G$7)-SUM($G846:AA846),((Input!$G$171+Input!$G$137)*$G$7)/A29taxstdlife))</f>
        <v>0</v>
      </c>
      <c r="AC846" s="164">
        <f>IF(A29taxstdlife="n/a","n/a",IF(AC$3&gt;(A29taxstdlife+$E846),((Input!$G$171+Input!$G$137)*$G$7)-SUM($G846:AB846),((Input!$G$171+Input!$G$137)*$G$7)/A29taxstdlife))</f>
        <v>0</v>
      </c>
      <c r="AD846" s="164">
        <f>IF(A29taxstdlife="n/a","n/a",IF(AD$3&gt;(A29taxstdlife+$E846),((Input!$G$171+Input!$G$137)*$G$7)-SUM($G846:AC846),((Input!$G$171+Input!$G$137)*$G$7)/A29taxstdlife))</f>
        <v>0</v>
      </c>
      <c r="AE846" s="164">
        <f>IF(A29taxstdlife="n/a","n/a",IF(AE$3&gt;(A29taxstdlife+$E846),((Input!$G$171+Input!$G$137)*$G$7)-SUM($G846:AD846),((Input!$G$171+Input!$G$137)*$G$7)/A29taxstdlife))</f>
        <v>0</v>
      </c>
      <c r="AF846" s="164">
        <f>IF(A29taxstdlife="n/a","n/a",IF(AF$3&gt;(A29taxstdlife+$E846),((Input!$G$171+Input!$G$137)*$G$7)-SUM($G846:AE846),((Input!$G$171+Input!$G$137)*$G$7)/A29taxstdlife))</f>
        <v>0</v>
      </c>
      <c r="AG846" s="164">
        <f>IF(A29taxstdlife="n/a","n/a",IF(AG$3&gt;(A29taxstdlife+$E846),((Input!$G$171+Input!$G$137)*$G$7)-SUM($G846:AF846),((Input!$G$171+Input!$G$137)*$G$7)/A29taxstdlife))</f>
        <v>0</v>
      </c>
      <c r="AH846" s="164">
        <f>IF(A29taxstdlife="n/a","n/a",IF(AH$3&gt;(A29taxstdlife+$E846),((Input!$G$171+Input!$G$137)*$G$7)-SUM($G846:AG846),((Input!$G$171+Input!$G$137)*$G$7)/A29taxstdlife))</f>
        <v>0</v>
      </c>
      <c r="AI846" s="164">
        <f>IF(A29taxstdlife="n/a","n/a",IF(AI$3&gt;(A29taxstdlife+$E846),((Input!$G$171+Input!$G$137)*$G$7)-SUM($G846:AH846),((Input!$G$171+Input!$G$137)*$G$7)/A29taxstdlife))</f>
        <v>0</v>
      </c>
      <c r="AJ846" s="164">
        <f>IF(A29taxstdlife="n/a","n/a",IF(AJ$3&gt;(A29taxstdlife+$E846),((Input!$G$171+Input!$G$137)*$G$7)-SUM($G846:AI846),((Input!$G$171+Input!$G$137)*$G$7)/A29taxstdlife))</f>
        <v>0</v>
      </c>
      <c r="AK846" s="164">
        <f>IF(A29taxstdlife="n/a","n/a",IF(AK$3&gt;(A29taxstdlife+$E846),((Input!$G$171+Input!$G$137)*$G$7)-SUM($G846:AJ846),((Input!$G$171+Input!$G$137)*$G$7)/A29taxstdlife))</f>
        <v>0</v>
      </c>
      <c r="AL846" s="164">
        <f>IF(A29taxstdlife="n/a","n/a",IF(AL$3&gt;(A29taxstdlife+$E846),((Input!$G$171+Input!$G$137)*$G$7)-SUM($G846:AK846),((Input!$G$171+Input!$G$137)*$G$7)/A29taxstdlife))</f>
        <v>0</v>
      </c>
      <c r="AM846" s="164">
        <f>IF(A29taxstdlife="n/a","n/a",IF(AM$3&gt;(A29taxstdlife+$E846),((Input!$G$171+Input!$G$137)*$G$7)-SUM($G846:AL846),((Input!$G$171+Input!$G$137)*$G$7)/A29taxstdlife))</f>
        <v>0</v>
      </c>
      <c r="AN846" s="164">
        <f>IF(A29taxstdlife="n/a","n/a",IF(AN$3&gt;(A29taxstdlife+$E846),((Input!$G$171+Input!$G$137)*$G$7)-SUM($G846:AM846),((Input!$G$171+Input!$G$137)*$G$7)/A29taxstdlife))</f>
        <v>0</v>
      </c>
      <c r="AO846" s="164">
        <f>IF(A29taxstdlife="n/a","n/a",IF(AO$3&gt;(A29taxstdlife+$E846),((Input!$G$171+Input!$G$137)*$G$7)-SUM($G846:AN846),((Input!$G$171+Input!$G$137)*$G$7)/A29taxstdlife))</f>
        <v>0</v>
      </c>
      <c r="AP846" s="164">
        <f>IF(A29taxstdlife="n/a","n/a",IF(AP$3&gt;(A29taxstdlife+$E846),((Input!$G$171+Input!$G$137)*$G$7)-SUM($G846:AO846),((Input!$G$171+Input!$G$137)*$G$7)/A29taxstdlife))</f>
        <v>0</v>
      </c>
      <c r="AQ846" s="164">
        <f>IF(A29taxstdlife="n/a","n/a",IF(AQ$3&gt;(A29taxstdlife+$E846),((Input!$G$171+Input!$G$137)*$G$7)-SUM($G846:AP846),((Input!$G$171+Input!$G$137)*$G$7)/A29taxstdlife))</f>
        <v>0</v>
      </c>
      <c r="AR846" s="164">
        <f>IF(A29taxstdlife="n/a","n/a",IF(AR$3&gt;(A29taxstdlife+$E846),((Input!$G$171+Input!$G$137)*$G$7)-SUM($G846:AQ846),((Input!$G$171+Input!$G$137)*$G$7)/A29taxstdlife))</f>
        <v>0</v>
      </c>
      <c r="AS846" s="164">
        <f>IF(A29taxstdlife="n/a","n/a",IF(AS$3&gt;(A29taxstdlife+$E846),((Input!$G$171+Input!$G$137)*$G$7)-SUM($G846:AR846),((Input!$G$171+Input!$G$137)*$G$7)/A29taxstdlife))</f>
        <v>0</v>
      </c>
      <c r="AT846" s="164">
        <f>IF(A29taxstdlife="n/a","n/a",IF(AT$3&gt;(A29taxstdlife+$E846),((Input!$G$171+Input!$G$137)*$G$7)-SUM($G846:AS846),((Input!$G$171+Input!$G$137)*$G$7)/A29taxstdlife))</f>
        <v>0</v>
      </c>
      <c r="AU846" s="164">
        <f>IF(A29taxstdlife="n/a","n/a",IF(AU$3&gt;(A29taxstdlife+$E846),((Input!$G$171+Input!$G$137)*$G$7)-SUM($G846:AT846),((Input!$G$171+Input!$G$137)*$G$7)/A29taxstdlife))</f>
        <v>0</v>
      </c>
      <c r="AV846" s="164">
        <f>IF(A29taxstdlife="n/a","n/a",IF(AV$3&gt;(A29taxstdlife+$E846),((Input!$G$171+Input!$G$137)*$G$7)-SUM($G846:AU846),((Input!$G$171+Input!$G$137)*$G$7)/A29taxstdlife))</f>
        <v>0</v>
      </c>
      <c r="AW846" s="164">
        <f>IF(A29taxstdlife="n/a","n/a",IF(AW$3&gt;(A29taxstdlife+$E846),((Input!$G$171+Input!$G$137)*$G$7)-SUM($G846:AV846),((Input!$G$171+Input!$G$137)*$G$7)/A29taxstdlife))</f>
        <v>0</v>
      </c>
      <c r="AX846" s="164">
        <f>IF(A29taxstdlife="n/a","n/a",IF(AX$3&gt;(A29taxstdlife+$E846),((Input!$G$171+Input!$G$137)*$G$7)-SUM($G846:AW846),((Input!$G$171+Input!$G$137)*$G$7)/A29taxstdlife))</f>
        <v>0</v>
      </c>
      <c r="AY846" s="164">
        <f>IF(A29taxstdlife="n/a","n/a",IF(AY$3&gt;(A29taxstdlife+$E846),((Input!$G$171+Input!$G$137)*$G$7)-SUM($G846:AX846),((Input!$G$171+Input!$G$137)*$G$7)/A29taxstdlife))</f>
        <v>0</v>
      </c>
      <c r="AZ846" s="164">
        <f>IF(A29taxstdlife="n/a","n/a",IF(AZ$3&gt;(A29taxstdlife+$E846),((Input!$G$171+Input!$G$137)*$G$7)-SUM($G846:AY846),((Input!$G$171+Input!$G$137)*$G$7)/A29taxstdlife))</f>
        <v>0</v>
      </c>
      <c r="BA846" s="164">
        <f>IF(A29taxstdlife="n/a","n/a",IF(BA$3&gt;(A29taxstdlife+$E846),((Input!$G$171+Input!$G$137)*$G$7)-SUM($G846:AZ846),((Input!$G$171+Input!$G$137)*$G$7)/A29taxstdlife))</f>
        <v>0</v>
      </c>
      <c r="BB846" s="164">
        <f>IF(A29taxstdlife="n/a","n/a",IF(BB$3&gt;(A29taxstdlife+$E846),((Input!$G$171+Input!$G$137)*$G$7)-SUM($G846:BA846),((Input!$G$171+Input!$G$137)*$G$7)/A29taxstdlife))</f>
        <v>0</v>
      </c>
      <c r="BC846" s="164">
        <f>IF(A29taxstdlife="n/a","n/a",IF(BC$3&gt;(A29taxstdlife+$E846),((Input!$G$171+Input!$G$137)*$G$7)-SUM($G846:BB846),((Input!$G$171+Input!$G$137)*$G$7)/A29taxstdlife))</f>
        <v>0</v>
      </c>
      <c r="BD846" s="164">
        <f>IF(A29taxstdlife="n/a","n/a",IF(BD$3&gt;(A29taxstdlife+$E846),((Input!$G$171+Input!$G$137)*$G$7)-SUM($G846:BC846),((Input!$G$171+Input!$G$137)*$G$7)/A29taxstdlife))</f>
        <v>0</v>
      </c>
      <c r="BE846" s="164">
        <f>IF(A29taxstdlife="n/a","n/a",IF(BE$3&gt;(A29taxstdlife+$E846),((Input!$G$171+Input!$G$137)*$G$7)-SUM($G846:BD846),((Input!$G$171+Input!$G$137)*$G$7)/A29taxstdlife))</f>
        <v>0</v>
      </c>
      <c r="BF846" s="164">
        <f>IF(A29taxstdlife="n/a","n/a",IF(BF$3&gt;(A29taxstdlife+$E846),((Input!$G$171+Input!$G$137)*$G$7)-SUM($G846:BE846),((Input!$G$171+Input!$G$137)*$G$7)/A29taxstdlife))</f>
        <v>0</v>
      </c>
      <c r="BG846" s="164">
        <f>IF(A29taxstdlife="n/a","n/a",IF(BG$3&gt;(A29taxstdlife+$E846),((Input!$G$171+Input!$G$137)*$G$7)-SUM($G846:BF846),((Input!$G$171+Input!$G$137)*$G$7)/A29taxstdlife))</f>
        <v>0</v>
      </c>
      <c r="BH846" s="164">
        <f>IF(A29taxstdlife="n/a","n/a",IF(BH$3&gt;(A29taxstdlife+$E846),((Input!$G$171+Input!$G$137)*$G$7)-SUM($G846:BG846),((Input!$G$171+Input!$G$137)*$G$7)/A29taxstdlife))</f>
        <v>0</v>
      </c>
      <c r="BI846" s="164">
        <f>IF(A29taxstdlife="n/a","n/a",IF(BI$3&gt;(A29taxstdlife+$E846),((Input!$G$171+Input!$G$137)*$G$7)-SUM($G846:BH846),((Input!$G$171+Input!$G$137)*$G$7)/A29taxstdlife))</f>
        <v>0</v>
      </c>
      <c r="BJ846" s="18"/>
      <c r="BK846" s="18"/>
      <c r="BL846"/>
      <c r="BM846"/>
      <c r="BN846"/>
      <c r="BO846"/>
      <c r="BP846"/>
      <c r="BQ846"/>
      <c r="BR846"/>
      <c r="BS846"/>
      <c r="BT846"/>
      <c r="BU846"/>
      <c r="BV846"/>
      <c r="BW846"/>
      <c r="BX846"/>
      <c r="BY846"/>
      <c r="BZ846"/>
      <c r="CA846"/>
      <c r="CB846"/>
      <c r="CC846"/>
      <c r="CD846"/>
      <c r="CE846"/>
      <c r="CF846"/>
      <c r="CG846"/>
      <c r="CH846"/>
      <c r="CI846"/>
      <c r="CJ846"/>
      <c r="CK846"/>
      <c r="CL846"/>
      <c r="CM846"/>
      <c r="CN846"/>
      <c r="CO846"/>
      <c r="CP846"/>
      <c r="CQ846"/>
      <c r="CR846"/>
      <c r="CS846"/>
      <c r="CT846"/>
      <c r="CU846"/>
      <c r="CV846"/>
      <c r="CW846"/>
      <c r="CX846"/>
      <c r="CY846"/>
      <c r="CZ846"/>
      <c r="DA846"/>
      <c r="DB846"/>
      <c r="DC846"/>
      <c r="DD846"/>
      <c r="DE846"/>
      <c r="DF846"/>
      <c r="DG846"/>
      <c r="DH846"/>
      <c r="DI846"/>
      <c r="DJ846"/>
      <c r="DK846"/>
      <c r="DL846"/>
      <c r="DM846"/>
      <c r="DN846"/>
      <c r="DO846"/>
      <c r="DP846"/>
      <c r="DQ846"/>
      <c r="DR846"/>
      <c r="DS846"/>
      <c r="DT846"/>
      <c r="DU846"/>
      <c r="DV846"/>
      <c r="DW846"/>
      <c r="DX846"/>
      <c r="DY846"/>
      <c r="DZ846"/>
      <c r="EA846"/>
      <c r="EB846"/>
      <c r="EC846"/>
      <c r="ED846"/>
      <c r="EE846"/>
      <c r="EF846"/>
      <c r="EG846"/>
      <c r="EH846"/>
      <c r="EI846"/>
      <c r="EJ846"/>
      <c r="EK846"/>
      <c r="EL846"/>
      <c r="EM846"/>
      <c r="EN846"/>
      <c r="EO846"/>
      <c r="EP846"/>
      <c r="EQ846"/>
      <c r="ER846"/>
      <c r="ES846"/>
      <c r="ET846"/>
      <c r="EU846"/>
      <c r="EV846"/>
      <c r="EW846"/>
      <c r="EX846"/>
      <c r="EY846"/>
      <c r="EZ846"/>
      <c r="FA846"/>
      <c r="FB846"/>
      <c r="FC846"/>
      <c r="FD846"/>
      <c r="FE846"/>
      <c r="FF846"/>
      <c r="FG846"/>
      <c r="FH846"/>
      <c r="FI846"/>
      <c r="FJ846"/>
      <c r="FK846"/>
      <c r="FL846"/>
      <c r="FM846"/>
      <c r="FN846"/>
      <c r="FO846"/>
      <c r="FP846"/>
      <c r="FQ846"/>
      <c r="FR846"/>
      <c r="FS846"/>
      <c r="FT846"/>
      <c r="FU846"/>
      <c r="FV846"/>
      <c r="FW846"/>
      <c r="FX846"/>
      <c r="FY846"/>
      <c r="FZ846"/>
      <c r="GA846"/>
      <c r="GB846"/>
      <c r="GC846"/>
      <c r="GD846"/>
      <c r="GE846"/>
      <c r="GF846"/>
      <c r="GG846"/>
      <c r="GH846"/>
      <c r="GI846"/>
      <c r="GJ846"/>
      <c r="GK846"/>
      <c r="GL846"/>
      <c r="GM846"/>
      <c r="GN846"/>
      <c r="GO846"/>
      <c r="GP846"/>
      <c r="GQ846"/>
      <c r="GR846"/>
      <c r="GS846"/>
      <c r="GT846"/>
      <c r="GU846"/>
      <c r="GV846"/>
      <c r="GW846"/>
      <c r="GX846"/>
      <c r="GY846"/>
      <c r="GZ846"/>
      <c r="HA846"/>
      <c r="HB846"/>
      <c r="HC846"/>
      <c r="HD846"/>
      <c r="HE846"/>
      <c r="HF846"/>
      <c r="HG846"/>
      <c r="HH846"/>
      <c r="HI846"/>
      <c r="HJ846"/>
      <c r="HK846"/>
      <c r="HL846"/>
      <c r="HM846"/>
      <c r="HN846"/>
      <c r="HO846"/>
      <c r="HP846"/>
      <c r="HQ846"/>
      <c r="HR846"/>
      <c r="HS846"/>
      <c r="HT846"/>
      <c r="HU846"/>
      <c r="HV846"/>
      <c r="HW846"/>
      <c r="HX846"/>
      <c r="HY846"/>
      <c r="HZ846"/>
      <c r="IA846"/>
      <c r="IB846"/>
      <c r="IC846"/>
      <c r="ID846"/>
      <c r="IE846"/>
      <c r="IF846"/>
      <c r="IG846"/>
      <c r="IH846"/>
      <c r="II846"/>
      <c r="IJ846"/>
      <c r="IK846"/>
      <c r="IL846"/>
      <c r="IM846"/>
      <c r="IN846"/>
      <c r="IO846"/>
      <c r="IP846"/>
      <c r="IQ846"/>
      <c r="IR846"/>
      <c r="IS846"/>
      <c r="IT846"/>
      <c r="IU846"/>
      <c r="IV846"/>
    </row>
    <row r="847" spans="1:256" s="5" customFormat="1" hidden="1" outlineLevel="2" x14ac:dyDescent="0.2">
      <c r="A847" s="18"/>
      <c r="B847" s="18"/>
      <c r="C847" s="36"/>
      <c r="D847" s="485"/>
      <c r="E847" s="283">
        <v>2</v>
      </c>
      <c r="F847" s="38"/>
      <c r="G847" s="306"/>
      <c r="H847" s="307"/>
      <c r="I847" s="164">
        <f>IF(A29taxstdlife="n/a","n/a",IF(I$3&gt;(A29taxstdlife+$E847),((Input!$H$171+Input!$H$137)*$H$7)-SUM($H847:H847),((Input!$H$171+Input!$H$137)*$H$7)/A29taxstdlife))</f>
        <v>0</v>
      </c>
      <c r="J847" s="164">
        <f>IF(A29taxstdlife="n/a","n/a",IF(J$3&gt;(A29taxstdlife+$E847),((Input!$H$171+Input!$H$137)*$H$7)-SUM($H847:I847),((Input!$H$171+Input!$H$137)*$H$7)/A29taxstdlife))</f>
        <v>0</v>
      </c>
      <c r="K847" s="164">
        <f>IF(A29taxstdlife="n/a","n/a",IF(K$3&gt;(A29taxstdlife+$E847),((Input!$H$171+Input!$H$137)*$H$7)-SUM($H847:J847),((Input!$H$171+Input!$H$137)*$H$7)/A29taxstdlife))</f>
        <v>0</v>
      </c>
      <c r="L847" s="164">
        <f>IF(A29taxstdlife="n/a","n/a",IF(L$3&gt;(A29taxstdlife+$E847),((Input!$H$171+Input!$H$137)*$H$7)-SUM($H847:K847),((Input!$H$171+Input!$H$137)*$H$7)/A29taxstdlife))</f>
        <v>0</v>
      </c>
      <c r="M847" s="164">
        <f>IF(A29taxstdlife="n/a","n/a",IF(M$3&gt;(A29taxstdlife+$E847),((Input!$H$171+Input!$H$137)*$H$7)-SUM($H847:L847),((Input!$H$171+Input!$H$137)*$H$7)/A29taxstdlife))</f>
        <v>0</v>
      </c>
      <c r="N847" s="164">
        <f>IF(A29taxstdlife="n/a","n/a",IF(N$3&gt;(A29taxstdlife+$E847),((Input!$H$171+Input!$H$137)*$H$7)-SUM($H847:M847),((Input!$H$171+Input!$H$137)*$H$7)/A29taxstdlife))</f>
        <v>0</v>
      </c>
      <c r="O847" s="164">
        <f>IF(A29taxstdlife="n/a","n/a",IF(O$3&gt;(A29taxstdlife+$E847),((Input!$H$171+Input!$H$137)*$H$7)-SUM($H847:N847),((Input!$H$171+Input!$H$137)*$H$7)/A29taxstdlife))</f>
        <v>0</v>
      </c>
      <c r="P847" s="164">
        <f>IF(A29taxstdlife="n/a","n/a",IF(P$3&gt;(A29taxstdlife+$E847),((Input!$H$171+Input!$H$137)*$H$7)-SUM($H847:O847),((Input!$H$171+Input!$H$137)*$H$7)/A29taxstdlife))</f>
        <v>0</v>
      </c>
      <c r="Q847" s="164">
        <f>IF(A29taxstdlife="n/a","n/a",IF(Q$3&gt;(A29taxstdlife+$E847),((Input!$H$171+Input!$H$137)*$H$7)-SUM($H847:P847),((Input!$H$171+Input!$H$137)*$H$7)/A29taxstdlife))</f>
        <v>0</v>
      </c>
      <c r="R847" s="164">
        <f>IF(A29taxstdlife="n/a","n/a",IF(R$3&gt;(A29taxstdlife+$E847),((Input!$H$171+Input!$H$137)*$H$7)-SUM($H847:Q847),((Input!$H$171+Input!$H$137)*$H$7)/A29taxstdlife))</f>
        <v>0</v>
      </c>
      <c r="S847" s="164">
        <f>IF(A29taxstdlife="n/a","n/a",IF(S$3&gt;(A29taxstdlife+$E847),((Input!$H$171+Input!$H$137)*$H$7)-SUM($H847:R847),((Input!$H$171+Input!$H$137)*$H$7)/A29taxstdlife))</f>
        <v>0</v>
      </c>
      <c r="T847" s="164">
        <f>IF(A29taxstdlife="n/a","n/a",IF(T$3&gt;(A29taxstdlife+$E847),((Input!$H$171+Input!$H$137)*$H$7)-SUM($H847:S847),((Input!$H$171+Input!$H$137)*$H$7)/A29taxstdlife))</f>
        <v>0</v>
      </c>
      <c r="U847" s="164">
        <f>IF(A29taxstdlife="n/a","n/a",IF(U$3&gt;(A29taxstdlife+$E847),((Input!$H$171+Input!$H$137)*$H$7)-SUM($H847:T847),((Input!$H$171+Input!$H$137)*$H$7)/A29taxstdlife))</f>
        <v>0</v>
      </c>
      <c r="V847" s="164">
        <f>IF(A29taxstdlife="n/a","n/a",IF(V$3&gt;(A29taxstdlife+$E847),((Input!$H$171+Input!$H$137)*$H$7)-SUM($H847:U847),((Input!$H$171+Input!$H$137)*$H$7)/A29taxstdlife))</f>
        <v>0</v>
      </c>
      <c r="W847" s="164">
        <f>IF(A29taxstdlife="n/a","n/a",IF(W$3&gt;(A29taxstdlife+$E847),((Input!$H$171+Input!$H$137)*$H$7)-SUM($H847:V847),((Input!$H$171+Input!$H$137)*$H$7)/A29taxstdlife))</f>
        <v>0</v>
      </c>
      <c r="X847" s="164">
        <f>IF(A29taxstdlife="n/a","n/a",IF(X$3&gt;(A29taxstdlife+$E847),((Input!$H$171+Input!$H$137)*$H$7)-SUM($H847:W847),((Input!$H$171+Input!$H$137)*$H$7)/A29taxstdlife))</f>
        <v>0</v>
      </c>
      <c r="Y847" s="164">
        <f>IF(A29taxstdlife="n/a","n/a",IF(Y$3&gt;(A29taxstdlife+$E847),((Input!$H$171+Input!$H$137)*$H$7)-SUM($H847:X847),((Input!$H$171+Input!$H$137)*$H$7)/A29taxstdlife))</f>
        <v>0</v>
      </c>
      <c r="Z847" s="164">
        <f>IF(A29taxstdlife="n/a","n/a",IF(Z$3&gt;(A29taxstdlife+$E847),((Input!$H$171+Input!$H$137)*$H$7)-SUM($H847:Y847),((Input!$H$171+Input!$H$137)*$H$7)/A29taxstdlife))</f>
        <v>0</v>
      </c>
      <c r="AA847" s="164">
        <f>IF(A29taxstdlife="n/a","n/a",IF(AA$3&gt;(A29taxstdlife+$E847),((Input!$H$171+Input!$H$137)*$H$7)-SUM($H847:Z847),((Input!$H$171+Input!$H$137)*$H$7)/A29taxstdlife))</f>
        <v>0</v>
      </c>
      <c r="AB847" s="164">
        <f>IF(A29taxstdlife="n/a","n/a",IF(AB$3&gt;(A29taxstdlife+$E847),((Input!$H$171+Input!$H$137)*$H$7)-SUM($H847:AA847),((Input!$H$171+Input!$H$137)*$H$7)/A29taxstdlife))</f>
        <v>0</v>
      </c>
      <c r="AC847" s="164">
        <f>IF(A29taxstdlife="n/a","n/a",IF(AC$3&gt;(A29taxstdlife+$E847),((Input!$H$171+Input!$H$137)*$H$7)-SUM($H847:AB847),((Input!$H$171+Input!$H$137)*$H$7)/A29taxstdlife))</f>
        <v>0</v>
      </c>
      <c r="AD847" s="164">
        <f>IF(A29taxstdlife="n/a","n/a",IF(AD$3&gt;(A29taxstdlife+$E847),((Input!$H$171+Input!$H$137)*$H$7)-SUM($H847:AC847),((Input!$H$171+Input!$H$137)*$H$7)/A29taxstdlife))</f>
        <v>0</v>
      </c>
      <c r="AE847" s="164">
        <f>IF(A29taxstdlife="n/a","n/a",IF(AE$3&gt;(A29taxstdlife+$E847),((Input!$H$171+Input!$H$137)*$H$7)-SUM($H847:AD847),((Input!$H$171+Input!$H$137)*$H$7)/A29taxstdlife))</f>
        <v>0</v>
      </c>
      <c r="AF847" s="164">
        <f>IF(A29taxstdlife="n/a","n/a",IF(AF$3&gt;(A29taxstdlife+$E847),((Input!$H$171+Input!$H$137)*$H$7)-SUM($H847:AE847),((Input!$H$171+Input!$H$137)*$H$7)/A29taxstdlife))</f>
        <v>0</v>
      </c>
      <c r="AG847" s="164">
        <f>IF(A29taxstdlife="n/a","n/a",IF(AG$3&gt;(A29taxstdlife+$E847),((Input!$H$171+Input!$H$137)*$H$7)-SUM($H847:AF847),((Input!$H$171+Input!$H$137)*$H$7)/A29taxstdlife))</f>
        <v>0</v>
      </c>
      <c r="AH847" s="164">
        <f>IF(A29taxstdlife="n/a","n/a",IF(AH$3&gt;(A29taxstdlife+$E847),((Input!$H$171+Input!$H$137)*$H$7)-SUM($H847:AG847),((Input!$H$171+Input!$H$137)*$H$7)/A29taxstdlife))</f>
        <v>0</v>
      </c>
      <c r="AI847" s="164">
        <f>IF(A29taxstdlife="n/a","n/a",IF(AI$3&gt;(A29taxstdlife+$E847),((Input!$H$171+Input!$H$137)*$H$7)-SUM($H847:AH847),((Input!$H$171+Input!$H$137)*$H$7)/A29taxstdlife))</f>
        <v>0</v>
      </c>
      <c r="AJ847" s="164">
        <f>IF(A29taxstdlife="n/a","n/a",IF(AJ$3&gt;(A29taxstdlife+$E847),((Input!$H$171+Input!$H$137)*$H$7)-SUM($H847:AI847),((Input!$H$171+Input!$H$137)*$H$7)/A29taxstdlife))</f>
        <v>0</v>
      </c>
      <c r="AK847" s="164">
        <f>IF(A29taxstdlife="n/a","n/a",IF(AK$3&gt;(A29taxstdlife+$E847),((Input!$H$171+Input!$H$137)*$H$7)-SUM($H847:AJ847),((Input!$H$171+Input!$H$137)*$H$7)/A29taxstdlife))</f>
        <v>0</v>
      </c>
      <c r="AL847" s="164">
        <f>IF(A29taxstdlife="n/a","n/a",IF(AL$3&gt;(A29taxstdlife+$E847),((Input!$H$171+Input!$H$137)*$H$7)-SUM($H847:AK847),((Input!$H$171+Input!$H$137)*$H$7)/A29taxstdlife))</f>
        <v>0</v>
      </c>
      <c r="AM847" s="164">
        <f>IF(A29taxstdlife="n/a","n/a",IF(AM$3&gt;(A29taxstdlife+$E847),((Input!$H$171+Input!$H$137)*$H$7)-SUM($H847:AL847),((Input!$H$171+Input!$H$137)*$H$7)/A29taxstdlife))</f>
        <v>0</v>
      </c>
      <c r="AN847" s="164">
        <f>IF(A29taxstdlife="n/a","n/a",IF(AN$3&gt;(A29taxstdlife+$E847),((Input!$H$171+Input!$H$137)*$H$7)-SUM($H847:AM847),((Input!$H$171+Input!$H$137)*$H$7)/A29taxstdlife))</f>
        <v>0</v>
      </c>
      <c r="AO847" s="164">
        <f>IF(A29taxstdlife="n/a","n/a",IF(AO$3&gt;(A29taxstdlife+$E847),((Input!$H$171+Input!$H$137)*$H$7)-SUM($H847:AN847),((Input!$H$171+Input!$H$137)*$H$7)/A29taxstdlife))</f>
        <v>0</v>
      </c>
      <c r="AP847" s="164">
        <f>IF(A29taxstdlife="n/a","n/a",IF(AP$3&gt;(A29taxstdlife+$E847),((Input!$H$171+Input!$H$137)*$H$7)-SUM($H847:AO847),((Input!$H$171+Input!$H$137)*$H$7)/A29taxstdlife))</f>
        <v>0</v>
      </c>
      <c r="AQ847" s="164">
        <f>IF(A29taxstdlife="n/a","n/a",IF(AQ$3&gt;(A29taxstdlife+$E847),((Input!$H$171+Input!$H$137)*$H$7)-SUM($H847:AP847),((Input!$H$171+Input!$H$137)*$H$7)/A29taxstdlife))</f>
        <v>0</v>
      </c>
      <c r="AR847" s="164">
        <f>IF(A29taxstdlife="n/a","n/a",IF(AR$3&gt;(A29taxstdlife+$E847),((Input!$H$171+Input!$H$137)*$H$7)-SUM($H847:AQ847),((Input!$H$171+Input!$H$137)*$H$7)/A29taxstdlife))</f>
        <v>0</v>
      </c>
      <c r="AS847" s="164">
        <f>IF(A29taxstdlife="n/a","n/a",IF(AS$3&gt;(A29taxstdlife+$E847),((Input!$H$171+Input!$H$137)*$H$7)-SUM($H847:AR847),((Input!$H$171+Input!$H$137)*$H$7)/A29taxstdlife))</f>
        <v>0</v>
      </c>
      <c r="AT847" s="164">
        <f>IF(A29taxstdlife="n/a","n/a",IF(AT$3&gt;(A29taxstdlife+$E847),((Input!$H$171+Input!$H$137)*$H$7)-SUM($H847:AS847),((Input!$H$171+Input!$H$137)*$H$7)/A29taxstdlife))</f>
        <v>0</v>
      </c>
      <c r="AU847" s="164">
        <f>IF(A29taxstdlife="n/a","n/a",IF(AU$3&gt;(A29taxstdlife+$E847),((Input!$H$171+Input!$H$137)*$H$7)-SUM($H847:AT847),((Input!$H$171+Input!$H$137)*$H$7)/A29taxstdlife))</f>
        <v>0</v>
      </c>
      <c r="AV847" s="164">
        <f>IF(A29taxstdlife="n/a","n/a",IF(AV$3&gt;(A29taxstdlife+$E847),((Input!$H$171+Input!$H$137)*$H$7)-SUM($H847:AU847),((Input!$H$171+Input!$H$137)*$H$7)/A29taxstdlife))</f>
        <v>0</v>
      </c>
      <c r="AW847" s="164">
        <f>IF(A29taxstdlife="n/a","n/a",IF(AW$3&gt;(A29taxstdlife+$E847),((Input!$H$171+Input!$H$137)*$H$7)-SUM($H847:AV847),((Input!$H$171+Input!$H$137)*$H$7)/A29taxstdlife))</f>
        <v>0</v>
      </c>
      <c r="AX847" s="164">
        <f>IF(A29taxstdlife="n/a","n/a",IF(AX$3&gt;(A29taxstdlife+$E847),((Input!$H$171+Input!$H$137)*$H$7)-SUM($H847:AW847),((Input!$H$171+Input!$H$137)*$H$7)/A29taxstdlife))</f>
        <v>0</v>
      </c>
      <c r="AY847" s="164">
        <f>IF(A29taxstdlife="n/a","n/a",IF(AY$3&gt;(A29taxstdlife+$E847),((Input!$H$171+Input!$H$137)*$H$7)-SUM($H847:AX847),((Input!$H$171+Input!$H$137)*$H$7)/A29taxstdlife))</f>
        <v>0</v>
      </c>
      <c r="AZ847" s="164">
        <f>IF(A29taxstdlife="n/a","n/a",IF(AZ$3&gt;(A29taxstdlife+$E847),((Input!$H$171+Input!$H$137)*$H$7)-SUM($H847:AY847),((Input!$H$171+Input!$H$137)*$H$7)/A29taxstdlife))</f>
        <v>0</v>
      </c>
      <c r="BA847" s="164">
        <f>IF(A29taxstdlife="n/a","n/a",IF(BA$3&gt;(A29taxstdlife+$E847),((Input!$H$171+Input!$H$137)*$H$7)-SUM($H847:AZ847),((Input!$H$171+Input!$H$137)*$H$7)/A29taxstdlife))</f>
        <v>0</v>
      </c>
      <c r="BB847" s="164">
        <f>IF(A29taxstdlife="n/a","n/a",IF(BB$3&gt;(A29taxstdlife+$E847),((Input!$H$171+Input!$H$137)*$H$7)-SUM($H847:BA847),((Input!$H$171+Input!$H$137)*$H$7)/A29taxstdlife))</f>
        <v>0</v>
      </c>
      <c r="BC847" s="164">
        <f>IF(A29taxstdlife="n/a","n/a",IF(BC$3&gt;(A29taxstdlife+$E847),((Input!$H$171+Input!$H$137)*$H$7)-SUM($H847:BB847),((Input!$H$171+Input!$H$137)*$H$7)/A29taxstdlife))</f>
        <v>0</v>
      </c>
      <c r="BD847" s="164">
        <f>IF(A29taxstdlife="n/a","n/a",IF(BD$3&gt;(A29taxstdlife+$E847),((Input!$H$171+Input!$H$137)*$H$7)-SUM($H847:BC847),((Input!$H$171+Input!$H$137)*$H$7)/A29taxstdlife))</f>
        <v>0</v>
      </c>
      <c r="BE847" s="164">
        <f>IF(A29taxstdlife="n/a","n/a",IF(BE$3&gt;(A29taxstdlife+$E847),((Input!$H$171+Input!$H$137)*$H$7)-SUM($H847:BD847),((Input!$H$171+Input!$H$137)*$H$7)/A29taxstdlife))</f>
        <v>0</v>
      </c>
      <c r="BF847" s="164">
        <f>IF(A29taxstdlife="n/a","n/a",IF(BF$3&gt;(A29taxstdlife+$E847),((Input!$H$171+Input!$H$137)*$H$7)-SUM($H847:BE847),((Input!$H$171+Input!$H$137)*$H$7)/A29taxstdlife))</f>
        <v>0</v>
      </c>
      <c r="BG847" s="164">
        <f>IF(A29taxstdlife="n/a","n/a",IF(BG$3&gt;(A29taxstdlife+$E847),((Input!$H$171+Input!$H$137)*$H$7)-SUM($H847:BF847),((Input!$H$171+Input!$H$137)*$H$7)/A29taxstdlife))</f>
        <v>0</v>
      </c>
      <c r="BH847" s="164">
        <f>IF(A29taxstdlife="n/a","n/a",IF(BH$3&gt;(A29taxstdlife+$E847),((Input!$H$171+Input!$H$137)*$H$7)-SUM($H847:BG847),((Input!$H$171+Input!$H$137)*$H$7)/A29taxstdlife))</f>
        <v>0</v>
      </c>
      <c r="BI847" s="164">
        <f>IF(A29taxstdlife="n/a","n/a",IF(BI$3&gt;(A29taxstdlife+$E847),((Input!$H$171+Input!$H$137)*$H$7)-SUM($H847:BH847),((Input!$H$171+Input!$H$137)*$H$7)/A29taxstdlife))</f>
        <v>0</v>
      </c>
      <c r="BJ847" s="18"/>
      <c r="BK847" s="18"/>
      <c r="BL847"/>
      <c r="BM847"/>
      <c r="BN847"/>
      <c r="BO847"/>
      <c r="BP847"/>
      <c r="BQ847"/>
      <c r="BR847"/>
      <c r="BS847"/>
      <c r="BT847"/>
      <c r="BU847"/>
      <c r="BV847"/>
      <c r="BW847"/>
      <c r="BX847"/>
      <c r="BY847"/>
      <c r="BZ847"/>
      <c r="CA847"/>
      <c r="CB847"/>
      <c r="CC847"/>
      <c r="CD847"/>
      <c r="CE847"/>
      <c r="CF847"/>
      <c r="CG847"/>
      <c r="CH847"/>
      <c r="CI847"/>
      <c r="CJ847"/>
      <c r="CK847"/>
      <c r="CL847"/>
      <c r="CM847"/>
      <c r="CN847"/>
      <c r="CO847"/>
      <c r="CP847"/>
      <c r="CQ847"/>
      <c r="CR847"/>
      <c r="CS847"/>
      <c r="CT847"/>
      <c r="CU847"/>
      <c r="CV847"/>
      <c r="CW847"/>
      <c r="CX847"/>
      <c r="CY847"/>
      <c r="CZ847"/>
      <c r="DA847"/>
      <c r="DB847"/>
      <c r="DC847"/>
      <c r="DD847"/>
      <c r="DE847"/>
      <c r="DF847"/>
      <c r="DG847"/>
      <c r="DH847"/>
      <c r="DI847"/>
      <c r="DJ847"/>
      <c r="DK847"/>
      <c r="DL847"/>
      <c r="DM847"/>
      <c r="DN847"/>
      <c r="DO847"/>
      <c r="DP847"/>
      <c r="DQ847"/>
      <c r="DR847"/>
      <c r="DS847"/>
      <c r="DT847"/>
      <c r="DU847"/>
      <c r="DV847"/>
      <c r="DW847"/>
      <c r="DX847"/>
      <c r="DY847"/>
      <c r="DZ847"/>
      <c r="EA847"/>
      <c r="EB847"/>
      <c r="EC847"/>
      <c r="ED847"/>
      <c r="EE847"/>
      <c r="EF847"/>
      <c r="EG847"/>
      <c r="EH847"/>
      <c r="EI847"/>
      <c r="EJ847"/>
      <c r="EK847"/>
      <c r="EL847"/>
      <c r="EM847"/>
      <c r="EN847"/>
      <c r="EO847"/>
      <c r="EP847"/>
      <c r="EQ847"/>
      <c r="ER847"/>
      <c r="ES847"/>
      <c r="ET847"/>
      <c r="EU847"/>
      <c r="EV847"/>
      <c r="EW847"/>
      <c r="EX847"/>
      <c r="EY847"/>
      <c r="EZ847"/>
      <c r="FA847"/>
      <c r="FB847"/>
      <c r="FC847"/>
      <c r="FD847"/>
      <c r="FE847"/>
      <c r="FF847"/>
      <c r="FG847"/>
      <c r="FH847"/>
      <c r="FI847"/>
      <c r="FJ847"/>
      <c r="FK847"/>
      <c r="FL847"/>
      <c r="FM847"/>
      <c r="FN847"/>
      <c r="FO847"/>
      <c r="FP847"/>
      <c r="FQ847"/>
      <c r="FR847"/>
      <c r="FS847"/>
      <c r="FT847"/>
      <c r="FU847"/>
      <c r="FV847"/>
      <c r="FW847"/>
      <c r="FX847"/>
      <c r="FY847"/>
      <c r="FZ847"/>
      <c r="GA847"/>
      <c r="GB847"/>
      <c r="GC847"/>
      <c r="GD847"/>
      <c r="GE847"/>
      <c r="GF847"/>
      <c r="GG847"/>
      <c r="GH847"/>
      <c r="GI847"/>
      <c r="GJ847"/>
      <c r="GK847"/>
      <c r="GL847"/>
      <c r="GM847"/>
      <c r="GN847"/>
      <c r="GO847"/>
      <c r="GP847"/>
      <c r="GQ847"/>
      <c r="GR847"/>
      <c r="GS847"/>
      <c r="GT847"/>
      <c r="GU847"/>
      <c r="GV847"/>
      <c r="GW847"/>
      <c r="GX847"/>
      <c r="GY847"/>
      <c r="GZ847"/>
      <c r="HA847"/>
      <c r="HB847"/>
      <c r="HC847"/>
      <c r="HD847"/>
      <c r="HE847"/>
      <c r="HF847"/>
      <c r="HG847"/>
      <c r="HH847"/>
      <c r="HI847"/>
      <c r="HJ847"/>
      <c r="HK847"/>
      <c r="HL847"/>
      <c r="HM847"/>
      <c r="HN847"/>
      <c r="HO847"/>
      <c r="HP847"/>
      <c r="HQ847"/>
      <c r="HR847"/>
      <c r="HS847"/>
      <c r="HT847"/>
      <c r="HU847"/>
      <c r="HV847"/>
      <c r="HW847"/>
      <c r="HX847"/>
      <c r="HY847"/>
      <c r="HZ847"/>
      <c r="IA847"/>
      <c r="IB847"/>
      <c r="IC847"/>
      <c r="ID847"/>
      <c r="IE847"/>
      <c r="IF847"/>
      <c r="IG847"/>
      <c r="IH847"/>
      <c r="II847"/>
      <c r="IJ847"/>
      <c r="IK847"/>
      <c r="IL847"/>
      <c r="IM847"/>
      <c r="IN847"/>
      <c r="IO847"/>
      <c r="IP847"/>
      <c r="IQ847"/>
      <c r="IR847"/>
      <c r="IS847"/>
      <c r="IT847"/>
      <c r="IU847"/>
      <c r="IV847"/>
    </row>
    <row r="848" spans="1:256" s="5" customFormat="1" hidden="1" outlineLevel="2" x14ac:dyDescent="0.2">
      <c r="A848" s="18"/>
      <c r="B848" s="18"/>
      <c r="C848" s="36"/>
      <c r="D848" s="485"/>
      <c r="E848" s="283">
        <v>3</v>
      </c>
      <c r="F848" s="38"/>
      <c r="G848" s="306"/>
      <c r="H848" s="308"/>
      <c r="I848" s="307"/>
      <c r="J848" s="164">
        <f>IF(A29taxstdlife="n/a","n/a",IF(J$3&gt;(A29taxstdlife+$E848),((Input!$I$171+Input!$I$137)*$I$7)-SUM($I848:I848),((Input!$I$171+Input!$I$137)*$I$7)/A29taxstdlife))</f>
        <v>0</v>
      </c>
      <c r="K848" s="164">
        <f>IF(A29taxstdlife="n/a","n/a",IF(K$3&gt;(A29taxstdlife+$E848),((Input!$I$171+Input!$I$137)*$I$7)-SUM($I848:J848),((Input!$I$171+Input!$I$137)*$I$7)/A29taxstdlife))</f>
        <v>0</v>
      </c>
      <c r="L848" s="164">
        <f>IF(A29taxstdlife="n/a","n/a",IF(L$3&gt;(A29taxstdlife+$E848),((Input!$I$171+Input!$I$137)*$I$7)-SUM($I848:K848),((Input!$I$171+Input!$I$137)*$I$7)/A29taxstdlife))</f>
        <v>0</v>
      </c>
      <c r="M848" s="164">
        <f>IF(A29taxstdlife="n/a","n/a",IF(M$3&gt;(A29taxstdlife+$E848),((Input!$I$171+Input!$I$137)*$I$7)-SUM($I848:L848),((Input!$I$171+Input!$I$137)*$I$7)/A29taxstdlife))</f>
        <v>0</v>
      </c>
      <c r="N848" s="164">
        <f>IF(A29taxstdlife="n/a","n/a",IF(N$3&gt;(A29taxstdlife+$E848),((Input!$I$171+Input!$I$137)*$I$7)-SUM($I848:M848),((Input!$I$171+Input!$I$137)*$I$7)/A29taxstdlife))</f>
        <v>0</v>
      </c>
      <c r="O848" s="164">
        <f>IF(A29taxstdlife="n/a","n/a",IF(O$3&gt;(A29taxstdlife+$E848),((Input!$I$171+Input!$I$137)*$I$7)-SUM($I848:N848),((Input!$I$171+Input!$I$137)*$I$7)/A29taxstdlife))</f>
        <v>0</v>
      </c>
      <c r="P848" s="164">
        <f>IF(A29taxstdlife="n/a","n/a",IF(P$3&gt;(A29taxstdlife+$E848),((Input!$I$171+Input!$I$137)*$I$7)-SUM($I848:O848),((Input!$I$171+Input!$I$137)*$I$7)/A29taxstdlife))</f>
        <v>0</v>
      </c>
      <c r="Q848" s="164">
        <f>IF(A29taxstdlife="n/a","n/a",IF(Q$3&gt;(A29taxstdlife+$E848),((Input!$I$171+Input!$I$137)*$I$7)-SUM($I848:P848),((Input!$I$171+Input!$I$137)*$I$7)/A29taxstdlife))</f>
        <v>0</v>
      </c>
      <c r="R848" s="164">
        <f>IF(A29taxstdlife="n/a","n/a",IF(R$3&gt;(A29taxstdlife+$E848),((Input!$I$171+Input!$I$137)*$I$7)-SUM($I848:Q848),((Input!$I$171+Input!$I$137)*$I$7)/A29taxstdlife))</f>
        <v>0</v>
      </c>
      <c r="S848" s="164">
        <f>IF(A29taxstdlife="n/a","n/a",IF(S$3&gt;(A29taxstdlife+$E848),((Input!$I$171+Input!$I$137)*$I$7)-SUM($I848:R848),((Input!$I$171+Input!$I$137)*$I$7)/A29taxstdlife))</f>
        <v>0</v>
      </c>
      <c r="T848" s="164">
        <f>IF(A29taxstdlife="n/a","n/a",IF(T$3&gt;(A29taxstdlife+$E848),((Input!$I$171+Input!$I$137)*$I$7)-SUM($I848:S848),((Input!$I$171+Input!$I$137)*$I$7)/A29taxstdlife))</f>
        <v>0</v>
      </c>
      <c r="U848" s="164">
        <f>IF(A29taxstdlife="n/a","n/a",IF(U$3&gt;(A29taxstdlife+$E848),((Input!$I$171+Input!$I$137)*$I$7)-SUM($I848:T848),((Input!$I$171+Input!$I$137)*$I$7)/A29taxstdlife))</f>
        <v>0</v>
      </c>
      <c r="V848" s="164">
        <f>IF(A29taxstdlife="n/a","n/a",IF(V$3&gt;(A29taxstdlife+$E848),((Input!$I$171+Input!$I$137)*$I$7)-SUM($I848:U848),((Input!$I$171+Input!$I$137)*$I$7)/A29taxstdlife))</f>
        <v>0</v>
      </c>
      <c r="W848" s="164">
        <f>IF(A29taxstdlife="n/a","n/a",IF(W$3&gt;(A29taxstdlife+$E848),((Input!$I$171+Input!$I$137)*$I$7)-SUM($I848:V848),((Input!$I$171+Input!$I$137)*$I$7)/A29taxstdlife))</f>
        <v>0</v>
      </c>
      <c r="X848" s="164">
        <f>IF(A29taxstdlife="n/a","n/a",IF(X$3&gt;(A29taxstdlife+$E848),((Input!$I$171+Input!$I$137)*$I$7)-SUM($I848:W848),((Input!$I$171+Input!$I$137)*$I$7)/A29taxstdlife))</f>
        <v>0</v>
      </c>
      <c r="Y848" s="164">
        <f>IF(A29taxstdlife="n/a","n/a",IF(Y$3&gt;(A29taxstdlife+$E848),((Input!$I$171+Input!$I$137)*$I$7)-SUM($I848:X848),((Input!$I$171+Input!$I$137)*$I$7)/A29taxstdlife))</f>
        <v>0</v>
      </c>
      <c r="Z848" s="164">
        <f>IF(A29taxstdlife="n/a","n/a",IF(Z$3&gt;(A29taxstdlife+$E848),((Input!$I$171+Input!$I$137)*$I$7)-SUM($I848:Y848),((Input!$I$171+Input!$I$137)*$I$7)/A29taxstdlife))</f>
        <v>0</v>
      </c>
      <c r="AA848" s="164">
        <f>IF(A29taxstdlife="n/a","n/a",IF(AA$3&gt;(A29taxstdlife+$E848),((Input!$I$171+Input!$I$137)*$I$7)-SUM($I848:Z848),((Input!$I$171+Input!$I$137)*$I$7)/A29taxstdlife))</f>
        <v>0</v>
      </c>
      <c r="AB848" s="164">
        <f>IF(A29taxstdlife="n/a","n/a",IF(AB$3&gt;(A29taxstdlife+$E848),((Input!$I$171+Input!$I$137)*$I$7)-SUM($I848:AA848),((Input!$I$171+Input!$I$137)*$I$7)/A29taxstdlife))</f>
        <v>0</v>
      </c>
      <c r="AC848" s="164">
        <f>IF(A29taxstdlife="n/a","n/a",IF(AC$3&gt;(A29taxstdlife+$E848),((Input!$I$171+Input!$I$137)*$I$7)-SUM($I848:AB848),((Input!$I$171+Input!$I$137)*$I$7)/A29taxstdlife))</f>
        <v>0</v>
      </c>
      <c r="AD848" s="164">
        <f>IF(A29taxstdlife="n/a","n/a",IF(AD$3&gt;(A29taxstdlife+$E848),((Input!$I$171+Input!$I$137)*$I$7)-SUM($I848:AC848),((Input!$I$171+Input!$I$137)*$I$7)/A29taxstdlife))</f>
        <v>0</v>
      </c>
      <c r="AE848" s="164">
        <f>IF(A29taxstdlife="n/a","n/a",IF(AE$3&gt;(A29taxstdlife+$E848),((Input!$I$171+Input!$I$137)*$I$7)-SUM($I848:AD848),((Input!$I$171+Input!$I$137)*$I$7)/A29taxstdlife))</f>
        <v>0</v>
      </c>
      <c r="AF848" s="164">
        <f>IF(A29taxstdlife="n/a","n/a",IF(AF$3&gt;(A29taxstdlife+$E848),((Input!$I$171+Input!$I$137)*$I$7)-SUM($I848:AE848),((Input!$I$171+Input!$I$137)*$I$7)/A29taxstdlife))</f>
        <v>0</v>
      </c>
      <c r="AG848" s="164">
        <f>IF(A29taxstdlife="n/a","n/a",IF(AG$3&gt;(A29taxstdlife+$E848),((Input!$I$171+Input!$I$137)*$I$7)-SUM($I848:AF848),((Input!$I$171+Input!$I$137)*$I$7)/A29taxstdlife))</f>
        <v>0</v>
      </c>
      <c r="AH848" s="164">
        <f>IF(A29taxstdlife="n/a","n/a",IF(AH$3&gt;(A29taxstdlife+$E848),((Input!$I$171+Input!$I$137)*$I$7)-SUM($I848:AG848),((Input!$I$171+Input!$I$137)*$I$7)/A29taxstdlife))</f>
        <v>0</v>
      </c>
      <c r="AI848" s="164">
        <f>IF(A29taxstdlife="n/a","n/a",IF(AI$3&gt;(A29taxstdlife+$E848),((Input!$I$171+Input!$I$137)*$I$7)-SUM($I848:AH848),((Input!$I$171+Input!$I$137)*$I$7)/A29taxstdlife))</f>
        <v>0</v>
      </c>
      <c r="AJ848" s="164">
        <f>IF(A29taxstdlife="n/a","n/a",IF(AJ$3&gt;(A29taxstdlife+$E848),((Input!$I$171+Input!$I$137)*$I$7)-SUM($I848:AI848),((Input!$I$171+Input!$I$137)*$I$7)/A29taxstdlife))</f>
        <v>0</v>
      </c>
      <c r="AK848" s="164">
        <f>IF(A29taxstdlife="n/a","n/a",IF(AK$3&gt;(A29taxstdlife+$E848),((Input!$I$171+Input!$I$137)*$I$7)-SUM($I848:AJ848),((Input!$I$171+Input!$I$137)*$I$7)/A29taxstdlife))</f>
        <v>0</v>
      </c>
      <c r="AL848" s="164">
        <f>IF(A29taxstdlife="n/a","n/a",IF(AL$3&gt;(A29taxstdlife+$E848),((Input!$I$171+Input!$I$137)*$I$7)-SUM($I848:AK848),((Input!$I$171+Input!$I$137)*$I$7)/A29taxstdlife))</f>
        <v>0</v>
      </c>
      <c r="AM848" s="164">
        <f>IF(A29taxstdlife="n/a","n/a",IF(AM$3&gt;(A29taxstdlife+$E848),((Input!$I$171+Input!$I$137)*$I$7)-SUM($I848:AL848),((Input!$I$171+Input!$I$137)*$I$7)/A29taxstdlife))</f>
        <v>0</v>
      </c>
      <c r="AN848" s="164">
        <f>IF(A29taxstdlife="n/a","n/a",IF(AN$3&gt;(A29taxstdlife+$E848),((Input!$I$171+Input!$I$137)*$I$7)-SUM($I848:AM848),((Input!$I$171+Input!$I$137)*$I$7)/A29taxstdlife))</f>
        <v>0</v>
      </c>
      <c r="AO848" s="164">
        <f>IF(A29taxstdlife="n/a","n/a",IF(AO$3&gt;(A29taxstdlife+$E848),((Input!$I$171+Input!$I$137)*$I$7)-SUM($I848:AN848),((Input!$I$171+Input!$I$137)*$I$7)/A29taxstdlife))</f>
        <v>0</v>
      </c>
      <c r="AP848" s="164">
        <f>IF(A29taxstdlife="n/a","n/a",IF(AP$3&gt;(A29taxstdlife+$E848),((Input!$I$171+Input!$I$137)*$I$7)-SUM($I848:AO848),((Input!$I$171+Input!$I$137)*$I$7)/A29taxstdlife))</f>
        <v>0</v>
      </c>
      <c r="AQ848" s="164">
        <f>IF(A29taxstdlife="n/a","n/a",IF(AQ$3&gt;(A29taxstdlife+$E848),((Input!$I$171+Input!$I$137)*$I$7)-SUM($I848:AP848),((Input!$I$171+Input!$I$137)*$I$7)/A29taxstdlife))</f>
        <v>0</v>
      </c>
      <c r="AR848" s="164">
        <f>IF(A29taxstdlife="n/a","n/a",IF(AR$3&gt;(A29taxstdlife+$E848),((Input!$I$171+Input!$I$137)*$I$7)-SUM($I848:AQ848),((Input!$I$171+Input!$I$137)*$I$7)/A29taxstdlife))</f>
        <v>0</v>
      </c>
      <c r="AS848" s="164">
        <f>IF(A29taxstdlife="n/a","n/a",IF(AS$3&gt;(A29taxstdlife+$E848),((Input!$I$171+Input!$I$137)*$I$7)-SUM($I848:AR848),((Input!$I$171+Input!$I$137)*$I$7)/A29taxstdlife))</f>
        <v>0</v>
      </c>
      <c r="AT848" s="164">
        <f>IF(A29taxstdlife="n/a","n/a",IF(AT$3&gt;(A29taxstdlife+$E848),((Input!$I$171+Input!$I$137)*$I$7)-SUM($I848:AS848),((Input!$I$171+Input!$I$137)*$I$7)/A29taxstdlife))</f>
        <v>0</v>
      </c>
      <c r="AU848" s="164">
        <f>IF(A29taxstdlife="n/a","n/a",IF(AU$3&gt;(A29taxstdlife+$E848),((Input!$I$171+Input!$I$137)*$I$7)-SUM($I848:AT848),((Input!$I$171+Input!$I$137)*$I$7)/A29taxstdlife))</f>
        <v>0</v>
      </c>
      <c r="AV848" s="164">
        <f>IF(A29taxstdlife="n/a","n/a",IF(AV$3&gt;(A29taxstdlife+$E848),((Input!$I$171+Input!$I$137)*$I$7)-SUM($I848:AU848),((Input!$I$171+Input!$I$137)*$I$7)/A29taxstdlife))</f>
        <v>0</v>
      </c>
      <c r="AW848" s="164">
        <f>IF(A29taxstdlife="n/a","n/a",IF(AW$3&gt;(A29taxstdlife+$E848),((Input!$I$171+Input!$I$137)*$I$7)-SUM($I848:AV848),((Input!$I$171+Input!$I$137)*$I$7)/A29taxstdlife))</f>
        <v>0</v>
      </c>
      <c r="AX848" s="164">
        <f>IF(A29taxstdlife="n/a","n/a",IF(AX$3&gt;(A29taxstdlife+$E848),((Input!$I$171+Input!$I$137)*$I$7)-SUM($I848:AW848),((Input!$I$171+Input!$I$137)*$I$7)/A29taxstdlife))</f>
        <v>0</v>
      </c>
      <c r="AY848" s="164">
        <f>IF(A29taxstdlife="n/a","n/a",IF(AY$3&gt;(A29taxstdlife+$E848),((Input!$I$171+Input!$I$137)*$I$7)-SUM($I848:AX848),((Input!$I$171+Input!$I$137)*$I$7)/A29taxstdlife))</f>
        <v>0</v>
      </c>
      <c r="AZ848" s="164">
        <f>IF(A29taxstdlife="n/a","n/a",IF(AZ$3&gt;(A29taxstdlife+$E848),((Input!$I$171+Input!$I$137)*$I$7)-SUM($I848:AY848),((Input!$I$171+Input!$I$137)*$I$7)/A29taxstdlife))</f>
        <v>0</v>
      </c>
      <c r="BA848" s="164">
        <f>IF(A29taxstdlife="n/a","n/a",IF(BA$3&gt;(A29taxstdlife+$E848),((Input!$I$171+Input!$I$137)*$I$7)-SUM($I848:AZ848),((Input!$I$171+Input!$I$137)*$I$7)/A29taxstdlife))</f>
        <v>0</v>
      </c>
      <c r="BB848" s="164">
        <f>IF(A29taxstdlife="n/a","n/a",IF(BB$3&gt;(A29taxstdlife+$E848),((Input!$I$171+Input!$I$137)*$I$7)-SUM($I848:BA848),((Input!$I$171+Input!$I$137)*$I$7)/A29taxstdlife))</f>
        <v>0</v>
      </c>
      <c r="BC848" s="164">
        <f>IF(A29taxstdlife="n/a","n/a",IF(BC$3&gt;(A29taxstdlife+$E848),((Input!$I$171+Input!$I$137)*$I$7)-SUM($I848:BB848),((Input!$I$171+Input!$I$137)*$I$7)/A29taxstdlife))</f>
        <v>0</v>
      </c>
      <c r="BD848" s="164">
        <f>IF(A29taxstdlife="n/a","n/a",IF(BD$3&gt;(A29taxstdlife+$E848),((Input!$I$171+Input!$I$137)*$I$7)-SUM($I848:BC848),((Input!$I$171+Input!$I$137)*$I$7)/A29taxstdlife))</f>
        <v>0</v>
      </c>
      <c r="BE848" s="164">
        <f>IF(A29taxstdlife="n/a","n/a",IF(BE$3&gt;(A29taxstdlife+$E848),((Input!$I$171+Input!$I$137)*$I$7)-SUM($I848:BD848),((Input!$I$171+Input!$I$137)*$I$7)/A29taxstdlife))</f>
        <v>0</v>
      </c>
      <c r="BF848" s="164">
        <f>IF(A29taxstdlife="n/a","n/a",IF(BF$3&gt;(A29taxstdlife+$E848),((Input!$I$171+Input!$I$137)*$I$7)-SUM($I848:BE848),((Input!$I$171+Input!$I$137)*$I$7)/A29taxstdlife))</f>
        <v>0</v>
      </c>
      <c r="BG848" s="164">
        <f>IF(A29taxstdlife="n/a","n/a",IF(BG$3&gt;(A29taxstdlife+$E848),((Input!$I$171+Input!$I$137)*$I$7)-SUM($I848:BF848),((Input!$I$171+Input!$I$137)*$I$7)/A29taxstdlife))</f>
        <v>0</v>
      </c>
      <c r="BH848" s="164">
        <f>IF(A29taxstdlife="n/a","n/a",IF(BH$3&gt;(A29taxstdlife+$E848),((Input!$I$171+Input!$I$137)*$I$7)-SUM($I848:BG848),((Input!$I$171+Input!$I$137)*$I$7)/A29taxstdlife))</f>
        <v>0</v>
      </c>
      <c r="BI848" s="164">
        <f>IF(A29taxstdlife="n/a","n/a",IF(BI$3&gt;(A29taxstdlife+$E848),((Input!$I$171+Input!$I$137)*$I$7)-SUM($I848:BH848),((Input!$I$171+Input!$I$137)*$I$7)/A29taxstdlife))</f>
        <v>0</v>
      </c>
      <c r="BJ848" s="164"/>
      <c r="BK848" s="18"/>
      <c r="BL848"/>
      <c r="BM848"/>
      <c r="BN848"/>
      <c r="BO848"/>
      <c r="BP848"/>
      <c r="BQ848"/>
      <c r="BR848"/>
      <c r="BS848"/>
      <c r="BT848"/>
      <c r="BU848"/>
      <c r="BV848"/>
      <c r="BW848"/>
      <c r="BX848"/>
      <c r="BY848"/>
      <c r="BZ848"/>
      <c r="CA848"/>
      <c r="CB848"/>
      <c r="CC848"/>
      <c r="CD848"/>
      <c r="CE848"/>
      <c r="CF848"/>
      <c r="CG848"/>
      <c r="CH848"/>
      <c r="CI848"/>
      <c r="CJ848"/>
      <c r="CK848"/>
      <c r="CL848"/>
      <c r="CM848"/>
      <c r="CN848"/>
      <c r="CO848"/>
      <c r="CP848"/>
      <c r="CQ848"/>
      <c r="CR848"/>
      <c r="CS848"/>
      <c r="CT848"/>
      <c r="CU848"/>
      <c r="CV848"/>
      <c r="CW848"/>
      <c r="CX848"/>
      <c r="CY848"/>
      <c r="CZ848"/>
      <c r="DA848"/>
      <c r="DB848"/>
      <c r="DC848"/>
      <c r="DD848"/>
      <c r="DE848"/>
      <c r="DF848"/>
      <c r="DG848"/>
      <c r="DH848"/>
      <c r="DI848"/>
      <c r="DJ848"/>
      <c r="DK848"/>
      <c r="DL848"/>
      <c r="DM848"/>
      <c r="DN848"/>
      <c r="DO848"/>
      <c r="DP848"/>
      <c r="DQ848"/>
      <c r="DR848"/>
      <c r="DS848"/>
      <c r="DT848"/>
      <c r="DU848"/>
      <c r="DV848"/>
      <c r="DW848"/>
      <c r="DX848"/>
      <c r="DY848"/>
      <c r="DZ848"/>
      <c r="EA848"/>
      <c r="EB848"/>
      <c r="EC848"/>
      <c r="ED848"/>
      <c r="EE848"/>
      <c r="EF848"/>
      <c r="EG848"/>
      <c r="EH848"/>
      <c r="EI848"/>
      <c r="EJ848"/>
      <c r="EK848"/>
      <c r="EL848"/>
      <c r="EM848"/>
      <c r="EN848"/>
      <c r="EO848"/>
      <c r="EP848"/>
      <c r="EQ848"/>
      <c r="ER848"/>
      <c r="ES848"/>
      <c r="ET848"/>
      <c r="EU848"/>
      <c r="EV848"/>
      <c r="EW848"/>
      <c r="EX848"/>
      <c r="EY848"/>
      <c r="EZ848"/>
      <c r="FA848"/>
      <c r="FB848"/>
      <c r="FC848"/>
      <c r="FD848"/>
      <c r="FE848"/>
      <c r="FF848"/>
      <c r="FG848"/>
      <c r="FH848"/>
      <c r="FI848"/>
      <c r="FJ848"/>
      <c r="FK848"/>
      <c r="FL848"/>
      <c r="FM848"/>
      <c r="FN848"/>
      <c r="FO848"/>
      <c r="FP848"/>
      <c r="FQ848"/>
      <c r="FR848"/>
      <c r="FS848"/>
      <c r="FT848"/>
      <c r="FU848"/>
      <c r="FV848"/>
      <c r="FW848"/>
      <c r="FX848"/>
      <c r="FY848"/>
      <c r="FZ848"/>
      <c r="GA848"/>
      <c r="GB848"/>
      <c r="GC848"/>
      <c r="GD848"/>
      <c r="GE848"/>
      <c r="GF848"/>
      <c r="GG848"/>
      <c r="GH848"/>
      <c r="GI848"/>
      <c r="GJ848"/>
      <c r="GK848"/>
      <c r="GL848"/>
      <c r="GM848"/>
      <c r="GN848"/>
      <c r="GO848"/>
      <c r="GP848"/>
      <c r="GQ848"/>
      <c r="GR848"/>
      <c r="GS848"/>
      <c r="GT848"/>
      <c r="GU848"/>
      <c r="GV848"/>
      <c r="GW848"/>
      <c r="GX848"/>
      <c r="GY848"/>
      <c r="GZ848"/>
      <c r="HA848"/>
      <c r="HB848"/>
      <c r="HC848"/>
      <c r="HD848"/>
      <c r="HE848"/>
      <c r="HF848"/>
      <c r="HG848"/>
      <c r="HH848"/>
      <c r="HI848"/>
      <c r="HJ848"/>
      <c r="HK848"/>
      <c r="HL848"/>
      <c r="HM848"/>
      <c r="HN848"/>
      <c r="HO848"/>
      <c r="HP848"/>
      <c r="HQ848"/>
      <c r="HR848"/>
      <c r="HS848"/>
      <c r="HT848"/>
      <c r="HU848"/>
      <c r="HV848"/>
      <c r="HW848"/>
      <c r="HX848"/>
      <c r="HY848"/>
      <c r="HZ848"/>
      <c r="IA848"/>
      <c r="IB848"/>
      <c r="IC848"/>
      <c r="ID848"/>
      <c r="IE848"/>
      <c r="IF848"/>
      <c r="IG848"/>
      <c r="IH848"/>
      <c r="II848"/>
      <c r="IJ848"/>
      <c r="IK848"/>
      <c r="IL848"/>
      <c r="IM848"/>
      <c r="IN848"/>
      <c r="IO848"/>
      <c r="IP848"/>
      <c r="IQ848"/>
      <c r="IR848"/>
      <c r="IS848"/>
      <c r="IT848"/>
      <c r="IU848"/>
      <c r="IV848"/>
    </row>
    <row r="849" spans="1:256" s="5" customFormat="1" hidden="1" outlineLevel="2" x14ac:dyDescent="0.2">
      <c r="A849" s="18"/>
      <c r="B849" s="18"/>
      <c r="C849" s="36"/>
      <c r="D849" s="485"/>
      <c r="E849" s="283">
        <v>4</v>
      </c>
      <c r="F849" s="38"/>
      <c r="G849" s="306"/>
      <c r="H849" s="308"/>
      <c r="I849" s="308"/>
      <c r="J849" s="307"/>
      <c r="K849" s="164">
        <f>IF(A29taxstdlife="n/a","n/a",IF(K$3&gt;(A29taxstdlife+$E849),((Input!$J$171+Input!$J$137)*$J$7)-SUM($J849:J849),((Input!$J$171+Input!$J$137)*$J$7)/A29taxstdlife))</f>
        <v>0</v>
      </c>
      <c r="L849" s="164">
        <f>IF(A29taxstdlife="n/a","n/a",IF(L$3&gt;(A29taxstdlife+$E849),((Input!$J$171+Input!$J$137)*$J$7)-SUM($J849:K849),((Input!$J$171+Input!$J$137)*$J$7)/A29taxstdlife))</f>
        <v>0</v>
      </c>
      <c r="M849" s="164">
        <f>IF(A29taxstdlife="n/a","n/a",IF(M$3&gt;(A29taxstdlife+$E849),((Input!$J$171+Input!$J$137)*$J$7)-SUM($J849:L849),((Input!$J$171+Input!$J$137)*$J$7)/A29taxstdlife))</f>
        <v>0</v>
      </c>
      <c r="N849" s="164">
        <f>IF(A29taxstdlife="n/a","n/a",IF(N$3&gt;(A29taxstdlife+$E849),((Input!$J$171+Input!$J$137)*$J$7)-SUM($J849:M849),((Input!$J$171+Input!$J$137)*$J$7)/A29taxstdlife))</f>
        <v>0</v>
      </c>
      <c r="O849" s="164">
        <f>IF(A29taxstdlife="n/a","n/a",IF(O$3&gt;(A29taxstdlife+$E849),((Input!$J$171+Input!$J$137)*$J$7)-SUM($J849:N849),((Input!$J$171+Input!$J$137)*$J$7)/A29taxstdlife))</f>
        <v>0</v>
      </c>
      <c r="P849" s="164">
        <f>IF(A29taxstdlife="n/a","n/a",IF(P$3&gt;(A29taxstdlife+$E849),((Input!$J$171+Input!$J$137)*$J$7)-SUM($J849:O849),((Input!$J$171+Input!$J$137)*$J$7)/A29taxstdlife))</f>
        <v>0</v>
      </c>
      <c r="Q849" s="164">
        <f>IF(A29taxstdlife="n/a","n/a",IF(Q$3&gt;(A29taxstdlife+$E849),((Input!$J$171+Input!$J$137)*$J$7)-SUM($J849:P849),((Input!$J$171+Input!$J$137)*$J$7)/A29taxstdlife))</f>
        <v>0</v>
      </c>
      <c r="R849" s="164">
        <f>IF(A29taxstdlife="n/a","n/a",IF(R$3&gt;(A29taxstdlife+$E849),((Input!$J$171+Input!$J$137)*$J$7)-SUM($J849:Q849),((Input!$J$171+Input!$J$137)*$J$7)/A29taxstdlife))</f>
        <v>0</v>
      </c>
      <c r="S849" s="164">
        <f>IF(A29taxstdlife="n/a","n/a",IF(S$3&gt;(A29taxstdlife+$E849),((Input!$J$171+Input!$J$137)*$J$7)-SUM($J849:R849),((Input!$J$171+Input!$J$137)*$J$7)/A29taxstdlife))</f>
        <v>0</v>
      </c>
      <c r="T849" s="164">
        <f>IF(A29taxstdlife="n/a","n/a",IF(T$3&gt;(A29taxstdlife+$E849),((Input!$J$171+Input!$J$137)*$J$7)-SUM($J849:S849),((Input!$J$171+Input!$J$137)*$J$7)/A29taxstdlife))</f>
        <v>0</v>
      </c>
      <c r="U849" s="164">
        <f>IF(A29taxstdlife="n/a","n/a",IF(U$3&gt;(A29taxstdlife+$E849),((Input!$J$171+Input!$J$137)*$J$7)-SUM($J849:T849),((Input!$J$171+Input!$J$137)*$J$7)/A29taxstdlife))</f>
        <v>0</v>
      </c>
      <c r="V849" s="164">
        <f>IF(A29taxstdlife="n/a","n/a",IF(V$3&gt;(A29taxstdlife+$E849),((Input!$J$171+Input!$J$137)*$J$7)-SUM($J849:U849),((Input!$J$171+Input!$J$137)*$J$7)/A29taxstdlife))</f>
        <v>0</v>
      </c>
      <c r="W849" s="164">
        <f>IF(A29taxstdlife="n/a","n/a",IF(W$3&gt;(A29taxstdlife+$E849),((Input!$J$171+Input!$J$137)*$J$7)-SUM($J849:V849),((Input!$J$171+Input!$J$137)*$J$7)/A29taxstdlife))</f>
        <v>0</v>
      </c>
      <c r="X849" s="164">
        <f>IF(A29taxstdlife="n/a","n/a",IF(X$3&gt;(A29taxstdlife+$E849),((Input!$J$171+Input!$J$137)*$J$7)-SUM($J849:W849),((Input!$J$171+Input!$J$137)*$J$7)/A29taxstdlife))</f>
        <v>0</v>
      </c>
      <c r="Y849" s="164">
        <f>IF(A29taxstdlife="n/a","n/a",IF(Y$3&gt;(A29taxstdlife+$E849),((Input!$J$171+Input!$J$137)*$J$7)-SUM($J849:X849),((Input!$J$171+Input!$J$137)*$J$7)/A29taxstdlife))</f>
        <v>0</v>
      </c>
      <c r="Z849" s="164">
        <f>IF(A29taxstdlife="n/a","n/a",IF(Z$3&gt;(A29taxstdlife+$E849),((Input!$J$171+Input!$J$137)*$J$7)-SUM($J849:Y849),((Input!$J$171+Input!$J$137)*$J$7)/A29taxstdlife))</f>
        <v>0</v>
      </c>
      <c r="AA849" s="164">
        <f>IF(A29taxstdlife="n/a","n/a",IF(AA$3&gt;(A29taxstdlife+$E849),((Input!$J$171+Input!$J$137)*$J$7)-SUM($J849:Z849),((Input!$J$171+Input!$J$137)*$J$7)/A29taxstdlife))</f>
        <v>0</v>
      </c>
      <c r="AB849" s="164">
        <f>IF(A29taxstdlife="n/a","n/a",IF(AB$3&gt;(A29taxstdlife+$E849),((Input!$J$171+Input!$J$137)*$J$7)-SUM($J849:AA849),((Input!$J$171+Input!$J$137)*$J$7)/A29taxstdlife))</f>
        <v>0</v>
      </c>
      <c r="AC849" s="164">
        <f>IF(A29taxstdlife="n/a","n/a",IF(AC$3&gt;(A29taxstdlife+$E849),((Input!$J$171+Input!$J$137)*$J$7)-SUM($J849:AB849),((Input!$J$171+Input!$J$137)*$J$7)/A29taxstdlife))</f>
        <v>0</v>
      </c>
      <c r="AD849" s="164">
        <f>IF(A29taxstdlife="n/a","n/a",IF(AD$3&gt;(A29taxstdlife+$E849),((Input!$J$171+Input!$J$137)*$J$7)-SUM($J849:AC849),((Input!$J$171+Input!$J$137)*$J$7)/A29taxstdlife))</f>
        <v>0</v>
      </c>
      <c r="AE849" s="164">
        <f>IF(A29taxstdlife="n/a","n/a",IF(AE$3&gt;(A29taxstdlife+$E849),((Input!$J$171+Input!$J$137)*$J$7)-SUM($J849:AD849),((Input!$J$171+Input!$J$137)*$J$7)/A29taxstdlife))</f>
        <v>0</v>
      </c>
      <c r="AF849" s="164">
        <f>IF(A29taxstdlife="n/a","n/a",IF(AF$3&gt;(A29taxstdlife+$E849),((Input!$J$171+Input!$J$137)*$J$7)-SUM($J849:AE849),((Input!$J$171+Input!$J$137)*$J$7)/A29taxstdlife))</f>
        <v>0</v>
      </c>
      <c r="AG849" s="164">
        <f>IF(A29taxstdlife="n/a","n/a",IF(AG$3&gt;(A29taxstdlife+$E849),((Input!$J$171+Input!$J$137)*$J$7)-SUM($J849:AF849),((Input!$J$171+Input!$J$137)*$J$7)/A29taxstdlife))</f>
        <v>0</v>
      </c>
      <c r="AH849" s="164">
        <f>IF(A29taxstdlife="n/a","n/a",IF(AH$3&gt;(A29taxstdlife+$E849),((Input!$J$171+Input!$J$137)*$J$7)-SUM($J849:AG849),((Input!$J$171+Input!$J$137)*$J$7)/A29taxstdlife))</f>
        <v>0</v>
      </c>
      <c r="AI849" s="164">
        <f>IF(A29taxstdlife="n/a","n/a",IF(AI$3&gt;(A29taxstdlife+$E849),((Input!$J$171+Input!$J$137)*$J$7)-SUM($J849:AH849),((Input!$J$171+Input!$J$137)*$J$7)/A29taxstdlife))</f>
        <v>0</v>
      </c>
      <c r="AJ849" s="164">
        <f>IF(A29taxstdlife="n/a","n/a",IF(AJ$3&gt;(A29taxstdlife+$E849),((Input!$J$171+Input!$J$137)*$J$7)-SUM($J849:AI849),((Input!$J$171+Input!$J$137)*$J$7)/A29taxstdlife))</f>
        <v>0</v>
      </c>
      <c r="AK849" s="164">
        <f>IF(A29taxstdlife="n/a","n/a",IF(AK$3&gt;(A29taxstdlife+$E849),((Input!$J$171+Input!$J$137)*$J$7)-SUM($J849:AJ849),((Input!$J$171+Input!$J$137)*$J$7)/A29taxstdlife))</f>
        <v>0</v>
      </c>
      <c r="AL849" s="164">
        <f>IF(A29taxstdlife="n/a","n/a",IF(AL$3&gt;(A29taxstdlife+$E849),((Input!$J$171+Input!$J$137)*$J$7)-SUM($J849:AK849),((Input!$J$171+Input!$J$137)*$J$7)/A29taxstdlife))</f>
        <v>0</v>
      </c>
      <c r="AM849" s="164">
        <f>IF(A29taxstdlife="n/a","n/a",IF(AM$3&gt;(A29taxstdlife+$E849),((Input!$J$171+Input!$J$137)*$J$7)-SUM($J849:AL849),((Input!$J$171+Input!$J$137)*$J$7)/A29taxstdlife))</f>
        <v>0</v>
      </c>
      <c r="AN849" s="164">
        <f>IF(A29taxstdlife="n/a","n/a",IF(AN$3&gt;(A29taxstdlife+$E849),((Input!$J$171+Input!$J$137)*$J$7)-SUM($J849:AM849),((Input!$J$171+Input!$J$137)*$J$7)/A29taxstdlife))</f>
        <v>0</v>
      </c>
      <c r="AO849" s="164">
        <f>IF(A29taxstdlife="n/a","n/a",IF(AO$3&gt;(A29taxstdlife+$E849),((Input!$J$171+Input!$J$137)*$J$7)-SUM($J849:AN849),((Input!$J$171+Input!$J$137)*$J$7)/A29taxstdlife))</f>
        <v>0</v>
      </c>
      <c r="AP849" s="164">
        <f>IF(A29taxstdlife="n/a","n/a",IF(AP$3&gt;(A29taxstdlife+$E849),((Input!$J$171+Input!$J$137)*$J$7)-SUM($J849:AO849),((Input!$J$171+Input!$J$137)*$J$7)/A29taxstdlife))</f>
        <v>0</v>
      </c>
      <c r="AQ849" s="164">
        <f>IF(A29taxstdlife="n/a","n/a",IF(AQ$3&gt;(A29taxstdlife+$E849),((Input!$J$171+Input!$J$137)*$J$7)-SUM($J849:AP849),((Input!$J$171+Input!$J$137)*$J$7)/A29taxstdlife))</f>
        <v>0</v>
      </c>
      <c r="AR849" s="164">
        <f>IF(A29taxstdlife="n/a","n/a",IF(AR$3&gt;(A29taxstdlife+$E849),((Input!$J$171+Input!$J$137)*$J$7)-SUM($J849:AQ849),((Input!$J$171+Input!$J$137)*$J$7)/A29taxstdlife))</f>
        <v>0</v>
      </c>
      <c r="AS849" s="164">
        <f>IF(A29taxstdlife="n/a","n/a",IF(AS$3&gt;(A29taxstdlife+$E849),((Input!$J$171+Input!$J$137)*$J$7)-SUM($J849:AR849),((Input!$J$171+Input!$J$137)*$J$7)/A29taxstdlife))</f>
        <v>0</v>
      </c>
      <c r="AT849" s="164">
        <f>IF(A29taxstdlife="n/a","n/a",IF(AT$3&gt;(A29taxstdlife+$E849),((Input!$J$171+Input!$J$137)*$J$7)-SUM($J849:AS849),((Input!$J$171+Input!$J$137)*$J$7)/A29taxstdlife))</f>
        <v>0</v>
      </c>
      <c r="AU849" s="164">
        <f>IF(A29taxstdlife="n/a","n/a",IF(AU$3&gt;(A29taxstdlife+$E849),((Input!$J$171+Input!$J$137)*$J$7)-SUM($J849:AT849),((Input!$J$171+Input!$J$137)*$J$7)/A29taxstdlife))</f>
        <v>0</v>
      </c>
      <c r="AV849" s="164">
        <f>IF(A29taxstdlife="n/a","n/a",IF(AV$3&gt;(A29taxstdlife+$E849),((Input!$J$171+Input!$J$137)*$J$7)-SUM($J849:AU849),((Input!$J$171+Input!$J$137)*$J$7)/A29taxstdlife))</f>
        <v>0</v>
      </c>
      <c r="AW849" s="164">
        <f>IF(A29taxstdlife="n/a","n/a",IF(AW$3&gt;(A29taxstdlife+$E849),((Input!$J$171+Input!$J$137)*$J$7)-SUM($J849:AV849),((Input!$J$171+Input!$J$137)*$J$7)/A29taxstdlife))</f>
        <v>0</v>
      </c>
      <c r="AX849" s="164">
        <f>IF(A29taxstdlife="n/a","n/a",IF(AX$3&gt;(A29taxstdlife+$E849),((Input!$J$171+Input!$J$137)*$J$7)-SUM($J849:AW849),((Input!$J$171+Input!$J$137)*$J$7)/A29taxstdlife))</f>
        <v>0</v>
      </c>
      <c r="AY849" s="164">
        <f>IF(A29taxstdlife="n/a","n/a",IF(AY$3&gt;(A29taxstdlife+$E849),((Input!$J$171+Input!$J$137)*$J$7)-SUM($J849:AX849),((Input!$J$171+Input!$J$137)*$J$7)/A29taxstdlife))</f>
        <v>0</v>
      </c>
      <c r="AZ849" s="164">
        <f>IF(A29taxstdlife="n/a","n/a",IF(AZ$3&gt;(A29taxstdlife+$E849),((Input!$J$171+Input!$J$137)*$J$7)-SUM($J849:AY849),((Input!$J$171+Input!$J$137)*$J$7)/A29taxstdlife))</f>
        <v>0</v>
      </c>
      <c r="BA849" s="164">
        <f>IF(A29taxstdlife="n/a","n/a",IF(BA$3&gt;(A29taxstdlife+$E849),((Input!$J$171+Input!$J$137)*$J$7)-SUM($J849:AZ849),((Input!$J$171+Input!$J$137)*$J$7)/A29taxstdlife))</f>
        <v>0</v>
      </c>
      <c r="BB849" s="164">
        <f>IF(A29taxstdlife="n/a","n/a",IF(BB$3&gt;(A29taxstdlife+$E849),((Input!$J$171+Input!$J$137)*$J$7)-SUM($J849:BA849),((Input!$J$171+Input!$J$137)*$J$7)/A29taxstdlife))</f>
        <v>0</v>
      </c>
      <c r="BC849" s="164">
        <f>IF(A29taxstdlife="n/a","n/a",IF(BC$3&gt;(A29taxstdlife+$E849),((Input!$J$171+Input!$J$137)*$J$7)-SUM($J849:BB849),((Input!$J$171+Input!$J$137)*$J$7)/A29taxstdlife))</f>
        <v>0</v>
      </c>
      <c r="BD849" s="164">
        <f>IF(A29taxstdlife="n/a","n/a",IF(BD$3&gt;(A29taxstdlife+$E849),((Input!$J$171+Input!$J$137)*$J$7)-SUM($J849:BC849),((Input!$J$171+Input!$J$137)*$J$7)/A29taxstdlife))</f>
        <v>0</v>
      </c>
      <c r="BE849" s="164">
        <f>IF(A29taxstdlife="n/a","n/a",IF(BE$3&gt;(A29taxstdlife+$E849),((Input!$J$171+Input!$J$137)*$J$7)-SUM($J849:BD849),((Input!$J$171+Input!$J$137)*$J$7)/A29taxstdlife))</f>
        <v>0</v>
      </c>
      <c r="BF849" s="164">
        <f>IF(A29taxstdlife="n/a","n/a",IF(BF$3&gt;(A29taxstdlife+$E849),((Input!$J$171+Input!$J$137)*$J$7)-SUM($J849:BE849),((Input!$J$171+Input!$J$137)*$J$7)/A29taxstdlife))</f>
        <v>0</v>
      </c>
      <c r="BG849" s="164">
        <f>IF(A29taxstdlife="n/a","n/a",IF(BG$3&gt;(A29taxstdlife+$E849),((Input!$J$171+Input!$J$137)*$J$7)-SUM($J849:BF849),((Input!$J$171+Input!$J$137)*$J$7)/A29taxstdlife))</f>
        <v>0</v>
      </c>
      <c r="BH849" s="164">
        <f>IF(A29taxstdlife="n/a","n/a",IF(BH$3&gt;(A29taxstdlife+$E849),((Input!$J$171+Input!$J$137)*$J$7)-SUM($J849:BG849),((Input!$J$171+Input!$J$137)*$J$7)/A29taxstdlife))</f>
        <v>0</v>
      </c>
      <c r="BI849" s="164">
        <f>IF(A29taxstdlife="n/a","n/a",IF(BI$3&gt;(A29taxstdlife+$E849),((Input!$J$171+Input!$J$137)*$J$7)-SUM($J849:BH849),((Input!$J$171+Input!$J$137)*$J$7)/A29taxstdlife))</f>
        <v>0</v>
      </c>
      <c r="BJ849" s="18"/>
      <c r="BK849" s="18"/>
      <c r="BL849"/>
      <c r="BM849"/>
      <c r="BN849"/>
      <c r="BO849"/>
      <c r="BP849"/>
      <c r="BQ849"/>
      <c r="BR849"/>
      <c r="BS849"/>
      <c r="BT849"/>
      <c r="BU849"/>
      <c r="BV849"/>
      <c r="BW849"/>
      <c r="BX849"/>
      <c r="BY849"/>
      <c r="BZ849"/>
      <c r="CA849"/>
      <c r="CB849"/>
      <c r="CC849"/>
      <c r="CD849"/>
      <c r="CE849"/>
      <c r="CF849"/>
      <c r="CG849"/>
      <c r="CH849"/>
      <c r="CI849"/>
      <c r="CJ849"/>
      <c r="CK849"/>
      <c r="CL849"/>
      <c r="CM849"/>
      <c r="CN849"/>
      <c r="CO849"/>
      <c r="CP849"/>
      <c r="CQ849"/>
      <c r="CR849"/>
      <c r="CS849"/>
      <c r="CT849"/>
      <c r="CU849"/>
      <c r="CV849"/>
      <c r="CW849"/>
      <c r="CX849"/>
      <c r="CY849"/>
      <c r="CZ849"/>
      <c r="DA849"/>
      <c r="DB849"/>
      <c r="DC849"/>
      <c r="DD849"/>
      <c r="DE849"/>
      <c r="DF849"/>
      <c r="DG849"/>
      <c r="DH849"/>
      <c r="DI849"/>
      <c r="DJ849"/>
      <c r="DK849"/>
      <c r="DL849"/>
      <c r="DM849"/>
      <c r="DN849"/>
      <c r="DO849"/>
      <c r="DP849"/>
      <c r="DQ849"/>
      <c r="DR849"/>
      <c r="DS849"/>
      <c r="DT849"/>
      <c r="DU849"/>
      <c r="DV849"/>
      <c r="DW849"/>
      <c r="DX849"/>
      <c r="DY849"/>
      <c r="DZ849"/>
      <c r="EA849"/>
      <c r="EB849"/>
      <c r="EC849"/>
      <c r="ED849"/>
      <c r="EE849"/>
      <c r="EF849"/>
      <c r="EG849"/>
      <c r="EH849"/>
      <c r="EI849"/>
      <c r="EJ849"/>
      <c r="EK849"/>
      <c r="EL849"/>
      <c r="EM849"/>
      <c r="EN849"/>
      <c r="EO849"/>
      <c r="EP849"/>
      <c r="EQ849"/>
      <c r="ER849"/>
      <c r="ES849"/>
      <c r="ET849"/>
      <c r="EU849"/>
      <c r="EV849"/>
      <c r="EW849"/>
      <c r="EX849"/>
      <c r="EY849"/>
      <c r="EZ849"/>
      <c r="FA849"/>
      <c r="FB849"/>
      <c r="FC849"/>
      <c r="FD849"/>
      <c r="FE849"/>
      <c r="FF849"/>
      <c r="FG849"/>
      <c r="FH849"/>
      <c r="FI849"/>
      <c r="FJ849"/>
      <c r="FK849"/>
      <c r="FL849"/>
      <c r="FM849"/>
      <c r="FN849"/>
      <c r="FO849"/>
      <c r="FP849"/>
      <c r="FQ849"/>
      <c r="FR849"/>
      <c r="FS849"/>
      <c r="FT849"/>
      <c r="FU849"/>
      <c r="FV849"/>
      <c r="FW849"/>
      <c r="FX849"/>
      <c r="FY849"/>
      <c r="FZ849"/>
      <c r="GA849"/>
      <c r="GB849"/>
      <c r="GC849"/>
      <c r="GD849"/>
      <c r="GE849"/>
      <c r="GF849"/>
      <c r="GG849"/>
      <c r="GH849"/>
      <c r="GI849"/>
      <c r="GJ849"/>
      <c r="GK849"/>
      <c r="GL849"/>
      <c r="GM849"/>
      <c r="GN849"/>
      <c r="GO849"/>
      <c r="GP849"/>
      <c r="GQ849"/>
      <c r="GR849"/>
      <c r="GS849"/>
      <c r="GT849"/>
      <c r="GU849"/>
      <c r="GV849"/>
      <c r="GW849"/>
      <c r="GX849"/>
      <c r="GY849"/>
      <c r="GZ849"/>
      <c r="HA849"/>
      <c r="HB849"/>
      <c r="HC849"/>
      <c r="HD849"/>
      <c r="HE849"/>
      <c r="HF849"/>
      <c r="HG849"/>
      <c r="HH849"/>
      <c r="HI849"/>
      <c r="HJ849"/>
      <c r="HK849"/>
      <c r="HL849"/>
      <c r="HM849"/>
      <c r="HN849"/>
      <c r="HO849"/>
      <c r="HP849"/>
      <c r="HQ849"/>
      <c r="HR849"/>
      <c r="HS849"/>
      <c r="HT849"/>
      <c r="HU849"/>
      <c r="HV849"/>
      <c r="HW849"/>
      <c r="HX849"/>
      <c r="HY849"/>
      <c r="HZ849"/>
      <c r="IA849"/>
      <c r="IB849"/>
      <c r="IC849"/>
      <c r="ID849"/>
      <c r="IE849"/>
      <c r="IF849"/>
      <c r="IG849"/>
      <c r="IH849"/>
      <c r="II849"/>
      <c r="IJ849"/>
      <c r="IK849"/>
      <c r="IL849"/>
      <c r="IM849"/>
      <c r="IN849"/>
      <c r="IO849"/>
      <c r="IP849"/>
      <c r="IQ849"/>
      <c r="IR849"/>
      <c r="IS849"/>
      <c r="IT849"/>
      <c r="IU849"/>
      <c r="IV849"/>
    </row>
    <row r="850" spans="1:256" s="5" customFormat="1" hidden="1" outlineLevel="2" x14ac:dyDescent="0.2">
      <c r="A850" s="18"/>
      <c r="B850" s="18"/>
      <c r="C850" s="36"/>
      <c r="D850" s="485"/>
      <c r="E850" s="283">
        <v>5</v>
      </c>
      <c r="F850" s="38"/>
      <c r="G850" s="306"/>
      <c r="H850" s="308"/>
      <c r="I850" s="308"/>
      <c r="J850" s="308"/>
      <c r="K850" s="307"/>
      <c r="L850" s="164">
        <f>IF(A29taxstdlife="n/a","n/a",IF(L$3&gt;(A29taxstdlife+$E850),((Input!$K$171+Input!$K$137)*$K$7)-SUM($K850:K850),((Input!$K$171+Input!$K$137)*$K$7)/A29taxstdlife))</f>
        <v>0</v>
      </c>
      <c r="M850" s="164">
        <f>IF(A29taxstdlife="n/a","n/a",IF(M$3&gt;(A29taxstdlife+$E850),((Input!$K$171+Input!$K$137)*$K$7)-SUM($K850:L850),((Input!$K$171+Input!$K$137)*$K$7)/A29taxstdlife))</f>
        <v>0</v>
      </c>
      <c r="N850" s="164">
        <f>IF(A29taxstdlife="n/a","n/a",IF(N$3&gt;(A29taxstdlife+$E850),((Input!$K$171+Input!$K$137)*$K$7)-SUM($K850:M850),((Input!$K$171+Input!$K$137)*$K$7)/A29taxstdlife))</f>
        <v>0</v>
      </c>
      <c r="O850" s="164">
        <f>IF(A29taxstdlife="n/a","n/a",IF(O$3&gt;(A29taxstdlife+$E850),((Input!$K$171+Input!$K$137)*$K$7)-SUM($K850:N850),((Input!$K$171+Input!$K$137)*$K$7)/A29taxstdlife))</f>
        <v>0</v>
      </c>
      <c r="P850" s="164">
        <f>IF(A29taxstdlife="n/a","n/a",IF(P$3&gt;(A29taxstdlife+$E850),((Input!$K$171+Input!$K$137)*$K$7)-SUM($K850:O850),((Input!$K$171+Input!$K$137)*$K$7)/A29taxstdlife))</f>
        <v>0</v>
      </c>
      <c r="Q850" s="164">
        <f>IF(A29taxstdlife="n/a","n/a",IF(Q$3&gt;(A29taxstdlife+$E850),((Input!$K$171+Input!$K$137)*$K$7)-SUM($K850:P850),((Input!$K$171+Input!$K$137)*$K$7)/A29taxstdlife))</f>
        <v>0</v>
      </c>
      <c r="R850" s="164">
        <f>IF(A29taxstdlife="n/a","n/a",IF(R$3&gt;(A29taxstdlife+$E850),((Input!$K$171+Input!$K$137)*$K$7)-SUM($K850:Q850),((Input!$K$171+Input!$K$137)*$K$7)/A29taxstdlife))</f>
        <v>0</v>
      </c>
      <c r="S850" s="164">
        <f>IF(A29taxstdlife="n/a","n/a",IF(S$3&gt;(A29taxstdlife+$E850),((Input!$K$171+Input!$K$137)*$K$7)-SUM($K850:R850),((Input!$K$171+Input!$K$137)*$K$7)/A29taxstdlife))</f>
        <v>0</v>
      </c>
      <c r="T850" s="164">
        <f>IF(A29taxstdlife="n/a","n/a",IF(T$3&gt;(A29taxstdlife+$E850),((Input!$K$171+Input!$K$137)*$K$7)-SUM($K850:S850),((Input!$K$171+Input!$K$137)*$K$7)/A29taxstdlife))</f>
        <v>0</v>
      </c>
      <c r="U850" s="164">
        <f>IF(A29taxstdlife="n/a","n/a",IF(U$3&gt;(A29taxstdlife+$E850),((Input!$K$171+Input!$K$137)*$K$7)-SUM($K850:T850),((Input!$K$171+Input!$K$137)*$K$7)/A29taxstdlife))</f>
        <v>0</v>
      </c>
      <c r="V850" s="164">
        <f>IF(A29taxstdlife="n/a","n/a",IF(V$3&gt;(A29taxstdlife+$E850),((Input!$K$171+Input!$K$137)*$K$7)-SUM($K850:U850),((Input!$K$171+Input!$K$137)*$K$7)/A29taxstdlife))</f>
        <v>0</v>
      </c>
      <c r="W850" s="164">
        <f>IF(A29taxstdlife="n/a","n/a",IF(W$3&gt;(A29taxstdlife+$E850),((Input!$K$171+Input!$K$137)*$K$7)-SUM($K850:V850),((Input!$K$171+Input!$K$137)*$K$7)/A29taxstdlife))</f>
        <v>0</v>
      </c>
      <c r="X850" s="164">
        <f>IF(A29taxstdlife="n/a","n/a",IF(X$3&gt;(A29taxstdlife+$E850),((Input!$K$171+Input!$K$137)*$K$7)-SUM($K850:W850),((Input!$K$171+Input!$K$137)*$K$7)/A29taxstdlife))</f>
        <v>0</v>
      </c>
      <c r="Y850" s="164">
        <f>IF(A29taxstdlife="n/a","n/a",IF(Y$3&gt;(A29taxstdlife+$E850),((Input!$K$171+Input!$K$137)*$K$7)-SUM($K850:X850),((Input!$K$171+Input!$K$137)*$K$7)/A29taxstdlife))</f>
        <v>0</v>
      </c>
      <c r="Z850" s="164">
        <f>IF(A29taxstdlife="n/a","n/a",IF(Z$3&gt;(A29taxstdlife+$E850),((Input!$K$171+Input!$K$137)*$K$7)-SUM($K850:Y850),((Input!$K$171+Input!$K$137)*$K$7)/A29taxstdlife))</f>
        <v>0</v>
      </c>
      <c r="AA850" s="164">
        <f>IF(A29taxstdlife="n/a","n/a",IF(AA$3&gt;(A29taxstdlife+$E850),((Input!$K$171+Input!$K$137)*$K$7)-SUM($K850:Z850),((Input!$K$171+Input!$K$137)*$K$7)/A29taxstdlife))</f>
        <v>0</v>
      </c>
      <c r="AB850" s="164">
        <f>IF(A29taxstdlife="n/a","n/a",IF(AB$3&gt;(A29taxstdlife+$E850),((Input!$K$171+Input!$K$137)*$K$7)-SUM($K850:AA850),((Input!$K$171+Input!$K$137)*$K$7)/A29taxstdlife))</f>
        <v>0</v>
      </c>
      <c r="AC850" s="164">
        <f>IF(A29taxstdlife="n/a","n/a",IF(AC$3&gt;(A29taxstdlife+$E850),((Input!$K$171+Input!$K$137)*$K$7)-SUM($K850:AB850),((Input!$K$171+Input!$K$137)*$K$7)/A29taxstdlife))</f>
        <v>0</v>
      </c>
      <c r="AD850" s="164">
        <f>IF(A29taxstdlife="n/a","n/a",IF(AD$3&gt;(A29taxstdlife+$E850),((Input!$K$171+Input!$K$137)*$K$7)-SUM($K850:AC850),((Input!$K$171+Input!$K$137)*$K$7)/A29taxstdlife))</f>
        <v>0</v>
      </c>
      <c r="AE850" s="164">
        <f>IF(A29taxstdlife="n/a","n/a",IF(AE$3&gt;(A29taxstdlife+$E850),((Input!$K$171+Input!$K$137)*$K$7)-SUM($K850:AD850),((Input!$K$171+Input!$K$137)*$K$7)/A29taxstdlife))</f>
        <v>0</v>
      </c>
      <c r="AF850" s="164">
        <f>IF(A29taxstdlife="n/a","n/a",IF(AF$3&gt;(A29taxstdlife+$E850),((Input!$K$171+Input!$K$137)*$K$7)-SUM($K850:AE850),((Input!$K$171+Input!$K$137)*$K$7)/A29taxstdlife))</f>
        <v>0</v>
      </c>
      <c r="AG850" s="164">
        <f>IF(A29taxstdlife="n/a","n/a",IF(AG$3&gt;(A29taxstdlife+$E850),((Input!$K$171+Input!$K$137)*$K$7)-SUM($K850:AF850),((Input!$K$171+Input!$K$137)*$K$7)/A29taxstdlife))</f>
        <v>0</v>
      </c>
      <c r="AH850" s="164">
        <f>IF(A29taxstdlife="n/a","n/a",IF(AH$3&gt;(A29taxstdlife+$E850),((Input!$K$171+Input!$K$137)*$K$7)-SUM($K850:AG850),((Input!$K$171+Input!$K$137)*$K$7)/A29taxstdlife))</f>
        <v>0</v>
      </c>
      <c r="AI850" s="164">
        <f>IF(A29taxstdlife="n/a","n/a",IF(AI$3&gt;(A29taxstdlife+$E850),((Input!$K$171+Input!$K$137)*$K$7)-SUM($K850:AH850),((Input!$K$171+Input!$K$137)*$K$7)/A29taxstdlife))</f>
        <v>0</v>
      </c>
      <c r="AJ850" s="164">
        <f>IF(A29taxstdlife="n/a","n/a",IF(AJ$3&gt;(A29taxstdlife+$E850),((Input!$K$171+Input!$K$137)*$K$7)-SUM($K850:AI850),((Input!$K$171+Input!$K$137)*$K$7)/A29taxstdlife))</f>
        <v>0</v>
      </c>
      <c r="AK850" s="164">
        <f>IF(A29taxstdlife="n/a","n/a",IF(AK$3&gt;(A29taxstdlife+$E850),((Input!$K$171+Input!$K$137)*$K$7)-SUM($K850:AJ850),((Input!$K$171+Input!$K$137)*$K$7)/A29taxstdlife))</f>
        <v>0</v>
      </c>
      <c r="AL850" s="164">
        <f>IF(A29taxstdlife="n/a","n/a",IF(AL$3&gt;(A29taxstdlife+$E850),((Input!$K$171+Input!$K$137)*$K$7)-SUM($K850:AK850),((Input!$K$171+Input!$K$137)*$K$7)/A29taxstdlife))</f>
        <v>0</v>
      </c>
      <c r="AM850" s="164">
        <f>IF(A29taxstdlife="n/a","n/a",IF(AM$3&gt;(A29taxstdlife+$E850),((Input!$K$171+Input!$K$137)*$K$7)-SUM($K850:AL850),((Input!$K$171+Input!$K$137)*$K$7)/A29taxstdlife))</f>
        <v>0</v>
      </c>
      <c r="AN850" s="164">
        <f>IF(A29taxstdlife="n/a","n/a",IF(AN$3&gt;(A29taxstdlife+$E850),((Input!$K$171+Input!$K$137)*$K$7)-SUM($K850:AM850),((Input!$K$171+Input!$K$137)*$K$7)/A29taxstdlife))</f>
        <v>0</v>
      </c>
      <c r="AO850" s="164">
        <f>IF(A29taxstdlife="n/a","n/a",IF(AO$3&gt;(A29taxstdlife+$E850),((Input!$K$171+Input!$K$137)*$K$7)-SUM($K850:AN850),((Input!$K$171+Input!$K$137)*$K$7)/A29taxstdlife))</f>
        <v>0</v>
      </c>
      <c r="AP850" s="164">
        <f>IF(A29taxstdlife="n/a","n/a",IF(AP$3&gt;(A29taxstdlife+$E850),((Input!$K$171+Input!$K$137)*$K$7)-SUM($K850:AO850),((Input!$K$171+Input!$K$137)*$K$7)/A29taxstdlife))</f>
        <v>0</v>
      </c>
      <c r="AQ850" s="164">
        <f>IF(A29taxstdlife="n/a","n/a",IF(AQ$3&gt;(A29taxstdlife+$E850),((Input!$K$171+Input!$K$137)*$K$7)-SUM($K850:AP850),((Input!$K$171+Input!$K$137)*$K$7)/A29taxstdlife))</f>
        <v>0</v>
      </c>
      <c r="AR850" s="164">
        <f>IF(A29taxstdlife="n/a","n/a",IF(AR$3&gt;(A29taxstdlife+$E850),((Input!$K$171+Input!$K$137)*$K$7)-SUM($K850:AQ850),((Input!$K$171+Input!$K$137)*$K$7)/A29taxstdlife))</f>
        <v>0</v>
      </c>
      <c r="AS850" s="164">
        <f>IF(A29taxstdlife="n/a","n/a",IF(AS$3&gt;(A29taxstdlife+$E850),((Input!$K$171+Input!$K$137)*$K$7)-SUM($K850:AR850),((Input!$K$171+Input!$K$137)*$K$7)/A29taxstdlife))</f>
        <v>0</v>
      </c>
      <c r="AT850" s="164">
        <f>IF(A29taxstdlife="n/a","n/a",IF(AT$3&gt;(A29taxstdlife+$E850),((Input!$K$171+Input!$K$137)*$K$7)-SUM($K850:AS850),((Input!$K$171+Input!$K$137)*$K$7)/A29taxstdlife))</f>
        <v>0</v>
      </c>
      <c r="AU850" s="164">
        <f>IF(A29taxstdlife="n/a","n/a",IF(AU$3&gt;(A29taxstdlife+$E850),((Input!$K$171+Input!$K$137)*$K$7)-SUM($K850:AT850),((Input!$K$171+Input!$K$137)*$K$7)/A29taxstdlife))</f>
        <v>0</v>
      </c>
      <c r="AV850" s="164">
        <f>IF(A29taxstdlife="n/a","n/a",IF(AV$3&gt;(A29taxstdlife+$E850),((Input!$K$171+Input!$K$137)*$K$7)-SUM($K850:AU850),((Input!$K$171+Input!$K$137)*$K$7)/A29taxstdlife))</f>
        <v>0</v>
      </c>
      <c r="AW850" s="164">
        <f>IF(A29taxstdlife="n/a","n/a",IF(AW$3&gt;(A29taxstdlife+$E850),((Input!$K$171+Input!$K$137)*$K$7)-SUM($K850:AV850),((Input!$K$171+Input!$K$137)*$K$7)/A29taxstdlife))</f>
        <v>0</v>
      </c>
      <c r="AX850" s="164">
        <f>IF(A29taxstdlife="n/a","n/a",IF(AX$3&gt;(A29taxstdlife+$E850),((Input!$K$171+Input!$K$137)*$K$7)-SUM($K850:AW850),((Input!$K$171+Input!$K$137)*$K$7)/A29taxstdlife))</f>
        <v>0</v>
      </c>
      <c r="AY850" s="164">
        <f>IF(A29taxstdlife="n/a","n/a",IF(AY$3&gt;(A29taxstdlife+$E850),((Input!$K$171+Input!$K$137)*$K$7)-SUM($K850:AX850),((Input!$K$171+Input!$K$137)*$K$7)/A29taxstdlife))</f>
        <v>0</v>
      </c>
      <c r="AZ850" s="164">
        <f>IF(A29taxstdlife="n/a","n/a",IF(AZ$3&gt;(A29taxstdlife+$E850),((Input!$K$171+Input!$K$137)*$K$7)-SUM($K850:AY850),((Input!$K$171+Input!$K$137)*$K$7)/A29taxstdlife))</f>
        <v>0</v>
      </c>
      <c r="BA850" s="164">
        <f>IF(A29taxstdlife="n/a","n/a",IF(BA$3&gt;(A29taxstdlife+$E850),((Input!$K$171+Input!$K$137)*$K$7)-SUM($K850:AZ850),((Input!$K$171+Input!$K$137)*$K$7)/A29taxstdlife))</f>
        <v>0</v>
      </c>
      <c r="BB850" s="164">
        <f>IF(A29taxstdlife="n/a","n/a",IF(BB$3&gt;(A29taxstdlife+$E850),((Input!$K$171+Input!$K$137)*$K$7)-SUM($K850:BA850),((Input!$K$171+Input!$K$137)*$K$7)/A29taxstdlife))</f>
        <v>0</v>
      </c>
      <c r="BC850" s="164">
        <f>IF(A29taxstdlife="n/a","n/a",IF(BC$3&gt;(A29taxstdlife+$E850),((Input!$K$171+Input!$K$137)*$K$7)-SUM($K850:BB850),((Input!$K$171+Input!$K$137)*$K$7)/A29taxstdlife))</f>
        <v>0</v>
      </c>
      <c r="BD850" s="164">
        <f>IF(A29taxstdlife="n/a","n/a",IF(BD$3&gt;(A29taxstdlife+$E850),((Input!$K$171+Input!$K$137)*$K$7)-SUM($K850:BC850),((Input!$K$171+Input!$K$137)*$K$7)/A29taxstdlife))</f>
        <v>0</v>
      </c>
      <c r="BE850" s="164">
        <f>IF(A29taxstdlife="n/a","n/a",IF(BE$3&gt;(A29taxstdlife+$E850),((Input!$K$171+Input!$K$137)*$K$7)-SUM($K850:BD850),((Input!$K$171+Input!$K$137)*$K$7)/A29taxstdlife))</f>
        <v>0</v>
      </c>
      <c r="BF850" s="164">
        <f>IF(A29taxstdlife="n/a","n/a",IF(BF$3&gt;(A29taxstdlife+$E850),((Input!$K$171+Input!$K$137)*$K$7)-SUM($K850:BE850),((Input!$K$171+Input!$K$137)*$K$7)/A29taxstdlife))</f>
        <v>0</v>
      </c>
      <c r="BG850" s="164">
        <f>IF(A29taxstdlife="n/a","n/a",IF(BG$3&gt;(A29taxstdlife+$E850),((Input!$K$171+Input!$K$137)*$K$7)-SUM($K850:BF850),((Input!$K$171+Input!$K$137)*$K$7)/A29taxstdlife))</f>
        <v>0</v>
      </c>
      <c r="BH850" s="164">
        <f>IF(A29taxstdlife="n/a","n/a",IF(BH$3&gt;(A29taxstdlife+$E850),((Input!$K$171+Input!$K$137)*$K$7)-SUM($K850:BG850),((Input!$K$171+Input!$K$137)*$K$7)/A29taxstdlife))</f>
        <v>0</v>
      </c>
      <c r="BI850" s="164">
        <f>IF(A29taxstdlife="n/a","n/a",IF(BI$3&gt;(A29taxstdlife+$E850),((Input!$K$171+Input!$K$137)*$K$7)-SUM($K850:BH850),((Input!$K$171+Input!$K$137)*$K$7)/A29taxstdlife))</f>
        <v>0</v>
      </c>
      <c r="BJ850" s="18"/>
      <c r="BK850" s="18"/>
      <c r="BL850"/>
      <c r="BM850"/>
      <c r="BN850"/>
      <c r="BO850"/>
      <c r="BP850"/>
      <c r="BQ850"/>
      <c r="BR850"/>
      <c r="BS850"/>
      <c r="BT850"/>
      <c r="BU850"/>
      <c r="BV850"/>
      <c r="BW850"/>
      <c r="BX850"/>
      <c r="BY850"/>
      <c r="BZ850"/>
      <c r="CA850"/>
      <c r="CB850"/>
      <c r="CC850"/>
      <c r="CD850"/>
      <c r="CE850"/>
      <c r="CF850"/>
      <c r="CG850"/>
      <c r="CH850"/>
      <c r="CI850"/>
      <c r="CJ850"/>
      <c r="CK850"/>
      <c r="CL850"/>
      <c r="CM850"/>
      <c r="CN850"/>
      <c r="CO850"/>
      <c r="CP850"/>
      <c r="CQ850"/>
      <c r="CR850"/>
      <c r="CS850"/>
      <c r="CT850"/>
      <c r="CU850"/>
      <c r="CV850"/>
      <c r="CW850"/>
      <c r="CX850"/>
      <c r="CY850"/>
      <c r="CZ850"/>
      <c r="DA850"/>
      <c r="DB850"/>
      <c r="DC850"/>
      <c r="DD850"/>
      <c r="DE850"/>
      <c r="DF850"/>
      <c r="DG850"/>
      <c r="DH850"/>
      <c r="DI850"/>
      <c r="DJ850"/>
      <c r="DK850"/>
      <c r="DL850"/>
      <c r="DM850"/>
      <c r="DN850"/>
      <c r="DO850"/>
      <c r="DP850"/>
      <c r="DQ850"/>
      <c r="DR850"/>
      <c r="DS850"/>
      <c r="DT850"/>
      <c r="DU850"/>
      <c r="DV850"/>
      <c r="DW850"/>
      <c r="DX850"/>
      <c r="DY850"/>
      <c r="DZ850"/>
      <c r="EA850"/>
      <c r="EB850"/>
      <c r="EC850"/>
      <c r="ED850"/>
      <c r="EE850"/>
      <c r="EF850"/>
      <c r="EG850"/>
      <c r="EH850"/>
      <c r="EI850"/>
      <c r="EJ850"/>
      <c r="EK850"/>
      <c r="EL850"/>
      <c r="EM850"/>
      <c r="EN850"/>
      <c r="EO850"/>
      <c r="EP850"/>
      <c r="EQ850"/>
      <c r="ER850"/>
      <c r="ES850"/>
      <c r="ET850"/>
      <c r="EU850"/>
      <c r="EV850"/>
      <c r="EW850"/>
      <c r="EX850"/>
      <c r="EY850"/>
      <c r="EZ850"/>
      <c r="FA850"/>
      <c r="FB850"/>
      <c r="FC850"/>
      <c r="FD850"/>
      <c r="FE850"/>
      <c r="FF850"/>
      <c r="FG850"/>
      <c r="FH850"/>
      <c r="FI850"/>
      <c r="FJ850"/>
      <c r="FK850"/>
      <c r="FL850"/>
      <c r="FM850"/>
      <c r="FN850"/>
      <c r="FO850"/>
      <c r="FP850"/>
      <c r="FQ850"/>
      <c r="FR850"/>
      <c r="FS850"/>
      <c r="FT850"/>
      <c r="FU850"/>
      <c r="FV850"/>
      <c r="FW850"/>
      <c r="FX850"/>
      <c r="FY850"/>
      <c r="FZ850"/>
      <c r="GA850"/>
      <c r="GB850"/>
      <c r="GC850"/>
      <c r="GD850"/>
      <c r="GE850"/>
      <c r="GF850"/>
      <c r="GG850"/>
      <c r="GH850"/>
      <c r="GI850"/>
      <c r="GJ850"/>
      <c r="GK850"/>
      <c r="GL850"/>
      <c r="GM850"/>
      <c r="GN850"/>
      <c r="GO850"/>
      <c r="GP850"/>
      <c r="GQ850"/>
      <c r="GR850"/>
      <c r="GS850"/>
      <c r="GT850"/>
      <c r="GU850"/>
      <c r="GV850"/>
      <c r="GW850"/>
      <c r="GX850"/>
      <c r="GY850"/>
      <c r="GZ850"/>
      <c r="HA850"/>
      <c r="HB850"/>
      <c r="HC850"/>
      <c r="HD850"/>
      <c r="HE850"/>
      <c r="HF850"/>
      <c r="HG850"/>
      <c r="HH850"/>
      <c r="HI850"/>
      <c r="HJ850"/>
      <c r="HK850"/>
      <c r="HL850"/>
      <c r="HM850"/>
      <c r="HN850"/>
      <c r="HO850"/>
      <c r="HP850"/>
      <c r="HQ850"/>
      <c r="HR850"/>
      <c r="HS850"/>
      <c r="HT850"/>
      <c r="HU850"/>
      <c r="HV850"/>
      <c r="HW850"/>
      <c r="HX850"/>
      <c r="HY850"/>
      <c r="HZ850"/>
      <c r="IA850"/>
      <c r="IB850"/>
      <c r="IC850"/>
      <c r="ID850"/>
      <c r="IE850"/>
      <c r="IF850"/>
      <c r="IG850"/>
      <c r="IH850"/>
      <c r="II850"/>
      <c r="IJ850"/>
      <c r="IK850"/>
      <c r="IL850"/>
      <c r="IM850"/>
      <c r="IN850"/>
      <c r="IO850"/>
      <c r="IP850"/>
      <c r="IQ850"/>
      <c r="IR850"/>
      <c r="IS850"/>
      <c r="IT850"/>
      <c r="IU850"/>
      <c r="IV850"/>
    </row>
    <row r="851" spans="1:256" s="5" customFormat="1" hidden="1" outlineLevel="2" x14ac:dyDescent="0.2">
      <c r="A851" s="18"/>
      <c r="B851" s="18"/>
      <c r="C851" s="36"/>
      <c r="D851" s="485"/>
      <c r="E851" s="283">
        <v>6</v>
      </c>
      <c r="F851" s="38"/>
      <c r="G851" s="306"/>
      <c r="H851" s="308"/>
      <c r="I851" s="308"/>
      <c r="J851" s="308"/>
      <c r="K851" s="308"/>
      <c r="L851" s="307"/>
      <c r="M851" s="164">
        <f>IF(A29taxstdlife="n/a","n/a",IF(M$3&gt;(A29taxstdlife+$E851),((Input!$L$171+Input!$L$137)*$L$7)-SUM($L851:L851),((Input!$L$171+Input!$L$137)*$L$7)/A29taxstdlife))</f>
        <v>0</v>
      </c>
      <c r="N851" s="164">
        <f>IF(A29taxstdlife="n/a","n/a",IF(N$3&gt;(A29taxstdlife+$E851),((Input!$L$171+Input!$L$137)*$L$7)-SUM($L851:M851),((Input!$L$171+Input!$L$137)*$L$7)/A29taxstdlife))</f>
        <v>0</v>
      </c>
      <c r="O851" s="164">
        <f>IF(A29taxstdlife="n/a","n/a",IF(O$3&gt;(A29taxstdlife+$E851),((Input!$L$171+Input!$L$137)*$L$7)-SUM($L851:N851),((Input!$L$171+Input!$L$137)*$L$7)/A29taxstdlife))</f>
        <v>0</v>
      </c>
      <c r="P851" s="164">
        <f>IF(A29taxstdlife="n/a","n/a",IF(P$3&gt;(A29taxstdlife+$E851),((Input!$L$171+Input!$L$137)*$L$7)-SUM($L851:O851),((Input!$L$171+Input!$L$137)*$L$7)/A29taxstdlife))</f>
        <v>0</v>
      </c>
      <c r="Q851" s="164">
        <f>IF(A29taxstdlife="n/a","n/a",IF(Q$3&gt;(A29taxstdlife+$E851),((Input!$L$171+Input!$L$137)*$L$7)-SUM($L851:P851),((Input!$L$171+Input!$L$137)*$L$7)/A29taxstdlife))</f>
        <v>0</v>
      </c>
      <c r="R851" s="164">
        <f>IF(A29taxstdlife="n/a","n/a",IF(R$3&gt;(A29taxstdlife+$E851),((Input!$L$171+Input!$L$137)*$L$7)-SUM($L851:Q851),((Input!$L$171+Input!$L$137)*$L$7)/A29taxstdlife))</f>
        <v>0</v>
      </c>
      <c r="S851" s="164">
        <f>IF(A29taxstdlife="n/a","n/a",IF(S$3&gt;(A29taxstdlife+$E851),((Input!$L$171+Input!$L$137)*$L$7)-SUM($L851:R851),((Input!$L$171+Input!$L$137)*$L$7)/A29taxstdlife))</f>
        <v>0</v>
      </c>
      <c r="T851" s="164">
        <f>IF(A29taxstdlife="n/a","n/a",IF(T$3&gt;(A29taxstdlife+$E851),((Input!$L$171+Input!$L$137)*$L$7)-SUM($L851:S851),((Input!$L$171+Input!$L$137)*$L$7)/A29taxstdlife))</f>
        <v>0</v>
      </c>
      <c r="U851" s="164">
        <f>IF(A29taxstdlife="n/a","n/a",IF(U$3&gt;(A29taxstdlife+$E851),((Input!$L$171+Input!$L$137)*$L$7)-SUM($L851:T851),((Input!$L$171+Input!$L$137)*$L$7)/A29taxstdlife))</f>
        <v>0</v>
      </c>
      <c r="V851" s="164">
        <f>IF(A29taxstdlife="n/a","n/a",IF(V$3&gt;(A29taxstdlife+$E851),((Input!$L$171+Input!$L$137)*$L$7)-SUM($L851:U851),((Input!$L$171+Input!$L$137)*$L$7)/A29taxstdlife))</f>
        <v>0</v>
      </c>
      <c r="W851" s="164">
        <f>IF(A29taxstdlife="n/a","n/a",IF(W$3&gt;(A29taxstdlife+$E851),((Input!$L$171+Input!$L$137)*$L$7)-SUM($L851:V851),((Input!$L$171+Input!$L$137)*$L$7)/A29taxstdlife))</f>
        <v>0</v>
      </c>
      <c r="X851" s="164">
        <f>IF(A29taxstdlife="n/a","n/a",IF(X$3&gt;(A29taxstdlife+$E851),((Input!$L$171+Input!$L$137)*$L$7)-SUM($L851:W851),((Input!$L$171+Input!$L$137)*$L$7)/A29taxstdlife))</f>
        <v>0</v>
      </c>
      <c r="Y851" s="164">
        <f>IF(A29taxstdlife="n/a","n/a",IF(Y$3&gt;(A29taxstdlife+$E851),((Input!$L$171+Input!$L$137)*$L$7)-SUM($L851:X851),((Input!$L$171+Input!$L$137)*$L$7)/A29taxstdlife))</f>
        <v>0</v>
      </c>
      <c r="Z851" s="164">
        <f>IF(A29taxstdlife="n/a","n/a",IF(Z$3&gt;(A29taxstdlife+$E851),((Input!$L$171+Input!$L$137)*$L$7)-SUM($L851:Y851),((Input!$L$171+Input!$L$137)*$L$7)/A29taxstdlife))</f>
        <v>0</v>
      </c>
      <c r="AA851" s="164">
        <f>IF(A29taxstdlife="n/a","n/a",IF(AA$3&gt;(A29taxstdlife+$E851),((Input!$L$171+Input!$L$137)*$L$7)-SUM($L851:Z851),((Input!$L$171+Input!$L$137)*$L$7)/A29taxstdlife))</f>
        <v>0</v>
      </c>
      <c r="AB851" s="164">
        <f>IF(A29taxstdlife="n/a","n/a",IF(AB$3&gt;(A29taxstdlife+$E851),((Input!$L$171+Input!$L$137)*$L$7)-SUM($L851:AA851),((Input!$L$171+Input!$L$137)*$L$7)/A29taxstdlife))</f>
        <v>0</v>
      </c>
      <c r="AC851" s="164">
        <f>IF(A29taxstdlife="n/a","n/a",IF(AC$3&gt;(A29taxstdlife+$E851),((Input!$L$171+Input!$L$137)*$L$7)-SUM($L851:AB851),((Input!$L$171+Input!$L$137)*$L$7)/A29taxstdlife))</f>
        <v>0</v>
      </c>
      <c r="AD851" s="164">
        <f>IF(A29taxstdlife="n/a","n/a",IF(AD$3&gt;(A29taxstdlife+$E851),((Input!$L$171+Input!$L$137)*$L$7)-SUM($L851:AC851),((Input!$L$171+Input!$L$137)*$L$7)/A29taxstdlife))</f>
        <v>0</v>
      </c>
      <c r="AE851" s="164">
        <f>IF(A29taxstdlife="n/a","n/a",IF(AE$3&gt;(A29taxstdlife+$E851),((Input!$L$171+Input!$L$137)*$L$7)-SUM($L851:AD851),((Input!$L$171+Input!$L$137)*$L$7)/A29taxstdlife))</f>
        <v>0</v>
      </c>
      <c r="AF851" s="164">
        <f>IF(A29taxstdlife="n/a","n/a",IF(AF$3&gt;(A29taxstdlife+$E851),((Input!$L$171+Input!$L$137)*$L$7)-SUM($L851:AE851),((Input!$L$171+Input!$L$137)*$L$7)/A29taxstdlife))</f>
        <v>0</v>
      </c>
      <c r="AG851" s="164">
        <f>IF(A29taxstdlife="n/a","n/a",IF(AG$3&gt;(A29taxstdlife+$E851),((Input!$L$171+Input!$L$137)*$L$7)-SUM($L851:AF851),((Input!$L$171+Input!$L$137)*$L$7)/A29taxstdlife))</f>
        <v>0</v>
      </c>
      <c r="AH851" s="164">
        <f>IF(A29taxstdlife="n/a","n/a",IF(AH$3&gt;(A29taxstdlife+$E851),((Input!$L$171+Input!$L$137)*$L$7)-SUM($L851:AG851),((Input!$L$171+Input!$L$137)*$L$7)/A29taxstdlife))</f>
        <v>0</v>
      </c>
      <c r="AI851" s="164">
        <f>IF(A29taxstdlife="n/a","n/a",IF(AI$3&gt;(A29taxstdlife+$E851),((Input!$L$171+Input!$L$137)*$L$7)-SUM($L851:AH851),((Input!$L$171+Input!$L$137)*$L$7)/A29taxstdlife))</f>
        <v>0</v>
      </c>
      <c r="AJ851" s="164">
        <f>IF(A29taxstdlife="n/a","n/a",IF(AJ$3&gt;(A29taxstdlife+$E851),((Input!$L$171+Input!$L$137)*$L$7)-SUM($L851:AI851),((Input!$L$171+Input!$L$137)*$L$7)/A29taxstdlife))</f>
        <v>0</v>
      </c>
      <c r="AK851" s="164">
        <f>IF(A29taxstdlife="n/a","n/a",IF(AK$3&gt;(A29taxstdlife+$E851),((Input!$L$171+Input!$L$137)*$L$7)-SUM($L851:AJ851),((Input!$L$171+Input!$L$137)*$L$7)/A29taxstdlife))</f>
        <v>0</v>
      </c>
      <c r="AL851" s="164">
        <f>IF(A29taxstdlife="n/a","n/a",IF(AL$3&gt;(A29taxstdlife+$E851),((Input!$L$171+Input!$L$137)*$L$7)-SUM($L851:AK851),((Input!$L$171+Input!$L$137)*$L$7)/A29taxstdlife))</f>
        <v>0</v>
      </c>
      <c r="AM851" s="164">
        <f>IF(A29taxstdlife="n/a","n/a",IF(AM$3&gt;(A29taxstdlife+$E851),((Input!$L$171+Input!$L$137)*$L$7)-SUM($L851:AL851),((Input!$L$171+Input!$L$137)*$L$7)/A29taxstdlife))</f>
        <v>0</v>
      </c>
      <c r="AN851" s="164">
        <f>IF(A29taxstdlife="n/a","n/a",IF(AN$3&gt;(A29taxstdlife+$E851),((Input!$L$171+Input!$L$137)*$L$7)-SUM($L851:AM851),((Input!$L$171+Input!$L$137)*$L$7)/A29taxstdlife))</f>
        <v>0</v>
      </c>
      <c r="AO851" s="164">
        <f>IF(A29taxstdlife="n/a","n/a",IF(AO$3&gt;(A29taxstdlife+$E851),((Input!$L$171+Input!$L$137)*$L$7)-SUM($L851:AN851),((Input!$L$171+Input!$L$137)*$L$7)/A29taxstdlife))</f>
        <v>0</v>
      </c>
      <c r="AP851" s="164">
        <f>IF(A29taxstdlife="n/a","n/a",IF(AP$3&gt;(A29taxstdlife+$E851),((Input!$L$171+Input!$L$137)*$L$7)-SUM($L851:AO851),((Input!$L$171+Input!$L$137)*$L$7)/A29taxstdlife))</f>
        <v>0</v>
      </c>
      <c r="AQ851" s="164">
        <f>IF(A29taxstdlife="n/a","n/a",IF(AQ$3&gt;(A29taxstdlife+$E851),((Input!$L$171+Input!$L$137)*$L$7)-SUM($L851:AP851),((Input!$L$171+Input!$L$137)*$L$7)/A29taxstdlife))</f>
        <v>0</v>
      </c>
      <c r="AR851" s="164">
        <f>IF(A29taxstdlife="n/a","n/a",IF(AR$3&gt;(A29taxstdlife+$E851),((Input!$L$171+Input!$L$137)*$L$7)-SUM($L851:AQ851),((Input!$L$171+Input!$L$137)*$L$7)/A29taxstdlife))</f>
        <v>0</v>
      </c>
      <c r="AS851" s="164">
        <f>IF(A29taxstdlife="n/a","n/a",IF(AS$3&gt;(A29taxstdlife+$E851),((Input!$L$171+Input!$L$137)*$L$7)-SUM($L851:AR851),((Input!$L$171+Input!$L$137)*$L$7)/A29taxstdlife))</f>
        <v>0</v>
      </c>
      <c r="AT851" s="164">
        <f>IF(A29taxstdlife="n/a","n/a",IF(AT$3&gt;(A29taxstdlife+$E851),((Input!$L$171+Input!$L$137)*$L$7)-SUM($L851:AS851),((Input!$L$171+Input!$L$137)*$L$7)/A29taxstdlife))</f>
        <v>0</v>
      </c>
      <c r="AU851" s="164">
        <f>IF(A29taxstdlife="n/a","n/a",IF(AU$3&gt;(A29taxstdlife+$E851),((Input!$L$171+Input!$L$137)*$L$7)-SUM($L851:AT851),((Input!$L$171+Input!$L$137)*$L$7)/A29taxstdlife))</f>
        <v>0</v>
      </c>
      <c r="AV851" s="164">
        <f>IF(A29taxstdlife="n/a","n/a",IF(AV$3&gt;(A29taxstdlife+$E851),((Input!$L$171+Input!$L$137)*$L$7)-SUM($L851:AU851),((Input!$L$171+Input!$L$137)*$L$7)/A29taxstdlife))</f>
        <v>0</v>
      </c>
      <c r="AW851" s="164">
        <f>IF(A29taxstdlife="n/a","n/a",IF(AW$3&gt;(A29taxstdlife+$E851),((Input!$L$171+Input!$L$137)*$L$7)-SUM($L851:AV851),((Input!$L$171+Input!$L$137)*$L$7)/A29taxstdlife))</f>
        <v>0</v>
      </c>
      <c r="AX851" s="164">
        <f>IF(A29taxstdlife="n/a","n/a",IF(AX$3&gt;(A29taxstdlife+$E851),((Input!$L$171+Input!$L$137)*$L$7)-SUM($L851:AW851),((Input!$L$171+Input!$L$137)*$L$7)/A29taxstdlife))</f>
        <v>0</v>
      </c>
      <c r="AY851" s="164">
        <f>IF(A29taxstdlife="n/a","n/a",IF(AY$3&gt;(A29taxstdlife+$E851),((Input!$L$171+Input!$L$137)*$L$7)-SUM($L851:AX851),((Input!$L$171+Input!$L$137)*$L$7)/A29taxstdlife))</f>
        <v>0</v>
      </c>
      <c r="AZ851" s="164">
        <f>IF(A29taxstdlife="n/a","n/a",IF(AZ$3&gt;(A29taxstdlife+$E851),((Input!$L$171+Input!$L$137)*$L$7)-SUM($L851:AY851),((Input!$L$171+Input!$L$137)*$L$7)/A29taxstdlife))</f>
        <v>0</v>
      </c>
      <c r="BA851" s="164">
        <f>IF(A29taxstdlife="n/a","n/a",IF(BA$3&gt;(A29taxstdlife+$E851),((Input!$L$171+Input!$L$137)*$L$7)-SUM($L851:AZ851),((Input!$L$171+Input!$L$137)*$L$7)/A29taxstdlife))</f>
        <v>0</v>
      </c>
      <c r="BB851" s="164">
        <f>IF(A29taxstdlife="n/a","n/a",IF(BB$3&gt;(A29taxstdlife+$E851),((Input!$L$171+Input!$L$137)*$L$7)-SUM($L851:BA851),((Input!$L$171+Input!$L$137)*$L$7)/A29taxstdlife))</f>
        <v>0</v>
      </c>
      <c r="BC851" s="164">
        <f>IF(A29taxstdlife="n/a","n/a",IF(BC$3&gt;(A29taxstdlife+$E851),((Input!$L$171+Input!$L$137)*$L$7)-SUM($L851:BB851),((Input!$L$171+Input!$L$137)*$L$7)/A29taxstdlife))</f>
        <v>0</v>
      </c>
      <c r="BD851" s="164">
        <f>IF(A29taxstdlife="n/a","n/a",IF(BD$3&gt;(A29taxstdlife+$E851),((Input!$L$171+Input!$L$137)*$L$7)-SUM($L851:BC851),((Input!$L$171+Input!$L$137)*$L$7)/A29taxstdlife))</f>
        <v>0</v>
      </c>
      <c r="BE851" s="164">
        <f>IF(A29taxstdlife="n/a","n/a",IF(BE$3&gt;(A29taxstdlife+$E851),((Input!$L$171+Input!$L$137)*$L$7)-SUM($L851:BD851),((Input!$L$171+Input!$L$137)*$L$7)/A29taxstdlife))</f>
        <v>0</v>
      </c>
      <c r="BF851" s="164">
        <f>IF(A29taxstdlife="n/a","n/a",IF(BF$3&gt;(A29taxstdlife+$E851),((Input!$L$171+Input!$L$137)*$L$7)-SUM($L851:BE851),((Input!$L$171+Input!$L$137)*$L$7)/A29taxstdlife))</f>
        <v>0</v>
      </c>
      <c r="BG851" s="164">
        <f>IF(A29taxstdlife="n/a","n/a",IF(BG$3&gt;(A29taxstdlife+$E851),((Input!$L$171+Input!$L$137)*$L$7)-SUM($L851:BF851),((Input!$L$171+Input!$L$137)*$L$7)/A29taxstdlife))</f>
        <v>0</v>
      </c>
      <c r="BH851" s="164">
        <f>IF(A29taxstdlife="n/a","n/a",IF(BH$3&gt;(A29taxstdlife+$E851),((Input!$L$171+Input!$L$137)*$L$7)-SUM($L851:BG851),((Input!$L$171+Input!$L$137)*$L$7)/A29taxstdlife))</f>
        <v>0</v>
      </c>
      <c r="BI851" s="164">
        <f>IF(A29taxstdlife="n/a","n/a",IF(BI$3&gt;(A29taxstdlife+$E851),((Input!$L$171+Input!$L$137)*$L$7)-SUM($L851:BH851),((Input!$L$171+Input!$L$137)*$L$7)/A29taxstdlife))</f>
        <v>0</v>
      </c>
      <c r="BJ851" s="18"/>
      <c r="BK851" s="18"/>
      <c r="BL851"/>
      <c r="BM851"/>
      <c r="BN851"/>
      <c r="BO851"/>
      <c r="BP851"/>
      <c r="BQ851"/>
      <c r="BR851"/>
      <c r="BS851"/>
      <c r="BT851"/>
      <c r="BU851"/>
      <c r="BV851"/>
      <c r="BW851"/>
      <c r="BX851"/>
      <c r="BY851"/>
      <c r="BZ851"/>
      <c r="CA851"/>
      <c r="CB851"/>
      <c r="CC851"/>
      <c r="CD851"/>
      <c r="CE851"/>
      <c r="CF851"/>
      <c r="CG851"/>
      <c r="CH851"/>
      <c r="CI851"/>
      <c r="CJ851"/>
      <c r="CK851"/>
      <c r="CL851"/>
      <c r="CM851"/>
      <c r="CN851"/>
      <c r="CO851"/>
      <c r="CP851"/>
      <c r="CQ851"/>
      <c r="CR851"/>
      <c r="CS851"/>
      <c r="CT851"/>
      <c r="CU851"/>
      <c r="CV851"/>
      <c r="CW851"/>
      <c r="CX851"/>
      <c r="CY851"/>
      <c r="CZ851"/>
      <c r="DA851"/>
      <c r="DB851"/>
      <c r="DC851"/>
      <c r="DD851"/>
      <c r="DE851"/>
      <c r="DF851"/>
      <c r="DG851"/>
      <c r="DH851"/>
      <c r="DI851"/>
      <c r="DJ851"/>
      <c r="DK851"/>
      <c r="DL851"/>
      <c r="DM851"/>
      <c r="DN851"/>
      <c r="DO851"/>
      <c r="DP851"/>
      <c r="DQ851"/>
      <c r="DR851"/>
      <c r="DS851"/>
      <c r="DT851"/>
      <c r="DU851"/>
      <c r="DV851"/>
      <c r="DW851"/>
      <c r="DX851"/>
      <c r="DY851"/>
      <c r="DZ851"/>
      <c r="EA851"/>
      <c r="EB851"/>
      <c r="EC851"/>
      <c r="ED851"/>
      <c r="EE851"/>
      <c r="EF851"/>
      <c r="EG851"/>
      <c r="EH851"/>
      <c r="EI851"/>
      <c r="EJ851"/>
      <c r="EK851"/>
      <c r="EL851"/>
      <c r="EM851"/>
      <c r="EN851"/>
      <c r="EO851"/>
      <c r="EP851"/>
      <c r="EQ851"/>
      <c r="ER851"/>
      <c r="ES851"/>
      <c r="ET851"/>
      <c r="EU851"/>
      <c r="EV851"/>
      <c r="EW851"/>
      <c r="EX851"/>
      <c r="EY851"/>
      <c r="EZ851"/>
      <c r="FA851"/>
      <c r="FB851"/>
      <c r="FC851"/>
      <c r="FD851"/>
      <c r="FE851"/>
      <c r="FF851"/>
      <c r="FG851"/>
      <c r="FH851"/>
      <c r="FI851"/>
      <c r="FJ851"/>
      <c r="FK851"/>
      <c r="FL851"/>
      <c r="FM851"/>
      <c r="FN851"/>
      <c r="FO851"/>
      <c r="FP851"/>
      <c r="FQ851"/>
      <c r="FR851"/>
      <c r="FS851"/>
      <c r="FT851"/>
      <c r="FU851"/>
      <c r="FV851"/>
      <c r="FW851"/>
      <c r="FX851"/>
      <c r="FY851"/>
      <c r="FZ851"/>
      <c r="GA851"/>
      <c r="GB851"/>
      <c r="GC851"/>
      <c r="GD851"/>
      <c r="GE851"/>
      <c r="GF851"/>
      <c r="GG851"/>
      <c r="GH851"/>
      <c r="GI851"/>
      <c r="GJ851"/>
      <c r="GK851"/>
      <c r="GL851"/>
      <c r="GM851"/>
      <c r="GN851"/>
      <c r="GO851"/>
      <c r="GP851"/>
      <c r="GQ851"/>
      <c r="GR851"/>
      <c r="GS851"/>
      <c r="GT851"/>
      <c r="GU851"/>
      <c r="GV851"/>
      <c r="GW851"/>
      <c r="GX851"/>
      <c r="GY851"/>
      <c r="GZ851"/>
      <c r="HA851"/>
      <c r="HB851"/>
      <c r="HC851"/>
      <c r="HD851"/>
      <c r="HE851"/>
      <c r="HF851"/>
      <c r="HG851"/>
      <c r="HH851"/>
      <c r="HI851"/>
      <c r="HJ851"/>
      <c r="HK851"/>
      <c r="HL851"/>
      <c r="HM851"/>
      <c r="HN851"/>
      <c r="HO851"/>
      <c r="HP851"/>
      <c r="HQ851"/>
      <c r="HR851"/>
      <c r="HS851"/>
      <c r="HT851"/>
      <c r="HU851"/>
      <c r="HV851"/>
      <c r="HW851"/>
      <c r="HX851"/>
      <c r="HY851"/>
      <c r="HZ851"/>
      <c r="IA851"/>
      <c r="IB851"/>
      <c r="IC851"/>
      <c r="ID851"/>
      <c r="IE851"/>
      <c r="IF851"/>
      <c r="IG851"/>
      <c r="IH851"/>
      <c r="II851"/>
      <c r="IJ851"/>
      <c r="IK851"/>
      <c r="IL851"/>
      <c r="IM851"/>
      <c r="IN851"/>
      <c r="IO851"/>
      <c r="IP851"/>
      <c r="IQ851"/>
      <c r="IR851"/>
      <c r="IS851"/>
      <c r="IT851"/>
      <c r="IU851"/>
      <c r="IV851"/>
    </row>
    <row r="852" spans="1:256" s="5" customFormat="1" hidden="1" outlineLevel="2" x14ac:dyDescent="0.2">
      <c r="A852" s="18"/>
      <c r="B852" s="18"/>
      <c r="C852" s="36"/>
      <c r="D852" s="485"/>
      <c r="E852" s="283">
        <v>7</v>
      </c>
      <c r="F852" s="38"/>
      <c r="G852" s="306"/>
      <c r="H852" s="308"/>
      <c r="I852" s="308"/>
      <c r="J852" s="308"/>
      <c r="K852" s="308"/>
      <c r="L852" s="308"/>
      <c r="M852" s="307"/>
      <c r="N852" s="164">
        <f>IF(A29taxstdlife="n/a","n/a",IF(N$3&gt;(A29taxstdlife+$E852),((Input!$M$171+Input!$M$137)*$M$7)-SUM($M852:M852),((Input!$M$171+Input!$M$137)*$M$7)/A29taxstdlife))</f>
        <v>0</v>
      </c>
      <c r="O852" s="164">
        <f>IF(A29taxstdlife="n/a","n/a",IF(O$3&gt;(A29taxstdlife+$E852),((Input!$M$171+Input!$M$137)*$M$7)-SUM($M852:N852),((Input!$M$171+Input!$M$137)*$M$7)/A29taxstdlife))</f>
        <v>0</v>
      </c>
      <c r="P852" s="164">
        <f>IF(A29taxstdlife="n/a","n/a",IF(P$3&gt;(A29taxstdlife+$E852),((Input!$M$171+Input!$M$137)*$M$7)-SUM($M852:O852),((Input!$M$171+Input!$M$137)*$M$7)/A29taxstdlife))</f>
        <v>0</v>
      </c>
      <c r="Q852" s="164">
        <f>IF(A29taxstdlife="n/a","n/a",IF(Q$3&gt;(A29taxstdlife+$E852),((Input!$M$171+Input!$M$137)*$M$7)-SUM($M852:P852),((Input!$M$171+Input!$M$137)*$M$7)/A29taxstdlife))</f>
        <v>0</v>
      </c>
      <c r="R852" s="164">
        <f>IF(A29taxstdlife="n/a","n/a",IF(R$3&gt;(A29taxstdlife+$E852),((Input!$M$171+Input!$M$137)*$M$7)-SUM($M852:Q852),((Input!$M$171+Input!$M$137)*$M$7)/A29taxstdlife))</f>
        <v>0</v>
      </c>
      <c r="S852" s="164">
        <f>IF(A29taxstdlife="n/a","n/a",IF(S$3&gt;(A29taxstdlife+$E852),((Input!$M$171+Input!$M$137)*$M$7)-SUM($M852:R852),((Input!$M$171+Input!$M$137)*$M$7)/A29taxstdlife))</f>
        <v>0</v>
      </c>
      <c r="T852" s="164">
        <f>IF(A29taxstdlife="n/a","n/a",IF(T$3&gt;(A29taxstdlife+$E852),((Input!$M$171+Input!$M$137)*$M$7)-SUM($M852:S852),((Input!$M$171+Input!$M$137)*$M$7)/A29taxstdlife))</f>
        <v>0</v>
      </c>
      <c r="U852" s="164">
        <f>IF(A29taxstdlife="n/a","n/a",IF(U$3&gt;(A29taxstdlife+$E852),((Input!$M$171+Input!$M$137)*$M$7)-SUM($M852:T852),((Input!$M$171+Input!$M$137)*$M$7)/A29taxstdlife))</f>
        <v>0</v>
      </c>
      <c r="V852" s="164">
        <f>IF(A29taxstdlife="n/a","n/a",IF(V$3&gt;(A29taxstdlife+$E852),((Input!$M$171+Input!$M$137)*$M$7)-SUM($M852:U852),((Input!$M$171+Input!$M$137)*$M$7)/A29taxstdlife))</f>
        <v>0</v>
      </c>
      <c r="W852" s="164">
        <f>IF(A29taxstdlife="n/a","n/a",IF(W$3&gt;(A29taxstdlife+$E852),((Input!$M$171+Input!$M$137)*$M$7)-SUM($M852:V852),((Input!$M$171+Input!$M$137)*$M$7)/A29taxstdlife))</f>
        <v>0</v>
      </c>
      <c r="X852" s="164">
        <f>IF(A29taxstdlife="n/a","n/a",IF(X$3&gt;(A29taxstdlife+$E852),((Input!$M$171+Input!$M$137)*$M$7)-SUM($M852:W852),((Input!$M$171+Input!$M$137)*$M$7)/A29taxstdlife))</f>
        <v>0</v>
      </c>
      <c r="Y852" s="164">
        <f>IF(A29taxstdlife="n/a","n/a",IF(Y$3&gt;(A29taxstdlife+$E852),((Input!$M$171+Input!$M$137)*$M$7)-SUM($M852:X852),((Input!$M$171+Input!$M$137)*$M$7)/A29taxstdlife))</f>
        <v>0</v>
      </c>
      <c r="Z852" s="164">
        <f>IF(A29taxstdlife="n/a","n/a",IF(Z$3&gt;(A29taxstdlife+$E852),((Input!$M$171+Input!$M$137)*$M$7)-SUM($M852:Y852),((Input!$M$171+Input!$M$137)*$M$7)/A29taxstdlife))</f>
        <v>0</v>
      </c>
      <c r="AA852" s="164">
        <f>IF(A29taxstdlife="n/a","n/a",IF(AA$3&gt;(A29taxstdlife+$E852),((Input!$M$171+Input!$M$137)*$M$7)-SUM($M852:Z852),((Input!$M$171+Input!$M$137)*$M$7)/A29taxstdlife))</f>
        <v>0</v>
      </c>
      <c r="AB852" s="164">
        <f>IF(A29taxstdlife="n/a","n/a",IF(AB$3&gt;(A29taxstdlife+$E852),((Input!$M$171+Input!$M$137)*$M$7)-SUM($M852:AA852),((Input!$M$171+Input!$M$137)*$M$7)/A29taxstdlife))</f>
        <v>0</v>
      </c>
      <c r="AC852" s="164">
        <f>IF(A29taxstdlife="n/a","n/a",IF(AC$3&gt;(A29taxstdlife+$E852),((Input!$M$171+Input!$M$137)*$M$7)-SUM($M852:AB852),((Input!$M$171+Input!$M$137)*$M$7)/A29taxstdlife))</f>
        <v>0</v>
      </c>
      <c r="AD852" s="164">
        <f>IF(A29taxstdlife="n/a","n/a",IF(AD$3&gt;(A29taxstdlife+$E852),((Input!$M$171+Input!$M$137)*$M$7)-SUM($M852:AC852),((Input!$M$171+Input!$M$137)*$M$7)/A29taxstdlife))</f>
        <v>0</v>
      </c>
      <c r="AE852" s="164">
        <f>IF(A29taxstdlife="n/a","n/a",IF(AE$3&gt;(A29taxstdlife+$E852),((Input!$M$171+Input!$M$137)*$M$7)-SUM($M852:AD852),((Input!$M$171+Input!$M$137)*$M$7)/A29taxstdlife))</f>
        <v>0</v>
      </c>
      <c r="AF852" s="164">
        <f>IF(A29taxstdlife="n/a","n/a",IF(AF$3&gt;(A29taxstdlife+$E852),((Input!$M$171+Input!$M$137)*$M$7)-SUM($M852:AE852),((Input!$M$171+Input!$M$137)*$M$7)/A29taxstdlife))</f>
        <v>0</v>
      </c>
      <c r="AG852" s="164">
        <f>IF(A29taxstdlife="n/a","n/a",IF(AG$3&gt;(A29taxstdlife+$E852),((Input!$M$171+Input!$M$137)*$M$7)-SUM($M852:AF852),((Input!$M$171+Input!$M$137)*$M$7)/A29taxstdlife))</f>
        <v>0</v>
      </c>
      <c r="AH852" s="164">
        <f>IF(A29taxstdlife="n/a","n/a",IF(AH$3&gt;(A29taxstdlife+$E852),((Input!$M$171+Input!$M$137)*$M$7)-SUM($M852:AG852),((Input!$M$171+Input!$M$137)*$M$7)/A29taxstdlife))</f>
        <v>0</v>
      </c>
      <c r="AI852" s="164">
        <f>IF(A29taxstdlife="n/a","n/a",IF(AI$3&gt;(A29taxstdlife+$E852),((Input!$M$171+Input!$M$137)*$M$7)-SUM($M852:AH852),((Input!$M$171+Input!$M$137)*$M$7)/A29taxstdlife))</f>
        <v>0</v>
      </c>
      <c r="AJ852" s="164">
        <f>IF(A29taxstdlife="n/a","n/a",IF(AJ$3&gt;(A29taxstdlife+$E852),((Input!$M$171+Input!$M$137)*$M$7)-SUM($M852:AI852),((Input!$M$171+Input!$M$137)*$M$7)/A29taxstdlife))</f>
        <v>0</v>
      </c>
      <c r="AK852" s="164">
        <f>IF(A29taxstdlife="n/a","n/a",IF(AK$3&gt;(A29taxstdlife+$E852),((Input!$M$171+Input!$M$137)*$M$7)-SUM($M852:AJ852),((Input!$M$171+Input!$M$137)*$M$7)/A29taxstdlife))</f>
        <v>0</v>
      </c>
      <c r="AL852" s="164">
        <f>IF(A29taxstdlife="n/a","n/a",IF(AL$3&gt;(A29taxstdlife+$E852),((Input!$M$171+Input!$M$137)*$M$7)-SUM($M852:AK852),((Input!$M$171+Input!$M$137)*$M$7)/A29taxstdlife))</f>
        <v>0</v>
      </c>
      <c r="AM852" s="164">
        <f>IF(A29taxstdlife="n/a","n/a",IF(AM$3&gt;(A29taxstdlife+$E852),((Input!$M$171+Input!$M$137)*$M$7)-SUM($M852:AL852),((Input!$M$171+Input!$M$137)*$M$7)/A29taxstdlife))</f>
        <v>0</v>
      </c>
      <c r="AN852" s="164">
        <f>IF(A29taxstdlife="n/a","n/a",IF(AN$3&gt;(A29taxstdlife+$E852),((Input!$M$171+Input!$M$137)*$M$7)-SUM($M852:AM852),((Input!$M$171+Input!$M$137)*$M$7)/A29taxstdlife))</f>
        <v>0</v>
      </c>
      <c r="AO852" s="164">
        <f>IF(A29taxstdlife="n/a","n/a",IF(AO$3&gt;(A29taxstdlife+$E852),((Input!$M$171+Input!$M$137)*$M$7)-SUM($M852:AN852),((Input!$M$171+Input!$M$137)*$M$7)/A29taxstdlife))</f>
        <v>0</v>
      </c>
      <c r="AP852" s="164">
        <f>IF(A29taxstdlife="n/a","n/a",IF(AP$3&gt;(A29taxstdlife+$E852),((Input!$M$171+Input!$M$137)*$M$7)-SUM($M852:AO852),((Input!$M$171+Input!$M$137)*$M$7)/A29taxstdlife))</f>
        <v>0</v>
      </c>
      <c r="AQ852" s="164">
        <f>IF(A29taxstdlife="n/a","n/a",IF(AQ$3&gt;(A29taxstdlife+$E852),((Input!$M$171+Input!$M$137)*$M$7)-SUM($M852:AP852),((Input!$M$171+Input!$M$137)*$M$7)/A29taxstdlife))</f>
        <v>0</v>
      </c>
      <c r="AR852" s="164">
        <f>IF(A29taxstdlife="n/a","n/a",IF(AR$3&gt;(A29taxstdlife+$E852),((Input!$M$171+Input!$M$137)*$M$7)-SUM($M852:AQ852),((Input!$M$171+Input!$M$137)*$M$7)/A29taxstdlife))</f>
        <v>0</v>
      </c>
      <c r="AS852" s="164">
        <f>IF(A29taxstdlife="n/a","n/a",IF(AS$3&gt;(A29taxstdlife+$E852),((Input!$M$171+Input!$M$137)*$M$7)-SUM($M852:AR852),((Input!$M$171+Input!$M$137)*$M$7)/A29taxstdlife))</f>
        <v>0</v>
      </c>
      <c r="AT852" s="164">
        <f>IF(A29taxstdlife="n/a","n/a",IF(AT$3&gt;(A29taxstdlife+$E852),((Input!$M$171+Input!$M$137)*$M$7)-SUM($M852:AS852),((Input!$M$171+Input!$M$137)*$M$7)/A29taxstdlife))</f>
        <v>0</v>
      </c>
      <c r="AU852" s="164">
        <f>IF(A29taxstdlife="n/a","n/a",IF(AU$3&gt;(A29taxstdlife+$E852),((Input!$M$171+Input!$M$137)*$M$7)-SUM($M852:AT852),((Input!$M$171+Input!$M$137)*$M$7)/A29taxstdlife))</f>
        <v>0</v>
      </c>
      <c r="AV852" s="164">
        <f>IF(A29taxstdlife="n/a","n/a",IF(AV$3&gt;(A29taxstdlife+$E852),((Input!$M$171+Input!$M$137)*$M$7)-SUM($M852:AU852),((Input!$M$171+Input!$M$137)*$M$7)/A29taxstdlife))</f>
        <v>0</v>
      </c>
      <c r="AW852" s="164">
        <f>IF(A29taxstdlife="n/a","n/a",IF(AW$3&gt;(A29taxstdlife+$E852),((Input!$M$171+Input!$M$137)*$M$7)-SUM($M852:AV852),((Input!$M$171+Input!$M$137)*$M$7)/A29taxstdlife))</f>
        <v>0</v>
      </c>
      <c r="AX852" s="164">
        <f>IF(A29taxstdlife="n/a","n/a",IF(AX$3&gt;(A29taxstdlife+$E852),((Input!$M$171+Input!$M$137)*$M$7)-SUM($M852:AW852),((Input!$M$171+Input!$M$137)*$M$7)/A29taxstdlife))</f>
        <v>0</v>
      </c>
      <c r="AY852" s="164">
        <f>IF(A29taxstdlife="n/a","n/a",IF(AY$3&gt;(A29taxstdlife+$E852),((Input!$M$171+Input!$M$137)*$M$7)-SUM($M852:AX852),((Input!$M$171+Input!$M$137)*$M$7)/A29taxstdlife))</f>
        <v>0</v>
      </c>
      <c r="AZ852" s="164">
        <f>IF(A29taxstdlife="n/a","n/a",IF(AZ$3&gt;(A29taxstdlife+$E852),((Input!$M$171+Input!$M$137)*$M$7)-SUM($M852:AY852),((Input!$M$171+Input!$M$137)*$M$7)/A29taxstdlife))</f>
        <v>0</v>
      </c>
      <c r="BA852" s="164">
        <f>IF(A29taxstdlife="n/a","n/a",IF(BA$3&gt;(A29taxstdlife+$E852),((Input!$M$171+Input!$M$137)*$M$7)-SUM($M852:AZ852),((Input!$M$171+Input!$M$137)*$M$7)/A29taxstdlife))</f>
        <v>0</v>
      </c>
      <c r="BB852" s="164">
        <f>IF(A29taxstdlife="n/a","n/a",IF(BB$3&gt;(A29taxstdlife+$E852),((Input!$M$171+Input!$M$137)*$M$7)-SUM($M852:BA852),((Input!$M$171+Input!$M$137)*$M$7)/A29taxstdlife))</f>
        <v>0</v>
      </c>
      <c r="BC852" s="164">
        <f>IF(A29taxstdlife="n/a","n/a",IF(BC$3&gt;(A29taxstdlife+$E852),((Input!$M$171+Input!$M$137)*$M$7)-SUM($M852:BB852),((Input!$M$171+Input!$M$137)*$M$7)/A29taxstdlife))</f>
        <v>0</v>
      </c>
      <c r="BD852" s="164">
        <f>IF(A29taxstdlife="n/a","n/a",IF(BD$3&gt;(A29taxstdlife+$E852),((Input!$M$171+Input!$M$137)*$M$7)-SUM($M852:BC852),((Input!$M$171+Input!$M$137)*$M$7)/A29taxstdlife))</f>
        <v>0</v>
      </c>
      <c r="BE852" s="164">
        <f>IF(A29taxstdlife="n/a","n/a",IF(BE$3&gt;(A29taxstdlife+$E852),((Input!$M$171+Input!$M$137)*$M$7)-SUM($M852:BD852),((Input!$M$171+Input!$M$137)*$M$7)/A29taxstdlife))</f>
        <v>0</v>
      </c>
      <c r="BF852" s="164">
        <f>IF(A29taxstdlife="n/a","n/a",IF(BF$3&gt;(A29taxstdlife+$E852),((Input!$M$171+Input!$M$137)*$M$7)-SUM($M852:BE852),((Input!$M$171+Input!$M$137)*$M$7)/A29taxstdlife))</f>
        <v>0</v>
      </c>
      <c r="BG852" s="164">
        <f>IF(A29taxstdlife="n/a","n/a",IF(BG$3&gt;(A29taxstdlife+$E852),((Input!$M$171+Input!$M$137)*$M$7)-SUM($M852:BF852),((Input!$M$171+Input!$M$137)*$M$7)/A29taxstdlife))</f>
        <v>0</v>
      </c>
      <c r="BH852" s="164">
        <f>IF(A29taxstdlife="n/a","n/a",IF(BH$3&gt;(A29taxstdlife+$E852),((Input!$M$171+Input!$M$137)*$M$7)-SUM($M852:BG852),((Input!$M$171+Input!$M$137)*$M$7)/A29taxstdlife))</f>
        <v>0</v>
      </c>
      <c r="BI852" s="164">
        <f>IF(A29taxstdlife="n/a","n/a",IF(BI$3&gt;(A29taxstdlife+$E852),((Input!$M$171+Input!$M$137)*$M$7)-SUM($M852:BH852),((Input!$M$171+Input!$M$137)*$M$7)/A29taxstdlife))</f>
        <v>0</v>
      </c>
      <c r="BJ852" s="18"/>
      <c r="BK852" s="18"/>
      <c r="BL852"/>
      <c r="BM852"/>
      <c r="BN852"/>
      <c r="BO852"/>
      <c r="BP852"/>
      <c r="BQ852"/>
      <c r="BR852"/>
      <c r="BS852"/>
      <c r="BT852"/>
      <c r="BU852"/>
      <c r="BV852"/>
      <c r="BW852"/>
      <c r="BX852"/>
      <c r="BY852"/>
      <c r="BZ852"/>
      <c r="CA852"/>
      <c r="CB852"/>
      <c r="CC852"/>
      <c r="CD852"/>
      <c r="CE852"/>
      <c r="CF852"/>
      <c r="CG852"/>
      <c r="CH852"/>
      <c r="CI852"/>
      <c r="CJ852"/>
      <c r="CK852"/>
      <c r="CL852"/>
      <c r="CM852"/>
      <c r="CN852"/>
      <c r="CO852"/>
      <c r="CP852"/>
      <c r="CQ852"/>
      <c r="CR852"/>
      <c r="CS852"/>
      <c r="CT852"/>
      <c r="CU852"/>
      <c r="CV852"/>
      <c r="CW852"/>
      <c r="CX852"/>
      <c r="CY852"/>
      <c r="CZ852"/>
      <c r="DA852"/>
      <c r="DB852"/>
      <c r="DC852"/>
      <c r="DD852"/>
      <c r="DE852"/>
      <c r="DF852"/>
      <c r="DG852"/>
      <c r="DH852"/>
      <c r="DI852"/>
      <c r="DJ852"/>
      <c r="DK852"/>
      <c r="DL852"/>
      <c r="DM852"/>
      <c r="DN852"/>
      <c r="DO852"/>
      <c r="DP852"/>
      <c r="DQ852"/>
      <c r="DR852"/>
      <c r="DS852"/>
      <c r="DT852"/>
      <c r="DU852"/>
      <c r="DV852"/>
      <c r="DW852"/>
      <c r="DX852"/>
      <c r="DY852"/>
      <c r="DZ852"/>
      <c r="EA852"/>
      <c r="EB852"/>
      <c r="EC852"/>
      <c r="ED852"/>
      <c r="EE852"/>
      <c r="EF852"/>
      <c r="EG852"/>
      <c r="EH852"/>
      <c r="EI852"/>
      <c r="EJ852"/>
      <c r="EK852"/>
      <c r="EL852"/>
      <c r="EM852"/>
      <c r="EN852"/>
      <c r="EO852"/>
      <c r="EP852"/>
      <c r="EQ852"/>
      <c r="ER852"/>
      <c r="ES852"/>
      <c r="ET852"/>
      <c r="EU852"/>
      <c r="EV852"/>
      <c r="EW852"/>
      <c r="EX852"/>
      <c r="EY852"/>
      <c r="EZ852"/>
      <c r="FA852"/>
      <c r="FB852"/>
      <c r="FC852"/>
      <c r="FD852"/>
      <c r="FE852"/>
      <c r="FF852"/>
      <c r="FG852"/>
      <c r="FH852"/>
      <c r="FI852"/>
      <c r="FJ852"/>
      <c r="FK852"/>
      <c r="FL852"/>
      <c r="FM852"/>
      <c r="FN852"/>
      <c r="FO852"/>
      <c r="FP852"/>
      <c r="FQ852"/>
      <c r="FR852"/>
      <c r="FS852"/>
      <c r="FT852"/>
      <c r="FU852"/>
      <c r="FV852"/>
      <c r="FW852"/>
      <c r="FX852"/>
      <c r="FY852"/>
      <c r="FZ852"/>
      <c r="GA852"/>
      <c r="GB852"/>
      <c r="GC852"/>
      <c r="GD852"/>
      <c r="GE852"/>
      <c r="GF852"/>
      <c r="GG852"/>
      <c r="GH852"/>
      <c r="GI852"/>
      <c r="GJ852"/>
      <c r="GK852"/>
      <c r="GL852"/>
      <c r="GM852"/>
      <c r="GN852"/>
      <c r="GO852"/>
      <c r="GP852"/>
      <c r="GQ852"/>
      <c r="GR852"/>
      <c r="GS852"/>
      <c r="GT852"/>
      <c r="GU852"/>
      <c r="GV852"/>
      <c r="GW852"/>
      <c r="GX852"/>
      <c r="GY852"/>
      <c r="GZ852"/>
      <c r="HA852"/>
      <c r="HB852"/>
      <c r="HC852"/>
      <c r="HD852"/>
      <c r="HE852"/>
      <c r="HF852"/>
      <c r="HG852"/>
      <c r="HH852"/>
      <c r="HI852"/>
      <c r="HJ852"/>
      <c r="HK852"/>
      <c r="HL852"/>
      <c r="HM852"/>
      <c r="HN852"/>
      <c r="HO852"/>
      <c r="HP852"/>
      <c r="HQ852"/>
      <c r="HR852"/>
      <c r="HS852"/>
      <c r="HT852"/>
      <c r="HU852"/>
      <c r="HV852"/>
      <c r="HW852"/>
      <c r="HX852"/>
      <c r="HY852"/>
      <c r="HZ852"/>
      <c r="IA852"/>
      <c r="IB852"/>
      <c r="IC852"/>
      <c r="ID852"/>
      <c r="IE852"/>
      <c r="IF852"/>
      <c r="IG852"/>
      <c r="IH852"/>
      <c r="II852"/>
      <c r="IJ852"/>
      <c r="IK852"/>
      <c r="IL852"/>
      <c r="IM852"/>
      <c r="IN852"/>
      <c r="IO852"/>
      <c r="IP852"/>
      <c r="IQ852"/>
      <c r="IR852"/>
      <c r="IS852"/>
      <c r="IT852"/>
      <c r="IU852"/>
      <c r="IV852"/>
    </row>
    <row r="853" spans="1:256" s="5" customFormat="1" hidden="1" outlineLevel="2" x14ac:dyDescent="0.2">
      <c r="A853" s="18"/>
      <c r="B853" s="18"/>
      <c r="C853" s="36"/>
      <c r="D853" s="485"/>
      <c r="E853" s="283">
        <v>8</v>
      </c>
      <c r="F853" s="38"/>
      <c r="G853" s="306"/>
      <c r="H853" s="308"/>
      <c r="I853" s="308"/>
      <c r="J853" s="308"/>
      <c r="K853" s="308"/>
      <c r="L853" s="308"/>
      <c r="M853" s="308"/>
      <c r="N853" s="307"/>
      <c r="O853" s="164">
        <f>IF(A29taxstdlife="n/a","n/a",IF(O$3&gt;(A29taxstdlife+$E853),((Input!$N$171+Input!$N$137)*$N$7)-SUM($N853:N853),((Input!$N$171+Input!$N$137)*$N$7)/A29taxstdlife))</f>
        <v>0</v>
      </c>
      <c r="P853" s="164">
        <f>IF(A29taxstdlife="n/a","n/a",IF(P$3&gt;(A29taxstdlife+$E853),((Input!$N$171+Input!$N$137)*$N$7)-SUM($N853:O853),((Input!$N$171+Input!$N$137)*$N$7)/A29taxstdlife))</f>
        <v>0</v>
      </c>
      <c r="Q853" s="164">
        <f>IF(A29taxstdlife="n/a","n/a",IF(Q$3&gt;(A29taxstdlife+$E853),((Input!$N$171+Input!$N$137)*$N$7)-SUM($N853:P853),((Input!$N$171+Input!$N$137)*$N$7)/A29taxstdlife))</f>
        <v>0</v>
      </c>
      <c r="R853" s="164">
        <f>IF(A29taxstdlife="n/a","n/a",IF(R$3&gt;(A29taxstdlife+$E853),((Input!$N$171+Input!$N$137)*$N$7)-SUM($N853:Q853),((Input!$N$171+Input!$N$137)*$N$7)/A29taxstdlife))</f>
        <v>0</v>
      </c>
      <c r="S853" s="164">
        <f>IF(A29taxstdlife="n/a","n/a",IF(S$3&gt;(A29taxstdlife+$E853),((Input!$N$171+Input!$N$137)*$N$7)-SUM($N853:R853),((Input!$N$171+Input!$N$137)*$N$7)/A29taxstdlife))</f>
        <v>0</v>
      </c>
      <c r="T853" s="164">
        <f>IF(A29taxstdlife="n/a","n/a",IF(T$3&gt;(A29taxstdlife+$E853),((Input!$N$171+Input!$N$137)*$N$7)-SUM($N853:S853),((Input!$N$171+Input!$N$137)*$N$7)/A29taxstdlife))</f>
        <v>0</v>
      </c>
      <c r="U853" s="164">
        <f>IF(A29taxstdlife="n/a","n/a",IF(U$3&gt;(A29taxstdlife+$E853),((Input!$N$171+Input!$N$137)*$N$7)-SUM($N853:T853),((Input!$N$171+Input!$N$137)*$N$7)/A29taxstdlife))</f>
        <v>0</v>
      </c>
      <c r="V853" s="164">
        <f>IF(A29taxstdlife="n/a","n/a",IF(V$3&gt;(A29taxstdlife+$E853),((Input!$N$171+Input!$N$137)*$N$7)-SUM($N853:U853),((Input!$N$171+Input!$N$137)*$N$7)/A29taxstdlife))</f>
        <v>0</v>
      </c>
      <c r="W853" s="164">
        <f>IF(A29taxstdlife="n/a","n/a",IF(W$3&gt;(A29taxstdlife+$E853),((Input!$N$171+Input!$N$137)*$N$7)-SUM($N853:V853),((Input!$N$171+Input!$N$137)*$N$7)/A29taxstdlife))</f>
        <v>0</v>
      </c>
      <c r="X853" s="164">
        <f>IF(A29taxstdlife="n/a","n/a",IF(X$3&gt;(A29taxstdlife+$E853),((Input!$N$171+Input!$N$137)*$N$7)-SUM($N853:W853),((Input!$N$171+Input!$N$137)*$N$7)/A29taxstdlife))</f>
        <v>0</v>
      </c>
      <c r="Y853" s="164">
        <f>IF(A29taxstdlife="n/a","n/a",IF(Y$3&gt;(A29taxstdlife+$E853),((Input!$N$171+Input!$N$137)*$N$7)-SUM($N853:X853),((Input!$N$171+Input!$N$137)*$N$7)/A29taxstdlife))</f>
        <v>0</v>
      </c>
      <c r="Z853" s="164">
        <f>IF(A29taxstdlife="n/a","n/a",IF(Z$3&gt;(A29taxstdlife+$E853),((Input!$N$171+Input!$N$137)*$N$7)-SUM($N853:Y853),((Input!$N$171+Input!$N$137)*$N$7)/A29taxstdlife))</f>
        <v>0</v>
      </c>
      <c r="AA853" s="164">
        <f>IF(A29taxstdlife="n/a","n/a",IF(AA$3&gt;(A29taxstdlife+$E853),((Input!$N$171+Input!$N$137)*$N$7)-SUM($N853:Z853),((Input!$N$171+Input!$N$137)*$N$7)/A29taxstdlife))</f>
        <v>0</v>
      </c>
      <c r="AB853" s="164">
        <f>IF(A29taxstdlife="n/a","n/a",IF(AB$3&gt;(A29taxstdlife+$E853),((Input!$N$171+Input!$N$137)*$N$7)-SUM($N853:AA853),((Input!$N$171+Input!$N$137)*$N$7)/A29taxstdlife))</f>
        <v>0</v>
      </c>
      <c r="AC853" s="164">
        <f>IF(A29taxstdlife="n/a","n/a",IF(AC$3&gt;(A29taxstdlife+$E853),((Input!$N$171+Input!$N$137)*$N$7)-SUM($N853:AB853),((Input!$N$171+Input!$N$137)*$N$7)/A29taxstdlife))</f>
        <v>0</v>
      </c>
      <c r="AD853" s="164">
        <f>IF(A29taxstdlife="n/a","n/a",IF(AD$3&gt;(A29taxstdlife+$E853),((Input!$N$171+Input!$N$137)*$N$7)-SUM($N853:AC853),((Input!$N$171+Input!$N$137)*$N$7)/A29taxstdlife))</f>
        <v>0</v>
      </c>
      <c r="AE853" s="164">
        <f>IF(A29taxstdlife="n/a","n/a",IF(AE$3&gt;(A29taxstdlife+$E853),((Input!$N$171+Input!$N$137)*$N$7)-SUM($N853:AD853),((Input!$N$171+Input!$N$137)*$N$7)/A29taxstdlife))</f>
        <v>0</v>
      </c>
      <c r="AF853" s="164">
        <f>IF(A29taxstdlife="n/a","n/a",IF(AF$3&gt;(A29taxstdlife+$E853),((Input!$N$171+Input!$N$137)*$N$7)-SUM($N853:AE853),((Input!$N$171+Input!$N$137)*$N$7)/A29taxstdlife))</f>
        <v>0</v>
      </c>
      <c r="AG853" s="164">
        <f>IF(A29taxstdlife="n/a","n/a",IF(AG$3&gt;(A29taxstdlife+$E853),((Input!$N$171+Input!$N$137)*$N$7)-SUM($N853:AF853),((Input!$N$171+Input!$N$137)*$N$7)/A29taxstdlife))</f>
        <v>0</v>
      </c>
      <c r="AH853" s="164">
        <f>IF(A29taxstdlife="n/a","n/a",IF(AH$3&gt;(A29taxstdlife+$E853),((Input!$N$171+Input!$N$137)*$N$7)-SUM($N853:AG853),((Input!$N$171+Input!$N$137)*$N$7)/A29taxstdlife))</f>
        <v>0</v>
      </c>
      <c r="AI853" s="164">
        <f>IF(A29taxstdlife="n/a","n/a",IF(AI$3&gt;(A29taxstdlife+$E853),((Input!$N$171+Input!$N$137)*$N$7)-SUM($N853:AH853),((Input!$N$171+Input!$N$137)*$N$7)/A29taxstdlife))</f>
        <v>0</v>
      </c>
      <c r="AJ853" s="164">
        <f>IF(A29taxstdlife="n/a","n/a",IF(AJ$3&gt;(A29taxstdlife+$E853),((Input!$N$171+Input!$N$137)*$N$7)-SUM($N853:AI853),((Input!$N$171+Input!$N$137)*$N$7)/A29taxstdlife))</f>
        <v>0</v>
      </c>
      <c r="AK853" s="164">
        <f>IF(A29taxstdlife="n/a","n/a",IF(AK$3&gt;(A29taxstdlife+$E853),((Input!$N$171+Input!$N$137)*$N$7)-SUM($N853:AJ853),((Input!$N$171+Input!$N$137)*$N$7)/A29taxstdlife))</f>
        <v>0</v>
      </c>
      <c r="AL853" s="164">
        <f>IF(A29taxstdlife="n/a","n/a",IF(AL$3&gt;(A29taxstdlife+$E853),((Input!$N$171+Input!$N$137)*$N$7)-SUM($N853:AK853),((Input!$N$171+Input!$N$137)*$N$7)/A29taxstdlife))</f>
        <v>0</v>
      </c>
      <c r="AM853" s="164">
        <f>IF(A29taxstdlife="n/a","n/a",IF(AM$3&gt;(A29taxstdlife+$E853),((Input!$N$171+Input!$N$137)*$N$7)-SUM($N853:AL853),((Input!$N$171+Input!$N$137)*$N$7)/A29taxstdlife))</f>
        <v>0</v>
      </c>
      <c r="AN853" s="164">
        <f>IF(A29taxstdlife="n/a","n/a",IF(AN$3&gt;(A29taxstdlife+$E853),((Input!$N$171+Input!$N$137)*$N$7)-SUM($N853:AM853),((Input!$N$171+Input!$N$137)*$N$7)/A29taxstdlife))</f>
        <v>0</v>
      </c>
      <c r="AO853" s="164">
        <f>IF(A29taxstdlife="n/a","n/a",IF(AO$3&gt;(A29taxstdlife+$E853),((Input!$N$171+Input!$N$137)*$N$7)-SUM($N853:AN853),((Input!$N$171+Input!$N$137)*$N$7)/A29taxstdlife))</f>
        <v>0</v>
      </c>
      <c r="AP853" s="164">
        <f>IF(A29taxstdlife="n/a","n/a",IF(AP$3&gt;(A29taxstdlife+$E853),((Input!$N$171+Input!$N$137)*$N$7)-SUM($N853:AO853),((Input!$N$171+Input!$N$137)*$N$7)/A29taxstdlife))</f>
        <v>0</v>
      </c>
      <c r="AQ853" s="164">
        <f>IF(A29taxstdlife="n/a","n/a",IF(AQ$3&gt;(A29taxstdlife+$E853),((Input!$N$171+Input!$N$137)*$N$7)-SUM($N853:AP853),((Input!$N$171+Input!$N$137)*$N$7)/A29taxstdlife))</f>
        <v>0</v>
      </c>
      <c r="AR853" s="164">
        <f>IF(A29taxstdlife="n/a","n/a",IF(AR$3&gt;(A29taxstdlife+$E853),((Input!$N$171+Input!$N$137)*$N$7)-SUM($N853:AQ853),((Input!$N$171+Input!$N$137)*$N$7)/A29taxstdlife))</f>
        <v>0</v>
      </c>
      <c r="AS853" s="164">
        <f>IF(A29taxstdlife="n/a","n/a",IF(AS$3&gt;(A29taxstdlife+$E853),((Input!$N$171+Input!$N$137)*$N$7)-SUM($N853:AR853),((Input!$N$171+Input!$N$137)*$N$7)/A29taxstdlife))</f>
        <v>0</v>
      </c>
      <c r="AT853" s="164">
        <f>IF(A29taxstdlife="n/a","n/a",IF(AT$3&gt;(A29taxstdlife+$E853),((Input!$N$171+Input!$N$137)*$N$7)-SUM($N853:AS853),((Input!$N$171+Input!$N$137)*$N$7)/A29taxstdlife))</f>
        <v>0</v>
      </c>
      <c r="AU853" s="164">
        <f>IF(A29taxstdlife="n/a","n/a",IF(AU$3&gt;(A29taxstdlife+$E853),((Input!$N$171+Input!$N$137)*$N$7)-SUM($N853:AT853),((Input!$N$171+Input!$N$137)*$N$7)/A29taxstdlife))</f>
        <v>0</v>
      </c>
      <c r="AV853" s="164">
        <f>IF(A29taxstdlife="n/a","n/a",IF(AV$3&gt;(A29taxstdlife+$E853),((Input!$N$171+Input!$N$137)*$N$7)-SUM($N853:AU853),((Input!$N$171+Input!$N$137)*$N$7)/A29taxstdlife))</f>
        <v>0</v>
      </c>
      <c r="AW853" s="164">
        <f>IF(A29taxstdlife="n/a","n/a",IF(AW$3&gt;(A29taxstdlife+$E853),((Input!$N$171+Input!$N$137)*$N$7)-SUM($N853:AV853),((Input!$N$171+Input!$N$137)*$N$7)/A29taxstdlife))</f>
        <v>0</v>
      </c>
      <c r="AX853" s="164">
        <f>IF(A29taxstdlife="n/a","n/a",IF(AX$3&gt;(A29taxstdlife+$E853),((Input!$N$171+Input!$N$137)*$N$7)-SUM($N853:AW853),((Input!$N$171+Input!$N$137)*$N$7)/A29taxstdlife))</f>
        <v>0</v>
      </c>
      <c r="AY853" s="164">
        <f>IF(A29taxstdlife="n/a","n/a",IF(AY$3&gt;(A29taxstdlife+$E853),((Input!$N$171+Input!$N$137)*$N$7)-SUM($N853:AX853),((Input!$N$171+Input!$N$137)*$N$7)/A29taxstdlife))</f>
        <v>0</v>
      </c>
      <c r="AZ853" s="164">
        <f>IF(A29taxstdlife="n/a","n/a",IF(AZ$3&gt;(A29taxstdlife+$E853),((Input!$N$171+Input!$N$137)*$N$7)-SUM($N853:AY853),((Input!$N$171+Input!$N$137)*$N$7)/A29taxstdlife))</f>
        <v>0</v>
      </c>
      <c r="BA853" s="164">
        <f>IF(A29taxstdlife="n/a","n/a",IF(BA$3&gt;(A29taxstdlife+$E853),((Input!$N$171+Input!$N$137)*$N$7)-SUM($N853:AZ853),((Input!$N$171+Input!$N$137)*$N$7)/A29taxstdlife))</f>
        <v>0</v>
      </c>
      <c r="BB853" s="164">
        <f>IF(A29taxstdlife="n/a","n/a",IF(BB$3&gt;(A29taxstdlife+$E853),((Input!$N$171+Input!$N$137)*$N$7)-SUM($N853:BA853),((Input!$N$171+Input!$N$137)*$N$7)/A29taxstdlife))</f>
        <v>0</v>
      </c>
      <c r="BC853" s="164">
        <f>IF(A29taxstdlife="n/a","n/a",IF(BC$3&gt;(A29taxstdlife+$E853),((Input!$N$171+Input!$N$137)*$N$7)-SUM($N853:BB853),((Input!$N$171+Input!$N$137)*$N$7)/A29taxstdlife))</f>
        <v>0</v>
      </c>
      <c r="BD853" s="164">
        <f>IF(A29taxstdlife="n/a","n/a",IF(BD$3&gt;(A29taxstdlife+$E853),((Input!$N$171+Input!$N$137)*$N$7)-SUM($N853:BC853),((Input!$N$171+Input!$N$137)*$N$7)/A29taxstdlife))</f>
        <v>0</v>
      </c>
      <c r="BE853" s="164">
        <f>IF(A29taxstdlife="n/a","n/a",IF(BE$3&gt;(A29taxstdlife+$E853),((Input!$N$171+Input!$N$137)*$N$7)-SUM($N853:BD853),((Input!$N$171+Input!$N$137)*$N$7)/A29taxstdlife))</f>
        <v>0</v>
      </c>
      <c r="BF853" s="164">
        <f>IF(A29taxstdlife="n/a","n/a",IF(BF$3&gt;(A29taxstdlife+$E853),((Input!$N$171+Input!$N$137)*$N$7)-SUM($N853:BE853),((Input!$N$171+Input!$N$137)*$N$7)/A29taxstdlife))</f>
        <v>0</v>
      </c>
      <c r="BG853" s="164">
        <f>IF(A29taxstdlife="n/a","n/a",IF(BG$3&gt;(A29taxstdlife+$E853),((Input!$N$171+Input!$N$137)*$N$7)-SUM($N853:BF853),((Input!$N$171+Input!$N$137)*$N$7)/A29taxstdlife))</f>
        <v>0</v>
      </c>
      <c r="BH853" s="164">
        <f>IF(A29taxstdlife="n/a","n/a",IF(BH$3&gt;(A29taxstdlife+$E853),((Input!$N$171+Input!$N$137)*$N$7)-SUM($N853:BG853),((Input!$N$171+Input!$N$137)*$N$7)/A29taxstdlife))</f>
        <v>0</v>
      </c>
      <c r="BI853" s="164">
        <f>IF(A29taxstdlife="n/a","n/a",IF(BI$3&gt;(A29taxstdlife+$E853),((Input!$N$171+Input!$N$137)*$N$7)-SUM($N853:BH853),((Input!$N$171+Input!$N$137)*$N$7)/A29taxstdlife))</f>
        <v>0</v>
      </c>
      <c r="BJ853" s="18"/>
      <c r="BK853" s="18"/>
      <c r="BL853"/>
      <c r="BM853"/>
      <c r="BN853"/>
      <c r="BO853"/>
      <c r="BP853"/>
      <c r="BQ853"/>
      <c r="BR853"/>
      <c r="BS853"/>
      <c r="BT853"/>
      <c r="BU853"/>
      <c r="BV853"/>
      <c r="BW853"/>
      <c r="BX853"/>
      <c r="BY853"/>
      <c r="BZ853"/>
      <c r="CA853"/>
      <c r="CB853"/>
      <c r="CC853"/>
      <c r="CD853"/>
      <c r="CE853"/>
      <c r="CF853"/>
      <c r="CG853"/>
      <c r="CH853"/>
      <c r="CI853"/>
      <c r="CJ853"/>
      <c r="CK853"/>
      <c r="CL853"/>
      <c r="CM853"/>
      <c r="CN853"/>
      <c r="CO853"/>
      <c r="CP853"/>
      <c r="CQ853"/>
      <c r="CR853"/>
      <c r="CS853"/>
      <c r="CT853"/>
      <c r="CU853"/>
      <c r="CV853"/>
      <c r="CW853"/>
      <c r="CX853"/>
      <c r="CY853"/>
      <c r="CZ853"/>
      <c r="DA853"/>
      <c r="DB853"/>
      <c r="DC853"/>
      <c r="DD853"/>
      <c r="DE853"/>
      <c r="DF853"/>
      <c r="DG853"/>
      <c r="DH853"/>
      <c r="DI853"/>
      <c r="DJ853"/>
      <c r="DK853"/>
      <c r="DL853"/>
      <c r="DM853"/>
      <c r="DN853"/>
      <c r="DO853"/>
      <c r="DP853"/>
      <c r="DQ853"/>
      <c r="DR853"/>
      <c r="DS853"/>
      <c r="DT853"/>
      <c r="DU853"/>
      <c r="DV853"/>
      <c r="DW853"/>
      <c r="DX853"/>
      <c r="DY853"/>
      <c r="DZ853"/>
      <c r="EA853"/>
      <c r="EB853"/>
      <c r="EC853"/>
      <c r="ED853"/>
      <c r="EE853"/>
      <c r="EF853"/>
      <c r="EG853"/>
      <c r="EH853"/>
      <c r="EI853"/>
      <c r="EJ853"/>
      <c r="EK853"/>
      <c r="EL853"/>
      <c r="EM853"/>
      <c r="EN853"/>
      <c r="EO853"/>
      <c r="EP853"/>
      <c r="EQ853"/>
      <c r="ER853"/>
      <c r="ES853"/>
      <c r="ET853"/>
      <c r="EU853"/>
      <c r="EV853"/>
      <c r="EW853"/>
      <c r="EX853"/>
      <c r="EY853"/>
      <c r="EZ853"/>
      <c r="FA853"/>
      <c r="FB853"/>
      <c r="FC853"/>
      <c r="FD853"/>
      <c r="FE853"/>
      <c r="FF853"/>
      <c r="FG853"/>
      <c r="FH853"/>
      <c r="FI853"/>
      <c r="FJ853"/>
      <c r="FK853"/>
      <c r="FL853"/>
      <c r="FM853"/>
      <c r="FN853"/>
      <c r="FO853"/>
      <c r="FP853"/>
      <c r="FQ853"/>
      <c r="FR853"/>
      <c r="FS853"/>
      <c r="FT853"/>
      <c r="FU853"/>
      <c r="FV853"/>
      <c r="FW853"/>
      <c r="FX853"/>
      <c r="FY853"/>
      <c r="FZ853"/>
      <c r="GA853"/>
      <c r="GB853"/>
      <c r="GC853"/>
      <c r="GD853"/>
      <c r="GE853"/>
      <c r="GF853"/>
      <c r="GG853"/>
      <c r="GH853"/>
      <c r="GI853"/>
      <c r="GJ853"/>
      <c r="GK853"/>
      <c r="GL853"/>
      <c r="GM853"/>
      <c r="GN853"/>
      <c r="GO853"/>
      <c r="GP853"/>
      <c r="GQ853"/>
      <c r="GR853"/>
      <c r="GS853"/>
      <c r="GT853"/>
      <c r="GU853"/>
      <c r="GV853"/>
      <c r="GW853"/>
      <c r="GX853"/>
      <c r="GY853"/>
      <c r="GZ853"/>
      <c r="HA853"/>
      <c r="HB853"/>
      <c r="HC853"/>
      <c r="HD853"/>
      <c r="HE853"/>
      <c r="HF853"/>
      <c r="HG853"/>
      <c r="HH853"/>
      <c r="HI853"/>
      <c r="HJ853"/>
      <c r="HK853"/>
      <c r="HL853"/>
      <c r="HM853"/>
      <c r="HN853"/>
      <c r="HO853"/>
      <c r="HP853"/>
      <c r="HQ853"/>
      <c r="HR853"/>
      <c r="HS853"/>
      <c r="HT853"/>
      <c r="HU853"/>
      <c r="HV853"/>
      <c r="HW853"/>
      <c r="HX853"/>
      <c r="HY853"/>
      <c r="HZ853"/>
      <c r="IA853"/>
      <c r="IB853"/>
      <c r="IC853"/>
      <c r="ID853"/>
      <c r="IE853"/>
      <c r="IF853"/>
      <c r="IG853"/>
      <c r="IH853"/>
      <c r="II853"/>
      <c r="IJ853"/>
      <c r="IK853"/>
      <c r="IL853"/>
      <c r="IM853"/>
      <c r="IN853"/>
      <c r="IO853"/>
      <c r="IP853"/>
      <c r="IQ853"/>
      <c r="IR853"/>
      <c r="IS853"/>
      <c r="IT853"/>
      <c r="IU853"/>
      <c r="IV853"/>
    </row>
    <row r="854" spans="1:256" s="5" customFormat="1" hidden="1" outlineLevel="2" x14ac:dyDescent="0.2">
      <c r="A854" s="18"/>
      <c r="B854" s="18"/>
      <c r="C854" s="36"/>
      <c r="D854" s="485"/>
      <c r="E854" s="283">
        <v>9</v>
      </c>
      <c r="F854" s="38"/>
      <c r="G854" s="306"/>
      <c r="H854" s="308"/>
      <c r="I854" s="308"/>
      <c r="J854" s="308"/>
      <c r="K854" s="308"/>
      <c r="L854" s="308"/>
      <c r="M854" s="308"/>
      <c r="N854" s="308"/>
      <c r="O854" s="307"/>
      <c r="P854" s="164">
        <f>IF(A29taxstdlife="n/a","n/a",IF(P$3&gt;(A29taxstdlife+$E854),((Input!$O$171+Input!$O$137)*$O$7)-SUM($O854:O854),((Input!$O$171+Input!$O$137)*$O$7)/A29taxstdlife))</f>
        <v>0</v>
      </c>
      <c r="Q854" s="164">
        <f>IF(A29taxstdlife="n/a","n/a",IF(Q$3&gt;(A29taxstdlife+$E854),((Input!$O$171+Input!$O$137)*$O$7)-SUM($O854:P854),((Input!$O$171+Input!$O$137)*$O$7)/A29taxstdlife))</f>
        <v>0</v>
      </c>
      <c r="R854" s="164">
        <f>IF(A29taxstdlife="n/a","n/a",IF(R$3&gt;(A29taxstdlife+$E854),((Input!$O$171+Input!$O$137)*$O$7)-SUM($O854:Q854),((Input!$O$171+Input!$O$137)*$O$7)/A29taxstdlife))</f>
        <v>0</v>
      </c>
      <c r="S854" s="164">
        <f>IF(A29taxstdlife="n/a","n/a",IF(S$3&gt;(A29taxstdlife+$E854),((Input!$O$171+Input!$O$137)*$O$7)-SUM($O854:R854),((Input!$O$171+Input!$O$137)*$O$7)/A29taxstdlife))</f>
        <v>0</v>
      </c>
      <c r="T854" s="164">
        <f>IF(A29taxstdlife="n/a","n/a",IF(T$3&gt;(A29taxstdlife+$E854),((Input!$O$171+Input!$O$137)*$O$7)-SUM($O854:S854),((Input!$O$171+Input!$O$137)*$O$7)/A29taxstdlife))</f>
        <v>0</v>
      </c>
      <c r="U854" s="164">
        <f>IF(A29taxstdlife="n/a","n/a",IF(U$3&gt;(A29taxstdlife+$E854),((Input!$O$171+Input!$O$137)*$O$7)-SUM($O854:T854),((Input!$O$171+Input!$O$137)*$O$7)/A29taxstdlife))</f>
        <v>0</v>
      </c>
      <c r="V854" s="164">
        <f>IF(A29taxstdlife="n/a","n/a",IF(V$3&gt;(A29taxstdlife+$E854),((Input!$O$171+Input!$O$137)*$O$7)-SUM($O854:U854),((Input!$O$171+Input!$O$137)*$O$7)/A29taxstdlife))</f>
        <v>0</v>
      </c>
      <c r="W854" s="164">
        <f>IF(A29taxstdlife="n/a","n/a",IF(W$3&gt;(A29taxstdlife+$E854),((Input!$O$171+Input!$O$137)*$O$7)-SUM($O854:V854),((Input!$O$171+Input!$O$137)*$O$7)/A29taxstdlife))</f>
        <v>0</v>
      </c>
      <c r="X854" s="164">
        <f>IF(A29taxstdlife="n/a","n/a",IF(X$3&gt;(A29taxstdlife+$E854),((Input!$O$171+Input!$O$137)*$O$7)-SUM($O854:W854),((Input!$O$171+Input!$O$137)*$O$7)/A29taxstdlife))</f>
        <v>0</v>
      </c>
      <c r="Y854" s="164">
        <f>IF(A29taxstdlife="n/a","n/a",IF(Y$3&gt;(A29taxstdlife+$E854),((Input!$O$171+Input!$O$137)*$O$7)-SUM($O854:X854),((Input!$O$171+Input!$O$137)*$O$7)/A29taxstdlife))</f>
        <v>0</v>
      </c>
      <c r="Z854" s="164">
        <f>IF(A29taxstdlife="n/a","n/a",IF(Z$3&gt;(A29taxstdlife+$E854),((Input!$O$171+Input!$O$137)*$O$7)-SUM($O854:Y854),((Input!$O$171+Input!$O$137)*$O$7)/A29taxstdlife))</f>
        <v>0</v>
      </c>
      <c r="AA854" s="164">
        <f>IF(A29taxstdlife="n/a","n/a",IF(AA$3&gt;(A29taxstdlife+$E854),((Input!$O$171+Input!$O$137)*$O$7)-SUM($O854:Z854),((Input!$O$171+Input!$O$137)*$O$7)/A29taxstdlife))</f>
        <v>0</v>
      </c>
      <c r="AB854" s="164">
        <f>IF(A29taxstdlife="n/a","n/a",IF(AB$3&gt;(A29taxstdlife+$E854),((Input!$O$171+Input!$O$137)*$O$7)-SUM($O854:AA854),((Input!$O$171+Input!$O$137)*$O$7)/A29taxstdlife))</f>
        <v>0</v>
      </c>
      <c r="AC854" s="164">
        <f>IF(A29taxstdlife="n/a","n/a",IF(AC$3&gt;(A29taxstdlife+$E854),((Input!$O$171+Input!$O$137)*$O$7)-SUM($O854:AB854),((Input!$O$171+Input!$O$137)*$O$7)/A29taxstdlife))</f>
        <v>0</v>
      </c>
      <c r="AD854" s="164">
        <f>IF(A29taxstdlife="n/a","n/a",IF(AD$3&gt;(A29taxstdlife+$E854),((Input!$O$171+Input!$O$137)*$O$7)-SUM($O854:AC854),((Input!$O$171+Input!$O$137)*$O$7)/A29taxstdlife))</f>
        <v>0</v>
      </c>
      <c r="AE854" s="164">
        <f>IF(A29taxstdlife="n/a","n/a",IF(AE$3&gt;(A29taxstdlife+$E854),((Input!$O$171+Input!$O$137)*$O$7)-SUM($O854:AD854),((Input!$O$171+Input!$O$137)*$O$7)/A29taxstdlife))</f>
        <v>0</v>
      </c>
      <c r="AF854" s="164">
        <f>IF(A29taxstdlife="n/a","n/a",IF(AF$3&gt;(A29taxstdlife+$E854),((Input!$O$171+Input!$O$137)*$O$7)-SUM($O854:AE854),((Input!$O$171+Input!$O$137)*$O$7)/A29taxstdlife))</f>
        <v>0</v>
      </c>
      <c r="AG854" s="164">
        <f>IF(A29taxstdlife="n/a","n/a",IF(AG$3&gt;(A29taxstdlife+$E854),((Input!$O$171+Input!$O$137)*$O$7)-SUM($O854:AF854),((Input!$O$171+Input!$O$137)*$O$7)/A29taxstdlife))</f>
        <v>0</v>
      </c>
      <c r="AH854" s="164">
        <f>IF(A29taxstdlife="n/a","n/a",IF(AH$3&gt;(A29taxstdlife+$E854),((Input!$O$171+Input!$O$137)*$O$7)-SUM($O854:AG854),((Input!$O$171+Input!$O$137)*$O$7)/A29taxstdlife))</f>
        <v>0</v>
      </c>
      <c r="AI854" s="164">
        <f>IF(A29taxstdlife="n/a","n/a",IF(AI$3&gt;(A29taxstdlife+$E854),((Input!$O$171+Input!$O$137)*$O$7)-SUM($O854:AH854),((Input!$O$171+Input!$O$137)*$O$7)/A29taxstdlife))</f>
        <v>0</v>
      </c>
      <c r="AJ854" s="164">
        <f>IF(A29taxstdlife="n/a","n/a",IF(AJ$3&gt;(A29taxstdlife+$E854),((Input!$O$171+Input!$O$137)*$O$7)-SUM($O854:AI854),((Input!$O$171+Input!$O$137)*$O$7)/A29taxstdlife))</f>
        <v>0</v>
      </c>
      <c r="AK854" s="164">
        <f>IF(A29taxstdlife="n/a","n/a",IF(AK$3&gt;(A29taxstdlife+$E854),((Input!$O$171+Input!$O$137)*$O$7)-SUM($O854:AJ854),((Input!$O$171+Input!$O$137)*$O$7)/A29taxstdlife))</f>
        <v>0</v>
      </c>
      <c r="AL854" s="164">
        <f>IF(A29taxstdlife="n/a","n/a",IF(AL$3&gt;(A29taxstdlife+$E854),((Input!$O$171+Input!$O$137)*$O$7)-SUM($O854:AK854),((Input!$O$171+Input!$O$137)*$O$7)/A29taxstdlife))</f>
        <v>0</v>
      </c>
      <c r="AM854" s="164">
        <f>IF(A29taxstdlife="n/a","n/a",IF(AM$3&gt;(A29taxstdlife+$E854),((Input!$O$171+Input!$O$137)*$O$7)-SUM($O854:AL854),((Input!$O$171+Input!$O$137)*$O$7)/A29taxstdlife))</f>
        <v>0</v>
      </c>
      <c r="AN854" s="164">
        <f>IF(A29taxstdlife="n/a","n/a",IF(AN$3&gt;(A29taxstdlife+$E854),((Input!$O$171+Input!$O$137)*$O$7)-SUM($O854:AM854),((Input!$O$171+Input!$O$137)*$O$7)/A29taxstdlife))</f>
        <v>0</v>
      </c>
      <c r="AO854" s="164">
        <f>IF(A29taxstdlife="n/a","n/a",IF(AO$3&gt;(A29taxstdlife+$E854),((Input!$O$171+Input!$O$137)*$O$7)-SUM($O854:AN854),((Input!$O$171+Input!$O$137)*$O$7)/A29taxstdlife))</f>
        <v>0</v>
      </c>
      <c r="AP854" s="164">
        <f>IF(A29taxstdlife="n/a","n/a",IF(AP$3&gt;(A29taxstdlife+$E854),((Input!$O$171+Input!$O$137)*$O$7)-SUM($O854:AO854),((Input!$O$171+Input!$O$137)*$O$7)/A29taxstdlife))</f>
        <v>0</v>
      </c>
      <c r="AQ854" s="164">
        <f>IF(A29taxstdlife="n/a","n/a",IF(AQ$3&gt;(A29taxstdlife+$E854),((Input!$O$171+Input!$O$137)*$O$7)-SUM($O854:AP854),((Input!$O$171+Input!$O$137)*$O$7)/A29taxstdlife))</f>
        <v>0</v>
      </c>
      <c r="AR854" s="164">
        <f>IF(A29taxstdlife="n/a","n/a",IF(AR$3&gt;(A29taxstdlife+$E854),((Input!$O$171+Input!$O$137)*$O$7)-SUM($O854:AQ854),((Input!$O$171+Input!$O$137)*$O$7)/A29taxstdlife))</f>
        <v>0</v>
      </c>
      <c r="AS854" s="164">
        <f>IF(A29taxstdlife="n/a","n/a",IF(AS$3&gt;(A29taxstdlife+$E854),((Input!$O$171+Input!$O$137)*$O$7)-SUM($O854:AR854),((Input!$O$171+Input!$O$137)*$O$7)/A29taxstdlife))</f>
        <v>0</v>
      </c>
      <c r="AT854" s="164">
        <f>IF(A29taxstdlife="n/a","n/a",IF(AT$3&gt;(A29taxstdlife+$E854),((Input!$O$171+Input!$O$137)*$O$7)-SUM($O854:AS854),((Input!$O$171+Input!$O$137)*$O$7)/A29taxstdlife))</f>
        <v>0</v>
      </c>
      <c r="AU854" s="164">
        <f>IF(A29taxstdlife="n/a","n/a",IF(AU$3&gt;(A29taxstdlife+$E854),((Input!$O$171+Input!$O$137)*$O$7)-SUM($O854:AT854),((Input!$O$171+Input!$O$137)*$O$7)/A29taxstdlife))</f>
        <v>0</v>
      </c>
      <c r="AV854" s="164">
        <f>IF(A29taxstdlife="n/a","n/a",IF(AV$3&gt;(A29taxstdlife+$E854),((Input!$O$171+Input!$O$137)*$O$7)-SUM($O854:AU854),((Input!$O$171+Input!$O$137)*$O$7)/A29taxstdlife))</f>
        <v>0</v>
      </c>
      <c r="AW854" s="164">
        <f>IF(A29taxstdlife="n/a","n/a",IF(AW$3&gt;(A29taxstdlife+$E854),((Input!$O$171+Input!$O$137)*$O$7)-SUM($O854:AV854),((Input!$O$171+Input!$O$137)*$O$7)/A29taxstdlife))</f>
        <v>0</v>
      </c>
      <c r="AX854" s="164">
        <f>IF(A29taxstdlife="n/a","n/a",IF(AX$3&gt;(A29taxstdlife+$E854),((Input!$O$171+Input!$O$137)*$O$7)-SUM($O854:AW854),((Input!$O$171+Input!$O$137)*$O$7)/A29taxstdlife))</f>
        <v>0</v>
      </c>
      <c r="AY854" s="164">
        <f>IF(A29taxstdlife="n/a","n/a",IF(AY$3&gt;(A29taxstdlife+$E854),((Input!$O$171+Input!$O$137)*$O$7)-SUM($O854:AX854),((Input!$O$171+Input!$O$137)*$O$7)/A29taxstdlife))</f>
        <v>0</v>
      </c>
      <c r="AZ854" s="164">
        <f>IF(A29taxstdlife="n/a","n/a",IF(AZ$3&gt;(A29taxstdlife+$E854),((Input!$O$171+Input!$O$137)*$O$7)-SUM($O854:AY854),((Input!$O$171+Input!$O$137)*$O$7)/A29taxstdlife))</f>
        <v>0</v>
      </c>
      <c r="BA854" s="164">
        <f>IF(A29taxstdlife="n/a","n/a",IF(BA$3&gt;(A29taxstdlife+$E854),((Input!$O$171+Input!$O$137)*$O$7)-SUM($O854:AZ854),((Input!$O$171+Input!$O$137)*$O$7)/A29taxstdlife))</f>
        <v>0</v>
      </c>
      <c r="BB854" s="164">
        <f>IF(A29taxstdlife="n/a","n/a",IF(BB$3&gt;(A29taxstdlife+$E854),((Input!$O$171+Input!$O$137)*$O$7)-SUM($O854:BA854),((Input!$O$171+Input!$O$137)*$O$7)/A29taxstdlife))</f>
        <v>0</v>
      </c>
      <c r="BC854" s="164">
        <f>IF(A29taxstdlife="n/a","n/a",IF(BC$3&gt;(A29taxstdlife+$E854),((Input!$O$171+Input!$O$137)*$O$7)-SUM($O854:BB854),((Input!$O$171+Input!$O$137)*$O$7)/A29taxstdlife))</f>
        <v>0</v>
      </c>
      <c r="BD854" s="164">
        <f>IF(A29taxstdlife="n/a","n/a",IF(BD$3&gt;(A29taxstdlife+$E854),((Input!$O$171+Input!$O$137)*$O$7)-SUM($O854:BC854),((Input!$O$171+Input!$O$137)*$O$7)/A29taxstdlife))</f>
        <v>0</v>
      </c>
      <c r="BE854" s="164">
        <f>IF(A29taxstdlife="n/a","n/a",IF(BE$3&gt;(A29taxstdlife+$E854),((Input!$O$171+Input!$O$137)*$O$7)-SUM($O854:BD854),((Input!$O$171+Input!$O$137)*$O$7)/A29taxstdlife))</f>
        <v>0</v>
      </c>
      <c r="BF854" s="164">
        <f>IF(A29taxstdlife="n/a","n/a",IF(BF$3&gt;(A29taxstdlife+$E854),((Input!$O$171+Input!$O$137)*$O$7)-SUM($O854:BE854),((Input!$O$171+Input!$O$137)*$O$7)/A29taxstdlife))</f>
        <v>0</v>
      </c>
      <c r="BG854" s="164">
        <f>IF(A29taxstdlife="n/a","n/a",IF(BG$3&gt;(A29taxstdlife+$E854),((Input!$O$171+Input!$O$137)*$O$7)-SUM($O854:BF854),((Input!$O$171+Input!$O$137)*$O$7)/A29taxstdlife))</f>
        <v>0</v>
      </c>
      <c r="BH854" s="164">
        <f>IF(A29taxstdlife="n/a","n/a",IF(BH$3&gt;(A29taxstdlife+$E854),((Input!$O$171+Input!$O$137)*$O$7)-SUM($O854:BG854),((Input!$O$171+Input!$O$137)*$O$7)/A29taxstdlife))</f>
        <v>0</v>
      </c>
      <c r="BI854" s="164">
        <f>IF(A29taxstdlife="n/a","n/a",IF(BI$3&gt;(A29taxstdlife+$E854),((Input!$O$171+Input!$O$137)*$O$7)-SUM($O854:BH854),((Input!$O$171+Input!$O$137)*$O$7)/A29taxstdlife))</f>
        <v>0</v>
      </c>
      <c r="BJ854" s="18"/>
      <c r="BK854" s="18"/>
      <c r="BL854"/>
      <c r="BM854"/>
      <c r="BN854"/>
      <c r="BO854"/>
      <c r="BP854"/>
      <c r="BQ854"/>
      <c r="BR854"/>
      <c r="BS854"/>
      <c r="BT854"/>
      <c r="BU854"/>
      <c r="BV854"/>
      <c r="BW854"/>
      <c r="BX854"/>
      <c r="BY854"/>
      <c r="BZ854"/>
      <c r="CA854"/>
      <c r="CB854"/>
      <c r="CC854"/>
      <c r="CD854"/>
      <c r="CE854"/>
      <c r="CF854"/>
      <c r="CG854"/>
      <c r="CH854"/>
      <c r="CI854"/>
      <c r="CJ854"/>
      <c r="CK854"/>
      <c r="CL854"/>
      <c r="CM854"/>
      <c r="CN854"/>
      <c r="CO854"/>
      <c r="CP854"/>
      <c r="CQ854"/>
      <c r="CR854"/>
      <c r="CS854"/>
      <c r="CT854"/>
      <c r="CU854"/>
      <c r="CV854"/>
      <c r="CW854"/>
      <c r="CX854"/>
      <c r="CY854"/>
      <c r="CZ854"/>
      <c r="DA854"/>
      <c r="DB854"/>
      <c r="DC854"/>
      <c r="DD854"/>
      <c r="DE854"/>
      <c r="DF854"/>
      <c r="DG854"/>
      <c r="DH854"/>
      <c r="DI854"/>
      <c r="DJ854"/>
      <c r="DK854"/>
      <c r="DL854"/>
      <c r="DM854"/>
      <c r="DN854"/>
      <c r="DO854"/>
      <c r="DP854"/>
      <c r="DQ854"/>
      <c r="DR854"/>
      <c r="DS854"/>
      <c r="DT854"/>
      <c r="DU854"/>
      <c r="DV854"/>
      <c r="DW854"/>
      <c r="DX854"/>
      <c r="DY854"/>
      <c r="DZ854"/>
      <c r="EA854"/>
      <c r="EB854"/>
      <c r="EC854"/>
      <c r="ED854"/>
      <c r="EE854"/>
      <c r="EF854"/>
      <c r="EG854"/>
      <c r="EH854"/>
      <c r="EI854"/>
      <c r="EJ854"/>
      <c r="EK854"/>
      <c r="EL854"/>
      <c r="EM854"/>
      <c r="EN854"/>
      <c r="EO854"/>
      <c r="EP854"/>
      <c r="EQ854"/>
      <c r="ER854"/>
      <c r="ES854"/>
      <c r="ET854"/>
      <c r="EU854"/>
      <c r="EV854"/>
      <c r="EW854"/>
      <c r="EX854"/>
      <c r="EY854"/>
      <c r="EZ854"/>
      <c r="FA854"/>
      <c r="FB854"/>
      <c r="FC854"/>
      <c r="FD854"/>
      <c r="FE854"/>
      <c r="FF854"/>
      <c r="FG854"/>
      <c r="FH854"/>
      <c r="FI854"/>
      <c r="FJ854"/>
      <c r="FK854"/>
      <c r="FL854"/>
      <c r="FM854"/>
      <c r="FN854"/>
      <c r="FO854"/>
      <c r="FP854"/>
      <c r="FQ854"/>
      <c r="FR854"/>
      <c r="FS854"/>
      <c r="FT854"/>
      <c r="FU854"/>
      <c r="FV854"/>
      <c r="FW854"/>
      <c r="FX854"/>
      <c r="FY854"/>
      <c r="FZ854"/>
      <c r="GA854"/>
      <c r="GB854"/>
      <c r="GC854"/>
      <c r="GD854"/>
      <c r="GE854"/>
      <c r="GF854"/>
      <c r="GG854"/>
      <c r="GH854"/>
      <c r="GI854"/>
      <c r="GJ854"/>
      <c r="GK854"/>
      <c r="GL854"/>
      <c r="GM854"/>
      <c r="GN854"/>
      <c r="GO854"/>
      <c r="GP854"/>
      <c r="GQ854"/>
      <c r="GR854"/>
      <c r="GS854"/>
      <c r="GT854"/>
      <c r="GU854"/>
      <c r="GV854"/>
      <c r="GW854"/>
      <c r="GX854"/>
      <c r="GY854"/>
      <c r="GZ854"/>
      <c r="HA854"/>
      <c r="HB854"/>
      <c r="HC854"/>
      <c r="HD854"/>
      <c r="HE854"/>
      <c r="HF854"/>
      <c r="HG854"/>
      <c r="HH854"/>
      <c r="HI854"/>
      <c r="HJ854"/>
      <c r="HK854"/>
      <c r="HL854"/>
      <c r="HM854"/>
      <c r="HN854"/>
      <c r="HO854"/>
      <c r="HP854"/>
      <c r="HQ854"/>
      <c r="HR854"/>
      <c r="HS854"/>
      <c r="HT854"/>
      <c r="HU854"/>
      <c r="HV854"/>
      <c r="HW854"/>
      <c r="HX854"/>
      <c r="HY854"/>
      <c r="HZ854"/>
      <c r="IA854"/>
      <c r="IB854"/>
      <c r="IC854"/>
      <c r="ID854"/>
      <c r="IE854"/>
      <c r="IF854"/>
      <c r="IG854"/>
      <c r="IH854"/>
      <c r="II854"/>
      <c r="IJ854"/>
      <c r="IK854"/>
      <c r="IL854"/>
      <c r="IM854"/>
      <c r="IN854"/>
      <c r="IO854"/>
      <c r="IP854"/>
      <c r="IQ854"/>
      <c r="IR854"/>
      <c r="IS854"/>
      <c r="IT854"/>
      <c r="IU854"/>
      <c r="IV854"/>
    </row>
    <row r="855" spans="1:256" s="5" customFormat="1" hidden="1" outlineLevel="2" x14ac:dyDescent="0.2">
      <c r="A855" s="18"/>
      <c r="B855" s="18"/>
      <c r="C855" s="36"/>
      <c r="D855" s="485"/>
      <c r="E855" s="284">
        <v>10</v>
      </c>
      <c r="F855" s="38"/>
      <c r="G855" s="306"/>
      <c r="H855" s="308"/>
      <c r="I855" s="308"/>
      <c r="J855" s="308"/>
      <c r="K855" s="308"/>
      <c r="L855" s="308"/>
      <c r="M855" s="308"/>
      <c r="N855" s="308"/>
      <c r="O855" s="308"/>
      <c r="P855" s="307"/>
      <c r="Q855" s="164">
        <f>IF(A29taxstdlife="n/a","n/a",IF(Q$3&gt;(A29taxstdlife+$E855),((Input!$P$171+Input!$P$137)*$P$7)-SUM($P855:P855),((Input!$P$171+Input!$P$137)*$P$7)/A29taxstdlife))</f>
        <v>0</v>
      </c>
      <c r="R855" s="164">
        <f>IF(A29taxstdlife="n/a","n/a",IF(R$3&gt;(A29taxstdlife+$E855),((Input!$P$171+Input!$P$137)*$P$7)-SUM($P855:Q855),((Input!$P$171+Input!$P$137)*$P$7)/A29taxstdlife))</f>
        <v>0</v>
      </c>
      <c r="S855" s="164">
        <f>IF(A29taxstdlife="n/a","n/a",IF(S$3&gt;(A29taxstdlife+$E855),((Input!$P$171+Input!$P$137)*$P$7)-SUM($P855:R855),((Input!$P$171+Input!$P$137)*$P$7)/A29taxstdlife))</f>
        <v>0</v>
      </c>
      <c r="T855" s="164">
        <f>IF(A29taxstdlife="n/a","n/a",IF(T$3&gt;(A29taxstdlife+$E855),((Input!$P$171+Input!$P$137)*$P$7)-SUM($P855:S855),((Input!$P$171+Input!$P$137)*$P$7)/A29taxstdlife))</f>
        <v>0</v>
      </c>
      <c r="U855" s="164">
        <f>IF(A29taxstdlife="n/a","n/a",IF(U$3&gt;(A29taxstdlife+$E855),((Input!$P$171+Input!$P$137)*$P$7)-SUM($P855:T855),((Input!$P$171+Input!$P$137)*$P$7)/A29taxstdlife))</f>
        <v>0</v>
      </c>
      <c r="V855" s="164">
        <f>IF(A29taxstdlife="n/a","n/a",IF(V$3&gt;(A29taxstdlife+$E855),((Input!$P$171+Input!$P$137)*$P$7)-SUM($P855:U855),((Input!$P$171+Input!$P$137)*$P$7)/A29taxstdlife))</f>
        <v>0</v>
      </c>
      <c r="W855" s="164">
        <f>IF(A29taxstdlife="n/a","n/a",IF(W$3&gt;(A29taxstdlife+$E855),((Input!$P$171+Input!$P$137)*$P$7)-SUM($P855:V855),((Input!$P$171+Input!$P$137)*$P$7)/A29taxstdlife))</f>
        <v>0</v>
      </c>
      <c r="X855" s="164">
        <f>IF(A29taxstdlife="n/a","n/a",IF(X$3&gt;(A29taxstdlife+$E855),((Input!$P$171+Input!$P$137)*$P$7)-SUM($P855:W855),((Input!$P$171+Input!$P$137)*$P$7)/A29taxstdlife))</f>
        <v>0</v>
      </c>
      <c r="Y855" s="164">
        <f>IF(A29taxstdlife="n/a","n/a",IF(Y$3&gt;(A29taxstdlife+$E855),((Input!$P$171+Input!$P$137)*$P$7)-SUM($P855:X855),((Input!$P$171+Input!$P$137)*$P$7)/A29taxstdlife))</f>
        <v>0</v>
      </c>
      <c r="Z855" s="164">
        <f>IF(A29taxstdlife="n/a","n/a",IF(Z$3&gt;(A29taxstdlife+$E855),((Input!$P$171+Input!$P$137)*$P$7)-SUM($P855:Y855),((Input!$P$171+Input!$P$137)*$P$7)/A29taxstdlife))</f>
        <v>0</v>
      </c>
      <c r="AA855" s="164">
        <f>IF(A29taxstdlife="n/a","n/a",IF(AA$3&gt;(A29taxstdlife+$E855),((Input!$P$171+Input!$P$137)*$P$7)-SUM($P855:Z855),((Input!$P$171+Input!$P$137)*$P$7)/A29taxstdlife))</f>
        <v>0</v>
      </c>
      <c r="AB855" s="164">
        <f>IF(A29taxstdlife="n/a","n/a",IF(AB$3&gt;(A29taxstdlife+$E855),((Input!$P$171+Input!$P$137)*$P$7)-SUM($P855:AA855),((Input!$P$171+Input!$P$137)*$P$7)/A29taxstdlife))</f>
        <v>0</v>
      </c>
      <c r="AC855" s="164">
        <f>IF(A29taxstdlife="n/a","n/a",IF(AC$3&gt;(A29taxstdlife+$E855),((Input!$P$171+Input!$P$137)*$P$7)-SUM($P855:AB855),((Input!$P$171+Input!$P$137)*$P$7)/A29taxstdlife))</f>
        <v>0</v>
      </c>
      <c r="AD855" s="164">
        <f>IF(A29taxstdlife="n/a","n/a",IF(AD$3&gt;(A29taxstdlife+$E855),((Input!$P$171+Input!$P$137)*$P$7)-SUM($P855:AC855),((Input!$P$171+Input!$P$137)*$P$7)/A29taxstdlife))</f>
        <v>0</v>
      </c>
      <c r="AE855" s="164">
        <f>IF(A29taxstdlife="n/a","n/a",IF(AE$3&gt;(A29taxstdlife+$E855),((Input!$P$171+Input!$P$137)*$P$7)-SUM($P855:AD855),((Input!$P$171+Input!$P$137)*$P$7)/A29taxstdlife))</f>
        <v>0</v>
      </c>
      <c r="AF855" s="164">
        <f>IF(A29taxstdlife="n/a","n/a",IF(AF$3&gt;(A29taxstdlife+$E855),((Input!$P$171+Input!$P$137)*$P$7)-SUM($P855:AE855),((Input!$P$171+Input!$P$137)*$P$7)/A29taxstdlife))</f>
        <v>0</v>
      </c>
      <c r="AG855" s="164">
        <f>IF(A29taxstdlife="n/a","n/a",IF(AG$3&gt;(A29taxstdlife+$E855),((Input!$P$171+Input!$P$137)*$P$7)-SUM($P855:AF855),((Input!$P$171+Input!$P$137)*$P$7)/A29taxstdlife))</f>
        <v>0</v>
      </c>
      <c r="AH855" s="164">
        <f>IF(A29taxstdlife="n/a","n/a",IF(AH$3&gt;(A29taxstdlife+$E855),((Input!$P$171+Input!$P$137)*$P$7)-SUM($P855:AG855),((Input!$P$171+Input!$P$137)*$P$7)/A29taxstdlife))</f>
        <v>0</v>
      </c>
      <c r="AI855" s="164">
        <f>IF(A29taxstdlife="n/a","n/a",IF(AI$3&gt;(A29taxstdlife+$E855),((Input!$P$171+Input!$P$137)*$P$7)-SUM($P855:AH855),((Input!$P$171+Input!$P$137)*$P$7)/A29taxstdlife))</f>
        <v>0</v>
      </c>
      <c r="AJ855" s="164">
        <f>IF(A29taxstdlife="n/a","n/a",IF(AJ$3&gt;(A29taxstdlife+$E855),((Input!$P$171+Input!$P$137)*$P$7)-SUM($P855:AI855),((Input!$P$171+Input!$P$137)*$P$7)/A29taxstdlife))</f>
        <v>0</v>
      </c>
      <c r="AK855" s="164">
        <f>IF(A29taxstdlife="n/a","n/a",IF(AK$3&gt;(A29taxstdlife+$E855),((Input!$P$171+Input!$P$137)*$P$7)-SUM($P855:AJ855),((Input!$P$171+Input!$P$137)*$P$7)/A29taxstdlife))</f>
        <v>0</v>
      </c>
      <c r="AL855" s="164">
        <f>IF(A29taxstdlife="n/a","n/a",IF(AL$3&gt;(A29taxstdlife+$E855),((Input!$P$171+Input!$P$137)*$P$7)-SUM($P855:AK855),((Input!$P$171+Input!$P$137)*$P$7)/A29taxstdlife))</f>
        <v>0</v>
      </c>
      <c r="AM855" s="164">
        <f>IF(A29taxstdlife="n/a","n/a",IF(AM$3&gt;(A29taxstdlife+$E855),((Input!$P$171+Input!$P$137)*$P$7)-SUM($P855:AL855),((Input!$P$171+Input!$P$137)*$P$7)/A29taxstdlife))</f>
        <v>0</v>
      </c>
      <c r="AN855" s="164">
        <f>IF(A29taxstdlife="n/a","n/a",IF(AN$3&gt;(A29taxstdlife+$E855),((Input!$P$171+Input!$P$137)*$P$7)-SUM($P855:AM855),((Input!$P$171+Input!$P$137)*$P$7)/A29taxstdlife))</f>
        <v>0</v>
      </c>
      <c r="AO855" s="164">
        <f>IF(A29taxstdlife="n/a","n/a",IF(AO$3&gt;(A29taxstdlife+$E855),((Input!$P$171+Input!$P$137)*$P$7)-SUM($P855:AN855),((Input!$P$171+Input!$P$137)*$P$7)/A29taxstdlife))</f>
        <v>0</v>
      </c>
      <c r="AP855" s="164">
        <f>IF(A29taxstdlife="n/a","n/a",IF(AP$3&gt;(A29taxstdlife+$E855),((Input!$P$171+Input!$P$137)*$P$7)-SUM($P855:AO855),((Input!$P$171+Input!$P$137)*$P$7)/A29taxstdlife))</f>
        <v>0</v>
      </c>
      <c r="AQ855" s="164">
        <f>IF(A29taxstdlife="n/a","n/a",IF(AQ$3&gt;(A29taxstdlife+$E855),((Input!$P$171+Input!$P$137)*$P$7)-SUM($P855:AP855),((Input!$P$171+Input!$P$137)*$P$7)/A29taxstdlife))</f>
        <v>0</v>
      </c>
      <c r="AR855" s="164">
        <f>IF(A29taxstdlife="n/a","n/a",IF(AR$3&gt;(A29taxstdlife+$E855),((Input!$P$171+Input!$P$137)*$P$7)-SUM($P855:AQ855),((Input!$P$171+Input!$P$137)*$P$7)/A29taxstdlife))</f>
        <v>0</v>
      </c>
      <c r="AS855" s="164">
        <f>IF(A29taxstdlife="n/a","n/a",IF(AS$3&gt;(A29taxstdlife+$E855),((Input!$P$171+Input!$P$137)*$P$7)-SUM($P855:AR855),((Input!$P$171+Input!$P$137)*$P$7)/A29taxstdlife))</f>
        <v>0</v>
      </c>
      <c r="AT855" s="164">
        <f>IF(A29taxstdlife="n/a","n/a",IF(AT$3&gt;(A29taxstdlife+$E855),((Input!$P$171+Input!$P$137)*$P$7)-SUM($P855:AS855),((Input!$P$171+Input!$P$137)*$P$7)/A29taxstdlife))</f>
        <v>0</v>
      </c>
      <c r="AU855" s="164">
        <f>IF(A29taxstdlife="n/a","n/a",IF(AU$3&gt;(A29taxstdlife+$E855),((Input!$P$171+Input!$P$137)*$P$7)-SUM($P855:AT855),((Input!$P$171+Input!$P$137)*$P$7)/A29taxstdlife))</f>
        <v>0</v>
      </c>
      <c r="AV855" s="164">
        <f>IF(A29taxstdlife="n/a","n/a",IF(AV$3&gt;(A29taxstdlife+$E855),((Input!$P$171+Input!$P$137)*$P$7)-SUM($P855:AU855),((Input!$P$171+Input!$P$137)*$P$7)/A29taxstdlife))</f>
        <v>0</v>
      </c>
      <c r="AW855" s="164">
        <f>IF(A29taxstdlife="n/a","n/a",IF(AW$3&gt;(A29taxstdlife+$E855),((Input!$P$171+Input!$P$137)*$P$7)-SUM($P855:AV855),((Input!$P$171+Input!$P$137)*$P$7)/A29taxstdlife))</f>
        <v>0</v>
      </c>
      <c r="AX855" s="164">
        <f>IF(A29taxstdlife="n/a","n/a",IF(AX$3&gt;(A29taxstdlife+$E855),((Input!$P$171+Input!$P$137)*$P$7)-SUM($P855:AW855),((Input!$P$171+Input!$P$137)*$P$7)/A29taxstdlife))</f>
        <v>0</v>
      </c>
      <c r="AY855" s="164">
        <f>IF(A29taxstdlife="n/a","n/a",IF(AY$3&gt;(A29taxstdlife+$E855),((Input!$P$171+Input!$P$137)*$P$7)-SUM($P855:AX855),((Input!$P$171+Input!$P$137)*$P$7)/A29taxstdlife))</f>
        <v>0</v>
      </c>
      <c r="AZ855" s="164">
        <f>IF(A29taxstdlife="n/a","n/a",IF(AZ$3&gt;(A29taxstdlife+$E855),((Input!$P$171+Input!$P$137)*$P$7)-SUM($P855:AY855),((Input!$P$171+Input!$P$137)*$P$7)/A29taxstdlife))</f>
        <v>0</v>
      </c>
      <c r="BA855" s="164">
        <f>IF(A29taxstdlife="n/a","n/a",IF(BA$3&gt;(A29taxstdlife+$E855),((Input!$P$171+Input!$P$137)*$P$7)-SUM($P855:AZ855),((Input!$P$171+Input!$P$137)*$P$7)/A29taxstdlife))</f>
        <v>0</v>
      </c>
      <c r="BB855" s="164">
        <f>IF(A29taxstdlife="n/a","n/a",IF(BB$3&gt;(A29taxstdlife+$E855),((Input!$P$171+Input!$P$137)*$P$7)-SUM($P855:BA855),((Input!$P$171+Input!$P$137)*$P$7)/A29taxstdlife))</f>
        <v>0</v>
      </c>
      <c r="BC855" s="164">
        <f>IF(A29taxstdlife="n/a","n/a",IF(BC$3&gt;(A29taxstdlife+$E855),((Input!$P$171+Input!$P$137)*$P$7)-SUM($P855:BB855),((Input!$P$171+Input!$P$137)*$P$7)/A29taxstdlife))</f>
        <v>0</v>
      </c>
      <c r="BD855" s="164">
        <f>IF(A29taxstdlife="n/a","n/a",IF(BD$3&gt;(A29taxstdlife+$E855),((Input!$P$171+Input!$P$137)*$P$7)-SUM($P855:BC855),((Input!$P$171+Input!$P$137)*$P$7)/A29taxstdlife))</f>
        <v>0</v>
      </c>
      <c r="BE855" s="164">
        <f>IF(A29taxstdlife="n/a","n/a",IF(BE$3&gt;(A29taxstdlife+$E855),((Input!$P$171+Input!$P$137)*$P$7)-SUM($P855:BD855),((Input!$P$171+Input!$P$137)*$P$7)/A29taxstdlife))</f>
        <v>0</v>
      </c>
      <c r="BF855" s="164">
        <f>IF(A29taxstdlife="n/a","n/a",IF(BF$3&gt;(A29taxstdlife+$E855),((Input!$P$171+Input!$P$137)*$P$7)-SUM($P855:BE855),((Input!$P$171+Input!$P$137)*$P$7)/A29taxstdlife))</f>
        <v>0</v>
      </c>
      <c r="BG855" s="164">
        <f>IF(A29taxstdlife="n/a","n/a",IF(BG$3&gt;(A29taxstdlife+$E855),((Input!$P$171+Input!$P$137)*$P$7)-SUM($P855:BF855),((Input!$P$171+Input!$P$137)*$P$7)/A29taxstdlife))</f>
        <v>0</v>
      </c>
      <c r="BH855" s="164">
        <f>IF(A29taxstdlife="n/a","n/a",IF(BH$3&gt;(A29taxstdlife+$E855),((Input!$P$171+Input!$P$137)*$P$7)-SUM($P855:BG855),((Input!$P$171+Input!$P$137)*$P$7)/A29taxstdlife))</f>
        <v>0</v>
      </c>
      <c r="BI855" s="164">
        <f>IF(A29taxstdlife="n/a","n/a",IF(BI$3&gt;(A29taxstdlife+$E855),((Input!$P$171+Input!$P$137)*$P$7)-SUM($P855:BH855),((Input!$P$171+Input!$P$137)*$P$7)/A29taxstdlife))</f>
        <v>0</v>
      </c>
      <c r="BJ855" s="18"/>
      <c r="BK855" s="18"/>
      <c r="BL855"/>
      <c r="BM855"/>
      <c r="BN855"/>
      <c r="BO855"/>
      <c r="BP855"/>
      <c r="BQ855"/>
      <c r="BR855"/>
      <c r="BS855"/>
      <c r="BT855"/>
      <c r="BU855"/>
      <c r="BV855"/>
      <c r="BW855"/>
      <c r="BX855"/>
      <c r="BY855"/>
      <c r="BZ855"/>
      <c r="CA855"/>
      <c r="CB855"/>
      <c r="CC855"/>
      <c r="CD855"/>
      <c r="CE855"/>
      <c r="CF855"/>
      <c r="CG855"/>
      <c r="CH855"/>
      <c r="CI855"/>
      <c r="CJ855"/>
      <c r="CK855"/>
      <c r="CL855"/>
      <c r="CM855"/>
      <c r="CN855"/>
      <c r="CO855"/>
      <c r="CP855"/>
      <c r="CQ855"/>
      <c r="CR855"/>
      <c r="CS855"/>
      <c r="CT855"/>
      <c r="CU855"/>
      <c r="CV855"/>
      <c r="CW855"/>
      <c r="CX855"/>
      <c r="CY855"/>
      <c r="CZ855"/>
      <c r="DA855"/>
      <c r="DB855"/>
      <c r="DC855"/>
      <c r="DD855"/>
      <c r="DE855"/>
      <c r="DF855"/>
      <c r="DG855"/>
      <c r="DH855"/>
      <c r="DI855"/>
      <c r="DJ855"/>
      <c r="DK855"/>
      <c r="DL855"/>
      <c r="DM855"/>
      <c r="DN855"/>
      <c r="DO855"/>
      <c r="DP855"/>
      <c r="DQ855"/>
      <c r="DR855"/>
      <c r="DS855"/>
      <c r="DT855"/>
      <c r="DU855"/>
      <c r="DV855"/>
      <c r="DW855"/>
      <c r="DX855"/>
      <c r="DY855"/>
      <c r="DZ855"/>
      <c r="EA855"/>
      <c r="EB855"/>
      <c r="EC855"/>
      <c r="ED855"/>
      <c r="EE855"/>
      <c r="EF855"/>
      <c r="EG855"/>
      <c r="EH855"/>
      <c r="EI855"/>
      <c r="EJ855"/>
      <c r="EK855"/>
      <c r="EL855"/>
      <c r="EM855"/>
      <c r="EN855"/>
      <c r="EO855"/>
      <c r="EP855"/>
      <c r="EQ855"/>
      <c r="ER855"/>
      <c r="ES855"/>
      <c r="ET855"/>
      <c r="EU855"/>
      <c r="EV855"/>
      <c r="EW855"/>
      <c r="EX855"/>
      <c r="EY855"/>
      <c r="EZ855"/>
      <c r="FA855"/>
      <c r="FB855"/>
      <c r="FC855"/>
      <c r="FD855"/>
      <c r="FE855"/>
      <c r="FF855"/>
      <c r="FG855"/>
      <c r="FH855"/>
      <c r="FI855"/>
      <c r="FJ855"/>
      <c r="FK855"/>
      <c r="FL855"/>
      <c r="FM855"/>
      <c r="FN855"/>
      <c r="FO855"/>
      <c r="FP855"/>
      <c r="FQ855"/>
      <c r="FR855"/>
      <c r="FS855"/>
      <c r="FT855"/>
      <c r="FU855"/>
      <c r="FV855"/>
      <c r="FW855"/>
      <c r="FX855"/>
      <c r="FY855"/>
      <c r="FZ855"/>
      <c r="GA855"/>
      <c r="GB855"/>
      <c r="GC855"/>
      <c r="GD855"/>
      <c r="GE855"/>
      <c r="GF855"/>
      <c r="GG855"/>
      <c r="GH855"/>
      <c r="GI855"/>
      <c r="GJ855"/>
      <c r="GK855"/>
      <c r="GL855"/>
      <c r="GM855"/>
      <c r="GN855"/>
      <c r="GO855"/>
      <c r="GP855"/>
      <c r="GQ855"/>
      <c r="GR855"/>
      <c r="GS855"/>
      <c r="GT855"/>
      <c r="GU855"/>
      <c r="GV855"/>
      <c r="GW855"/>
      <c r="GX855"/>
      <c r="GY855"/>
      <c r="GZ855"/>
      <c r="HA855"/>
      <c r="HB855"/>
      <c r="HC855"/>
      <c r="HD855"/>
      <c r="HE855"/>
      <c r="HF855"/>
      <c r="HG855"/>
      <c r="HH855"/>
      <c r="HI855"/>
      <c r="HJ855"/>
      <c r="HK855"/>
      <c r="HL855"/>
      <c r="HM855"/>
      <c r="HN855"/>
      <c r="HO855"/>
      <c r="HP855"/>
      <c r="HQ855"/>
      <c r="HR855"/>
      <c r="HS855"/>
      <c r="HT855"/>
      <c r="HU855"/>
      <c r="HV855"/>
      <c r="HW855"/>
      <c r="HX855"/>
      <c r="HY855"/>
      <c r="HZ855"/>
      <c r="IA855"/>
      <c r="IB855"/>
      <c r="IC855"/>
      <c r="ID855"/>
      <c r="IE855"/>
      <c r="IF855"/>
      <c r="IG855"/>
      <c r="IH855"/>
      <c r="II855"/>
      <c r="IJ855"/>
      <c r="IK855"/>
      <c r="IL855"/>
      <c r="IM855"/>
      <c r="IN855"/>
      <c r="IO855"/>
      <c r="IP855"/>
      <c r="IQ855"/>
      <c r="IR855"/>
      <c r="IS855"/>
      <c r="IT855"/>
      <c r="IU855"/>
      <c r="IV855"/>
    </row>
    <row r="856" spans="1:256" s="5" customFormat="1" hidden="1" outlineLevel="1" x14ac:dyDescent="0.2">
      <c r="A856" s="18"/>
      <c r="B856" s="18"/>
      <c r="C856" s="36">
        <f>Asset29</f>
        <v>0</v>
      </c>
      <c r="D856" s="18"/>
      <c r="E856" s="18"/>
      <c r="F856" s="33"/>
      <c r="G856" s="159">
        <f t="shared" ref="G856:AL856" si="162">SUM(G844:G855)</f>
        <v>0</v>
      </c>
      <c r="H856" s="159">
        <f t="shared" si="162"/>
        <v>0</v>
      </c>
      <c r="I856" s="159">
        <f t="shared" si="162"/>
        <v>0</v>
      </c>
      <c r="J856" s="159">
        <f t="shared" si="162"/>
        <v>0</v>
      </c>
      <c r="K856" s="159">
        <f t="shared" si="162"/>
        <v>0</v>
      </c>
      <c r="L856" s="159">
        <f t="shared" si="162"/>
        <v>0</v>
      </c>
      <c r="M856" s="159">
        <f t="shared" si="162"/>
        <v>0</v>
      </c>
      <c r="N856" s="159">
        <f t="shared" si="162"/>
        <v>0</v>
      </c>
      <c r="O856" s="159">
        <f t="shared" si="162"/>
        <v>0</v>
      </c>
      <c r="P856" s="159">
        <f t="shared" si="162"/>
        <v>0</v>
      </c>
      <c r="Q856" s="159">
        <f t="shared" si="162"/>
        <v>0</v>
      </c>
      <c r="R856" s="159">
        <f t="shared" si="162"/>
        <v>0</v>
      </c>
      <c r="S856" s="159">
        <f t="shared" si="162"/>
        <v>0</v>
      </c>
      <c r="T856" s="159">
        <f t="shared" si="162"/>
        <v>0</v>
      </c>
      <c r="U856" s="159">
        <f t="shared" si="162"/>
        <v>0</v>
      </c>
      <c r="V856" s="159">
        <f t="shared" si="162"/>
        <v>0</v>
      </c>
      <c r="W856" s="159">
        <f t="shared" si="162"/>
        <v>0</v>
      </c>
      <c r="X856" s="159">
        <f t="shared" si="162"/>
        <v>0</v>
      </c>
      <c r="Y856" s="159">
        <f t="shared" si="162"/>
        <v>0</v>
      </c>
      <c r="Z856" s="159">
        <f t="shared" si="162"/>
        <v>0</v>
      </c>
      <c r="AA856" s="159">
        <f t="shared" si="162"/>
        <v>0</v>
      </c>
      <c r="AB856" s="159">
        <f t="shared" si="162"/>
        <v>0</v>
      </c>
      <c r="AC856" s="159">
        <f t="shared" si="162"/>
        <v>0</v>
      </c>
      <c r="AD856" s="159">
        <f t="shared" si="162"/>
        <v>0</v>
      </c>
      <c r="AE856" s="159">
        <f t="shared" si="162"/>
        <v>0</v>
      </c>
      <c r="AF856" s="159">
        <f t="shared" si="162"/>
        <v>0</v>
      </c>
      <c r="AG856" s="159">
        <f t="shared" si="162"/>
        <v>0</v>
      </c>
      <c r="AH856" s="159">
        <f t="shared" si="162"/>
        <v>0</v>
      </c>
      <c r="AI856" s="159">
        <f t="shared" si="162"/>
        <v>0</v>
      </c>
      <c r="AJ856" s="159">
        <f t="shared" si="162"/>
        <v>0</v>
      </c>
      <c r="AK856" s="159">
        <f t="shared" si="162"/>
        <v>0</v>
      </c>
      <c r="AL856" s="159">
        <f t="shared" si="162"/>
        <v>0</v>
      </c>
      <c r="AM856" s="159">
        <f t="shared" ref="AM856:BI856" si="163">SUM(AM844:AM855)</f>
        <v>0</v>
      </c>
      <c r="AN856" s="159">
        <f t="shared" si="163"/>
        <v>0</v>
      </c>
      <c r="AO856" s="159">
        <f t="shared" si="163"/>
        <v>0</v>
      </c>
      <c r="AP856" s="159">
        <f t="shared" si="163"/>
        <v>0</v>
      </c>
      <c r="AQ856" s="159">
        <f t="shared" si="163"/>
        <v>0</v>
      </c>
      <c r="AR856" s="159">
        <f t="shared" si="163"/>
        <v>0</v>
      </c>
      <c r="AS856" s="159">
        <f t="shared" si="163"/>
        <v>0</v>
      </c>
      <c r="AT856" s="159">
        <f t="shared" si="163"/>
        <v>0</v>
      </c>
      <c r="AU856" s="159">
        <f t="shared" si="163"/>
        <v>0</v>
      </c>
      <c r="AV856" s="159">
        <f t="shared" si="163"/>
        <v>0</v>
      </c>
      <c r="AW856" s="159">
        <f t="shared" si="163"/>
        <v>0</v>
      </c>
      <c r="AX856" s="159">
        <f t="shared" si="163"/>
        <v>0</v>
      </c>
      <c r="AY856" s="159">
        <f t="shared" si="163"/>
        <v>0</v>
      </c>
      <c r="AZ856" s="159">
        <f t="shared" si="163"/>
        <v>0</v>
      </c>
      <c r="BA856" s="159">
        <f t="shared" si="163"/>
        <v>0</v>
      </c>
      <c r="BB856" s="159">
        <f t="shared" si="163"/>
        <v>0</v>
      </c>
      <c r="BC856" s="159">
        <f t="shared" si="163"/>
        <v>0</v>
      </c>
      <c r="BD856" s="159">
        <f t="shared" si="163"/>
        <v>0</v>
      </c>
      <c r="BE856" s="159">
        <f t="shared" si="163"/>
        <v>0</v>
      </c>
      <c r="BF856" s="159">
        <f t="shared" si="163"/>
        <v>0</v>
      </c>
      <c r="BG856" s="159">
        <f t="shared" si="163"/>
        <v>0</v>
      </c>
      <c r="BH856" s="159">
        <f t="shared" si="163"/>
        <v>0</v>
      </c>
      <c r="BI856" s="159">
        <f t="shared" si="163"/>
        <v>0</v>
      </c>
      <c r="BJ856" s="18"/>
      <c r="BK856" s="18"/>
      <c r="BL856"/>
      <c r="BM856"/>
      <c r="BN856"/>
      <c r="BO856"/>
      <c r="BP856"/>
      <c r="BQ856"/>
      <c r="BR856"/>
      <c r="BS856"/>
      <c r="BT856"/>
      <c r="BU856"/>
      <c r="BV856"/>
      <c r="BW856"/>
      <c r="BX856"/>
      <c r="BY856"/>
      <c r="BZ856"/>
      <c r="CA856"/>
      <c r="CB856"/>
      <c r="CC856"/>
      <c r="CD856"/>
      <c r="CE856"/>
      <c r="CF856"/>
      <c r="CG856"/>
      <c r="CH856"/>
      <c r="CI856"/>
      <c r="CJ856"/>
      <c r="CK856"/>
      <c r="CL856"/>
      <c r="CM856"/>
      <c r="CN856"/>
      <c r="CO856"/>
      <c r="CP856"/>
      <c r="CQ856"/>
      <c r="CR856"/>
      <c r="CS856"/>
      <c r="CT856"/>
      <c r="CU856"/>
      <c r="CV856"/>
      <c r="CW856"/>
      <c r="CX856"/>
      <c r="CY856"/>
      <c r="CZ856"/>
      <c r="DA856"/>
      <c r="DB856"/>
      <c r="DC856"/>
      <c r="DD856"/>
      <c r="DE856"/>
      <c r="DF856"/>
      <c r="DG856"/>
      <c r="DH856"/>
      <c r="DI856"/>
      <c r="DJ856"/>
      <c r="DK856"/>
      <c r="DL856"/>
      <c r="DM856"/>
      <c r="DN856"/>
      <c r="DO856"/>
      <c r="DP856"/>
      <c r="DQ856"/>
      <c r="DR856"/>
      <c r="DS856"/>
      <c r="DT856"/>
      <c r="DU856"/>
      <c r="DV856"/>
      <c r="DW856"/>
      <c r="DX856"/>
      <c r="DY856"/>
      <c r="DZ856"/>
      <c r="EA856"/>
      <c r="EB856"/>
      <c r="EC856"/>
      <c r="ED856"/>
      <c r="EE856"/>
      <c r="EF856"/>
      <c r="EG856"/>
      <c r="EH856"/>
      <c r="EI856"/>
      <c r="EJ856"/>
      <c r="EK856"/>
      <c r="EL856"/>
      <c r="EM856"/>
      <c r="EN856"/>
      <c r="EO856"/>
      <c r="EP856"/>
      <c r="EQ856"/>
      <c r="ER856"/>
      <c r="ES856"/>
      <c r="ET856"/>
      <c r="EU856"/>
      <c r="EV856"/>
      <c r="EW856"/>
      <c r="EX856"/>
      <c r="EY856"/>
      <c r="EZ856"/>
      <c r="FA856"/>
      <c r="FB856"/>
      <c r="FC856"/>
      <c r="FD856"/>
      <c r="FE856"/>
      <c r="FF856"/>
      <c r="FG856"/>
      <c r="FH856"/>
      <c r="FI856"/>
      <c r="FJ856"/>
      <c r="FK856"/>
      <c r="FL856"/>
      <c r="FM856"/>
      <c r="FN856"/>
      <c r="FO856"/>
      <c r="FP856"/>
      <c r="FQ856"/>
      <c r="FR856"/>
      <c r="FS856"/>
      <c r="FT856"/>
      <c r="FU856"/>
      <c r="FV856"/>
      <c r="FW856"/>
      <c r="FX856"/>
      <c r="FY856"/>
      <c r="FZ856"/>
      <c r="GA856"/>
      <c r="GB856"/>
      <c r="GC856"/>
      <c r="GD856"/>
      <c r="GE856"/>
      <c r="GF856"/>
      <c r="GG856"/>
      <c r="GH856"/>
      <c r="GI856"/>
      <c r="GJ856"/>
      <c r="GK856"/>
      <c r="GL856"/>
      <c r="GM856"/>
      <c r="GN856"/>
      <c r="GO856"/>
      <c r="GP856"/>
      <c r="GQ856"/>
      <c r="GR856"/>
      <c r="GS856"/>
      <c r="GT856"/>
      <c r="GU856"/>
      <c r="GV856"/>
      <c r="GW856"/>
      <c r="GX856"/>
      <c r="GY856"/>
      <c r="GZ856"/>
      <c r="HA856"/>
      <c r="HB856"/>
      <c r="HC856"/>
      <c r="HD856"/>
      <c r="HE856"/>
      <c r="HF856"/>
      <c r="HG856"/>
      <c r="HH856"/>
      <c r="HI856"/>
      <c r="HJ856"/>
      <c r="HK856"/>
      <c r="HL856"/>
      <c r="HM856"/>
      <c r="HN856"/>
      <c r="HO856"/>
      <c r="HP856"/>
      <c r="HQ856"/>
      <c r="HR856"/>
      <c r="HS856"/>
      <c r="HT856"/>
      <c r="HU856"/>
      <c r="HV856"/>
      <c r="HW856"/>
      <c r="HX856"/>
      <c r="HY856"/>
      <c r="HZ856"/>
      <c r="IA856"/>
      <c r="IB856"/>
      <c r="IC856"/>
      <c r="ID856"/>
      <c r="IE856"/>
      <c r="IF856"/>
      <c r="IG856"/>
      <c r="IH856"/>
      <c r="II856"/>
      <c r="IJ856"/>
      <c r="IK856"/>
      <c r="IL856"/>
      <c r="IM856"/>
      <c r="IN856"/>
      <c r="IO856"/>
      <c r="IP856"/>
      <c r="IQ856"/>
      <c r="IR856"/>
      <c r="IS856"/>
      <c r="IT856"/>
      <c r="IU856"/>
      <c r="IV856"/>
    </row>
    <row r="857" spans="1:256" s="5" customFormat="1" hidden="1" outlineLevel="2" x14ac:dyDescent="0.2">
      <c r="A857" s="18"/>
      <c r="B857" s="127">
        <f>C869</f>
        <v>0</v>
      </c>
      <c r="C857" s="44"/>
      <c r="D857" s="45" t="s">
        <v>72</v>
      </c>
      <c r="E857" s="44"/>
      <c r="F857" s="46"/>
      <c r="G857" s="163">
        <f>IF(G$3&gt;A30taxremlife,A30taxvalue-SUM($F857:F857),IF(A30taxremlife="N/A","n/a",A30taxvalue/A30taxremlife))</f>
        <v>0</v>
      </c>
      <c r="H857" s="163">
        <f>IF(H$3&gt;A30taxremlife,A30taxvalue-SUM($F857:G857),IF(A30taxremlife="N/A","n/a",A30taxvalue/A30taxremlife))</f>
        <v>0</v>
      </c>
      <c r="I857" s="163">
        <f>IF(I$3&gt;A30taxremlife,A30taxvalue-SUM($F857:H857),IF(A30taxremlife="N/A","n/a",A30taxvalue/A30taxremlife))</f>
        <v>0</v>
      </c>
      <c r="J857" s="163">
        <f>IF(J$3&gt;A30taxremlife,A30taxvalue-SUM($F857:I857),IF(A30taxremlife="N/A","n/a",A30taxvalue/A30taxremlife))</f>
        <v>0</v>
      </c>
      <c r="K857" s="163">
        <f>IF(K$3&gt;A30taxremlife,A30taxvalue-SUM($F857:J857),IF(A30taxremlife="N/A","n/a",A30taxvalue/A30taxremlife))</f>
        <v>0</v>
      </c>
      <c r="L857" s="163">
        <f>IF(L$3&gt;A30taxremlife,A30taxvalue-SUM($F857:K857),IF(A30taxremlife="N/A","n/a",A30taxvalue/A30taxremlife))</f>
        <v>0</v>
      </c>
      <c r="M857" s="163">
        <f>IF(M$3&gt;A30taxremlife,A30taxvalue-SUM($F857:L857),IF(A30taxremlife="N/A","n/a",A30taxvalue/A30taxremlife))</f>
        <v>0</v>
      </c>
      <c r="N857" s="163">
        <f>IF(N$3&gt;A30taxremlife,A30taxvalue-SUM($F857:M857),IF(A30taxremlife="N/A","n/a",A30taxvalue/A30taxremlife))</f>
        <v>0</v>
      </c>
      <c r="O857" s="163">
        <f>IF(O$3&gt;A30taxremlife,A30taxvalue-SUM($F857:N857),IF(A30taxremlife="N/A","n/a",A30taxvalue/A30taxremlife))</f>
        <v>0</v>
      </c>
      <c r="P857" s="163">
        <f>IF(P$3&gt;A30taxremlife,A30taxvalue-SUM($F857:O857),IF(A30taxremlife="N/A","n/a",A30taxvalue/A30taxremlife))</f>
        <v>0</v>
      </c>
      <c r="Q857" s="163">
        <f>IF(Q$3&gt;A30taxremlife,A30taxvalue-SUM($F857:P857),IF(A30taxremlife="N/A","n/a",A30taxvalue/A30taxremlife))</f>
        <v>0</v>
      </c>
      <c r="R857" s="163">
        <f>IF(R$3&gt;A30taxremlife,A30taxvalue-SUM($F857:Q857),IF(A30taxremlife="N/A","n/a",A30taxvalue/A30taxremlife))</f>
        <v>0</v>
      </c>
      <c r="S857" s="163">
        <f>IF(S$3&gt;A30taxremlife,A30taxvalue-SUM($F857:R857),IF(A30taxremlife="N/A","n/a",A30taxvalue/A30taxremlife))</f>
        <v>0</v>
      </c>
      <c r="T857" s="163">
        <f>IF(T$3&gt;A30taxremlife,A30taxvalue-SUM($F857:S857),IF(A30taxremlife="N/A","n/a",A30taxvalue/A30taxremlife))</f>
        <v>0</v>
      </c>
      <c r="U857" s="163">
        <f>IF(U$3&gt;A30taxremlife,A30taxvalue-SUM($F857:T857),IF(A30taxremlife="N/A","n/a",A30taxvalue/A30taxremlife))</f>
        <v>0</v>
      </c>
      <c r="V857" s="163">
        <f>IF(V$3&gt;A30taxremlife,A30taxvalue-SUM($F857:U857),IF(A30taxremlife="N/A","n/a",A30taxvalue/A30taxremlife))</f>
        <v>0</v>
      </c>
      <c r="W857" s="163">
        <f>IF(W$3&gt;A30taxremlife,A30taxvalue-SUM($F857:V857),IF(A30taxremlife="N/A","n/a",A30taxvalue/A30taxremlife))</f>
        <v>0</v>
      </c>
      <c r="X857" s="163">
        <f>IF(X$3&gt;A30taxremlife,A30taxvalue-SUM($F857:W857),IF(A30taxremlife="N/A","n/a",A30taxvalue/A30taxremlife))</f>
        <v>0</v>
      </c>
      <c r="Y857" s="163">
        <f>IF(Y$3&gt;A30taxremlife,A30taxvalue-SUM($F857:X857),IF(A30taxremlife="N/A","n/a",A30taxvalue/A30taxremlife))</f>
        <v>0</v>
      </c>
      <c r="Z857" s="163">
        <f>IF(Z$3&gt;A30taxremlife,A30taxvalue-SUM($F857:Y857),IF(A30taxremlife="N/A","n/a",A30taxvalue/A30taxremlife))</f>
        <v>0</v>
      </c>
      <c r="AA857" s="163">
        <f>IF(AA$3&gt;A30taxremlife,A30taxvalue-SUM($F857:Z857),IF(A30taxremlife="N/A","n/a",A30taxvalue/A30taxremlife))</f>
        <v>0</v>
      </c>
      <c r="AB857" s="163">
        <f>IF(AB$3&gt;A30taxremlife,A30taxvalue-SUM($F857:AA857),IF(A30taxremlife="N/A","n/a",A30taxvalue/A30taxremlife))</f>
        <v>0</v>
      </c>
      <c r="AC857" s="163">
        <f>IF(AC$3&gt;A30taxremlife,A30taxvalue-SUM($F857:AB857),IF(A30taxremlife="N/A","n/a",A30taxvalue/A30taxremlife))</f>
        <v>0</v>
      </c>
      <c r="AD857" s="163">
        <f>IF(AD$3&gt;A30taxremlife,A30taxvalue-SUM($F857:AC857),IF(A30taxremlife="N/A","n/a",A30taxvalue/A30taxremlife))</f>
        <v>0</v>
      </c>
      <c r="AE857" s="163">
        <f>IF(AE$3&gt;A30taxremlife,A30taxvalue-SUM($F857:AD857),IF(A30taxremlife="N/A","n/a",A30taxvalue/A30taxremlife))</f>
        <v>0</v>
      </c>
      <c r="AF857" s="163">
        <f>IF(AF$3&gt;A30taxremlife,A30taxvalue-SUM($F857:AE857),IF(A30taxremlife="N/A","n/a",A30taxvalue/A30taxremlife))</f>
        <v>0</v>
      </c>
      <c r="AG857" s="163">
        <f>IF(AG$3&gt;A30taxremlife,A30taxvalue-SUM($F857:AF857),IF(A30taxremlife="N/A","n/a",A30taxvalue/A30taxremlife))</f>
        <v>0</v>
      </c>
      <c r="AH857" s="163">
        <f>IF(AH$3&gt;A30taxremlife,A30taxvalue-SUM($F857:AG857),IF(A30taxremlife="N/A","n/a",A30taxvalue/A30taxremlife))</f>
        <v>0</v>
      </c>
      <c r="AI857" s="163">
        <f>IF(AI$3&gt;A30taxremlife,A30taxvalue-SUM($F857:AH857),IF(A30taxremlife="N/A","n/a",A30taxvalue/A30taxremlife))</f>
        <v>0</v>
      </c>
      <c r="AJ857" s="163">
        <f>IF(AJ$3&gt;A30taxremlife,A30taxvalue-SUM($F857:AI857),IF(A30taxremlife="N/A","n/a",A30taxvalue/A30taxremlife))</f>
        <v>0</v>
      </c>
      <c r="AK857" s="163">
        <f>IF(AK$3&gt;A30taxremlife,A30taxvalue-SUM($F857:AJ857),IF(A30taxremlife="N/A","n/a",A30taxvalue/A30taxremlife))</f>
        <v>0</v>
      </c>
      <c r="AL857" s="163">
        <f>IF(AL$3&gt;A30taxremlife,A30taxvalue-SUM($F857:AK857),IF(A30taxremlife="N/A","n/a",A30taxvalue/A30taxremlife))</f>
        <v>0</v>
      </c>
      <c r="AM857" s="163">
        <f>IF(AM$3&gt;A30taxremlife,A30taxvalue-SUM($F857:AL857),IF(A30taxremlife="N/A","n/a",A30taxvalue/A30taxremlife))</f>
        <v>0</v>
      </c>
      <c r="AN857" s="163">
        <f>IF(AN$3&gt;A30taxremlife,A30taxvalue-SUM($F857:AM857),IF(A30taxremlife="N/A","n/a",A30taxvalue/A30taxremlife))</f>
        <v>0</v>
      </c>
      <c r="AO857" s="163">
        <f>IF(AO$3&gt;A30taxremlife,A30taxvalue-SUM($F857:AN857),IF(A30taxremlife="N/A","n/a",A30taxvalue/A30taxremlife))</f>
        <v>0</v>
      </c>
      <c r="AP857" s="163">
        <f>IF(AP$3&gt;A30taxremlife,A30taxvalue-SUM($F857:AO857),IF(A30taxremlife="N/A","n/a",A30taxvalue/A30taxremlife))</f>
        <v>0</v>
      </c>
      <c r="AQ857" s="163">
        <f>IF(AQ$3&gt;A30taxremlife,A30taxvalue-SUM($F857:AP857),IF(A30taxremlife="N/A","n/a",A30taxvalue/A30taxremlife))</f>
        <v>0</v>
      </c>
      <c r="AR857" s="163">
        <f>IF(AR$3&gt;A30taxremlife,A30taxvalue-SUM($F857:AQ857),IF(A30taxremlife="N/A","n/a",A30taxvalue/A30taxremlife))</f>
        <v>0</v>
      </c>
      <c r="AS857" s="163">
        <f>IF(AS$3&gt;A30taxremlife,A30taxvalue-SUM($F857:AR857),IF(A30taxremlife="N/A","n/a",A30taxvalue/A30taxremlife))</f>
        <v>0</v>
      </c>
      <c r="AT857" s="163">
        <f>IF(AT$3&gt;A30taxremlife,A30taxvalue-SUM($F857:AS857),IF(A30taxremlife="N/A","n/a",A30taxvalue/A30taxremlife))</f>
        <v>0</v>
      </c>
      <c r="AU857" s="163">
        <f>IF(AU$3&gt;A30taxremlife,A30taxvalue-SUM($F857:AT857),IF(A30taxremlife="N/A","n/a",A30taxvalue/A30taxremlife))</f>
        <v>0</v>
      </c>
      <c r="AV857" s="163">
        <f>IF(AV$3&gt;A30taxremlife,A30taxvalue-SUM($F857:AU857),IF(A30taxremlife="N/A","n/a",A30taxvalue/A30taxremlife))</f>
        <v>0</v>
      </c>
      <c r="AW857" s="163">
        <f>IF(AW$3&gt;A30taxremlife,A30taxvalue-SUM($F857:AV857),IF(A30taxremlife="N/A","n/a",A30taxvalue/A30taxremlife))</f>
        <v>0</v>
      </c>
      <c r="AX857" s="163">
        <f>IF(AX$3&gt;A30taxremlife,A30taxvalue-SUM($F857:AW857),IF(A30taxremlife="N/A","n/a",A30taxvalue/A30taxremlife))</f>
        <v>0</v>
      </c>
      <c r="AY857" s="163">
        <f>IF(AY$3&gt;A30taxremlife,A30taxvalue-SUM($F857:AX857),IF(A30taxremlife="N/A","n/a",A30taxvalue/A30taxremlife))</f>
        <v>0</v>
      </c>
      <c r="AZ857" s="163">
        <f>IF(AZ$3&gt;A30taxremlife,A30taxvalue-SUM($F857:AY857),IF(A30taxremlife="N/A","n/a",A30taxvalue/A30taxremlife))</f>
        <v>0</v>
      </c>
      <c r="BA857" s="163">
        <f>IF(BA$3&gt;A30taxremlife,A30taxvalue-SUM($F857:AZ857),IF(A30taxremlife="N/A","n/a",A30taxvalue/A30taxremlife))</f>
        <v>0</v>
      </c>
      <c r="BB857" s="163">
        <f>IF(BB$3&gt;A30taxremlife,A30taxvalue-SUM($F857:BA857),IF(A30taxremlife="N/A","n/a",A30taxvalue/A30taxremlife))</f>
        <v>0</v>
      </c>
      <c r="BC857" s="163">
        <f>IF(BC$3&gt;A30taxremlife,A30taxvalue-SUM($F857:BB857),IF(A30taxremlife="N/A","n/a",A30taxvalue/A30taxremlife))</f>
        <v>0</v>
      </c>
      <c r="BD857" s="163">
        <f>IF(BD$3&gt;A30taxremlife,A30taxvalue-SUM($F857:BC857),IF(A30taxremlife="N/A","n/a",A30taxvalue/A30taxremlife))</f>
        <v>0</v>
      </c>
      <c r="BE857" s="163">
        <f>IF(BE$3&gt;A30taxremlife,A30taxvalue-SUM($F857:BD857),IF(A30taxremlife="N/A","n/a",A30taxvalue/A30taxremlife))</f>
        <v>0</v>
      </c>
      <c r="BF857" s="163">
        <f>IF(BF$3&gt;A30taxremlife,A30taxvalue-SUM($F857:BE857),IF(A30taxremlife="N/A","n/a",A30taxvalue/A30taxremlife))</f>
        <v>0</v>
      </c>
      <c r="BG857" s="163">
        <f>IF(BG$3&gt;A30taxremlife,A30taxvalue-SUM($F857:BF857),IF(A30taxremlife="N/A","n/a",A30taxvalue/A30taxremlife))</f>
        <v>0</v>
      </c>
      <c r="BH857" s="163">
        <f>IF(BH$3&gt;A30taxremlife,A30taxvalue-SUM($F857:BG857),IF(A30taxremlife="N/A","n/a",A30taxvalue/A30taxremlife))</f>
        <v>0</v>
      </c>
      <c r="BI857" s="163">
        <f>IF(BI$3&gt;A30taxremlife,A30taxvalue-SUM($F857:BH857),IF(A30taxremlife="N/A","n/a",A30taxvalue/A30taxremlife))</f>
        <v>0</v>
      </c>
      <c r="BJ857" s="18"/>
      <c r="BK857" s="18"/>
      <c r="BL857"/>
      <c r="BM857"/>
      <c r="BN857"/>
      <c r="BO857"/>
      <c r="BP857"/>
      <c r="BQ857"/>
      <c r="BR857"/>
      <c r="BS857"/>
      <c r="BT857"/>
      <c r="BU857"/>
      <c r="BV857"/>
      <c r="BW857"/>
      <c r="BX857"/>
      <c r="BY857"/>
      <c r="BZ857"/>
      <c r="CA857"/>
      <c r="CB857"/>
      <c r="CC857"/>
      <c r="CD857"/>
      <c r="CE857"/>
      <c r="CF857"/>
      <c r="CG857"/>
      <c r="CH857"/>
      <c r="CI857"/>
      <c r="CJ857"/>
      <c r="CK857"/>
      <c r="CL857"/>
      <c r="CM857"/>
      <c r="CN857"/>
      <c r="CO857"/>
      <c r="CP857"/>
      <c r="CQ857"/>
      <c r="CR857"/>
      <c r="CS857"/>
      <c r="CT857"/>
      <c r="CU857"/>
      <c r="CV857"/>
      <c r="CW857"/>
      <c r="CX857"/>
      <c r="CY857"/>
      <c r="CZ857"/>
      <c r="DA857"/>
      <c r="DB857"/>
      <c r="DC857"/>
      <c r="DD857"/>
      <c r="DE857"/>
      <c r="DF857"/>
      <c r="DG857"/>
      <c r="DH857"/>
      <c r="DI857"/>
      <c r="DJ857"/>
      <c r="DK857"/>
      <c r="DL857"/>
      <c r="DM857"/>
      <c r="DN857"/>
      <c r="DO857"/>
      <c r="DP857"/>
      <c r="DQ857"/>
      <c r="DR857"/>
      <c r="DS857"/>
      <c r="DT857"/>
      <c r="DU857"/>
      <c r="DV857"/>
      <c r="DW857"/>
      <c r="DX857"/>
      <c r="DY857"/>
      <c r="DZ857"/>
      <c r="EA857"/>
      <c r="EB857"/>
      <c r="EC857"/>
      <c r="ED857"/>
      <c r="EE857"/>
      <c r="EF857"/>
      <c r="EG857"/>
      <c r="EH857"/>
      <c r="EI857"/>
      <c r="EJ857"/>
      <c r="EK857"/>
      <c r="EL857"/>
      <c r="EM857"/>
      <c r="EN857"/>
      <c r="EO857"/>
      <c r="EP857"/>
      <c r="EQ857"/>
      <c r="ER857"/>
      <c r="ES857"/>
      <c r="ET857"/>
      <c r="EU857"/>
      <c r="EV857"/>
      <c r="EW857"/>
      <c r="EX857"/>
      <c r="EY857"/>
      <c r="EZ857"/>
      <c r="FA857"/>
      <c r="FB857"/>
      <c r="FC857"/>
      <c r="FD857"/>
      <c r="FE857"/>
      <c r="FF857"/>
      <c r="FG857"/>
      <c r="FH857"/>
      <c r="FI857"/>
      <c r="FJ857"/>
      <c r="FK857"/>
      <c r="FL857"/>
      <c r="FM857"/>
      <c r="FN857"/>
      <c r="FO857"/>
      <c r="FP857"/>
      <c r="FQ857"/>
      <c r="FR857"/>
      <c r="FS857"/>
      <c r="FT857"/>
      <c r="FU857"/>
      <c r="FV857"/>
      <c r="FW857"/>
      <c r="FX857"/>
      <c r="FY857"/>
      <c r="FZ857"/>
      <c r="GA857"/>
      <c r="GB857"/>
      <c r="GC857"/>
      <c r="GD857"/>
      <c r="GE857"/>
      <c r="GF857"/>
      <c r="GG857"/>
      <c r="GH857"/>
      <c r="GI857"/>
      <c r="GJ857"/>
      <c r="GK857"/>
      <c r="GL857"/>
      <c r="GM857"/>
      <c r="GN857"/>
      <c r="GO857"/>
      <c r="GP857"/>
      <c r="GQ857"/>
      <c r="GR857"/>
      <c r="GS857"/>
      <c r="GT857"/>
      <c r="GU857"/>
      <c r="GV857"/>
      <c r="GW857"/>
      <c r="GX857"/>
      <c r="GY857"/>
      <c r="GZ857"/>
      <c r="HA857"/>
      <c r="HB857"/>
      <c r="HC857"/>
      <c r="HD857"/>
      <c r="HE857"/>
      <c r="HF857"/>
      <c r="HG857"/>
      <c r="HH857"/>
      <c r="HI857"/>
      <c r="HJ857"/>
      <c r="HK857"/>
      <c r="HL857"/>
      <c r="HM857"/>
      <c r="HN857"/>
      <c r="HO857"/>
      <c r="HP857"/>
      <c r="HQ857"/>
      <c r="HR857"/>
      <c r="HS857"/>
      <c r="HT857"/>
      <c r="HU857"/>
      <c r="HV857"/>
      <c r="HW857"/>
      <c r="HX857"/>
      <c r="HY857"/>
      <c r="HZ857"/>
      <c r="IA857"/>
      <c r="IB857"/>
      <c r="IC857"/>
      <c r="ID857"/>
      <c r="IE857"/>
      <c r="IF857"/>
      <c r="IG857"/>
      <c r="IH857"/>
      <c r="II857"/>
      <c r="IJ857"/>
      <c r="IK857"/>
      <c r="IL857"/>
      <c r="IM857"/>
      <c r="IN857"/>
      <c r="IO857"/>
      <c r="IP857"/>
      <c r="IQ857"/>
      <c r="IR857"/>
      <c r="IS857"/>
      <c r="IT857"/>
      <c r="IU857"/>
      <c r="IV857"/>
    </row>
    <row r="858" spans="1:256" s="5" customFormat="1" hidden="1" outlineLevel="2" x14ac:dyDescent="0.2">
      <c r="A858" s="18"/>
      <c r="B858" s="18"/>
      <c r="C858" s="36"/>
      <c r="D858" s="485" t="s">
        <v>71</v>
      </c>
      <c r="E858" s="283">
        <v>0</v>
      </c>
      <c r="F858" s="38"/>
      <c r="G858" s="164"/>
      <c r="H858" s="164"/>
      <c r="I858" s="164"/>
      <c r="J858" s="164"/>
      <c r="K858" s="164"/>
      <c r="L858" s="164"/>
      <c r="M858" s="164"/>
      <c r="N858" s="164"/>
      <c r="O858" s="164"/>
      <c r="P858" s="164"/>
      <c r="Q858" s="164"/>
      <c r="R858" s="164"/>
      <c r="S858" s="164"/>
      <c r="T858" s="164"/>
      <c r="U858" s="164"/>
      <c r="V858" s="164"/>
      <c r="W858" s="164"/>
      <c r="X858" s="164"/>
      <c r="Y858" s="164"/>
      <c r="Z858" s="164"/>
      <c r="AA858" s="164"/>
      <c r="AB858" s="164"/>
      <c r="AC858" s="164"/>
      <c r="AD858" s="164"/>
      <c r="AE858" s="164"/>
      <c r="AF858" s="164"/>
      <c r="AG858" s="164"/>
      <c r="AH858" s="164"/>
      <c r="AI858" s="164"/>
      <c r="AJ858" s="164"/>
      <c r="AK858" s="164"/>
      <c r="AL858" s="164"/>
      <c r="AM858" s="164"/>
      <c r="AN858" s="164"/>
      <c r="AO858" s="164"/>
      <c r="AP858" s="164"/>
      <c r="AQ858" s="164"/>
      <c r="AR858" s="164"/>
      <c r="AS858" s="164"/>
      <c r="AT858" s="164"/>
      <c r="AU858" s="164"/>
      <c r="AV858" s="164"/>
      <c r="AW858" s="164"/>
      <c r="AX858" s="164"/>
      <c r="AY858" s="164"/>
      <c r="AZ858" s="164"/>
      <c r="BA858" s="164"/>
      <c r="BB858" s="164"/>
      <c r="BC858" s="164"/>
      <c r="BD858" s="164"/>
      <c r="BE858" s="164"/>
      <c r="BF858" s="164"/>
      <c r="BG858" s="164"/>
      <c r="BH858" s="164"/>
      <c r="BI858" s="164"/>
      <c r="BJ858" s="18"/>
      <c r="BK858" s="18"/>
      <c r="BL858"/>
      <c r="BM858"/>
      <c r="BN858"/>
      <c r="BO858"/>
      <c r="BP858"/>
      <c r="BQ858"/>
      <c r="BR858"/>
      <c r="BS858"/>
      <c r="BT858"/>
      <c r="BU858"/>
      <c r="BV858"/>
      <c r="BW858"/>
      <c r="BX858"/>
      <c r="BY858"/>
      <c r="BZ858"/>
      <c r="CA858"/>
      <c r="CB858"/>
      <c r="CC858"/>
      <c r="CD858"/>
      <c r="CE858"/>
      <c r="CF858"/>
      <c r="CG858"/>
      <c r="CH858"/>
      <c r="CI858"/>
      <c r="CJ858"/>
      <c r="CK858"/>
      <c r="CL858"/>
      <c r="CM858"/>
      <c r="CN858"/>
      <c r="CO858"/>
      <c r="CP858"/>
      <c r="CQ858"/>
      <c r="CR858"/>
      <c r="CS858"/>
      <c r="CT858"/>
      <c r="CU858"/>
      <c r="CV858"/>
      <c r="CW858"/>
      <c r="CX858"/>
      <c r="CY858"/>
      <c r="CZ858"/>
      <c r="DA858"/>
      <c r="DB858"/>
      <c r="DC858"/>
      <c r="DD858"/>
      <c r="DE858"/>
      <c r="DF858"/>
      <c r="DG858"/>
      <c r="DH858"/>
      <c r="DI858"/>
      <c r="DJ858"/>
      <c r="DK858"/>
      <c r="DL858"/>
      <c r="DM858"/>
      <c r="DN858"/>
      <c r="DO858"/>
      <c r="DP858"/>
      <c r="DQ858"/>
      <c r="DR858"/>
      <c r="DS858"/>
      <c r="DT858"/>
      <c r="DU858"/>
      <c r="DV858"/>
      <c r="DW858"/>
      <c r="DX858"/>
      <c r="DY858"/>
      <c r="DZ858"/>
      <c r="EA858"/>
      <c r="EB858"/>
      <c r="EC858"/>
      <c r="ED858"/>
      <c r="EE858"/>
      <c r="EF858"/>
      <c r="EG858"/>
      <c r="EH858"/>
      <c r="EI858"/>
      <c r="EJ858"/>
      <c r="EK858"/>
      <c r="EL858"/>
      <c r="EM858"/>
      <c r="EN858"/>
      <c r="EO858"/>
      <c r="EP858"/>
      <c r="EQ858"/>
      <c r="ER858"/>
      <c r="ES858"/>
      <c r="ET858"/>
      <c r="EU858"/>
      <c r="EV858"/>
      <c r="EW858"/>
      <c r="EX858"/>
      <c r="EY858"/>
      <c r="EZ858"/>
      <c r="FA858"/>
      <c r="FB858"/>
      <c r="FC858"/>
      <c r="FD858"/>
      <c r="FE858"/>
      <c r="FF858"/>
      <c r="FG858"/>
      <c r="FH858"/>
      <c r="FI858"/>
      <c r="FJ858"/>
      <c r="FK858"/>
      <c r="FL858"/>
      <c r="FM858"/>
      <c r="FN858"/>
      <c r="FO858"/>
      <c r="FP858"/>
      <c r="FQ858"/>
      <c r="FR858"/>
      <c r="FS858"/>
      <c r="FT858"/>
      <c r="FU858"/>
      <c r="FV858"/>
      <c r="FW858"/>
      <c r="FX858"/>
      <c r="FY858"/>
      <c r="FZ858"/>
      <c r="GA858"/>
      <c r="GB858"/>
      <c r="GC858"/>
      <c r="GD858"/>
      <c r="GE858"/>
      <c r="GF858"/>
      <c r="GG858"/>
      <c r="GH858"/>
      <c r="GI858"/>
      <c r="GJ858"/>
      <c r="GK858"/>
      <c r="GL858"/>
      <c r="GM858"/>
      <c r="GN858"/>
      <c r="GO858"/>
      <c r="GP858"/>
      <c r="GQ858"/>
      <c r="GR858"/>
      <c r="GS858"/>
      <c r="GT858"/>
      <c r="GU858"/>
      <c r="GV858"/>
      <c r="GW858"/>
      <c r="GX858"/>
      <c r="GY858"/>
      <c r="GZ858"/>
      <c r="HA858"/>
      <c r="HB858"/>
      <c r="HC858"/>
      <c r="HD858"/>
      <c r="HE858"/>
      <c r="HF858"/>
      <c r="HG858"/>
      <c r="HH858"/>
      <c r="HI858"/>
      <c r="HJ858"/>
      <c r="HK858"/>
      <c r="HL858"/>
      <c r="HM858"/>
      <c r="HN858"/>
      <c r="HO858"/>
      <c r="HP858"/>
      <c r="HQ858"/>
      <c r="HR858"/>
      <c r="HS858"/>
      <c r="HT858"/>
      <c r="HU858"/>
      <c r="HV858"/>
      <c r="HW858"/>
      <c r="HX858"/>
      <c r="HY858"/>
      <c r="HZ858"/>
      <c r="IA858"/>
      <c r="IB858"/>
      <c r="IC858"/>
      <c r="ID858"/>
      <c r="IE858"/>
      <c r="IF858"/>
      <c r="IG858"/>
      <c r="IH858"/>
      <c r="II858"/>
      <c r="IJ858"/>
      <c r="IK858"/>
      <c r="IL858"/>
      <c r="IM858"/>
      <c r="IN858"/>
      <c r="IO858"/>
      <c r="IP858"/>
      <c r="IQ858"/>
      <c r="IR858"/>
      <c r="IS858"/>
      <c r="IT858"/>
      <c r="IU858"/>
      <c r="IV858"/>
    </row>
    <row r="859" spans="1:256" s="5" customFormat="1" hidden="1" outlineLevel="2" x14ac:dyDescent="0.2">
      <c r="A859" s="18"/>
      <c r="B859" s="18"/>
      <c r="C859" s="36"/>
      <c r="D859" s="485"/>
      <c r="E859" s="283">
        <v>1</v>
      </c>
      <c r="F859" s="38"/>
      <c r="G859" s="305"/>
      <c r="H859" s="164">
        <f>IF(A30taxstdlife="n/a","n/a",IF(H$3&gt;(A30taxstdlife+$E859),((Input!$G$172+Input!$G$138)*$G$7)-SUM($G859:G859),((Input!$G$172+Input!$G$138)*$G$7)/A30taxstdlife))</f>
        <v>0</v>
      </c>
      <c r="I859" s="164">
        <f>IF(A30taxstdlife="n/a","n/a",IF(I$3&gt;(A30taxstdlife+$E859),((Input!$G$172+Input!$G$138)*$G$7)-SUM($G859:H859),((Input!$G$172+Input!$G$138)*$G$7)/A30taxstdlife))</f>
        <v>0</v>
      </c>
      <c r="J859" s="164">
        <f>IF(A30taxstdlife="n/a","n/a",IF(J$3&gt;(A30taxstdlife+$E859),((Input!$G$172+Input!$G$138)*$G$7)-SUM($G859:I859),((Input!$G$172+Input!$G$138)*$G$7)/A30taxstdlife))</f>
        <v>0</v>
      </c>
      <c r="K859" s="164">
        <f>IF(A30taxstdlife="n/a","n/a",IF(K$3&gt;(A30taxstdlife+$E859),((Input!$G$172+Input!$G$138)*$G$7)-SUM($G859:J859),((Input!$G$172+Input!$G$138)*$G$7)/A30taxstdlife))</f>
        <v>0</v>
      </c>
      <c r="L859" s="164">
        <f>IF(A30taxstdlife="n/a","n/a",IF(L$3&gt;(A30taxstdlife+$E859),((Input!$G$172+Input!$G$138)*$G$7)-SUM($G859:K859),((Input!$G$172+Input!$G$138)*$G$7)/A30taxstdlife))</f>
        <v>0</v>
      </c>
      <c r="M859" s="164">
        <f>IF(A30taxstdlife="n/a","n/a",IF(M$3&gt;(A30taxstdlife+$E859),((Input!$G$172+Input!$G$138)*$G$7)-SUM($G859:L859),((Input!$G$172+Input!$G$138)*$G$7)/A30taxstdlife))</f>
        <v>0</v>
      </c>
      <c r="N859" s="164">
        <f>IF(A30taxstdlife="n/a","n/a",IF(N$3&gt;(A30taxstdlife+$E859),((Input!$G$172+Input!$G$138)*$G$7)-SUM($G859:M859),((Input!$G$172+Input!$G$138)*$G$7)/A30taxstdlife))</f>
        <v>0</v>
      </c>
      <c r="O859" s="164">
        <f>IF(A30taxstdlife="n/a","n/a",IF(O$3&gt;(A30taxstdlife+$E859),((Input!$G$172+Input!$G$138)*$G$7)-SUM($G859:N859),((Input!$G$172+Input!$G$138)*$G$7)/A30taxstdlife))</f>
        <v>0</v>
      </c>
      <c r="P859" s="164">
        <f>IF(A30taxstdlife="n/a","n/a",IF(P$3&gt;(A30taxstdlife+$E859),((Input!$G$172+Input!$G$138)*$G$7)-SUM($G859:O859),((Input!$G$172+Input!$G$138)*$G$7)/A30taxstdlife))</f>
        <v>0</v>
      </c>
      <c r="Q859" s="164">
        <f>IF(A30taxstdlife="n/a","n/a",IF(Q$3&gt;(A30taxstdlife+$E859),((Input!$G$172+Input!$G$138)*$G$7)-SUM($G859:P859),((Input!$G$172+Input!$G$138)*$G$7)/A30taxstdlife))</f>
        <v>0</v>
      </c>
      <c r="R859" s="164">
        <f>IF(A30taxstdlife="n/a","n/a",IF(R$3&gt;(A30taxstdlife+$E859),((Input!$G$172+Input!$G$138)*$G$7)-SUM($G859:Q859),((Input!$G$172+Input!$G$138)*$G$7)/A30taxstdlife))</f>
        <v>0</v>
      </c>
      <c r="S859" s="164">
        <f>IF(A30taxstdlife="n/a","n/a",IF(S$3&gt;(A30taxstdlife+$E859),((Input!$G$172+Input!$G$138)*$G$7)-SUM($G859:R859),((Input!$G$172+Input!$G$138)*$G$7)/A30taxstdlife))</f>
        <v>0</v>
      </c>
      <c r="T859" s="164">
        <f>IF(A30taxstdlife="n/a","n/a",IF(T$3&gt;(A30taxstdlife+$E859),((Input!$G$172+Input!$G$138)*$G$7)-SUM($G859:S859),((Input!$G$172+Input!$G$138)*$G$7)/A30taxstdlife))</f>
        <v>0</v>
      </c>
      <c r="U859" s="164">
        <f>IF(A30taxstdlife="n/a","n/a",IF(U$3&gt;(A30taxstdlife+$E859),((Input!$G$172+Input!$G$138)*$G$7)-SUM($G859:T859),((Input!$G$172+Input!$G$138)*$G$7)/A30taxstdlife))</f>
        <v>0</v>
      </c>
      <c r="V859" s="164">
        <f>IF(A30taxstdlife="n/a","n/a",IF(V$3&gt;(A30taxstdlife+$E859),((Input!$G$172+Input!$G$138)*$G$7)-SUM($G859:U859),((Input!$G$172+Input!$G$138)*$G$7)/A30taxstdlife))</f>
        <v>0</v>
      </c>
      <c r="W859" s="164">
        <f>IF(A30taxstdlife="n/a","n/a",IF(W$3&gt;(A30taxstdlife+$E859),((Input!$G$172+Input!$G$138)*$G$7)-SUM($G859:V859),((Input!$G$172+Input!$G$138)*$G$7)/A30taxstdlife))</f>
        <v>0</v>
      </c>
      <c r="X859" s="164">
        <f>IF(A30taxstdlife="n/a","n/a",IF(X$3&gt;(A30taxstdlife+$E859),((Input!$G$172+Input!$G$138)*$G$7)-SUM($G859:W859),((Input!$G$172+Input!$G$138)*$G$7)/A30taxstdlife))</f>
        <v>0</v>
      </c>
      <c r="Y859" s="164">
        <f>IF(A30taxstdlife="n/a","n/a",IF(Y$3&gt;(A30taxstdlife+$E859),((Input!$G$172+Input!$G$138)*$G$7)-SUM($G859:X859),((Input!$G$172+Input!$G$138)*$G$7)/A30taxstdlife))</f>
        <v>0</v>
      </c>
      <c r="Z859" s="164">
        <f>IF(A30taxstdlife="n/a","n/a",IF(Z$3&gt;(A30taxstdlife+$E859),((Input!$G$172+Input!$G$138)*$G$7)-SUM($G859:Y859),((Input!$G$172+Input!$G$138)*$G$7)/A30taxstdlife))</f>
        <v>0</v>
      </c>
      <c r="AA859" s="164">
        <f>IF(A30taxstdlife="n/a","n/a",IF(AA$3&gt;(A30taxstdlife+$E859),((Input!$G$172+Input!$G$138)*$G$7)-SUM($G859:Z859),((Input!$G$172+Input!$G$138)*$G$7)/A30taxstdlife))</f>
        <v>0</v>
      </c>
      <c r="AB859" s="164">
        <f>IF(A30taxstdlife="n/a","n/a",IF(AB$3&gt;(A30taxstdlife+$E859),((Input!$G$172+Input!$G$138)*$G$7)-SUM($G859:AA859),((Input!$G$172+Input!$G$138)*$G$7)/A30taxstdlife))</f>
        <v>0</v>
      </c>
      <c r="AC859" s="164">
        <f>IF(A30taxstdlife="n/a","n/a",IF(AC$3&gt;(A30taxstdlife+$E859),((Input!$G$172+Input!$G$138)*$G$7)-SUM($G859:AB859),((Input!$G$172+Input!$G$138)*$G$7)/A30taxstdlife))</f>
        <v>0</v>
      </c>
      <c r="AD859" s="164">
        <f>IF(A30taxstdlife="n/a","n/a",IF(AD$3&gt;(A30taxstdlife+$E859),((Input!$G$172+Input!$G$138)*$G$7)-SUM($G859:AC859),((Input!$G$172+Input!$G$138)*$G$7)/A30taxstdlife))</f>
        <v>0</v>
      </c>
      <c r="AE859" s="164">
        <f>IF(A30taxstdlife="n/a","n/a",IF(AE$3&gt;(A30taxstdlife+$E859),((Input!$G$172+Input!$G$138)*$G$7)-SUM($G859:AD859),((Input!$G$172+Input!$G$138)*$G$7)/A30taxstdlife))</f>
        <v>0</v>
      </c>
      <c r="AF859" s="164">
        <f>IF(A30taxstdlife="n/a","n/a",IF(AF$3&gt;(A30taxstdlife+$E859),((Input!$G$172+Input!$G$138)*$G$7)-SUM($G859:AE859),((Input!$G$172+Input!$G$138)*$G$7)/A30taxstdlife))</f>
        <v>0</v>
      </c>
      <c r="AG859" s="164">
        <f>IF(A30taxstdlife="n/a","n/a",IF(AG$3&gt;(A30taxstdlife+$E859),((Input!$G$172+Input!$G$138)*$G$7)-SUM($G859:AF859),((Input!$G$172+Input!$G$138)*$G$7)/A30taxstdlife))</f>
        <v>0</v>
      </c>
      <c r="AH859" s="164">
        <f>IF(A30taxstdlife="n/a","n/a",IF(AH$3&gt;(A30taxstdlife+$E859),((Input!$G$172+Input!$G$138)*$G$7)-SUM($G859:AG859),((Input!$G$172+Input!$G$138)*$G$7)/A30taxstdlife))</f>
        <v>0</v>
      </c>
      <c r="AI859" s="164">
        <f>IF(A30taxstdlife="n/a","n/a",IF(AI$3&gt;(A30taxstdlife+$E859),((Input!$G$172+Input!$G$138)*$G$7)-SUM($G859:AH859),((Input!$G$172+Input!$G$138)*$G$7)/A30taxstdlife))</f>
        <v>0</v>
      </c>
      <c r="AJ859" s="164">
        <f>IF(A30taxstdlife="n/a","n/a",IF(AJ$3&gt;(A30taxstdlife+$E859),((Input!$G$172+Input!$G$138)*$G$7)-SUM($G859:AI859),((Input!$G$172+Input!$G$138)*$G$7)/A30taxstdlife))</f>
        <v>0</v>
      </c>
      <c r="AK859" s="164">
        <f>IF(A30taxstdlife="n/a","n/a",IF(AK$3&gt;(A30taxstdlife+$E859),((Input!$G$172+Input!$G$138)*$G$7)-SUM($G859:AJ859),((Input!$G$172+Input!$G$138)*$G$7)/A30taxstdlife))</f>
        <v>0</v>
      </c>
      <c r="AL859" s="164">
        <f>IF(A30taxstdlife="n/a","n/a",IF(AL$3&gt;(A30taxstdlife+$E859),((Input!$G$172+Input!$G$138)*$G$7)-SUM($G859:AK859),((Input!$G$172+Input!$G$138)*$G$7)/A30taxstdlife))</f>
        <v>0</v>
      </c>
      <c r="AM859" s="164">
        <f>IF(A30taxstdlife="n/a","n/a",IF(AM$3&gt;(A30taxstdlife+$E859),((Input!$G$172+Input!$G$138)*$G$7)-SUM($G859:AL859),((Input!$G$172+Input!$G$138)*$G$7)/A30taxstdlife))</f>
        <v>0</v>
      </c>
      <c r="AN859" s="164">
        <f>IF(A30taxstdlife="n/a","n/a",IF(AN$3&gt;(A30taxstdlife+$E859),((Input!$G$172+Input!$G$138)*$G$7)-SUM($G859:AM859),((Input!$G$172+Input!$G$138)*$G$7)/A30taxstdlife))</f>
        <v>0</v>
      </c>
      <c r="AO859" s="164">
        <f>IF(A30taxstdlife="n/a","n/a",IF(AO$3&gt;(A30taxstdlife+$E859),((Input!$G$172+Input!$G$138)*$G$7)-SUM($G859:AN859),((Input!$G$172+Input!$G$138)*$G$7)/A30taxstdlife))</f>
        <v>0</v>
      </c>
      <c r="AP859" s="164">
        <f>IF(A30taxstdlife="n/a","n/a",IF(AP$3&gt;(A30taxstdlife+$E859),((Input!$G$172+Input!$G$138)*$G$7)-SUM($G859:AO859),((Input!$G$172+Input!$G$138)*$G$7)/A30taxstdlife))</f>
        <v>0</v>
      </c>
      <c r="AQ859" s="164">
        <f>IF(A30taxstdlife="n/a","n/a",IF(AQ$3&gt;(A30taxstdlife+$E859),((Input!$G$172+Input!$G$138)*$G$7)-SUM($G859:AP859),((Input!$G$172+Input!$G$138)*$G$7)/A30taxstdlife))</f>
        <v>0</v>
      </c>
      <c r="AR859" s="164">
        <f>IF(A30taxstdlife="n/a","n/a",IF(AR$3&gt;(A30taxstdlife+$E859),((Input!$G$172+Input!$G$138)*$G$7)-SUM($G859:AQ859),((Input!$G$172+Input!$G$138)*$G$7)/A30taxstdlife))</f>
        <v>0</v>
      </c>
      <c r="AS859" s="164">
        <f>IF(A30taxstdlife="n/a","n/a",IF(AS$3&gt;(A30taxstdlife+$E859),((Input!$G$172+Input!$G$138)*$G$7)-SUM($G859:AR859),((Input!$G$172+Input!$G$138)*$G$7)/A30taxstdlife))</f>
        <v>0</v>
      </c>
      <c r="AT859" s="164">
        <f>IF(A30taxstdlife="n/a","n/a",IF(AT$3&gt;(A30taxstdlife+$E859),((Input!$G$172+Input!$G$138)*$G$7)-SUM($G859:AS859),((Input!$G$172+Input!$G$138)*$G$7)/A30taxstdlife))</f>
        <v>0</v>
      </c>
      <c r="AU859" s="164">
        <f>IF(A30taxstdlife="n/a","n/a",IF(AU$3&gt;(A30taxstdlife+$E859),((Input!$G$172+Input!$G$138)*$G$7)-SUM($G859:AT859),((Input!$G$172+Input!$G$138)*$G$7)/A30taxstdlife))</f>
        <v>0</v>
      </c>
      <c r="AV859" s="164">
        <f>IF(A30taxstdlife="n/a","n/a",IF(AV$3&gt;(A30taxstdlife+$E859),((Input!$G$172+Input!$G$138)*$G$7)-SUM($G859:AU859),((Input!$G$172+Input!$G$138)*$G$7)/A30taxstdlife))</f>
        <v>0</v>
      </c>
      <c r="AW859" s="164">
        <f>IF(A30taxstdlife="n/a","n/a",IF(AW$3&gt;(A30taxstdlife+$E859),((Input!$G$172+Input!$G$138)*$G$7)-SUM($G859:AV859),((Input!$G$172+Input!$G$138)*$G$7)/A30taxstdlife))</f>
        <v>0</v>
      </c>
      <c r="AX859" s="164">
        <f>IF(A30taxstdlife="n/a","n/a",IF(AX$3&gt;(A30taxstdlife+$E859),((Input!$G$172+Input!$G$138)*$G$7)-SUM($G859:AW859),((Input!$G$172+Input!$G$138)*$G$7)/A30taxstdlife))</f>
        <v>0</v>
      </c>
      <c r="AY859" s="164">
        <f>IF(A30taxstdlife="n/a","n/a",IF(AY$3&gt;(A30taxstdlife+$E859),((Input!$G$172+Input!$G$138)*$G$7)-SUM($G859:AX859),((Input!$G$172+Input!$G$138)*$G$7)/A30taxstdlife))</f>
        <v>0</v>
      </c>
      <c r="AZ859" s="164">
        <f>IF(A30taxstdlife="n/a","n/a",IF(AZ$3&gt;(A30taxstdlife+$E859),((Input!$G$172+Input!$G$138)*$G$7)-SUM($G859:AY859),((Input!$G$172+Input!$G$138)*$G$7)/A30taxstdlife))</f>
        <v>0</v>
      </c>
      <c r="BA859" s="164">
        <f>IF(A30taxstdlife="n/a","n/a",IF(BA$3&gt;(A30taxstdlife+$E859),((Input!$G$172+Input!$G$138)*$G$7)-SUM($G859:AZ859),((Input!$G$172+Input!$G$138)*$G$7)/A30taxstdlife))</f>
        <v>0</v>
      </c>
      <c r="BB859" s="164">
        <f>IF(A30taxstdlife="n/a","n/a",IF(BB$3&gt;(A30taxstdlife+$E859),((Input!$G$172+Input!$G$138)*$G$7)-SUM($G859:BA859),((Input!$G$172+Input!$G$138)*$G$7)/A30taxstdlife))</f>
        <v>0</v>
      </c>
      <c r="BC859" s="164">
        <f>IF(A30taxstdlife="n/a","n/a",IF(BC$3&gt;(A30taxstdlife+$E859),((Input!$G$172+Input!$G$138)*$G$7)-SUM($G859:BB859),((Input!$G$172+Input!$G$138)*$G$7)/A30taxstdlife))</f>
        <v>0</v>
      </c>
      <c r="BD859" s="164">
        <f>IF(A30taxstdlife="n/a","n/a",IF(BD$3&gt;(A30taxstdlife+$E859),((Input!$G$172+Input!$G$138)*$G$7)-SUM($G859:BC859),((Input!$G$172+Input!$G$138)*$G$7)/A30taxstdlife))</f>
        <v>0</v>
      </c>
      <c r="BE859" s="164">
        <f>IF(A30taxstdlife="n/a","n/a",IF(BE$3&gt;(A30taxstdlife+$E859),((Input!$G$172+Input!$G$138)*$G$7)-SUM($G859:BD859),((Input!$G$172+Input!$G$138)*$G$7)/A30taxstdlife))</f>
        <v>0</v>
      </c>
      <c r="BF859" s="164">
        <f>IF(A30taxstdlife="n/a","n/a",IF(BF$3&gt;(A30taxstdlife+$E859),((Input!$G$172+Input!$G$138)*$G$7)-SUM($G859:BE859),((Input!$G$172+Input!$G$138)*$G$7)/A30taxstdlife))</f>
        <v>0</v>
      </c>
      <c r="BG859" s="164">
        <f>IF(A30taxstdlife="n/a","n/a",IF(BG$3&gt;(A30taxstdlife+$E859),((Input!$G$172+Input!$G$138)*$G$7)-SUM($G859:BF859),((Input!$G$172+Input!$G$138)*$G$7)/A30taxstdlife))</f>
        <v>0</v>
      </c>
      <c r="BH859" s="164">
        <f>IF(A30taxstdlife="n/a","n/a",IF(BH$3&gt;(A30taxstdlife+$E859),((Input!$G$172+Input!$G$138)*$G$7)-SUM($G859:BG859),((Input!$G$172+Input!$G$138)*$G$7)/A30taxstdlife))</f>
        <v>0</v>
      </c>
      <c r="BI859" s="164">
        <f>IF(A30taxstdlife="n/a","n/a",IF(BI$3&gt;(A30taxstdlife+$E859),((Input!$G$172+Input!$G$138)*$G$7)-SUM($G859:BH859),((Input!$G$172+Input!$G$138)*$G$7)/A30taxstdlife))</f>
        <v>0</v>
      </c>
      <c r="BJ859" s="18"/>
      <c r="BK859" s="18"/>
      <c r="BL859"/>
      <c r="BM859"/>
      <c r="BN859"/>
      <c r="BO859"/>
      <c r="BP859"/>
      <c r="BQ859"/>
      <c r="BR859"/>
      <c r="BS859"/>
      <c r="BT859"/>
      <c r="BU859"/>
      <c r="BV859"/>
      <c r="BW859"/>
      <c r="BX859"/>
      <c r="BY859"/>
      <c r="BZ859"/>
      <c r="CA859"/>
      <c r="CB859"/>
      <c r="CC859"/>
      <c r="CD859"/>
      <c r="CE859"/>
      <c r="CF859"/>
      <c r="CG859"/>
      <c r="CH859"/>
      <c r="CI859"/>
      <c r="CJ859"/>
      <c r="CK859"/>
      <c r="CL859"/>
      <c r="CM859"/>
      <c r="CN859"/>
      <c r="CO859"/>
      <c r="CP859"/>
      <c r="CQ859"/>
      <c r="CR859"/>
      <c r="CS859"/>
      <c r="CT859"/>
      <c r="CU859"/>
      <c r="CV859"/>
      <c r="CW859"/>
      <c r="CX859"/>
      <c r="CY859"/>
      <c r="CZ859"/>
      <c r="DA859"/>
      <c r="DB859"/>
      <c r="DC859"/>
      <c r="DD859"/>
      <c r="DE859"/>
      <c r="DF859"/>
      <c r="DG859"/>
      <c r="DH859"/>
      <c r="DI859"/>
      <c r="DJ859"/>
      <c r="DK859"/>
      <c r="DL859"/>
      <c r="DM859"/>
      <c r="DN859"/>
      <c r="DO859"/>
      <c r="DP859"/>
      <c r="DQ859"/>
      <c r="DR859"/>
      <c r="DS859"/>
      <c r="DT859"/>
      <c r="DU859"/>
      <c r="DV859"/>
      <c r="DW859"/>
      <c r="DX859"/>
      <c r="DY859"/>
      <c r="DZ859"/>
      <c r="EA859"/>
      <c r="EB859"/>
      <c r="EC859"/>
      <c r="ED859"/>
      <c r="EE859"/>
      <c r="EF859"/>
      <c r="EG859"/>
      <c r="EH859"/>
      <c r="EI859"/>
      <c r="EJ859"/>
      <c r="EK859"/>
      <c r="EL859"/>
      <c r="EM859"/>
      <c r="EN859"/>
      <c r="EO859"/>
      <c r="EP859"/>
      <c r="EQ859"/>
      <c r="ER859"/>
      <c r="ES859"/>
      <c r="ET859"/>
      <c r="EU859"/>
      <c r="EV859"/>
      <c r="EW859"/>
      <c r="EX859"/>
      <c r="EY859"/>
      <c r="EZ859"/>
      <c r="FA859"/>
      <c r="FB859"/>
      <c r="FC859"/>
      <c r="FD859"/>
      <c r="FE859"/>
      <c r="FF859"/>
      <c r="FG859"/>
      <c r="FH859"/>
      <c r="FI859"/>
      <c r="FJ859"/>
      <c r="FK859"/>
      <c r="FL859"/>
      <c r="FM859"/>
      <c r="FN859"/>
      <c r="FO859"/>
      <c r="FP859"/>
      <c r="FQ859"/>
      <c r="FR859"/>
      <c r="FS859"/>
      <c r="FT859"/>
      <c r="FU859"/>
      <c r="FV859"/>
      <c r="FW859"/>
      <c r="FX859"/>
      <c r="FY859"/>
      <c r="FZ859"/>
      <c r="GA859"/>
      <c r="GB859"/>
      <c r="GC859"/>
      <c r="GD859"/>
      <c r="GE859"/>
      <c r="GF859"/>
      <c r="GG859"/>
      <c r="GH859"/>
      <c r="GI859"/>
      <c r="GJ859"/>
      <c r="GK859"/>
      <c r="GL859"/>
      <c r="GM859"/>
      <c r="GN859"/>
      <c r="GO859"/>
      <c r="GP859"/>
      <c r="GQ859"/>
      <c r="GR859"/>
      <c r="GS859"/>
      <c r="GT859"/>
      <c r="GU859"/>
      <c r="GV859"/>
      <c r="GW859"/>
      <c r="GX859"/>
      <c r="GY859"/>
      <c r="GZ859"/>
      <c r="HA859"/>
      <c r="HB859"/>
      <c r="HC859"/>
      <c r="HD859"/>
      <c r="HE859"/>
      <c r="HF859"/>
      <c r="HG859"/>
      <c r="HH859"/>
      <c r="HI859"/>
      <c r="HJ859"/>
      <c r="HK859"/>
      <c r="HL859"/>
      <c r="HM859"/>
      <c r="HN859"/>
      <c r="HO859"/>
      <c r="HP859"/>
      <c r="HQ859"/>
      <c r="HR859"/>
      <c r="HS859"/>
      <c r="HT859"/>
      <c r="HU859"/>
      <c r="HV859"/>
      <c r="HW859"/>
      <c r="HX859"/>
      <c r="HY859"/>
      <c r="HZ859"/>
      <c r="IA859"/>
      <c r="IB859"/>
      <c r="IC859"/>
      <c r="ID859"/>
      <c r="IE859"/>
      <c r="IF859"/>
      <c r="IG859"/>
      <c r="IH859"/>
      <c r="II859"/>
      <c r="IJ859"/>
      <c r="IK859"/>
      <c r="IL859"/>
      <c r="IM859"/>
      <c r="IN859"/>
      <c r="IO859"/>
      <c r="IP859"/>
      <c r="IQ859"/>
      <c r="IR859"/>
      <c r="IS859"/>
      <c r="IT859"/>
      <c r="IU859"/>
      <c r="IV859"/>
    </row>
    <row r="860" spans="1:256" s="5" customFormat="1" hidden="1" outlineLevel="2" x14ac:dyDescent="0.2">
      <c r="A860" s="18"/>
      <c r="B860" s="18"/>
      <c r="C860" s="36"/>
      <c r="D860" s="485"/>
      <c r="E860" s="283">
        <v>2</v>
      </c>
      <c r="F860" s="38"/>
      <c r="G860" s="306"/>
      <c r="H860" s="307"/>
      <c r="I860" s="164">
        <f>IF(A30taxstdlife="n/a","n/a",IF(I$3&gt;(A30taxstdlife+$E860),((Input!$H$172+Input!$H$138)*$H$7)-SUM($H860:H860),((Input!$H$172+Input!$H$138)*$H$7)/A30taxstdlife))</f>
        <v>0</v>
      </c>
      <c r="J860" s="164">
        <f>IF(A30taxstdlife="n/a","n/a",IF(J$3&gt;(A30taxstdlife+$E860),((Input!$H$172+Input!$H$138)*$H$7)-SUM($H860:I860),((Input!$H$172+Input!$H$138)*$H$7)/A30taxstdlife))</f>
        <v>0</v>
      </c>
      <c r="K860" s="164">
        <f>IF(A30taxstdlife="n/a","n/a",IF(K$3&gt;(A30taxstdlife+$E860),((Input!$H$172+Input!$H$138)*$H$7)-SUM($H860:J860),((Input!$H$172+Input!$H$138)*$H$7)/A30taxstdlife))</f>
        <v>0</v>
      </c>
      <c r="L860" s="164">
        <f>IF(A30taxstdlife="n/a","n/a",IF(L$3&gt;(A30taxstdlife+$E860),((Input!$H$172+Input!$H$138)*$H$7)-SUM($H860:K860),((Input!$H$172+Input!$H$138)*$H$7)/A30taxstdlife))</f>
        <v>0</v>
      </c>
      <c r="M860" s="164">
        <f>IF(A30taxstdlife="n/a","n/a",IF(M$3&gt;(A30taxstdlife+$E860),((Input!$H$172+Input!$H$138)*$H$7)-SUM($H860:L860),((Input!$H$172+Input!$H$138)*$H$7)/A30taxstdlife))</f>
        <v>0</v>
      </c>
      <c r="N860" s="164">
        <f>IF(A30taxstdlife="n/a","n/a",IF(N$3&gt;(A30taxstdlife+$E860),((Input!$H$172+Input!$H$138)*$H$7)-SUM($H860:M860),((Input!$H$172+Input!$H$138)*$H$7)/A30taxstdlife))</f>
        <v>0</v>
      </c>
      <c r="O860" s="164">
        <f>IF(A30taxstdlife="n/a","n/a",IF(O$3&gt;(A30taxstdlife+$E860),((Input!$H$172+Input!$H$138)*$H$7)-SUM($H860:N860),((Input!$H$172+Input!$H$138)*$H$7)/A30taxstdlife))</f>
        <v>0</v>
      </c>
      <c r="P860" s="164">
        <f>IF(A30taxstdlife="n/a","n/a",IF(P$3&gt;(A30taxstdlife+$E860),((Input!$H$172+Input!$H$138)*$H$7)-SUM($H860:O860),((Input!$H$172+Input!$H$138)*$H$7)/A30taxstdlife))</f>
        <v>0</v>
      </c>
      <c r="Q860" s="164">
        <f>IF(A30taxstdlife="n/a","n/a",IF(Q$3&gt;(A30taxstdlife+$E860),((Input!$H$172+Input!$H$138)*$H$7)-SUM($H860:P860),((Input!$H$172+Input!$H$138)*$H$7)/A30taxstdlife))</f>
        <v>0</v>
      </c>
      <c r="R860" s="164">
        <f>IF(A30taxstdlife="n/a","n/a",IF(R$3&gt;(A30taxstdlife+$E860),((Input!$H$172+Input!$H$138)*$H$7)-SUM($H860:Q860),((Input!$H$172+Input!$H$138)*$H$7)/A30taxstdlife))</f>
        <v>0</v>
      </c>
      <c r="S860" s="164">
        <f>IF(A30taxstdlife="n/a","n/a",IF(S$3&gt;(A30taxstdlife+$E860),((Input!$H$172+Input!$H$138)*$H$7)-SUM($H860:R860),((Input!$H$172+Input!$H$138)*$H$7)/A30taxstdlife))</f>
        <v>0</v>
      </c>
      <c r="T860" s="164">
        <f>IF(A30taxstdlife="n/a","n/a",IF(T$3&gt;(A30taxstdlife+$E860),((Input!$H$172+Input!$H$138)*$H$7)-SUM($H860:S860),((Input!$H$172+Input!$H$138)*$H$7)/A30taxstdlife))</f>
        <v>0</v>
      </c>
      <c r="U860" s="164">
        <f>IF(A30taxstdlife="n/a","n/a",IF(U$3&gt;(A30taxstdlife+$E860),((Input!$H$172+Input!$H$138)*$H$7)-SUM($H860:T860),((Input!$H$172+Input!$H$138)*$H$7)/A30taxstdlife))</f>
        <v>0</v>
      </c>
      <c r="V860" s="164">
        <f>IF(A30taxstdlife="n/a","n/a",IF(V$3&gt;(A30taxstdlife+$E860),((Input!$H$172+Input!$H$138)*$H$7)-SUM($H860:U860),((Input!$H$172+Input!$H$138)*$H$7)/A30taxstdlife))</f>
        <v>0</v>
      </c>
      <c r="W860" s="164">
        <f>IF(A30taxstdlife="n/a","n/a",IF(W$3&gt;(A30taxstdlife+$E860),((Input!$H$172+Input!$H$138)*$H$7)-SUM($H860:V860),((Input!$H$172+Input!$H$138)*$H$7)/A30taxstdlife))</f>
        <v>0</v>
      </c>
      <c r="X860" s="164">
        <f>IF(A30taxstdlife="n/a","n/a",IF(X$3&gt;(A30taxstdlife+$E860),((Input!$H$172+Input!$H$138)*$H$7)-SUM($H860:W860),((Input!$H$172+Input!$H$138)*$H$7)/A30taxstdlife))</f>
        <v>0</v>
      </c>
      <c r="Y860" s="164">
        <f>IF(A30taxstdlife="n/a","n/a",IF(Y$3&gt;(A30taxstdlife+$E860),((Input!$H$172+Input!$H$138)*$H$7)-SUM($H860:X860),((Input!$H$172+Input!$H$138)*$H$7)/A30taxstdlife))</f>
        <v>0</v>
      </c>
      <c r="Z860" s="164">
        <f>IF(A30taxstdlife="n/a","n/a",IF(Z$3&gt;(A30taxstdlife+$E860),((Input!$H$172+Input!$H$138)*$H$7)-SUM($H860:Y860),((Input!$H$172+Input!$H$138)*$H$7)/A30taxstdlife))</f>
        <v>0</v>
      </c>
      <c r="AA860" s="164">
        <f>IF(A30taxstdlife="n/a","n/a",IF(AA$3&gt;(A30taxstdlife+$E860),((Input!$H$172+Input!$H$138)*$H$7)-SUM($H860:Z860),((Input!$H$172+Input!$H$138)*$H$7)/A30taxstdlife))</f>
        <v>0</v>
      </c>
      <c r="AB860" s="164">
        <f>IF(A30taxstdlife="n/a","n/a",IF(AB$3&gt;(A30taxstdlife+$E860),((Input!$H$172+Input!$H$138)*$H$7)-SUM($H860:AA860),((Input!$H$172+Input!$H$138)*$H$7)/A30taxstdlife))</f>
        <v>0</v>
      </c>
      <c r="AC860" s="164">
        <f>IF(A30taxstdlife="n/a","n/a",IF(AC$3&gt;(A30taxstdlife+$E860),((Input!$H$172+Input!$H$138)*$H$7)-SUM($H860:AB860),((Input!$H$172+Input!$H$138)*$H$7)/A30taxstdlife))</f>
        <v>0</v>
      </c>
      <c r="AD860" s="164">
        <f>IF(A30taxstdlife="n/a","n/a",IF(AD$3&gt;(A30taxstdlife+$E860),((Input!$H$172+Input!$H$138)*$H$7)-SUM($H860:AC860),((Input!$H$172+Input!$H$138)*$H$7)/A30taxstdlife))</f>
        <v>0</v>
      </c>
      <c r="AE860" s="164">
        <f>IF(A30taxstdlife="n/a","n/a",IF(AE$3&gt;(A30taxstdlife+$E860),((Input!$H$172+Input!$H$138)*$H$7)-SUM($H860:AD860),((Input!$H$172+Input!$H$138)*$H$7)/A30taxstdlife))</f>
        <v>0</v>
      </c>
      <c r="AF860" s="164">
        <f>IF(A30taxstdlife="n/a","n/a",IF(AF$3&gt;(A30taxstdlife+$E860),((Input!$H$172+Input!$H$138)*$H$7)-SUM($H860:AE860),((Input!$H$172+Input!$H$138)*$H$7)/A30taxstdlife))</f>
        <v>0</v>
      </c>
      <c r="AG860" s="164">
        <f>IF(A30taxstdlife="n/a","n/a",IF(AG$3&gt;(A30taxstdlife+$E860),((Input!$H$172+Input!$H$138)*$H$7)-SUM($H860:AF860),((Input!$H$172+Input!$H$138)*$H$7)/A30taxstdlife))</f>
        <v>0</v>
      </c>
      <c r="AH860" s="164">
        <f>IF(A30taxstdlife="n/a","n/a",IF(AH$3&gt;(A30taxstdlife+$E860),((Input!$H$172+Input!$H$138)*$H$7)-SUM($H860:AG860),((Input!$H$172+Input!$H$138)*$H$7)/A30taxstdlife))</f>
        <v>0</v>
      </c>
      <c r="AI860" s="164">
        <f>IF(A30taxstdlife="n/a","n/a",IF(AI$3&gt;(A30taxstdlife+$E860),((Input!$H$172+Input!$H$138)*$H$7)-SUM($H860:AH860),((Input!$H$172+Input!$H$138)*$H$7)/A30taxstdlife))</f>
        <v>0</v>
      </c>
      <c r="AJ860" s="164">
        <f>IF(A30taxstdlife="n/a","n/a",IF(AJ$3&gt;(A30taxstdlife+$E860),((Input!$H$172+Input!$H$138)*$H$7)-SUM($H860:AI860),((Input!$H$172+Input!$H$138)*$H$7)/A30taxstdlife))</f>
        <v>0</v>
      </c>
      <c r="AK860" s="164">
        <f>IF(A30taxstdlife="n/a","n/a",IF(AK$3&gt;(A30taxstdlife+$E860),((Input!$H$172+Input!$H$138)*$H$7)-SUM($H860:AJ860),((Input!$H$172+Input!$H$138)*$H$7)/A30taxstdlife))</f>
        <v>0</v>
      </c>
      <c r="AL860" s="164">
        <f>IF(A30taxstdlife="n/a","n/a",IF(AL$3&gt;(A30taxstdlife+$E860),((Input!$H$172+Input!$H$138)*$H$7)-SUM($H860:AK860),((Input!$H$172+Input!$H$138)*$H$7)/A30taxstdlife))</f>
        <v>0</v>
      </c>
      <c r="AM860" s="164">
        <f>IF(A30taxstdlife="n/a","n/a",IF(AM$3&gt;(A30taxstdlife+$E860),((Input!$H$172+Input!$H$138)*$H$7)-SUM($H860:AL860),((Input!$H$172+Input!$H$138)*$H$7)/A30taxstdlife))</f>
        <v>0</v>
      </c>
      <c r="AN860" s="164">
        <f>IF(A30taxstdlife="n/a","n/a",IF(AN$3&gt;(A30taxstdlife+$E860),((Input!$H$172+Input!$H$138)*$H$7)-SUM($H860:AM860),((Input!$H$172+Input!$H$138)*$H$7)/A30taxstdlife))</f>
        <v>0</v>
      </c>
      <c r="AO860" s="164">
        <f>IF(A30taxstdlife="n/a","n/a",IF(AO$3&gt;(A30taxstdlife+$E860),((Input!$H$172+Input!$H$138)*$H$7)-SUM($H860:AN860),((Input!$H$172+Input!$H$138)*$H$7)/A30taxstdlife))</f>
        <v>0</v>
      </c>
      <c r="AP860" s="164">
        <f>IF(A30taxstdlife="n/a","n/a",IF(AP$3&gt;(A30taxstdlife+$E860),((Input!$H$172+Input!$H$138)*$H$7)-SUM($H860:AO860),((Input!$H$172+Input!$H$138)*$H$7)/A30taxstdlife))</f>
        <v>0</v>
      </c>
      <c r="AQ860" s="164">
        <f>IF(A30taxstdlife="n/a","n/a",IF(AQ$3&gt;(A30taxstdlife+$E860),((Input!$H$172+Input!$H$138)*$H$7)-SUM($H860:AP860),((Input!$H$172+Input!$H$138)*$H$7)/A30taxstdlife))</f>
        <v>0</v>
      </c>
      <c r="AR860" s="164">
        <f>IF(A30taxstdlife="n/a","n/a",IF(AR$3&gt;(A30taxstdlife+$E860),((Input!$H$172+Input!$H$138)*$H$7)-SUM($H860:AQ860),((Input!$H$172+Input!$H$138)*$H$7)/A30taxstdlife))</f>
        <v>0</v>
      </c>
      <c r="AS860" s="164">
        <f>IF(A30taxstdlife="n/a","n/a",IF(AS$3&gt;(A30taxstdlife+$E860),((Input!$H$172+Input!$H$138)*$H$7)-SUM($H860:AR860),((Input!$H$172+Input!$H$138)*$H$7)/A30taxstdlife))</f>
        <v>0</v>
      </c>
      <c r="AT860" s="164">
        <f>IF(A30taxstdlife="n/a","n/a",IF(AT$3&gt;(A30taxstdlife+$E860),((Input!$H$172+Input!$H$138)*$H$7)-SUM($H860:AS860),((Input!$H$172+Input!$H$138)*$H$7)/A30taxstdlife))</f>
        <v>0</v>
      </c>
      <c r="AU860" s="164">
        <f>IF(A30taxstdlife="n/a","n/a",IF(AU$3&gt;(A30taxstdlife+$E860),((Input!$H$172+Input!$H$138)*$H$7)-SUM($H860:AT860),((Input!$H$172+Input!$H$138)*$H$7)/A30taxstdlife))</f>
        <v>0</v>
      </c>
      <c r="AV860" s="164">
        <f>IF(A30taxstdlife="n/a","n/a",IF(AV$3&gt;(A30taxstdlife+$E860),((Input!$H$172+Input!$H$138)*$H$7)-SUM($H860:AU860),((Input!$H$172+Input!$H$138)*$H$7)/A30taxstdlife))</f>
        <v>0</v>
      </c>
      <c r="AW860" s="164">
        <f>IF(A30taxstdlife="n/a","n/a",IF(AW$3&gt;(A30taxstdlife+$E860),((Input!$H$172+Input!$H$138)*$H$7)-SUM($H860:AV860),((Input!$H$172+Input!$H$138)*$H$7)/A30taxstdlife))</f>
        <v>0</v>
      </c>
      <c r="AX860" s="164">
        <f>IF(A30taxstdlife="n/a","n/a",IF(AX$3&gt;(A30taxstdlife+$E860),((Input!$H$172+Input!$H$138)*$H$7)-SUM($H860:AW860),((Input!$H$172+Input!$H$138)*$H$7)/A30taxstdlife))</f>
        <v>0</v>
      </c>
      <c r="AY860" s="164">
        <f>IF(A30taxstdlife="n/a","n/a",IF(AY$3&gt;(A30taxstdlife+$E860),((Input!$H$172+Input!$H$138)*$H$7)-SUM($H860:AX860),((Input!$H$172+Input!$H$138)*$H$7)/A30taxstdlife))</f>
        <v>0</v>
      </c>
      <c r="AZ860" s="164">
        <f>IF(A30taxstdlife="n/a","n/a",IF(AZ$3&gt;(A30taxstdlife+$E860),((Input!$H$172+Input!$H$138)*$H$7)-SUM($H860:AY860),((Input!$H$172+Input!$H$138)*$H$7)/A30taxstdlife))</f>
        <v>0</v>
      </c>
      <c r="BA860" s="164">
        <f>IF(A30taxstdlife="n/a","n/a",IF(BA$3&gt;(A30taxstdlife+$E860),((Input!$H$172+Input!$H$138)*$H$7)-SUM($H860:AZ860),((Input!$H$172+Input!$H$138)*$H$7)/A30taxstdlife))</f>
        <v>0</v>
      </c>
      <c r="BB860" s="164">
        <f>IF(A30taxstdlife="n/a","n/a",IF(BB$3&gt;(A30taxstdlife+$E860),((Input!$H$172+Input!$H$138)*$H$7)-SUM($H860:BA860),((Input!$H$172+Input!$H$138)*$H$7)/A30taxstdlife))</f>
        <v>0</v>
      </c>
      <c r="BC860" s="164">
        <f>IF(A30taxstdlife="n/a","n/a",IF(BC$3&gt;(A30taxstdlife+$E860),((Input!$H$172+Input!$H$138)*$H$7)-SUM($H860:BB860),((Input!$H$172+Input!$H$138)*$H$7)/A30taxstdlife))</f>
        <v>0</v>
      </c>
      <c r="BD860" s="164">
        <f>IF(A30taxstdlife="n/a","n/a",IF(BD$3&gt;(A30taxstdlife+$E860),((Input!$H$172+Input!$H$138)*$H$7)-SUM($H860:BC860),((Input!$H$172+Input!$H$138)*$H$7)/A30taxstdlife))</f>
        <v>0</v>
      </c>
      <c r="BE860" s="164">
        <f>IF(A30taxstdlife="n/a","n/a",IF(BE$3&gt;(A30taxstdlife+$E860),((Input!$H$172+Input!$H$138)*$H$7)-SUM($H860:BD860),((Input!$H$172+Input!$H$138)*$H$7)/A30taxstdlife))</f>
        <v>0</v>
      </c>
      <c r="BF860" s="164">
        <f>IF(A30taxstdlife="n/a","n/a",IF(BF$3&gt;(A30taxstdlife+$E860),((Input!$H$172+Input!$H$138)*$H$7)-SUM($H860:BE860),((Input!$H$172+Input!$H$138)*$H$7)/A30taxstdlife))</f>
        <v>0</v>
      </c>
      <c r="BG860" s="164">
        <f>IF(A30taxstdlife="n/a","n/a",IF(BG$3&gt;(A30taxstdlife+$E860),((Input!$H$172+Input!$H$138)*$H$7)-SUM($H860:BF860),((Input!$H$172+Input!$H$138)*$H$7)/A30taxstdlife))</f>
        <v>0</v>
      </c>
      <c r="BH860" s="164">
        <f>IF(A30taxstdlife="n/a","n/a",IF(BH$3&gt;(A30taxstdlife+$E860),((Input!$H$172+Input!$H$138)*$H$7)-SUM($H860:BG860),((Input!$H$172+Input!$H$138)*$H$7)/A30taxstdlife))</f>
        <v>0</v>
      </c>
      <c r="BI860" s="164">
        <f>IF(A30taxstdlife="n/a","n/a",IF(BI$3&gt;(A30taxstdlife+$E860),((Input!$H$172+Input!$H$138)*$H$7)-SUM($H860:BH860),((Input!$H$172+Input!$H$138)*$H$7)/A30taxstdlife))</f>
        <v>0</v>
      </c>
      <c r="BJ860" s="18"/>
      <c r="BK860" s="18"/>
      <c r="BL860"/>
      <c r="BM860"/>
      <c r="BN860"/>
      <c r="BO860"/>
      <c r="BP860"/>
      <c r="BQ860"/>
      <c r="BR860"/>
      <c r="BS860"/>
      <c r="BT860"/>
      <c r="BU860"/>
      <c r="BV860"/>
      <c r="BW860"/>
      <c r="BX860"/>
      <c r="BY860"/>
      <c r="BZ860"/>
      <c r="CA860"/>
      <c r="CB860"/>
      <c r="CC860"/>
      <c r="CD860"/>
      <c r="CE860"/>
      <c r="CF860"/>
      <c r="CG860"/>
      <c r="CH860"/>
      <c r="CI860"/>
      <c r="CJ860"/>
      <c r="CK860"/>
      <c r="CL860"/>
      <c r="CM860"/>
      <c r="CN860"/>
      <c r="CO860"/>
      <c r="CP860"/>
      <c r="CQ860"/>
      <c r="CR860"/>
      <c r="CS860"/>
      <c r="CT860"/>
      <c r="CU860"/>
      <c r="CV860"/>
      <c r="CW860"/>
      <c r="CX860"/>
      <c r="CY860"/>
      <c r="CZ860"/>
      <c r="DA860"/>
      <c r="DB860"/>
      <c r="DC860"/>
      <c r="DD860"/>
      <c r="DE860"/>
      <c r="DF860"/>
      <c r="DG860"/>
      <c r="DH860"/>
      <c r="DI860"/>
      <c r="DJ860"/>
      <c r="DK860"/>
      <c r="DL860"/>
      <c r="DM860"/>
      <c r="DN860"/>
      <c r="DO860"/>
      <c r="DP860"/>
      <c r="DQ860"/>
      <c r="DR860"/>
      <c r="DS860"/>
      <c r="DT860"/>
      <c r="DU860"/>
      <c r="DV860"/>
      <c r="DW860"/>
      <c r="DX860"/>
      <c r="DY860"/>
      <c r="DZ860"/>
      <c r="EA860"/>
      <c r="EB860"/>
      <c r="EC860"/>
      <c r="ED860"/>
      <c r="EE860"/>
      <c r="EF860"/>
      <c r="EG860"/>
      <c r="EH860"/>
      <c r="EI860"/>
      <c r="EJ860"/>
      <c r="EK860"/>
      <c r="EL860"/>
      <c r="EM860"/>
      <c r="EN860"/>
      <c r="EO860"/>
      <c r="EP860"/>
      <c r="EQ860"/>
      <c r="ER860"/>
      <c r="ES860"/>
      <c r="ET860"/>
      <c r="EU860"/>
      <c r="EV860"/>
      <c r="EW860"/>
      <c r="EX860"/>
      <c r="EY860"/>
      <c r="EZ860"/>
      <c r="FA860"/>
      <c r="FB860"/>
      <c r="FC860"/>
      <c r="FD860"/>
      <c r="FE860"/>
      <c r="FF860"/>
      <c r="FG860"/>
      <c r="FH860"/>
      <c r="FI860"/>
      <c r="FJ860"/>
      <c r="FK860"/>
      <c r="FL860"/>
      <c r="FM860"/>
      <c r="FN860"/>
      <c r="FO860"/>
      <c r="FP860"/>
      <c r="FQ860"/>
      <c r="FR860"/>
      <c r="FS860"/>
      <c r="FT860"/>
      <c r="FU860"/>
      <c r="FV860"/>
      <c r="FW860"/>
      <c r="FX860"/>
      <c r="FY860"/>
      <c r="FZ860"/>
      <c r="GA860"/>
      <c r="GB860"/>
      <c r="GC860"/>
      <c r="GD860"/>
      <c r="GE860"/>
      <c r="GF860"/>
      <c r="GG860"/>
      <c r="GH860"/>
      <c r="GI860"/>
      <c r="GJ860"/>
      <c r="GK860"/>
      <c r="GL860"/>
      <c r="GM860"/>
      <c r="GN860"/>
      <c r="GO860"/>
      <c r="GP860"/>
      <c r="GQ860"/>
      <c r="GR860"/>
      <c r="GS860"/>
      <c r="GT860"/>
      <c r="GU860"/>
      <c r="GV860"/>
      <c r="GW860"/>
      <c r="GX860"/>
      <c r="GY860"/>
      <c r="GZ860"/>
      <c r="HA860"/>
      <c r="HB860"/>
      <c r="HC860"/>
      <c r="HD860"/>
      <c r="HE860"/>
      <c r="HF860"/>
      <c r="HG860"/>
      <c r="HH860"/>
      <c r="HI860"/>
      <c r="HJ860"/>
      <c r="HK860"/>
      <c r="HL860"/>
      <c r="HM860"/>
      <c r="HN860"/>
      <c r="HO860"/>
      <c r="HP860"/>
      <c r="HQ860"/>
      <c r="HR860"/>
      <c r="HS860"/>
      <c r="HT860"/>
      <c r="HU860"/>
      <c r="HV860"/>
      <c r="HW860"/>
      <c r="HX860"/>
      <c r="HY860"/>
      <c r="HZ860"/>
      <c r="IA860"/>
      <c r="IB860"/>
      <c r="IC860"/>
      <c r="ID860"/>
      <c r="IE860"/>
      <c r="IF860"/>
      <c r="IG860"/>
      <c r="IH860"/>
      <c r="II860"/>
      <c r="IJ860"/>
      <c r="IK860"/>
      <c r="IL860"/>
      <c r="IM860"/>
      <c r="IN860"/>
      <c r="IO860"/>
      <c r="IP860"/>
      <c r="IQ860"/>
      <c r="IR860"/>
      <c r="IS860"/>
      <c r="IT860"/>
      <c r="IU860"/>
      <c r="IV860"/>
    </row>
    <row r="861" spans="1:256" s="5" customFormat="1" hidden="1" outlineLevel="2" x14ac:dyDescent="0.2">
      <c r="A861" s="18"/>
      <c r="B861" s="18"/>
      <c r="C861" s="36"/>
      <c r="D861" s="485"/>
      <c r="E861" s="283">
        <v>3</v>
      </c>
      <c r="F861" s="38"/>
      <c r="G861" s="306"/>
      <c r="H861" s="308"/>
      <c r="I861" s="307"/>
      <c r="J861" s="164">
        <f>IF(A30taxstdlife="n/a","n/a",IF(J$3&gt;(A30taxstdlife+$E861),((Input!$I$172+Input!$I$138)*$I$7)-SUM($I861:I861),((Input!$I$172+Input!$I$138)*$I$7)/A30taxstdlife))</f>
        <v>0</v>
      </c>
      <c r="K861" s="164">
        <f>IF(A30taxstdlife="n/a","n/a",IF(K$3&gt;(A30taxstdlife+$E861),((Input!$I$172+Input!$I$138)*$I$7)-SUM($I861:J861),((Input!$I$172+Input!$I$138)*$I$7)/A30taxstdlife))</f>
        <v>0</v>
      </c>
      <c r="L861" s="164">
        <f>IF(A30taxstdlife="n/a","n/a",IF(L$3&gt;(A30taxstdlife+$E861),((Input!$I$172+Input!$I$138)*$I$7)-SUM($I861:K861),((Input!$I$172+Input!$I$138)*$I$7)/A30taxstdlife))</f>
        <v>0</v>
      </c>
      <c r="M861" s="164">
        <f>IF(A30taxstdlife="n/a","n/a",IF(M$3&gt;(A30taxstdlife+$E861),((Input!$I$172+Input!$I$138)*$I$7)-SUM($I861:L861),((Input!$I$172+Input!$I$138)*$I$7)/A30taxstdlife))</f>
        <v>0</v>
      </c>
      <c r="N861" s="164">
        <f>IF(A30taxstdlife="n/a","n/a",IF(N$3&gt;(A30taxstdlife+$E861),((Input!$I$172+Input!$I$138)*$I$7)-SUM($I861:M861),((Input!$I$172+Input!$I$138)*$I$7)/A30taxstdlife))</f>
        <v>0</v>
      </c>
      <c r="O861" s="164">
        <f>IF(A30taxstdlife="n/a","n/a",IF(O$3&gt;(A30taxstdlife+$E861),((Input!$I$172+Input!$I$138)*$I$7)-SUM($I861:N861),((Input!$I$172+Input!$I$138)*$I$7)/A30taxstdlife))</f>
        <v>0</v>
      </c>
      <c r="P861" s="164">
        <f>IF(A30taxstdlife="n/a","n/a",IF(P$3&gt;(A30taxstdlife+$E861),((Input!$I$172+Input!$I$138)*$I$7)-SUM($I861:O861),((Input!$I$172+Input!$I$138)*$I$7)/A30taxstdlife))</f>
        <v>0</v>
      </c>
      <c r="Q861" s="164">
        <f>IF(A30taxstdlife="n/a","n/a",IF(Q$3&gt;(A30taxstdlife+$E861),((Input!$I$172+Input!$I$138)*$I$7)-SUM($I861:P861),((Input!$I$172+Input!$I$138)*$I$7)/A30taxstdlife))</f>
        <v>0</v>
      </c>
      <c r="R861" s="164">
        <f>IF(A30taxstdlife="n/a","n/a",IF(R$3&gt;(A30taxstdlife+$E861),((Input!$I$172+Input!$I$138)*$I$7)-SUM($I861:Q861),((Input!$I$172+Input!$I$138)*$I$7)/A30taxstdlife))</f>
        <v>0</v>
      </c>
      <c r="S861" s="164">
        <f>IF(A30taxstdlife="n/a","n/a",IF(S$3&gt;(A30taxstdlife+$E861),((Input!$I$172+Input!$I$138)*$I$7)-SUM($I861:R861),((Input!$I$172+Input!$I$138)*$I$7)/A30taxstdlife))</f>
        <v>0</v>
      </c>
      <c r="T861" s="164">
        <f>IF(A30taxstdlife="n/a","n/a",IF(T$3&gt;(A30taxstdlife+$E861),((Input!$I$172+Input!$I$138)*$I$7)-SUM($I861:S861),((Input!$I$172+Input!$I$138)*$I$7)/A30taxstdlife))</f>
        <v>0</v>
      </c>
      <c r="U861" s="164">
        <f>IF(A30taxstdlife="n/a","n/a",IF(U$3&gt;(A30taxstdlife+$E861),((Input!$I$172+Input!$I$138)*$I$7)-SUM($I861:T861),((Input!$I$172+Input!$I$138)*$I$7)/A30taxstdlife))</f>
        <v>0</v>
      </c>
      <c r="V861" s="164">
        <f>IF(A30taxstdlife="n/a","n/a",IF(V$3&gt;(A30taxstdlife+$E861),((Input!$I$172+Input!$I$138)*$I$7)-SUM($I861:U861),((Input!$I$172+Input!$I$138)*$I$7)/A30taxstdlife))</f>
        <v>0</v>
      </c>
      <c r="W861" s="164">
        <f>IF(A30taxstdlife="n/a","n/a",IF(W$3&gt;(A30taxstdlife+$E861),((Input!$I$172+Input!$I$138)*$I$7)-SUM($I861:V861),((Input!$I$172+Input!$I$138)*$I$7)/A30taxstdlife))</f>
        <v>0</v>
      </c>
      <c r="X861" s="164">
        <f>IF(A30taxstdlife="n/a","n/a",IF(X$3&gt;(A30taxstdlife+$E861),((Input!$I$172+Input!$I$138)*$I$7)-SUM($I861:W861),((Input!$I$172+Input!$I$138)*$I$7)/A30taxstdlife))</f>
        <v>0</v>
      </c>
      <c r="Y861" s="164">
        <f>IF(A30taxstdlife="n/a","n/a",IF(Y$3&gt;(A30taxstdlife+$E861),((Input!$I$172+Input!$I$138)*$I$7)-SUM($I861:X861),((Input!$I$172+Input!$I$138)*$I$7)/A30taxstdlife))</f>
        <v>0</v>
      </c>
      <c r="Z861" s="164">
        <f>IF(A30taxstdlife="n/a","n/a",IF(Z$3&gt;(A30taxstdlife+$E861),((Input!$I$172+Input!$I$138)*$I$7)-SUM($I861:Y861),((Input!$I$172+Input!$I$138)*$I$7)/A30taxstdlife))</f>
        <v>0</v>
      </c>
      <c r="AA861" s="164">
        <f>IF(A30taxstdlife="n/a","n/a",IF(AA$3&gt;(A30taxstdlife+$E861),((Input!$I$172+Input!$I$138)*$I$7)-SUM($I861:Z861),((Input!$I$172+Input!$I$138)*$I$7)/A30taxstdlife))</f>
        <v>0</v>
      </c>
      <c r="AB861" s="164">
        <f>IF(A30taxstdlife="n/a","n/a",IF(AB$3&gt;(A30taxstdlife+$E861),((Input!$I$172+Input!$I$138)*$I$7)-SUM($I861:AA861),((Input!$I$172+Input!$I$138)*$I$7)/A30taxstdlife))</f>
        <v>0</v>
      </c>
      <c r="AC861" s="164">
        <f>IF(A30taxstdlife="n/a","n/a",IF(AC$3&gt;(A30taxstdlife+$E861),((Input!$I$172+Input!$I$138)*$I$7)-SUM($I861:AB861),((Input!$I$172+Input!$I$138)*$I$7)/A30taxstdlife))</f>
        <v>0</v>
      </c>
      <c r="AD861" s="164">
        <f>IF(A30taxstdlife="n/a","n/a",IF(AD$3&gt;(A30taxstdlife+$E861),((Input!$I$172+Input!$I$138)*$I$7)-SUM($I861:AC861),((Input!$I$172+Input!$I$138)*$I$7)/A30taxstdlife))</f>
        <v>0</v>
      </c>
      <c r="AE861" s="164">
        <f>IF(A30taxstdlife="n/a","n/a",IF(AE$3&gt;(A30taxstdlife+$E861),((Input!$I$172+Input!$I$138)*$I$7)-SUM($I861:AD861),((Input!$I$172+Input!$I$138)*$I$7)/A30taxstdlife))</f>
        <v>0</v>
      </c>
      <c r="AF861" s="164">
        <f>IF(A30taxstdlife="n/a","n/a",IF(AF$3&gt;(A30taxstdlife+$E861),((Input!$I$172+Input!$I$138)*$I$7)-SUM($I861:AE861),((Input!$I$172+Input!$I$138)*$I$7)/A30taxstdlife))</f>
        <v>0</v>
      </c>
      <c r="AG861" s="164">
        <f>IF(A30taxstdlife="n/a","n/a",IF(AG$3&gt;(A30taxstdlife+$E861),((Input!$I$172+Input!$I$138)*$I$7)-SUM($I861:AF861),((Input!$I$172+Input!$I$138)*$I$7)/A30taxstdlife))</f>
        <v>0</v>
      </c>
      <c r="AH861" s="164">
        <f>IF(A30taxstdlife="n/a","n/a",IF(AH$3&gt;(A30taxstdlife+$E861),((Input!$I$172+Input!$I$138)*$I$7)-SUM($I861:AG861),((Input!$I$172+Input!$I$138)*$I$7)/A30taxstdlife))</f>
        <v>0</v>
      </c>
      <c r="AI861" s="164">
        <f>IF(A30taxstdlife="n/a","n/a",IF(AI$3&gt;(A30taxstdlife+$E861),((Input!$I$172+Input!$I$138)*$I$7)-SUM($I861:AH861),((Input!$I$172+Input!$I$138)*$I$7)/A30taxstdlife))</f>
        <v>0</v>
      </c>
      <c r="AJ861" s="164">
        <f>IF(A30taxstdlife="n/a","n/a",IF(AJ$3&gt;(A30taxstdlife+$E861),((Input!$I$172+Input!$I$138)*$I$7)-SUM($I861:AI861),((Input!$I$172+Input!$I$138)*$I$7)/A30taxstdlife))</f>
        <v>0</v>
      </c>
      <c r="AK861" s="164">
        <f>IF(A30taxstdlife="n/a","n/a",IF(AK$3&gt;(A30taxstdlife+$E861),((Input!$I$172+Input!$I$138)*$I$7)-SUM($I861:AJ861),((Input!$I$172+Input!$I$138)*$I$7)/A30taxstdlife))</f>
        <v>0</v>
      </c>
      <c r="AL861" s="164">
        <f>IF(A30taxstdlife="n/a","n/a",IF(AL$3&gt;(A30taxstdlife+$E861),((Input!$I$172+Input!$I$138)*$I$7)-SUM($I861:AK861),((Input!$I$172+Input!$I$138)*$I$7)/A30taxstdlife))</f>
        <v>0</v>
      </c>
      <c r="AM861" s="164">
        <f>IF(A30taxstdlife="n/a","n/a",IF(AM$3&gt;(A30taxstdlife+$E861),((Input!$I$172+Input!$I$138)*$I$7)-SUM($I861:AL861),((Input!$I$172+Input!$I$138)*$I$7)/A30taxstdlife))</f>
        <v>0</v>
      </c>
      <c r="AN861" s="164">
        <f>IF(A30taxstdlife="n/a","n/a",IF(AN$3&gt;(A30taxstdlife+$E861),((Input!$I$172+Input!$I$138)*$I$7)-SUM($I861:AM861),((Input!$I$172+Input!$I$138)*$I$7)/A30taxstdlife))</f>
        <v>0</v>
      </c>
      <c r="AO861" s="164">
        <f>IF(A30taxstdlife="n/a","n/a",IF(AO$3&gt;(A30taxstdlife+$E861),((Input!$I$172+Input!$I$138)*$I$7)-SUM($I861:AN861),((Input!$I$172+Input!$I$138)*$I$7)/A30taxstdlife))</f>
        <v>0</v>
      </c>
      <c r="AP861" s="164">
        <f>IF(A30taxstdlife="n/a","n/a",IF(AP$3&gt;(A30taxstdlife+$E861),((Input!$I$172+Input!$I$138)*$I$7)-SUM($I861:AO861),((Input!$I$172+Input!$I$138)*$I$7)/A30taxstdlife))</f>
        <v>0</v>
      </c>
      <c r="AQ861" s="164">
        <f>IF(A30taxstdlife="n/a","n/a",IF(AQ$3&gt;(A30taxstdlife+$E861),((Input!$I$172+Input!$I$138)*$I$7)-SUM($I861:AP861),((Input!$I$172+Input!$I$138)*$I$7)/A30taxstdlife))</f>
        <v>0</v>
      </c>
      <c r="AR861" s="164">
        <f>IF(A30taxstdlife="n/a","n/a",IF(AR$3&gt;(A30taxstdlife+$E861),((Input!$I$172+Input!$I$138)*$I$7)-SUM($I861:AQ861),((Input!$I$172+Input!$I$138)*$I$7)/A30taxstdlife))</f>
        <v>0</v>
      </c>
      <c r="AS861" s="164">
        <f>IF(A30taxstdlife="n/a","n/a",IF(AS$3&gt;(A30taxstdlife+$E861),((Input!$I$172+Input!$I$138)*$I$7)-SUM($I861:AR861),((Input!$I$172+Input!$I$138)*$I$7)/A30taxstdlife))</f>
        <v>0</v>
      </c>
      <c r="AT861" s="164">
        <f>IF(A30taxstdlife="n/a","n/a",IF(AT$3&gt;(A30taxstdlife+$E861),((Input!$I$172+Input!$I$138)*$I$7)-SUM($I861:AS861),((Input!$I$172+Input!$I$138)*$I$7)/A30taxstdlife))</f>
        <v>0</v>
      </c>
      <c r="AU861" s="164">
        <f>IF(A30taxstdlife="n/a","n/a",IF(AU$3&gt;(A30taxstdlife+$E861),((Input!$I$172+Input!$I$138)*$I$7)-SUM($I861:AT861),((Input!$I$172+Input!$I$138)*$I$7)/A30taxstdlife))</f>
        <v>0</v>
      </c>
      <c r="AV861" s="164">
        <f>IF(A30taxstdlife="n/a","n/a",IF(AV$3&gt;(A30taxstdlife+$E861),((Input!$I$172+Input!$I$138)*$I$7)-SUM($I861:AU861),((Input!$I$172+Input!$I$138)*$I$7)/A30taxstdlife))</f>
        <v>0</v>
      </c>
      <c r="AW861" s="164">
        <f>IF(A30taxstdlife="n/a","n/a",IF(AW$3&gt;(A30taxstdlife+$E861),((Input!$I$172+Input!$I$138)*$I$7)-SUM($I861:AV861),((Input!$I$172+Input!$I$138)*$I$7)/A30taxstdlife))</f>
        <v>0</v>
      </c>
      <c r="AX861" s="164">
        <f>IF(A30taxstdlife="n/a","n/a",IF(AX$3&gt;(A30taxstdlife+$E861),((Input!$I$172+Input!$I$138)*$I$7)-SUM($I861:AW861),((Input!$I$172+Input!$I$138)*$I$7)/A30taxstdlife))</f>
        <v>0</v>
      </c>
      <c r="AY861" s="164">
        <f>IF(A30taxstdlife="n/a","n/a",IF(AY$3&gt;(A30taxstdlife+$E861),((Input!$I$172+Input!$I$138)*$I$7)-SUM($I861:AX861),((Input!$I$172+Input!$I$138)*$I$7)/A30taxstdlife))</f>
        <v>0</v>
      </c>
      <c r="AZ861" s="164">
        <f>IF(A30taxstdlife="n/a","n/a",IF(AZ$3&gt;(A30taxstdlife+$E861),((Input!$I$172+Input!$I$138)*$I$7)-SUM($I861:AY861),((Input!$I$172+Input!$I$138)*$I$7)/A30taxstdlife))</f>
        <v>0</v>
      </c>
      <c r="BA861" s="164">
        <f>IF(A30taxstdlife="n/a","n/a",IF(BA$3&gt;(A30taxstdlife+$E861),((Input!$I$172+Input!$I$138)*$I$7)-SUM($I861:AZ861),((Input!$I$172+Input!$I$138)*$I$7)/A30taxstdlife))</f>
        <v>0</v>
      </c>
      <c r="BB861" s="164">
        <f>IF(A30taxstdlife="n/a","n/a",IF(BB$3&gt;(A30taxstdlife+$E861),((Input!$I$172+Input!$I$138)*$I$7)-SUM($I861:BA861),((Input!$I$172+Input!$I$138)*$I$7)/A30taxstdlife))</f>
        <v>0</v>
      </c>
      <c r="BC861" s="164">
        <f>IF(A30taxstdlife="n/a","n/a",IF(BC$3&gt;(A30taxstdlife+$E861),((Input!$I$172+Input!$I$138)*$I$7)-SUM($I861:BB861),((Input!$I$172+Input!$I$138)*$I$7)/A30taxstdlife))</f>
        <v>0</v>
      </c>
      <c r="BD861" s="164">
        <f>IF(A30taxstdlife="n/a","n/a",IF(BD$3&gt;(A30taxstdlife+$E861),((Input!$I$172+Input!$I$138)*$I$7)-SUM($I861:BC861),((Input!$I$172+Input!$I$138)*$I$7)/A30taxstdlife))</f>
        <v>0</v>
      </c>
      <c r="BE861" s="164">
        <f>IF(A30taxstdlife="n/a","n/a",IF(BE$3&gt;(A30taxstdlife+$E861),((Input!$I$172+Input!$I$138)*$I$7)-SUM($I861:BD861),((Input!$I$172+Input!$I$138)*$I$7)/A30taxstdlife))</f>
        <v>0</v>
      </c>
      <c r="BF861" s="164">
        <f>IF(A30taxstdlife="n/a","n/a",IF(BF$3&gt;(A30taxstdlife+$E861),((Input!$I$172+Input!$I$138)*$I$7)-SUM($I861:BE861),((Input!$I$172+Input!$I$138)*$I$7)/A30taxstdlife))</f>
        <v>0</v>
      </c>
      <c r="BG861" s="164">
        <f>IF(A30taxstdlife="n/a","n/a",IF(BG$3&gt;(A30taxstdlife+$E861),((Input!$I$172+Input!$I$138)*$I$7)-SUM($I861:BF861),((Input!$I$172+Input!$I$138)*$I$7)/A30taxstdlife))</f>
        <v>0</v>
      </c>
      <c r="BH861" s="164">
        <f>IF(A30taxstdlife="n/a","n/a",IF(BH$3&gt;(A30taxstdlife+$E861),((Input!$I$172+Input!$I$138)*$I$7)-SUM($I861:BG861),((Input!$I$172+Input!$I$138)*$I$7)/A30taxstdlife))</f>
        <v>0</v>
      </c>
      <c r="BI861" s="164">
        <f>IF(A30taxstdlife="n/a","n/a",IF(BI$3&gt;(A30taxstdlife+$E861),((Input!$I$172+Input!$I$138)*$I$7)-SUM($I861:BH861),((Input!$I$172+Input!$I$138)*$I$7)/A30taxstdlife))</f>
        <v>0</v>
      </c>
      <c r="BJ861" s="164"/>
      <c r="BK861" s="18"/>
      <c r="BL861"/>
      <c r="BM861"/>
      <c r="BN861"/>
      <c r="BO861"/>
      <c r="BP861"/>
      <c r="BQ861"/>
      <c r="BR861"/>
      <c r="BS861"/>
      <c r="BT861"/>
      <c r="BU861"/>
      <c r="BV861"/>
      <c r="BW861"/>
      <c r="BX861"/>
      <c r="BY861"/>
      <c r="BZ861"/>
      <c r="CA861"/>
      <c r="CB861"/>
      <c r="CC861"/>
      <c r="CD861"/>
      <c r="CE861"/>
      <c r="CF861"/>
      <c r="CG861"/>
      <c r="CH861"/>
      <c r="CI861"/>
      <c r="CJ861"/>
      <c r="CK861"/>
      <c r="CL861"/>
      <c r="CM861"/>
      <c r="CN861"/>
      <c r="CO861"/>
      <c r="CP861"/>
      <c r="CQ861"/>
      <c r="CR861"/>
      <c r="CS861"/>
      <c r="CT861"/>
      <c r="CU861"/>
      <c r="CV861"/>
      <c r="CW861"/>
      <c r="CX861"/>
      <c r="CY861"/>
      <c r="CZ861"/>
      <c r="DA861"/>
      <c r="DB861"/>
      <c r="DC861"/>
      <c r="DD861"/>
      <c r="DE861"/>
      <c r="DF861"/>
      <c r="DG861"/>
      <c r="DH861"/>
      <c r="DI861"/>
      <c r="DJ861"/>
      <c r="DK861"/>
      <c r="DL861"/>
      <c r="DM861"/>
      <c r="DN861"/>
      <c r="DO861"/>
      <c r="DP861"/>
      <c r="DQ861"/>
      <c r="DR861"/>
      <c r="DS861"/>
      <c r="DT861"/>
      <c r="DU861"/>
      <c r="DV861"/>
      <c r="DW861"/>
      <c r="DX861"/>
      <c r="DY861"/>
      <c r="DZ861"/>
      <c r="EA861"/>
      <c r="EB861"/>
      <c r="EC861"/>
      <c r="ED861"/>
      <c r="EE861"/>
      <c r="EF861"/>
      <c r="EG861"/>
      <c r="EH861"/>
      <c r="EI861"/>
      <c r="EJ861"/>
      <c r="EK861"/>
      <c r="EL861"/>
      <c r="EM861"/>
      <c r="EN861"/>
      <c r="EO861"/>
      <c r="EP861"/>
      <c r="EQ861"/>
      <c r="ER861"/>
      <c r="ES861"/>
      <c r="ET861"/>
      <c r="EU861"/>
      <c r="EV861"/>
      <c r="EW861"/>
      <c r="EX861"/>
      <c r="EY861"/>
      <c r="EZ861"/>
      <c r="FA861"/>
      <c r="FB861"/>
      <c r="FC861"/>
      <c r="FD861"/>
      <c r="FE861"/>
      <c r="FF861"/>
      <c r="FG861"/>
      <c r="FH861"/>
      <c r="FI861"/>
      <c r="FJ861"/>
      <c r="FK861"/>
      <c r="FL861"/>
      <c r="FM861"/>
      <c r="FN861"/>
      <c r="FO861"/>
      <c r="FP861"/>
      <c r="FQ861"/>
      <c r="FR861"/>
      <c r="FS861"/>
      <c r="FT861"/>
      <c r="FU861"/>
      <c r="FV861"/>
      <c r="FW861"/>
      <c r="FX861"/>
      <c r="FY861"/>
      <c r="FZ861"/>
      <c r="GA861"/>
      <c r="GB861"/>
      <c r="GC861"/>
      <c r="GD861"/>
      <c r="GE861"/>
      <c r="GF861"/>
      <c r="GG861"/>
      <c r="GH861"/>
      <c r="GI861"/>
      <c r="GJ861"/>
      <c r="GK861"/>
      <c r="GL861"/>
      <c r="GM861"/>
      <c r="GN861"/>
      <c r="GO861"/>
      <c r="GP861"/>
      <c r="GQ861"/>
      <c r="GR861"/>
      <c r="GS861"/>
      <c r="GT861"/>
      <c r="GU861"/>
      <c r="GV861"/>
      <c r="GW861"/>
      <c r="GX861"/>
      <c r="GY861"/>
      <c r="GZ861"/>
      <c r="HA861"/>
      <c r="HB861"/>
      <c r="HC861"/>
      <c r="HD861"/>
      <c r="HE861"/>
      <c r="HF861"/>
      <c r="HG861"/>
      <c r="HH861"/>
      <c r="HI861"/>
      <c r="HJ861"/>
      <c r="HK861"/>
      <c r="HL861"/>
      <c r="HM861"/>
      <c r="HN861"/>
      <c r="HO861"/>
      <c r="HP861"/>
      <c r="HQ861"/>
      <c r="HR861"/>
      <c r="HS861"/>
      <c r="HT861"/>
      <c r="HU861"/>
      <c r="HV861"/>
      <c r="HW861"/>
      <c r="HX861"/>
      <c r="HY861"/>
      <c r="HZ861"/>
      <c r="IA861"/>
      <c r="IB861"/>
      <c r="IC861"/>
      <c r="ID861"/>
      <c r="IE861"/>
      <c r="IF861"/>
      <c r="IG861"/>
      <c r="IH861"/>
      <c r="II861"/>
      <c r="IJ861"/>
      <c r="IK861"/>
      <c r="IL861"/>
      <c r="IM861"/>
      <c r="IN861"/>
      <c r="IO861"/>
      <c r="IP861"/>
      <c r="IQ861"/>
      <c r="IR861"/>
      <c r="IS861"/>
      <c r="IT861"/>
      <c r="IU861"/>
      <c r="IV861"/>
    </row>
    <row r="862" spans="1:256" s="5" customFormat="1" hidden="1" outlineLevel="2" x14ac:dyDescent="0.2">
      <c r="A862" s="18"/>
      <c r="B862" s="18"/>
      <c r="C862" s="36"/>
      <c r="D862" s="485"/>
      <c r="E862" s="283">
        <v>4</v>
      </c>
      <c r="F862" s="38"/>
      <c r="G862" s="306"/>
      <c r="H862" s="308"/>
      <c r="I862" s="308"/>
      <c r="J862" s="307"/>
      <c r="K862" s="164">
        <f>IF(A30taxstdlife="n/a","n/a",IF(K$3&gt;(A30taxstdlife+$E862),((Input!$J$172+Input!$J$138)*$J$7)-SUM($J862:J862),((Input!$J$172+Input!$J$138)*$J$7)/A30taxstdlife))</f>
        <v>0</v>
      </c>
      <c r="L862" s="164">
        <f>IF(A30taxstdlife="n/a","n/a",IF(L$3&gt;(A30taxstdlife+$E862),((Input!$J$172+Input!$J$138)*$J$7)-SUM($J862:K862),((Input!$J$172+Input!$J$138)*$J$7)/A30taxstdlife))</f>
        <v>0</v>
      </c>
      <c r="M862" s="164">
        <f>IF(A30taxstdlife="n/a","n/a",IF(M$3&gt;(A30taxstdlife+$E862),((Input!$J$172+Input!$J$138)*$J$7)-SUM($J862:L862),((Input!$J$172+Input!$J$138)*$J$7)/A30taxstdlife))</f>
        <v>0</v>
      </c>
      <c r="N862" s="164">
        <f>IF(A30taxstdlife="n/a","n/a",IF(N$3&gt;(A30taxstdlife+$E862),((Input!$J$172+Input!$J$138)*$J$7)-SUM($J862:M862),((Input!$J$172+Input!$J$138)*$J$7)/A30taxstdlife))</f>
        <v>0</v>
      </c>
      <c r="O862" s="164">
        <f>IF(A30taxstdlife="n/a","n/a",IF(O$3&gt;(A30taxstdlife+$E862),((Input!$J$172+Input!$J$138)*$J$7)-SUM($J862:N862),((Input!$J$172+Input!$J$138)*$J$7)/A30taxstdlife))</f>
        <v>0</v>
      </c>
      <c r="P862" s="164">
        <f>IF(A30taxstdlife="n/a","n/a",IF(P$3&gt;(A30taxstdlife+$E862),((Input!$J$172+Input!$J$138)*$J$7)-SUM($J862:O862),((Input!$J$172+Input!$J$138)*$J$7)/A30taxstdlife))</f>
        <v>0</v>
      </c>
      <c r="Q862" s="164">
        <f>IF(A30taxstdlife="n/a","n/a",IF(Q$3&gt;(A30taxstdlife+$E862),((Input!$J$172+Input!$J$138)*$J$7)-SUM($J862:P862),((Input!$J$172+Input!$J$138)*$J$7)/A30taxstdlife))</f>
        <v>0</v>
      </c>
      <c r="R862" s="164">
        <f>IF(A30taxstdlife="n/a","n/a",IF(R$3&gt;(A30taxstdlife+$E862),((Input!$J$172+Input!$J$138)*$J$7)-SUM($J862:Q862),((Input!$J$172+Input!$J$138)*$J$7)/A30taxstdlife))</f>
        <v>0</v>
      </c>
      <c r="S862" s="164">
        <f>IF(A30taxstdlife="n/a","n/a",IF(S$3&gt;(A30taxstdlife+$E862),((Input!$J$172+Input!$J$138)*$J$7)-SUM($J862:R862),((Input!$J$172+Input!$J$138)*$J$7)/A30taxstdlife))</f>
        <v>0</v>
      </c>
      <c r="T862" s="164">
        <f>IF(A30taxstdlife="n/a","n/a",IF(T$3&gt;(A30taxstdlife+$E862),((Input!$J$172+Input!$J$138)*$J$7)-SUM($J862:S862),((Input!$J$172+Input!$J$138)*$J$7)/A30taxstdlife))</f>
        <v>0</v>
      </c>
      <c r="U862" s="164">
        <f>IF(A30taxstdlife="n/a","n/a",IF(U$3&gt;(A30taxstdlife+$E862),((Input!$J$172+Input!$J$138)*$J$7)-SUM($J862:T862),((Input!$J$172+Input!$J$138)*$J$7)/A30taxstdlife))</f>
        <v>0</v>
      </c>
      <c r="V862" s="164">
        <f>IF(A30taxstdlife="n/a","n/a",IF(V$3&gt;(A30taxstdlife+$E862),((Input!$J$172+Input!$J$138)*$J$7)-SUM($J862:U862),((Input!$J$172+Input!$J$138)*$J$7)/A30taxstdlife))</f>
        <v>0</v>
      </c>
      <c r="W862" s="164">
        <f>IF(A30taxstdlife="n/a","n/a",IF(W$3&gt;(A30taxstdlife+$E862),((Input!$J$172+Input!$J$138)*$J$7)-SUM($J862:V862),((Input!$J$172+Input!$J$138)*$J$7)/A30taxstdlife))</f>
        <v>0</v>
      </c>
      <c r="X862" s="164">
        <f>IF(A30taxstdlife="n/a","n/a",IF(X$3&gt;(A30taxstdlife+$E862),((Input!$J$172+Input!$J$138)*$J$7)-SUM($J862:W862),((Input!$J$172+Input!$J$138)*$J$7)/A30taxstdlife))</f>
        <v>0</v>
      </c>
      <c r="Y862" s="164">
        <f>IF(A30taxstdlife="n/a","n/a",IF(Y$3&gt;(A30taxstdlife+$E862),((Input!$J$172+Input!$J$138)*$J$7)-SUM($J862:X862),((Input!$J$172+Input!$J$138)*$J$7)/A30taxstdlife))</f>
        <v>0</v>
      </c>
      <c r="Z862" s="164">
        <f>IF(A30taxstdlife="n/a","n/a",IF(Z$3&gt;(A30taxstdlife+$E862),((Input!$J$172+Input!$J$138)*$J$7)-SUM($J862:Y862),((Input!$J$172+Input!$J$138)*$J$7)/A30taxstdlife))</f>
        <v>0</v>
      </c>
      <c r="AA862" s="164">
        <f>IF(A30taxstdlife="n/a","n/a",IF(AA$3&gt;(A30taxstdlife+$E862),((Input!$J$172+Input!$J$138)*$J$7)-SUM($J862:Z862),((Input!$J$172+Input!$J$138)*$J$7)/A30taxstdlife))</f>
        <v>0</v>
      </c>
      <c r="AB862" s="164">
        <f>IF(A30taxstdlife="n/a","n/a",IF(AB$3&gt;(A30taxstdlife+$E862),((Input!$J$172+Input!$J$138)*$J$7)-SUM($J862:AA862),((Input!$J$172+Input!$J$138)*$J$7)/A30taxstdlife))</f>
        <v>0</v>
      </c>
      <c r="AC862" s="164">
        <f>IF(A30taxstdlife="n/a","n/a",IF(AC$3&gt;(A30taxstdlife+$E862),((Input!$J$172+Input!$J$138)*$J$7)-SUM($J862:AB862),((Input!$J$172+Input!$J$138)*$J$7)/A30taxstdlife))</f>
        <v>0</v>
      </c>
      <c r="AD862" s="164">
        <f>IF(A30taxstdlife="n/a","n/a",IF(AD$3&gt;(A30taxstdlife+$E862),((Input!$J$172+Input!$J$138)*$J$7)-SUM($J862:AC862),((Input!$J$172+Input!$J$138)*$J$7)/A30taxstdlife))</f>
        <v>0</v>
      </c>
      <c r="AE862" s="164">
        <f>IF(A30taxstdlife="n/a","n/a",IF(AE$3&gt;(A30taxstdlife+$E862),((Input!$J$172+Input!$J$138)*$J$7)-SUM($J862:AD862),((Input!$J$172+Input!$J$138)*$J$7)/A30taxstdlife))</f>
        <v>0</v>
      </c>
      <c r="AF862" s="164">
        <f>IF(A30taxstdlife="n/a","n/a",IF(AF$3&gt;(A30taxstdlife+$E862),((Input!$J$172+Input!$J$138)*$J$7)-SUM($J862:AE862),((Input!$J$172+Input!$J$138)*$J$7)/A30taxstdlife))</f>
        <v>0</v>
      </c>
      <c r="AG862" s="164">
        <f>IF(A30taxstdlife="n/a","n/a",IF(AG$3&gt;(A30taxstdlife+$E862),((Input!$J$172+Input!$J$138)*$J$7)-SUM($J862:AF862),((Input!$J$172+Input!$J$138)*$J$7)/A30taxstdlife))</f>
        <v>0</v>
      </c>
      <c r="AH862" s="164">
        <f>IF(A30taxstdlife="n/a","n/a",IF(AH$3&gt;(A30taxstdlife+$E862),((Input!$J$172+Input!$J$138)*$J$7)-SUM($J862:AG862),((Input!$J$172+Input!$J$138)*$J$7)/A30taxstdlife))</f>
        <v>0</v>
      </c>
      <c r="AI862" s="164">
        <f>IF(A30taxstdlife="n/a","n/a",IF(AI$3&gt;(A30taxstdlife+$E862),((Input!$J$172+Input!$J$138)*$J$7)-SUM($J862:AH862),((Input!$J$172+Input!$J$138)*$J$7)/A30taxstdlife))</f>
        <v>0</v>
      </c>
      <c r="AJ862" s="164">
        <f>IF(A30taxstdlife="n/a","n/a",IF(AJ$3&gt;(A30taxstdlife+$E862),((Input!$J$172+Input!$J$138)*$J$7)-SUM($J862:AI862),((Input!$J$172+Input!$J$138)*$J$7)/A30taxstdlife))</f>
        <v>0</v>
      </c>
      <c r="AK862" s="164">
        <f>IF(A30taxstdlife="n/a","n/a",IF(AK$3&gt;(A30taxstdlife+$E862),((Input!$J$172+Input!$J$138)*$J$7)-SUM($J862:AJ862),((Input!$J$172+Input!$J$138)*$J$7)/A30taxstdlife))</f>
        <v>0</v>
      </c>
      <c r="AL862" s="164">
        <f>IF(A30taxstdlife="n/a","n/a",IF(AL$3&gt;(A30taxstdlife+$E862),((Input!$J$172+Input!$J$138)*$J$7)-SUM($J862:AK862),((Input!$J$172+Input!$J$138)*$J$7)/A30taxstdlife))</f>
        <v>0</v>
      </c>
      <c r="AM862" s="164">
        <f>IF(A30taxstdlife="n/a","n/a",IF(AM$3&gt;(A30taxstdlife+$E862),((Input!$J$172+Input!$J$138)*$J$7)-SUM($J862:AL862),((Input!$J$172+Input!$J$138)*$J$7)/A30taxstdlife))</f>
        <v>0</v>
      </c>
      <c r="AN862" s="164">
        <f>IF(A30taxstdlife="n/a","n/a",IF(AN$3&gt;(A30taxstdlife+$E862),((Input!$J$172+Input!$J$138)*$J$7)-SUM($J862:AM862),((Input!$J$172+Input!$J$138)*$J$7)/A30taxstdlife))</f>
        <v>0</v>
      </c>
      <c r="AO862" s="164">
        <f>IF(A30taxstdlife="n/a","n/a",IF(AO$3&gt;(A30taxstdlife+$E862),((Input!$J$172+Input!$J$138)*$J$7)-SUM($J862:AN862),((Input!$J$172+Input!$J$138)*$J$7)/A30taxstdlife))</f>
        <v>0</v>
      </c>
      <c r="AP862" s="164">
        <f>IF(A30taxstdlife="n/a","n/a",IF(AP$3&gt;(A30taxstdlife+$E862),((Input!$J$172+Input!$J$138)*$J$7)-SUM($J862:AO862),((Input!$J$172+Input!$J$138)*$J$7)/A30taxstdlife))</f>
        <v>0</v>
      </c>
      <c r="AQ862" s="164">
        <f>IF(A30taxstdlife="n/a","n/a",IF(AQ$3&gt;(A30taxstdlife+$E862),((Input!$J$172+Input!$J$138)*$J$7)-SUM($J862:AP862),((Input!$J$172+Input!$J$138)*$J$7)/A30taxstdlife))</f>
        <v>0</v>
      </c>
      <c r="AR862" s="164">
        <f>IF(A30taxstdlife="n/a","n/a",IF(AR$3&gt;(A30taxstdlife+$E862),((Input!$J$172+Input!$J$138)*$J$7)-SUM($J862:AQ862),((Input!$J$172+Input!$J$138)*$J$7)/A30taxstdlife))</f>
        <v>0</v>
      </c>
      <c r="AS862" s="164">
        <f>IF(A30taxstdlife="n/a","n/a",IF(AS$3&gt;(A30taxstdlife+$E862),((Input!$J$172+Input!$J$138)*$J$7)-SUM($J862:AR862),((Input!$J$172+Input!$J$138)*$J$7)/A30taxstdlife))</f>
        <v>0</v>
      </c>
      <c r="AT862" s="164">
        <f>IF(A30taxstdlife="n/a","n/a",IF(AT$3&gt;(A30taxstdlife+$E862),((Input!$J$172+Input!$J$138)*$J$7)-SUM($J862:AS862),((Input!$J$172+Input!$J$138)*$J$7)/A30taxstdlife))</f>
        <v>0</v>
      </c>
      <c r="AU862" s="164">
        <f>IF(A30taxstdlife="n/a","n/a",IF(AU$3&gt;(A30taxstdlife+$E862),((Input!$J$172+Input!$J$138)*$J$7)-SUM($J862:AT862),((Input!$J$172+Input!$J$138)*$J$7)/A30taxstdlife))</f>
        <v>0</v>
      </c>
      <c r="AV862" s="164">
        <f>IF(A30taxstdlife="n/a","n/a",IF(AV$3&gt;(A30taxstdlife+$E862),((Input!$J$172+Input!$J$138)*$J$7)-SUM($J862:AU862),((Input!$J$172+Input!$J$138)*$J$7)/A30taxstdlife))</f>
        <v>0</v>
      </c>
      <c r="AW862" s="164">
        <f>IF(A30taxstdlife="n/a","n/a",IF(AW$3&gt;(A30taxstdlife+$E862),((Input!$J$172+Input!$J$138)*$J$7)-SUM($J862:AV862),((Input!$J$172+Input!$J$138)*$J$7)/A30taxstdlife))</f>
        <v>0</v>
      </c>
      <c r="AX862" s="164">
        <f>IF(A30taxstdlife="n/a","n/a",IF(AX$3&gt;(A30taxstdlife+$E862),((Input!$J$172+Input!$J$138)*$J$7)-SUM($J862:AW862),((Input!$J$172+Input!$J$138)*$J$7)/A30taxstdlife))</f>
        <v>0</v>
      </c>
      <c r="AY862" s="164">
        <f>IF(A30taxstdlife="n/a","n/a",IF(AY$3&gt;(A30taxstdlife+$E862),((Input!$J$172+Input!$J$138)*$J$7)-SUM($J862:AX862),((Input!$J$172+Input!$J$138)*$J$7)/A30taxstdlife))</f>
        <v>0</v>
      </c>
      <c r="AZ862" s="164">
        <f>IF(A30taxstdlife="n/a","n/a",IF(AZ$3&gt;(A30taxstdlife+$E862),((Input!$J$172+Input!$J$138)*$J$7)-SUM($J862:AY862),((Input!$J$172+Input!$J$138)*$J$7)/A30taxstdlife))</f>
        <v>0</v>
      </c>
      <c r="BA862" s="164">
        <f>IF(A30taxstdlife="n/a","n/a",IF(BA$3&gt;(A30taxstdlife+$E862),((Input!$J$172+Input!$J$138)*$J$7)-SUM($J862:AZ862),((Input!$J$172+Input!$J$138)*$J$7)/A30taxstdlife))</f>
        <v>0</v>
      </c>
      <c r="BB862" s="164">
        <f>IF(A30taxstdlife="n/a","n/a",IF(BB$3&gt;(A30taxstdlife+$E862),((Input!$J$172+Input!$J$138)*$J$7)-SUM($J862:BA862),((Input!$J$172+Input!$J$138)*$J$7)/A30taxstdlife))</f>
        <v>0</v>
      </c>
      <c r="BC862" s="164">
        <f>IF(A30taxstdlife="n/a","n/a",IF(BC$3&gt;(A30taxstdlife+$E862),((Input!$J$172+Input!$J$138)*$J$7)-SUM($J862:BB862),((Input!$J$172+Input!$J$138)*$J$7)/A30taxstdlife))</f>
        <v>0</v>
      </c>
      <c r="BD862" s="164">
        <f>IF(A30taxstdlife="n/a","n/a",IF(BD$3&gt;(A30taxstdlife+$E862),((Input!$J$172+Input!$J$138)*$J$7)-SUM($J862:BC862),((Input!$J$172+Input!$J$138)*$J$7)/A30taxstdlife))</f>
        <v>0</v>
      </c>
      <c r="BE862" s="164">
        <f>IF(A30taxstdlife="n/a","n/a",IF(BE$3&gt;(A30taxstdlife+$E862),((Input!$J$172+Input!$J$138)*$J$7)-SUM($J862:BD862),((Input!$J$172+Input!$J$138)*$J$7)/A30taxstdlife))</f>
        <v>0</v>
      </c>
      <c r="BF862" s="164">
        <f>IF(A30taxstdlife="n/a","n/a",IF(BF$3&gt;(A30taxstdlife+$E862),((Input!$J$172+Input!$J$138)*$J$7)-SUM($J862:BE862),((Input!$J$172+Input!$J$138)*$J$7)/A30taxstdlife))</f>
        <v>0</v>
      </c>
      <c r="BG862" s="164">
        <f>IF(A30taxstdlife="n/a","n/a",IF(BG$3&gt;(A30taxstdlife+$E862),((Input!$J$172+Input!$J$138)*$J$7)-SUM($J862:BF862),((Input!$J$172+Input!$J$138)*$J$7)/A30taxstdlife))</f>
        <v>0</v>
      </c>
      <c r="BH862" s="164">
        <f>IF(A30taxstdlife="n/a","n/a",IF(BH$3&gt;(A30taxstdlife+$E862),((Input!$J$172+Input!$J$138)*$J$7)-SUM($J862:BG862),((Input!$J$172+Input!$J$138)*$J$7)/A30taxstdlife))</f>
        <v>0</v>
      </c>
      <c r="BI862" s="164">
        <f>IF(A30taxstdlife="n/a","n/a",IF(BI$3&gt;(A30taxstdlife+$E862),((Input!$J$172+Input!$J$138)*$J$7)-SUM($J862:BH862),((Input!$J$172+Input!$J$138)*$J$7)/A30taxstdlife))</f>
        <v>0</v>
      </c>
      <c r="BJ862" s="18"/>
      <c r="BK862" s="18"/>
      <c r="BL862"/>
      <c r="BM862"/>
      <c r="BN862"/>
      <c r="BO862"/>
      <c r="BP862"/>
      <c r="BQ862"/>
      <c r="BR862"/>
      <c r="BS862"/>
      <c r="BT862"/>
      <c r="BU862"/>
      <c r="BV862"/>
      <c r="BW862"/>
      <c r="BX862"/>
      <c r="BY862"/>
      <c r="BZ862"/>
      <c r="CA862"/>
      <c r="CB862"/>
      <c r="CC862"/>
      <c r="CD862"/>
      <c r="CE862"/>
      <c r="CF862"/>
      <c r="CG862"/>
      <c r="CH862"/>
      <c r="CI862"/>
      <c r="CJ862"/>
      <c r="CK862"/>
      <c r="CL862"/>
      <c r="CM862"/>
      <c r="CN862"/>
      <c r="CO862"/>
      <c r="CP862"/>
      <c r="CQ862"/>
      <c r="CR862"/>
      <c r="CS862"/>
      <c r="CT862"/>
      <c r="CU862"/>
      <c r="CV862"/>
      <c r="CW862"/>
      <c r="CX862"/>
      <c r="CY862"/>
      <c r="CZ862"/>
      <c r="DA862"/>
      <c r="DB862"/>
      <c r="DC862"/>
      <c r="DD862"/>
      <c r="DE862"/>
      <c r="DF862"/>
      <c r="DG862"/>
      <c r="DH862"/>
      <c r="DI862"/>
      <c r="DJ862"/>
      <c r="DK862"/>
      <c r="DL862"/>
      <c r="DM862"/>
      <c r="DN862"/>
      <c r="DO862"/>
      <c r="DP862"/>
      <c r="DQ862"/>
      <c r="DR862"/>
      <c r="DS862"/>
      <c r="DT862"/>
      <c r="DU862"/>
      <c r="DV862"/>
      <c r="DW862"/>
      <c r="DX862"/>
      <c r="DY862"/>
      <c r="DZ862"/>
      <c r="EA862"/>
      <c r="EB862"/>
      <c r="EC862"/>
      <c r="ED862"/>
      <c r="EE862"/>
      <c r="EF862"/>
      <c r="EG862"/>
      <c r="EH862"/>
      <c r="EI862"/>
      <c r="EJ862"/>
      <c r="EK862"/>
      <c r="EL862"/>
      <c r="EM862"/>
      <c r="EN862"/>
      <c r="EO862"/>
      <c r="EP862"/>
      <c r="EQ862"/>
      <c r="ER862"/>
      <c r="ES862"/>
      <c r="ET862"/>
      <c r="EU862"/>
      <c r="EV862"/>
      <c r="EW862"/>
      <c r="EX862"/>
      <c r="EY862"/>
      <c r="EZ862"/>
      <c r="FA862"/>
      <c r="FB862"/>
      <c r="FC862"/>
      <c r="FD862"/>
      <c r="FE862"/>
      <c r="FF862"/>
      <c r="FG862"/>
      <c r="FH862"/>
      <c r="FI862"/>
      <c r="FJ862"/>
      <c r="FK862"/>
      <c r="FL862"/>
      <c r="FM862"/>
      <c r="FN862"/>
      <c r="FO862"/>
      <c r="FP862"/>
      <c r="FQ862"/>
      <c r="FR862"/>
      <c r="FS862"/>
      <c r="FT862"/>
      <c r="FU862"/>
      <c r="FV862"/>
      <c r="FW862"/>
      <c r="FX862"/>
      <c r="FY862"/>
      <c r="FZ862"/>
      <c r="GA862"/>
      <c r="GB862"/>
      <c r="GC862"/>
      <c r="GD862"/>
      <c r="GE862"/>
      <c r="GF862"/>
      <c r="GG862"/>
      <c r="GH862"/>
      <c r="GI862"/>
      <c r="GJ862"/>
      <c r="GK862"/>
      <c r="GL862"/>
      <c r="GM862"/>
      <c r="GN862"/>
      <c r="GO862"/>
      <c r="GP862"/>
      <c r="GQ862"/>
      <c r="GR862"/>
      <c r="GS862"/>
      <c r="GT862"/>
      <c r="GU862"/>
      <c r="GV862"/>
      <c r="GW862"/>
      <c r="GX862"/>
      <c r="GY862"/>
      <c r="GZ862"/>
      <c r="HA862"/>
      <c r="HB862"/>
      <c r="HC862"/>
      <c r="HD862"/>
      <c r="HE862"/>
      <c r="HF862"/>
      <c r="HG862"/>
      <c r="HH862"/>
      <c r="HI862"/>
      <c r="HJ862"/>
      <c r="HK862"/>
      <c r="HL862"/>
      <c r="HM862"/>
      <c r="HN862"/>
      <c r="HO862"/>
      <c r="HP862"/>
      <c r="HQ862"/>
      <c r="HR862"/>
      <c r="HS862"/>
      <c r="HT862"/>
      <c r="HU862"/>
      <c r="HV862"/>
      <c r="HW862"/>
      <c r="HX862"/>
      <c r="HY862"/>
      <c r="HZ862"/>
      <c r="IA862"/>
      <c r="IB862"/>
      <c r="IC862"/>
      <c r="ID862"/>
      <c r="IE862"/>
      <c r="IF862"/>
      <c r="IG862"/>
      <c r="IH862"/>
      <c r="II862"/>
      <c r="IJ862"/>
      <c r="IK862"/>
      <c r="IL862"/>
      <c r="IM862"/>
      <c r="IN862"/>
      <c r="IO862"/>
      <c r="IP862"/>
      <c r="IQ862"/>
      <c r="IR862"/>
      <c r="IS862"/>
      <c r="IT862"/>
      <c r="IU862"/>
      <c r="IV862"/>
    </row>
    <row r="863" spans="1:256" s="5" customFormat="1" hidden="1" outlineLevel="2" x14ac:dyDescent="0.2">
      <c r="A863" s="18"/>
      <c r="B863" s="18"/>
      <c r="C863" s="36"/>
      <c r="D863" s="485"/>
      <c r="E863" s="283">
        <v>5</v>
      </c>
      <c r="F863" s="38"/>
      <c r="G863" s="306"/>
      <c r="H863" s="308"/>
      <c r="I863" s="308"/>
      <c r="J863" s="308"/>
      <c r="K863" s="307"/>
      <c r="L863" s="164">
        <f>IF(A30taxstdlife="n/a","n/a",IF(L$3&gt;(A30taxstdlife+$E863),((Input!$K$172+Input!$K$138)*$K$7)-SUM($K863:K863),((Input!$K$172+Input!$K$138)*$K$7)/A30taxstdlife))</f>
        <v>0</v>
      </c>
      <c r="M863" s="164">
        <f>IF(A30taxstdlife="n/a","n/a",IF(M$3&gt;(A30taxstdlife+$E863),((Input!$K$172+Input!$K$138)*$K$7)-SUM($K863:L863),((Input!$K$172+Input!$K$138)*$K$7)/A30taxstdlife))</f>
        <v>0</v>
      </c>
      <c r="N863" s="164">
        <f>IF(A30taxstdlife="n/a","n/a",IF(N$3&gt;(A30taxstdlife+$E863),((Input!$K$172+Input!$K$138)*$K$7)-SUM($K863:M863),((Input!$K$172+Input!$K$138)*$K$7)/A30taxstdlife))</f>
        <v>0</v>
      </c>
      <c r="O863" s="164">
        <f>IF(A30taxstdlife="n/a","n/a",IF(O$3&gt;(A30taxstdlife+$E863),((Input!$K$172+Input!$K$138)*$K$7)-SUM($K863:N863),((Input!$K$172+Input!$K$138)*$K$7)/A30taxstdlife))</f>
        <v>0</v>
      </c>
      <c r="P863" s="164">
        <f>IF(A30taxstdlife="n/a","n/a",IF(P$3&gt;(A30taxstdlife+$E863),((Input!$K$172+Input!$K$138)*$K$7)-SUM($K863:O863),((Input!$K$172+Input!$K$138)*$K$7)/A30taxstdlife))</f>
        <v>0</v>
      </c>
      <c r="Q863" s="164">
        <f>IF(A30taxstdlife="n/a","n/a",IF(Q$3&gt;(A30taxstdlife+$E863),((Input!$K$172+Input!$K$138)*$K$7)-SUM($K863:P863),((Input!$K$172+Input!$K$138)*$K$7)/A30taxstdlife))</f>
        <v>0</v>
      </c>
      <c r="R863" s="164">
        <f>IF(A30taxstdlife="n/a","n/a",IF(R$3&gt;(A30taxstdlife+$E863),((Input!$K$172+Input!$K$138)*$K$7)-SUM($K863:Q863),((Input!$K$172+Input!$K$138)*$K$7)/A30taxstdlife))</f>
        <v>0</v>
      </c>
      <c r="S863" s="164">
        <f>IF(A30taxstdlife="n/a","n/a",IF(S$3&gt;(A30taxstdlife+$E863),((Input!$K$172+Input!$K$138)*$K$7)-SUM($K863:R863),((Input!$K$172+Input!$K$138)*$K$7)/A30taxstdlife))</f>
        <v>0</v>
      </c>
      <c r="T863" s="164">
        <f>IF(A30taxstdlife="n/a","n/a",IF(T$3&gt;(A30taxstdlife+$E863),((Input!$K$172+Input!$K$138)*$K$7)-SUM($K863:S863),((Input!$K$172+Input!$K$138)*$K$7)/A30taxstdlife))</f>
        <v>0</v>
      </c>
      <c r="U863" s="164">
        <f>IF(A30taxstdlife="n/a","n/a",IF(U$3&gt;(A30taxstdlife+$E863),((Input!$K$172+Input!$K$138)*$K$7)-SUM($K863:T863),((Input!$K$172+Input!$K$138)*$K$7)/A30taxstdlife))</f>
        <v>0</v>
      </c>
      <c r="V863" s="164">
        <f>IF(A30taxstdlife="n/a","n/a",IF(V$3&gt;(A30taxstdlife+$E863),((Input!$K$172+Input!$K$138)*$K$7)-SUM($K863:U863),((Input!$K$172+Input!$K$138)*$K$7)/A30taxstdlife))</f>
        <v>0</v>
      </c>
      <c r="W863" s="164">
        <f>IF(A30taxstdlife="n/a","n/a",IF(W$3&gt;(A30taxstdlife+$E863),((Input!$K$172+Input!$K$138)*$K$7)-SUM($K863:V863),((Input!$K$172+Input!$K$138)*$K$7)/A30taxstdlife))</f>
        <v>0</v>
      </c>
      <c r="X863" s="164">
        <f>IF(A30taxstdlife="n/a","n/a",IF(X$3&gt;(A30taxstdlife+$E863),((Input!$K$172+Input!$K$138)*$K$7)-SUM($K863:W863),((Input!$K$172+Input!$K$138)*$K$7)/A30taxstdlife))</f>
        <v>0</v>
      </c>
      <c r="Y863" s="164">
        <f>IF(A30taxstdlife="n/a","n/a",IF(Y$3&gt;(A30taxstdlife+$E863),((Input!$K$172+Input!$K$138)*$K$7)-SUM($K863:X863),((Input!$K$172+Input!$K$138)*$K$7)/A30taxstdlife))</f>
        <v>0</v>
      </c>
      <c r="Z863" s="164">
        <f>IF(A30taxstdlife="n/a","n/a",IF(Z$3&gt;(A30taxstdlife+$E863),((Input!$K$172+Input!$K$138)*$K$7)-SUM($K863:Y863),((Input!$K$172+Input!$K$138)*$K$7)/A30taxstdlife))</f>
        <v>0</v>
      </c>
      <c r="AA863" s="164">
        <f>IF(A30taxstdlife="n/a","n/a",IF(AA$3&gt;(A30taxstdlife+$E863),((Input!$K$172+Input!$K$138)*$K$7)-SUM($K863:Z863),((Input!$K$172+Input!$K$138)*$K$7)/A30taxstdlife))</f>
        <v>0</v>
      </c>
      <c r="AB863" s="164">
        <f>IF(A30taxstdlife="n/a","n/a",IF(AB$3&gt;(A30taxstdlife+$E863),((Input!$K$172+Input!$K$138)*$K$7)-SUM($K863:AA863),((Input!$K$172+Input!$K$138)*$K$7)/A30taxstdlife))</f>
        <v>0</v>
      </c>
      <c r="AC863" s="164">
        <f>IF(A30taxstdlife="n/a","n/a",IF(AC$3&gt;(A30taxstdlife+$E863),((Input!$K$172+Input!$K$138)*$K$7)-SUM($K863:AB863),((Input!$K$172+Input!$K$138)*$K$7)/A30taxstdlife))</f>
        <v>0</v>
      </c>
      <c r="AD863" s="164">
        <f>IF(A30taxstdlife="n/a","n/a",IF(AD$3&gt;(A30taxstdlife+$E863),((Input!$K$172+Input!$K$138)*$K$7)-SUM($K863:AC863),((Input!$K$172+Input!$K$138)*$K$7)/A30taxstdlife))</f>
        <v>0</v>
      </c>
      <c r="AE863" s="164">
        <f>IF(A30taxstdlife="n/a","n/a",IF(AE$3&gt;(A30taxstdlife+$E863),((Input!$K$172+Input!$K$138)*$K$7)-SUM($K863:AD863),((Input!$K$172+Input!$K$138)*$K$7)/A30taxstdlife))</f>
        <v>0</v>
      </c>
      <c r="AF863" s="164">
        <f>IF(A30taxstdlife="n/a","n/a",IF(AF$3&gt;(A30taxstdlife+$E863),((Input!$K$172+Input!$K$138)*$K$7)-SUM($K863:AE863),((Input!$K$172+Input!$K$138)*$K$7)/A30taxstdlife))</f>
        <v>0</v>
      </c>
      <c r="AG863" s="164">
        <f>IF(A30taxstdlife="n/a","n/a",IF(AG$3&gt;(A30taxstdlife+$E863),((Input!$K$172+Input!$K$138)*$K$7)-SUM($K863:AF863),((Input!$K$172+Input!$K$138)*$K$7)/A30taxstdlife))</f>
        <v>0</v>
      </c>
      <c r="AH863" s="164">
        <f>IF(A30taxstdlife="n/a","n/a",IF(AH$3&gt;(A30taxstdlife+$E863),((Input!$K$172+Input!$K$138)*$K$7)-SUM($K863:AG863),((Input!$K$172+Input!$K$138)*$K$7)/A30taxstdlife))</f>
        <v>0</v>
      </c>
      <c r="AI863" s="164">
        <f>IF(A30taxstdlife="n/a","n/a",IF(AI$3&gt;(A30taxstdlife+$E863),((Input!$K$172+Input!$K$138)*$K$7)-SUM($K863:AH863),((Input!$K$172+Input!$K$138)*$K$7)/A30taxstdlife))</f>
        <v>0</v>
      </c>
      <c r="AJ863" s="164">
        <f>IF(A30taxstdlife="n/a","n/a",IF(AJ$3&gt;(A30taxstdlife+$E863),((Input!$K$172+Input!$K$138)*$K$7)-SUM($K863:AI863),((Input!$K$172+Input!$K$138)*$K$7)/A30taxstdlife))</f>
        <v>0</v>
      </c>
      <c r="AK863" s="164">
        <f>IF(A30taxstdlife="n/a","n/a",IF(AK$3&gt;(A30taxstdlife+$E863),((Input!$K$172+Input!$K$138)*$K$7)-SUM($K863:AJ863),((Input!$K$172+Input!$K$138)*$K$7)/A30taxstdlife))</f>
        <v>0</v>
      </c>
      <c r="AL863" s="164">
        <f>IF(A30taxstdlife="n/a","n/a",IF(AL$3&gt;(A30taxstdlife+$E863),((Input!$K$172+Input!$K$138)*$K$7)-SUM($K863:AK863),((Input!$K$172+Input!$K$138)*$K$7)/A30taxstdlife))</f>
        <v>0</v>
      </c>
      <c r="AM863" s="164">
        <f>IF(A30taxstdlife="n/a","n/a",IF(AM$3&gt;(A30taxstdlife+$E863),((Input!$K$172+Input!$K$138)*$K$7)-SUM($K863:AL863),((Input!$K$172+Input!$K$138)*$K$7)/A30taxstdlife))</f>
        <v>0</v>
      </c>
      <c r="AN863" s="164">
        <f>IF(A30taxstdlife="n/a","n/a",IF(AN$3&gt;(A30taxstdlife+$E863),((Input!$K$172+Input!$K$138)*$K$7)-SUM($K863:AM863),((Input!$K$172+Input!$K$138)*$K$7)/A30taxstdlife))</f>
        <v>0</v>
      </c>
      <c r="AO863" s="164">
        <f>IF(A30taxstdlife="n/a","n/a",IF(AO$3&gt;(A30taxstdlife+$E863),((Input!$K$172+Input!$K$138)*$K$7)-SUM($K863:AN863),((Input!$K$172+Input!$K$138)*$K$7)/A30taxstdlife))</f>
        <v>0</v>
      </c>
      <c r="AP863" s="164">
        <f>IF(A30taxstdlife="n/a","n/a",IF(AP$3&gt;(A30taxstdlife+$E863),((Input!$K$172+Input!$K$138)*$K$7)-SUM($K863:AO863),((Input!$K$172+Input!$K$138)*$K$7)/A30taxstdlife))</f>
        <v>0</v>
      </c>
      <c r="AQ863" s="164">
        <f>IF(A30taxstdlife="n/a","n/a",IF(AQ$3&gt;(A30taxstdlife+$E863),((Input!$K$172+Input!$K$138)*$K$7)-SUM($K863:AP863),((Input!$K$172+Input!$K$138)*$K$7)/A30taxstdlife))</f>
        <v>0</v>
      </c>
      <c r="AR863" s="164">
        <f>IF(A30taxstdlife="n/a","n/a",IF(AR$3&gt;(A30taxstdlife+$E863),((Input!$K$172+Input!$K$138)*$K$7)-SUM($K863:AQ863),((Input!$K$172+Input!$K$138)*$K$7)/A30taxstdlife))</f>
        <v>0</v>
      </c>
      <c r="AS863" s="164">
        <f>IF(A30taxstdlife="n/a","n/a",IF(AS$3&gt;(A30taxstdlife+$E863),((Input!$K$172+Input!$K$138)*$K$7)-SUM($K863:AR863),((Input!$K$172+Input!$K$138)*$K$7)/A30taxstdlife))</f>
        <v>0</v>
      </c>
      <c r="AT863" s="164">
        <f>IF(A30taxstdlife="n/a","n/a",IF(AT$3&gt;(A30taxstdlife+$E863),((Input!$K$172+Input!$K$138)*$K$7)-SUM($K863:AS863),((Input!$K$172+Input!$K$138)*$K$7)/A30taxstdlife))</f>
        <v>0</v>
      </c>
      <c r="AU863" s="164">
        <f>IF(A30taxstdlife="n/a","n/a",IF(AU$3&gt;(A30taxstdlife+$E863),((Input!$K$172+Input!$K$138)*$K$7)-SUM($K863:AT863),((Input!$K$172+Input!$K$138)*$K$7)/A30taxstdlife))</f>
        <v>0</v>
      </c>
      <c r="AV863" s="164">
        <f>IF(A30taxstdlife="n/a","n/a",IF(AV$3&gt;(A30taxstdlife+$E863),((Input!$K$172+Input!$K$138)*$K$7)-SUM($K863:AU863),((Input!$K$172+Input!$K$138)*$K$7)/A30taxstdlife))</f>
        <v>0</v>
      </c>
      <c r="AW863" s="164">
        <f>IF(A30taxstdlife="n/a","n/a",IF(AW$3&gt;(A30taxstdlife+$E863),((Input!$K$172+Input!$K$138)*$K$7)-SUM($K863:AV863),((Input!$K$172+Input!$K$138)*$K$7)/A30taxstdlife))</f>
        <v>0</v>
      </c>
      <c r="AX863" s="164">
        <f>IF(A30taxstdlife="n/a","n/a",IF(AX$3&gt;(A30taxstdlife+$E863),((Input!$K$172+Input!$K$138)*$K$7)-SUM($K863:AW863),((Input!$K$172+Input!$K$138)*$K$7)/A30taxstdlife))</f>
        <v>0</v>
      </c>
      <c r="AY863" s="164">
        <f>IF(A30taxstdlife="n/a","n/a",IF(AY$3&gt;(A30taxstdlife+$E863),((Input!$K$172+Input!$K$138)*$K$7)-SUM($K863:AX863),((Input!$K$172+Input!$K$138)*$K$7)/A30taxstdlife))</f>
        <v>0</v>
      </c>
      <c r="AZ863" s="164">
        <f>IF(A30taxstdlife="n/a","n/a",IF(AZ$3&gt;(A30taxstdlife+$E863),((Input!$K$172+Input!$K$138)*$K$7)-SUM($K863:AY863),((Input!$K$172+Input!$K$138)*$K$7)/A30taxstdlife))</f>
        <v>0</v>
      </c>
      <c r="BA863" s="164">
        <f>IF(A30taxstdlife="n/a","n/a",IF(BA$3&gt;(A30taxstdlife+$E863),((Input!$K$172+Input!$K$138)*$K$7)-SUM($K863:AZ863),((Input!$K$172+Input!$K$138)*$K$7)/A30taxstdlife))</f>
        <v>0</v>
      </c>
      <c r="BB863" s="164">
        <f>IF(A30taxstdlife="n/a","n/a",IF(BB$3&gt;(A30taxstdlife+$E863),((Input!$K$172+Input!$K$138)*$K$7)-SUM($K863:BA863),((Input!$K$172+Input!$K$138)*$K$7)/A30taxstdlife))</f>
        <v>0</v>
      </c>
      <c r="BC863" s="164">
        <f>IF(A30taxstdlife="n/a","n/a",IF(BC$3&gt;(A30taxstdlife+$E863),((Input!$K$172+Input!$K$138)*$K$7)-SUM($K863:BB863),((Input!$K$172+Input!$K$138)*$K$7)/A30taxstdlife))</f>
        <v>0</v>
      </c>
      <c r="BD863" s="164">
        <f>IF(A30taxstdlife="n/a","n/a",IF(BD$3&gt;(A30taxstdlife+$E863),((Input!$K$172+Input!$K$138)*$K$7)-SUM($K863:BC863),((Input!$K$172+Input!$K$138)*$K$7)/A30taxstdlife))</f>
        <v>0</v>
      </c>
      <c r="BE863" s="164">
        <f>IF(A30taxstdlife="n/a","n/a",IF(BE$3&gt;(A30taxstdlife+$E863),((Input!$K$172+Input!$K$138)*$K$7)-SUM($K863:BD863),((Input!$K$172+Input!$K$138)*$K$7)/A30taxstdlife))</f>
        <v>0</v>
      </c>
      <c r="BF863" s="164">
        <f>IF(A30taxstdlife="n/a","n/a",IF(BF$3&gt;(A30taxstdlife+$E863),((Input!$K$172+Input!$K$138)*$K$7)-SUM($K863:BE863),((Input!$K$172+Input!$K$138)*$K$7)/A30taxstdlife))</f>
        <v>0</v>
      </c>
      <c r="BG863" s="164">
        <f>IF(A30taxstdlife="n/a","n/a",IF(BG$3&gt;(A30taxstdlife+$E863),((Input!$K$172+Input!$K$138)*$K$7)-SUM($K863:BF863),((Input!$K$172+Input!$K$138)*$K$7)/A30taxstdlife))</f>
        <v>0</v>
      </c>
      <c r="BH863" s="164">
        <f>IF(A30taxstdlife="n/a","n/a",IF(BH$3&gt;(A30taxstdlife+$E863),((Input!$K$172+Input!$K$138)*$K$7)-SUM($K863:BG863),((Input!$K$172+Input!$K$138)*$K$7)/A30taxstdlife))</f>
        <v>0</v>
      </c>
      <c r="BI863" s="164">
        <f>IF(A30taxstdlife="n/a","n/a",IF(BI$3&gt;(A30taxstdlife+$E863),((Input!$K$172+Input!$K$138)*$K$7)-SUM($K863:BH863),((Input!$K$172+Input!$K$138)*$K$7)/A30taxstdlife))</f>
        <v>0</v>
      </c>
      <c r="BJ863" s="18"/>
      <c r="BK863" s="18"/>
      <c r="BL863"/>
      <c r="BM863"/>
      <c r="BN863"/>
      <c r="BO863"/>
      <c r="BP863"/>
      <c r="BQ863"/>
      <c r="BR863"/>
      <c r="BS863"/>
      <c r="BT863"/>
      <c r="BU863"/>
      <c r="BV863"/>
      <c r="BW863"/>
      <c r="BX863"/>
      <c r="BY863"/>
      <c r="BZ863"/>
      <c r="CA863"/>
      <c r="CB863"/>
      <c r="CC863"/>
      <c r="CD863"/>
      <c r="CE863"/>
      <c r="CF863"/>
      <c r="CG863"/>
      <c r="CH863"/>
      <c r="CI863"/>
      <c r="CJ863"/>
      <c r="CK863"/>
      <c r="CL863"/>
      <c r="CM863"/>
      <c r="CN863"/>
      <c r="CO863"/>
      <c r="CP863"/>
      <c r="CQ863"/>
      <c r="CR863"/>
      <c r="CS863"/>
      <c r="CT863"/>
      <c r="CU863"/>
      <c r="CV863"/>
      <c r="CW863"/>
      <c r="CX863"/>
      <c r="CY863"/>
      <c r="CZ863"/>
      <c r="DA863"/>
      <c r="DB863"/>
      <c r="DC863"/>
      <c r="DD863"/>
      <c r="DE863"/>
      <c r="DF863"/>
      <c r="DG863"/>
      <c r="DH863"/>
      <c r="DI863"/>
      <c r="DJ863"/>
      <c r="DK863"/>
      <c r="DL863"/>
      <c r="DM863"/>
      <c r="DN863"/>
      <c r="DO863"/>
      <c r="DP863"/>
      <c r="DQ863"/>
      <c r="DR863"/>
      <c r="DS863"/>
      <c r="DT863"/>
      <c r="DU863"/>
      <c r="DV863"/>
      <c r="DW863"/>
      <c r="DX863"/>
      <c r="DY863"/>
      <c r="DZ863"/>
      <c r="EA863"/>
      <c r="EB863"/>
      <c r="EC863"/>
      <c r="ED863"/>
      <c r="EE863"/>
      <c r="EF863"/>
      <c r="EG863"/>
      <c r="EH863"/>
      <c r="EI863"/>
      <c r="EJ863"/>
      <c r="EK863"/>
      <c r="EL863"/>
      <c r="EM863"/>
      <c r="EN863"/>
      <c r="EO863"/>
      <c r="EP863"/>
      <c r="EQ863"/>
      <c r="ER863"/>
      <c r="ES863"/>
      <c r="ET863"/>
      <c r="EU863"/>
      <c r="EV863"/>
      <c r="EW863"/>
      <c r="EX863"/>
      <c r="EY863"/>
      <c r="EZ863"/>
      <c r="FA863"/>
      <c r="FB863"/>
      <c r="FC863"/>
      <c r="FD863"/>
      <c r="FE863"/>
      <c r="FF863"/>
      <c r="FG863"/>
      <c r="FH863"/>
      <c r="FI863"/>
      <c r="FJ863"/>
      <c r="FK863"/>
      <c r="FL863"/>
      <c r="FM863"/>
      <c r="FN863"/>
      <c r="FO863"/>
      <c r="FP863"/>
      <c r="FQ863"/>
      <c r="FR863"/>
      <c r="FS863"/>
      <c r="FT863"/>
      <c r="FU863"/>
      <c r="FV863"/>
      <c r="FW863"/>
      <c r="FX863"/>
      <c r="FY863"/>
      <c r="FZ863"/>
      <c r="GA863"/>
      <c r="GB863"/>
      <c r="GC863"/>
      <c r="GD863"/>
      <c r="GE863"/>
      <c r="GF863"/>
      <c r="GG863"/>
      <c r="GH863"/>
      <c r="GI863"/>
      <c r="GJ863"/>
      <c r="GK863"/>
      <c r="GL863"/>
      <c r="GM863"/>
      <c r="GN863"/>
      <c r="GO863"/>
      <c r="GP863"/>
      <c r="GQ863"/>
      <c r="GR863"/>
      <c r="GS863"/>
      <c r="GT863"/>
      <c r="GU863"/>
      <c r="GV863"/>
      <c r="GW863"/>
      <c r="GX863"/>
      <c r="GY863"/>
      <c r="GZ863"/>
      <c r="HA863"/>
      <c r="HB863"/>
      <c r="HC863"/>
      <c r="HD863"/>
      <c r="HE863"/>
      <c r="HF863"/>
      <c r="HG863"/>
      <c r="HH863"/>
      <c r="HI863"/>
      <c r="HJ863"/>
      <c r="HK863"/>
      <c r="HL863"/>
      <c r="HM863"/>
      <c r="HN863"/>
      <c r="HO863"/>
      <c r="HP863"/>
      <c r="HQ863"/>
      <c r="HR863"/>
      <c r="HS863"/>
      <c r="HT863"/>
      <c r="HU863"/>
      <c r="HV863"/>
      <c r="HW863"/>
      <c r="HX863"/>
      <c r="HY863"/>
      <c r="HZ863"/>
      <c r="IA863"/>
      <c r="IB863"/>
      <c r="IC863"/>
      <c r="ID863"/>
      <c r="IE863"/>
      <c r="IF863"/>
      <c r="IG863"/>
      <c r="IH863"/>
      <c r="II863"/>
      <c r="IJ863"/>
      <c r="IK863"/>
      <c r="IL863"/>
      <c r="IM863"/>
      <c r="IN863"/>
      <c r="IO863"/>
      <c r="IP863"/>
      <c r="IQ863"/>
      <c r="IR863"/>
      <c r="IS863"/>
      <c r="IT863"/>
      <c r="IU863"/>
      <c r="IV863"/>
    </row>
    <row r="864" spans="1:256" s="5" customFormat="1" hidden="1" outlineLevel="2" x14ac:dyDescent="0.2">
      <c r="A864" s="18"/>
      <c r="B864" s="18"/>
      <c r="C864" s="36"/>
      <c r="D864" s="485"/>
      <c r="E864" s="283">
        <v>6</v>
      </c>
      <c r="F864" s="38"/>
      <c r="G864" s="306"/>
      <c r="H864" s="308"/>
      <c r="I864" s="308"/>
      <c r="J864" s="308"/>
      <c r="K864" s="308"/>
      <c r="L864" s="307"/>
      <c r="M864" s="164">
        <f>IF(A30taxstdlife="n/a","n/a",IF(M$3&gt;(A30taxstdlife+$E864),((Input!$L$172+Input!$L$138)*$L$7)-SUM($L864:L864),((Input!$L$172+Input!$L$138)*$L$7)/A30taxstdlife))</f>
        <v>0</v>
      </c>
      <c r="N864" s="164">
        <f>IF(A30taxstdlife="n/a","n/a",IF(N$3&gt;(A30taxstdlife+$E864),((Input!$L$172+Input!$L$138)*$L$7)-SUM($L864:M864),((Input!$L$172+Input!$L$138)*$L$7)/A30taxstdlife))</f>
        <v>0</v>
      </c>
      <c r="O864" s="164">
        <f>IF(A30taxstdlife="n/a","n/a",IF(O$3&gt;(A30taxstdlife+$E864),((Input!$L$172+Input!$L$138)*$L$7)-SUM($L864:N864),((Input!$L$172+Input!$L$138)*$L$7)/A30taxstdlife))</f>
        <v>0</v>
      </c>
      <c r="P864" s="164">
        <f>IF(A30taxstdlife="n/a","n/a",IF(P$3&gt;(A30taxstdlife+$E864),((Input!$L$172+Input!$L$138)*$L$7)-SUM($L864:O864),((Input!$L$172+Input!$L$138)*$L$7)/A30taxstdlife))</f>
        <v>0</v>
      </c>
      <c r="Q864" s="164">
        <f>IF(A30taxstdlife="n/a","n/a",IF(Q$3&gt;(A30taxstdlife+$E864),((Input!$L$172+Input!$L$138)*$L$7)-SUM($L864:P864),((Input!$L$172+Input!$L$138)*$L$7)/A30taxstdlife))</f>
        <v>0</v>
      </c>
      <c r="R864" s="164">
        <f>IF(A30taxstdlife="n/a","n/a",IF(R$3&gt;(A30taxstdlife+$E864),((Input!$L$172+Input!$L$138)*$L$7)-SUM($L864:Q864),((Input!$L$172+Input!$L$138)*$L$7)/A30taxstdlife))</f>
        <v>0</v>
      </c>
      <c r="S864" s="164">
        <f>IF(A30taxstdlife="n/a","n/a",IF(S$3&gt;(A30taxstdlife+$E864),((Input!$L$172+Input!$L$138)*$L$7)-SUM($L864:R864),((Input!$L$172+Input!$L$138)*$L$7)/A30taxstdlife))</f>
        <v>0</v>
      </c>
      <c r="T864" s="164">
        <f>IF(A30taxstdlife="n/a","n/a",IF(T$3&gt;(A30taxstdlife+$E864),((Input!$L$172+Input!$L$138)*$L$7)-SUM($L864:S864),((Input!$L$172+Input!$L$138)*$L$7)/A30taxstdlife))</f>
        <v>0</v>
      </c>
      <c r="U864" s="164">
        <f>IF(A30taxstdlife="n/a","n/a",IF(U$3&gt;(A30taxstdlife+$E864),((Input!$L$172+Input!$L$138)*$L$7)-SUM($L864:T864),((Input!$L$172+Input!$L$138)*$L$7)/A30taxstdlife))</f>
        <v>0</v>
      </c>
      <c r="V864" s="164">
        <f>IF(A30taxstdlife="n/a","n/a",IF(V$3&gt;(A30taxstdlife+$E864),((Input!$L$172+Input!$L$138)*$L$7)-SUM($L864:U864),((Input!$L$172+Input!$L$138)*$L$7)/A30taxstdlife))</f>
        <v>0</v>
      </c>
      <c r="W864" s="164">
        <f>IF(A30taxstdlife="n/a","n/a",IF(W$3&gt;(A30taxstdlife+$E864),((Input!$L$172+Input!$L$138)*$L$7)-SUM($L864:V864),((Input!$L$172+Input!$L$138)*$L$7)/A30taxstdlife))</f>
        <v>0</v>
      </c>
      <c r="X864" s="164">
        <f>IF(A30taxstdlife="n/a","n/a",IF(X$3&gt;(A30taxstdlife+$E864),((Input!$L$172+Input!$L$138)*$L$7)-SUM($L864:W864),((Input!$L$172+Input!$L$138)*$L$7)/A30taxstdlife))</f>
        <v>0</v>
      </c>
      <c r="Y864" s="164">
        <f>IF(A30taxstdlife="n/a","n/a",IF(Y$3&gt;(A30taxstdlife+$E864),((Input!$L$172+Input!$L$138)*$L$7)-SUM($L864:X864),((Input!$L$172+Input!$L$138)*$L$7)/A30taxstdlife))</f>
        <v>0</v>
      </c>
      <c r="Z864" s="164">
        <f>IF(A30taxstdlife="n/a","n/a",IF(Z$3&gt;(A30taxstdlife+$E864),((Input!$L$172+Input!$L$138)*$L$7)-SUM($L864:Y864),((Input!$L$172+Input!$L$138)*$L$7)/A30taxstdlife))</f>
        <v>0</v>
      </c>
      <c r="AA864" s="164">
        <f>IF(A30taxstdlife="n/a","n/a",IF(AA$3&gt;(A30taxstdlife+$E864),((Input!$L$172+Input!$L$138)*$L$7)-SUM($L864:Z864),((Input!$L$172+Input!$L$138)*$L$7)/A30taxstdlife))</f>
        <v>0</v>
      </c>
      <c r="AB864" s="164">
        <f>IF(A30taxstdlife="n/a","n/a",IF(AB$3&gt;(A30taxstdlife+$E864),((Input!$L$172+Input!$L$138)*$L$7)-SUM($L864:AA864),((Input!$L$172+Input!$L$138)*$L$7)/A30taxstdlife))</f>
        <v>0</v>
      </c>
      <c r="AC864" s="164">
        <f>IF(A30taxstdlife="n/a","n/a",IF(AC$3&gt;(A30taxstdlife+$E864),((Input!$L$172+Input!$L$138)*$L$7)-SUM($L864:AB864),((Input!$L$172+Input!$L$138)*$L$7)/A30taxstdlife))</f>
        <v>0</v>
      </c>
      <c r="AD864" s="164">
        <f>IF(A30taxstdlife="n/a","n/a",IF(AD$3&gt;(A30taxstdlife+$E864),((Input!$L$172+Input!$L$138)*$L$7)-SUM($L864:AC864),((Input!$L$172+Input!$L$138)*$L$7)/A30taxstdlife))</f>
        <v>0</v>
      </c>
      <c r="AE864" s="164">
        <f>IF(A30taxstdlife="n/a","n/a",IF(AE$3&gt;(A30taxstdlife+$E864),((Input!$L$172+Input!$L$138)*$L$7)-SUM($L864:AD864),((Input!$L$172+Input!$L$138)*$L$7)/A30taxstdlife))</f>
        <v>0</v>
      </c>
      <c r="AF864" s="164">
        <f>IF(A30taxstdlife="n/a","n/a",IF(AF$3&gt;(A30taxstdlife+$E864),((Input!$L$172+Input!$L$138)*$L$7)-SUM($L864:AE864),((Input!$L$172+Input!$L$138)*$L$7)/A30taxstdlife))</f>
        <v>0</v>
      </c>
      <c r="AG864" s="164">
        <f>IF(A30taxstdlife="n/a","n/a",IF(AG$3&gt;(A30taxstdlife+$E864),((Input!$L$172+Input!$L$138)*$L$7)-SUM($L864:AF864),((Input!$L$172+Input!$L$138)*$L$7)/A30taxstdlife))</f>
        <v>0</v>
      </c>
      <c r="AH864" s="164">
        <f>IF(A30taxstdlife="n/a","n/a",IF(AH$3&gt;(A30taxstdlife+$E864),((Input!$L$172+Input!$L$138)*$L$7)-SUM($L864:AG864),((Input!$L$172+Input!$L$138)*$L$7)/A30taxstdlife))</f>
        <v>0</v>
      </c>
      <c r="AI864" s="164">
        <f>IF(A30taxstdlife="n/a","n/a",IF(AI$3&gt;(A30taxstdlife+$E864),((Input!$L$172+Input!$L$138)*$L$7)-SUM($L864:AH864),((Input!$L$172+Input!$L$138)*$L$7)/A30taxstdlife))</f>
        <v>0</v>
      </c>
      <c r="AJ864" s="164">
        <f>IF(A30taxstdlife="n/a","n/a",IF(AJ$3&gt;(A30taxstdlife+$E864),((Input!$L$172+Input!$L$138)*$L$7)-SUM($L864:AI864),((Input!$L$172+Input!$L$138)*$L$7)/A30taxstdlife))</f>
        <v>0</v>
      </c>
      <c r="AK864" s="164">
        <f>IF(A30taxstdlife="n/a","n/a",IF(AK$3&gt;(A30taxstdlife+$E864),((Input!$L$172+Input!$L$138)*$L$7)-SUM($L864:AJ864),((Input!$L$172+Input!$L$138)*$L$7)/A30taxstdlife))</f>
        <v>0</v>
      </c>
      <c r="AL864" s="164">
        <f>IF(A30taxstdlife="n/a","n/a",IF(AL$3&gt;(A30taxstdlife+$E864),((Input!$L$172+Input!$L$138)*$L$7)-SUM($L864:AK864),((Input!$L$172+Input!$L$138)*$L$7)/A30taxstdlife))</f>
        <v>0</v>
      </c>
      <c r="AM864" s="164">
        <f>IF(A30taxstdlife="n/a","n/a",IF(AM$3&gt;(A30taxstdlife+$E864),((Input!$L$172+Input!$L$138)*$L$7)-SUM($L864:AL864),((Input!$L$172+Input!$L$138)*$L$7)/A30taxstdlife))</f>
        <v>0</v>
      </c>
      <c r="AN864" s="164">
        <f>IF(A30taxstdlife="n/a","n/a",IF(AN$3&gt;(A30taxstdlife+$E864),((Input!$L$172+Input!$L$138)*$L$7)-SUM($L864:AM864),((Input!$L$172+Input!$L$138)*$L$7)/A30taxstdlife))</f>
        <v>0</v>
      </c>
      <c r="AO864" s="164">
        <f>IF(A30taxstdlife="n/a","n/a",IF(AO$3&gt;(A30taxstdlife+$E864),((Input!$L$172+Input!$L$138)*$L$7)-SUM($L864:AN864),((Input!$L$172+Input!$L$138)*$L$7)/A30taxstdlife))</f>
        <v>0</v>
      </c>
      <c r="AP864" s="164">
        <f>IF(A30taxstdlife="n/a","n/a",IF(AP$3&gt;(A30taxstdlife+$E864),((Input!$L$172+Input!$L$138)*$L$7)-SUM($L864:AO864),((Input!$L$172+Input!$L$138)*$L$7)/A30taxstdlife))</f>
        <v>0</v>
      </c>
      <c r="AQ864" s="164">
        <f>IF(A30taxstdlife="n/a","n/a",IF(AQ$3&gt;(A30taxstdlife+$E864),((Input!$L$172+Input!$L$138)*$L$7)-SUM($L864:AP864),((Input!$L$172+Input!$L$138)*$L$7)/A30taxstdlife))</f>
        <v>0</v>
      </c>
      <c r="AR864" s="164">
        <f>IF(A30taxstdlife="n/a","n/a",IF(AR$3&gt;(A30taxstdlife+$E864),((Input!$L$172+Input!$L$138)*$L$7)-SUM($L864:AQ864),((Input!$L$172+Input!$L$138)*$L$7)/A30taxstdlife))</f>
        <v>0</v>
      </c>
      <c r="AS864" s="164">
        <f>IF(A30taxstdlife="n/a","n/a",IF(AS$3&gt;(A30taxstdlife+$E864),((Input!$L$172+Input!$L$138)*$L$7)-SUM($L864:AR864),((Input!$L$172+Input!$L$138)*$L$7)/A30taxstdlife))</f>
        <v>0</v>
      </c>
      <c r="AT864" s="164">
        <f>IF(A30taxstdlife="n/a","n/a",IF(AT$3&gt;(A30taxstdlife+$E864),((Input!$L$172+Input!$L$138)*$L$7)-SUM($L864:AS864),((Input!$L$172+Input!$L$138)*$L$7)/A30taxstdlife))</f>
        <v>0</v>
      </c>
      <c r="AU864" s="164">
        <f>IF(A30taxstdlife="n/a","n/a",IF(AU$3&gt;(A30taxstdlife+$E864),((Input!$L$172+Input!$L$138)*$L$7)-SUM($L864:AT864),((Input!$L$172+Input!$L$138)*$L$7)/A30taxstdlife))</f>
        <v>0</v>
      </c>
      <c r="AV864" s="164">
        <f>IF(A30taxstdlife="n/a","n/a",IF(AV$3&gt;(A30taxstdlife+$E864),((Input!$L$172+Input!$L$138)*$L$7)-SUM($L864:AU864),((Input!$L$172+Input!$L$138)*$L$7)/A30taxstdlife))</f>
        <v>0</v>
      </c>
      <c r="AW864" s="164">
        <f>IF(A30taxstdlife="n/a","n/a",IF(AW$3&gt;(A30taxstdlife+$E864),((Input!$L$172+Input!$L$138)*$L$7)-SUM($L864:AV864),((Input!$L$172+Input!$L$138)*$L$7)/A30taxstdlife))</f>
        <v>0</v>
      </c>
      <c r="AX864" s="164">
        <f>IF(A30taxstdlife="n/a","n/a",IF(AX$3&gt;(A30taxstdlife+$E864),((Input!$L$172+Input!$L$138)*$L$7)-SUM($L864:AW864),((Input!$L$172+Input!$L$138)*$L$7)/A30taxstdlife))</f>
        <v>0</v>
      </c>
      <c r="AY864" s="164">
        <f>IF(A30taxstdlife="n/a","n/a",IF(AY$3&gt;(A30taxstdlife+$E864),((Input!$L$172+Input!$L$138)*$L$7)-SUM($L864:AX864),((Input!$L$172+Input!$L$138)*$L$7)/A30taxstdlife))</f>
        <v>0</v>
      </c>
      <c r="AZ864" s="164">
        <f>IF(A30taxstdlife="n/a","n/a",IF(AZ$3&gt;(A30taxstdlife+$E864),((Input!$L$172+Input!$L$138)*$L$7)-SUM($L864:AY864),((Input!$L$172+Input!$L$138)*$L$7)/A30taxstdlife))</f>
        <v>0</v>
      </c>
      <c r="BA864" s="164">
        <f>IF(A30taxstdlife="n/a","n/a",IF(BA$3&gt;(A30taxstdlife+$E864),((Input!$L$172+Input!$L$138)*$L$7)-SUM($L864:AZ864),((Input!$L$172+Input!$L$138)*$L$7)/A30taxstdlife))</f>
        <v>0</v>
      </c>
      <c r="BB864" s="164">
        <f>IF(A30taxstdlife="n/a","n/a",IF(BB$3&gt;(A30taxstdlife+$E864),((Input!$L$172+Input!$L$138)*$L$7)-SUM($L864:BA864),((Input!$L$172+Input!$L$138)*$L$7)/A30taxstdlife))</f>
        <v>0</v>
      </c>
      <c r="BC864" s="164">
        <f>IF(A30taxstdlife="n/a","n/a",IF(BC$3&gt;(A30taxstdlife+$E864),((Input!$L$172+Input!$L$138)*$L$7)-SUM($L864:BB864),((Input!$L$172+Input!$L$138)*$L$7)/A30taxstdlife))</f>
        <v>0</v>
      </c>
      <c r="BD864" s="164">
        <f>IF(A30taxstdlife="n/a","n/a",IF(BD$3&gt;(A30taxstdlife+$E864),((Input!$L$172+Input!$L$138)*$L$7)-SUM($L864:BC864),((Input!$L$172+Input!$L$138)*$L$7)/A30taxstdlife))</f>
        <v>0</v>
      </c>
      <c r="BE864" s="164">
        <f>IF(A30taxstdlife="n/a","n/a",IF(BE$3&gt;(A30taxstdlife+$E864),((Input!$L$172+Input!$L$138)*$L$7)-SUM($L864:BD864),((Input!$L$172+Input!$L$138)*$L$7)/A30taxstdlife))</f>
        <v>0</v>
      </c>
      <c r="BF864" s="164">
        <f>IF(A30taxstdlife="n/a","n/a",IF(BF$3&gt;(A30taxstdlife+$E864),((Input!$L$172+Input!$L$138)*$L$7)-SUM($L864:BE864),((Input!$L$172+Input!$L$138)*$L$7)/A30taxstdlife))</f>
        <v>0</v>
      </c>
      <c r="BG864" s="164">
        <f>IF(A30taxstdlife="n/a","n/a",IF(BG$3&gt;(A30taxstdlife+$E864),((Input!$L$172+Input!$L$138)*$L$7)-SUM($L864:BF864),((Input!$L$172+Input!$L$138)*$L$7)/A30taxstdlife))</f>
        <v>0</v>
      </c>
      <c r="BH864" s="164">
        <f>IF(A30taxstdlife="n/a","n/a",IF(BH$3&gt;(A30taxstdlife+$E864),((Input!$L$172+Input!$L$138)*$L$7)-SUM($L864:BG864),((Input!$L$172+Input!$L$138)*$L$7)/A30taxstdlife))</f>
        <v>0</v>
      </c>
      <c r="BI864" s="164">
        <f>IF(A30taxstdlife="n/a","n/a",IF(BI$3&gt;(A30taxstdlife+$E864),((Input!$L$172+Input!$L$138)*$L$7)-SUM($L864:BH864),((Input!$L$172+Input!$L$138)*$L$7)/A30taxstdlife))</f>
        <v>0</v>
      </c>
      <c r="BJ864" s="18"/>
      <c r="BK864" s="18"/>
      <c r="BL864"/>
      <c r="BM864"/>
      <c r="BN864"/>
      <c r="BO864"/>
      <c r="BP864"/>
      <c r="BQ864"/>
      <c r="BR864"/>
      <c r="BS864"/>
      <c r="BT864"/>
      <c r="BU864"/>
      <c r="BV864"/>
      <c r="BW864"/>
      <c r="BX864"/>
      <c r="BY864"/>
      <c r="BZ864"/>
      <c r="CA864"/>
      <c r="CB864"/>
      <c r="CC864"/>
      <c r="CD864"/>
      <c r="CE864"/>
      <c r="CF864"/>
      <c r="CG864"/>
      <c r="CH864"/>
      <c r="CI864"/>
      <c r="CJ864"/>
      <c r="CK864"/>
      <c r="CL864"/>
      <c r="CM864"/>
      <c r="CN864"/>
      <c r="CO864"/>
      <c r="CP864"/>
      <c r="CQ864"/>
      <c r="CR864"/>
      <c r="CS864"/>
      <c r="CT864"/>
      <c r="CU864"/>
      <c r="CV864"/>
      <c r="CW864"/>
      <c r="CX864"/>
      <c r="CY864"/>
      <c r="CZ864"/>
      <c r="DA864"/>
      <c r="DB864"/>
      <c r="DC864"/>
      <c r="DD864"/>
      <c r="DE864"/>
      <c r="DF864"/>
      <c r="DG864"/>
      <c r="DH864"/>
      <c r="DI864"/>
      <c r="DJ864"/>
      <c r="DK864"/>
      <c r="DL864"/>
      <c r="DM864"/>
      <c r="DN864"/>
      <c r="DO864"/>
      <c r="DP864"/>
      <c r="DQ864"/>
      <c r="DR864"/>
      <c r="DS864"/>
      <c r="DT864"/>
      <c r="DU864"/>
      <c r="DV864"/>
      <c r="DW864"/>
      <c r="DX864"/>
      <c r="DY864"/>
      <c r="DZ864"/>
      <c r="EA864"/>
      <c r="EB864"/>
      <c r="EC864"/>
      <c r="ED864"/>
      <c r="EE864"/>
      <c r="EF864"/>
      <c r="EG864"/>
      <c r="EH864"/>
      <c r="EI864"/>
      <c r="EJ864"/>
      <c r="EK864"/>
      <c r="EL864"/>
      <c r="EM864"/>
      <c r="EN864"/>
      <c r="EO864"/>
      <c r="EP864"/>
      <c r="EQ864"/>
      <c r="ER864"/>
      <c r="ES864"/>
      <c r="ET864"/>
      <c r="EU864"/>
      <c r="EV864"/>
      <c r="EW864"/>
      <c r="EX864"/>
      <c r="EY864"/>
      <c r="EZ864"/>
      <c r="FA864"/>
      <c r="FB864"/>
      <c r="FC864"/>
      <c r="FD864"/>
      <c r="FE864"/>
      <c r="FF864"/>
      <c r="FG864"/>
      <c r="FH864"/>
      <c r="FI864"/>
      <c r="FJ864"/>
      <c r="FK864"/>
      <c r="FL864"/>
      <c r="FM864"/>
      <c r="FN864"/>
      <c r="FO864"/>
      <c r="FP864"/>
      <c r="FQ864"/>
      <c r="FR864"/>
      <c r="FS864"/>
      <c r="FT864"/>
      <c r="FU864"/>
      <c r="FV864"/>
      <c r="FW864"/>
      <c r="FX864"/>
      <c r="FY864"/>
      <c r="FZ864"/>
      <c r="GA864"/>
      <c r="GB864"/>
      <c r="GC864"/>
      <c r="GD864"/>
      <c r="GE864"/>
      <c r="GF864"/>
      <c r="GG864"/>
      <c r="GH864"/>
      <c r="GI864"/>
      <c r="GJ864"/>
      <c r="GK864"/>
      <c r="GL864"/>
      <c r="GM864"/>
      <c r="GN864"/>
      <c r="GO864"/>
      <c r="GP864"/>
      <c r="GQ864"/>
      <c r="GR864"/>
      <c r="GS864"/>
      <c r="GT864"/>
      <c r="GU864"/>
      <c r="GV864"/>
      <c r="GW864"/>
      <c r="GX864"/>
      <c r="GY864"/>
      <c r="GZ864"/>
      <c r="HA864"/>
      <c r="HB864"/>
      <c r="HC864"/>
      <c r="HD864"/>
      <c r="HE864"/>
      <c r="HF864"/>
      <c r="HG864"/>
      <c r="HH864"/>
      <c r="HI864"/>
      <c r="HJ864"/>
      <c r="HK864"/>
      <c r="HL864"/>
      <c r="HM864"/>
      <c r="HN864"/>
      <c r="HO864"/>
      <c r="HP864"/>
      <c r="HQ864"/>
      <c r="HR864"/>
      <c r="HS864"/>
      <c r="HT864"/>
      <c r="HU864"/>
      <c r="HV864"/>
      <c r="HW864"/>
      <c r="HX864"/>
      <c r="HY864"/>
      <c r="HZ864"/>
      <c r="IA864"/>
      <c r="IB864"/>
      <c r="IC864"/>
      <c r="ID864"/>
      <c r="IE864"/>
      <c r="IF864"/>
      <c r="IG864"/>
      <c r="IH864"/>
      <c r="II864"/>
      <c r="IJ864"/>
      <c r="IK864"/>
      <c r="IL864"/>
      <c r="IM864"/>
      <c r="IN864"/>
      <c r="IO864"/>
      <c r="IP864"/>
      <c r="IQ864"/>
      <c r="IR864"/>
      <c r="IS864"/>
      <c r="IT864"/>
      <c r="IU864"/>
      <c r="IV864"/>
    </row>
    <row r="865" spans="1:256" s="5" customFormat="1" hidden="1" outlineLevel="2" x14ac:dyDescent="0.2">
      <c r="A865" s="18"/>
      <c r="B865" s="18"/>
      <c r="C865" s="36"/>
      <c r="D865" s="485"/>
      <c r="E865" s="283">
        <v>7</v>
      </c>
      <c r="F865" s="38"/>
      <c r="G865" s="306"/>
      <c r="H865" s="308"/>
      <c r="I865" s="308"/>
      <c r="J865" s="308"/>
      <c r="K865" s="308"/>
      <c r="L865" s="308"/>
      <c r="M865" s="307"/>
      <c r="N865" s="164">
        <f>IF(A30taxstdlife="n/a","n/a",IF(N$3&gt;(A30taxstdlife+$E865),((Input!$M$172+Input!$M$138)*$M$7)-SUM($M865:M865),((Input!$M$172+Input!$M$138)*$M$7)/A30taxstdlife))</f>
        <v>0</v>
      </c>
      <c r="O865" s="164">
        <f>IF(A30taxstdlife="n/a","n/a",IF(O$3&gt;(A30taxstdlife+$E865),((Input!$M$172+Input!$M$138)*$M$7)-SUM($M865:N865),((Input!$M$172+Input!$M$138)*$M$7)/A30taxstdlife))</f>
        <v>0</v>
      </c>
      <c r="P865" s="164">
        <f>IF(A30taxstdlife="n/a","n/a",IF(P$3&gt;(A30taxstdlife+$E865),((Input!$M$172+Input!$M$138)*$M$7)-SUM($M865:O865),((Input!$M$172+Input!$M$138)*$M$7)/A30taxstdlife))</f>
        <v>0</v>
      </c>
      <c r="Q865" s="164">
        <f>IF(A30taxstdlife="n/a","n/a",IF(Q$3&gt;(A30taxstdlife+$E865),((Input!$M$172+Input!$M$138)*$M$7)-SUM($M865:P865),((Input!$M$172+Input!$M$138)*$M$7)/A30taxstdlife))</f>
        <v>0</v>
      </c>
      <c r="R865" s="164">
        <f>IF(A30taxstdlife="n/a","n/a",IF(R$3&gt;(A30taxstdlife+$E865),((Input!$M$172+Input!$M$138)*$M$7)-SUM($M865:Q865),((Input!$M$172+Input!$M$138)*$M$7)/A30taxstdlife))</f>
        <v>0</v>
      </c>
      <c r="S865" s="164">
        <f>IF(A30taxstdlife="n/a","n/a",IF(S$3&gt;(A30taxstdlife+$E865),((Input!$M$172+Input!$M$138)*$M$7)-SUM($M865:R865),((Input!$M$172+Input!$M$138)*$M$7)/A30taxstdlife))</f>
        <v>0</v>
      </c>
      <c r="T865" s="164">
        <f>IF(A30taxstdlife="n/a","n/a",IF(T$3&gt;(A30taxstdlife+$E865),((Input!$M$172+Input!$M$138)*$M$7)-SUM($M865:S865),((Input!$M$172+Input!$M$138)*$M$7)/A30taxstdlife))</f>
        <v>0</v>
      </c>
      <c r="U865" s="164">
        <f>IF(A30taxstdlife="n/a","n/a",IF(U$3&gt;(A30taxstdlife+$E865),((Input!$M$172+Input!$M$138)*$M$7)-SUM($M865:T865),((Input!$M$172+Input!$M$138)*$M$7)/A30taxstdlife))</f>
        <v>0</v>
      </c>
      <c r="V865" s="164">
        <f>IF(A30taxstdlife="n/a","n/a",IF(V$3&gt;(A30taxstdlife+$E865),((Input!$M$172+Input!$M$138)*$M$7)-SUM($M865:U865),((Input!$M$172+Input!$M$138)*$M$7)/A30taxstdlife))</f>
        <v>0</v>
      </c>
      <c r="W865" s="164">
        <f>IF(A30taxstdlife="n/a","n/a",IF(W$3&gt;(A30taxstdlife+$E865),((Input!$M$172+Input!$M$138)*$M$7)-SUM($M865:V865),((Input!$M$172+Input!$M$138)*$M$7)/A30taxstdlife))</f>
        <v>0</v>
      </c>
      <c r="X865" s="164">
        <f>IF(A30taxstdlife="n/a","n/a",IF(X$3&gt;(A30taxstdlife+$E865),((Input!$M$172+Input!$M$138)*$M$7)-SUM($M865:W865),((Input!$M$172+Input!$M$138)*$M$7)/A30taxstdlife))</f>
        <v>0</v>
      </c>
      <c r="Y865" s="164">
        <f>IF(A30taxstdlife="n/a","n/a",IF(Y$3&gt;(A30taxstdlife+$E865),((Input!$M$172+Input!$M$138)*$M$7)-SUM($M865:X865),((Input!$M$172+Input!$M$138)*$M$7)/A30taxstdlife))</f>
        <v>0</v>
      </c>
      <c r="Z865" s="164">
        <f>IF(A30taxstdlife="n/a","n/a",IF(Z$3&gt;(A30taxstdlife+$E865),((Input!$M$172+Input!$M$138)*$M$7)-SUM($M865:Y865),((Input!$M$172+Input!$M$138)*$M$7)/A30taxstdlife))</f>
        <v>0</v>
      </c>
      <c r="AA865" s="164">
        <f>IF(A30taxstdlife="n/a","n/a",IF(AA$3&gt;(A30taxstdlife+$E865),((Input!$M$172+Input!$M$138)*$M$7)-SUM($M865:Z865),((Input!$M$172+Input!$M$138)*$M$7)/A30taxstdlife))</f>
        <v>0</v>
      </c>
      <c r="AB865" s="164">
        <f>IF(A30taxstdlife="n/a","n/a",IF(AB$3&gt;(A30taxstdlife+$E865),((Input!$M$172+Input!$M$138)*$M$7)-SUM($M865:AA865),((Input!$M$172+Input!$M$138)*$M$7)/A30taxstdlife))</f>
        <v>0</v>
      </c>
      <c r="AC865" s="164">
        <f>IF(A30taxstdlife="n/a","n/a",IF(AC$3&gt;(A30taxstdlife+$E865),((Input!$M$172+Input!$M$138)*$M$7)-SUM($M865:AB865),((Input!$M$172+Input!$M$138)*$M$7)/A30taxstdlife))</f>
        <v>0</v>
      </c>
      <c r="AD865" s="164">
        <f>IF(A30taxstdlife="n/a","n/a",IF(AD$3&gt;(A30taxstdlife+$E865),((Input!$M$172+Input!$M$138)*$M$7)-SUM($M865:AC865),((Input!$M$172+Input!$M$138)*$M$7)/A30taxstdlife))</f>
        <v>0</v>
      </c>
      <c r="AE865" s="164">
        <f>IF(A30taxstdlife="n/a","n/a",IF(AE$3&gt;(A30taxstdlife+$E865),((Input!$M$172+Input!$M$138)*$M$7)-SUM($M865:AD865),((Input!$M$172+Input!$M$138)*$M$7)/A30taxstdlife))</f>
        <v>0</v>
      </c>
      <c r="AF865" s="164">
        <f>IF(A30taxstdlife="n/a","n/a",IF(AF$3&gt;(A30taxstdlife+$E865),((Input!$M$172+Input!$M$138)*$M$7)-SUM($M865:AE865),((Input!$M$172+Input!$M$138)*$M$7)/A30taxstdlife))</f>
        <v>0</v>
      </c>
      <c r="AG865" s="164">
        <f>IF(A30taxstdlife="n/a","n/a",IF(AG$3&gt;(A30taxstdlife+$E865),((Input!$M$172+Input!$M$138)*$M$7)-SUM($M865:AF865),((Input!$M$172+Input!$M$138)*$M$7)/A30taxstdlife))</f>
        <v>0</v>
      </c>
      <c r="AH865" s="164">
        <f>IF(A30taxstdlife="n/a","n/a",IF(AH$3&gt;(A30taxstdlife+$E865),((Input!$M$172+Input!$M$138)*$M$7)-SUM($M865:AG865),((Input!$M$172+Input!$M$138)*$M$7)/A30taxstdlife))</f>
        <v>0</v>
      </c>
      <c r="AI865" s="164">
        <f>IF(A30taxstdlife="n/a","n/a",IF(AI$3&gt;(A30taxstdlife+$E865),((Input!$M$172+Input!$M$138)*$M$7)-SUM($M865:AH865),((Input!$M$172+Input!$M$138)*$M$7)/A30taxstdlife))</f>
        <v>0</v>
      </c>
      <c r="AJ865" s="164">
        <f>IF(A30taxstdlife="n/a","n/a",IF(AJ$3&gt;(A30taxstdlife+$E865),((Input!$M$172+Input!$M$138)*$M$7)-SUM($M865:AI865),((Input!$M$172+Input!$M$138)*$M$7)/A30taxstdlife))</f>
        <v>0</v>
      </c>
      <c r="AK865" s="164">
        <f>IF(A30taxstdlife="n/a","n/a",IF(AK$3&gt;(A30taxstdlife+$E865),((Input!$M$172+Input!$M$138)*$M$7)-SUM($M865:AJ865),((Input!$M$172+Input!$M$138)*$M$7)/A30taxstdlife))</f>
        <v>0</v>
      </c>
      <c r="AL865" s="164">
        <f>IF(A30taxstdlife="n/a","n/a",IF(AL$3&gt;(A30taxstdlife+$E865),((Input!$M$172+Input!$M$138)*$M$7)-SUM($M865:AK865),((Input!$M$172+Input!$M$138)*$M$7)/A30taxstdlife))</f>
        <v>0</v>
      </c>
      <c r="AM865" s="164">
        <f>IF(A30taxstdlife="n/a","n/a",IF(AM$3&gt;(A30taxstdlife+$E865),((Input!$M$172+Input!$M$138)*$M$7)-SUM($M865:AL865),((Input!$M$172+Input!$M$138)*$M$7)/A30taxstdlife))</f>
        <v>0</v>
      </c>
      <c r="AN865" s="164">
        <f>IF(A30taxstdlife="n/a","n/a",IF(AN$3&gt;(A30taxstdlife+$E865),((Input!$M$172+Input!$M$138)*$M$7)-SUM($M865:AM865),((Input!$M$172+Input!$M$138)*$M$7)/A30taxstdlife))</f>
        <v>0</v>
      </c>
      <c r="AO865" s="164">
        <f>IF(A30taxstdlife="n/a","n/a",IF(AO$3&gt;(A30taxstdlife+$E865),((Input!$M$172+Input!$M$138)*$M$7)-SUM($M865:AN865),((Input!$M$172+Input!$M$138)*$M$7)/A30taxstdlife))</f>
        <v>0</v>
      </c>
      <c r="AP865" s="164">
        <f>IF(A30taxstdlife="n/a","n/a",IF(AP$3&gt;(A30taxstdlife+$E865),((Input!$M$172+Input!$M$138)*$M$7)-SUM($M865:AO865),((Input!$M$172+Input!$M$138)*$M$7)/A30taxstdlife))</f>
        <v>0</v>
      </c>
      <c r="AQ865" s="164">
        <f>IF(A30taxstdlife="n/a","n/a",IF(AQ$3&gt;(A30taxstdlife+$E865),((Input!$M$172+Input!$M$138)*$M$7)-SUM($M865:AP865),((Input!$M$172+Input!$M$138)*$M$7)/A30taxstdlife))</f>
        <v>0</v>
      </c>
      <c r="AR865" s="164">
        <f>IF(A30taxstdlife="n/a","n/a",IF(AR$3&gt;(A30taxstdlife+$E865),((Input!$M$172+Input!$M$138)*$M$7)-SUM($M865:AQ865),((Input!$M$172+Input!$M$138)*$M$7)/A30taxstdlife))</f>
        <v>0</v>
      </c>
      <c r="AS865" s="164">
        <f>IF(A30taxstdlife="n/a","n/a",IF(AS$3&gt;(A30taxstdlife+$E865),((Input!$M$172+Input!$M$138)*$M$7)-SUM($M865:AR865),((Input!$M$172+Input!$M$138)*$M$7)/A30taxstdlife))</f>
        <v>0</v>
      </c>
      <c r="AT865" s="164">
        <f>IF(A30taxstdlife="n/a","n/a",IF(AT$3&gt;(A30taxstdlife+$E865),((Input!$M$172+Input!$M$138)*$M$7)-SUM($M865:AS865),((Input!$M$172+Input!$M$138)*$M$7)/A30taxstdlife))</f>
        <v>0</v>
      </c>
      <c r="AU865" s="164">
        <f>IF(A30taxstdlife="n/a","n/a",IF(AU$3&gt;(A30taxstdlife+$E865),((Input!$M$172+Input!$M$138)*$M$7)-SUM($M865:AT865),((Input!$M$172+Input!$M$138)*$M$7)/A30taxstdlife))</f>
        <v>0</v>
      </c>
      <c r="AV865" s="164">
        <f>IF(A30taxstdlife="n/a","n/a",IF(AV$3&gt;(A30taxstdlife+$E865),((Input!$M$172+Input!$M$138)*$M$7)-SUM($M865:AU865),((Input!$M$172+Input!$M$138)*$M$7)/A30taxstdlife))</f>
        <v>0</v>
      </c>
      <c r="AW865" s="164">
        <f>IF(A30taxstdlife="n/a","n/a",IF(AW$3&gt;(A30taxstdlife+$E865),((Input!$M$172+Input!$M$138)*$M$7)-SUM($M865:AV865),((Input!$M$172+Input!$M$138)*$M$7)/A30taxstdlife))</f>
        <v>0</v>
      </c>
      <c r="AX865" s="164">
        <f>IF(A30taxstdlife="n/a","n/a",IF(AX$3&gt;(A30taxstdlife+$E865),((Input!$M$172+Input!$M$138)*$M$7)-SUM($M865:AW865),((Input!$M$172+Input!$M$138)*$M$7)/A30taxstdlife))</f>
        <v>0</v>
      </c>
      <c r="AY865" s="164">
        <f>IF(A30taxstdlife="n/a","n/a",IF(AY$3&gt;(A30taxstdlife+$E865),((Input!$M$172+Input!$M$138)*$M$7)-SUM($M865:AX865),((Input!$M$172+Input!$M$138)*$M$7)/A30taxstdlife))</f>
        <v>0</v>
      </c>
      <c r="AZ865" s="164">
        <f>IF(A30taxstdlife="n/a","n/a",IF(AZ$3&gt;(A30taxstdlife+$E865),((Input!$M$172+Input!$M$138)*$M$7)-SUM($M865:AY865),((Input!$M$172+Input!$M$138)*$M$7)/A30taxstdlife))</f>
        <v>0</v>
      </c>
      <c r="BA865" s="164">
        <f>IF(A30taxstdlife="n/a","n/a",IF(BA$3&gt;(A30taxstdlife+$E865),((Input!$M$172+Input!$M$138)*$M$7)-SUM($M865:AZ865),((Input!$M$172+Input!$M$138)*$M$7)/A30taxstdlife))</f>
        <v>0</v>
      </c>
      <c r="BB865" s="164">
        <f>IF(A30taxstdlife="n/a","n/a",IF(BB$3&gt;(A30taxstdlife+$E865),((Input!$M$172+Input!$M$138)*$M$7)-SUM($M865:BA865),((Input!$M$172+Input!$M$138)*$M$7)/A30taxstdlife))</f>
        <v>0</v>
      </c>
      <c r="BC865" s="164">
        <f>IF(A30taxstdlife="n/a","n/a",IF(BC$3&gt;(A30taxstdlife+$E865),((Input!$M$172+Input!$M$138)*$M$7)-SUM($M865:BB865),((Input!$M$172+Input!$M$138)*$M$7)/A30taxstdlife))</f>
        <v>0</v>
      </c>
      <c r="BD865" s="164">
        <f>IF(A30taxstdlife="n/a","n/a",IF(BD$3&gt;(A30taxstdlife+$E865),((Input!$M$172+Input!$M$138)*$M$7)-SUM($M865:BC865),((Input!$M$172+Input!$M$138)*$M$7)/A30taxstdlife))</f>
        <v>0</v>
      </c>
      <c r="BE865" s="164">
        <f>IF(A30taxstdlife="n/a","n/a",IF(BE$3&gt;(A30taxstdlife+$E865),((Input!$M$172+Input!$M$138)*$M$7)-SUM($M865:BD865),((Input!$M$172+Input!$M$138)*$M$7)/A30taxstdlife))</f>
        <v>0</v>
      </c>
      <c r="BF865" s="164">
        <f>IF(A30taxstdlife="n/a","n/a",IF(BF$3&gt;(A30taxstdlife+$E865),((Input!$M$172+Input!$M$138)*$M$7)-SUM($M865:BE865),((Input!$M$172+Input!$M$138)*$M$7)/A30taxstdlife))</f>
        <v>0</v>
      </c>
      <c r="BG865" s="164">
        <f>IF(A30taxstdlife="n/a","n/a",IF(BG$3&gt;(A30taxstdlife+$E865),((Input!$M$172+Input!$M$138)*$M$7)-SUM($M865:BF865),((Input!$M$172+Input!$M$138)*$M$7)/A30taxstdlife))</f>
        <v>0</v>
      </c>
      <c r="BH865" s="164">
        <f>IF(A30taxstdlife="n/a","n/a",IF(BH$3&gt;(A30taxstdlife+$E865),((Input!$M$172+Input!$M$138)*$M$7)-SUM($M865:BG865),((Input!$M$172+Input!$M$138)*$M$7)/A30taxstdlife))</f>
        <v>0</v>
      </c>
      <c r="BI865" s="164">
        <f>IF(A30taxstdlife="n/a","n/a",IF(BI$3&gt;(A30taxstdlife+$E865),((Input!$M$172+Input!$M$138)*$M$7)-SUM($M865:BH865),((Input!$M$172+Input!$M$138)*$M$7)/A30taxstdlife))</f>
        <v>0</v>
      </c>
      <c r="BJ865" s="18"/>
      <c r="BK865" s="18"/>
      <c r="BL865"/>
      <c r="BM865"/>
      <c r="BN865"/>
      <c r="BO865"/>
      <c r="BP865"/>
      <c r="BQ865"/>
      <c r="BR865"/>
      <c r="BS865"/>
      <c r="BT865"/>
      <c r="BU865"/>
      <c r="BV865"/>
      <c r="BW865"/>
      <c r="BX865"/>
      <c r="BY865"/>
      <c r="BZ865"/>
      <c r="CA865"/>
      <c r="CB865"/>
      <c r="CC865"/>
      <c r="CD865"/>
      <c r="CE865"/>
      <c r="CF865"/>
      <c r="CG865"/>
      <c r="CH865"/>
      <c r="CI865"/>
      <c r="CJ865"/>
      <c r="CK865"/>
      <c r="CL865"/>
      <c r="CM865"/>
      <c r="CN865"/>
      <c r="CO865"/>
      <c r="CP865"/>
      <c r="CQ865"/>
      <c r="CR865"/>
      <c r="CS865"/>
      <c r="CT865"/>
      <c r="CU865"/>
      <c r="CV865"/>
      <c r="CW865"/>
      <c r="CX865"/>
      <c r="CY865"/>
      <c r="CZ865"/>
      <c r="DA865"/>
      <c r="DB865"/>
      <c r="DC865"/>
      <c r="DD865"/>
      <c r="DE865"/>
      <c r="DF865"/>
      <c r="DG865"/>
      <c r="DH865"/>
      <c r="DI865"/>
      <c r="DJ865"/>
      <c r="DK865"/>
      <c r="DL865"/>
      <c r="DM865"/>
      <c r="DN865"/>
      <c r="DO865"/>
      <c r="DP865"/>
      <c r="DQ865"/>
      <c r="DR865"/>
      <c r="DS865"/>
      <c r="DT865"/>
      <c r="DU865"/>
      <c r="DV865"/>
      <c r="DW865"/>
      <c r="DX865"/>
      <c r="DY865"/>
      <c r="DZ865"/>
      <c r="EA865"/>
      <c r="EB865"/>
      <c r="EC865"/>
      <c r="ED865"/>
      <c r="EE865"/>
      <c r="EF865"/>
      <c r="EG865"/>
      <c r="EH865"/>
      <c r="EI865"/>
      <c r="EJ865"/>
      <c r="EK865"/>
      <c r="EL865"/>
      <c r="EM865"/>
      <c r="EN865"/>
      <c r="EO865"/>
      <c r="EP865"/>
      <c r="EQ865"/>
      <c r="ER865"/>
      <c r="ES865"/>
      <c r="ET865"/>
      <c r="EU865"/>
      <c r="EV865"/>
      <c r="EW865"/>
      <c r="EX865"/>
      <c r="EY865"/>
      <c r="EZ865"/>
      <c r="FA865"/>
      <c r="FB865"/>
      <c r="FC865"/>
      <c r="FD865"/>
      <c r="FE865"/>
      <c r="FF865"/>
      <c r="FG865"/>
      <c r="FH865"/>
      <c r="FI865"/>
      <c r="FJ865"/>
      <c r="FK865"/>
      <c r="FL865"/>
      <c r="FM865"/>
      <c r="FN865"/>
      <c r="FO865"/>
      <c r="FP865"/>
      <c r="FQ865"/>
      <c r="FR865"/>
      <c r="FS865"/>
      <c r="FT865"/>
      <c r="FU865"/>
      <c r="FV865"/>
      <c r="FW865"/>
      <c r="FX865"/>
      <c r="FY865"/>
      <c r="FZ865"/>
      <c r="GA865"/>
      <c r="GB865"/>
      <c r="GC865"/>
      <c r="GD865"/>
      <c r="GE865"/>
      <c r="GF865"/>
      <c r="GG865"/>
      <c r="GH865"/>
      <c r="GI865"/>
      <c r="GJ865"/>
      <c r="GK865"/>
      <c r="GL865"/>
      <c r="GM865"/>
      <c r="GN865"/>
      <c r="GO865"/>
      <c r="GP865"/>
      <c r="GQ865"/>
      <c r="GR865"/>
      <c r="GS865"/>
      <c r="GT865"/>
      <c r="GU865"/>
      <c r="GV865"/>
      <c r="GW865"/>
      <c r="GX865"/>
      <c r="GY865"/>
      <c r="GZ865"/>
      <c r="HA865"/>
      <c r="HB865"/>
      <c r="HC865"/>
      <c r="HD865"/>
      <c r="HE865"/>
      <c r="HF865"/>
      <c r="HG865"/>
      <c r="HH865"/>
      <c r="HI865"/>
      <c r="HJ865"/>
      <c r="HK865"/>
      <c r="HL865"/>
      <c r="HM865"/>
      <c r="HN865"/>
      <c r="HO865"/>
      <c r="HP865"/>
      <c r="HQ865"/>
      <c r="HR865"/>
      <c r="HS865"/>
      <c r="HT865"/>
      <c r="HU865"/>
      <c r="HV865"/>
      <c r="HW865"/>
      <c r="HX865"/>
      <c r="HY865"/>
      <c r="HZ865"/>
      <c r="IA865"/>
      <c r="IB865"/>
      <c r="IC865"/>
      <c r="ID865"/>
      <c r="IE865"/>
      <c r="IF865"/>
      <c r="IG865"/>
      <c r="IH865"/>
      <c r="II865"/>
      <c r="IJ865"/>
      <c r="IK865"/>
      <c r="IL865"/>
      <c r="IM865"/>
      <c r="IN865"/>
      <c r="IO865"/>
      <c r="IP865"/>
      <c r="IQ865"/>
      <c r="IR865"/>
      <c r="IS865"/>
      <c r="IT865"/>
      <c r="IU865"/>
      <c r="IV865"/>
    </row>
    <row r="866" spans="1:256" s="5" customFormat="1" hidden="1" outlineLevel="2" x14ac:dyDescent="0.2">
      <c r="A866" s="18"/>
      <c r="B866" s="18"/>
      <c r="C866" s="36"/>
      <c r="D866" s="485"/>
      <c r="E866" s="283">
        <v>8</v>
      </c>
      <c r="F866" s="38"/>
      <c r="G866" s="306"/>
      <c r="H866" s="308"/>
      <c r="I866" s="308"/>
      <c r="J866" s="308"/>
      <c r="K866" s="308"/>
      <c r="L866" s="308"/>
      <c r="M866" s="308"/>
      <c r="N866" s="307"/>
      <c r="O866" s="164">
        <f>IF(A30taxstdlife="n/a","n/a",IF(O$3&gt;(A30taxstdlife+$E866),((Input!$N$172+Input!$N$138)*$N$7)-SUM($N866:N866),((Input!$N$172+Input!$N$138)*$N$7)/A30taxstdlife))</f>
        <v>0</v>
      </c>
      <c r="P866" s="164">
        <f>IF(A30taxstdlife="n/a","n/a",IF(P$3&gt;(A30taxstdlife+$E866),((Input!$N$172+Input!$N$138)*$N$7)-SUM($N866:O866),((Input!$N$172+Input!$N$138)*$N$7)/A30taxstdlife))</f>
        <v>0</v>
      </c>
      <c r="Q866" s="164">
        <f>IF(A30taxstdlife="n/a","n/a",IF(Q$3&gt;(A30taxstdlife+$E866),((Input!$N$172+Input!$N$138)*$N$7)-SUM($N866:P866),((Input!$N$172+Input!$N$138)*$N$7)/A30taxstdlife))</f>
        <v>0</v>
      </c>
      <c r="R866" s="164">
        <f>IF(A30taxstdlife="n/a","n/a",IF(R$3&gt;(A30taxstdlife+$E866),((Input!$N$172+Input!$N$138)*$N$7)-SUM($N866:Q866),((Input!$N$172+Input!$N$138)*$N$7)/A30taxstdlife))</f>
        <v>0</v>
      </c>
      <c r="S866" s="164">
        <f>IF(A30taxstdlife="n/a","n/a",IF(S$3&gt;(A30taxstdlife+$E866),((Input!$N$172+Input!$N$138)*$N$7)-SUM($N866:R866),((Input!$N$172+Input!$N$138)*$N$7)/A30taxstdlife))</f>
        <v>0</v>
      </c>
      <c r="T866" s="164">
        <f>IF(A30taxstdlife="n/a","n/a",IF(T$3&gt;(A30taxstdlife+$E866),((Input!$N$172+Input!$N$138)*$N$7)-SUM($N866:S866),((Input!$N$172+Input!$N$138)*$N$7)/A30taxstdlife))</f>
        <v>0</v>
      </c>
      <c r="U866" s="164">
        <f>IF(A30taxstdlife="n/a","n/a",IF(U$3&gt;(A30taxstdlife+$E866),((Input!$N$172+Input!$N$138)*$N$7)-SUM($N866:T866),((Input!$N$172+Input!$N$138)*$N$7)/A30taxstdlife))</f>
        <v>0</v>
      </c>
      <c r="V866" s="164">
        <f>IF(A30taxstdlife="n/a","n/a",IF(V$3&gt;(A30taxstdlife+$E866),((Input!$N$172+Input!$N$138)*$N$7)-SUM($N866:U866),((Input!$N$172+Input!$N$138)*$N$7)/A30taxstdlife))</f>
        <v>0</v>
      </c>
      <c r="W866" s="164">
        <f>IF(A30taxstdlife="n/a","n/a",IF(W$3&gt;(A30taxstdlife+$E866),((Input!$N$172+Input!$N$138)*$N$7)-SUM($N866:V866),((Input!$N$172+Input!$N$138)*$N$7)/A30taxstdlife))</f>
        <v>0</v>
      </c>
      <c r="X866" s="164">
        <f>IF(A30taxstdlife="n/a","n/a",IF(X$3&gt;(A30taxstdlife+$E866),((Input!$N$172+Input!$N$138)*$N$7)-SUM($N866:W866),((Input!$N$172+Input!$N$138)*$N$7)/A30taxstdlife))</f>
        <v>0</v>
      </c>
      <c r="Y866" s="164">
        <f>IF(A30taxstdlife="n/a","n/a",IF(Y$3&gt;(A30taxstdlife+$E866),((Input!$N$172+Input!$N$138)*$N$7)-SUM($N866:X866),((Input!$N$172+Input!$N$138)*$N$7)/A30taxstdlife))</f>
        <v>0</v>
      </c>
      <c r="Z866" s="164">
        <f>IF(A30taxstdlife="n/a","n/a",IF(Z$3&gt;(A30taxstdlife+$E866),((Input!$N$172+Input!$N$138)*$N$7)-SUM($N866:Y866),((Input!$N$172+Input!$N$138)*$N$7)/A30taxstdlife))</f>
        <v>0</v>
      </c>
      <c r="AA866" s="164">
        <f>IF(A30taxstdlife="n/a","n/a",IF(AA$3&gt;(A30taxstdlife+$E866),((Input!$N$172+Input!$N$138)*$N$7)-SUM($N866:Z866),((Input!$N$172+Input!$N$138)*$N$7)/A30taxstdlife))</f>
        <v>0</v>
      </c>
      <c r="AB866" s="164">
        <f>IF(A30taxstdlife="n/a","n/a",IF(AB$3&gt;(A30taxstdlife+$E866),((Input!$N$172+Input!$N$138)*$N$7)-SUM($N866:AA866),((Input!$N$172+Input!$N$138)*$N$7)/A30taxstdlife))</f>
        <v>0</v>
      </c>
      <c r="AC866" s="164">
        <f>IF(A30taxstdlife="n/a","n/a",IF(AC$3&gt;(A30taxstdlife+$E866),((Input!$N$172+Input!$N$138)*$N$7)-SUM($N866:AB866),((Input!$N$172+Input!$N$138)*$N$7)/A30taxstdlife))</f>
        <v>0</v>
      </c>
      <c r="AD866" s="164">
        <f>IF(A30taxstdlife="n/a","n/a",IF(AD$3&gt;(A30taxstdlife+$E866),((Input!$N$172+Input!$N$138)*$N$7)-SUM($N866:AC866),((Input!$N$172+Input!$N$138)*$N$7)/A30taxstdlife))</f>
        <v>0</v>
      </c>
      <c r="AE866" s="164">
        <f>IF(A30taxstdlife="n/a","n/a",IF(AE$3&gt;(A30taxstdlife+$E866),((Input!$N$172+Input!$N$138)*$N$7)-SUM($N866:AD866),((Input!$N$172+Input!$N$138)*$N$7)/A30taxstdlife))</f>
        <v>0</v>
      </c>
      <c r="AF866" s="164">
        <f>IF(A30taxstdlife="n/a","n/a",IF(AF$3&gt;(A30taxstdlife+$E866),((Input!$N$172+Input!$N$138)*$N$7)-SUM($N866:AE866),((Input!$N$172+Input!$N$138)*$N$7)/A30taxstdlife))</f>
        <v>0</v>
      </c>
      <c r="AG866" s="164">
        <f>IF(A30taxstdlife="n/a","n/a",IF(AG$3&gt;(A30taxstdlife+$E866),((Input!$N$172+Input!$N$138)*$N$7)-SUM($N866:AF866),((Input!$N$172+Input!$N$138)*$N$7)/A30taxstdlife))</f>
        <v>0</v>
      </c>
      <c r="AH866" s="164">
        <f>IF(A30taxstdlife="n/a","n/a",IF(AH$3&gt;(A30taxstdlife+$E866),((Input!$N$172+Input!$N$138)*$N$7)-SUM($N866:AG866),((Input!$N$172+Input!$N$138)*$N$7)/A30taxstdlife))</f>
        <v>0</v>
      </c>
      <c r="AI866" s="164">
        <f>IF(A30taxstdlife="n/a","n/a",IF(AI$3&gt;(A30taxstdlife+$E866),((Input!$N$172+Input!$N$138)*$N$7)-SUM($N866:AH866),((Input!$N$172+Input!$N$138)*$N$7)/A30taxstdlife))</f>
        <v>0</v>
      </c>
      <c r="AJ866" s="164">
        <f>IF(A30taxstdlife="n/a","n/a",IF(AJ$3&gt;(A30taxstdlife+$E866),((Input!$N$172+Input!$N$138)*$N$7)-SUM($N866:AI866),((Input!$N$172+Input!$N$138)*$N$7)/A30taxstdlife))</f>
        <v>0</v>
      </c>
      <c r="AK866" s="164">
        <f>IF(A30taxstdlife="n/a","n/a",IF(AK$3&gt;(A30taxstdlife+$E866),((Input!$N$172+Input!$N$138)*$N$7)-SUM($N866:AJ866),((Input!$N$172+Input!$N$138)*$N$7)/A30taxstdlife))</f>
        <v>0</v>
      </c>
      <c r="AL866" s="164">
        <f>IF(A30taxstdlife="n/a","n/a",IF(AL$3&gt;(A30taxstdlife+$E866),((Input!$N$172+Input!$N$138)*$N$7)-SUM($N866:AK866),((Input!$N$172+Input!$N$138)*$N$7)/A30taxstdlife))</f>
        <v>0</v>
      </c>
      <c r="AM866" s="164">
        <f>IF(A30taxstdlife="n/a","n/a",IF(AM$3&gt;(A30taxstdlife+$E866),((Input!$N$172+Input!$N$138)*$N$7)-SUM($N866:AL866),((Input!$N$172+Input!$N$138)*$N$7)/A30taxstdlife))</f>
        <v>0</v>
      </c>
      <c r="AN866" s="164">
        <f>IF(A30taxstdlife="n/a","n/a",IF(AN$3&gt;(A30taxstdlife+$E866),((Input!$N$172+Input!$N$138)*$N$7)-SUM($N866:AM866),((Input!$N$172+Input!$N$138)*$N$7)/A30taxstdlife))</f>
        <v>0</v>
      </c>
      <c r="AO866" s="164">
        <f>IF(A30taxstdlife="n/a","n/a",IF(AO$3&gt;(A30taxstdlife+$E866),((Input!$N$172+Input!$N$138)*$N$7)-SUM($N866:AN866),((Input!$N$172+Input!$N$138)*$N$7)/A30taxstdlife))</f>
        <v>0</v>
      </c>
      <c r="AP866" s="164">
        <f>IF(A30taxstdlife="n/a","n/a",IF(AP$3&gt;(A30taxstdlife+$E866),((Input!$N$172+Input!$N$138)*$N$7)-SUM($N866:AO866),((Input!$N$172+Input!$N$138)*$N$7)/A30taxstdlife))</f>
        <v>0</v>
      </c>
      <c r="AQ866" s="164">
        <f>IF(A30taxstdlife="n/a","n/a",IF(AQ$3&gt;(A30taxstdlife+$E866),((Input!$N$172+Input!$N$138)*$N$7)-SUM($N866:AP866),((Input!$N$172+Input!$N$138)*$N$7)/A30taxstdlife))</f>
        <v>0</v>
      </c>
      <c r="AR866" s="164">
        <f>IF(A30taxstdlife="n/a","n/a",IF(AR$3&gt;(A30taxstdlife+$E866),((Input!$N$172+Input!$N$138)*$N$7)-SUM($N866:AQ866),((Input!$N$172+Input!$N$138)*$N$7)/A30taxstdlife))</f>
        <v>0</v>
      </c>
      <c r="AS866" s="164">
        <f>IF(A30taxstdlife="n/a","n/a",IF(AS$3&gt;(A30taxstdlife+$E866),((Input!$N$172+Input!$N$138)*$N$7)-SUM($N866:AR866),((Input!$N$172+Input!$N$138)*$N$7)/A30taxstdlife))</f>
        <v>0</v>
      </c>
      <c r="AT866" s="164">
        <f>IF(A30taxstdlife="n/a","n/a",IF(AT$3&gt;(A30taxstdlife+$E866),((Input!$N$172+Input!$N$138)*$N$7)-SUM($N866:AS866),((Input!$N$172+Input!$N$138)*$N$7)/A30taxstdlife))</f>
        <v>0</v>
      </c>
      <c r="AU866" s="164">
        <f>IF(A30taxstdlife="n/a","n/a",IF(AU$3&gt;(A30taxstdlife+$E866),((Input!$N$172+Input!$N$138)*$N$7)-SUM($N866:AT866),((Input!$N$172+Input!$N$138)*$N$7)/A30taxstdlife))</f>
        <v>0</v>
      </c>
      <c r="AV866" s="164">
        <f>IF(A30taxstdlife="n/a","n/a",IF(AV$3&gt;(A30taxstdlife+$E866),((Input!$N$172+Input!$N$138)*$N$7)-SUM($N866:AU866),((Input!$N$172+Input!$N$138)*$N$7)/A30taxstdlife))</f>
        <v>0</v>
      </c>
      <c r="AW866" s="164">
        <f>IF(A30taxstdlife="n/a","n/a",IF(AW$3&gt;(A30taxstdlife+$E866),((Input!$N$172+Input!$N$138)*$N$7)-SUM($N866:AV866),((Input!$N$172+Input!$N$138)*$N$7)/A30taxstdlife))</f>
        <v>0</v>
      </c>
      <c r="AX866" s="164">
        <f>IF(A30taxstdlife="n/a","n/a",IF(AX$3&gt;(A30taxstdlife+$E866),((Input!$N$172+Input!$N$138)*$N$7)-SUM($N866:AW866),((Input!$N$172+Input!$N$138)*$N$7)/A30taxstdlife))</f>
        <v>0</v>
      </c>
      <c r="AY866" s="164">
        <f>IF(A30taxstdlife="n/a","n/a",IF(AY$3&gt;(A30taxstdlife+$E866),((Input!$N$172+Input!$N$138)*$N$7)-SUM($N866:AX866),((Input!$N$172+Input!$N$138)*$N$7)/A30taxstdlife))</f>
        <v>0</v>
      </c>
      <c r="AZ866" s="164">
        <f>IF(A30taxstdlife="n/a","n/a",IF(AZ$3&gt;(A30taxstdlife+$E866),((Input!$N$172+Input!$N$138)*$N$7)-SUM($N866:AY866),((Input!$N$172+Input!$N$138)*$N$7)/A30taxstdlife))</f>
        <v>0</v>
      </c>
      <c r="BA866" s="164">
        <f>IF(A30taxstdlife="n/a","n/a",IF(BA$3&gt;(A30taxstdlife+$E866),((Input!$N$172+Input!$N$138)*$N$7)-SUM($N866:AZ866),((Input!$N$172+Input!$N$138)*$N$7)/A30taxstdlife))</f>
        <v>0</v>
      </c>
      <c r="BB866" s="164">
        <f>IF(A30taxstdlife="n/a","n/a",IF(BB$3&gt;(A30taxstdlife+$E866),((Input!$N$172+Input!$N$138)*$N$7)-SUM($N866:BA866),((Input!$N$172+Input!$N$138)*$N$7)/A30taxstdlife))</f>
        <v>0</v>
      </c>
      <c r="BC866" s="164">
        <f>IF(A30taxstdlife="n/a","n/a",IF(BC$3&gt;(A30taxstdlife+$E866),((Input!$N$172+Input!$N$138)*$N$7)-SUM($N866:BB866),((Input!$N$172+Input!$N$138)*$N$7)/A30taxstdlife))</f>
        <v>0</v>
      </c>
      <c r="BD866" s="164">
        <f>IF(A30taxstdlife="n/a","n/a",IF(BD$3&gt;(A30taxstdlife+$E866),((Input!$N$172+Input!$N$138)*$N$7)-SUM($N866:BC866),((Input!$N$172+Input!$N$138)*$N$7)/A30taxstdlife))</f>
        <v>0</v>
      </c>
      <c r="BE866" s="164">
        <f>IF(A30taxstdlife="n/a","n/a",IF(BE$3&gt;(A30taxstdlife+$E866),((Input!$N$172+Input!$N$138)*$N$7)-SUM($N866:BD866),((Input!$N$172+Input!$N$138)*$N$7)/A30taxstdlife))</f>
        <v>0</v>
      </c>
      <c r="BF866" s="164">
        <f>IF(A30taxstdlife="n/a","n/a",IF(BF$3&gt;(A30taxstdlife+$E866),((Input!$N$172+Input!$N$138)*$N$7)-SUM($N866:BE866),((Input!$N$172+Input!$N$138)*$N$7)/A30taxstdlife))</f>
        <v>0</v>
      </c>
      <c r="BG866" s="164">
        <f>IF(A30taxstdlife="n/a","n/a",IF(BG$3&gt;(A30taxstdlife+$E866),((Input!$N$172+Input!$N$138)*$N$7)-SUM($N866:BF866),((Input!$N$172+Input!$N$138)*$N$7)/A30taxstdlife))</f>
        <v>0</v>
      </c>
      <c r="BH866" s="164">
        <f>IF(A30taxstdlife="n/a","n/a",IF(BH$3&gt;(A30taxstdlife+$E866),((Input!$N$172+Input!$N$138)*$N$7)-SUM($N866:BG866),((Input!$N$172+Input!$N$138)*$N$7)/A30taxstdlife))</f>
        <v>0</v>
      </c>
      <c r="BI866" s="164">
        <f>IF(A30taxstdlife="n/a","n/a",IF(BI$3&gt;(A30taxstdlife+$E866),((Input!$N$172+Input!$N$138)*$N$7)-SUM($N866:BH866),((Input!$N$172+Input!$N$138)*$N$7)/A30taxstdlife))</f>
        <v>0</v>
      </c>
      <c r="BJ866" s="18"/>
      <c r="BK866" s="18"/>
      <c r="BL866"/>
      <c r="BM866"/>
      <c r="BN866"/>
      <c r="BO866"/>
      <c r="BP866"/>
      <c r="BQ866"/>
      <c r="BR866"/>
      <c r="BS866"/>
      <c r="BT866"/>
      <c r="BU866"/>
      <c r="BV866"/>
      <c r="BW866"/>
      <c r="BX866"/>
      <c r="BY866"/>
      <c r="BZ866"/>
      <c r="CA866"/>
      <c r="CB866"/>
      <c r="CC866"/>
      <c r="CD866"/>
      <c r="CE866"/>
      <c r="CF866"/>
      <c r="CG866"/>
      <c r="CH866"/>
      <c r="CI866"/>
      <c r="CJ866"/>
      <c r="CK866"/>
      <c r="CL866"/>
      <c r="CM866"/>
      <c r="CN866"/>
      <c r="CO866"/>
      <c r="CP866"/>
      <c r="CQ866"/>
      <c r="CR866"/>
      <c r="CS866"/>
      <c r="CT866"/>
      <c r="CU866"/>
      <c r="CV866"/>
      <c r="CW866"/>
      <c r="CX866"/>
      <c r="CY866"/>
      <c r="CZ866"/>
      <c r="DA866"/>
      <c r="DB866"/>
      <c r="DC866"/>
      <c r="DD866"/>
      <c r="DE866"/>
      <c r="DF866"/>
      <c r="DG866"/>
      <c r="DH866"/>
      <c r="DI866"/>
      <c r="DJ866"/>
      <c r="DK866"/>
      <c r="DL866"/>
      <c r="DM866"/>
      <c r="DN866"/>
      <c r="DO866"/>
      <c r="DP866"/>
      <c r="DQ866"/>
      <c r="DR866"/>
      <c r="DS866"/>
      <c r="DT866"/>
      <c r="DU866"/>
      <c r="DV866"/>
      <c r="DW866"/>
      <c r="DX866"/>
      <c r="DY866"/>
      <c r="DZ866"/>
      <c r="EA866"/>
      <c r="EB866"/>
      <c r="EC866"/>
      <c r="ED866"/>
      <c r="EE866"/>
      <c r="EF866"/>
      <c r="EG866"/>
      <c r="EH866"/>
      <c r="EI866"/>
      <c r="EJ866"/>
      <c r="EK866"/>
      <c r="EL866"/>
      <c r="EM866"/>
      <c r="EN866"/>
      <c r="EO866"/>
      <c r="EP866"/>
      <c r="EQ866"/>
      <c r="ER866"/>
      <c r="ES866"/>
      <c r="ET866"/>
      <c r="EU866"/>
      <c r="EV866"/>
      <c r="EW866"/>
      <c r="EX866"/>
      <c r="EY866"/>
      <c r="EZ866"/>
      <c r="FA866"/>
      <c r="FB866"/>
      <c r="FC866"/>
      <c r="FD866"/>
      <c r="FE866"/>
      <c r="FF866"/>
      <c r="FG866"/>
      <c r="FH866"/>
      <c r="FI866"/>
      <c r="FJ866"/>
      <c r="FK866"/>
      <c r="FL866"/>
      <c r="FM866"/>
      <c r="FN866"/>
      <c r="FO866"/>
      <c r="FP866"/>
      <c r="FQ866"/>
      <c r="FR866"/>
      <c r="FS866"/>
      <c r="FT866"/>
      <c r="FU866"/>
      <c r="FV866"/>
      <c r="FW866"/>
      <c r="FX866"/>
      <c r="FY866"/>
      <c r="FZ866"/>
      <c r="GA866"/>
      <c r="GB866"/>
      <c r="GC866"/>
      <c r="GD866"/>
      <c r="GE866"/>
      <c r="GF866"/>
      <c r="GG866"/>
      <c r="GH866"/>
      <c r="GI866"/>
      <c r="GJ866"/>
      <c r="GK866"/>
      <c r="GL866"/>
      <c r="GM866"/>
      <c r="GN866"/>
      <c r="GO866"/>
      <c r="GP866"/>
      <c r="GQ866"/>
      <c r="GR866"/>
      <c r="GS866"/>
      <c r="GT866"/>
      <c r="GU866"/>
      <c r="GV866"/>
      <c r="GW866"/>
      <c r="GX866"/>
      <c r="GY866"/>
      <c r="GZ866"/>
      <c r="HA866"/>
      <c r="HB866"/>
      <c r="HC866"/>
      <c r="HD866"/>
      <c r="HE866"/>
      <c r="HF866"/>
      <c r="HG866"/>
      <c r="HH866"/>
      <c r="HI866"/>
      <c r="HJ866"/>
      <c r="HK866"/>
      <c r="HL866"/>
      <c r="HM866"/>
      <c r="HN866"/>
      <c r="HO866"/>
      <c r="HP866"/>
      <c r="HQ866"/>
      <c r="HR866"/>
      <c r="HS866"/>
      <c r="HT866"/>
      <c r="HU866"/>
      <c r="HV866"/>
      <c r="HW866"/>
      <c r="HX866"/>
      <c r="HY866"/>
      <c r="HZ866"/>
      <c r="IA866"/>
      <c r="IB866"/>
      <c r="IC866"/>
      <c r="ID866"/>
      <c r="IE866"/>
      <c r="IF866"/>
      <c r="IG866"/>
      <c r="IH866"/>
      <c r="II866"/>
      <c r="IJ866"/>
      <c r="IK866"/>
      <c r="IL866"/>
      <c r="IM866"/>
      <c r="IN866"/>
      <c r="IO866"/>
      <c r="IP866"/>
      <c r="IQ866"/>
      <c r="IR866"/>
      <c r="IS866"/>
      <c r="IT866"/>
      <c r="IU866"/>
      <c r="IV866"/>
    </row>
    <row r="867" spans="1:256" s="5" customFormat="1" hidden="1" outlineLevel="2" x14ac:dyDescent="0.2">
      <c r="A867" s="18"/>
      <c r="B867" s="18"/>
      <c r="C867" s="36"/>
      <c r="D867" s="485"/>
      <c r="E867" s="283">
        <v>9</v>
      </c>
      <c r="F867" s="38"/>
      <c r="G867" s="306"/>
      <c r="H867" s="308"/>
      <c r="I867" s="308"/>
      <c r="J867" s="308"/>
      <c r="K867" s="308"/>
      <c r="L867" s="308"/>
      <c r="M867" s="308"/>
      <c r="N867" s="308"/>
      <c r="O867" s="307"/>
      <c r="P867" s="164">
        <f>IF(A30taxstdlife="n/a","n/a",IF(P$3&gt;(A30taxstdlife+$E867),((Input!$O$172+Input!$O$138)*$O$7)-SUM($O867:O867),((Input!$O$172+Input!$O$138)*$O$7)/A30taxstdlife))</f>
        <v>0</v>
      </c>
      <c r="Q867" s="164">
        <f>IF(A30taxstdlife="n/a","n/a",IF(Q$3&gt;(A30taxstdlife+$E867),((Input!$O$172+Input!$O$138)*$O$7)-SUM($O867:P867),((Input!$O$172+Input!$O$138)*$O$7)/A30taxstdlife))</f>
        <v>0</v>
      </c>
      <c r="R867" s="164">
        <f>IF(A30taxstdlife="n/a","n/a",IF(R$3&gt;(A30taxstdlife+$E867),((Input!$O$172+Input!$O$138)*$O$7)-SUM($O867:Q867),((Input!$O$172+Input!$O$138)*$O$7)/A30taxstdlife))</f>
        <v>0</v>
      </c>
      <c r="S867" s="164">
        <f>IF(A30taxstdlife="n/a","n/a",IF(S$3&gt;(A30taxstdlife+$E867),((Input!$O$172+Input!$O$138)*$O$7)-SUM($O867:R867),((Input!$O$172+Input!$O$138)*$O$7)/A30taxstdlife))</f>
        <v>0</v>
      </c>
      <c r="T867" s="164">
        <f>IF(A30taxstdlife="n/a","n/a",IF(T$3&gt;(A30taxstdlife+$E867),((Input!$O$172+Input!$O$138)*$O$7)-SUM($O867:S867),((Input!$O$172+Input!$O$138)*$O$7)/A30taxstdlife))</f>
        <v>0</v>
      </c>
      <c r="U867" s="164">
        <f>IF(A30taxstdlife="n/a","n/a",IF(U$3&gt;(A30taxstdlife+$E867),((Input!$O$172+Input!$O$138)*$O$7)-SUM($O867:T867),((Input!$O$172+Input!$O$138)*$O$7)/A30taxstdlife))</f>
        <v>0</v>
      </c>
      <c r="V867" s="164">
        <f>IF(A30taxstdlife="n/a","n/a",IF(V$3&gt;(A30taxstdlife+$E867),((Input!$O$172+Input!$O$138)*$O$7)-SUM($O867:U867),((Input!$O$172+Input!$O$138)*$O$7)/A30taxstdlife))</f>
        <v>0</v>
      </c>
      <c r="W867" s="164">
        <f>IF(A30taxstdlife="n/a","n/a",IF(W$3&gt;(A30taxstdlife+$E867),((Input!$O$172+Input!$O$138)*$O$7)-SUM($O867:V867),((Input!$O$172+Input!$O$138)*$O$7)/A30taxstdlife))</f>
        <v>0</v>
      </c>
      <c r="X867" s="164">
        <f>IF(A30taxstdlife="n/a","n/a",IF(X$3&gt;(A30taxstdlife+$E867),((Input!$O$172+Input!$O$138)*$O$7)-SUM($O867:W867),((Input!$O$172+Input!$O$138)*$O$7)/A30taxstdlife))</f>
        <v>0</v>
      </c>
      <c r="Y867" s="164">
        <f>IF(A30taxstdlife="n/a","n/a",IF(Y$3&gt;(A30taxstdlife+$E867),((Input!$O$172+Input!$O$138)*$O$7)-SUM($O867:X867),((Input!$O$172+Input!$O$138)*$O$7)/A30taxstdlife))</f>
        <v>0</v>
      </c>
      <c r="Z867" s="164">
        <f>IF(A30taxstdlife="n/a","n/a",IF(Z$3&gt;(A30taxstdlife+$E867),((Input!$O$172+Input!$O$138)*$O$7)-SUM($O867:Y867),((Input!$O$172+Input!$O$138)*$O$7)/A30taxstdlife))</f>
        <v>0</v>
      </c>
      <c r="AA867" s="164">
        <f>IF(A30taxstdlife="n/a","n/a",IF(AA$3&gt;(A30taxstdlife+$E867),((Input!$O$172+Input!$O$138)*$O$7)-SUM($O867:Z867),((Input!$O$172+Input!$O$138)*$O$7)/A30taxstdlife))</f>
        <v>0</v>
      </c>
      <c r="AB867" s="164">
        <f>IF(A30taxstdlife="n/a","n/a",IF(AB$3&gt;(A30taxstdlife+$E867),((Input!$O$172+Input!$O$138)*$O$7)-SUM($O867:AA867),((Input!$O$172+Input!$O$138)*$O$7)/A30taxstdlife))</f>
        <v>0</v>
      </c>
      <c r="AC867" s="164">
        <f>IF(A30taxstdlife="n/a","n/a",IF(AC$3&gt;(A30taxstdlife+$E867),((Input!$O$172+Input!$O$138)*$O$7)-SUM($O867:AB867),((Input!$O$172+Input!$O$138)*$O$7)/A30taxstdlife))</f>
        <v>0</v>
      </c>
      <c r="AD867" s="164">
        <f>IF(A30taxstdlife="n/a","n/a",IF(AD$3&gt;(A30taxstdlife+$E867),((Input!$O$172+Input!$O$138)*$O$7)-SUM($O867:AC867),((Input!$O$172+Input!$O$138)*$O$7)/A30taxstdlife))</f>
        <v>0</v>
      </c>
      <c r="AE867" s="164">
        <f>IF(A30taxstdlife="n/a","n/a",IF(AE$3&gt;(A30taxstdlife+$E867),((Input!$O$172+Input!$O$138)*$O$7)-SUM($O867:AD867),((Input!$O$172+Input!$O$138)*$O$7)/A30taxstdlife))</f>
        <v>0</v>
      </c>
      <c r="AF867" s="164">
        <f>IF(A30taxstdlife="n/a","n/a",IF(AF$3&gt;(A30taxstdlife+$E867),((Input!$O$172+Input!$O$138)*$O$7)-SUM($O867:AE867),((Input!$O$172+Input!$O$138)*$O$7)/A30taxstdlife))</f>
        <v>0</v>
      </c>
      <c r="AG867" s="164">
        <f>IF(A30taxstdlife="n/a","n/a",IF(AG$3&gt;(A30taxstdlife+$E867),((Input!$O$172+Input!$O$138)*$O$7)-SUM($O867:AF867),((Input!$O$172+Input!$O$138)*$O$7)/A30taxstdlife))</f>
        <v>0</v>
      </c>
      <c r="AH867" s="164">
        <f>IF(A30taxstdlife="n/a","n/a",IF(AH$3&gt;(A30taxstdlife+$E867),((Input!$O$172+Input!$O$138)*$O$7)-SUM($O867:AG867),((Input!$O$172+Input!$O$138)*$O$7)/A30taxstdlife))</f>
        <v>0</v>
      </c>
      <c r="AI867" s="164">
        <f>IF(A30taxstdlife="n/a","n/a",IF(AI$3&gt;(A30taxstdlife+$E867),((Input!$O$172+Input!$O$138)*$O$7)-SUM($O867:AH867),((Input!$O$172+Input!$O$138)*$O$7)/A30taxstdlife))</f>
        <v>0</v>
      </c>
      <c r="AJ867" s="164">
        <f>IF(A30taxstdlife="n/a","n/a",IF(AJ$3&gt;(A30taxstdlife+$E867),((Input!$O$172+Input!$O$138)*$O$7)-SUM($O867:AI867),((Input!$O$172+Input!$O$138)*$O$7)/A30taxstdlife))</f>
        <v>0</v>
      </c>
      <c r="AK867" s="164">
        <f>IF(A30taxstdlife="n/a","n/a",IF(AK$3&gt;(A30taxstdlife+$E867),((Input!$O$172+Input!$O$138)*$O$7)-SUM($O867:AJ867),((Input!$O$172+Input!$O$138)*$O$7)/A30taxstdlife))</f>
        <v>0</v>
      </c>
      <c r="AL867" s="164">
        <f>IF(A30taxstdlife="n/a","n/a",IF(AL$3&gt;(A30taxstdlife+$E867),((Input!$O$172+Input!$O$138)*$O$7)-SUM($O867:AK867),((Input!$O$172+Input!$O$138)*$O$7)/A30taxstdlife))</f>
        <v>0</v>
      </c>
      <c r="AM867" s="164">
        <f>IF(A30taxstdlife="n/a","n/a",IF(AM$3&gt;(A30taxstdlife+$E867),((Input!$O$172+Input!$O$138)*$O$7)-SUM($O867:AL867),((Input!$O$172+Input!$O$138)*$O$7)/A30taxstdlife))</f>
        <v>0</v>
      </c>
      <c r="AN867" s="164">
        <f>IF(A30taxstdlife="n/a","n/a",IF(AN$3&gt;(A30taxstdlife+$E867),((Input!$O$172+Input!$O$138)*$O$7)-SUM($O867:AM867),((Input!$O$172+Input!$O$138)*$O$7)/A30taxstdlife))</f>
        <v>0</v>
      </c>
      <c r="AO867" s="164">
        <f>IF(A30taxstdlife="n/a","n/a",IF(AO$3&gt;(A30taxstdlife+$E867),((Input!$O$172+Input!$O$138)*$O$7)-SUM($O867:AN867),((Input!$O$172+Input!$O$138)*$O$7)/A30taxstdlife))</f>
        <v>0</v>
      </c>
      <c r="AP867" s="164">
        <f>IF(A30taxstdlife="n/a","n/a",IF(AP$3&gt;(A30taxstdlife+$E867),((Input!$O$172+Input!$O$138)*$O$7)-SUM($O867:AO867),((Input!$O$172+Input!$O$138)*$O$7)/A30taxstdlife))</f>
        <v>0</v>
      </c>
      <c r="AQ867" s="164">
        <f>IF(A30taxstdlife="n/a","n/a",IF(AQ$3&gt;(A30taxstdlife+$E867),((Input!$O$172+Input!$O$138)*$O$7)-SUM($O867:AP867),((Input!$O$172+Input!$O$138)*$O$7)/A30taxstdlife))</f>
        <v>0</v>
      </c>
      <c r="AR867" s="164">
        <f>IF(A30taxstdlife="n/a","n/a",IF(AR$3&gt;(A30taxstdlife+$E867),((Input!$O$172+Input!$O$138)*$O$7)-SUM($O867:AQ867),((Input!$O$172+Input!$O$138)*$O$7)/A30taxstdlife))</f>
        <v>0</v>
      </c>
      <c r="AS867" s="164">
        <f>IF(A30taxstdlife="n/a","n/a",IF(AS$3&gt;(A30taxstdlife+$E867),((Input!$O$172+Input!$O$138)*$O$7)-SUM($O867:AR867),((Input!$O$172+Input!$O$138)*$O$7)/A30taxstdlife))</f>
        <v>0</v>
      </c>
      <c r="AT867" s="164">
        <f>IF(A30taxstdlife="n/a","n/a",IF(AT$3&gt;(A30taxstdlife+$E867),((Input!$O$172+Input!$O$138)*$O$7)-SUM($O867:AS867),((Input!$O$172+Input!$O$138)*$O$7)/A30taxstdlife))</f>
        <v>0</v>
      </c>
      <c r="AU867" s="164">
        <f>IF(A30taxstdlife="n/a","n/a",IF(AU$3&gt;(A30taxstdlife+$E867),((Input!$O$172+Input!$O$138)*$O$7)-SUM($O867:AT867),((Input!$O$172+Input!$O$138)*$O$7)/A30taxstdlife))</f>
        <v>0</v>
      </c>
      <c r="AV867" s="164">
        <f>IF(A30taxstdlife="n/a","n/a",IF(AV$3&gt;(A30taxstdlife+$E867),((Input!$O$172+Input!$O$138)*$O$7)-SUM($O867:AU867),((Input!$O$172+Input!$O$138)*$O$7)/A30taxstdlife))</f>
        <v>0</v>
      </c>
      <c r="AW867" s="164">
        <f>IF(A30taxstdlife="n/a","n/a",IF(AW$3&gt;(A30taxstdlife+$E867),((Input!$O$172+Input!$O$138)*$O$7)-SUM($O867:AV867),((Input!$O$172+Input!$O$138)*$O$7)/A30taxstdlife))</f>
        <v>0</v>
      </c>
      <c r="AX867" s="164">
        <f>IF(A30taxstdlife="n/a","n/a",IF(AX$3&gt;(A30taxstdlife+$E867),((Input!$O$172+Input!$O$138)*$O$7)-SUM($O867:AW867),((Input!$O$172+Input!$O$138)*$O$7)/A30taxstdlife))</f>
        <v>0</v>
      </c>
      <c r="AY867" s="164">
        <f>IF(A30taxstdlife="n/a","n/a",IF(AY$3&gt;(A30taxstdlife+$E867),((Input!$O$172+Input!$O$138)*$O$7)-SUM($O867:AX867),((Input!$O$172+Input!$O$138)*$O$7)/A30taxstdlife))</f>
        <v>0</v>
      </c>
      <c r="AZ867" s="164">
        <f>IF(A30taxstdlife="n/a","n/a",IF(AZ$3&gt;(A30taxstdlife+$E867),((Input!$O$172+Input!$O$138)*$O$7)-SUM($O867:AY867),((Input!$O$172+Input!$O$138)*$O$7)/A30taxstdlife))</f>
        <v>0</v>
      </c>
      <c r="BA867" s="164">
        <f>IF(A30taxstdlife="n/a","n/a",IF(BA$3&gt;(A30taxstdlife+$E867),((Input!$O$172+Input!$O$138)*$O$7)-SUM($O867:AZ867),((Input!$O$172+Input!$O$138)*$O$7)/A30taxstdlife))</f>
        <v>0</v>
      </c>
      <c r="BB867" s="164">
        <f>IF(A30taxstdlife="n/a","n/a",IF(BB$3&gt;(A30taxstdlife+$E867),((Input!$O$172+Input!$O$138)*$O$7)-SUM($O867:BA867),((Input!$O$172+Input!$O$138)*$O$7)/A30taxstdlife))</f>
        <v>0</v>
      </c>
      <c r="BC867" s="164">
        <f>IF(A30taxstdlife="n/a","n/a",IF(BC$3&gt;(A30taxstdlife+$E867),((Input!$O$172+Input!$O$138)*$O$7)-SUM($O867:BB867),((Input!$O$172+Input!$O$138)*$O$7)/A30taxstdlife))</f>
        <v>0</v>
      </c>
      <c r="BD867" s="164">
        <f>IF(A30taxstdlife="n/a","n/a",IF(BD$3&gt;(A30taxstdlife+$E867),((Input!$O$172+Input!$O$138)*$O$7)-SUM($O867:BC867),((Input!$O$172+Input!$O$138)*$O$7)/A30taxstdlife))</f>
        <v>0</v>
      </c>
      <c r="BE867" s="164">
        <f>IF(A30taxstdlife="n/a","n/a",IF(BE$3&gt;(A30taxstdlife+$E867),((Input!$O$172+Input!$O$138)*$O$7)-SUM($O867:BD867),((Input!$O$172+Input!$O$138)*$O$7)/A30taxstdlife))</f>
        <v>0</v>
      </c>
      <c r="BF867" s="164">
        <f>IF(A30taxstdlife="n/a","n/a",IF(BF$3&gt;(A30taxstdlife+$E867),((Input!$O$172+Input!$O$138)*$O$7)-SUM($O867:BE867),((Input!$O$172+Input!$O$138)*$O$7)/A30taxstdlife))</f>
        <v>0</v>
      </c>
      <c r="BG867" s="164">
        <f>IF(A30taxstdlife="n/a","n/a",IF(BG$3&gt;(A30taxstdlife+$E867),((Input!$O$172+Input!$O$138)*$O$7)-SUM($O867:BF867),((Input!$O$172+Input!$O$138)*$O$7)/A30taxstdlife))</f>
        <v>0</v>
      </c>
      <c r="BH867" s="164">
        <f>IF(A30taxstdlife="n/a","n/a",IF(BH$3&gt;(A30taxstdlife+$E867),((Input!$O$172+Input!$O$138)*$O$7)-SUM($O867:BG867),((Input!$O$172+Input!$O$138)*$O$7)/A30taxstdlife))</f>
        <v>0</v>
      </c>
      <c r="BI867" s="164">
        <f>IF(A30taxstdlife="n/a","n/a",IF(BI$3&gt;(A30taxstdlife+$E867),((Input!$O$172+Input!$O$138)*$O$7)-SUM($O867:BH867),((Input!$O$172+Input!$O$138)*$O$7)/A30taxstdlife))</f>
        <v>0</v>
      </c>
      <c r="BJ867" s="18"/>
      <c r="BK867" s="18"/>
      <c r="BL867"/>
      <c r="BM867"/>
      <c r="BN867"/>
      <c r="BO867"/>
      <c r="BP867"/>
      <c r="BQ867"/>
      <c r="BR867"/>
      <c r="BS867"/>
      <c r="BT867"/>
      <c r="BU867"/>
      <c r="BV867"/>
      <c r="BW867"/>
      <c r="BX867"/>
      <c r="BY867"/>
      <c r="BZ867"/>
      <c r="CA867"/>
      <c r="CB867"/>
      <c r="CC867"/>
      <c r="CD867"/>
      <c r="CE867"/>
      <c r="CF867"/>
      <c r="CG867"/>
      <c r="CH867"/>
      <c r="CI867"/>
      <c r="CJ867"/>
      <c r="CK867"/>
      <c r="CL867"/>
      <c r="CM867"/>
      <c r="CN867"/>
      <c r="CO867"/>
      <c r="CP867"/>
      <c r="CQ867"/>
      <c r="CR867"/>
      <c r="CS867"/>
      <c r="CT867"/>
      <c r="CU867"/>
      <c r="CV867"/>
      <c r="CW867"/>
      <c r="CX867"/>
      <c r="CY867"/>
      <c r="CZ867"/>
      <c r="DA867"/>
      <c r="DB867"/>
      <c r="DC867"/>
      <c r="DD867"/>
      <c r="DE867"/>
      <c r="DF867"/>
      <c r="DG867"/>
      <c r="DH867"/>
      <c r="DI867"/>
      <c r="DJ867"/>
      <c r="DK867"/>
      <c r="DL867"/>
      <c r="DM867"/>
      <c r="DN867"/>
      <c r="DO867"/>
      <c r="DP867"/>
      <c r="DQ867"/>
      <c r="DR867"/>
      <c r="DS867"/>
      <c r="DT867"/>
      <c r="DU867"/>
      <c r="DV867"/>
      <c r="DW867"/>
      <c r="DX867"/>
      <c r="DY867"/>
      <c r="DZ867"/>
      <c r="EA867"/>
      <c r="EB867"/>
      <c r="EC867"/>
      <c r="ED867"/>
      <c r="EE867"/>
      <c r="EF867"/>
      <c r="EG867"/>
      <c r="EH867"/>
      <c r="EI867"/>
      <c r="EJ867"/>
      <c r="EK867"/>
      <c r="EL867"/>
      <c r="EM867"/>
      <c r="EN867"/>
      <c r="EO867"/>
      <c r="EP867"/>
      <c r="EQ867"/>
      <c r="ER867"/>
      <c r="ES867"/>
      <c r="ET867"/>
      <c r="EU867"/>
      <c r="EV867"/>
      <c r="EW867"/>
      <c r="EX867"/>
      <c r="EY867"/>
      <c r="EZ867"/>
      <c r="FA867"/>
      <c r="FB867"/>
      <c r="FC867"/>
      <c r="FD867"/>
      <c r="FE867"/>
      <c r="FF867"/>
      <c r="FG867"/>
      <c r="FH867"/>
      <c r="FI867"/>
      <c r="FJ867"/>
      <c r="FK867"/>
      <c r="FL867"/>
      <c r="FM867"/>
      <c r="FN867"/>
      <c r="FO867"/>
      <c r="FP867"/>
      <c r="FQ867"/>
      <c r="FR867"/>
      <c r="FS867"/>
      <c r="FT867"/>
      <c r="FU867"/>
      <c r="FV867"/>
      <c r="FW867"/>
      <c r="FX867"/>
      <c r="FY867"/>
      <c r="FZ867"/>
      <c r="GA867"/>
      <c r="GB867"/>
      <c r="GC867"/>
      <c r="GD867"/>
      <c r="GE867"/>
      <c r="GF867"/>
      <c r="GG867"/>
      <c r="GH867"/>
      <c r="GI867"/>
      <c r="GJ867"/>
      <c r="GK867"/>
      <c r="GL867"/>
      <c r="GM867"/>
      <c r="GN867"/>
      <c r="GO867"/>
      <c r="GP867"/>
      <c r="GQ867"/>
      <c r="GR867"/>
      <c r="GS867"/>
      <c r="GT867"/>
      <c r="GU867"/>
      <c r="GV867"/>
      <c r="GW867"/>
      <c r="GX867"/>
      <c r="GY867"/>
      <c r="GZ867"/>
      <c r="HA867"/>
      <c r="HB867"/>
      <c r="HC867"/>
      <c r="HD867"/>
      <c r="HE867"/>
      <c r="HF867"/>
      <c r="HG867"/>
      <c r="HH867"/>
      <c r="HI867"/>
      <c r="HJ867"/>
      <c r="HK867"/>
      <c r="HL867"/>
      <c r="HM867"/>
      <c r="HN867"/>
      <c r="HO867"/>
      <c r="HP867"/>
      <c r="HQ867"/>
      <c r="HR867"/>
      <c r="HS867"/>
      <c r="HT867"/>
      <c r="HU867"/>
      <c r="HV867"/>
      <c r="HW867"/>
      <c r="HX867"/>
      <c r="HY867"/>
      <c r="HZ867"/>
      <c r="IA867"/>
      <c r="IB867"/>
      <c r="IC867"/>
      <c r="ID867"/>
      <c r="IE867"/>
      <c r="IF867"/>
      <c r="IG867"/>
      <c r="IH867"/>
      <c r="II867"/>
      <c r="IJ867"/>
      <c r="IK867"/>
      <c r="IL867"/>
      <c r="IM867"/>
      <c r="IN867"/>
      <c r="IO867"/>
      <c r="IP867"/>
      <c r="IQ867"/>
      <c r="IR867"/>
      <c r="IS867"/>
      <c r="IT867"/>
      <c r="IU867"/>
      <c r="IV867"/>
    </row>
    <row r="868" spans="1:256" s="5" customFormat="1" hidden="1" outlineLevel="2" x14ac:dyDescent="0.2">
      <c r="A868" s="18"/>
      <c r="B868" s="18"/>
      <c r="C868" s="36"/>
      <c r="D868" s="485"/>
      <c r="E868" s="284">
        <v>10</v>
      </c>
      <c r="F868" s="38"/>
      <c r="G868" s="306"/>
      <c r="H868" s="308"/>
      <c r="I868" s="308"/>
      <c r="J868" s="308"/>
      <c r="K868" s="308"/>
      <c r="L868" s="308"/>
      <c r="M868" s="308"/>
      <c r="N868" s="308"/>
      <c r="O868" s="308"/>
      <c r="P868" s="307"/>
      <c r="Q868" s="164">
        <f>IF(A30taxstdlife="n/a","n/a",IF(Q$3&gt;(A30taxstdlife+$E868),((Input!$P$172+Input!$P$138)*$P$7)-SUM($P868:P868),((Input!$P$172+Input!$P$138)*$P$7)/A30taxstdlife))</f>
        <v>0</v>
      </c>
      <c r="R868" s="164">
        <f>IF(A30taxstdlife="n/a","n/a",IF(R$3&gt;(A30taxstdlife+$E868),((Input!$P$172+Input!$P$138)*$P$7)-SUM($P868:Q868),((Input!$P$172+Input!$P$138)*$P$7)/A30taxstdlife))</f>
        <v>0</v>
      </c>
      <c r="S868" s="164">
        <f>IF(A30taxstdlife="n/a","n/a",IF(S$3&gt;(A30taxstdlife+$E868),((Input!$P$172+Input!$P$138)*$P$7)-SUM($P868:R868),((Input!$P$172+Input!$P$138)*$P$7)/A30taxstdlife))</f>
        <v>0</v>
      </c>
      <c r="T868" s="164">
        <f>IF(A30taxstdlife="n/a","n/a",IF(T$3&gt;(A30taxstdlife+$E868),((Input!$P$172+Input!$P$138)*$P$7)-SUM($P868:S868),((Input!$P$172+Input!$P$138)*$P$7)/A30taxstdlife))</f>
        <v>0</v>
      </c>
      <c r="U868" s="164">
        <f>IF(A30taxstdlife="n/a","n/a",IF(U$3&gt;(A30taxstdlife+$E868),((Input!$P$172+Input!$P$138)*$P$7)-SUM($P868:T868),((Input!$P$172+Input!$P$138)*$P$7)/A30taxstdlife))</f>
        <v>0</v>
      </c>
      <c r="V868" s="164">
        <f>IF(A30taxstdlife="n/a","n/a",IF(V$3&gt;(A30taxstdlife+$E868),((Input!$P$172+Input!$P$138)*$P$7)-SUM($P868:U868),((Input!$P$172+Input!$P$138)*$P$7)/A30taxstdlife))</f>
        <v>0</v>
      </c>
      <c r="W868" s="164">
        <f>IF(A30taxstdlife="n/a","n/a",IF(W$3&gt;(A30taxstdlife+$E868),((Input!$P$172+Input!$P$138)*$P$7)-SUM($P868:V868),((Input!$P$172+Input!$P$138)*$P$7)/A30taxstdlife))</f>
        <v>0</v>
      </c>
      <c r="X868" s="164">
        <f>IF(A30taxstdlife="n/a","n/a",IF(X$3&gt;(A30taxstdlife+$E868),((Input!$P$172+Input!$P$138)*$P$7)-SUM($P868:W868),((Input!$P$172+Input!$P$138)*$P$7)/A30taxstdlife))</f>
        <v>0</v>
      </c>
      <c r="Y868" s="164">
        <f>IF(A30taxstdlife="n/a","n/a",IF(Y$3&gt;(A30taxstdlife+$E868),((Input!$P$172+Input!$P$138)*$P$7)-SUM($P868:X868),((Input!$P$172+Input!$P$138)*$P$7)/A30taxstdlife))</f>
        <v>0</v>
      </c>
      <c r="Z868" s="164">
        <f>IF(A30taxstdlife="n/a","n/a",IF(Z$3&gt;(A30taxstdlife+$E868),((Input!$P$172+Input!$P$138)*$P$7)-SUM($P868:Y868),((Input!$P$172+Input!$P$138)*$P$7)/A30taxstdlife))</f>
        <v>0</v>
      </c>
      <c r="AA868" s="164">
        <f>IF(A30taxstdlife="n/a","n/a",IF(AA$3&gt;(A30taxstdlife+$E868),((Input!$P$172+Input!$P$138)*$P$7)-SUM($P868:Z868),((Input!$P$172+Input!$P$138)*$P$7)/A30taxstdlife))</f>
        <v>0</v>
      </c>
      <c r="AB868" s="164">
        <f>IF(A30taxstdlife="n/a","n/a",IF(AB$3&gt;(A30taxstdlife+$E868),((Input!$P$172+Input!$P$138)*$P$7)-SUM($P868:AA868),((Input!$P$172+Input!$P$138)*$P$7)/A30taxstdlife))</f>
        <v>0</v>
      </c>
      <c r="AC868" s="164">
        <f>IF(A30taxstdlife="n/a","n/a",IF(AC$3&gt;(A30taxstdlife+$E868),((Input!$P$172+Input!$P$138)*$P$7)-SUM($P868:AB868),((Input!$P$172+Input!$P$138)*$P$7)/A30taxstdlife))</f>
        <v>0</v>
      </c>
      <c r="AD868" s="164">
        <f>IF(A30taxstdlife="n/a","n/a",IF(AD$3&gt;(A30taxstdlife+$E868),((Input!$P$172+Input!$P$138)*$P$7)-SUM($P868:AC868),((Input!$P$172+Input!$P$138)*$P$7)/A30taxstdlife))</f>
        <v>0</v>
      </c>
      <c r="AE868" s="164">
        <f>IF(A30taxstdlife="n/a","n/a",IF(AE$3&gt;(A30taxstdlife+$E868),((Input!$P$172+Input!$P$138)*$P$7)-SUM($P868:AD868),((Input!$P$172+Input!$P$138)*$P$7)/A30taxstdlife))</f>
        <v>0</v>
      </c>
      <c r="AF868" s="164">
        <f>IF(A30taxstdlife="n/a","n/a",IF(AF$3&gt;(A30taxstdlife+$E868),((Input!$P$172+Input!$P$138)*$P$7)-SUM($P868:AE868),((Input!$P$172+Input!$P$138)*$P$7)/A30taxstdlife))</f>
        <v>0</v>
      </c>
      <c r="AG868" s="164">
        <f>IF(A30taxstdlife="n/a","n/a",IF(AG$3&gt;(A30taxstdlife+$E868),((Input!$P$172+Input!$P$138)*$P$7)-SUM($P868:AF868),((Input!$P$172+Input!$P$138)*$P$7)/A30taxstdlife))</f>
        <v>0</v>
      </c>
      <c r="AH868" s="164">
        <f>IF(A30taxstdlife="n/a","n/a",IF(AH$3&gt;(A30taxstdlife+$E868),((Input!$P$172+Input!$P$138)*$P$7)-SUM($P868:AG868),((Input!$P$172+Input!$P$138)*$P$7)/A30taxstdlife))</f>
        <v>0</v>
      </c>
      <c r="AI868" s="164">
        <f>IF(A30taxstdlife="n/a","n/a",IF(AI$3&gt;(A30taxstdlife+$E868),((Input!$P$172+Input!$P$138)*$P$7)-SUM($P868:AH868),((Input!$P$172+Input!$P$138)*$P$7)/A30taxstdlife))</f>
        <v>0</v>
      </c>
      <c r="AJ868" s="164">
        <f>IF(A30taxstdlife="n/a","n/a",IF(AJ$3&gt;(A30taxstdlife+$E868),((Input!$P$172+Input!$P$138)*$P$7)-SUM($P868:AI868),((Input!$P$172+Input!$P$138)*$P$7)/A30taxstdlife))</f>
        <v>0</v>
      </c>
      <c r="AK868" s="164">
        <f>IF(A30taxstdlife="n/a","n/a",IF(AK$3&gt;(A30taxstdlife+$E868),((Input!$P$172+Input!$P$138)*$P$7)-SUM($P868:AJ868),((Input!$P$172+Input!$P$138)*$P$7)/A30taxstdlife))</f>
        <v>0</v>
      </c>
      <c r="AL868" s="164">
        <f>IF(A30taxstdlife="n/a","n/a",IF(AL$3&gt;(A30taxstdlife+$E868),((Input!$P$172+Input!$P$138)*$P$7)-SUM($P868:AK868),((Input!$P$172+Input!$P$138)*$P$7)/A30taxstdlife))</f>
        <v>0</v>
      </c>
      <c r="AM868" s="164">
        <f>IF(A30taxstdlife="n/a","n/a",IF(AM$3&gt;(A30taxstdlife+$E868),((Input!$P$172+Input!$P$138)*$P$7)-SUM($P868:AL868),((Input!$P$172+Input!$P$138)*$P$7)/A30taxstdlife))</f>
        <v>0</v>
      </c>
      <c r="AN868" s="164">
        <f>IF(A30taxstdlife="n/a","n/a",IF(AN$3&gt;(A30taxstdlife+$E868),((Input!$P$172+Input!$P$138)*$P$7)-SUM($P868:AM868),((Input!$P$172+Input!$P$138)*$P$7)/A30taxstdlife))</f>
        <v>0</v>
      </c>
      <c r="AO868" s="164">
        <f>IF(A30taxstdlife="n/a","n/a",IF(AO$3&gt;(A30taxstdlife+$E868),((Input!$P$172+Input!$P$138)*$P$7)-SUM($P868:AN868),((Input!$P$172+Input!$P$138)*$P$7)/A30taxstdlife))</f>
        <v>0</v>
      </c>
      <c r="AP868" s="164">
        <f>IF(A30taxstdlife="n/a","n/a",IF(AP$3&gt;(A30taxstdlife+$E868),((Input!$P$172+Input!$P$138)*$P$7)-SUM($P868:AO868),((Input!$P$172+Input!$P$138)*$P$7)/A30taxstdlife))</f>
        <v>0</v>
      </c>
      <c r="AQ868" s="164">
        <f>IF(A30taxstdlife="n/a","n/a",IF(AQ$3&gt;(A30taxstdlife+$E868),((Input!$P$172+Input!$P$138)*$P$7)-SUM($P868:AP868),((Input!$P$172+Input!$P$138)*$P$7)/A30taxstdlife))</f>
        <v>0</v>
      </c>
      <c r="AR868" s="164">
        <f>IF(A30taxstdlife="n/a","n/a",IF(AR$3&gt;(A30taxstdlife+$E868),((Input!$P$172+Input!$P$138)*$P$7)-SUM($P868:AQ868),((Input!$P$172+Input!$P$138)*$P$7)/A30taxstdlife))</f>
        <v>0</v>
      </c>
      <c r="AS868" s="164">
        <f>IF(A30taxstdlife="n/a","n/a",IF(AS$3&gt;(A30taxstdlife+$E868),((Input!$P$172+Input!$P$138)*$P$7)-SUM($P868:AR868),((Input!$P$172+Input!$P$138)*$P$7)/A30taxstdlife))</f>
        <v>0</v>
      </c>
      <c r="AT868" s="164">
        <f>IF(A30taxstdlife="n/a","n/a",IF(AT$3&gt;(A30taxstdlife+$E868),((Input!$P$172+Input!$P$138)*$P$7)-SUM($P868:AS868),((Input!$P$172+Input!$P$138)*$P$7)/A30taxstdlife))</f>
        <v>0</v>
      </c>
      <c r="AU868" s="164">
        <f>IF(A30taxstdlife="n/a","n/a",IF(AU$3&gt;(A30taxstdlife+$E868),((Input!$P$172+Input!$P$138)*$P$7)-SUM($P868:AT868),((Input!$P$172+Input!$P$138)*$P$7)/A30taxstdlife))</f>
        <v>0</v>
      </c>
      <c r="AV868" s="164">
        <f>IF(A30taxstdlife="n/a","n/a",IF(AV$3&gt;(A30taxstdlife+$E868),((Input!$P$172+Input!$P$138)*$P$7)-SUM($P868:AU868),((Input!$P$172+Input!$P$138)*$P$7)/A30taxstdlife))</f>
        <v>0</v>
      </c>
      <c r="AW868" s="164">
        <f>IF(A30taxstdlife="n/a","n/a",IF(AW$3&gt;(A30taxstdlife+$E868),((Input!$P$172+Input!$P$138)*$P$7)-SUM($P868:AV868),((Input!$P$172+Input!$P$138)*$P$7)/A30taxstdlife))</f>
        <v>0</v>
      </c>
      <c r="AX868" s="164">
        <f>IF(A30taxstdlife="n/a","n/a",IF(AX$3&gt;(A30taxstdlife+$E868),((Input!$P$172+Input!$P$138)*$P$7)-SUM($P868:AW868),((Input!$P$172+Input!$P$138)*$P$7)/A30taxstdlife))</f>
        <v>0</v>
      </c>
      <c r="AY868" s="164">
        <f>IF(A30taxstdlife="n/a","n/a",IF(AY$3&gt;(A30taxstdlife+$E868),((Input!$P$172+Input!$P$138)*$P$7)-SUM($P868:AX868),((Input!$P$172+Input!$P$138)*$P$7)/A30taxstdlife))</f>
        <v>0</v>
      </c>
      <c r="AZ868" s="164">
        <f>IF(A30taxstdlife="n/a","n/a",IF(AZ$3&gt;(A30taxstdlife+$E868),((Input!$P$172+Input!$P$138)*$P$7)-SUM($P868:AY868),((Input!$P$172+Input!$P$138)*$P$7)/A30taxstdlife))</f>
        <v>0</v>
      </c>
      <c r="BA868" s="164">
        <f>IF(A30taxstdlife="n/a","n/a",IF(BA$3&gt;(A30taxstdlife+$E868),((Input!$P$172+Input!$P$138)*$P$7)-SUM($P868:AZ868),((Input!$P$172+Input!$P$138)*$P$7)/A30taxstdlife))</f>
        <v>0</v>
      </c>
      <c r="BB868" s="164">
        <f>IF(A30taxstdlife="n/a","n/a",IF(BB$3&gt;(A30taxstdlife+$E868),((Input!$P$172+Input!$P$138)*$P$7)-SUM($P868:BA868),((Input!$P$172+Input!$P$138)*$P$7)/A30taxstdlife))</f>
        <v>0</v>
      </c>
      <c r="BC868" s="164">
        <f>IF(A30taxstdlife="n/a","n/a",IF(BC$3&gt;(A30taxstdlife+$E868),((Input!$P$172+Input!$P$138)*$P$7)-SUM($P868:BB868),((Input!$P$172+Input!$P$138)*$P$7)/A30taxstdlife))</f>
        <v>0</v>
      </c>
      <c r="BD868" s="164">
        <f>IF(A30taxstdlife="n/a","n/a",IF(BD$3&gt;(A30taxstdlife+$E868),((Input!$P$172+Input!$P$138)*$P$7)-SUM($P868:BC868),((Input!$P$172+Input!$P$138)*$P$7)/A30taxstdlife))</f>
        <v>0</v>
      </c>
      <c r="BE868" s="164">
        <f>IF(A30taxstdlife="n/a","n/a",IF(BE$3&gt;(A30taxstdlife+$E868),((Input!$P$172+Input!$P$138)*$P$7)-SUM($P868:BD868),((Input!$P$172+Input!$P$138)*$P$7)/A30taxstdlife))</f>
        <v>0</v>
      </c>
      <c r="BF868" s="164">
        <f>IF(A30taxstdlife="n/a","n/a",IF(BF$3&gt;(A30taxstdlife+$E868),((Input!$P$172+Input!$P$138)*$P$7)-SUM($P868:BE868),((Input!$P$172+Input!$P$138)*$P$7)/A30taxstdlife))</f>
        <v>0</v>
      </c>
      <c r="BG868" s="164">
        <f>IF(A30taxstdlife="n/a","n/a",IF(BG$3&gt;(A30taxstdlife+$E868),((Input!$P$172+Input!$P$138)*$P$7)-SUM($P868:BF868),((Input!$P$172+Input!$P$138)*$P$7)/A30taxstdlife))</f>
        <v>0</v>
      </c>
      <c r="BH868" s="164">
        <f>IF(A30taxstdlife="n/a","n/a",IF(BH$3&gt;(A30taxstdlife+$E868),((Input!$P$172+Input!$P$138)*$P$7)-SUM($P868:BG868),((Input!$P$172+Input!$P$138)*$P$7)/A30taxstdlife))</f>
        <v>0</v>
      </c>
      <c r="BI868" s="164">
        <f>IF(A30taxstdlife="n/a","n/a",IF(BI$3&gt;(A30taxstdlife+$E868),((Input!$P$172+Input!$P$138)*$P$7)-SUM($P868:BH868),((Input!$P$172+Input!$P$138)*$P$7)/A30taxstdlife))</f>
        <v>0</v>
      </c>
      <c r="BJ868" s="18"/>
      <c r="BK868" s="18"/>
      <c r="BL868"/>
      <c r="BM868"/>
      <c r="BN868"/>
      <c r="BO868"/>
      <c r="BP868"/>
      <c r="BQ868"/>
      <c r="BR868"/>
      <c r="BS868"/>
      <c r="BT868"/>
      <c r="BU868"/>
      <c r="BV868"/>
      <c r="BW868"/>
      <c r="BX868"/>
      <c r="BY868"/>
      <c r="BZ868"/>
      <c r="CA868"/>
      <c r="CB868"/>
      <c r="CC868"/>
      <c r="CD868"/>
      <c r="CE868"/>
      <c r="CF868"/>
      <c r="CG868"/>
      <c r="CH868"/>
      <c r="CI868"/>
      <c r="CJ868"/>
      <c r="CK868"/>
      <c r="CL868"/>
      <c r="CM868"/>
      <c r="CN868"/>
      <c r="CO868"/>
      <c r="CP868"/>
      <c r="CQ868"/>
      <c r="CR868"/>
      <c r="CS868"/>
      <c r="CT868"/>
      <c r="CU868"/>
      <c r="CV868"/>
      <c r="CW868"/>
      <c r="CX868"/>
      <c r="CY868"/>
      <c r="CZ868"/>
      <c r="DA868"/>
      <c r="DB868"/>
      <c r="DC868"/>
      <c r="DD868"/>
      <c r="DE868"/>
      <c r="DF868"/>
      <c r="DG868"/>
      <c r="DH868"/>
      <c r="DI868"/>
      <c r="DJ868"/>
      <c r="DK868"/>
      <c r="DL868"/>
      <c r="DM868"/>
      <c r="DN868"/>
      <c r="DO868"/>
      <c r="DP868"/>
      <c r="DQ868"/>
      <c r="DR868"/>
      <c r="DS868"/>
      <c r="DT868"/>
      <c r="DU868"/>
      <c r="DV868"/>
      <c r="DW868"/>
      <c r="DX868"/>
      <c r="DY868"/>
      <c r="DZ868"/>
      <c r="EA868"/>
      <c r="EB868"/>
      <c r="EC868"/>
      <c r="ED868"/>
      <c r="EE868"/>
      <c r="EF868"/>
      <c r="EG868"/>
      <c r="EH868"/>
      <c r="EI868"/>
      <c r="EJ868"/>
      <c r="EK868"/>
      <c r="EL868"/>
      <c r="EM868"/>
      <c r="EN868"/>
      <c r="EO868"/>
      <c r="EP868"/>
      <c r="EQ868"/>
      <c r="ER868"/>
      <c r="ES868"/>
      <c r="ET868"/>
      <c r="EU868"/>
      <c r="EV868"/>
      <c r="EW868"/>
      <c r="EX868"/>
      <c r="EY868"/>
      <c r="EZ868"/>
      <c r="FA868"/>
      <c r="FB868"/>
      <c r="FC868"/>
      <c r="FD868"/>
      <c r="FE868"/>
      <c r="FF868"/>
      <c r="FG868"/>
      <c r="FH868"/>
      <c r="FI868"/>
      <c r="FJ868"/>
      <c r="FK868"/>
      <c r="FL868"/>
      <c r="FM868"/>
      <c r="FN868"/>
      <c r="FO868"/>
      <c r="FP868"/>
      <c r="FQ868"/>
      <c r="FR868"/>
      <c r="FS868"/>
      <c r="FT868"/>
      <c r="FU868"/>
      <c r="FV868"/>
      <c r="FW868"/>
      <c r="FX868"/>
      <c r="FY868"/>
      <c r="FZ868"/>
      <c r="GA868"/>
      <c r="GB868"/>
      <c r="GC868"/>
      <c r="GD868"/>
      <c r="GE868"/>
      <c r="GF868"/>
      <c r="GG868"/>
      <c r="GH868"/>
      <c r="GI868"/>
      <c r="GJ868"/>
      <c r="GK868"/>
      <c r="GL868"/>
      <c r="GM868"/>
      <c r="GN868"/>
      <c r="GO868"/>
      <c r="GP868"/>
      <c r="GQ868"/>
      <c r="GR868"/>
      <c r="GS868"/>
      <c r="GT868"/>
      <c r="GU868"/>
      <c r="GV868"/>
      <c r="GW868"/>
      <c r="GX868"/>
      <c r="GY868"/>
      <c r="GZ868"/>
      <c r="HA868"/>
      <c r="HB868"/>
      <c r="HC868"/>
      <c r="HD868"/>
      <c r="HE868"/>
      <c r="HF868"/>
      <c r="HG868"/>
      <c r="HH868"/>
      <c r="HI868"/>
      <c r="HJ868"/>
      <c r="HK868"/>
      <c r="HL868"/>
      <c r="HM868"/>
      <c r="HN868"/>
      <c r="HO868"/>
      <c r="HP868"/>
      <c r="HQ868"/>
      <c r="HR868"/>
      <c r="HS868"/>
      <c r="HT868"/>
      <c r="HU868"/>
      <c r="HV868"/>
      <c r="HW868"/>
      <c r="HX868"/>
      <c r="HY868"/>
      <c r="HZ868"/>
      <c r="IA868"/>
      <c r="IB868"/>
      <c r="IC868"/>
      <c r="ID868"/>
      <c r="IE868"/>
      <c r="IF868"/>
      <c r="IG868"/>
      <c r="IH868"/>
      <c r="II868"/>
      <c r="IJ868"/>
      <c r="IK868"/>
      <c r="IL868"/>
      <c r="IM868"/>
      <c r="IN868"/>
      <c r="IO868"/>
      <c r="IP868"/>
      <c r="IQ868"/>
      <c r="IR868"/>
      <c r="IS868"/>
      <c r="IT868"/>
      <c r="IU868"/>
      <c r="IV868"/>
    </row>
    <row r="869" spans="1:256" s="5" customFormat="1" hidden="1" outlineLevel="1" x14ac:dyDescent="0.2">
      <c r="A869" s="18"/>
      <c r="B869" s="18"/>
      <c r="C869" s="36">
        <f>Asset30</f>
        <v>0</v>
      </c>
      <c r="D869" s="18"/>
      <c r="E869" s="18"/>
      <c r="F869" s="33"/>
      <c r="G869" s="159">
        <f t="shared" ref="G869:AL869" si="164">SUM(G857:G868)</f>
        <v>0</v>
      </c>
      <c r="H869" s="159">
        <f t="shared" si="164"/>
        <v>0</v>
      </c>
      <c r="I869" s="159">
        <f t="shared" si="164"/>
        <v>0</v>
      </c>
      <c r="J869" s="159">
        <f t="shared" si="164"/>
        <v>0</v>
      </c>
      <c r="K869" s="159">
        <f t="shared" si="164"/>
        <v>0</v>
      </c>
      <c r="L869" s="159">
        <f t="shared" si="164"/>
        <v>0</v>
      </c>
      <c r="M869" s="159">
        <f t="shared" si="164"/>
        <v>0</v>
      </c>
      <c r="N869" s="159">
        <f t="shared" si="164"/>
        <v>0</v>
      </c>
      <c r="O869" s="159">
        <f t="shared" si="164"/>
        <v>0</v>
      </c>
      <c r="P869" s="159">
        <f t="shared" si="164"/>
        <v>0</v>
      </c>
      <c r="Q869" s="159">
        <f t="shared" si="164"/>
        <v>0</v>
      </c>
      <c r="R869" s="159">
        <f t="shared" si="164"/>
        <v>0</v>
      </c>
      <c r="S869" s="159">
        <f t="shared" si="164"/>
        <v>0</v>
      </c>
      <c r="T869" s="159">
        <f t="shared" si="164"/>
        <v>0</v>
      </c>
      <c r="U869" s="159">
        <f t="shared" si="164"/>
        <v>0</v>
      </c>
      <c r="V869" s="159">
        <f t="shared" si="164"/>
        <v>0</v>
      </c>
      <c r="W869" s="159">
        <f t="shared" si="164"/>
        <v>0</v>
      </c>
      <c r="X869" s="159">
        <f t="shared" si="164"/>
        <v>0</v>
      </c>
      <c r="Y869" s="159">
        <f t="shared" si="164"/>
        <v>0</v>
      </c>
      <c r="Z869" s="159">
        <f t="shared" si="164"/>
        <v>0</v>
      </c>
      <c r="AA869" s="159">
        <f t="shared" si="164"/>
        <v>0</v>
      </c>
      <c r="AB869" s="159">
        <f t="shared" si="164"/>
        <v>0</v>
      </c>
      <c r="AC869" s="159">
        <f t="shared" si="164"/>
        <v>0</v>
      </c>
      <c r="AD869" s="159">
        <f t="shared" si="164"/>
        <v>0</v>
      </c>
      <c r="AE869" s="159">
        <f t="shared" si="164"/>
        <v>0</v>
      </c>
      <c r="AF869" s="159">
        <f t="shared" si="164"/>
        <v>0</v>
      </c>
      <c r="AG869" s="159">
        <f t="shared" si="164"/>
        <v>0</v>
      </c>
      <c r="AH869" s="159">
        <f t="shared" si="164"/>
        <v>0</v>
      </c>
      <c r="AI869" s="159">
        <f t="shared" si="164"/>
        <v>0</v>
      </c>
      <c r="AJ869" s="159">
        <f t="shared" si="164"/>
        <v>0</v>
      </c>
      <c r="AK869" s="159">
        <f t="shared" si="164"/>
        <v>0</v>
      </c>
      <c r="AL869" s="159">
        <f t="shared" si="164"/>
        <v>0</v>
      </c>
      <c r="AM869" s="159">
        <f t="shared" ref="AM869:BI869" si="165">SUM(AM857:AM868)</f>
        <v>0</v>
      </c>
      <c r="AN869" s="159">
        <f t="shared" si="165"/>
        <v>0</v>
      </c>
      <c r="AO869" s="159">
        <f t="shared" si="165"/>
        <v>0</v>
      </c>
      <c r="AP869" s="159">
        <f t="shared" si="165"/>
        <v>0</v>
      </c>
      <c r="AQ869" s="159">
        <f t="shared" si="165"/>
        <v>0</v>
      </c>
      <c r="AR869" s="159">
        <f t="shared" si="165"/>
        <v>0</v>
      </c>
      <c r="AS869" s="159">
        <f t="shared" si="165"/>
        <v>0</v>
      </c>
      <c r="AT869" s="159">
        <f t="shared" si="165"/>
        <v>0</v>
      </c>
      <c r="AU869" s="159">
        <f t="shared" si="165"/>
        <v>0</v>
      </c>
      <c r="AV869" s="159">
        <f t="shared" si="165"/>
        <v>0</v>
      </c>
      <c r="AW869" s="159">
        <f t="shared" si="165"/>
        <v>0</v>
      </c>
      <c r="AX869" s="159">
        <f t="shared" si="165"/>
        <v>0</v>
      </c>
      <c r="AY869" s="159">
        <f t="shared" si="165"/>
        <v>0</v>
      </c>
      <c r="AZ869" s="159">
        <f t="shared" si="165"/>
        <v>0</v>
      </c>
      <c r="BA869" s="159">
        <f t="shared" si="165"/>
        <v>0</v>
      </c>
      <c r="BB869" s="159">
        <f t="shared" si="165"/>
        <v>0</v>
      </c>
      <c r="BC869" s="159">
        <f t="shared" si="165"/>
        <v>0</v>
      </c>
      <c r="BD869" s="159">
        <f t="shared" si="165"/>
        <v>0</v>
      </c>
      <c r="BE869" s="159">
        <f t="shared" si="165"/>
        <v>0</v>
      </c>
      <c r="BF869" s="159">
        <f t="shared" si="165"/>
        <v>0</v>
      </c>
      <c r="BG869" s="159">
        <f t="shared" si="165"/>
        <v>0</v>
      </c>
      <c r="BH869" s="159">
        <f t="shared" si="165"/>
        <v>0</v>
      </c>
      <c r="BI869" s="159">
        <f t="shared" si="165"/>
        <v>0</v>
      </c>
      <c r="BJ869" s="18"/>
      <c r="BK869" s="18"/>
      <c r="BL869"/>
      <c r="BM869"/>
      <c r="BN869"/>
      <c r="BO869"/>
      <c r="BP869"/>
      <c r="BQ869"/>
      <c r="BR869"/>
      <c r="BS869"/>
      <c r="BT869"/>
      <c r="BU869"/>
      <c r="BV869"/>
      <c r="BW869"/>
      <c r="BX869"/>
      <c r="BY869"/>
      <c r="BZ869"/>
      <c r="CA869"/>
      <c r="CB869"/>
      <c r="CC869"/>
      <c r="CD869"/>
      <c r="CE869"/>
      <c r="CF869"/>
      <c r="CG869"/>
      <c r="CH869"/>
      <c r="CI869"/>
      <c r="CJ869"/>
      <c r="CK869"/>
      <c r="CL869"/>
      <c r="CM869"/>
      <c r="CN869"/>
      <c r="CO869"/>
      <c r="CP869"/>
      <c r="CQ869"/>
      <c r="CR869"/>
      <c r="CS869"/>
      <c r="CT869"/>
      <c r="CU869"/>
      <c r="CV869"/>
      <c r="CW869"/>
      <c r="CX869"/>
      <c r="CY869"/>
      <c r="CZ869"/>
      <c r="DA869"/>
      <c r="DB869"/>
      <c r="DC869"/>
      <c r="DD869"/>
      <c r="DE869"/>
      <c r="DF869"/>
      <c r="DG869"/>
      <c r="DH869"/>
      <c r="DI869"/>
      <c r="DJ869"/>
      <c r="DK869"/>
      <c r="DL869"/>
      <c r="DM869"/>
      <c r="DN869"/>
      <c r="DO869"/>
      <c r="DP869"/>
      <c r="DQ869"/>
      <c r="DR869"/>
      <c r="DS869"/>
      <c r="DT869"/>
      <c r="DU869"/>
      <c r="DV869"/>
      <c r="DW869"/>
      <c r="DX869"/>
      <c r="DY869"/>
      <c r="DZ869"/>
      <c r="EA869"/>
      <c r="EB869"/>
      <c r="EC869"/>
      <c r="ED869"/>
      <c r="EE869"/>
      <c r="EF869"/>
      <c r="EG869"/>
      <c r="EH869"/>
      <c r="EI869"/>
      <c r="EJ869"/>
      <c r="EK869"/>
      <c r="EL869"/>
      <c r="EM869"/>
      <c r="EN869"/>
      <c r="EO869"/>
      <c r="EP869"/>
      <c r="EQ869"/>
      <c r="ER869"/>
      <c r="ES869"/>
      <c r="ET869"/>
      <c r="EU869"/>
      <c r="EV869"/>
      <c r="EW869"/>
      <c r="EX869"/>
      <c r="EY869"/>
      <c r="EZ869"/>
      <c r="FA869"/>
      <c r="FB869"/>
      <c r="FC869"/>
      <c r="FD869"/>
      <c r="FE869"/>
      <c r="FF869"/>
      <c r="FG869"/>
      <c r="FH869"/>
      <c r="FI869"/>
      <c r="FJ869"/>
      <c r="FK869"/>
      <c r="FL869"/>
      <c r="FM869"/>
      <c r="FN869"/>
      <c r="FO869"/>
      <c r="FP869"/>
      <c r="FQ869"/>
      <c r="FR869"/>
      <c r="FS869"/>
      <c r="FT869"/>
      <c r="FU869"/>
      <c r="FV869"/>
      <c r="FW869"/>
      <c r="FX869"/>
      <c r="FY869"/>
      <c r="FZ869"/>
      <c r="GA869"/>
      <c r="GB869"/>
      <c r="GC869"/>
      <c r="GD869"/>
      <c r="GE869"/>
      <c r="GF869"/>
      <c r="GG869"/>
      <c r="GH869"/>
      <c r="GI869"/>
      <c r="GJ869"/>
      <c r="GK869"/>
      <c r="GL869"/>
      <c r="GM869"/>
      <c r="GN869"/>
      <c r="GO869"/>
      <c r="GP869"/>
      <c r="GQ869"/>
      <c r="GR869"/>
      <c r="GS869"/>
      <c r="GT869"/>
      <c r="GU869"/>
      <c r="GV869"/>
      <c r="GW869"/>
      <c r="GX869"/>
      <c r="GY869"/>
      <c r="GZ869"/>
      <c r="HA869"/>
      <c r="HB869"/>
      <c r="HC869"/>
      <c r="HD869"/>
      <c r="HE869"/>
      <c r="HF869"/>
      <c r="HG869"/>
      <c r="HH869"/>
      <c r="HI869"/>
      <c r="HJ869"/>
      <c r="HK869"/>
      <c r="HL869"/>
      <c r="HM869"/>
      <c r="HN869"/>
      <c r="HO869"/>
      <c r="HP869"/>
      <c r="HQ869"/>
      <c r="HR869"/>
      <c r="HS869"/>
      <c r="HT869"/>
      <c r="HU869"/>
      <c r="HV869"/>
      <c r="HW869"/>
      <c r="HX869"/>
      <c r="HY869"/>
      <c r="HZ869"/>
      <c r="IA869"/>
      <c r="IB869"/>
      <c r="IC869"/>
      <c r="ID869"/>
      <c r="IE869"/>
      <c r="IF869"/>
      <c r="IG869"/>
      <c r="IH869"/>
      <c r="II869"/>
      <c r="IJ869"/>
      <c r="IK869"/>
      <c r="IL869"/>
      <c r="IM869"/>
      <c r="IN869"/>
      <c r="IO869"/>
      <c r="IP869"/>
      <c r="IQ869"/>
      <c r="IR869"/>
      <c r="IS869"/>
      <c r="IT869"/>
      <c r="IU869"/>
      <c r="IV869"/>
    </row>
    <row r="870" spans="1:256" collapsed="1" x14ac:dyDescent="0.2">
      <c r="A870" s="18"/>
      <c r="B870" s="18" t="s">
        <v>17</v>
      </c>
      <c r="C870" s="18"/>
      <c r="D870" s="18"/>
      <c r="E870" s="18"/>
      <c r="F870" s="162">
        <f>Input!N37</f>
        <v>1502.1313331006318</v>
      </c>
      <c r="G870" s="162">
        <f>F870-G479+(Input!G173+Input!G139)*G7</f>
        <v>1492.8003506071598</v>
      </c>
      <c r="H870" s="162">
        <f>G870-H479+(Input!H173+Input!H139)*H7</f>
        <v>1517.3082886502241</v>
      </c>
      <c r="I870" s="162">
        <f>H870-I479+(Input!I173+Input!I139)*I7</f>
        <v>1614.6240439538992</v>
      </c>
      <c r="J870" s="162">
        <f>I870-J479+(Input!J173+Input!J139)*J7</f>
        <v>1627.1171089676411</v>
      </c>
      <c r="K870" s="162">
        <f>J870-K479+(Input!K173+Input!K139)*K7</f>
        <v>1622.8536290167613</v>
      </c>
      <c r="L870" s="162">
        <f>K870-L479+(Input!L173+Input!L139)*L7</f>
        <v>1564.2298284202698</v>
      </c>
      <c r="M870" s="162">
        <f>L870-M479+(Input!M173+Input!M139)*M7</f>
        <v>1506.335761178856</v>
      </c>
      <c r="N870" s="162">
        <f>M870-N479+(Input!N173+Input!N139)*N7</f>
        <v>1449.6236546907478</v>
      </c>
      <c r="O870" s="162">
        <f>N870-O479+(Input!O173+Input!O139)*O7</f>
        <v>1394.8733637394123</v>
      </c>
      <c r="P870" s="162">
        <f>O870-P479+(Input!P173+Input!P139)*P7</f>
        <v>1341.8682377557147</v>
      </c>
      <c r="Q870" s="162">
        <f>P870-Q479+(Input!Q173+Input!Q139)*Q7</f>
        <v>1289.8009786084599</v>
      </c>
      <c r="R870" s="162">
        <f>Q870-R479+(Input!R173+Input!R139)*R7</f>
        <v>1238.2391536532127</v>
      </c>
      <c r="S870" s="162">
        <f>R870-S479+(Input!S173+Input!S139)*S7</f>
        <v>1188.1008568903278</v>
      </c>
      <c r="T870" s="162">
        <f>S870-T479+(Input!T173+Input!T139)*T7</f>
        <v>1138.8691463662947</v>
      </c>
      <c r="U870" s="162">
        <f>T870-U479+(Input!U173+Input!U139)*U7</f>
        <v>1092.2096581856508</v>
      </c>
      <c r="V870" s="162">
        <f>U870-V479+(Input!V173+Input!V139)*V7</f>
        <v>1045.6847573966161</v>
      </c>
      <c r="W870" s="162">
        <f>V870-W479+(Input!W173+Input!W139)*W7</f>
        <v>999.58329381372266</v>
      </c>
      <c r="X870" s="162">
        <f>W870-X479+(Input!X173+Input!X139)*X7</f>
        <v>954.22867720383579</v>
      </c>
      <c r="Y870" s="162">
        <f>X870-Y479+(Input!Y173+Input!Y139)*Y7</f>
        <v>909.65902199430104</v>
      </c>
      <c r="Z870" s="162">
        <f>Y870-Z479+(Input!Z173+Input!Z139)*Z7</f>
        <v>865.43057014573844</v>
      </c>
      <c r="AA870" s="162">
        <f>Z870-AA479+(Input!AA173+Input!AA139)*AA7</f>
        <v>821.41504955202788</v>
      </c>
      <c r="AB870" s="162">
        <f>AA870-AB479+(Input!AB173+Input!AB139)*AB7</f>
        <v>777.46272942003293</v>
      </c>
      <c r="AC870" s="162">
        <f>AB870-AC479+(Input!AC173+Input!AC139)*AC7</f>
        <v>733.556629331664</v>
      </c>
      <c r="AD870" s="162">
        <f>AC870-AD479+(Input!AD173+Input!AD139)*AD7</f>
        <v>689.70450237583873</v>
      </c>
      <c r="AE870" s="162">
        <f>AD870-AE479+(Input!AE173+Input!AE139)*AE7</f>
        <v>645.91981226158816</v>
      </c>
      <c r="AF870" s="162">
        <f>AE870-AF479+(Input!AF173+Input!AF139)*AF7</f>
        <v>602.19945889957557</v>
      </c>
      <c r="AG870" s="162">
        <f>AF870-AG479+(Input!AG173+Input!AG139)*AG7</f>
        <v>558.47910553756299</v>
      </c>
      <c r="AH870" s="162">
        <f>AG870-AH479+(Input!AH173+Input!AH139)*AH7</f>
        <v>514.7587521755504</v>
      </c>
      <c r="AI870" s="162">
        <f>AH870-AI479+(Input!AI173+Input!AI139)*AI7</f>
        <v>471.03839881353781</v>
      </c>
      <c r="AJ870" s="162">
        <f>AI870-AJ479+(Input!AJ173+Input!AJ139)*AJ7</f>
        <v>427.72820555186894</v>
      </c>
      <c r="AK870" s="162">
        <f>AJ870-AK479+(Input!AK173+Input!AK139)*AK7</f>
        <v>389.37308002363329</v>
      </c>
      <c r="AL870" s="162">
        <f>AK870-AL479+(Input!AL173+Input!AL139)*AL7</f>
        <v>353.45729853309626</v>
      </c>
      <c r="AM870" s="162">
        <f>AL870-AM479+(Input!AM173+Input!AM139)*AM7</f>
        <v>318.24870693191241</v>
      </c>
      <c r="AN870" s="162">
        <f>AM870-AN479+(Input!AN173+Input!AN139)*AN7</f>
        <v>289.36761427330185</v>
      </c>
      <c r="AO870" s="162">
        <f>AN870-AO479+(Input!AO173+Input!AO139)*AO7</f>
        <v>266.15327570088152</v>
      </c>
      <c r="AP870" s="162">
        <f>AO870-AP479+(Input!AP173+Input!AP139)*AP7</f>
        <v>242.93893712846116</v>
      </c>
      <c r="AQ870" s="162">
        <f>AP870-AQ479+(Input!AQ173+Input!AQ139)*AQ7</f>
        <v>219.7245985560408</v>
      </c>
      <c r="AR870" s="162">
        <f>AQ870-AR479+(Input!AR173+Input!AR139)*AR7</f>
        <v>196.51025998362044</v>
      </c>
      <c r="AS870" s="162">
        <f>AR870-AS479+(Input!AS173+Input!AS139)*AS7</f>
        <v>183.30776469520407</v>
      </c>
      <c r="AT870" s="162">
        <f>AS870-AT479+(Input!AT173+Input!AT139)*AT7</f>
        <v>173.34543495039011</v>
      </c>
      <c r="AU870" s="162">
        <f>AT870-AU479+(Input!AU173+Input!AU139)*AU7</f>
        <v>163.65752395249049</v>
      </c>
      <c r="AV870" s="162">
        <f>AU870-AV479+(Input!AV173+Input!AV139)*AV7</f>
        <v>155.18829049511336</v>
      </c>
      <c r="AW870" s="162">
        <f>AV870-AW479+(Input!AW173+Input!AW139)*AW7</f>
        <v>148.36667545240863</v>
      </c>
      <c r="AX870" s="162">
        <f>AW870-AX479+(Input!AX173+Input!AX139)*AX7</f>
        <v>143.18077408750003</v>
      </c>
      <c r="AY870" s="162">
        <f>AX870-AY479+(Input!AY173+Input!AY139)*AY7</f>
        <v>138.85891320589215</v>
      </c>
      <c r="AZ870" s="162">
        <f>AY870-AZ479+(Input!AZ173+Input!AZ139)*AZ7</f>
        <v>134.9469239867293</v>
      </c>
      <c r="BA870" s="162">
        <f>AZ870-BA479+(Input!BA173+Input!BA139)*BA7</f>
        <v>131.10189759393188</v>
      </c>
      <c r="BB870" s="162">
        <f>BA870-BB479+(Input!BB173+Input!BB139)*BB7</f>
        <v>127.36320474916087</v>
      </c>
      <c r="BC870" s="162">
        <f>BB870-BC479+(Input!BC173+Input!BC139)*BC7</f>
        <v>124.20920607215712</v>
      </c>
      <c r="BD870" s="162">
        <f>BC870-BD479+(Input!BD173+Input!BD139)*BD7</f>
        <v>121.95593588640068</v>
      </c>
      <c r="BE870" s="162">
        <f>BD870-BE479+(Input!BE173+Input!BE139)*BE7</f>
        <v>120.92260168910317</v>
      </c>
      <c r="BF870" s="162">
        <f>BE870-BF479+(Input!BF173+Input!BF139)*BF7</f>
        <v>120.25262427179233</v>
      </c>
      <c r="BG870" s="162">
        <f>BF870-BG479+(Input!BG173+Input!BG139)*BG7</f>
        <v>120.18367415360893</v>
      </c>
      <c r="BH870" s="162">
        <f>BG870-BH479+(Input!BH173+Input!BH139)*BH7</f>
        <v>120.18367415360893</v>
      </c>
      <c r="BI870" s="162">
        <f>BH870-BI479+(Input!BI173+Input!BI139)*BI7</f>
        <v>120.18367415360893</v>
      </c>
      <c r="BJ870" s="18"/>
      <c r="BK870" s="18"/>
    </row>
    <row r="871" spans="1:256" ht="12" customHeight="1" x14ac:dyDescent="0.2">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c r="AA871" s="18"/>
      <c r="AB871" s="18"/>
      <c r="AC871" s="18"/>
      <c r="AD871" s="18"/>
      <c r="AE871" s="18"/>
      <c r="AF871" s="18"/>
      <c r="AG871" s="18"/>
      <c r="AH871" s="18"/>
      <c r="AI871" s="18"/>
      <c r="AJ871" s="18"/>
      <c r="AK871" s="18"/>
      <c r="AL871" s="18"/>
      <c r="AM871" s="18"/>
      <c r="AN871" s="18"/>
      <c r="AO871" s="18"/>
      <c r="AP871" s="18"/>
      <c r="AQ871" s="18"/>
      <c r="AR871" s="18"/>
      <c r="AS871" s="18"/>
      <c r="AT871" s="18"/>
      <c r="AU871" s="18"/>
      <c r="AV871" s="18"/>
      <c r="AW871" s="18"/>
      <c r="AX871" s="18"/>
      <c r="AY871" s="18"/>
      <c r="AZ871" s="18"/>
      <c r="BA871" s="18"/>
      <c r="BB871" s="18"/>
      <c r="BC871" s="18"/>
      <c r="BD871" s="18"/>
      <c r="BE871" s="18"/>
      <c r="BF871" s="18"/>
      <c r="BG871" s="18"/>
      <c r="BH871" s="18"/>
      <c r="BI871" s="18"/>
      <c r="BJ871" s="18"/>
      <c r="BK871" s="18"/>
    </row>
    <row r="872" spans="1:256" ht="12" customHeight="1" x14ac:dyDescent="0.2">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c r="AA872" s="18"/>
      <c r="AB872" s="18"/>
      <c r="AC872" s="18"/>
      <c r="AD872" s="18"/>
      <c r="AE872" s="18"/>
      <c r="AF872" s="18"/>
      <c r="AG872" s="18"/>
      <c r="AH872" s="18"/>
      <c r="AI872" s="18"/>
      <c r="AJ872" s="18"/>
      <c r="AK872" s="18"/>
      <c r="AL872" s="18"/>
      <c r="AM872" s="18"/>
      <c r="AN872" s="18"/>
      <c r="AO872" s="18"/>
      <c r="AP872" s="18"/>
      <c r="AQ872" s="18"/>
      <c r="AR872" s="18"/>
      <c r="AS872" s="18"/>
      <c r="AT872" s="18"/>
      <c r="AU872" s="18"/>
      <c r="AV872" s="18"/>
      <c r="AW872" s="18"/>
      <c r="AX872" s="18"/>
      <c r="AY872" s="18"/>
      <c r="AZ872" s="18"/>
      <c r="BA872" s="18"/>
      <c r="BB872" s="18"/>
      <c r="BC872" s="18"/>
      <c r="BD872" s="18"/>
      <c r="BE872" s="18"/>
      <c r="BF872" s="18"/>
      <c r="BG872" s="18"/>
      <c r="BH872" s="18"/>
      <c r="BI872" s="18"/>
      <c r="BJ872" s="18"/>
      <c r="BK872" s="18"/>
    </row>
    <row r="873" spans="1:256" ht="12" customHeight="1" x14ac:dyDescent="0.2">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c r="AA873" s="18"/>
      <c r="AB873" s="18"/>
      <c r="AC873" s="18"/>
      <c r="AD873" s="18"/>
      <c r="AE873" s="18"/>
      <c r="AF873" s="18"/>
      <c r="AG873" s="18"/>
      <c r="AH873" s="18"/>
      <c r="AI873" s="18"/>
      <c r="AJ873" s="18"/>
      <c r="AK873" s="18"/>
      <c r="AL873" s="18"/>
      <c r="AM873" s="18"/>
      <c r="AN873" s="18"/>
      <c r="AO873" s="18"/>
      <c r="AP873" s="18"/>
      <c r="AQ873" s="18"/>
      <c r="AR873" s="18"/>
      <c r="AS873" s="18"/>
      <c r="AT873" s="18"/>
      <c r="AU873" s="18"/>
      <c r="AV873" s="18"/>
      <c r="AW873" s="18"/>
      <c r="AX873" s="18"/>
      <c r="AY873" s="18"/>
      <c r="AZ873" s="18"/>
      <c r="BA873" s="18"/>
      <c r="BB873" s="18"/>
      <c r="BC873" s="18"/>
      <c r="BD873" s="18"/>
      <c r="BE873" s="18"/>
      <c r="BF873" s="18"/>
      <c r="BG873" s="18"/>
      <c r="BH873" s="18"/>
      <c r="BI873" s="18"/>
      <c r="BJ873" s="18"/>
      <c r="BK873" s="18"/>
    </row>
    <row r="874" spans="1:256" ht="12" customHeight="1" x14ac:dyDescent="0.2">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c r="AA874" s="18"/>
      <c r="AB874" s="18"/>
      <c r="AC874" s="18"/>
      <c r="AD874" s="18"/>
      <c r="AE874" s="18"/>
      <c r="AF874" s="18"/>
      <c r="AG874" s="18"/>
      <c r="AH874" s="18"/>
      <c r="AI874" s="18"/>
      <c r="AJ874" s="18"/>
      <c r="AK874" s="18"/>
      <c r="AL874" s="18"/>
      <c r="AM874" s="18"/>
      <c r="AN874" s="18"/>
      <c r="AO874" s="18"/>
      <c r="AP874" s="18"/>
      <c r="AQ874" s="18"/>
      <c r="AR874" s="18"/>
      <c r="AS874" s="18"/>
      <c r="AT874" s="18"/>
      <c r="AU874" s="18"/>
      <c r="AV874" s="18"/>
      <c r="AW874" s="18"/>
      <c r="AX874" s="18"/>
      <c r="AY874" s="18"/>
      <c r="AZ874" s="18"/>
      <c r="BA874" s="18"/>
      <c r="BB874" s="18"/>
      <c r="BC874" s="18"/>
      <c r="BD874" s="18"/>
      <c r="BE874" s="18"/>
      <c r="BF874" s="18"/>
      <c r="BG874" s="18"/>
      <c r="BH874" s="18"/>
      <c r="BI874" s="18"/>
      <c r="BJ874" s="18"/>
      <c r="BK874" s="18"/>
    </row>
    <row r="875" spans="1:256" ht="12" customHeight="1" x14ac:dyDescent="0.2">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c r="AA875" s="18"/>
      <c r="AB875" s="18"/>
      <c r="AC875" s="18"/>
      <c r="AD875" s="18"/>
      <c r="AE875" s="18"/>
      <c r="AF875" s="18"/>
      <c r="AG875" s="18"/>
      <c r="AH875" s="18"/>
      <c r="AI875" s="18"/>
      <c r="AJ875" s="18"/>
      <c r="AK875" s="18"/>
      <c r="AL875" s="18"/>
      <c r="AM875" s="18"/>
      <c r="AN875" s="18"/>
      <c r="AO875" s="18"/>
      <c r="AP875" s="18"/>
      <c r="AQ875" s="18"/>
      <c r="AR875" s="18"/>
      <c r="AS875" s="18"/>
      <c r="AT875" s="18"/>
      <c r="AU875" s="18"/>
      <c r="AV875" s="18"/>
      <c r="AW875" s="18"/>
      <c r="AX875" s="18"/>
      <c r="AY875" s="18"/>
      <c r="AZ875" s="18"/>
      <c r="BA875" s="18"/>
      <c r="BB875" s="18"/>
      <c r="BC875" s="18"/>
      <c r="BD875" s="18"/>
      <c r="BE875" s="18"/>
      <c r="BF875" s="18"/>
      <c r="BG875" s="18"/>
      <c r="BH875" s="18"/>
      <c r="BI875" s="18"/>
      <c r="BJ875" s="18"/>
      <c r="BK875" s="18"/>
    </row>
    <row r="876" spans="1:256" ht="12" customHeight="1" x14ac:dyDescent="0.2">
      <c r="A876" s="18"/>
      <c r="B876" s="18"/>
      <c r="C876" s="18"/>
      <c r="D876" s="18"/>
      <c r="E876" s="18"/>
      <c r="F876" s="18"/>
      <c r="G876" s="48"/>
      <c r="H876" s="18"/>
      <c r="I876" s="18"/>
      <c r="J876" s="18"/>
      <c r="K876" s="18"/>
      <c r="L876" s="18"/>
      <c r="M876" s="18"/>
      <c r="N876" s="18"/>
      <c r="O876" s="18"/>
      <c r="P876" s="18"/>
      <c r="Q876" s="18"/>
      <c r="R876" s="18"/>
      <c r="S876" s="18"/>
      <c r="T876" s="18"/>
      <c r="U876" s="18"/>
      <c r="V876" s="18"/>
      <c r="W876" s="18"/>
      <c r="X876" s="18"/>
      <c r="Y876" s="18"/>
      <c r="Z876" s="18"/>
      <c r="AA876" s="18"/>
      <c r="AB876" s="18"/>
      <c r="AC876" s="18"/>
      <c r="AD876" s="18"/>
      <c r="AE876" s="18"/>
      <c r="AF876" s="18"/>
      <c r="AG876" s="18"/>
      <c r="AH876" s="18"/>
      <c r="AI876" s="18"/>
      <c r="AJ876" s="18"/>
      <c r="AK876" s="18"/>
      <c r="AL876" s="18"/>
      <c r="AM876" s="18"/>
      <c r="AN876" s="18"/>
      <c r="AO876" s="18"/>
      <c r="AP876" s="18"/>
      <c r="AQ876" s="18"/>
      <c r="AR876" s="18"/>
      <c r="AS876" s="18"/>
      <c r="AT876" s="18"/>
      <c r="AU876" s="18"/>
      <c r="AV876" s="18"/>
      <c r="AW876" s="18"/>
      <c r="AX876" s="18"/>
      <c r="AY876" s="18"/>
      <c r="AZ876" s="18"/>
      <c r="BA876" s="18"/>
      <c r="BB876" s="18"/>
      <c r="BC876" s="18"/>
      <c r="BD876" s="18"/>
      <c r="BE876" s="18"/>
      <c r="BF876" s="18"/>
      <c r="BG876" s="18"/>
      <c r="BH876" s="18"/>
      <c r="BI876" s="18"/>
      <c r="BJ876" s="18"/>
      <c r="BK876" s="18"/>
    </row>
    <row r="877" spans="1:256" ht="12" customHeight="1" x14ac:dyDescent="0.2">
      <c r="A877" s="18"/>
      <c r="B877" s="18"/>
      <c r="C877" s="18"/>
      <c r="D877" s="18"/>
      <c r="E877" s="18"/>
      <c r="F877" s="18"/>
      <c r="G877" s="48"/>
      <c r="H877" s="18"/>
      <c r="I877" s="18"/>
      <c r="J877" s="18"/>
      <c r="K877" s="18"/>
      <c r="L877" s="18"/>
      <c r="M877" s="18"/>
      <c r="N877" s="18"/>
      <c r="O877" s="18"/>
      <c r="P877" s="18"/>
      <c r="Q877" s="18"/>
      <c r="R877" s="18"/>
      <c r="S877" s="18"/>
      <c r="T877" s="18"/>
      <c r="U877" s="18"/>
      <c r="V877" s="18"/>
      <c r="W877" s="18"/>
      <c r="X877" s="18"/>
      <c r="Y877" s="18"/>
      <c r="Z877" s="18"/>
      <c r="AA877" s="18"/>
      <c r="AB877" s="18"/>
      <c r="AC877" s="18"/>
      <c r="AD877" s="18"/>
      <c r="AE877" s="18"/>
      <c r="AF877" s="18"/>
      <c r="AG877" s="18"/>
      <c r="AH877" s="18"/>
      <c r="AI877" s="18"/>
      <c r="AJ877" s="18"/>
      <c r="AK877" s="18"/>
      <c r="AL877" s="18"/>
      <c r="AM877" s="18"/>
      <c r="AN877" s="18"/>
      <c r="AO877" s="18"/>
      <c r="AP877" s="18"/>
      <c r="AQ877" s="18"/>
      <c r="AR877" s="18"/>
      <c r="AS877" s="18"/>
      <c r="AT877" s="18"/>
      <c r="AU877" s="18"/>
      <c r="AV877" s="18"/>
      <c r="AW877" s="18"/>
      <c r="AX877" s="18"/>
      <c r="AY877" s="18"/>
      <c r="AZ877" s="18"/>
      <c r="BA877" s="18"/>
      <c r="BB877" s="18"/>
      <c r="BC877" s="18"/>
      <c r="BD877" s="18"/>
      <c r="BE877" s="18"/>
      <c r="BF877" s="18"/>
      <c r="BG877" s="18"/>
      <c r="BH877" s="18"/>
      <c r="BI877" s="18"/>
      <c r="BJ877" s="18"/>
      <c r="BK877" s="18"/>
    </row>
    <row r="878" spans="1:256" ht="12" customHeight="1" x14ac:dyDescent="0.2">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c r="AA878" s="18"/>
      <c r="AB878" s="18"/>
      <c r="AC878" s="18"/>
      <c r="AD878" s="18"/>
      <c r="AE878" s="18"/>
      <c r="AF878" s="18"/>
      <c r="AG878" s="18"/>
      <c r="AH878" s="18"/>
      <c r="AI878" s="18"/>
      <c r="AJ878" s="18"/>
      <c r="AK878" s="18"/>
      <c r="AL878" s="18"/>
      <c r="AM878" s="18"/>
      <c r="AN878" s="18"/>
      <c r="AO878" s="18"/>
      <c r="AP878" s="18"/>
      <c r="AQ878" s="18"/>
      <c r="AR878" s="18"/>
      <c r="AS878" s="18"/>
      <c r="AT878" s="18"/>
      <c r="AU878" s="18"/>
      <c r="AV878" s="18"/>
      <c r="AW878" s="18"/>
      <c r="AX878" s="18"/>
      <c r="AY878" s="18"/>
      <c r="AZ878" s="18"/>
      <c r="BA878" s="18"/>
      <c r="BB878" s="18"/>
      <c r="BC878" s="18"/>
      <c r="BD878" s="18"/>
      <c r="BE878" s="18"/>
      <c r="BF878" s="18"/>
      <c r="BG878" s="18"/>
      <c r="BH878" s="18"/>
      <c r="BI878" s="18"/>
      <c r="BJ878" s="18"/>
      <c r="BK878" s="18"/>
    </row>
    <row r="879" spans="1:256" ht="12" customHeight="1" x14ac:dyDescent="0.2">
      <c r="A879" s="18"/>
      <c r="B879" s="18"/>
      <c r="C879" s="18"/>
      <c r="D879" s="18"/>
      <c r="E879" s="18"/>
      <c r="F879" s="18"/>
      <c r="G879" s="18"/>
      <c r="H879" s="18"/>
      <c r="I879" s="18"/>
      <c r="J879" s="18"/>
      <c r="K879" s="325"/>
      <c r="L879" s="18"/>
      <c r="M879" s="18"/>
      <c r="N879" s="18"/>
      <c r="O879" s="18"/>
      <c r="P879" s="18"/>
      <c r="Q879" s="18"/>
      <c r="R879" s="18"/>
      <c r="S879" s="18"/>
      <c r="T879" s="18"/>
      <c r="U879" s="18"/>
      <c r="V879" s="18"/>
      <c r="W879" s="18"/>
      <c r="X879" s="18"/>
      <c r="Y879" s="18"/>
      <c r="Z879" s="18"/>
      <c r="AA879" s="18"/>
      <c r="AB879" s="18"/>
      <c r="AC879" s="18"/>
      <c r="AD879" s="18"/>
      <c r="AE879" s="18"/>
      <c r="AF879" s="18"/>
      <c r="AG879" s="18"/>
      <c r="AH879" s="18"/>
      <c r="AI879" s="18"/>
      <c r="AJ879" s="18"/>
      <c r="AK879" s="18"/>
      <c r="AL879" s="18"/>
      <c r="AM879" s="18"/>
      <c r="AN879" s="18"/>
      <c r="AO879" s="18"/>
      <c r="AP879" s="18"/>
      <c r="AQ879" s="18"/>
      <c r="AR879" s="18"/>
      <c r="AS879" s="18"/>
      <c r="AT879" s="18"/>
      <c r="AU879" s="18"/>
      <c r="AV879" s="18"/>
      <c r="AW879" s="18"/>
      <c r="AX879" s="18"/>
      <c r="AY879" s="18"/>
      <c r="AZ879" s="18"/>
      <c r="BA879" s="18"/>
      <c r="BB879" s="18"/>
      <c r="BC879" s="18"/>
      <c r="BD879" s="18"/>
      <c r="BE879" s="18"/>
      <c r="BF879" s="18"/>
      <c r="BG879" s="18"/>
      <c r="BH879" s="18"/>
      <c r="BI879" s="18"/>
      <c r="BJ879" s="18"/>
      <c r="BK879" s="18"/>
    </row>
    <row r="880" spans="1:256" ht="12" customHeight="1" x14ac:dyDescent="0.2">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c r="AA880" s="18"/>
      <c r="AB880" s="18"/>
      <c r="AC880" s="18"/>
      <c r="AD880" s="18"/>
      <c r="AE880" s="18"/>
      <c r="AF880" s="18"/>
      <c r="AG880" s="18"/>
      <c r="AH880" s="18"/>
      <c r="AI880" s="18"/>
      <c r="AJ880" s="18"/>
      <c r="AK880" s="18"/>
      <c r="AL880" s="18"/>
      <c r="AM880" s="18"/>
      <c r="AN880" s="18"/>
      <c r="AO880" s="18"/>
      <c r="AP880" s="18"/>
      <c r="AQ880" s="18"/>
      <c r="AR880" s="18"/>
      <c r="AS880" s="18"/>
      <c r="AT880" s="18"/>
      <c r="AU880" s="18"/>
      <c r="AV880" s="18"/>
      <c r="AW880" s="18"/>
      <c r="AX880" s="18"/>
      <c r="AY880" s="18"/>
      <c r="AZ880" s="18"/>
      <c r="BA880" s="18"/>
      <c r="BB880" s="18"/>
      <c r="BC880" s="18"/>
      <c r="BD880" s="18"/>
      <c r="BE880" s="18"/>
      <c r="BF880" s="18"/>
      <c r="BG880" s="18"/>
      <c r="BH880" s="18"/>
      <c r="BI880" s="18"/>
      <c r="BJ880" s="18"/>
      <c r="BK880" s="18"/>
    </row>
    <row r="881" spans="1:63" ht="12" customHeight="1" x14ac:dyDescent="0.2">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c r="AA881" s="18"/>
      <c r="AB881" s="18"/>
      <c r="AC881" s="18"/>
      <c r="AD881" s="18"/>
      <c r="AE881" s="18"/>
      <c r="AF881" s="18"/>
      <c r="AG881" s="18"/>
      <c r="AH881" s="18"/>
      <c r="AI881" s="18"/>
      <c r="AJ881" s="18"/>
      <c r="AK881" s="18"/>
      <c r="AL881" s="18"/>
      <c r="AM881" s="18"/>
      <c r="AN881" s="18"/>
      <c r="AO881" s="18"/>
      <c r="AP881" s="18"/>
      <c r="AQ881" s="18"/>
      <c r="AR881" s="18"/>
      <c r="AS881" s="18"/>
      <c r="AT881" s="18"/>
      <c r="AU881" s="18"/>
      <c r="AV881" s="18"/>
      <c r="AW881" s="18"/>
      <c r="AX881" s="18"/>
      <c r="AY881" s="18"/>
      <c r="AZ881" s="18"/>
      <c r="BA881" s="18"/>
      <c r="BB881" s="18"/>
      <c r="BC881" s="18"/>
      <c r="BD881" s="18"/>
      <c r="BE881" s="18"/>
      <c r="BF881" s="18"/>
      <c r="BG881" s="18"/>
      <c r="BH881" s="18"/>
      <c r="BI881" s="18"/>
      <c r="BJ881" s="18"/>
      <c r="BK881" s="18"/>
    </row>
    <row r="882" spans="1:63" ht="12" customHeight="1" x14ac:dyDescent="0.2">
      <c r="A882" s="18"/>
      <c r="B882" s="18"/>
      <c r="C882" s="18"/>
      <c r="D882" s="18"/>
      <c r="E882" s="18"/>
      <c r="F882" s="18"/>
      <c r="G882" s="18"/>
      <c r="H882" s="18"/>
      <c r="I882" s="18"/>
      <c r="J882" s="18"/>
      <c r="K882" s="422"/>
      <c r="L882" s="18"/>
      <c r="M882" s="18"/>
      <c r="N882" s="18"/>
      <c r="O882" s="18"/>
      <c r="P882" s="18"/>
      <c r="Q882" s="18"/>
      <c r="R882" s="18"/>
      <c r="S882" s="18"/>
      <c r="T882" s="18"/>
      <c r="U882" s="18"/>
      <c r="V882" s="18"/>
      <c r="W882" s="18"/>
      <c r="X882" s="18"/>
      <c r="Y882" s="18"/>
      <c r="Z882" s="18"/>
      <c r="AA882" s="18"/>
      <c r="AB882" s="18"/>
      <c r="AC882" s="18"/>
      <c r="AD882" s="18"/>
      <c r="AE882" s="18"/>
      <c r="AF882" s="18"/>
      <c r="AG882" s="18"/>
      <c r="AH882" s="18"/>
      <c r="AI882" s="18"/>
      <c r="AJ882" s="18"/>
      <c r="AK882" s="18"/>
      <c r="AL882" s="18"/>
      <c r="AM882" s="18"/>
      <c r="AN882" s="18"/>
      <c r="AO882" s="18"/>
      <c r="AP882" s="18"/>
      <c r="AQ882" s="18"/>
      <c r="AR882" s="18"/>
      <c r="AS882" s="18"/>
      <c r="AT882" s="18"/>
      <c r="AU882" s="18"/>
      <c r="AV882" s="18"/>
      <c r="AW882" s="18"/>
      <c r="AX882" s="18"/>
      <c r="AY882" s="18"/>
      <c r="AZ882" s="18"/>
      <c r="BA882" s="18"/>
      <c r="BB882" s="18"/>
      <c r="BC882" s="18"/>
      <c r="BD882" s="18"/>
      <c r="BE882" s="18"/>
      <c r="BF882" s="18"/>
      <c r="BG882" s="18"/>
      <c r="BH882" s="18"/>
      <c r="BI882" s="18"/>
      <c r="BJ882" s="18"/>
      <c r="BK882" s="18"/>
    </row>
    <row r="883" spans="1:63" ht="12" customHeight="1" x14ac:dyDescent="0.2">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c r="AA883" s="18"/>
      <c r="AB883" s="18"/>
      <c r="AC883" s="18"/>
      <c r="AD883" s="18"/>
      <c r="AE883" s="18"/>
      <c r="AF883" s="18"/>
      <c r="AG883" s="18"/>
      <c r="AH883" s="18"/>
      <c r="AI883" s="18"/>
      <c r="AJ883" s="18"/>
      <c r="AK883" s="18"/>
      <c r="AL883" s="18"/>
      <c r="AM883" s="18"/>
      <c r="AN883" s="18"/>
      <c r="AO883" s="18"/>
      <c r="AP883" s="18"/>
      <c r="AQ883" s="18"/>
      <c r="AR883" s="18"/>
      <c r="AS883" s="18"/>
      <c r="AT883" s="18"/>
      <c r="AU883" s="18"/>
      <c r="AV883" s="18"/>
      <c r="AW883" s="18"/>
      <c r="AX883" s="18"/>
      <c r="AY883" s="18"/>
      <c r="AZ883" s="18"/>
      <c r="BA883" s="18"/>
      <c r="BB883" s="18"/>
      <c r="BC883" s="18"/>
      <c r="BD883" s="18"/>
      <c r="BE883" s="18"/>
      <c r="BF883" s="18"/>
      <c r="BG883" s="18"/>
      <c r="BH883" s="18"/>
      <c r="BI883" s="18"/>
      <c r="BJ883" s="18"/>
      <c r="BK883" s="18"/>
    </row>
    <row r="884" spans="1:63" ht="12" customHeight="1" x14ac:dyDescent="0.2">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c r="AA884" s="18"/>
      <c r="AB884" s="18"/>
      <c r="AC884" s="18"/>
      <c r="AD884" s="18"/>
      <c r="AE884" s="18"/>
      <c r="AF884" s="18"/>
      <c r="AG884" s="18"/>
      <c r="AH884" s="18"/>
      <c r="AI884" s="18"/>
      <c r="AJ884" s="18"/>
      <c r="AK884" s="18"/>
      <c r="AL884" s="18"/>
      <c r="AM884" s="18"/>
      <c r="AN884" s="18"/>
      <c r="AO884" s="18"/>
      <c r="AP884" s="18"/>
      <c r="AQ884" s="18"/>
      <c r="AR884" s="18"/>
      <c r="AS884" s="18"/>
      <c r="AT884" s="18"/>
      <c r="AU884" s="18"/>
      <c r="AV884" s="18"/>
      <c r="AW884" s="18"/>
      <c r="AX884" s="18"/>
      <c r="AY884" s="18"/>
      <c r="AZ884" s="18"/>
      <c r="BA884" s="18"/>
      <c r="BB884" s="18"/>
      <c r="BC884" s="18"/>
      <c r="BD884" s="18"/>
      <c r="BE884" s="18"/>
      <c r="BF884" s="18"/>
      <c r="BG884" s="18"/>
      <c r="BH884" s="18"/>
      <c r="BI884" s="18"/>
      <c r="BJ884" s="18"/>
      <c r="BK884" s="18"/>
    </row>
    <row r="885" spans="1:63" ht="12" customHeight="1" x14ac:dyDescent="0.2">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c r="AA885" s="18"/>
      <c r="AB885" s="18"/>
      <c r="AC885" s="18"/>
      <c r="AD885" s="18"/>
      <c r="AE885" s="18"/>
      <c r="AF885" s="18"/>
      <c r="AG885" s="18"/>
      <c r="AH885" s="18"/>
      <c r="AI885" s="18"/>
      <c r="AJ885" s="18"/>
      <c r="AK885" s="18"/>
      <c r="AL885" s="18"/>
      <c r="AM885" s="18"/>
      <c r="AN885" s="18"/>
      <c r="AO885" s="18"/>
      <c r="AP885" s="18"/>
      <c r="AQ885" s="18"/>
      <c r="AR885" s="18"/>
      <c r="AS885" s="18"/>
      <c r="AT885" s="18"/>
      <c r="AU885" s="18"/>
      <c r="AV885" s="18"/>
      <c r="AW885" s="18"/>
      <c r="AX885" s="18"/>
      <c r="AY885" s="18"/>
      <c r="AZ885" s="18"/>
      <c r="BA885" s="18"/>
      <c r="BB885" s="18"/>
      <c r="BC885" s="18"/>
      <c r="BD885" s="18"/>
      <c r="BE885" s="18"/>
      <c r="BF885" s="18"/>
      <c r="BG885" s="18"/>
      <c r="BH885" s="18"/>
      <c r="BI885" s="18"/>
      <c r="BJ885" s="18"/>
      <c r="BK885" s="18"/>
    </row>
    <row r="886" spans="1:63" ht="12" customHeight="1" x14ac:dyDescent="0.2">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c r="AA886" s="18"/>
      <c r="AB886" s="18"/>
      <c r="AC886" s="18"/>
      <c r="AD886" s="18"/>
      <c r="AE886" s="18"/>
      <c r="AF886" s="18"/>
      <c r="AG886" s="18"/>
      <c r="AH886" s="18"/>
      <c r="AI886" s="18"/>
      <c r="AJ886" s="18"/>
      <c r="AK886" s="18"/>
      <c r="AL886" s="18"/>
      <c r="AM886" s="18"/>
      <c r="AN886" s="18"/>
      <c r="AO886" s="18"/>
      <c r="AP886" s="18"/>
      <c r="AQ886" s="18"/>
      <c r="AR886" s="18"/>
      <c r="AS886" s="18"/>
      <c r="AT886" s="18"/>
      <c r="AU886" s="18"/>
      <c r="AV886" s="18"/>
      <c r="AW886" s="18"/>
      <c r="AX886" s="18"/>
      <c r="AY886" s="18"/>
      <c r="AZ886" s="18"/>
      <c r="BA886" s="18"/>
      <c r="BB886" s="18"/>
      <c r="BC886" s="18"/>
      <c r="BD886" s="18"/>
      <c r="BE886" s="18"/>
      <c r="BF886" s="18"/>
      <c r="BG886" s="18"/>
      <c r="BH886" s="18"/>
      <c r="BI886" s="18"/>
      <c r="BJ886" s="18"/>
      <c r="BK886" s="18"/>
    </row>
    <row r="887" spans="1:63" ht="12" customHeight="1" x14ac:dyDescent="0.2">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c r="AA887" s="18"/>
      <c r="AB887" s="18"/>
      <c r="AC887" s="18"/>
      <c r="AD887" s="18"/>
      <c r="AE887" s="18"/>
      <c r="AF887" s="18"/>
      <c r="AG887" s="18"/>
      <c r="AH887" s="18"/>
      <c r="AI887" s="18"/>
      <c r="AJ887" s="18"/>
      <c r="AK887" s="18"/>
      <c r="AL887" s="18"/>
      <c r="AM887" s="18"/>
      <c r="AN887" s="18"/>
      <c r="AO887" s="18"/>
      <c r="AP887" s="18"/>
      <c r="AQ887" s="18"/>
      <c r="AR887" s="18"/>
      <c r="AS887" s="18"/>
      <c r="AT887" s="18"/>
      <c r="AU887" s="18"/>
      <c r="AV887" s="18"/>
      <c r="AW887" s="18"/>
      <c r="AX887" s="18"/>
      <c r="AY887" s="18"/>
      <c r="AZ887" s="18"/>
      <c r="BA887" s="18"/>
      <c r="BB887" s="18"/>
      <c r="BC887" s="18"/>
      <c r="BD887" s="18"/>
      <c r="BE887" s="18"/>
      <c r="BF887" s="18"/>
      <c r="BG887" s="18"/>
      <c r="BH887" s="18"/>
      <c r="BI887" s="18"/>
      <c r="BJ887" s="18"/>
      <c r="BK887" s="18"/>
    </row>
    <row r="888" spans="1:63" ht="12" customHeight="1" x14ac:dyDescent="0.2">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c r="AA888" s="18"/>
      <c r="AB888" s="18"/>
      <c r="AC888" s="18"/>
      <c r="AD888" s="18"/>
      <c r="AE888" s="18"/>
      <c r="AF888" s="18"/>
      <c r="AG888" s="18"/>
      <c r="AH888" s="18"/>
      <c r="AI888" s="18"/>
      <c r="AJ888" s="18"/>
      <c r="AK888" s="18"/>
      <c r="AL888" s="18"/>
      <c r="AM888" s="18"/>
      <c r="AN888" s="18"/>
      <c r="AO888" s="18"/>
      <c r="AP888" s="18"/>
      <c r="AQ888" s="18"/>
      <c r="AR888" s="18"/>
      <c r="AS888" s="18"/>
      <c r="AT888" s="18"/>
      <c r="AU888" s="18"/>
      <c r="AV888" s="18"/>
      <c r="AW888" s="18"/>
      <c r="AX888" s="18"/>
      <c r="AY888" s="18"/>
      <c r="AZ888" s="18"/>
      <c r="BA888" s="18"/>
      <c r="BB888" s="18"/>
      <c r="BC888" s="18"/>
      <c r="BD888" s="18"/>
      <c r="BE888" s="18"/>
      <c r="BF888" s="18"/>
      <c r="BG888" s="18"/>
      <c r="BH888" s="18"/>
      <c r="BI888" s="18"/>
      <c r="BJ888" s="18"/>
      <c r="BK888" s="18"/>
    </row>
    <row r="889" spans="1:63" ht="12" customHeight="1" x14ac:dyDescent="0.2">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c r="AA889" s="18"/>
      <c r="AB889" s="18"/>
      <c r="AC889" s="18"/>
      <c r="AD889" s="18"/>
      <c r="AE889" s="18"/>
      <c r="AF889" s="18"/>
      <c r="AG889" s="18"/>
      <c r="AH889" s="18"/>
      <c r="AI889" s="18"/>
      <c r="AJ889" s="18"/>
      <c r="AK889" s="18"/>
      <c r="AL889" s="18"/>
      <c r="AM889" s="18"/>
      <c r="AN889" s="18"/>
      <c r="AO889" s="18"/>
      <c r="AP889" s="18"/>
      <c r="AQ889" s="18"/>
      <c r="AR889" s="18"/>
      <c r="AS889" s="18"/>
      <c r="AT889" s="18"/>
      <c r="AU889" s="18"/>
      <c r="AV889" s="18"/>
      <c r="AW889" s="18"/>
      <c r="AX889" s="18"/>
      <c r="AY889" s="18"/>
      <c r="AZ889" s="18"/>
      <c r="BA889" s="18"/>
      <c r="BB889" s="18"/>
      <c r="BC889" s="18"/>
      <c r="BD889" s="18"/>
      <c r="BE889" s="18"/>
      <c r="BF889" s="18"/>
      <c r="BG889" s="18"/>
      <c r="BH889" s="18"/>
      <c r="BI889" s="18"/>
      <c r="BJ889" s="18"/>
      <c r="BK889" s="18"/>
    </row>
    <row r="890" spans="1:63" ht="12" customHeight="1" x14ac:dyDescent="0.2">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c r="AA890" s="18"/>
      <c r="AB890" s="18"/>
      <c r="AC890" s="18"/>
      <c r="AD890" s="18"/>
      <c r="AE890" s="18"/>
      <c r="AF890" s="18"/>
      <c r="AG890" s="18"/>
      <c r="AH890" s="18"/>
      <c r="AI890" s="18"/>
      <c r="AJ890" s="18"/>
      <c r="AK890" s="18"/>
      <c r="AL890" s="18"/>
      <c r="AM890" s="18"/>
      <c r="AN890" s="18"/>
      <c r="AO890" s="18"/>
      <c r="AP890" s="18"/>
      <c r="AQ890" s="18"/>
      <c r="AR890" s="18"/>
      <c r="AS890" s="18"/>
      <c r="AT890" s="18"/>
      <c r="AU890" s="18"/>
      <c r="AV890" s="18"/>
      <c r="AW890" s="18"/>
      <c r="AX890" s="18"/>
      <c r="AY890" s="18"/>
      <c r="AZ890" s="18"/>
      <c r="BA890" s="18"/>
      <c r="BB890" s="18"/>
      <c r="BC890" s="18"/>
      <c r="BD890" s="18"/>
      <c r="BE890" s="18"/>
      <c r="BF890" s="18"/>
      <c r="BG890" s="18"/>
      <c r="BH890" s="18"/>
      <c r="BI890" s="18"/>
      <c r="BJ890" s="18"/>
      <c r="BK890" s="18"/>
    </row>
    <row r="891" spans="1:63" ht="12" customHeight="1" x14ac:dyDescent="0.2">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c r="AA891" s="18"/>
      <c r="AB891" s="18"/>
      <c r="AC891" s="18"/>
      <c r="AD891" s="18"/>
      <c r="AE891" s="18"/>
      <c r="AF891" s="18"/>
      <c r="AG891" s="18"/>
      <c r="AH891" s="18"/>
      <c r="AI891" s="18"/>
      <c r="AJ891" s="18"/>
      <c r="AK891" s="18"/>
      <c r="AL891" s="18"/>
      <c r="AM891" s="18"/>
      <c r="AN891" s="18"/>
      <c r="AO891" s="18"/>
      <c r="AP891" s="18"/>
      <c r="AQ891" s="18"/>
      <c r="AR891" s="18"/>
      <c r="AS891" s="18"/>
      <c r="AT891" s="18"/>
      <c r="AU891" s="18"/>
      <c r="AV891" s="18"/>
      <c r="AW891" s="18"/>
      <c r="AX891" s="18"/>
      <c r="AY891" s="18"/>
      <c r="AZ891" s="18"/>
      <c r="BA891" s="18"/>
      <c r="BB891" s="18"/>
      <c r="BC891" s="18"/>
      <c r="BD891" s="18"/>
      <c r="BE891" s="18"/>
      <c r="BF891" s="18"/>
      <c r="BG891" s="18"/>
      <c r="BH891" s="18"/>
      <c r="BI891" s="18"/>
      <c r="BJ891" s="18"/>
      <c r="BK891" s="18"/>
    </row>
    <row r="892" spans="1:63" ht="12" customHeight="1" x14ac:dyDescent="0.2">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c r="AA892" s="18"/>
      <c r="AB892" s="18"/>
      <c r="AC892" s="18"/>
      <c r="AD892" s="18"/>
      <c r="AE892" s="18"/>
      <c r="AF892" s="18"/>
      <c r="AG892" s="18"/>
      <c r="AH892" s="18"/>
      <c r="AI892" s="18"/>
      <c r="AJ892" s="18"/>
      <c r="AK892" s="18"/>
      <c r="AL892" s="18"/>
      <c r="AM892" s="18"/>
      <c r="AN892" s="18"/>
      <c r="AO892" s="18"/>
      <c r="AP892" s="18"/>
      <c r="AQ892" s="18"/>
      <c r="AR892" s="18"/>
      <c r="AS892" s="18"/>
      <c r="AT892" s="18"/>
      <c r="AU892" s="18"/>
      <c r="AV892" s="18"/>
      <c r="AW892" s="18"/>
      <c r="AX892" s="18"/>
      <c r="AY892" s="18"/>
      <c r="AZ892" s="18"/>
      <c r="BA892" s="18"/>
      <c r="BB892" s="18"/>
      <c r="BC892" s="18"/>
      <c r="BD892" s="18"/>
      <c r="BE892" s="18"/>
      <c r="BF892" s="18"/>
      <c r="BG892" s="18"/>
      <c r="BH892" s="18"/>
      <c r="BI892" s="18"/>
      <c r="BJ892" s="18"/>
      <c r="BK892" s="18"/>
    </row>
    <row r="893" spans="1:63" ht="12" customHeight="1" x14ac:dyDescent="0.2">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c r="AA893" s="18"/>
      <c r="AB893" s="18"/>
      <c r="AC893" s="18"/>
      <c r="AD893" s="18"/>
      <c r="AE893" s="18"/>
      <c r="AF893" s="18"/>
      <c r="AG893" s="18"/>
      <c r="AH893" s="18"/>
      <c r="AI893" s="18"/>
      <c r="AJ893" s="18"/>
      <c r="AK893" s="18"/>
      <c r="AL893" s="18"/>
      <c r="AM893" s="18"/>
      <c r="AN893" s="18"/>
      <c r="AO893" s="18"/>
      <c r="AP893" s="18"/>
      <c r="AQ893" s="18"/>
      <c r="AR893" s="18"/>
      <c r="AS893" s="18"/>
      <c r="AT893" s="18"/>
      <c r="AU893" s="18"/>
      <c r="AV893" s="18"/>
      <c r="AW893" s="18"/>
      <c r="AX893" s="18"/>
      <c r="AY893" s="18"/>
      <c r="AZ893" s="18"/>
      <c r="BA893" s="18"/>
      <c r="BB893" s="18"/>
      <c r="BC893" s="18"/>
      <c r="BD893" s="18"/>
      <c r="BE893" s="18"/>
      <c r="BF893" s="18"/>
      <c r="BG893" s="18"/>
      <c r="BH893" s="18"/>
      <c r="BI893" s="18"/>
      <c r="BJ893" s="18"/>
      <c r="BK893" s="18"/>
    </row>
    <row r="894" spans="1:63" ht="12" customHeight="1" x14ac:dyDescent="0.2">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c r="AA894" s="18"/>
      <c r="AB894" s="18"/>
      <c r="AC894" s="18"/>
      <c r="AD894" s="18"/>
      <c r="AE894" s="18"/>
      <c r="AF894" s="18"/>
      <c r="AG894" s="18"/>
      <c r="AH894" s="18"/>
      <c r="AI894" s="18"/>
      <c r="AJ894" s="18"/>
      <c r="AK894" s="18"/>
      <c r="AL894" s="18"/>
      <c r="AM894" s="18"/>
      <c r="AN894" s="18"/>
      <c r="AO894" s="18"/>
      <c r="AP894" s="18"/>
      <c r="AQ894" s="18"/>
      <c r="AR894" s="18"/>
      <c r="AS894" s="18"/>
      <c r="AT894" s="18"/>
      <c r="AU894" s="18"/>
      <c r="AV894" s="18"/>
      <c r="AW894" s="18"/>
      <c r="AX894" s="18"/>
      <c r="AY894" s="18"/>
      <c r="AZ894" s="18"/>
      <c r="BA894" s="18"/>
      <c r="BB894" s="18"/>
      <c r="BC894" s="18"/>
      <c r="BD894" s="18"/>
      <c r="BE894" s="18"/>
      <c r="BF894" s="18"/>
      <c r="BG894" s="18"/>
      <c r="BH894" s="18"/>
      <c r="BI894" s="18"/>
      <c r="BJ894" s="18"/>
      <c r="BK894" s="18"/>
    </row>
    <row r="895" spans="1:63" ht="12" customHeight="1" x14ac:dyDescent="0.2">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c r="AA895" s="18"/>
      <c r="AB895" s="18"/>
      <c r="AC895" s="18"/>
      <c r="AD895" s="18"/>
      <c r="AE895" s="18"/>
      <c r="AF895" s="18"/>
      <c r="AG895" s="18"/>
      <c r="AH895" s="18"/>
      <c r="AI895" s="18"/>
      <c r="AJ895" s="18"/>
      <c r="AK895" s="18"/>
      <c r="AL895" s="18"/>
      <c r="AM895" s="18"/>
      <c r="AN895" s="18"/>
      <c r="AO895" s="18"/>
      <c r="AP895" s="18"/>
      <c r="AQ895" s="18"/>
      <c r="AR895" s="18"/>
      <c r="AS895" s="18"/>
      <c r="AT895" s="18"/>
      <c r="AU895" s="18"/>
      <c r="AV895" s="18"/>
      <c r="AW895" s="18"/>
      <c r="AX895" s="18"/>
      <c r="AY895" s="18"/>
      <c r="AZ895" s="18"/>
      <c r="BA895" s="18"/>
      <c r="BB895" s="18"/>
      <c r="BC895" s="18"/>
      <c r="BD895" s="18"/>
      <c r="BE895" s="18"/>
      <c r="BF895" s="18"/>
      <c r="BG895" s="18"/>
      <c r="BH895" s="18"/>
      <c r="BI895" s="18"/>
      <c r="BJ895" s="18"/>
      <c r="BK895" s="18"/>
    </row>
    <row r="896" spans="1:63" ht="12" customHeight="1" x14ac:dyDescent="0.2">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c r="AA896" s="18"/>
      <c r="AB896" s="18"/>
      <c r="AC896" s="18"/>
      <c r="AD896" s="18"/>
      <c r="AE896" s="18"/>
      <c r="AF896" s="18"/>
      <c r="AG896" s="18"/>
      <c r="AH896" s="18"/>
      <c r="AI896" s="18"/>
      <c r="AJ896" s="18"/>
      <c r="AK896" s="18"/>
      <c r="AL896" s="18"/>
      <c r="AM896" s="18"/>
      <c r="AN896" s="18"/>
      <c r="AO896" s="18"/>
      <c r="AP896" s="18"/>
      <c r="AQ896" s="18"/>
      <c r="AR896" s="18"/>
      <c r="AS896" s="18"/>
      <c r="AT896" s="18"/>
      <c r="AU896" s="18"/>
      <c r="AV896" s="18"/>
      <c r="AW896" s="18"/>
      <c r="AX896" s="18"/>
      <c r="AY896" s="18"/>
      <c r="AZ896" s="18"/>
      <c r="BA896" s="18"/>
      <c r="BB896" s="18"/>
      <c r="BC896" s="18"/>
      <c r="BD896" s="18"/>
      <c r="BE896" s="18"/>
      <c r="BF896" s="18"/>
      <c r="BG896" s="18"/>
      <c r="BH896" s="18"/>
      <c r="BI896" s="18"/>
      <c r="BJ896" s="18"/>
      <c r="BK896" s="18"/>
    </row>
    <row r="897" spans="1:63" ht="12" customHeight="1" x14ac:dyDescent="0.2">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c r="AA897" s="18"/>
      <c r="AB897" s="18"/>
      <c r="AC897" s="18"/>
      <c r="AD897" s="18"/>
      <c r="AE897" s="18"/>
      <c r="AF897" s="18"/>
      <c r="AG897" s="18"/>
      <c r="AH897" s="18"/>
      <c r="AI897" s="18"/>
      <c r="AJ897" s="18"/>
      <c r="AK897" s="18"/>
      <c r="AL897" s="18"/>
      <c r="AM897" s="18"/>
      <c r="AN897" s="18"/>
      <c r="AO897" s="18"/>
      <c r="AP897" s="18"/>
      <c r="AQ897" s="18"/>
      <c r="AR897" s="18"/>
      <c r="AS897" s="18"/>
      <c r="AT897" s="18"/>
      <c r="AU897" s="18"/>
      <c r="AV897" s="18"/>
      <c r="AW897" s="18"/>
      <c r="AX897" s="18"/>
      <c r="AY897" s="18"/>
      <c r="AZ897" s="18"/>
      <c r="BA897" s="18"/>
      <c r="BB897" s="18"/>
      <c r="BC897" s="18"/>
      <c r="BD897" s="18"/>
      <c r="BE897" s="18"/>
      <c r="BF897" s="18"/>
      <c r="BG897" s="18"/>
      <c r="BH897" s="18"/>
      <c r="BI897" s="18"/>
      <c r="BJ897" s="18"/>
      <c r="BK897" s="18"/>
    </row>
    <row r="898" spans="1:63" ht="12" customHeight="1" x14ac:dyDescent="0.2">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c r="AA898" s="18"/>
      <c r="AB898" s="18"/>
      <c r="AC898" s="18"/>
      <c r="AD898" s="18"/>
      <c r="AE898" s="18"/>
      <c r="AF898" s="18"/>
      <c r="AG898" s="18"/>
      <c r="AH898" s="18"/>
      <c r="AI898" s="18"/>
      <c r="AJ898" s="18"/>
      <c r="AK898" s="18"/>
      <c r="AL898" s="18"/>
      <c r="AM898" s="18"/>
      <c r="AN898" s="18"/>
      <c r="AO898" s="18"/>
      <c r="AP898" s="18"/>
      <c r="AQ898" s="18"/>
      <c r="AR898" s="18"/>
      <c r="AS898" s="18"/>
      <c r="AT898" s="18"/>
      <c r="AU898" s="18"/>
      <c r="AV898" s="18"/>
      <c r="AW898" s="18"/>
      <c r="AX898" s="18"/>
      <c r="AY898" s="18"/>
      <c r="AZ898" s="18"/>
      <c r="BA898" s="18"/>
      <c r="BB898" s="18"/>
      <c r="BC898" s="18"/>
      <c r="BD898" s="18"/>
      <c r="BE898" s="18"/>
      <c r="BF898" s="18"/>
      <c r="BG898" s="18"/>
      <c r="BH898" s="18"/>
      <c r="BI898" s="18"/>
      <c r="BJ898" s="18"/>
      <c r="BK898" s="18"/>
    </row>
    <row r="899" spans="1:63" x14ac:dyDescent="0.2">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c r="AA899" s="18"/>
      <c r="AB899" s="18"/>
      <c r="AC899" s="18"/>
      <c r="AD899" s="18"/>
      <c r="AE899" s="18"/>
      <c r="AF899" s="18"/>
      <c r="AG899" s="18"/>
      <c r="AH899" s="18"/>
      <c r="AI899" s="18"/>
      <c r="AJ899" s="18"/>
      <c r="AK899" s="18"/>
      <c r="AL899" s="18"/>
      <c r="AM899" s="18"/>
      <c r="AN899" s="18"/>
      <c r="AO899" s="18"/>
      <c r="AP899" s="18"/>
      <c r="AQ899" s="18"/>
      <c r="AR899" s="18"/>
      <c r="AS899" s="18"/>
      <c r="AT899" s="18"/>
      <c r="AU899" s="18"/>
      <c r="AV899" s="18"/>
      <c r="AW899" s="18"/>
      <c r="AX899" s="18"/>
      <c r="AY899" s="18"/>
      <c r="AZ899" s="18"/>
      <c r="BA899" s="18"/>
      <c r="BB899" s="18"/>
      <c r="BC899" s="18"/>
      <c r="BD899" s="18"/>
      <c r="BE899" s="18"/>
      <c r="BF899" s="18"/>
      <c r="BG899" s="18"/>
      <c r="BH899" s="18"/>
      <c r="BI899" s="18"/>
      <c r="BJ899" s="18"/>
      <c r="BK899" s="18"/>
    </row>
    <row r="900" spans="1:63" x14ac:dyDescent="0.2">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c r="AA900" s="18"/>
      <c r="AB900" s="18"/>
      <c r="AC900" s="18"/>
      <c r="AD900" s="18"/>
      <c r="AE900" s="18"/>
      <c r="AF900" s="18"/>
      <c r="AG900" s="18"/>
      <c r="AH900" s="18"/>
      <c r="AI900" s="18"/>
      <c r="AJ900" s="18"/>
      <c r="AK900" s="18"/>
      <c r="AL900" s="18"/>
      <c r="AM900" s="18"/>
      <c r="AN900" s="18"/>
      <c r="AO900" s="18"/>
      <c r="AP900" s="18"/>
      <c r="AQ900" s="18"/>
      <c r="AR900" s="18"/>
      <c r="AS900" s="18"/>
      <c r="AT900" s="18"/>
      <c r="AU900" s="18"/>
      <c r="AV900" s="18"/>
      <c r="AW900" s="18"/>
      <c r="AX900" s="18"/>
      <c r="AY900" s="18"/>
      <c r="AZ900" s="18"/>
      <c r="BA900" s="18"/>
      <c r="BB900" s="18"/>
      <c r="BC900" s="18"/>
      <c r="BD900" s="18"/>
      <c r="BE900" s="18"/>
      <c r="BF900" s="18"/>
      <c r="BG900" s="18"/>
      <c r="BH900" s="18"/>
      <c r="BI900" s="18"/>
      <c r="BJ900" s="18"/>
      <c r="BK900" s="18"/>
    </row>
    <row r="901" spans="1:63" x14ac:dyDescent="0.2">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c r="AA901" s="18"/>
      <c r="AB901" s="18"/>
      <c r="AC901" s="18"/>
      <c r="AD901" s="18"/>
      <c r="AE901" s="18"/>
      <c r="AF901" s="18"/>
      <c r="AG901" s="18"/>
      <c r="AH901" s="18"/>
      <c r="AI901" s="18"/>
      <c r="AJ901" s="18"/>
      <c r="AK901" s="18"/>
      <c r="AL901" s="18"/>
      <c r="AM901" s="18"/>
      <c r="AN901" s="18"/>
      <c r="AO901" s="18"/>
      <c r="AP901" s="18"/>
      <c r="AQ901" s="18"/>
      <c r="AR901" s="18"/>
      <c r="AS901" s="18"/>
      <c r="AT901" s="18"/>
      <c r="AU901" s="18"/>
      <c r="AV901" s="18"/>
      <c r="AW901" s="18"/>
      <c r="AX901" s="18"/>
      <c r="AY901" s="18"/>
      <c r="AZ901" s="18"/>
      <c r="BA901" s="18"/>
      <c r="BB901" s="18"/>
      <c r="BC901" s="18"/>
      <c r="BD901" s="18"/>
      <c r="BE901" s="18"/>
      <c r="BF901" s="18"/>
      <c r="BG901" s="18"/>
      <c r="BH901" s="18"/>
      <c r="BI901" s="18"/>
      <c r="BJ901" s="18"/>
      <c r="BK901" s="18"/>
    </row>
    <row r="902" spans="1:63" x14ac:dyDescent="0.2">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c r="AA902" s="18"/>
      <c r="AB902" s="18"/>
      <c r="AC902" s="18"/>
      <c r="AD902" s="18"/>
      <c r="AE902" s="18"/>
      <c r="AF902" s="18"/>
      <c r="AG902" s="18"/>
      <c r="AH902" s="18"/>
      <c r="AI902" s="18"/>
      <c r="AJ902" s="18"/>
      <c r="AK902" s="18"/>
      <c r="AL902" s="18"/>
      <c r="AM902" s="18"/>
      <c r="AN902" s="18"/>
      <c r="AO902" s="18"/>
      <c r="AP902" s="18"/>
      <c r="AQ902" s="18"/>
      <c r="AR902" s="18"/>
      <c r="AS902" s="18"/>
      <c r="AT902" s="18"/>
      <c r="AU902" s="18"/>
      <c r="AV902" s="18"/>
      <c r="AW902" s="18"/>
      <c r="AX902" s="18"/>
      <c r="AY902" s="18"/>
      <c r="AZ902" s="18"/>
      <c r="BA902" s="18"/>
      <c r="BB902" s="18"/>
      <c r="BC902" s="18"/>
      <c r="BD902" s="18"/>
      <c r="BE902" s="18"/>
      <c r="BF902" s="18"/>
      <c r="BG902" s="18"/>
      <c r="BH902" s="18"/>
      <c r="BI902" s="18"/>
      <c r="BJ902" s="18"/>
      <c r="BK902" s="18"/>
    </row>
    <row r="903" spans="1:63" x14ac:dyDescent="0.2">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c r="AA903" s="18"/>
      <c r="AB903" s="18"/>
      <c r="AC903" s="18"/>
      <c r="AD903" s="18"/>
      <c r="AE903" s="18"/>
      <c r="AF903" s="18"/>
      <c r="AG903" s="18"/>
      <c r="AH903" s="18"/>
      <c r="AI903" s="18"/>
      <c r="AJ903" s="18"/>
      <c r="AK903" s="18"/>
      <c r="AL903" s="18"/>
      <c r="AM903" s="18"/>
      <c r="AN903" s="18"/>
      <c r="AO903" s="18"/>
      <c r="AP903" s="18"/>
      <c r="AQ903" s="18"/>
      <c r="AR903" s="18"/>
      <c r="AS903" s="18"/>
      <c r="AT903" s="18"/>
      <c r="AU903" s="18"/>
      <c r="AV903" s="18"/>
      <c r="AW903" s="18"/>
      <c r="AX903" s="18"/>
      <c r="AY903" s="18"/>
      <c r="AZ903" s="18"/>
      <c r="BA903" s="18"/>
      <c r="BB903" s="18"/>
      <c r="BC903" s="18"/>
      <c r="BD903" s="18"/>
      <c r="BE903" s="18"/>
      <c r="BF903" s="18"/>
      <c r="BG903" s="18"/>
      <c r="BH903" s="18"/>
      <c r="BI903" s="18"/>
      <c r="BJ903" s="18"/>
      <c r="BK903" s="18"/>
    </row>
    <row r="904" spans="1:63" x14ac:dyDescent="0.2">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c r="AA904" s="18"/>
      <c r="AB904" s="18"/>
      <c r="AC904" s="18"/>
      <c r="AD904" s="18"/>
      <c r="AE904" s="18"/>
      <c r="AF904" s="18"/>
      <c r="AG904" s="18"/>
      <c r="AH904" s="18"/>
      <c r="AI904" s="18"/>
      <c r="AJ904" s="18"/>
      <c r="AK904" s="18"/>
      <c r="AL904" s="18"/>
      <c r="AM904" s="18"/>
      <c r="AN904" s="18"/>
      <c r="AO904" s="18"/>
      <c r="AP904" s="18"/>
      <c r="AQ904" s="18"/>
      <c r="AR904" s="18"/>
      <c r="AS904" s="18"/>
      <c r="AT904" s="18"/>
      <c r="AU904" s="18"/>
      <c r="AV904" s="18"/>
      <c r="AW904" s="18"/>
      <c r="AX904" s="18"/>
      <c r="AY904" s="18"/>
      <c r="AZ904" s="18"/>
      <c r="BA904" s="18"/>
      <c r="BB904" s="18"/>
      <c r="BC904" s="18"/>
      <c r="BD904" s="18"/>
      <c r="BE904" s="18"/>
      <c r="BF904" s="18"/>
      <c r="BG904" s="18"/>
      <c r="BH904" s="18"/>
      <c r="BI904" s="18"/>
      <c r="BJ904" s="18"/>
      <c r="BK904" s="18"/>
    </row>
    <row r="905" spans="1:63" x14ac:dyDescent="0.2">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c r="AA905" s="18"/>
      <c r="AB905" s="18"/>
      <c r="AC905" s="18"/>
      <c r="AD905" s="18"/>
      <c r="AE905" s="18"/>
      <c r="AF905" s="18"/>
      <c r="AG905" s="18"/>
      <c r="AH905" s="18"/>
      <c r="AI905" s="18"/>
      <c r="AJ905" s="18"/>
      <c r="AK905" s="18"/>
      <c r="AL905" s="18"/>
      <c r="AM905" s="18"/>
      <c r="AN905" s="18"/>
      <c r="AO905" s="18"/>
      <c r="AP905" s="18"/>
      <c r="AQ905" s="18"/>
      <c r="AR905" s="18"/>
      <c r="AS905" s="18"/>
      <c r="AT905" s="18"/>
      <c r="AU905" s="18"/>
      <c r="AV905" s="18"/>
      <c r="AW905" s="18"/>
      <c r="AX905" s="18"/>
      <c r="AY905" s="18"/>
      <c r="AZ905" s="18"/>
      <c r="BA905" s="18"/>
      <c r="BB905" s="18"/>
      <c r="BC905" s="18"/>
      <c r="BD905" s="18"/>
      <c r="BE905" s="18"/>
      <c r="BF905" s="18"/>
      <c r="BG905" s="18"/>
      <c r="BH905" s="18"/>
      <c r="BI905" s="18"/>
      <c r="BJ905" s="18"/>
      <c r="BK905" s="18"/>
    </row>
    <row r="906" spans="1:63" x14ac:dyDescent="0.2">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c r="AA906" s="18"/>
      <c r="AB906" s="18"/>
      <c r="AC906" s="18"/>
      <c r="AD906" s="18"/>
      <c r="AE906" s="18"/>
      <c r="AF906" s="18"/>
      <c r="AG906" s="18"/>
      <c r="AH906" s="18"/>
      <c r="AI906" s="18"/>
      <c r="AJ906" s="18"/>
      <c r="AK906" s="18"/>
      <c r="AL906" s="18"/>
      <c r="AM906" s="18"/>
      <c r="AN906" s="18"/>
      <c r="AO906" s="18"/>
      <c r="AP906" s="18"/>
      <c r="AQ906" s="18"/>
      <c r="AR906" s="18"/>
      <c r="AS906" s="18"/>
      <c r="AT906" s="18"/>
      <c r="AU906" s="18"/>
      <c r="AV906" s="18"/>
      <c r="AW906" s="18"/>
      <c r="AX906" s="18"/>
      <c r="AY906" s="18"/>
      <c r="AZ906" s="18"/>
      <c r="BA906" s="18"/>
      <c r="BB906" s="18"/>
      <c r="BC906" s="18"/>
      <c r="BD906" s="18"/>
      <c r="BE906" s="18"/>
      <c r="BF906" s="18"/>
      <c r="BG906" s="18"/>
      <c r="BH906" s="18"/>
      <c r="BI906" s="18"/>
      <c r="BJ906" s="18"/>
      <c r="BK906" s="18"/>
    </row>
    <row r="907" spans="1:63" x14ac:dyDescent="0.2">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c r="AA907" s="18"/>
      <c r="AB907" s="18"/>
      <c r="AC907" s="18"/>
      <c r="AD907" s="18"/>
      <c r="AE907" s="18"/>
      <c r="AF907" s="18"/>
      <c r="AG907" s="18"/>
      <c r="AH907" s="18"/>
      <c r="AI907" s="18"/>
      <c r="AJ907" s="18"/>
      <c r="AK907" s="18"/>
      <c r="AL907" s="18"/>
      <c r="AM907" s="18"/>
      <c r="AN907" s="18"/>
      <c r="AO907" s="18"/>
      <c r="AP907" s="18"/>
      <c r="AQ907" s="18"/>
      <c r="AR907" s="18"/>
      <c r="AS907" s="18"/>
      <c r="AT907" s="18"/>
      <c r="AU907" s="18"/>
      <c r="AV907" s="18"/>
      <c r="AW907" s="18"/>
      <c r="AX907" s="18"/>
      <c r="AY907" s="18"/>
      <c r="AZ907" s="18"/>
      <c r="BA907" s="18"/>
      <c r="BB907" s="18"/>
      <c r="BC907" s="18"/>
      <c r="BD907" s="18"/>
      <c r="BE907" s="18"/>
      <c r="BF907" s="18"/>
      <c r="BG907" s="18"/>
      <c r="BH907" s="18"/>
      <c r="BI907" s="18"/>
      <c r="BJ907" s="18"/>
      <c r="BK907" s="18"/>
    </row>
    <row r="908" spans="1:63" x14ac:dyDescent="0.2">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c r="AA908" s="18"/>
      <c r="AB908" s="18"/>
      <c r="AC908" s="18"/>
      <c r="AD908" s="18"/>
      <c r="AE908" s="18"/>
      <c r="AF908" s="18"/>
      <c r="AG908" s="18"/>
      <c r="AH908" s="18"/>
      <c r="AI908" s="18"/>
      <c r="AJ908" s="18"/>
      <c r="AK908" s="18"/>
      <c r="AL908" s="18"/>
      <c r="AM908" s="18"/>
      <c r="AN908" s="18"/>
      <c r="AO908" s="18"/>
      <c r="AP908" s="18"/>
      <c r="AQ908" s="18"/>
      <c r="AR908" s="18"/>
      <c r="AS908" s="18"/>
      <c r="AT908" s="18"/>
      <c r="AU908" s="18"/>
      <c r="AV908" s="18"/>
      <c r="AW908" s="18"/>
      <c r="AX908" s="18"/>
      <c r="AY908" s="18"/>
      <c r="AZ908" s="18"/>
      <c r="BA908" s="18"/>
      <c r="BB908" s="18"/>
      <c r="BC908" s="18"/>
      <c r="BD908" s="18"/>
      <c r="BE908" s="18"/>
      <c r="BF908" s="18"/>
      <c r="BG908" s="18"/>
      <c r="BH908" s="18"/>
      <c r="BI908" s="18"/>
      <c r="BJ908" s="18"/>
      <c r="BK908" s="18"/>
    </row>
    <row r="909" spans="1:63" x14ac:dyDescent="0.2">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c r="AA909" s="18"/>
      <c r="AB909" s="18"/>
      <c r="AC909" s="18"/>
      <c r="AD909" s="18"/>
      <c r="AE909" s="18"/>
      <c r="AF909" s="18"/>
      <c r="AG909" s="18"/>
      <c r="AH909" s="18"/>
      <c r="AI909" s="18"/>
      <c r="AJ909" s="18"/>
      <c r="AK909" s="18"/>
      <c r="AL909" s="18"/>
      <c r="AM909" s="18"/>
      <c r="AN909" s="18"/>
      <c r="AO909" s="18"/>
      <c r="AP909" s="18"/>
      <c r="AQ909" s="18"/>
      <c r="AR909" s="18"/>
      <c r="AS909" s="18"/>
      <c r="AT909" s="18"/>
      <c r="AU909" s="18"/>
      <c r="AV909" s="18"/>
      <c r="AW909" s="18"/>
      <c r="AX909" s="18"/>
      <c r="AY909" s="18"/>
      <c r="AZ909" s="18"/>
      <c r="BA909" s="18"/>
      <c r="BB909" s="18"/>
      <c r="BC909" s="18"/>
      <c r="BD909" s="18"/>
      <c r="BE909" s="18"/>
      <c r="BF909" s="18"/>
      <c r="BG909" s="18"/>
      <c r="BH909" s="18"/>
      <c r="BI909" s="18"/>
      <c r="BJ909" s="18"/>
      <c r="BK909" s="18"/>
    </row>
    <row r="910" spans="1:63" x14ac:dyDescent="0.2">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c r="AA910" s="18"/>
      <c r="AB910" s="18"/>
      <c r="AC910" s="18"/>
      <c r="AD910" s="18"/>
      <c r="AE910" s="18"/>
      <c r="AF910" s="18"/>
      <c r="AG910" s="18"/>
      <c r="AH910" s="18"/>
      <c r="AI910" s="18"/>
      <c r="AJ910" s="18"/>
      <c r="AK910" s="18"/>
      <c r="AL910" s="18"/>
      <c r="AM910" s="18"/>
      <c r="AN910" s="18"/>
      <c r="AO910" s="18"/>
      <c r="AP910" s="18"/>
      <c r="AQ910" s="18"/>
      <c r="AR910" s="18"/>
      <c r="AS910" s="18"/>
      <c r="AT910" s="18"/>
      <c r="AU910" s="18"/>
      <c r="AV910" s="18"/>
      <c r="AW910" s="18"/>
      <c r="AX910" s="18"/>
      <c r="AY910" s="18"/>
      <c r="AZ910" s="18"/>
      <c r="BA910" s="18"/>
      <c r="BB910" s="18"/>
      <c r="BC910" s="18"/>
      <c r="BD910" s="18"/>
      <c r="BE910" s="18"/>
      <c r="BF910" s="18"/>
      <c r="BG910" s="18"/>
      <c r="BH910" s="18"/>
      <c r="BI910" s="18"/>
      <c r="BJ910" s="18"/>
      <c r="BK910" s="18"/>
    </row>
    <row r="911" spans="1:63" x14ac:dyDescent="0.2">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c r="AB911" s="6"/>
      <c r="AC911" s="6"/>
      <c r="AD911" s="6"/>
      <c r="AE911" s="6"/>
      <c r="AF911" s="6"/>
      <c r="AG911" s="6"/>
      <c r="AH911" s="6"/>
      <c r="AI911" s="6"/>
      <c r="AJ911" s="6"/>
      <c r="AK911" s="6"/>
      <c r="AL911" s="6"/>
      <c r="AM911" s="6"/>
      <c r="AN911" s="6"/>
      <c r="AO911" s="6"/>
      <c r="AP911" s="6"/>
      <c r="AQ911" s="6"/>
      <c r="AR911" s="6"/>
      <c r="AS911" s="6"/>
      <c r="AT911" s="6"/>
      <c r="AU911" s="6"/>
      <c r="AV911" s="6"/>
      <c r="AW911" s="6"/>
      <c r="AX911" s="6"/>
      <c r="AY911" s="6"/>
      <c r="AZ911" s="6"/>
      <c r="BA911" s="6"/>
      <c r="BB911" s="6"/>
      <c r="BC911" s="6"/>
      <c r="BD911" s="6"/>
      <c r="BE911" s="6"/>
      <c r="BF911" s="6"/>
      <c r="BG911" s="6"/>
      <c r="BH911" s="6"/>
      <c r="BI911" s="6"/>
      <c r="BJ911" s="6"/>
      <c r="BK911" s="6"/>
    </row>
  </sheetData>
  <mergeCells count="60">
    <mergeCell ref="D676:D686"/>
    <mergeCell ref="D533:D543"/>
    <mergeCell ref="D624:D634"/>
    <mergeCell ref="D637:D647"/>
    <mergeCell ref="D650:D660"/>
    <mergeCell ref="D611:D621"/>
    <mergeCell ref="D194:D204"/>
    <mergeCell ref="D741:D751"/>
    <mergeCell ref="D77:D87"/>
    <mergeCell ref="D90:D100"/>
    <mergeCell ref="D507:D517"/>
    <mergeCell ref="D103:D113"/>
    <mergeCell ref="D481:D491"/>
    <mergeCell ref="D494:D504"/>
    <mergeCell ref="D116:D126"/>
    <mergeCell ref="D272:D282"/>
    <mergeCell ref="D298:D308"/>
    <mergeCell ref="D337:D347"/>
    <mergeCell ref="D350:D360"/>
    <mergeCell ref="D702:D712"/>
    <mergeCell ref="D715:D725"/>
    <mergeCell ref="D663:D673"/>
    <mergeCell ref="D129:D139"/>
    <mergeCell ref="D142:D152"/>
    <mergeCell ref="D155:D165"/>
    <mergeCell ref="D168:D178"/>
    <mergeCell ref="D181:D191"/>
    <mergeCell ref="D285:D295"/>
    <mergeCell ref="D520:D530"/>
    <mergeCell ref="D363:D373"/>
    <mergeCell ref="D376:D386"/>
    <mergeCell ref="D207:D217"/>
    <mergeCell ref="D220:D230"/>
    <mergeCell ref="D233:D243"/>
    <mergeCell ref="D246:D256"/>
    <mergeCell ref="D259:D269"/>
    <mergeCell ref="D728:D738"/>
    <mergeCell ref="D754:D764"/>
    <mergeCell ref="D311:D321"/>
    <mergeCell ref="D324:D334"/>
    <mergeCell ref="D585:D595"/>
    <mergeCell ref="D546:D556"/>
    <mergeCell ref="D559:D569"/>
    <mergeCell ref="D572:D582"/>
    <mergeCell ref="D689:D699"/>
    <mergeCell ref="D598:D608"/>
    <mergeCell ref="D389:D399"/>
    <mergeCell ref="D402:D412"/>
    <mergeCell ref="D415:D425"/>
    <mergeCell ref="D428:D438"/>
    <mergeCell ref="D441:D451"/>
    <mergeCell ref="D454:D464"/>
    <mergeCell ref="D832:D842"/>
    <mergeCell ref="D845:D855"/>
    <mergeCell ref="D806:D816"/>
    <mergeCell ref="D858:D868"/>
    <mergeCell ref="D767:D777"/>
    <mergeCell ref="D780:D790"/>
    <mergeCell ref="D793:D803"/>
    <mergeCell ref="D819:D829"/>
  </mergeCells>
  <phoneticPr fontId="0" type="noConversion"/>
  <printOptions headings="1"/>
  <pageMargins left="0.75" right="0.75" top="1" bottom="1" header="0.5" footer="0.5"/>
  <pageSetup paperSize="9" orientation="landscape" horizontalDpi="4294967292"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dimension ref="A1:BM152"/>
  <sheetViews>
    <sheetView workbookViewId="0">
      <pane ySplit="5" topLeftCell="A6" activePane="bottomLeft" state="frozen"/>
      <selection activeCell="M53" sqref="M53"/>
      <selection pane="bottomLeft" activeCell="G1" sqref="G1:G1048576"/>
    </sheetView>
  </sheetViews>
  <sheetFormatPr defaultRowHeight="12.75" x14ac:dyDescent="0.2"/>
  <cols>
    <col min="1" max="1" width="3.140625" style="8" customWidth="1"/>
    <col min="2" max="2" width="21.7109375" style="8" customWidth="1"/>
    <col min="3" max="3" width="11.85546875" style="8" customWidth="1"/>
    <col min="4" max="4" width="10" style="8" customWidth="1"/>
    <col min="5" max="5" width="8.42578125" style="8" customWidth="1"/>
    <col min="6" max="6" width="9.42578125" style="8" customWidth="1"/>
    <col min="7" max="61" width="9.42578125" style="8" bestFit="1" customWidth="1"/>
    <col min="62" max="62" width="11.140625" style="8" customWidth="1"/>
    <col min="63" max="231" width="7.7109375" style="8" customWidth="1"/>
    <col min="232" max="16384" width="9.140625" style="8"/>
  </cols>
  <sheetData>
    <row r="1" spans="1:65" ht="10.5" customHeight="1" x14ac:dyDescent="0.2">
      <c r="A1" s="55"/>
      <c r="B1" s="55"/>
      <c r="C1" s="55"/>
      <c r="D1" s="55"/>
      <c r="E1" s="55"/>
      <c r="F1" s="55"/>
      <c r="G1" s="55"/>
      <c r="H1" s="55"/>
      <c r="I1" s="55"/>
      <c r="J1" s="55"/>
      <c r="K1" s="55"/>
      <c r="L1" s="55"/>
      <c r="M1" s="55"/>
      <c r="N1" s="55"/>
      <c r="O1" s="55"/>
      <c r="P1" s="55"/>
      <c r="Q1" s="55"/>
      <c r="R1" s="55"/>
      <c r="S1" s="55"/>
      <c r="T1" s="55"/>
      <c r="U1" s="55"/>
      <c r="V1" s="55"/>
      <c r="W1" s="55"/>
      <c r="X1" s="55"/>
      <c r="Y1" s="55"/>
      <c r="Z1" s="55"/>
      <c r="AA1" s="55"/>
      <c r="AB1" s="55"/>
      <c r="AC1" s="55"/>
      <c r="AD1" s="55"/>
      <c r="AE1" s="55"/>
      <c r="AF1" s="55"/>
      <c r="AG1" s="55"/>
      <c r="AH1" s="55"/>
      <c r="AI1" s="55"/>
      <c r="AJ1" s="55"/>
      <c r="AK1" s="55"/>
      <c r="AL1" s="55"/>
      <c r="AM1" s="55"/>
      <c r="AN1" s="55"/>
      <c r="AO1" s="55"/>
      <c r="AP1" s="55"/>
      <c r="AQ1" s="55"/>
      <c r="AR1" s="55"/>
      <c r="AS1" s="55"/>
      <c r="AT1" s="55"/>
      <c r="AU1" s="55"/>
      <c r="AV1" s="55"/>
      <c r="AW1" s="55"/>
      <c r="AX1" s="55"/>
      <c r="AY1" s="55"/>
      <c r="AZ1" s="55"/>
      <c r="BA1" s="55"/>
      <c r="BB1" s="55"/>
      <c r="BC1" s="55"/>
      <c r="BD1" s="55"/>
      <c r="BE1" s="55"/>
      <c r="BF1" s="55"/>
      <c r="BG1" s="55"/>
      <c r="BH1" s="55"/>
      <c r="BI1" s="55"/>
      <c r="BJ1" s="55"/>
      <c r="BK1" s="55"/>
      <c r="BL1" s="55"/>
      <c r="BM1" s="55"/>
    </row>
    <row r="2" spans="1:65" ht="15.75" x14ac:dyDescent="0.25">
      <c r="A2" s="55"/>
      <c r="B2" s="83" t="s">
        <v>99</v>
      </c>
      <c r="C2" s="55"/>
      <c r="D2" s="55"/>
      <c r="E2" s="55"/>
      <c r="F2" s="55"/>
      <c r="G2" s="55"/>
      <c r="H2" s="55"/>
      <c r="I2" s="55"/>
      <c r="J2" s="55"/>
      <c r="K2" s="55"/>
      <c r="L2" s="55"/>
      <c r="M2" s="55"/>
      <c r="N2" s="55"/>
      <c r="O2" s="55"/>
      <c r="P2" s="55"/>
      <c r="Q2" s="55"/>
      <c r="R2" s="55"/>
      <c r="S2" s="55"/>
      <c r="T2" s="55"/>
      <c r="U2" s="55"/>
      <c r="V2" s="55"/>
      <c r="W2" s="55"/>
      <c r="X2" s="55"/>
      <c r="Y2" s="55"/>
      <c r="Z2" s="55"/>
      <c r="AA2" s="55"/>
      <c r="AB2" s="55"/>
      <c r="AC2" s="55"/>
      <c r="AD2" s="55"/>
      <c r="AE2" s="55"/>
      <c r="AF2" s="55"/>
      <c r="AG2" s="55"/>
      <c r="AH2" s="55"/>
      <c r="AI2" s="55"/>
      <c r="AJ2" s="55"/>
      <c r="AK2" s="55"/>
      <c r="AL2" s="55"/>
      <c r="AM2" s="55"/>
      <c r="AN2" s="55"/>
      <c r="AO2" s="55"/>
      <c r="AP2" s="55"/>
      <c r="AQ2" s="55"/>
      <c r="AR2" s="55"/>
      <c r="AS2" s="55"/>
      <c r="AT2" s="55"/>
      <c r="AU2" s="55"/>
      <c r="AV2" s="55"/>
      <c r="AW2" s="55"/>
      <c r="AX2" s="55"/>
      <c r="AY2" s="55"/>
      <c r="AZ2" s="55"/>
      <c r="BA2" s="55"/>
      <c r="BB2" s="55"/>
      <c r="BC2" s="55"/>
      <c r="BD2" s="55"/>
      <c r="BE2" s="55"/>
      <c r="BF2" s="55"/>
      <c r="BG2" s="55"/>
      <c r="BH2" s="55"/>
      <c r="BI2" s="55"/>
      <c r="BJ2" s="55"/>
      <c r="BK2" s="55"/>
      <c r="BL2" s="55"/>
      <c r="BM2" s="55"/>
    </row>
    <row r="3" spans="1:65" s="78" customFormat="1" ht="5.25" customHeight="1" x14ac:dyDescent="0.25">
      <c r="A3" s="95"/>
      <c r="B3" s="96"/>
      <c r="C3" s="95"/>
      <c r="D3" s="95"/>
      <c r="E3" s="95"/>
      <c r="F3" s="95"/>
      <c r="G3" s="95"/>
      <c r="H3" s="95"/>
      <c r="I3" s="95"/>
      <c r="J3" s="95"/>
      <c r="K3" s="95"/>
      <c r="L3" s="95"/>
      <c r="M3" s="95"/>
      <c r="N3" s="95"/>
      <c r="O3" s="95"/>
      <c r="P3" s="95"/>
      <c r="Q3" s="95"/>
      <c r="R3" s="95"/>
      <c r="S3" s="95"/>
      <c r="T3" s="95"/>
      <c r="U3" s="95"/>
      <c r="V3" s="95"/>
      <c r="W3" s="95"/>
      <c r="X3" s="95"/>
      <c r="Y3" s="95"/>
      <c r="Z3" s="95"/>
      <c r="AA3" s="95"/>
      <c r="AB3" s="95"/>
      <c r="AC3" s="95"/>
      <c r="AD3" s="95"/>
      <c r="AE3" s="95"/>
      <c r="AF3" s="95"/>
      <c r="AG3" s="95"/>
      <c r="AH3" s="95"/>
      <c r="AI3" s="95"/>
      <c r="AJ3" s="95"/>
      <c r="AK3" s="95"/>
      <c r="AL3" s="95"/>
      <c r="AM3" s="95"/>
      <c r="AN3" s="95"/>
      <c r="AO3" s="95"/>
      <c r="AP3" s="95"/>
      <c r="AQ3" s="95"/>
      <c r="AR3" s="95"/>
      <c r="AS3" s="95"/>
      <c r="AT3" s="95"/>
      <c r="AU3" s="95"/>
      <c r="AV3" s="95"/>
      <c r="AW3" s="95"/>
      <c r="AX3" s="95"/>
      <c r="AY3" s="95"/>
      <c r="AZ3" s="95"/>
      <c r="BA3" s="95"/>
      <c r="BB3" s="95"/>
      <c r="BC3" s="95"/>
      <c r="BD3" s="95"/>
      <c r="BE3" s="95"/>
      <c r="BF3" s="95"/>
      <c r="BG3" s="95"/>
      <c r="BH3" s="95"/>
      <c r="BI3" s="95"/>
      <c r="BJ3" s="95"/>
      <c r="BK3" s="95"/>
      <c r="BL3" s="95"/>
      <c r="BM3" s="95"/>
    </row>
    <row r="4" spans="1:65" ht="6" customHeight="1" x14ac:dyDescent="0.2">
      <c r="A4" s="55"/>
      <c r="B4" s="55"/>
      <c r="C4" s="55"/>
      <c r="D4" s="55"/>
      <c r="E4" s="55"/>
      <c r="F4" s="134"/>
      <c r="G4" s="134"/>
      <c r="H4" s="134"/>
      <c r="I4" s="134"/>
      <c r="J4" s="134"/>
      <c r="K4" s="134"/>
      <c r="L4" s="134"/>
      <c r="M4" s="134"/>
      <c r="N4" s="134"/>
      <c r="O4" s="134"/>
      <c r="P4" s="134"/>
      <c r="Q4" s="134"/>
      <c r="R4" s="134"/>
      <c r="S4" s="134"/>
      <c r="T4" s="134"/>
      <c r="U4" s="134"/>
      <c r="V4" s="134"/>
      <c r="W4" s="134"/>
      <c r="X4" s="134"/>
      <c r="Y4" s="134"/>
      <c r="Z4" s="134"/>
      <c r="AA4" s="134"/>
      <c r="AB4" s="134"/>
      <c r="AC4" s="134"/>
      <c r="AD4" s="134"/>
      <c r="AE4" s="134"/>
      <c r="AF4" s="134"/>
      <c r="AG4" s="134"/>
      <c r="AH4" s="134"/>
      <c r="AI4" s="134"/>
      <c r="AJ4" s="134"/>
      <c r="AK4" s="134"/>
      <c r="AL4" s="134"/>
      <c r="AM4" s="134"/>
      <c r="AN4" s="134"/>
      <c r="AO4" s="134"/>
      <c r="AP4" s="134"/>
      <c r="AQ4" s="134"/>
      <c r="AR4" s="134"/>
      <c r="AS4" s="134"/>
      <c r="AT4" s="134"/>
      <c r="AU4" s="134"/>
      <c r="AV4" s="134"/>
      <c r="AW4" s="134"/>
      <c r="AX4" s="134"/>
      <c r="AY4" s="134"/>
      <c r="AZ4" s="134"/>
      <c r="BA4" s="134"/>
      <c r="BB4" s="134"/>
      <c r="BC4" s="134"/>
      <c r="BD4" s="134"/>
      <c r="BE4" s="134"/>
      <c r="BF4" s="134"/>
      <c r="BG4" s="134"/>
      <c r="BH4" s="134"/>
      <c r="BI4" s="134"/>
      <c r="BJ4" s="55"/>
      <c r="BK4" s="55"/>
      <c r="BL4" s="55"/>
      <c r="BM4" s="55"/>
    </row>
    <row r="5" spans="1:65" s="50" customFormat="1" ht="15.75" x14ac:dyDescent="0.25">
      <c r="A5" s="208"/>
      <c r="B5" s="209" t="s">
        <v>67</v>
      </c>
      <c r="C5" s="208"/>
      <c r="D5" s="208"/>
      <c r="E5" s="208"/>
      <c r="F5" s="210" t="str">
        <f>Assets!F4</f>
        <v>2013-14</v>
      </c>
      <c r="G5" s="210" t="str">
        <f>Assets!G4</f>
        <v>2014-15</v>
      </c>
      <c r="H5" s="210" t="str">
        <f>Assets!H4</f>
        <v>2015-16</v>
      </c>
      <c r="I5" s="210" t="str">
        <f>Assets!I4</f>
        <v>2016-17</v>
      </c>
      <c r="J5" s="210" t="str">
        <f>Assets!J4</f>
        <v>2017-18</v>
      </c>
      <c r="K5" s="210" t="str">
        <f>Assets!K4</f>
        <v>2018-19</v>
      </c>
      <c r="L5" s="210" t="str">
        <f>Assets!L4</f>
        <v>2019-20</v>
      </c>
      <c r="M5" s="210" t="str">
        <f>Assets!M4</f>
        <v>2020-21</v>
      </c>
      <c r="N5" s="210" t="str">
        <f>Assets!N4</f>
        <v>2021-22</v>
      </c>
      <c r="O5" s="210" t="str">
        <f>Assets!O4</f>
        <v>2022-23</v>
      </c>
      <c r="P5" s="210" t="str">
        <f>Assets!P4</f>
        <v>2023-24</v>
      </c>
      <c r="Q5" s="210" t="str">
        <f>Assets!Q4</f>
        <v>2024-25</v>
      </c>
      <c r="R5" s="210" t="str">
        <f>Assets!R4</f>
        <v>2025-26</v>
      </c>
      <c r="S5" s="210" t="str">
        <f>Assets!S4</f>
        <v>2026-27</v>
      </c>
      <c r="T5" s="210" t="str">
        <f>Assets!T4</f>
        <v>2027-28</v>
      </c>
      <c r="U5" s="210" t="str">
        <f>Assets!U4</f>
        <v>2028-29</v>
      </c>
      <c r="V5" s="210" t="str">
        <f>Assets!V4</f>
        <v>2029-30</v>
      </c>
      <c r="W5" s="210" t="str">
        <f>Assets!W4</f>
        <v>2030-31</v>
      </c>
      <c r="X5" s="210" t="str">
        <f>Assets!X4</f>
        <v>2031-32</v>
      </c>
      <c r="Y5" s="210" t="str">
        <f>Assets!Y4</f>
        <v>2032-33</v>
      </c>
      <c r="Z5" s="210" t="str">
        <f>Assets!Z4</f>
        <v>2033-34</v>
      </c>
      <c r="AA5" s="210" t="str">
        <f>Assets!AA4</f>
        <v>2034-35</v>
      </c>
      <c r="AB5" s="210" t="str">
        <f>Assets!AB4</f>
        <v>2035-36</v>
      </c>
      <c r="AC5" s="210" t="str">
        <f>Assets!AC4</f>
        <v>2036-37</v>
      </c>
      <c r="AD5" s="210" t="str">
        <f>Assets!AD4</f>
        <v>2037-38</v>
      </c>
      <c r="AE5" s="210" t="str">
        <f>Assets!AE4</f>
        <v>2038-39</v>
      </c>
      <c r="AF5" s="210" t="str">
        <f>Assets!AF4</f>
        <v>2039-40</v>
      </c>
      <c r="AG5" s="210" t="str">
        <f>Assets!AG4</f>
        <v>2040-41</v>
      </c>
      <c r="AH5" s="210" t="str">
        <f>Assets!AH4</f>
        <v>2041-42</v>
      </c>
      <c r="AI5" s="210" t="str">
        <f>Assets!AI4</f>
        <v>2042-43</v>
      </c>
      <c r="AJ5" s="210" t="str">
        <f>Assets!AJ4</f>
        <v>2043-44</v>
      </c>
      <c r="AK5" s="210" t="str">
        <f>Assets!AK4</f>
        <v>2044-45</v>
      </c>
      <c r="AL5" s="210" t="str">
        <f>Assets!AL4</f>
        <v>2045-46</v>
      </c>
      <c r="AM5" s="210" t="str">
        <f>Assets!AM4</f>
        <v>2046-47</v>
      </c>
      <c r="AN5" s="210" t="str">
        <f>Assets!AN4</f>
        <v>2047-48</v>
      </c>
      <c r="AO5" s="210" t="str">
        <f>Assets!AO4</f>
        <v>2048-49</v>
      </c>
      <c r="AP5" s="210" t="str">
        <f>Assets!AP4</f>
        <v>2049-50</v>
      </c>
      <c r="AQ5" s="210" t="str">
        <f>Assets!AQ4</f>
        <v>2050-51</v>
      </c>
      <c r="AR5" s="210" t="str">
        <f>Assets!AR4</f>
        <v>2051-52</v>
      </c>
      <c r="AS5" s="210" t="str">
        <f>Assets!AS4</f>
        <v>2052-53</v>
      </c>
      <c r="AT5" s="210" t="str">
        <f>Assets!AT4</f>
        <v>2053-54</v>
      </c>
      <c r="AU5" s="210" t="str">
        <f>Assets!AU4</f>
        <v>2054-55</v>
      </c>
      <c r="AV5" s="210" t="str">
        <f>Assets!AV4</f>
        <v>2055-56</v>
      </c>
      <c r="AW5" s="210" t="str">
        <f>Assets!AW4</f>
        <v>2056-57</v>
      </c>
      <c r="AX5" s="210" t="str">
        <f>Assets!AX4</f>
        <v>2057-58</v>
      </c>
      <c r="AY5" s="210" t="str">
        <f>Assets!AY4</f>
        <v>2058-59</v>
      </c>
      <c r="AZ5" s="210" t="str">
        <f>Assets!AZ4</f>
        <v>2059-60</v>
      </c>
      <c r="BA5" s="210" t="str">
        <f>Assets!BA4</f>
        <v>2060-61</v>
      </c>
      <c r="BB5" s="210" t="str">
        <f>Assets!BB4</f>
        <v>2061-62</v>
      </c>
      <c r="BC5" s="210" t="str">
        <f>Assets!BC4</f>
        <v>2062-63</v>
      </c>
      <c r="BD5" s="210" t="str">
        <f>Assets!BD4</f>
        <v>2063-64</v>
      </c>
      <c r="BE5" s="210" t="str">
        <f>Assets!BE4</f>
        <v>2064-65</v>
      </c>
      <c r="BF5" s="210" t="str">
        <f>Assets!BF4</f>
        <v>2065-66</v>
      </c>
      <c r="BG5" s="210" t="str">
        <f>Assets!BG4</f>
        <v>2066-67</v>
      </c>
      <c r="BH5" s="210" t="str">
        <f>Assets!BH4</f>
        <v>2067-68</v>
      </c>
      <c r="BI5" s="210" t="str">
        <f>Assets!BI4</f>
        <v>2068-69</v>
      </c>
      <c r="BJ5" s="210"/>
      <c r="BK5" s="57"/>
      <c r="BL5" s="57"/>
      <c r="BM5" s="57"/>
    </row>
    <row r="6" spans="1:65" s="57" customFormat="1" ht="12.75" customHeight="1" x14ac:dyDescent="0.25">
      <c r="B6" s="83"/>
      <c r="F6" s="290"/>
      <c r="G6" s="290"/>
      <c r="H6" s="290"/>
      <c r="I6" s="290"/>
      <c r="J6" s="290"/>
      <c r="K6" s="290"/>
      <c r="L6" s="290"/>
      <c r="M6" s="290"/>
      <c r="N6" s="290"/>
      <c r="O6" s="290"/>
      <c r="P6" s="290"/>
      <c r="Q6" s="290"/>
      <c r="R6" s="290"/>
      <c r="S6" s="290"/>
      <c r="T6" s="290"/>
      <c r="U6" s="290"/>
      <c r="V6" s="290"/>
      <c r="W6" s="290"/>
      <c r="X6" s="290"/>
      <c r="Y6" s="290"/>
      <c r="Z6" s="290"/>
      <c r="AA6" s="290"/>
      <c r="AB6" s="290"/>
      <c r="AC6" s="290"/>
      <c r="AD6" s="290"/>
      <c r="AE6" s="290"/>
      <c r="AF6" s="290"/>
      <c r="AG6" s="290"/>
      <c r="AH6" s="290"/>
      <c r="AI6" s="290"/>
      <c r="AJ6" s="290"/>
      <c r="AK6" s="290"/>
      <c r="AL6" s="290"/>
      <c r="AM6" s="290"/>
      <c r="AN6" s="290"/>
      <c r="AO6" s="290"/>
      <c r="AP6" s="290"/>
      <c r="AQ6" s="290"/>
      <c r="AR6" s="290"/>
      <c r="AS6" s="290"/>
      <c r="AT6" s="290"/>
      <c r="AU6" s="290"/>
      <c r="AV6" s="290"/>
      <c r="AW6" s="290"/>
      <c r="AX6" s="290"/>
      <c r="AY6" s="290"/>
      <c r="AZ6" s="290"/>
      <c r="BA6" s="290"/>
      <c r="BB6" s="290"/>
      <c r="BC6" s="290"/>
      <c r="BD6" s="290"/>
      <c r="BE6" s="290"/>
      <c r="BF6" s="290"/>
      <c r="BG6" s="290"/>
      <c r="BH6" s="290"/>
      <c r="BI6" s="290"/>
    </row>
    <row r="7" spans="1:65" x14ac:dyDescent="0.2">
      <c r="A7" s="55"/>
      <c r="B7" s="55" t="s">
        <v>128</v>
      </c>
      <c r="C7" s="55"/>
      <c r="D7" s="55"/>
      <c r="E7" s="55"/>
      <c r="F7" s="55"/>
      <c r="G7" s="87">
        <f>WACC!F9</f>
        <v>2.5000000000000001E-2</v>
      </c>
      <c r="H7" s="87">
        <f>G7</f>
        <v>2.5000000000000001E-2</v>
      </c>
      <c r="I7" s="87">
        <f t="shared" ref="I7:P7" si="0">H7</f>
        <v>2.5000000000000001E-2</v>
      </c>
      <c r="J7" s="87">
        <f t="shared" si="0"/>
        <v>2.5000000000000001E-2</v>
      </c>
      <c r="K7" s="87">
        <f t="shared" si="0"/>
        <v>2.5000000000000001E-2</v>
      </c>
      <c r="L7" s="87">
        <f t="shared" si="0"/>
        <v>2.5000000000000001E-2</v>
      </c>
      <c r="M7" s="87">
        <f t="shared" si="0"/>
        <v>2.5000000000000001E-2</v>
      </c>
      <c r="N7" s="87">
        <f t="shared" si="0"/>
        <v>2.5000000000000001E-2</v>
      </c>
      <c r="O7" s="87">
        <f t="shared" si="0"/>
        <v>2.5000000000000001E-2</v>
      </c>
      <c r="P7" s="87">
        <f t="shared" si="0"/>
        <v>2.5000000000000001E-2</v>
      </c>
      <c r="Q7" s="87">
        <f>P7</f>
        <v>2.5000000000000001E-2</v>
      </c>
      <c r="R7" s="87">
        <f>Q7</f>
        <v>2.5000000000000001E-2</v>
      </c>
      <c r="S7" s="87">
        <f t="shared" ref="S7:AQ7" si="1">R7</f>
        <v>2.5000000000000001E-2</v>
      </c>
      <c r="T7" s="87">
        <f t="shared" si="1"/>
        <v>2.5000000000000001E-2</v>
      </c>
      <c r="U7" s="87">
        <f t="shared" si="1"/>
        <v>2.5000000000000001E-2</v>
      </c>
      <c r="V7" s="87">
        <f t="shared" si="1"/>
        <v>2.5000000000000001E-2</v>
      </c>
      <c r="W7" s="87">
        <f t="shared" si="1"/>
        <v>2.5000000000000001E-2</v>
      </c>
      <c r="X7" s="87">
        <f t="shared" si="1"/>
        <v>2.5000000000000001E-2</v>
      </c>
      <c r="Y7" s="87">
        <f t="shared" si="1"/>
        <v>2.5000000000000001E-2</v>
      </c>
      <c r="Z7" s="87">
        <f t="shared" si="1"/>
        <v>2.5000000000000001E-2</v>
      </c>
      <c r="AA7" s="87">
        <f t="shared" si="1"/>
        <v>2.5000000000000001E-2</v>
      </c>
      <c r="AB7" s="87">
        <f t="shared" si="1"/>
        <v>2.5000000000000001E-2</v>
      </c>
      <c r="AC7" s="87">
        <f t="shared" si="1"/>
        <v>2.5000000000000001E-2</v>
      </c>
      <c r="AD7" s="87">
        <f t="shared" si="1"/>
        <v>2.5000000000000001E-2</v>
      </c>
      <c r="AE7" s="87">
        <f t="shared" si="1"/>
        <v>2.5000000000000001E-2</v>
      </c>
      <c r="AF7" s="87">
        <f t="shared" si="1"/>
        <v>2.5000000000000001E-2</v>
      </c>
      <c r="AG7" s="87">
        <f t="shared" si="1"/>
        <v>2.5000000000000001E-2</v>
      </c>
      <c r="AH7" s="87">
        <f t="shared" si="1"/>
        <v>2.5000000000000001E-2</v>
      </c>
      <c r="AI7" s="87">
        <f t="shared" si="1"/>
        <v>2.5000000000000001E-2</v>
      </c>
      <c r="AJ7" s="87">
        <f t="shared" si="1"/>
        <v>2.5000000000000001E-2</v>
      </c>
      <c r="AK7" s="87">
        <f t="shared" si="1"/>
        <v>2.5000000000000001E-2</v>
      </c>
      <c r="AL7" s="87">
        <f t="shared" si="1"/>
        <v>2.5000000000000001E-2</v>
      </c>
      <c r="AM7" s="87">
        <f t="shared" si="1"/>
        <v>2.5000000000000001E-2</v>
      </c>
      <c r="AN7" s="87">
        <f t="shared" si="1"/>
        <v>2.5000000000000001E-2</v>
      </c>
      <c r="AO7" s="87">
        <f t="shared" si="1"/>
        <v>2.5000000000000001E-2</v>
      </c>
      <c r="AP7" s="87">
        <f t="shared" si="1"/>
        <v>2.5000000000000001E-2</v>
      </c>
      <c r="AQ7" s="87">
        <f t="shared" si="1"/>
        <v>2.5000000000000001E-2</v>
      </c>
      <c r="AR7" s="87">
        <f t="shared" ref="AR7:BI7" si="2">AQ7</f>
        <v>2.5000000000000001E-2</v>
      </c>
      <c r="AS7" s="87">
        <f t="shared" si="2"/>
        <v>2.5000000000000001E-2</v>
      </c>
      <c r="AT7" s="87">
        <f t="shared" si="2"/>
        <v>2.5000000000000001E-2</v>
      </c>
      <c r="AU7" s="87">
        <f t="shared" si="2"/>
        <v>2.5000000000000001E-2</v>
      </c>
      <c r="AV7" s="87">
        <f t="shared" si="2"/>
        <v>2.5000000000000001E-2</v>
      </c>
      <c r="AW7" s="87">
        <f t="shared" si="2"/>
        <v>2.5000000000000001E-2</v>
      </c>
      <c r="AX7" s="87">
        <f t="shared" si="2"/>
        <v>2.5000000000000001E-2</v>
      </c>
      <c r="AY7" s="87">
        <f t="shared" si="2"/>
        <v>2.5000000000000001E-2</v>
      </c>
      <c r="AZ7" s="87">
        <f t="shared" si="2"/>
        <v>2.5000000000000001E-2</v>
      </c>
      <c r="BA7" s="87">
        <f t="shared" si="2"/>
        <v>2.5000000000000001E-2</v>
      </c>
      <c r="BB7" s="87">
        <f t="shared" si="2"/>
        <v>2.5000000000000001E-2</v>
      </c>
      <c r="BC7" s="87">
        <f t="shared" si="2"/>
        <v>2.5000000000000001E-2</v>
      </c>
      <c r="BD7" s="87">
        <f t="shared" si="2"/>
        <v>2.5000000000000001E-2</v>
      </c>
      <c r="BE7" s="87">
        <f t="shared" si="2"/>
        <v>2.5000000000000001E-2</v>
      </c>
      <c r="BF7" s="87">
        <f t="shared" si="2"/>
        <v>2.5000000000000001E-2</v>
      </c>
      <c r="BG7" s="87">
        <f t="shared" si="2"/>
        <v>2.5000000000000001E-2</v>
      </c>
      <c r="BH7" s="87">
        <f t="shared" si="2"/>
        <v>2.5000000000000001E-2</v>
      </c>
      <c r="BI7" s="87">
        <f t="shared" si="2"/>
        <v>2.5000000000000001E-2</v>
      </c>
      <c r="BJ7" s="55"/>
      <c r="BK7" s="55"/>
      <c r="BL7" s="55"/>
      <c r="BM7" s="55"/>
    </row>
    <row r="8" spans="1:65" x14ac:dyDescent="0.2">
      <c r="A8" s="55"/>
      <c r="B8" s="18" t="s">
        <v>48</v>
      </c>
      <c r="C8" s="55"/>
      <c r="D8" s="55"/>
      <c r="E8" s="55"/>
      <c r="F8" s="88">
        <v>1</v>
      </c>
      <c r="G8" s="88">
        <f>F8*(1+G7)</f>
        <v>1.0249999999999999</v>
      </c>
      <c r="H8" s="88">
        <f t="shared" ref="H8:O8" si="3">G8*(1+H7)</f>
        <v>1.0506249999999999</v>
      </c>
      <c r="I8" s="88">
        <f t="shared" si="3"/>
        <v>1.0768906249999999</v>
      </c>
      <c r="J8" s="88">
        <f t="shared" si="3"/>
        <v>1.1038128906249998</v>
      </c>
      <c r="K8" s="88">
        <f t="shared" si="3"/>
        <v>1.1314082128906247</v>
      </c>
      <c r="L8" s="88">
        <f t="shared" si="3"/>
        <v>1.1596934182128902</v>
      </c>
      <c r="M8" s="88">
        <f t="shared" si="3"/>
        <v>1.1886857536682123</v>
      </c>
      <c r="N8" s="88">
        <f t="shared" si="3"/>
        <v>1.2184028975099175</v>
      </c>
      <c r="O8" s="88">
        <f t="shared" si="3"/>
        <v>1.2488629699476652</v>
      </c>
      <c r="P8" s="88">
        <f>O8*(1+P7)</f>
        <v>1.2800845441963566</v>
      </c>
      <c r="Q8" s="88">
        <f>P8*(1+Q7)</f>
        <v>1.3120866578012655</v>
      </c>
      <c r="R8" s="88">
        <f>Q8*(1+R7)</f>
        <v>1.3448888242462971</v>
      </c>
      <c r="S8" s="88">
        <f t="shared" ref="S8:AP8" si="4">R8*(1+S7)</f>
        <v>1.3785110448524545</v>
      </c>
      <c r="T8" s="88">
        <f t="shared" si="4"/>
        <v>1.4129738209737657</v>
      </c>
      <c r="U8" s="88">
        <f t="shared" si="4"/>
        <v>1.4482981664981096</v>
      </c>
      <c r="V8" s="88">
        <f t="shared" si="4"/>
        <v>1.4845056206605622</v>
      </c>
      <c r="W8" s="88">
        <f t="shared" si="4"/>
        <v>1.5216182611770761</v>
      </c>
      <c r="X8" s="88">
        <f t="shared" si="4"/>
        <v>1.5596587177065029</v>
      </c>
      <c r="Y8" s="88">
        <f t="shared" si="4"/>
        <v>1.5986501856491653</v>
      </c>
      <c r="Z8" s="88">
        <f t="shared" si="4"/>
        <v>1.6386164402903942</v>
      </c>
      <c r="AA8" s="88">
        <f t="shared" si="4"/>
        <v>1.6795818512976539</v>
      </c>
      <c r="AB8" s="88">
        <f t="shared" si="4"/>
        <v>1.721571397580095</v>
      </c>
      <c r="AC8" s="88">
        <f t="shared" si="4"/>
        <v>1.7646106825195973</v>
      </c>
      <c r="AD8" s="88">
        <f t="shared" si="4"/>
        <v>1.8087259495825871</v>
      </c>
      <c r="AE8" s="88">
        <f t="shared" si="4"/>
        <v>1.8539440983221516</v>
      </c>
      <c r="AF8" s="88">
        <f t="shared" si="4"/>
        <v>1.9002927007802053</v>
      </c>
      <c r="AG8" s="88">
        <f t="shared" si="4"/>
        <v>1.9478000182997102</v>
      </c>
      <c r="AH8" s="88">
        <f t="shared" si="4"/>
        <v>1.9964950187572028</v>
      </c>
      <c r="AI8" s="88">
        <f t="shared" si="4"/>
        <v>2.0464073942261325</v>
      </c>
      <c r="AJ8" s="88">
        <f t="shared" si="4"/>
        <v>2.0975675790817858</v>
      </c>
      <c r="AK8" s="88">
        <f t="shared" si="4"/>
        <v>2.1500067685588302</v>
      </c>
      <c r="AL8" s="88">
        <f t="shared" si="4"/>
        <v>2.2037569377728006</v>
      </c>
      <c r="AM8" s="88">
        <f t="shared" si="4"/>
        <v>2.2588508612171205</v>
      </c>
      <c r="AN8" s="88">
        <f t="shared" si="4"/>
        <v>2.3153221327475482</v>
      </c>
      <c r="AO8" s="88">
        <f t="shared" si="4"/>
        <v>2.3732051860662366</v>
      </c>
      <c r="AP8" s="88">
        <f t="shared" si="4"/>
        <v>2.4325353157178924</v>
      </c>
      <c r="AQ8" s="88">
        <f t="shared" ref="AQ8:BI8" si="5">AP8*(1+AQ7)</f>
        <v>2.4933486986108395</v>
      </c>
      <c r="AR8" s="88">
        <f t="shared" si="5"/>
        <v>2.5556824160761105</v>
      </c>
      <c r="AS8" s="88">
        <f t="shared" si="5"/>
        <v>2.6195744764780131</v>
      </c>
      <c r="AT8" s="88">
        <f t="shared" si="5"/>
        <v>2.6850638383899632</v>
      </c>
      <c r="AU8" s="88">
        <f t="shared" si="5"/>
        <v>2.7521904343497119</v>
      </c>
      <c r="AV8" s="88">
        <f t="shared" si="5"/>
        <v>2.8209951952084547</v>
      </c>
      <c r="AW8" s="88">
        <f t="shared" si="5"/>
        <v>2.8915200750886658</v>
      </c>
      <c r="AX8" s="88">
        <f t="shared" si="5"/>
        <v>2.9638080769658823</v>
      </c>
      <c r="AY8" s="88">
        <f t="shared" si="5"/>
        <v>3.0379032788900293</v>
      </c>
      <c r="AZ8" s="88">
        <f t="shared" si="5"/>
        <v>3.1138508608622799</v>
      </c>
      <c r="BA8" s="88">
        <f t="shared" si="5"/>
        <v>3.1916971323838368</v>
      </c>
      <c r="BB8" s="88">
        <f t="shared" si="5"/>
        <v>3.2714895606934324</v>
      </c>
      <c r="BC8" s="88">
        <f t="shared" si="5"/>
        <v>3.353276799710768</v>
      </c>
      <c r="BD8" s="88">
        <f t="shared" si="5"/>
        <v>3.437108719703537</v>
      </c>
      <c r="BE8" s="88">
        <f t="shared" si="5"/>
        <v>3.523036437696125</v>
      </c>
      <c r="BF8" s="88">
        <f t="shared" si="5"/>
        <v>3.6111123486385277</v>
      </c>
      <c r="BG8" s="88">
        <f t="shared" si="5"/>
        <v>3.7013901573544907</v>
      </c>
      <c r="BH8" s="88">
        <f t="shared" si="5"/>
        <v>3.7939249112883529</v>
      </c>
      <c r="BI8" s="88">
        <f t="shared" si="5"/>
        <v>3.8887730340705615</v>
      </c>
      <c r="BJ8" s="55"/>
      <c r="BK8" s="55"/>
      <c r="BL8" s="55"/>
      <c r="BM8" s="55"/>
    </row>
    <row r="9" spans="1:65" x14ac:dyDescent="0.2">
      <c r="A9" s="55"/>
      <c r="B9" s="55"/>
      <c r="C9" s="55"/>
      <c r="D9" s="55"/>
      <c r="E9" s="55"/>
      <c r="F9" s="55"/>
      <c r="G9" s="55"/>
      <c r="H9" s="55"/>
      <c r="I9" s="55"/>
      <c r="J9" s="55"/>
      <c r="K9" s="55"/>
      <c r="L9" s="55"/>
      <c r="M9" s="55"/>
      <c r="N9" s="55"/>
      <c r="O9" s="55"/>
      <c r="P9" s="55"/>
      <c r="Q9" s="55"/>
      <c r="R9" s="55"/>
      <c r="S9" s="55"/>
      <c r="T9" s="55"/>
      <c r="U9" s="55"/>
      <c r="V9" s="55"/>
      <c r="W9" s="55"/>
      <c r="X9" s="55"/>
      <c r="Y9" s="55"/>
      <c r="Z9" s="55"/>
      <c r="AA9" s="55"/>
      <c r="AB9" s="55"/>
      <c r="AC9" s="55"/>
      <c r="AD9" s="55"/>
      <c r="AE9" s="55"/>
      <c r="AF9" s="55"/>
      <c r="AG9" s="55"/>
      <c r="AH9" s="55"/>
      <c r="AI9" s="55"/>
      <c r="AJ9" s="55"/>
      <c r="AK9" s="55"/>
      <c r="AL9" s="55"/>
      <c r="AM9" s="55"/>
      <c r="AN9" s="55"/>
      <c r="AO9" s="55"/>
      <c r="AP9" s="55"/>
      <c r="AQ9" s="55"/>
      <c r="AR9" s="55"/>
      <c r="AS9" s="55"/>
      <c r="AT9" s="55"/>
      <c r="AU9" s="55"/>
      <c r="AV9" s="55"/>
      <c r="AW9" s="55"/>
      <c r="AX9" s="55"/>
      <c r="AY9" s="55"/>
      <c r="AZ9" s="55"/>
      <c r="BA9" s="55"/>
      <c r="BB9" s="55"/>
      <c r="BC9" s="55"/>
      <c r="BD9" s="55"/>
      <c r="BE9" s="55"/>
      <c r="BF9" s="55"/>
      <c r="BG9" s="55"/>
      <c r="BH9" s="55"/>
      <c r="BI9" s="55"/>
      <c r="BJ9" s="55"/>
      <c r="BK9" s="55"/>
      <c r="BL9" s="55"/>
      <c r="BM9" s="55"/>
    </row>
    <row r="10" spans="1:65" x14ac:dyDescent="0.2">
      <c r="A10" s="55"/>
      <c r="B10" s="55" t="s">
        <v>41</v>
      </c>
      <c r="C10" s="55"/>
      <c r="D10" s="55" t="s">
        <v>164</v>
      </c>
      <c r="E10" s="55"/>
      <c r="F10" s="89"/>
      <c r="G10" s="89">
        <f>Assets!F474</f>
        <v>2035.7213291338696</v>
      </c>
      <c r="H10" s="89">
        <f>Assets!G474</f>
        <v>2065.372893034878</v>
      </c>
      <c r="I10" s="89">
        <f>Assets!H474</f>
        <v>2129.2734933328175</v>
      </c>
      <c r="J10" s="89">
        <f>Assets!I474</f>
        <v>2266.3477134288191</v>
      </c>
      <c r="K10" s="89">
        <f>Assets!J474</f>
        <v>2320.4056484750163</v>
      </c>
      <c r="L10" s="89">
        <f>Assets!K474</f>
        <v>2359.2956545438701</v>
      </c>
      <c r="M10" s="90">
        <f>Assets!L474</f>
        <v>2340.6462821214409</v>
      </c>
      <c r="N10" s="90">
        <f>Assets!M474</f>
        <v>2322.3009075355103</v>
      </c>
      <c r="O10" s="90">
        <f>Assets!N474</f>
        <v>2303.4045889403988</v>
      </c>
      <c r="P10" s="90">
        <f>Assets!O474</f>
        <v>2283.9626433265439</v>
      </c>
      <c r="Q10" s="90">
        <f>Assets!P474</f>
        <v>2264.2134948188614</v>
      </c>
      <c r="R10" s="90">
        <f>Assets!Q474</f>
        <v>2244.0672336136049</v>
      </c>
      <c r="S10" s="90">
        <f>Assets!R474</f>
        <v>2222.1901538390002</v>
      </c>
      <c r="T10" s="90">
        <f>Assets!S474</f>
        <v>2198.7953345716674</v>
      </c>
      <c r="U10" s="90">
        <f>Assets!T474</f>
        <v>2173.8925488941895</v>
      </c>
      <c r="V10" s="90">
        <f>Assets!U474</f>
        <v>2150.4608905729133</v>
      </c>
      <c r="W10" s="90">
        <f>Assets!V474</f>
        <v>2124.6718844123297</v>
      </c>
      <c r="X10" s="90">
        <f>Assets!W474</f>
        <v>2096.7994882599346</v>
      </c>
      <c r="Y10" s="90">
        <f>Assets!X474</f>
        <v>2068.0083129763402</v>
      </c>
      <c r="Z10" s="90">
        <f>Assets!Y474</f>
        <v>2038.3479989178693</v>
      </c>
      <c r="AA10" s="90">
        <f>Assets!Z474</f>
        <v>2006.5438510688218</v>
      </c>
      <c r="AB10" s="90">
        <f>Assets!AA474</f>
        <v>1972.3056335353397</v>
      </c>
      <c r="AC10" s="90">
        <f>Assets!AB474</f>
        <v>1935.2205804712407</v>
      </c>
      <c r="AD10" s="90">
        <f>Assets!AC474</f>
        <v>1895.1861243908254</v>
      </c>
      <c r="AE10" s="90">
        <f>Assets!AD474</f>
        <v>1852.007599725888</v>
      </c>
      <c r="AF10" s="90">
        <f>Assets!AE474</f>
        <v>1805.4856574999594</v>
      </c>
      <c r="AG10" s="90">
        <f>Assets!AF474</f>
        <v>1755.4801134129057</v>
      </c>
      <c r="AH10" s="90">
        <f>Assets!AG474</f>
        <v>1701.8458635855618</v>
      </c>
      <c r="AI10" s="90">
        <f>Assets!AH474</f>
        <v>1644.4327261959677</v>
      </c>
      <c r="AJ10" s="90">
        <f>Assets!AI474</f>
        <v>1583.0852782721529</v>
      </c>
      <c r="AK10" s="90">
        <f>Assets!AJ474</f>
        <v>1517.706586993577</v>
      </c>
      <c r="AL10" s="90">
        <f>Assets!AK474</f>
        <v>1452.9773005794132</v>
      </c>
      <c r="AM10" s="90">
        <f>Assets!AL474</f>
        <v>1384.5711745482913</v>
      </c>
      <c r="AN10" s="90">
        <f>Assets!AM474</f>
        <v>1311.8366314027517</v>
      </c>
      <c r="AO10" s="90">
        <f>Assets!AN474</f>
        <v>1234.6000041158422</v>
      </c>
      <c r="AP10" s="90">
        <f>Assets!AO474</f>
        <v>1167.9651091265762</v>
      </c>
      <c r="AQ10" s="90">
        <f>Assets!AP474</f>
        <v>1097.9437490730609</v>
      </c>
      <c r="AR10" s="90">
        <f>Assets!AQ474</f>
        <v>1038.7917057760046</v>
      </c>
      <c r="AS10" s="90">
        <f>Assets!AR474</f>
        <v>1011.3775969875878</v>
      </c>
      <c r="AT10" s="90">
        <f>Assets!AS474</f>
        <v>1000.191922849362</v>
      </c>
      <c r="AU10" s="90">
        <f>Assets!AT474</f>
        <v>988.29206322775303</v>
      </c>
      <c r="AV10" s="90">
        <f>Assets!AU474</f>
        <v>975.42569251862869</v>
      </c>
      <c r="AW10" s="90">
        <f>Assets!AV474</f>
        <v>961.43600075758945</v>
      </c>
      <c r="AX10" s="90">
        <f>Assets!AW474</f>
        <v>948.21560508119831</v>
      </c>
      <c r="AY10" s="90">
        <f>Assets!AX474</f>
        <v>935.34932663134919</v>
      </c>
      <c r="AZ10" s="90">
        <f>Assets!AY474</f>
        <v>921.2470995058319</v>
      </c>
      <c r="BA10" s="90">
        <f>Assets!AZ474</f>
        <v>906.03807957920787</v>
      </c>
      <c r="BB10" s="90">
        <f>Assets!BA474</f>
        <v>896.58858587485429</v>
      </c>
      <c r="BC10" s="90">
        <f>Assets!BB474</f>
        <v>893.28599647005285</v>
      </c>
      <c r="BD10" s="90">
        <f>Assets!BC474</f>
        <v>895.12014552150811</v>
      </c>
      <c r="BE10" s="90">
        <f>Assets!BD474</f>
        <v>898.58748650925293</v>
      </c>
      <c r="BF10" s="90">
        <f>Assets!BE474</f>
        <v>912.38877734774849</v>
      </c>
      <c r="BG10" s="90">
        <f>Assets!BF474</f>
        <v>926.63615482085766</v>
      </c>
      <c r="BH10" s="90">
        <f>Assets!BG474</f>
        <v>941.93575920183548</v>
      </c>
      <c r="BI10" s="90">
        <f>Assets!BH474</f>
        <v>958.41458253742405</v>
      </c>
      <c r="BJ10" s="55"/>
      <c r="BK10" s="55"/>
      <c r="BL10" s="55"/>
      <c r="BM10" s="55"/>
    </row>
    <row r="11" spans="1:65" x14ac:dyDescent="0.2">
      <c r="A11" s="55"/>
      <c r="B11" s="55" t="s">
        <v>24</v>
      </c>
      <c r="C11" s="56"/>
      <c r="D11" s="216">
        <f>WACC!F18</f>
        <v>0.4</v>
      </c>
      <c r="E11" s="55"/>
      <c r="F11" s="218"/>
      <c r="G11" s="219">
        <f>$D11*G$10</f>
        <v>814.28853165354792</v>
      </c>
      <c r="H11" s="219">
        <f t="shared" ref="H11:W12" si="6">$D11*H$10</f>
        <v>826.14915721395118</v>
      </c>
      <c r="I11" s="219">
        <f>$D11*I$10</f>
        <v>851.70939733312707</v>
      </c>
      <c r="J11" s="219">
        <f t="shared" si="6"/>
        <v>906.53908537152768</v>
      </c>
      <c r="K11" s="219">
        <f t="shared" si="6"/>
        <v>928.16225939000651</v>
      </c>
      <c r="L11" s="219">
        <f t="shared" si="6"/>
        <v>943.71826181754807</v>
      </c>
      <c r="M11" s="219">
        <f t="shared" si="6"/>
        <v>936.2585128485764</v>
      </c>
      <c r="N11" s="219">
        <f t="shared" si="6"/>
        <v>928.92036301420421</v>
      </c>
      <c r="O11" s="219">
        <f t="shared" si="6"/>
        <v>921.36183557615959</v>
      </c>
      <c r="P11" s="219">
        <f t="shared" si="6"/>
        <v>913.58505733061759</v>
      </c>
      <c r="Q11" s="219">
        <f t="shared" si="6"/>
        <v>905.68539792754461</v>
      </c>
      <c r="R11" s="219">
        <f t="shared" si="6"/>
        <v>897.62689344544197</v>
      </c>
      <c r="S11" s="219">
        <f t="shared" si="6"/>
        <v>888.87606153560012</v>
      </c>
      <c r="T11" s="219">
        <f t="shared" si="6"/>
        <v>879.51813382866703</v>
      </c>
      <c r="U11" s="219">
        <f t="shared" si="6"/>
        <v>869.55701955767586</v>
      </c>
      <c r="V11" s="219">
        <f t="shared" si="6"/>
        <v>860.18435622916536</v>
      </c>
      <c r="W11" s="219">
        <f t="shared" si="6"/>
        <v>849.86875376493197</v>
      </c>
      <c r="X11" s="219">
        <f t="shared" ref="S11:AP12" si="7">$D11*X$10</f>
        <v>838.71979530397391</v>
      </c>
      <c r="Y11" s="219">
        <f t="shared" si="7"/>
        <v>827.20332519053613</v>
      </c>
      <c r="Z11" s="219">
        <f t="shared" si="7"/>
        <v>815.33919956714772</v>
      </c>
      <c r="AA11" s="219">
        <f t="shared" si="7"/>
        <v>802.61754042752875</v>
      </c>
      <c r="AB11" s="219">
        <f t="shared" si="7"/>
        <v>788.92225341413587</v>
      </c>
      <c r="AC11" s="219">
        <f t="shared" si="7"/>
        <v>774.08823218849636</v>
      </c>
      <c r="AD11" s="219">
        <f t="shared" si="7"/>
        <v>758.07444975633018</v>
      </c>
      <c r="AE11" s="219">
        <f t="shared" si="7"/>
        <v>740.80303989035519</v>
      </c>
      <c r="AF11" s="219">
        <f t="shared" si="7"/>
        <v>722.19426299998383</v>
      </c>
      <c r="AG11" s="219">
        <f t="shared" si="7"/>
        <v>702.19204536516236</v>
      </c>
      <c r="AH11" s="219">
        <f t="shared" si="7"/>
        <v>680.73834543422481</v>
      </c>
      <c r="AI11" s="219">
        <f t="shared" si="7"/>
        <v>657.77309047838708</v>
      </c>
      <c r="AJ11" s="219">
        <f t="shared" si="7"/>
        <v>633.2341113088612</v>
      </c>
      <c r="AK11" s="219">
        <f t="shared" si="7"/>
        <v>607.08263479743084</v>
      </c>
      <c r="AL11" s="219">
        <f t="shared" si="7"/>
        <v>581.19092023176529</v>
      </c>
      <c r="AM11" s="219">
        <f t="shared" si="7"/>
        <v>553.82846981931652</v>
      </c>
      <c r="AN11" s="219">
        <f t="shared" si="7"/>
        <v>524.73465256110069</v>
      </c>
      <c r="AO11" s="219">
        <f t="shared" si="7"/>
        <v>493.84000164633693</v>
      </c>
      <c r="AP11" s="219">
        <f t="shared" si="7"/>
        <v>467.18604365063049</v>
      </c>
      <c r="AQ11" s="219">
        <f t="shared" ref="AQ11:BF12" si="8">$D11*AQ$10</f>
        <v>439.17749962922437</v>
      </c>
      <c r="AR11" s="219">
        <f t="shared" si="8"/>
        <v>415.51668231040185</v>
      </c>
      <c r="AS11" s="219">
        <f t="shared" si="8"/>
        <v>404.55103879503514</v>
      </c>
      <c r="AT11" s="219">
        <f t="shared" si="8"/>
        <v>400.07676913974478</v>
      </c>
      <c r="AU11" s="219">
        <f t="shared" si="8"/>
        <v>395.31682529110122</v>
      </c>
      <c r="AV11" s="219">
        <f t="shared" si="8"/>
        <v>390.17027700745149</v>
      </c>
      <c r="AW11" s="219">
        <f t="shared" si="8"/>
        <v>384.57440030303582</v>
      </c>
      <c r="AX11" s="219">
        <f t="shared" si="8"/>
        <v>379.28624203247932</v>
      </c>
      <c r="AY11" s="219">
        <f t="shared" si="8"/>
        <v>374.1397306525397</v>
      </c>
      <c r="AZ11" s="219">
        <f t="shared" si="8"/>
        <v>368.49883980233278</v>
      </c>
      <c r="BA11" s="219">
        <f t="shared" si="8"/>
        <v>362.41523183168317</v>
      </c>
      <c r="BB11" s="219">
        <f t="shared" si="8"/>
        <v>358.63543434994176</v>
      </c>
      <c r="BC11" s="219">
        <f t="shared" si="8"/>
        <v>357.31439858802116</v>
      </c>
      <c r="BD11" s="219">
        <f t="shared" si="8"/>
        <v>358.04805820860327</v>
      </c>
      <c r="BE11" s="219">
        <f t="shared" si="8"/>
        <v>359.43499460370117</v>
      </c>
      <c r="BF11" s="219">
        <f t="shared" si="8"/>
        <v>364.95551093909944</v>
      </c>
      <c r="BG11" s="219">
        <f t="shared" ref="BG11:BI12" si="9">$D11*BG$10</f>
        <v>370.6544619283431</v>
      </c>
      <c r="BH11" s="219">
        <f t="shared" si="9"/>
        <v>376.77430368073419</v>
      </c>
      <c r="BI11" s="219">
        <f t="shared" si="9"/>
        <v>383.36583301496967</v>
      </c>
      <c r="BJ11" s="55"/>
      <c r="BK11" s="55"/>
      <c r="BL11" s="55"/>
      <c r="BM11" s="55"/>
    </row>
    <row r="12" spans="1:65" x14ac:dyDescent="0.2">
      <c r="A12" s="55"/>
      <c r="B12" s="55" t="s">
        <v>25</v>
      </c>
      <c r="C12" s="56"/>
      <c r="D12" s="217">
        <f>WACC!F19</f>
        <v>0.6</v>
      </c>
      <c r="E12" s="55"/>
      <c r="F12" s="220"/>
      <c r="G12" s="221">
        <f>$D12*G$10</f>
        <v>1221.4327974803218</v>
      </c>
      <c r="H12" s="221">
        <f t="shared" si="6"/>
        <v>1239.2237358209268</v>
      </c>
      <c r="I12" s="221">
        <f t="shared" si="6"/>
        <v>1277.5640959996904</v>
      </c>
      <c r="J12" s="221">
        <f t="shared" si="6"/>
        <v>1359.8086280572913</v>
      </c>
      <c r="K12" s="221">
        <f t="shared" si="6"/>
        <v>1392.2433890850098</v>
      </c>
      <c r="L12" s="221">
        <f t="shared" si="6"/>
        <v>1415.5773927263219</v>
      </c>
      <c r="M12" s="221">
        <f t="shared" si="6"/>
        <v>1404.3877692728645</v>
      </c>
      <c r="N12" s="221">
        <f t="shared" si="6"/>
        <v>1393.3805445213061</v>
      </c>
      <c r="O12" s="221">
        <f t="shared" si="6"/>
        <v>1382.0427533642392</v>
      </c>
      <c r="P12" s="221">
        <f t="shared" si="6"/>
        <v>1370.3775859959262</v>
      </c>
      <c r="Q12" s="221">
        <f t="shared" si="6"/>
        <v>1358.5280968913169</v>
      </c>
      <c r="R12" s="221">
        <f t="shared" si="6"/>
        <v>1346.4403401681629</v>
      </c>
      <c r="S12" s="221">
        <f t="shared" si="7"/>
        <v>1333.3140923034</v>
      </c>
      <c r="T12" s="221">
        <f t="shared" si="7"/>
        <v>1319.2772007430003</v>
      </c>
      <c r="U12" s="221">
        <f t="shared" si="7"/>
        <v>1304.3355293365137</v>
      </c>
      <c r="V12" s="221">
        <f t="shared" si="7"/>
        <v>1290.2765343437479</v>
      </c>
      <c r="W12" s="221">
        <f t="shared" si="7"/>
        <v>1274.8031306473979</v>
      </c>
      <c r="X12" s="221">
        <f t="shared" si="7"/>
        <v>1258.0796929559608</v>
      </c>
      <c r="Y12" s="221">
        <f t="shared" si="7"/>
        <v>1240.8049877858041</v>
      </c>
      <c r="Z12" s="221">
        <f t="shared" si="7"/>
        <v>1223.0087993507216</v>
      </c>
      <c r="AA12" s="221">
        <f t="shared" si="7"/>
        <v>1203.926310641293</v>
      </c>
      <c r="AB12" s="221">
        <f t="shared" si="7"/>
        <v>1183.3833801212038</v>
      </c>
      <c r="AC12" s="221">
        <f t="shared" si="7"/>
        <v>1161.1323482827445</v>
      </c>
      <c r="AD12" s="221">
        <f t="shared" si="7"/>
        <v>1137.1116746344951</v>
      </c>
      <c r="AE12" s="221">
        <f t="shared" si="7"/>
        <v>1111.2045598355328</v>
      </c>
      <c r="AF12" s="221">
        <f t="shared" si="7"/>
        <v>1083.2913944999757</v>
      </c>
      <c r="AG12" s="221">
        <f t="shared" si="7"/>
        <v>1053.2880680477433</v>
      </c>
      <c r="AH12" s="221">
        <f t="shared" si="7"/>
        <v>1021.107518151337</v>
      </c>
      <c r="AI12" s="221">
        <f t="shared" si="7"/>
        <v>986.65963571758061</v>
      </c>
      <c r="AJ12" s="221">
        <f t="shared" si="7"/>
        <v>949.85116696329169</v>
      </c>
      <c r="AK12" s="221">
        <f t="shared" si="7"/>
        <v>910.62395219614621</v>
      </c>
      <c r="AL12" s="221">
        <f t="shared" si="7"/>
        <v>871.78638034764788</v>
      </c>
      <c r="AM12" s="221">
        <f t="shared" si="7"/>
        <v>830.74270472897479</v>
      </c>
      <c r="AN12" s="221">
        <f t="shared" si="7"/>
        <v>787.10197884165098</v>
      </c>
      <c r="AO12" s="221">
        <f t="shared" si="7"/>
        <v>740.76000246950537</v>
      </c>
      <c r="AP12" s="221">
        <f t="shared" si="7"/>
        <v>700.77906547594569</v>
      </c>
      <c r="AQ12" s="221">
        <f t="shared" si="8"/>
        <v>658.7662494438365</v>
      </c>
      <c r="AR12" s="221">
        <f t="shared" si="8"/>
        <v>623.27502346560277</v>
      </c>
      <c r="AS12" s="221">
        <f t="shared" si="8"/>
        <v>606.82655819255262</v>
      </c>
      <c r="AT12" s="221">
        <f t="shared" si="8"/>
        <v>600.11515370961718</v>
      </c>
      <c r="AU12" s="221">
        <f t="shared" si="8"/>
        <v>592.97523793665175</v>
      </c>
      <c r="AV12" s="221">
        <f t="shared" si="8"/>
        <v>585.25541551117715</v>
      </c>
      <c r="AW12" s="221">
        <f t="shared" si="8"/>
        <v>576.8616004545537</v>
      </c>
      <c r="AX12" s="221">
        <f t="shared" si="8"/>
        <v>568.92936304871898</v>
      </c>
      <c r="AY12" s="221">
        <f t="shared" si="8"/>
        <v>561.20959597880949</v>
      </c>
      <c r="AZ12" s="221">
        <f t="shared" si="8"/>
        <v>552.74825970349912</v>
      </c>
      <c r="BA12" s="221">
        <f t="shared" si="8"/>
        <v>543.6228477475247</v>
      </c>
      <c r="BB12" s="221">
        <f t="shared" si="8"/>
        <v>537.95315152491253</v>
      </c>
      <c r="BC12" s="221">
        <f t="shared" si="8"/>
        <v>535.97159788203169</v>
      </c>
      <c r="BD12" s="221">
        <f t="shared" si="8"/>
        <v>537.07208731290484</v>
      </c>
      <c r="BE12" s="221">
        <f t="shared" si="8"/>
        <v>539.15249190555176</v>
      </c>
      <c r="BF12" s="221">
        <f t="shared" si="8"/>
        <v>547.43326640864905</v>
      </c>
      <c r="BG12" s="221">
        <f t="shared" si="9"/>
        <v>555.98169289251462</v>
      </c>
      <c r="BH12" s="221">
        <f t="shared" si="9"/>
        <v>565.16145552110129</v>
      </c>
      <c r="BI12" s="221">
        <f t="shared" si="9"/>
        <v>575.04874952245439</v>
      </c>
      <c r="BJ12" s="55"/>
      <c r="BK12" s="55"/>
      <c r="BL12" s="55"/>
      <c r="BM12" s="55"/>
    </row>
    <row r="13" spans="1:65" ht="6.75" customHeight="1" x14ac:dyDescent="0.2">
      <c r="A13" s="55"/>
      <c r="B13" s="55"/>
      <c r="C13" s="55"/>
      <c r="D13" s="55"/>
      <c r="E13" s="55"/>
      <c r="F13" s="112"/>
      <c r="G13" s="293"/>
      <c r="H13" s="293"/>
      <c r="I13" s="293"/>
      <c r="J13" s="293"/>
      <c r="K13" s="293"/>
      <c r="L13" s="112"/>
      <c r="M13" s="112"/>
      <c r="N13" s="112"/>
      <c r="O13" s="112"/>
      <c r="P13" s="112"/>
      <c r="Q13" s="112"/>
      <c r="R13" s="112"/>
      <c r="S13" s="112"/>
      <c r="T13" s="112"/>
      <c r="U13" s="112"/>
      <c r="V13" s="112"/>
      <c r="W13" s="112"/>
      <c r="X13" s="112"/>
      <c r="Y13" s="112"/>
      <c r="Z13" s="112"/>
      <c r="AA13" s="112"/>
      <c r="AB13" s="112"/>
      <c r="AC13" s="112"/>
      <c r="AD13" s="112"/>
      <c r="AE13" s="112"/>
      <c r="AF13" s="112"/>
      <c r="AG13" s="112"/>
      <c r="AH13" s="112"/>
      <c r="AI13" s="112"/>
      <c r="AJ13" s="112"/>
      <c r="AK13" s="112"/>
      <c r="AL13" s="112"/>
      <c r="AM13" s="112"/>
      <c r="AN13" s="112"/>
      <c r="AO13" s="112"/>
      <c r="AP13" s="112"/>
      <c r="AQ13" s="112"/>
      <c r="AR13" s="112"/>
      <c r="AS13" s="112"/>
      <c r="AT13" s="112"/>
      <c r="AU13" s="112"/>
      <c r="AV13" s="112"/>
      <c r="AW13" s="112"/>
      <c r="AX13" s="112"/>
      <c r="AY13" s="112"/>
      <c r="AZ13" s="112"/>
      <c r="BA13" s="112"/>
      <c r="BB13" s="112"/>
      <c r="BC13" s="112"/>
      <c r="BD13" s="112"/>
      <c r="BE13" s="112"/>
      <c r="BF13" s="112"/>
      <c r="BG13" s="112"/>
      <c r="BH13" s="112"/>
      <c r="BI13" s="112"/>
      <c r="BJ13" s="55"/>
      <c r="BK13" s="55"/>
      <c r="BL13" s="55"/>
      <c r="BM13" s="55"/>
    </row>
    <row r="14" spans="1:65" x14ac:dyDescent="0.2">
      <c r="A14" s="55"/>
      <c r="B14" s="61" t="s">
        <v>18</v>
      </c>
      <c r="C14" s="55"/>
      <c r="D14" s="55"/>
      <c r="E14" s="55"/>
      <c r="F14" s="112"/>
      <c r="G14" s="112"/>
      <c r="H14" s="112"/>
      <c r="I14" s="112"/>
      <c r="J14" s="112"/>
      <c r="K14" s="112"/>
      <c r="L14" s="112"/>
      <c r="M14" s="112"/>
      <c r="N14" s="112"/>
      <c r="O14" s="112"/>
      <c r="P14" s="112"/>
      <c r="Q14" s="112"/>
      <c r="R14" s="112"/>
      <c r="S14" s="112"/>
      <c r="T14" s="112"/>
      <c r="U14" s="112"/>
      <c r="V14" s="112"/>
      <c r="W14" s="112"/>
      <c r="X14" s="112"/>
      <c r="Y14" s="112"/>
      <c r="Z14" s="112"/>
      <c r="AA14" s="112"/>
      <c r="AB14" s="112"/>
      <c r="AC14" s="112"/>
      <c r="AD14" s="112"/>
      <c r="AE14" s="112"/>
      <c r="AF14" s="112"/>
      <c r="AG14" s="112"/>
      <c r="AH14" s="112"/>
      <c r="AI14" s="112"/>
      <c r="AJ14" s="112"/>
      <c r="AK14" s="112"/>
      <c r="AL14" s="112"/>
      <c r="AM14" s="112"/>
      <c r="AN14" s="112"/>
      <c r="AO14" s="112"/>
      <c r="AP14" s="112"/>
      <c r="AQ14" s="112"/>
      <c r="AR14" s="112"/>
      <c r="AS14" s="112"/>
      <c r="AT14" s="112"/>
      <c r="AU14" s="112"/>
      <c r="AV14" s="112"/>
      <c r="AW14" s="112"/>
      <c r="AX14" s="112"/>
      <c r="AY14" s="112"/>
      <c r="AZ14" s="112"/>
      <c r="BA14" s="112"/>
      <c r="BB14" s="112"/>
      <c r="BC14" s="112"/>
      <c r="BD14" s="112"/>
      <c r="BE14" s="112"/>
      <c r="BF14" s="112"/>
      <c r="BG14" s="112"/>
      <c r="BH14" s="112"/>
      <c r="BI14" s="112"/>
      <c r="BJ14" s="55"/>
      <c r="BK14" s="55"/>
      <c r="BL14" s="55"/>
      <c r="BM14" s="55"/>
    </row>
    <row r="15" spans="1:65" x14ac:dyDescent="0.2">
      <c r="A15" s="55"/>
      <c r="B15" s="55" t="s">
        <v>11</v>
      </c>
      <c r="C15" s="55"/>
      <c r="D15" s="216">
        <f>D11*D17+D12*D18</f>
        <v>8.8476800000000008E-2</v>
      </c>
      <c r="E15" s="88"/>
      <c r="F15" s="218"/>
      <c r="G15" s="318">
        <f>SUM(G17:G18)</f>
        <v>180.11410889351157</v>
      </c>
      <c r="H15" s="318">
        <f t="shared" ref="H15:BI15" si="10">SUM(H17:H18)</f>
        <v>182.7375843824683</v>
      </c>
      <c r="I15" s="318">
        <f>SUM(I17:I18)</f>
        <v>188.39130501490905</v>
      </c>
      <c r="J15" s="318">
        <f t="shared" si="10"/>
        <v>200.51919337149894</v>
      </c>
      <c r="K15" s="318">
        <f t="shared" si="10"/>
        <v>205.30206647899433</v>
      </c>
      <c r="L15" s="318">
        <f t="shared" si="10"/>
        <v>208.74292976794709</v>
      </c>
      <c r="M15" s="318">
        <f t="shared" si="10"/>
        <v>207.09289297400232</v>
      </c>
      <c r="N15" s="318">
        <f t="shared" si="10"/>
        <v>205.46975293583785</v>
      </c>
      <c r="O15" s="318">
        <f t="shared" si="10"/>
        <v>203.79786713476187</v>
      </c>
      <c r="P15" s="318">
        <f t="shared" si="10"/>
        <v>202.07770600107398</v>
      </c>
      <c r="Q15" s="318">
        <f t="shared" si="10"/>
        <v>200.33036453838946</v>
      </c>
      <c r="R15" s="318">
        <f t="shared" si="10"/>
        <v>198.54788781498422</v>
      </c>
      <c r="S15" s="318">
        <f t="shared" si="10"/>
        <v>196.61227380318246</v>
      </c>
      <c r="T15" s="318">
        <f t="shared" si="10"/>
        <v>194.5423750578305</v>
      </c>
      <c r="U15" s="318">
        <f t="shared" si="10"/>
        <v>192.33905627000144</v>
      </c>
      <c r="V15" s="318">
        <f t="shared" si="10"/>
        <v>190.26589812304155</v>
      </c>
      <c r="W15" s="318">
        <f t="shared" si="10"/>
        <v>187.98416938277285</v>
      </c>
      <c r="X15" s="318">
        <f t="shared" si="10"/>
        <v>185.51810896287662</v>
      </c>
      <c r="Y15" s="318">
        <f t="shared" si="10"/>
        <v>182.97075790554507</v>
      </c>
      <c r="Z15" s="318">
        <f t="shared" si="10"/>
        <v>180.34650823065653</v>
      </c>
      <c r="AA15" s="318">
        <f t="shared" si="10"/>
        <v>177.53257900224594</v>
      </c>
      <c r="AB15" s="318">
        <f t="shared" si="10"/>
        <v>174.50329107717954</v>
      </c>
      <c r="AC15" s="318">
        <f t="shared" si="10"/>
        <v>171.22212425423788</v>
      </c>
      <c r="AD15" s="318">
        <f t="shared" si="10"/>
        <v>167.68000369050219</v>
      </c>
      <c r="AE15" s="318">
        <f t="shared" si="10"/>
        <v>163.85970599942746</v>
      </c>
      <c r="AF15" s="318">
        <f t="shared" si="10"/>
        <v>159.74359342149242</v>
      </c>
      <c r="AG15" s="318">
        <f t="shared" si="10"/>
        <v>155.31926289841098</v>
      </c>
      <c r="AH15" s="318">
        <f t="shared" si="10"/>
        <v>150.57387610328703</v>
      </c>
      <c r="AI15" s="318">
        <f t="shared" si="10"/>
        <v>145.4941454290954</v>
      </c>
      <c r="AJ15" s="318">
        <f t="shared" si="10"/>
        <v>140.06631954862962</v>
      </c>
      <c r="AK15" s="318">
        <f t="shared" si="10"/>
        <v>134.28182215611332</v>
      </c>
      <c r="AL15" s="318">
        <f t="shared" si="10"/>
        <v>128.55478202790462</v>
      </c>
      <c r="AM15" s="318">
        <f t="shared" si="10"/>
        <v>122.50242689627427</v>
      </c>
      <c r="AN15" s="318">
        <f t="shared" si="10"/>
        <v>116.06710726929498</v>
      </c>
      <c r="AO15" s="318">
        <f t="shared" si="10"/>
        <v>109.23345764415656</v>
      </c>
      <c r="AP15" s="318">
        <f t="shared" si="10"/>
        <v>103.33781536717026</v>
      </c>
      <c r="AQ15" s="318">
        <f t="shared" si="10"/>
        <v>97.142549497987403</v>
      </c>
      <c r="AR15" s="318">
        <f t="shared" si="10"/>
        <v>91.908965993602408</v>
      </c>
      <c r="AS15" s="318">
        <f t="shared" si="10"/>
        <v>89.483453373151406</v>
      </c>
      <c r="AT15" s="318">
        <f t="shared" si="10"/>
        <v>88.49378071955843</v>
      </c>
      <c r="AU15" s="318">
        <f t="shared" si="10"/>
        <v>87.440919219789265</v>
      </c>
      <c r="AV15" s="318">
        <f t="shared" si="10"/>
        <v>86.302543911832203</v>
      </c>
      <c r="AW15" s="318">
        <f t="shared" si="10"/>
        <v>85.064780751829105</v>
      </c>
      <c r="AX15" s="318">
        <f t="shared" si="10"/>
        <v>83.895082447648178</v>
      </c>
      <c r="AY15" s="318">
        <f t="shared" si="10"/>
        <v>82.756715302496559</v>
      </c>
      <c r="AZ15" s="318">
        <f t="shared" si="10"/>
        <v>81.508995373557596</v>
      </c>
      <c r="BA15" s="318">
        <f t="shared" si="10"/>
        <v>80.163349959313678</v>
      </c>
      <c r="BB15" s="318">
        <f t="shared" si="10"/>
        <v>79.327288994732314</v>
      </c>
      <c r="BC15" s="318">
        <f t="shared" si="10"/>
        <v>79.035086452481579</v>
      </c>
      <c r="BD15" s="318">
        <f t="shared" si="10"/>
        <v>79.197366091277374</v>
      </c>
      <c r="BE15" s="318">
        <f t="shared" si="10"/>
        <v>79.504145326381874</v>
      </c>
      <c r="BF15" s="318">
        <f t="shared" si="10"/>
        <v>80.72523937564128</v>
      </c>
      <c r="BG15" s="318">
        <f t="shared" si="10"/>
        <v>81.985801742854079</v>
      </c>
      <c r="BH15" s="318">
        <f t="shared" si="10"/>
        <v>83.339461779748973</v>
      </c>
      <c r="BI15" s="318">
        <f t="shared" si="10"/>
        <v>84.797455336247168</v>
      </c>
      <c r="BJ15" s="55"/>
      <c r="BK15" s="55"/>
      <c r="BL15" s="55"/>
      <c r="BM15" s="55"/>
    </row>
    <row r="16" spans="1:65" x14ac:dyDescent="0.2">
      <c r="A16" s="55"/>
      <c r="B16" s="55" t="s">
        <v>19</v>
      </c>
      <c r="C16" s="55"/>
      <c r="D16" s="55"/>
      <c r="E16" s="55"/>
      <c r="F16" s="112"/>
      <c r="G16" s="112"/>
      <c r="H16" s="112"/>
      <c r="I16" s="112"/>
      <c r="J16" s="112"/>
      <c r="K16" s="112"/>
      <c r="L16" s="112"/>
      <c r="M16" s="112"/>
      <c r="N16" s="112"/>
      <c r="O16" s="112"/>
      <c r="P16" s="112"/>
      <c r="Q16" s="112"/>
      <c r="R16" s="112"/>
      <c r="S16" s="112"/>
      <c r="T16" s="112"/>
      <c r="U16" s="112"/>
      <c r="V16" s="112"/>
      <c r="W16" s="112"/>
      <c r="X16" s="112"/>
      <c r="Y16" s="112"/>
      <c r="Z16" s="112"/>
      <c r="AA16" s="112"/>
      <c r="AB16" s="112"/>
      <c r="AC16" s="112"/>
      <c r="AD16" s="112"/>
      <c r="AE16" s="112"/>
      <c r="AF16" s="112"/>
      <c r="AG16" s="112"/>
      <c r="AH16" s="112"/>
      <c r="AI16" s="112"/>
      <c r="AJ16" s="112"/>
      <c r="AK16" s="112"/>
      <c r="AL16" s="112"/>
      <c r="AM16" s="112"/>
      <c r="AN16" s="112"/>
      <c r="AO16" s="112"/>
      <c r="AP16" s="112"/>
      <c r="AQ16" s="112"/>
      <c r="AR16" s="112"/>
      <c r="AS16" s="112"/>
      <c r="AT16" s="112"/>
      <c r="AU16" s="112"/>
      <c r="AV16" s="112"/>
      <c r="AW16" s="112"/>
      <c r="AX16" s="112"/>
      <c r="AY16" s="112"/>
      <c r="AZ16" s="112"/>
      <c r="BA16" s="112"/>
      <c r="BB16" s="112"/>
      <c r="BC16" s="112"/>
      <c r="BD16" s="112"/>
      <c r="BE16" s="112"/>
      <c r="BF16" s="112"/>
      <c r="BG16" s="112"/>
      <c r="BH16" s="112"/>
      <c r="BI16" s="112"/>
      <c r="BJ16" s="55"/>
      <c r="BK16" s="55"/>
      <c r="BL16" s="55"/>
      <c r="BM16" s="55"/>
    </row>
    <row r="17" spans="1:65" x14ac:dyDescent="0.2">
      <c r="A17" s="55"/>
      <c r="B17" s="55" t="s">
        <v>20</v>
      </c>
      <c r="C17" s="55"/>
      <c r="D17" s="216">
        <f>WACC!$F$25</f>
        <v>0.101492</v>
      </c>
      <c r="E17" s="403"/>
      <c r="F17" s="218"/>
      <c r="G17" s="227">
        <f>$D17*G11</f>
        <v>82.643771654581883</v>
      </c>
      <c r="H17" s="227">
        <f t="shared" ref="H17:P18" si="11">$D17*H11</f>
        <v>83.847530263958333</v>
      </c>
      <c r="I17" s="227">
        <f>$D17*I11</f>
        <v>86.441690154133738</v>
      </c>
      <c r="J17" s="227">
        <f t="shared" si="11"/>
        <v>92.006464852527088</v>
      </c>
      <c r="K17" s="227">
        <f t="shared" si="11"/>
        <v>94.201044030010536</v>
      </c>
      <c r="L17" s="219">
        <f t="shared" si="11"/>
        <v>95.779853828386592</v>
      </c>
      <c r="M17" s="219">
        <f t="shared" si="11"/>
        <v>95.022748986027722</v>
      </c>
      <c r="N17" s="219">
        <f t="shared" si="11"/>
        <v>94.277985483037611</v>
      </c>
      <c r="O17" s="219">
        <f t="shared" si="11"/>
        <v>93.510855416295584</v>
      </c>
      <c r="P17" s="219">
        <f t="shared" si="11"/>
        <v>92.721574638599037</v>
      </c>
      <c r="Q17" s="219">
        <f>$D17*Q11</f>
        <v>91.919822406462359</v>
      </c>
      <c r="R17" s="219">
        <f>$D17*R11</f>
        <v>91.101948669564791</v>
      </c>
      <c r="S17" s="219">
        <f t="shared" ref="S17:AQ17" si="12">$D17*S11</f>
        <v>90.213809237371123</v>
      </c>
      <c r="T17" s="219">
        <f t="shared" si="12"/>
        <v>89.264054438539077</v>
      </c>
      <c r="U17" s="219">
        <f t="shared" si="12"/>
        <v>88.253081028947634</v>
      </c>
      <c r="V17" s="219">
        <f t="shared" si="12"/>
        <v>87.301830682410454</v>
      </c>
      <c r="W17" s="219">
        <f t="shared" si="12"/>
        <v>86.254879557110471</v>
      </c>
      <c r="X17" s="219">
        <f t="shared" si="12"/>
        <v>85.123349464990923</v>
      </c>
      <c r="Y17" s="219">
        <f t="shared" si="12"/>
        <v>83.954519880237896</v>
      </c>
      <c r="Z17" s="219">
        <f t="shared" si="12"/>
        <v>82.750406042468953</v>
      </c>
      <c r="AA17" s="219">
        <f t="shared" si="12"/>
        <v>81.459259413070754</v>
      </c>
      <c r="AB17" s="219">
        <f t="shared" si="12"/>
        <v>80.069297343507472</v>
      </c>
      <c r="AC17" s="219">
        <f t="shared" si="12"/>
        <v>78.563762861274867</v>
      </c>
      <c r="AD17" s="219">
        <f t="shared" si="12"/>
        <v>76.938492054669467</v>
      </c>
      <c r="AE17" s="219">
        <f t="shared" si="12"/>
        <v>75.185582124551928</v>
      </c>
      <c r="AF17" s="219">
        <f t="shared" si="12"/>
        <v>73.296940140394355</v>
      </c>
      <c r="AG17" s="219">
        <f t="shared" si="12"/>
        <v>71.26687506820106</v>
      </c>
      <c r="AH17" s="219">
        <f t="shared" si="12"/>
        <v>69.089496154810348</v>
      </c>
      <c r="AI17" s="219">
        <f t="shared" si="12"/>
        <v>66.758706498832467</v>
      </c>
      <c r="AJ17" s="219">
        <f t="shared" si="12"/>
        <v>64.268196424958944</v>
      </c>
      <c r="AK17" s="219">
        <f t="shared" si="12"/>
        <v>61.61403077086085</v>
      </c>
      <c r="AL17" s="219">
        <f t="shared" si="12"/>
        <v>58.986228876162322</v>
      </c>
      <c r="AM17" s="219">
        <f t="shared" si="12"/>
        <v>56.209159058902074</v>
      </c>
      <c r="AN17" s="219">
        <f t="shared" si="12"/>
        <v>53.256369357731231</v>
      </c>
      <c r="AO17" s="219">
        <f t="shared" si="12"/>
        <v>50.120809447090025</v>
      </c>
      <c r="AP17" s="219">
        <f t="shared" si="12"/>
        <v>47.415645942189791</v>
      </c>
      <c r="AQ17" s="219">
        <f t="shared" si="12"/>
        <v>44.573002792369238</v>
      </c>
      <c r="AR17" s="219">
        <f t="shared" ref="AR17:BI17" si="13">$D17*AR11</f>
        <v>42.171619121047307</v>
      </c>
      <c r="AS17" s="219">
        <f t="shared" si="13"/>
        <v>41.058694029385705</v>
      </c>
      <c r="AT17" s="219">
        <f t="shared" si="13"/>
        <v>40.604591453530979</v>
      </c>
      <c r="AU17" s="219">
        <f t="shared" si="13"/>
        <v>40.121495232444445</v>
      </c>
      <c r="AV17" s="219">
        <f t="shared" si="13"/>
        <v>39.599161754040267</v>
      </c>
      <c r="AW17" s="219">
        <f t="shared" si="13"/>
        <v>39.031225035555714</v>
      </c>
      <c r="AX17" s="219">
        <f t="shared" si="13"/>
        <v>38.494519276360393</v>
      </c>
      <c r="AY17" s="219">
        <f t="shared" si="13"/>
        <v>37.972189543387557</v>
      </c>
      <c r="AZ17" s="219">
        <f t="shared" si="13"/>
        <v>37.39968424921836</v>
      </c>
      <c r="BA17" s="219">
        <f t="shared" si="13"/>
        <v>36.782246709061191</v>
      </c>
      <c r="BB17" s="219">
        <f t="shared" si="13"/>
        <v>36.398627503044288</v>
      </c>
      <c r="BC17" s="219">
        <f t="shared" si="13"/>
        <v>36.264552941495445</v>
      </c>
      <c r="BD17" s="219">
        <f t="shared" si="13"/>
        <v>36.339013523707564</v>
      </c>
      <c r="BE17" s="219">
        <f t="shared" si="13"/>
        <v>36.479776472318839</v>
      </c>
      <c r="BF17" s="219">
        <f t="shared" si="13"/>
        <v>37.040064716231079</v>
      </c>
      <c r="BG17" s="219">
        <f t="shared" si="13"/>
        <v>37.618462650031397</v>
      </c>
      <c r="BH17" s="219">
        <f t="shared" si="13"/>
        <v>38.239577629165076</v>
      </c>
      <c r="BI17" s="219">
        <f t="shared" si="13"/>
        <v>38.908565124355299</v>
      </c>
      <c r="BJ17" s="55"/>
      <c r="BK17" s="55"/>
      <c r="BL17" s="55"/>
      <c r="BM17" s="55"/>
    </row>
    <row r="18" spans="1:65" x14ac:dyDescent="0.2">
      <c r="A18" s="55"/>
      <c r="B18" s="55" t="s">
        <v>21</v>
      </c>
      <c r="C18" s="55"/>
      <c r="D18" s="217">
        <f>WACC!$F$11</f>
        <v>7.980000000000001E-2</v>
      </c>
      <c r="E18" s="403"/>
      <c r="F18" s="220"/>
      <c r="G18" s="228">
        <f>$D18*G12</f>
        <v>97.470337238929687</v>
      </c>
      <c r="H18" s="228">
        <f t="shared" si="11"/>
        <v>98.890054118509966</v>
      </c>
      <c r="I18" s="228">
        <f>$D18*I12</f>
        <v>101.9496148607753</v>
      </c>
      <c r="J18" s="228">
        <f t="shared" si="11"/>
        <v>108.51272851897187</v>
      </c>
      <c r="K18" s="228">
        <f t="shared" si="11"/>
        <v>111.1010224489838</v>
      </c>
      <c r="L18" s="221">
        <f t="shared" si="11"/>
        <v>112.96307593956051</v>
      </c>
      <c r="M18" s="221">
        <f t="shared" si="11"/>
        <v>112.0701439879746</v>
      </c>
      <c r="N18" s="221">
        <f t="shared" si="11"/>
        <v>111.19176745280024</v>
      </c>
      <c r="O18" s="221">
        <f t="shared" si="11"/>
        <v>110.2870117184663</v>
      </c>
      <c r="P18" s="221">
        <f t="shared" si="11"/>
        <v>109.35613136247493</v>
      </c>
      <c r="Q18" s="221">
        <f>$D18*Q12</f>
        <v>108.4105421319271</v>
      </c>
      <c r="R18" s="221">
        <f>$D18*R12</f>
        <v>107.44593914541942</v>
      </c>
      <c r="S18" s="221">
        <f t="shared" ref="S18:AQ18" si="14">$D18*S12</f>
        <v>106.39846456581134</v>
      </c>
      <c r="T18" s="221">
        <f t="shared" si="14"/>
        <v>105.27832061929143</v>
      </c>
      <c r="U18" s="221">
        <f t="shared" si="14"/>
        <v>104.0859752410538</v>
      </c>
      <c r="V18" s="221">
        <f t="shared" si="14"/>
        <v>102.9640674406311</v>
      </c>
      <c r="W18" s="221">
        <f t="shared" si="14"/>
        <v>101.72928982566236</v>
      </c>
      <c r="X18" s="221">
        <f t="shared" si="14"/>
        <v>100.39475949788569</v>
      </c>
      <c r="Y18" s="221">
        <f t="shared" si="14"/>
        <v>99.016238025307175</v>
      </c>
      <c r="Z18" s="221">
        <f t="shared" si="14"/>
        <v>97.596102188187587</v>
      </c>
      <c r="AA18" s="221">
        <f t="shared" si="14"/>
        <v>96.073319589175185</v>
      </c>
      <c r="AB18" s="221">
        <f t="shared" si="14"/>
        <v>94.433993733672068</v>
      </c>
      <c r="AC18" s="221">
        <f t="shared" si="14"/>
        <v>92.658361392963016</v>
      </c>
      <c r="AD18" s="221">
        <f t="shared" si="14"/>
        <v>90.741511635832723</v>
      </c>
      <c r="AE18" s="221">
        <f t="shared" si="14"/>
        <v>88.674123874875534</v>
      </c>
      <c r="AF18" s="221">
        <f t="shared" si="14"/>
        <v>86.446653281098065</v>
      </c>
      <c r="AG18" s="221">
        <f t="shared" si="14"/>
        <v>84.052387830209923</v>
      </c>
      <c r="AH18" s="221">
        <f t="shared" si="14"/>
        <v>81.4843799484767</v>
      </c>
      <c r="AI18" s="221">
        <f t="shared" si="14"/>
        <v>78.735438930262944</v>
      </c>
      <c r="AJ18" s="221">
        <f t="shared" si="14"/>
        <v>75.798123123670692</v>
      </c>
      <c r="AK18" s="221">
        <f t="shared" si="14"/>
        <v>72.667791385252471</v>
      </c>
      <c r="AL18" s="221">
        <f t="shared" si="14"/>
        <v>69.568553151742307</v>
      </c>
      <c r="AM18" s="221">
        <f t="shared" si="14"/>
        <v>66.293267837372198</v>
      </c>
      <c r="AN18" s="221">
        <f t="shared" si="14"/>
        <v>62.810737911563756</v>
      </c>
      <c r="AO18" s="221">
        <f t="shared" si="14"/>
        <v>59.112648197066534</v>
      </c>
      <c r="AP18" s="221">
        <f t="shared" si="14"/>
        <v>55.922169424980474</v>
      </c>
      <c r="AQ18" s="221">
        <f t="shared" si="14"/>
        <v>52.569546705618158</v>
      </c>
      <c r="AR18" s="221">
        <f t="shared" ref="AR18:BI18" si="15">$D18*AR12</f>
        <v>49.737346872555108</v>
      </c>
      <c r="AS18" s="221">
        <f t="shared" si="15"/>
        <v>48.424759343765707</v>
      </c>
      <c r="AT18" s="221">
        <f t="shared" si="15"/>
        <v>47.889189266027458</v>
      </c>
      <c r="AU18" s="221">
        <f t="shared" si="15"/>
        <v>47.319423987344813</v>
      </c>
      <c r="AV18" s="221">
        <f t="shared" si="15"/>
        <v>46.703382157791943</v>
      </c>
      <c r="AW18" s="221">
        <f t="shared" si="15"/>
        <v>46.033555716273391</v>
      </c>
      <c r="AX18" s="221">
        <f t="shared" si="15"/>
        <v>45.400563171287779</v>
      </c>
      <c r="AY18" s="221">
        <f t="shared" si="15"/>
        <v>44.784525759109002</v>
      </c>
      <c r="AZ18" s="221">
        <f t="shared" si="15"/>
        <v>44.109311124339236</v>
      </c>
      <c r="BA18" s="221">
        <f t="shared" si="15"/>
        <v>43.38110325025248</v>
      </c>
      <c r="BB18" s="221">
        <f t="shared" si="15"/>
        <v>42.928661491688025</v>
      </c>
      <c r="BC18" s="221">
        <f t="shared" si="15"/>
        <v>42.770533510986134</v>
      </c>
      <c r="BD18" s="221">
        <f t="shared" si="15"/>
        <v>42.85835256756981</v>
      </c>
      <c r="BE18" s="221">
        <f t="shared" si="15"/>
        <v>43.024368854063034</v>
      </c>
      <c r="BF18" s="221">
        <f t="shared" si="15"/>
        <v>43.685174659410201</v>
      </c>
      <c r="BG18" s="221">
        <f t="shared" si="15"/>
        <v>44.367339092822675</v>
      </c>
      <c r="BH18" s="221">
        <f t="shared" si="15"/>
        <v>45.09988415058389</v>
      </c>
      <c r="BI18" s="221">
        <f t="shared" si="15"/>
        <v>45.888890211891862</v>
      </c>
      <c r="BJ18" s="55"/>
      <c r="BK18" s="55"/>
      <c r="BL18" s="55"/>
      <c r="BM18" s="55"/>
    </row>
    <row r="19" spans="1:65" x14ac:dyDescent="0.2">
      <c r="A19" s="55"/>
      <c r="B19" s="55"/>
      <c r="C19" s="55"/>
      <c r="D19" s="55"/>
      <c r="E19" s="55"/>
      <c r="F19" s="112"/>
      <c r="G19" s="114"/>
      <c r="H19" s="114"/>
      <c r="I19" s="114"/>
      <c r="J19" s="114"/>
      <c r="K19" s="114"/>
      <c r="L19" s="114"/>
      <c r="M19" s="114"/>
      <c r="N19" s="114"/>
      <c r="O19" s="114"/>
      <c r="P19" s="114"/>
      <c r="Q19" s="114"/>
      <c r="R19" s="114"/>
      <c r="S19" s="114"/>
      <c r="T19" s="114"/>
      <c r="U19" s="114"/>
      <c r="V19" s="114"/>
      <c r="W19" s="114"/>
      <c r="X19" s="114"/>
      <c r="Y19" s="114"/>
      <c r="Z19" s="114"/>
      <c r="AA19" s="114"/>
      <c r="AB19" s="114"/>
      <c r="AC19" s="114"/>
      <c r="AD19" s="114"/>
      <c r="AE19" s="114"/>
      <c r="AF19" s="114"/>
      <c r="AG19" s="114"/>
      <c r="AH19" s="114"/>
      <c r="AI19" s="114"/>
      <c r="AJ19" s="114"/>
      <c r="AK19" s="114"/>
      <c r="AL19" s="114"/>
      <c r="AM19" s="114"/>
      <c r="AN19" s="114"/>
      <c r="AO19" s="114"/>
      <c r="AP19" s="114"/>
      <c r="AQ19" s="114"/>
      <c r="AR19" s="114"/>
      <c r="AS19" s="114"/>
      <c r="AT19" s="114"/>
      <c r="AU19" s="114"/>
      <c r="AV19" s="114"/>
      <c r="AW19" s="114"/>
      <c r="AX19" s="114"/>
      <c r="AY19" s="114"/>
      <c r="AZ19" s="114"/>
      <c r="BA19" s="114"/>
      <c r="BB19" s="114"/>
      <c r="BC19" s="114"/>
      <c r="BD19" s="114"/>
      <c r="BE19" s="114"/>
      <c r="BF19" s="114"/>
      <c r="BG19" s="114"/>
      <c r="BH19" s="114"/>
      <c r="BI19" s="114"/>
      <c r="BJ19" s="55"/>
      <c r="BK19" s="55"/>
      <c r="BL19" s="55"/>
      <c r="BM19" s="55"/>
    </row>
    <row r="20" spans="1:65" x14ac:dyDescent="0.2">
      <c r="A20" s="55"/>
      <c r="B20" s="55" t="s">
        <v>139</v>
      </c>
      <c r="C20" s="55"/>
      <c r="D20" s="55"/>
      <c r="E20" s="55"/>
      <c r="F20" s="222"/>
      <c r="G20" s="223">
        <f>Assets!G$473</f>
        <v>12.156755834716733</v>
      </c>
      <c r="H20" s="223">
        <f>Assets!H$473</f>
        <v>16.10856789096843</v>
      </c>
      <c r="I20" s="223">
        <f>Assets!I$473</f>
        <v>20.873936979673999</v>
      </c>
      <c r="J20" s="223">
        <f>Assets!J$473</f>
        <v>18.63678214270697</v>
      </c>
      <c r="K20" s="223">
        <f>Assets!K$473</f>
        <v>18.647751475089834</v>
      </c>
      <c r="L20" s="223">
        <f>Assets!L$473</f>
        <v>18.649372422429074</v>
      </c>
      <c r="M20" s="223">
        <f>Assets!M$473</f>
        <v>18.345374585930188</v>
      </c>
      <c r="N20" s="223">
        <f>Assets!N$473</f>
        <v>18.896318595111339</v>
      </c>
      <c r="O20" s="223">
        <f>Assets!O$473</f>
        <v>19.441945613854301</v>
      </c>
      <c r="P20" s="223">
        <f>Assets!P$473</f>
        <v>19.749148507682214</v>
      </c>
      <c r="Q20" s="223">
        <f>Assets!Q$473</f>
        <v>20.146261205256572</v>
      </c>
      <c r="R20" s="223">
        <f>Assets!R$473</f>
        <v>21.877079774604255</v>
      </c>
      <c r="S20" s="223">
        <f>Assets!S$473</f>
        <v>23.394819267332956</v>
      </c>
      <c r="T20" s="223">
        <f>Assets!T$473</f>
        <v>24.90278567747778</v>
      </c>
      <c r="U20" s="223">
        <f>Assets!U$473</f>
        <v>23.431658321275833</v>
      </c>
      <c r="V20" s="223">
        <f>Assets!V$473</f>
        <v>25.789006160583298</v>
      </c>
      <c r="W20" s="223">
        <f>Assets!W$473</f>
        <v>27.872396152394451</v>
      </c>
      <c r="X20" s="223">
        <f>Assets!X$473</f>
        <v>28.791175283594193</v>
      </c>
      <c r="Y20" s="223">
        <f>Assets!Y$473</f>
        <v>29.660314058470902</v>
      </c>
      <c r="Z20" s="223">
        <f>Assets!Z$473</f>
        <v>31.80414784904724</v>
      </c>
      <c r="AA20" s="223">
        <f>Assets!AA$473</f>
        <v>34.238217533482079</v>
      </c>
      <c r="AB20" s="223">
        <f>Assets!AB$473</f>
        <v>37.085053064098574</v>
      </c>
      <c r="AC20" s="223">
        <f>Assets!AC$473</f>
        <v>40.034456080415374</v>
      </c>
      <c r="AD20" s="223">
        <f>Assets!AD$473</f>
        <v>43.178524664937335</v>
      </c>
      <c r="AE20" s="223">
        <f>Assets!AE$473</f>
        <v>46.521942225928456</v>
      </c>
      <c r="AF20" s="223">
        <f>Assets!AF$473</f>
        <v>50.005544087053558</v>
      </c>
      <c r="AG20" s="223">
        <f>Assets!AG$473</f>
        <v>53.634249827343709</v>
      </c>
      <c r="AH20" s="223">
        <f>Assets!AH$473</f>
        <v>57.413137389593956</v>
      </c>
      <c r="AI20" s="223">
        <f>Assets!AI$473</f>
        <v>61.347447923814613</v>
      </c>
      <c r="AJ20" s="223">
        <f>Assets!AJ$473</f>
        <v>65.378691278575829</v>
      </c>
      <c r="AK20" s="223">
        <f>Assets!AK$473</f>
        <v>64.729286414163653</v>
      </c>
      <c r="AL20" s="223">
        <f>Assets!AL$473</f>
        <v>68.406126031121431</v>
      </c>
      <c r="AM20" s="223">
        <f>Assets!AM$473</f>
        <v>72.734543145539647</v>
      </c>
      <c r="AN20" s="223">
        <f>Assets!AN$473</f>
        <v>77.236627286909282</v>
      </c>
      <c r="AO20" s="223">
        <f>Assets!AO$473</f>
        <v>66.634894989265959</v>
      </c>
      <c r="AP20" s="223">
        <f>Assets!AP$473</f>
        <v>70.02136005351511</v>
      </c>
      <c r="AQ20" s="223">
        <f>Assets!AQ$473</f>
        <v>59.152043297056288</v>
      </c>
      <c r="AR20" s="223">
        <f>Assets!AR$473</f>
        <v>27.414108788416762</v>
      </c>
      <c r="AS20" s="223">
        <f>Assets!AS$473</f>
        <v>11.185674138225817</v>
      </c>
      <c r="AT20" s="223">
        <f>Assets!AT$473</f>
        <v>11.899859621608798</v>
      </c>
      <c r="AU20" s="223">
        <f>Assets!AU$473</f>
        <v>12.866370709124165</v>
      </c>
      <c r="AV20" s="223">
        <f>Assets!AV$473</f>
        <v>13.989691761039264</v>
      </c>
      <c r="AW20" s="223">
        <f>Assets!AW$473</f>
        <v>13.220395676391032</v>
      </c>
      <c r="AX20" s="223">
        <f>Assets!AX$473</f>
        <v>12.866278449849048</v>
      </c>
      <c r="AY20" s="223">
        <f>Assets!AY$473</f>
        <v>14.102227125517253</v>
      </c>
      <c r="AZ20" s="223">
        <f>Assets!AZ$473</f>
        <v>15.209019926623938</v>
      </c>
      <c r="BA20" s="223">
        <f>Assets!BA$473</f>
        <v>9.4494937043536353</v>
      </c>
      <c r="BB20" s="223">
        <f>Assets!BB$473</f>
        <v>3.3025894048014308</v>
      </c>
      <c r="BC20" s="223">
        <f>Assets!BC$473</f>
        <v>-1.8341490514553165</v>
      </c>
      <c r="BD20" s="223">
        <f>Assets!BD$473</f>
        <v>-3.4673409877448442</v>
      </c>
      <c r="BE20" s="223">
        <f>Assets!BE$473</f>
        <v>-13.801290838495712</v>
      </c>
      <c r="BF20" s="223">
        <f>Assets!BF$473</f>
        <v>-14.247377473109287</v>
      </c>
      <c r="BG20" s="223">
        <f>Assets!BG$473</f>
        <v>-15.2996043809779</v>
      </c>
      <c r="BH20" s="223">
        <f>Assets!BH$473</f>
        <v>-16.47882333558853</v>
      </c>
      <c r="BI20" s="223">
        <f>Assets!BI$473</f>
        <v>-17.167971000344561</v>
      </c>
      <c r="BJ20" s="55"/>
      <c r="BK20" s="55"/>
      <c r="BL20" s="55"/>
      <c r="BM20" s="55"/>
    </row>
    <row r="21" spans="1:65" x14ac:dyDescent="0.2">
      <c r="A21" s="55"/>
      <c r="B21" s="55"/>
      <c r="C21" s="55"/>
      <c r="D21" s="55"/>
      <c r="E21" s="55"/>
      <c r="F21" s="112"/>
      <c r="G21" s="112"/>
      <c r="H21" s="112"/>
      <c r="I21" s="112"/>
      <c r="J21" s="112"/>
      <c r="K21" s="112"/>
      <c r="L21" s="112"/>
      <c r="M21" s="112"/>
      <c r="N21" s="112"/>
      <c r="O21" s="112"/>
      <c r="P21" s="112"/>
      <c r="Q21" s="112"/>
      <c r="R21" s="112"/>
      <c r="S21" s="112"/>
      <c r="T21" s="112"/>
      <c r="U21" s="112"/>
      <c r="V21" s="112"/>
      <c r="W21" s="112"/>
      <c r="X21" s="112"/>
      <c r="Y21" s="112"/>
      <c r="Z21" s="112"/>
      <c r="AA21" s="112"/>
      <c r="AB21" s="112"/>
      <c r="AC21" s="112"/>
      <c r="AD21" s="112"/>
      <c r="AE21" s="112"/>
      <c r="AF21" s="112"/>
      <c r="AG21" s="112"/>
      <c r="AH21" s="112"/>
      <c r="AI21" s="112"/>
      <c r="AJ21" s="112"/>
      <c r="AK21" s="112"/>
      <c r="AL21" s="112"/>
      <c r="AM21" s="112"/>
      <c r="AN21" s="112"/>
      <c r="AO21" s="112"/>
      <c r="AP21" s="112"/>
      <c r="AQ21" s="112"/>
      <c r="AR21" s="112"/>
      <c r="AS21" s="112"/>
      <c r="AT21" s="112"/>
      <c r="AU21" s="112"/>
      <c r="AV21" s="112"/>
      <c r="AW21" s="112"/>
      <c r="AX21" s="112"/>
      <c r="AY21" s="112"/>
      <c r="AZ21" s="112"/>
      <c r="BA21" s="112"/>
      <c r="BB21" s="112"/>
      <c r="BC21" s="112"/>
      <c r="BD21" s="112"/>
      <c r="BE21" s="112"/>
      <c r="BF21" s="112"/>
      <c r="BG21" s="112"/>
      <c r="BH21" s="112"/>
      <c r="BI21" s="112"/>
      <c r="BJ21" s="55"/>
      <c r="BK21" s="55"/>
      <c r="BL21" s="55"/>
      <c r="BM21" s="55"/>
    </row>
    <row r="22" spans="1:65" x14ac:dyDescent="0.2">
      <c r="A22" s="55"/>
      <c r="B22" s="55" t="s">
        <v>265</v>
      </c>
      <c r="C22" s="55"/>
      <c r="D22" s="85"/>
      <c r="E22" s="55"/>
      <c r="F22" s="224"/>
      <c r="G22" s="295">
        <f>Input!G182*G$8</f>
        <v>47.29723133159699</v>
      </c>
      <c r="H22" s="295">
        <f>Input!H182*H$8</f>
        <v>51.077369756318973</v>
      </c>
      <c r="I22" s="295">
        <f>Input!I182*I$8</f>
        <v>49.443230607262429</v>
      </c>
      <c r="J22" s="295">
        <f>Input!J182*J$8</f>
        <v>53.178280606417289</v>
      </c>
      <c r="K22" s="295">
        <f>Input!K182*K$8</f>
        <v>44.009749689497447</v>
      </c>
      <c r="L22" s="225">
        <f>Input!L182*L$8</f>
        <v>0</v>
      </c>
      <c r="M22" s="225">
        <f>Input!M182*M$8</f>
        <v>0</v>
      </c>
      <c r="N22" s="225">
        <f>Input!N182*N$8</f>
        <v>0</v>
      </c>
      <c r="O22" s="225">
        <f>Input!O182*O$8</f>
        <v>0</v>
      </c>
      <c r="P22" s="225">
        <f>Input!P182*P$8</f>
        <v>0</v>
      </c>
      <c r="Q22" s="225">
        <f>Input!Q182*Q$8</f>
        <v>0</v>
      </c>
      <c r="R22" s="225">
        <f>Input!R182*R$8</f>
        <v>0</v>
      </c>
      <c r="S22" s="225">
        <f>Input!S182*S$8</f>
        <v>0</v>
      </c>
      <c r="T22" s="225">
        <f>Input!T182*T$8</f>
        <v>0</v>
      </c>
      <c r="U22" s="225">
        <f>Input!U182*U$8</f>
        <v>0</v>
      </c>
      <c r="V22" s="225">
        <f>Input!V182*V$8</f>
        <v>0</v>
      </c>
      <c r="W22" s="225">
        <f>Input!W182*W$8</f>
        <v>0</v>
      </c>
      <c r="X22" s="225">
        <f>Input!X182*X$8</f>
        <v>0</v>
      </c>
      <c r="Y22" s="225">
        <f>Input!Y182*Y$8</f>
        <v>0</v>
      </c>
      <c r="Z22" s="225">
        <f>Input!Z182*Z$8</f>
        <v>0</v>
      </c>
      <c r="AA22" s="225">
        <f>Input!AA182*AA$8</f>
        <v>0</v>
      </c>
      <c r="AB22" s="225">
        <f>Input!AB182*AB$8</f>
        <v>0</v>
      </c>
      <c r="AC22" s="225">
        <f>Input!AC182*AC$8</f>
        <v>0</v>
      </c>
      <c r="AD22" s="225">
        <f>Input!AD182*AD$8</f>
        <v>0</v>
      </c>
      <c r="AE22" s="225">
        <f>Input!AE182*AE$8</f>
        <v>0</v>
      </c>
      <c r="AF22" s="225">
        <f>Input!AF182*AF$8</f>
        <v>0</v>
      </c>
      <c r="AG22" s="225">
        <f>Input!AG182*AG$8</f>
        <v>0</v>
      </c>
      <c r="AH22" s="225">
        <f>Input!AH182*AH$8</f>
        <v>0</v>
      </c>
      <c r="AI22" s="225">
        <f>Input!AI182*AI$8</f>
        <v>0</v>
      </c>
      <c r="AJ22" s="225">
        <f>Input!AJ182*AJ$8</f>
        <v>0</v>
      </c>
      <c r="AK22" s="225">
        <f>Input!AK182*AK$8</f>
        <v>0</v>
      </c>
      <c r="AL22" s="225">
        <f>Input!AL182*AL$8</f>
        <v>0</v>
      </c>
      <c r="AM22" s="225">
        <f>Input!AM182*AM$8</f>
        <v>0</v>
      </c>
      <c r="AN22" s="225">
        <f>Input!AN182*AN$8</f>
        <v>0</v>
      </c>
      <c r="AO22" s="225">
        <f>Input!AO182*AO$8</f>
        <v>0</v>
      </c>
      <c r="AP22" s="225">
        <f>Input!AP182*AP$8</f>
        <v>0</v>
      </c>
      <c r="AQ22" s="225">
        <f>Input!AQ182*AQ$8</f>
        <v>0</v>
      </c>
      <c r="AR22" s="225">
        <f>Input!AR182*AR$8</f>
        <v>0</v>
      </c>
      <c r="AS22" s="225">
        <f>Input!AS182*AS$8</f>
        <v>0</v>
      </c>
      <c r="AT22" s="225">
        <f>Input!AT182*AT$8</f>
        <v>0</v>
      </c>
      <c r="AU22" s="225">
        <f>Input!AU182*AU$8</f>
        <v>0</v>
      </c>
      <c r="AV22" s="225">
        <f>Input!AV182*AV$8</f>
        <v>0</v>
      </c>
      <c r="AW22" s="225">
        <f>Input!AW182*AW$8</f>
        <v>0</v>
      </c>
      <c r="AX22" s="225">
        <f>Input!AX182*AX$8</f>
        <v>0</v>
      </c>
      <c r="AY22" s="225">
        <f>Input!AY182*AY$8</f>
        <v>0</v>
      </c>
      <c r="AZ22" s="225">
        <f>Input!AZ182*AZ$8</f>
        <v>0</v>
      </c>
      <c r="BA22" s="225">
        <f>Input!BA182*BA$8</f>
        <v>0</v>
      </c>
      <c r="BB22" s="225">
        <f>Input!BB182*BB$8</f>
        <v>0</v>
      </c>
      <c r="BC22" s="225">
        <f>Input!BC182*BC$8</f>
        <v>0</v>
      </c>
      <c r="BD22" s="225">
        <f>Input!BD182*BD$8</f>
        <v>0</v>
      </c>
      <c r="BE22" s="225">
        <f>Input!BE182*BE$8</f>
        <v>0</v>
      </c>
      <c r="BF22" s="225">
        <f>Input!BF182*BF$8</f>
        <v>0</v>
      </c>
      <c r="BG22" s="225">
        <f>Input!BG182*BG$8</f>
        <v>0</v>
      </c>
      <c r="BH22" s="225">
        <f>Input!BH182*BH$8</f>
        <v>0</v>
      </c>
      <c r="BI22" s="225">
        <f>Input!BI182*BI$8</f>
        <v>0</v>
      </c>
      <c r="BJ22" s="55"/>
      <c r="BK22" s="55"/>
      <c r="BL22" s="55"/>
      <c r="BM22" s="55"/>
    </row>
    <row r="23" spans="1:65" x14ac:dyDescent="0.2">
      <c r="A23" s="55"/>
      <c r="B23" s="55"/>
      <c r="C23" s="55"/>
      <c r="D23" s="55"/>
      <c r="E23" s="55"/>
      <c r="F23" s="112"/>
      <c r="G23" s="293"/>
      <c r="H23" s="293"/>
      <c r="I23" s="293"/>
      <c r="J23" s="293"/>
      <c r="K23" s="293"/>
      <c r="L23" s="112"/>
      <c r="M23" s="112"/>
      <c r="N23" s="112"/>
      <c r="O23" s="112"/>
      <c r="P23" s="112"/>
      <c r="Q23" s="112"/>
      <c r="R23" s="112"/>
      <c r="S23" s="112"/>
      <c r="T23" s="112"/>
      <c r="U23" s="112"/>
      <c r="V23" s="112"/>
      <c r="W23" s="112"/>
      <c r="X23" s="112"/>
      <c r="Y23" s="112"/>
      <c r="Z23" s="112"/>
      <c r="AA23" s="112"/>
      <c r="AB23" s="112"/>
      <c r="AC23" s="112"/>
      <c r="AD23" s="112"/>
      <c r="AE23" s="112"/>
      <c r="AF23" s="112"/>
      <c r="AG23" s="112"/>
      <c r="AH23" s="112"/>
      <c r="AI23" s="112"/>
      <c r="AJ23" s="112"/>
      <c r="AK23" s="112"/>
      <c r="AL23" s="112"/>
      <c r="AM23" s="112"/>
      <c r="AN23" s="112"/>
      <c r="AO23" s="112"/>
      <c r="AP23" s="112"/>
      <c r="AQ23" s="112"/>
      <c r="AR23" s="112"/>
      <c r="AS23" s="112"/>
      <c r="AT23" s="112"/>
      <c r="AU23" s="112"/>
      <c r="AV23" s="112"/>
      <c r="AW23" s="112"/>
      <c r="AX23" s="112"/>
      <c r="AY23" s="112"/>
      <c r="AZ23" s="112"/>
      <c r="BA23" s="112"/>
      <c r="BB23" s="112"/>
      <c r="BC23" s="112"/>
      <c r="BD23" s="112"/>
      <c r="BE23" s="112"/>
      <c r="BF23" s="112"/>
      <c r="BG23" s="112"/>
      <c r="BH23" s="112"/>
      <c r="BI23" s="112"/>
      <c r="BJ23" s="55"/>
      <c r="BK23" s="55"/>
      <c r="BL23" s="55"/>
      <c r="BM23" s="55"/>
    </row>
    <row r="24" spans="1:65" x14ac:dyDescent="0.2">
      <c r="A24" s="55"/>
      <c r="B24" s="55" t="s">
        <v>22</v>
      </c>
      <c r="C24" s="55"/>
      <c r="D24" s="55"/>
      <c r="E24" s="55"/>
      <c r="F24" s="218"/>
      <c r="G24" s="227">
        <f>G44</f>
        <v>20.070668507472757</v>
      </c>
      <c r="H24" s="227">
        <f>H44</f>
        <v>21.13617836281615</v>
      </c>
      <c r="I24" s="227">
        <f t="shared" ref="I24:P24" si="16">I44</f>
        <v>22.242762600482884</v>
      </c>
      <c r="J24" s="227">
        <f t="shared" si="16"/>
        <v>24.259827755437851</v>
      </c>
      <c r="K24" s="227">
        <f t="shared" si="16"/>
        <v>20.419538916401574</v>
      </c>
      <c r="L24" s="219">
        <f t="shared" si="16"/>
        <v>21.602100253286803</v>
      </c>
      <c r="M24" s="219">
        <f t="shared" si="16"/>
        <v>21.473828256984813</v>
      </c>
      <c r="N24" s="219">
        <f t="shared" si="16"/>
        <v>21.856334550983458</v>
      </c>
      <c r="O24" s="219">
        <f t="shared" si="16"/>
        <v>22.530003901476537</v>
      </c>
      <c r="P24" s="219">
        <f t="shared" si="16"/>
        <v>23.01894083712919</v>
      </c>
      <c r="Q24" s="219">
        <f>Q44</f>
        <v>23.225351405598978</v>
      </c>
      <c r="R24" s="219">
        <f>R44</f>
        <v>23.774401350550391</v>
      </c>
      <c r="S24" s="219">
        <f t="shared" ref="S24:AQ24" si="17">S44</f>
        <v>24.569160674252565</v>
      </c>
      <c r="T24" s="219">
        <f t="shared" si="17"/>
        <v>25.136179196896901</v>
      </c>
      <c r="U24" s="219">
        <f t="shared" si="17"/>
        <v>25.171064968869512</v>
      </c>
      <c r="V24" s="219">
        <f t="shared" si="17"/>
        <v>25.767459117661517</v>
      </c>
      <c r="W24" s="219">
        <f t="shared" si="17"/>
        <v>26.332572436107696</v>
      </c>
      <c r="X24" s="219">
        <f t="shared" si="17"/>
        <v>26.539319279496077</v>
      </c>
      <c r="Y24" s="219">
        <f t="shared" si="17"/>
        <v>26.727165959680271</v>
      </c>
      <c r="Z24" s="219">
        <f t="shared" si="17"/>
        <v>27.223007242433653</v>
      </c>
      <c r="AA24" s="219">
        <f t="shared" si="17"/>
        <v>27.747854072067959</v>
      </c>
      <c r="AB24" s="219">
        <f t="shared" si="17"/>
        <v>28.336269784107539</v>
      </c>
      <c r="AC24" s="219">
        <f t="shared" si="17"/>
        <v>28.91307826580179</v>
      </c>
      <c r="AD24" s="219">
        <f t="shared" si="17"/>
        <v>29.521892811786408</v>
      </c>
      <c r="AE24" s="219">
        <f t="shared" si="17"/>
        <v>30.163677768863156</v>
      </c>
      <c r="AF24" s="219">
        <f t="shared" si="17"/>
        <v>30.805986141458831</v>
      </c>
      <c r="AG24" s="219">
        <f t="shared" si="17"/>
        <v>31.424814787173748</v>
      </c>
      <c r="AH24" s="219">
        <f t="shared" si="17"/>
        <v>32.044753618990327</v>
      </c>
      <c r="AI24" s="219">
        <f t="shared" si="17"/>
        <v>32.665471378310123</v>
      </c>
      <c r="AJ24" s="219">
        <f t="shared" si="17"/>
        <v>33.420655912980351</v>
      </c>
      <c r="AK24" s="219">
        <f t="shared" si="17"/>
        <v>34.05994515746665</v>
      </c>
      <c r="AL24" s="219">
        <f t="shared" si="17"/>
        <v>35.410286483901963</v>
      </c>
      <c r="AM24" s="219">
        <f t="shared" si="17"/>
        <v>36.2845589431966</v>
      </c>
      <c r="AN24" s="219">
        <f t="shared" si="17"/>
        <v>39.33364025265675</v>
      </c>
      <c r="AO24" s="219">
        <f t="shared" si="17"/>
        <v>36.209560979587977</v>
      </c>
      <c r="AP24" s="219">
        <f t="shared" si="17"/>
        <v>36.473290615464983</v>
      </c>
      <c r="AQ24" s="219">
        <f t="shared" si="17"/>
        <v>31.165435167872968</v>
      </c>
      <c r="AR24" s="219">
        <f t="shared" ref="AR24:BI24" si="18">AR44</f>
        <v>17.950215227242726</v>
      </c>
      <c r="AS24" s="219">
        <f t="shared" si="18"/>
        <v>15.112983050011023</v>
      </c>
      <c r="AT24" s="219">
        <f t="shared" si="18"/>
        <v>16.467917934319669</v>
      </c>
      <c r="AU24" s="219">
        <f t="shared" si="18"/>
        <v>16.761272881420261</v>
      </c>
      <c r="AV24" s="219">
        <f t="shared" si="18"/>
        <v>17.465659377175122</v>
      </c>
      <c r="AW24" s="219">
        <f t="shared" si="18"/>
        <v>17.585808646158203</v>
      </c>
      <c r="AX24" s="219">
        <f t="shared" si="18"/>
        <v>17.874153430180971</v>
      </c>
      <c r="AY24" s="219">
        <f t="shared" si="18"/>
        <v>18.484860304760108</v>
      </c>
      <c r="AZ24" s="219">
        <f t="shared" si="18"/>
        <v>18.850341273553337</v>
      </c>
      <c r="BA24" s="219">
        <f t="shared" si="18"/>
        <v>16.407760266045454</v>
      </c>
      <c r="BB24" s="219">
        <f t="shared" si="18"/>
        <v>13.920977056674074</v>
      </c>
      <c r="BC24" s="219">
        <f t="shared" si="18"/>
        <v>12.106995566336659</v>
      </c>
      <c r="BD24" s="219">
        <f t="shared" si="18"/>
        <v>11.852284780725014</v>
      </c>
      <c r="BE24" s="219">
        <f t="shared" si="18"/>
        <v>8.3787682980099127</v>
      </c>
      <c r="BF24" s="219">
        <f t="shared" si="18"/>
        <v>8.563629609991338</v>
      </c>
      <c r="BG24" s="219">
        <f t="shared" si="18"/>
        <v>8.6128676713045618</v>
      </c>
      <c r="BH24" s="219">
        <f t="shared" si="18"/>
        <v>8.4235177910618901</v>
      </c>
      <c r="BI24" s="219">
        <f t="shared" si="18"/>
        <v>8.4157138544557704</v>
      </c>
      <c r="BJ24" s="55"/>
      <c r="BK24" s="55"/>
      <c r="BL24" s="55"/>
      <c r="BM24" s="55"/>
    </row>
    <row r="25" spans="1:65" x14ac:dyDescent="0.2">
      <c r="A25" s="55"/>
      <c r="B25" s="55" t="s">
        <v>23</v>
      </c>
      <c r="C25" s="55"/>
      <c r="D25" s="216">
        <f>WACC!$F$17</f>
        <v>0.25</v>
      </c>
      <c r="E25" s="121"/>
      <c r="F25" s="220"/>
      <c r="G25" s="258">
        <f t="shared" ref="G25:R25" si="19">-G24*$D$25</f>
        <v>-5.0176671268681892</v>
      </c>
      <c r="H25" s="258">
        <f>-H24*$D$25</f>
        <v>-5.2840445907040374</v>
      </c>
      <c r="I25" s="258">
        <f t="shared" si="19"/>
        <v>-5.5606906501207209</v>
      </c>
      <c r="J25" s="258">
        <f t="shared" si="19"/>
        <v>-6.0649569388594626</v>
      </c>
      <c r="K25" s="258">
        <f t="shared" si="19"/>
        <v>-5.1048847291003936</v>
      </c>
      <c r="L25" s="258">
        <f t="shared" si="19"/>
        <v>-5.4005250633217008</v>
      </c>
      <c r="M25" s="258">
        <f t="shared" si="19"/>
        <v>-5.3684570642462033</v>
      </c>
      <c r="N25" s="258">
        <f t="shared" si="19"/>
        <v>-5.4640836377458646</v>
      </c>
      <c r="O25" s="258">
        <f t="shared" si="19"/>
        <v>-5.6325009753691342</v>
      </c>
      <c r="P25" s="258">
        <f t="shared" si="19"/>
        <v>-5.7547352092822974</v>
      </c>
      <c r="Q25" s="258">
        <f t="shared" si="19"/>
        <v>-5.8063378513997446</v>
      </c>
      <c r="R25" s="258">
        <f t="shared" si="19"/>
        <v>-5.9436003376375979</v>
      </c>
      <c r="S25" s="258">
        <f t="shared" ref="S25:AP25" si="20">-S24*$D$25</f>
        <v>-6.1422901685631413</v>
      </c>
      <c r="T25" s="258">
        <f t="shared" si="20"/>
        <v>-6.2840447992242252</v>
      </c>
      <c r="U25" s="258">
        <f t="shared" si="20"/>
        <v>-6.292766242217378</v>
      </c>
      <c r="V25" s="258">
        <f t="shared" si="20"/>
        <v>-6.4418647794153792</v>
      </c>
      <c r="W25" s="258">
        <f t="shared" si="20"/>
        <v>-6.5831431090269241</v>
      </c>
      <c r="X25" s="258">
        <f t="shared" si="20"/>
        <v>-6.6348298198740192</v>
      </c>
      <c r="Y25" s="258">
        <f t="shared" si="20"/>
        <v>-6.6817914899200677</v>
      </c>
      <c r="Z25" s="258">
        <f t="shared" si="20"/>
        <v>-6.8057518106084132</v>
      </c>
      <c r="AA25" s="258">
        <f t="shared" si="20"/>
        <v>-6.9369635180169897</v>
      </c>
      <c r="AB25" s="258">
        <f t="shared" si="20"/>
        <v>-7.0840674460268849</v>
      </c>
      <c r="AC25" s="258">
        <f t="shared" si="20"/>
        <v>-7.2282695664504475</v>
      </c>
      <c r="AD25" s="258">
        <f t="shared" si="20"/>
        <v>-7.380473202946602</v>
      </c>
      <c r="AE25" s="258">
        <f t="shared" si="20"/>
        <v>-7.540919442215789</v>
      </c>
      <c r="AF25" s="258">
        <f t="shared" si="20"/>
        <v>-7.7014965353647078</v>
      </c>
      <c r="AG25" s="258">
        <f t="shared" si="20"/>
        <v>-7.856203696793437</v>
      </c>
      <c r="AH25" s="258">
        <f t="shared" si="20"/>
        <v>-8.0111884047475819</v>
      </c>
      <c r="AI25" s="258">
        <f t="shared" si="20"/>
        <v>-8.1663678445775307</v>
      </c>
      <c r="AJ25" s="258">
        <f t="shared" si="20"/>
        <v>-8.3551639782450877</v>
      </c>
      <c r="AK25" s="258">
        <f t="shared" si="20"/>
        <v>-8.5149862893666626</v>
      </c>
      <c r="AL25" s="258">
        <f t="shared" si="20"/>
        <v>-8.8525716209754908</v>
      </c>
      <c r="AM25" s="258">
        <f t="shared" si="20"/>
        <v>-9.0711397357991501</v>
      </c>
      <c r="AN25" s="258">
        <f t="shared" si="20"/>
        <v>-9.8334100631641874</v>
      </c>
      <c r="AO25" s="258">
        <f t="shared" si="20"/>
        <v>-9.0523902448969942</v>
      </c>
      <c r="AP25" s="258">
        <f t="shared" si="20"/>
        <v>-9.1183226538662456</v>
      </c>
      <c r="AQ25" s="258">
        <f t="shared" ref="AQ25:BI25" si="21">-AQ24*$D$25</f>
        <v>-7.7913587919682419</v>
      </c>
      <c r="AR25" s="258">
        <f t="shared" si="21"/>
        <v>-4.4875538068106815</v>
      </c>
      <c r="AS25" s="258">
        <f t="shared" si="21"/>
        <v>-3.7782457625027557</v>
      </c>
      <c r="AT25" s="258">
        <f t="shared" si="21"/>
        <v>-4.1169794835799172</v>
      </c>
      <c r="AU25" s="258">
        <f t="shared" si="21"/>
        <v>-4.1903182203550653</v>
      </c>
      <c r="AV25" s="258">
        <f t="shared" si="21"/>
        <v>-4.3664148442937805</v>
      </c>
      <c r="AW25" s="258">
        <f t="shared" si="21"/>
        <v>-4.3964521615395507</v>
      </c>
      <c r="AX25" s="258">
        <f t="shared" si="21"/>
        <v>-4.4685383575452429</v>
      </c>
      <c r="AY25" s="258">
        <f t="shared" si="21"/>
        <v>-4.621215076190027</v>
      </c>
      <c r="AZ25" s="258">
        <f t="shared" si="21"/>
        <v>-4.7125853183883342</v>
      </c>
      <c r="BA25" s="258">
        <f t="shared" si="21"/>
        <v>-4.1019400665113634</v>
      </c>
      <c r="BB25" s="258">
        <f t="shared" si="21"/>
        <v>-3.4802442641685185</v>
      </c>
      <c r="BC25" s="258">
        <f t="shared" si="21"/>
        <v>-3.0267488915841647</v>
      </c>
      <c r="BD25" s="258">
        <f t="shared" si="21"/>
        <v>-2.9630711951812536</v>
      </c>
      <c r="BE25" s="258">
        <f t="shared" si="21"/>
        <v>-2.0946920745024782</v>
      </c>
      <c r="BF25" s="258">
        <f t="shared" si="21"/>
        <v>-2.1409074024978345</v>
      </c>
      <c r="BG25" s="258">
        <f t="shared" si="21"/>
        <v>-2.1532169178261404</v>
      </c>
      <c r="BH25" s="258">
        <f t="shared" si="21"/>
        <v>-2.1058794477654725</v>
      </c>
      <c r="BI25" s="258">
        <f t="shared" si="21"/>
        <v>-2.1039284636139426</v>
      </c>
      <c r="BJ25" s="55"/>
      <c r="BK25" s="55"/>
      <c r="BL25" s="55"/>
      <c r="BM25" s="55"/>
    </row>
    <row r="26" spans="1:65" x14ac:dyDescent="0.2">
      <c r="A26" s="55"/>
      <c r="B26" s="55"/>
      <c r="C26" s="55"/>
      <c r="D26" s="55"/>
      <c r="E26" s="55"/>
      <c r="F26" s="112"/>
      <c r="G26" s="293"/>
      <c r="H26" s="293"/>
      <c r="I26" s="293"/>
      <c r="J26" s="293"/>
      <c r="K26" s="293"/>
      <c r="L26" s="112"/>
      <c r="M26" s="112"/>
      <c r="N26" s="112"/>
      <c r="O26" s="112"/>
      <c r="P26" s="112"/>
      <c r="Q26" s="112"/>
      <c r="R26" s="112"/>
      <c r="S26" s="112"/>
      <c r="T26" s="112"/>
      <c r="U26" s="112"/>
      <c r="V26" s="112"/>
      <c r="W26" s="112"/>
      <c r="X26" s="112"/>
      <c r="Y26" s="112"/>
      <c r="Z26" s="112"/>
      <c r="AA26" s="112"/>
      <c r="AB26" s="112"/>
      <c r="AC26" s="112"/>
      <c r="AD26" s="112"/>
      <c r="AE26" s="112"/>
      <c r="AF26" s="112"/>
      <c r="AG26" s="112"/>
      <c r="AH26" s="112"/>
      <c r="AI26" s="112"/>
      <c r="AJ26" s="112"/>
      <c r="AK26" s="112"/>
      <c r="AL26" s="112"/>
      <c r="AM26" s="112"/>
      <c r="AN26" s="112"/>
      <c r="AO26" s="112"/>
      <c r="AP26" s="112"/>
      <c r="AQ26" s="112"/>
      <c r="AR26" s="112"/>
      <c r="AS26" s="112"/>
      <c r="AT26" s="112"/>
      <c r="AU26" s="112"/>
      <c r="AV26" s="112"/>
      <c r="AW26" s="112"/>
      <c r="AX26" s="112"/>
      <c r="AY26" s="112"/>
      <c r="AZ26" s="112"/>
      <c r="BA26" s="112"/>
      <c r="BB26" s="112"/>
      <c r="BC26" s="112"/>
      <c r="BD26" s="112"/>
      <c r="BE26" s="112"/>
      <c r="BF26" s="112"/>
      <c r="BG26" s="112"/>
      <c r="BH26" s="112"/>
      <c r="BI26" s="112"/>
      <c r="BJ26" s="55"/>
      <c r="BK26" s="55"/>
      <c r="BL26" s="55"/>
      <c r="BM26" s="55"/>
    </row>
    <row r="27" spans="1:65" x14ac:dyDescent="0.2">
      <c r="A27" s="55"/>
      <c r="B27" s="61" t="s">
        <v>233</v>
      </c>
      <c r="C27" s="55"/>
      <c r="D27" s="121"/>
      <c r="E27" s="55"/>
      <c r="F27" s="226"/>
      <c r="G27" s="289">
        <f>SUM(G17:G26)</f>
        <v>254.62109744042985</v>
      </c>
      <c r="H27" s="289">
        <f>SUM(H17:H26)</f>
        <v>265.77565580186786</v>
      </c>
      <c r="I27" s="289">
        <f t="shared" ref="I27:BI27" si="22">SUM(I17:I26)</f>
        <v>275.39054455220764</v>
      </c>
      <c r="J27" s="289">
        <f t="shared" si="22"/>
        <v>290.52912693720162</v>
      </c>
      <c r="K27" s="289">
        <f t="shared" si="22"/>
        <v>283.27422183088277</v>
      </c>
      <c r="L27" s="289">
        <f t="shared" si="22"/>
        <v>243.59387738034127</v>
      </c>
      <c r="M27" s="289">
        <f t="shared" si="22"/>
        <v>241.54363875267111</v>
      </c>
      <c r="N27" s="289">
        <f t="shared" si="22"/>
        <v>240.75832244418677</v>
      </c>
      <c r="O27" s="289">
        <f t="shared" si="22"/>
        <v>240.13731567472357</v>
      </c>
      <c r="P27" s="289">
        <f t="shared" si="22"/>
        <v>239.09106013660306</v>
      </c>
      <c r="Q27" s="289">
        <f t="shared" si="22"/>
        <v>237.89563929784526</v>
      </c>
      <c r="R27" s="289">
        <f t="shared" si="22"/>
        <v>238.25576860250126</v>
      </c>
      <c r="S27" s="289">
        <f t="shared" si="22"/>
        <v>238.43396357620486</v>
      </c>
      <c r="T27" s="289">
        <f t="shared" si="22"/>
        <v>238.29729513298093</v>
      </c>
      <c r="U27" s="289">
        <f t="shared" si="22"/>
        <v>234.64901331792942</v>
      </c>
      <c r="V27" s="289">
        <f t="shared" si="22"/>
        <v>235.38049862187103</v>
      </c>
      <c r="W27" s="289">
        <f t="shared" si="22"/>
        <v>235.60599486224805</v>
      </c>
      <c r="X27" s="289">
        <f t="shared" si="22"/>
        <v>234.21377370609287</v>
      </c>
      <c r="Y27" s="289">
        <f t="shared" si="22"/>
        <v>232.67644643377616</v>
      </c>
      <c r="Z27" s="289">
        <f t="shared" si="22"/>
        <v>232.56791151152902</v>
      </c>
      <c r="AA27" s="289">
        <f t="shared" si="22"/>
        <v>232.58168708977897</v>
      </c>
      <c r="AB27" s="289">
        <f t="shared" si="22"/>
        <v>232.84054647935878</v>
      </c>
      <c r="AC27" s="289">
        <f t="shared" si="22"/>
        <v>232.9413890340046</v>
      </c>
      <c r="AD27" s="289">
        <f t="shared" si="22"/>
        <v>232.99994796427933</v>
      </c>
      <c r="AE27" s="289">
        <f t="shared" si="22"/>
        <v>233.00440655200327</v>
      </c>
      <c r="AF27" s="289">
        <f t="shared" si="22"/>
        <v>232.85362711464012</v>
      </c>
      <c r="AG27" s="289">
        <f t="shared" si="22"/>
        <v>232.52212381613501</v>
      </c>
      <c r="AH27" s="289">
        <f t="shared" si="22"/>
        <v>232.02057870712375</v>
      </c>
      <c r="AI27" s="289">
        <f t="shared" si="22"/>
        <v>231.3406968866426</v>
      </c>
      <c r="AJ27" s="289">
        <f t="shared" si="22"/>
        <v>230.51050276194073</v>
      </c>
      <c r="AK27" s="289">
        <f t="shared" si="22"/>
        <v>224.55606743837694</v>
      </c>
      <c r="AL27" s="289">
        <f t="shared" si="22"/>
        <v>223.51862292195253</v>
      </c>
      <c r="AM27" s="289">
        <f t="shared" si="22"/>
        <v>222.45038924921136</v>
      </c>
      <c r="AN27" s="289">
        <f t="shared" si="22"/>
        <v>222.80396474569682</v>
      </c>
      <c r="AO27" s="289">
        <f t="shared" si="22"/>
        <v>203.02552336811348</v>
      </c>
      <c r="AP27" s="289">
        <f t="shared" si="22"/>
        <v>200.71414338228411</v>
      </c>
      <c r="AQ27" s="289">
        <f t="shared" si="22"/>
        <v>179.66866917094842</v>
      </c>
      <c r="AR27" s="289">
        <f t="shared" si="22"/>
        <v>132.7857362024512</v>
      </c>
      <c r="AS27" s="289">
        <f t="shared" si="22"/>
        <v>112.0038647988855</v>
      </c>
      <c r="AT27" s="289">
        <f t="shared" si="22"/>
        <v>112.74457879190699</v>
      </c>
      <c r="AU27" s="289">
        <f t="shared" si="22"/>
        <v>112.87824458997864</v>
      </c>
      <c r="AV27" s="289">
        <f t="shared" si="22"/>
        <v>113.3914802057528</v>
      </c>
      <c r="AW27" s="289">
        <f t="shared" si="22"/>
        <v>111.47453291283878</v>
      </c>
      <c r="AX27" s="289">
        <f t="shared" si="22"/>
        <v>110.16697597013295</v>
      </c>
      <c r="AY27" s="289">
        <f t="shared" si="22"/>
        <v>110.7225876565839</v>
      </c>
      <c r="AZ27" s="289">
        <f t="shared" si="22"/>
        <v>110.85577125534654</v>
      </c>
      <c r="BA27" s="289">
        <f t="shared" si="22"/>
        <v>101.91866386320142</v>
      </c>
      <c r="BB27" s="289">
        <f t="shared" si="22"/>
        <v>93.070611192039294</v>
      </c>
      <c r="BC27" s="289">
        <f t="shared" si="22"/>
        <v>86.281184075778768</v>
      </c>
      <c r="BD27" s="289">
        <f t="shared" si="22"/>
        <v>84.619238689076283</v>
      </c>
      <c r="BE27" s="289">
        <f t="shared" si="22"/>
        <v>71.986930711393597</v>
      </c>
      <c r="BF27" s="289">
        <f t="shared" si="22"/>
        <v>72.900584110025505</v>
      </c>
      <c r="BG27" s="289">
        <f t="shared" si="22"/>
        <v>73.145848115354596</v>
      </c>
      <c r="BH27" s="289">
        <f t="shared" si="22"/>
        <v>73.178276787456852</v>
      </c>
      <c r="BI27" s="289">
        <f t="shared" si="22"/>
        <v>73.941269726744437</v>
      </c>
      <c r="BJ27" s="55"/>
      <c r="BK27" s="55"/>
      <c r="BL27" s="55"/>
      <c r="BM27" s="55"/>
    </row>
    <row r="28" spans="1:65" x14ac:dyDescent="0.2">
      <c r="A28" s="55"/>
      <c r="B28" s="61"/>
      <c r="C28" s="55"/>
      <c r="D28" s="55"/>
      <c r="E28" s="55"/>
      <c r="F28" s="55"/>
      <c r="G28" s="55"/>
      <c r="H28" s="55"/>
      <c r="I28" s="55"/>
      <c r="J28" s="55"/>
      <c r="K28" s="55"/>
      <c r="L28" s="55"/>
      <c r="M28" s="55"/>
      <c r="N28" s="55"/>
      <c r="O28" s="55"/>
      <c r="P28" s="55"/>
      <c r="Q28" s="55"/>
      <c r="R28" s="55"/>
      <c r="S28" s="55"/>
      <c r="T28" s="55"/>
      <c r="U28" s="55"/>
      <c r="V28" s="55"/>
      <c r="W28" s="55"/>
      <c r="X28" s="55"/>
      <c r="Y28" s="55"/>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c r="BK28" s="55"/>
      <c r="BL28" s="55"/>
      <c r="BM28" s="55"/>
    </row>
    <row r="29" spans="1:65" x14ac:dyDescent="0.2">
      <c r="A29" s="55"/>
      <c r="B29" s="61" t="s">
        <v>231</v>
      </c>
      <c r="C29" s="55"/>
      <c r="D29" s="55"/>
      <c r="E29" s="55"/>
      <c r="F29" s="55"/>
      <c r="G29" s="55"/>
      <c r="H29" s="55"/>
      <c r="I29" s="55"/>
      <c r="J29" s="55"/>
      <c r="K29" s="55"/>
      <c r="L29" s="55"/>
      <c r="M29" s="55"/>
      <c r="N29" s="55"/>
      <c r="O29" s="55"/>
      <c r="P29" s="55"/>
      <c r="Q29" s="55"/>
      <c r="R29" s="55"/>
      <c r="S29" s="55"/>
      <c r="T29" s="55"/>
      <c r="U29" s="55"/>
      <c r="V29" s="55"/>
      <c r="W29" s="55"/>
      <c r="X29" s="55"/>
      <c r="Y29" s="55"/>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row>
    <row r="30" spans="1:65" x14ac:dyDescent="0.2">
      <c r="A30" s="55"/>
      <c r="B30" s="55" t="s">
        <v>232</v>
      </c>
      <c r="C30" s="55"/>
      <c r="D30" s="55"/>
      <c r="E30" s="55"/>
      <c r="F30" s="218"/>
      <c r="G30" s="227">
        <f>Input!G139*Analysis!G8</f>
        <v>0</v>
      </c>
      <c r="H30" s="227">
        <f>Input!H139*Analysis!H8</f>
        <v>0</v>
      </c>
      <c r="I30" s="227">
        <f>Input!I139*Analysis!I8</f>
        <v>0</v>
      </c>
      <c r="J30" s="227">
        <f>Input!J139*Analysis!J8</f>
        <v>0</v>
      </c>
      <c r="K30" s="227">
        <f>Input!K139*Analysis!K8</f>
        <v>0</v>
      </c>
      <c r="L30" s="219">
        <f>Input!L139*Analysis!L8</f>
        <v>0</v>
      </c>
      <c r="M30" s="219">
        <f>Input!M139*Analysis!M8</f>
        <v>0</v>
      </c>
      <c r="N30" s="219">
        <f>Input!N139*Analysis!N8</f>
        <v>0</v>
      </c>
      <c r="O30" s="219">
        <f>Input!O139*Analysis!O8</f>
        <v>0</v>
      </c>
      <c r="P30" s="219">
        <f>Input!P139*Analysis!P8</f>
        <v>0</v>
      </c>
      <c r="Q30" s="219"/>
      <c r="R30" s="219"/>
      <c r="S30" s="219"/>
      <c r="T30" s="219"/>
      <c r="U30" s="219"/>
      <c r="V30" s="219"/>
      <c r="W30" s="219"/>
      <c r="X30" s="219"/>
      <c r="Y30" s="219"/>
      <c r="Z30" s="219"/>
      <c r="AA30" s="219"/>
      <c r="AB30" s="219"/>
      <c r="AC30" s="219"/>
      <c r="AD30" s="219"/>
      <c r="AE30" s="219"/>
      <c r="AF30" s="219"/>
      <c r="AG30" s="219"/>
      <c r="AH30" s="219"/>
      <c r="AI30" s="219"/>
      <c r="AJ30" s="219"/>
      <c r="AK30" s="219"/>
      <c r="AL30" s="219"/>
      <c r="AM30" s="219"/>
      <c r="AN30" s="219"/>
      <c r="AO30" s="219"/>
      <c r="AP30" s="219"/>
      <c r="AQ30" s="219"/>
      <c r="AR30" s="219"/>
      <c r="AS30" s="219"/>
      <c r="AT30" s="219"/>
      <c r="AU30" s="219"/>
      <c r="AV30" s="219"/>
      <c r="AW30" s="219"/>
      <c r="AX30" s="219"/>
      <c r="AY30" s="219"/>
      <c r="AZ30" s="219"/>
      <c r="BA30" s="219"/>
      <c r="BB30" s="219"/>
      <c r="BC30" s="219"/>
      <c r="BD30" s="219"/>
      <c r="BE30" s="219"/>
      <c r="BF30" s="219"/>
      <c r="BG30" s="219"/>
      <c r="BH30" s="219"/>
      <c r="BI30" s="219"/>
      <c r="BJ30" s="55"/>
      <c r="BK30" s="55"/>
      <c r="BL30" s="55"/>
      <c r="BM30" s="55"/>
    </row>
    <row r="31" spans="1:65" x14ac:dyDescent="0.2">
      <c r="A31" s="55"/>
      <c r="B31" s="61"/>
      <c r="C31" s="55"/>
      <c r="D31" s="55"/>
      <c r="E31" s="55"/>
      <c r="F31" s="55"/>
      <c r="G31" s="55"/>
      <c r="H31" s="55"/>
      <c r="I31" s="55"/>
      <c r="J31" s="55"/>
      <c r="K31" s="55"/>
      <c r="L31" s="55"/>
      <c r="M31" s="55"/>
      <c r="N31" s="55"/>
      <c r="O31" s="55"/>
      <c r="P31" s="55"/>
      <c r="Q31" s="55"/>
      <c r="R31" s="55"/>
      <c r="S31" s="55"/>
      <c r="T31" s="55"/>
      <c r="U31" s="55"/>
      <c r="V31" s="55"/>
      <c r="W31" s="55"/>
      <c r="X31" s="55"/>
      <c r="Y31" s="55"/>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row>
    <row r="32" spans="1:65" x14ac:dyDescent="0.2">
      <c r="A32" s="55"/>
      <c r="B32" s="61" t="s">
        <v>31</v>
      </c>
      <c r="C32" s="55"/>
      <c r="D32" s="55"/>
      <c r="E32" s="55"/>
      <c r="F32" s="55"/>
      <c r="G32" s="294"/>
      <c r="H32" s="294"/>
      <c r="I32" s="294"/>
      <c r="J32" s="294"/>
      <c r="K32" s="294"/>
      <c r="L32" s="55"/>
      <c r="M32" s="55"/>
      <c r="N32" s="55"/>
      <c r="O32" s="55"/>
      <c r="P32" s="55"/>
      <c r="Q32" s="55"/>
      <c r="R32" s="55"/>
      <c r="S32" s="55"/>
      <c r="T32" s="55"/>
      <c r="U32" s="55"/>
      <c r="V32" s="55"/>
      <c r="W32" s="55"/>
      <c r="X32" s="55"/>
      <c r="Y32" s="55"/>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row>
    <row r="33" spans="1:65" x14ac:dyDescent="0.2">
      <c r="A33" s="55"/>
      <c r="B33" s="98" t="s">
        <v>328</v>
      </c>
      <c r="C33" s="55"/>
      <c r="D33" s="55"/>
      <c r="E33" s="55"/>
      <c r="F33" s="218"/>
      <c r="G33" s="227">
        <f>G22-SUM(Input!G178:G180)*G8</f>
        <v>40.346610481094942</v>
      </c>
      <c r="H33" s="227">
        <f>H22-SUM(Input!H178:H180)*H8</f>
        <v>43.298436791299956</v>
      </c>
      <c r="I33" s="227">
        <f>I22-SUM(Input!I178:I180)*I8</f>
        <v>43.340702069637786</v>
      </c>
      <c r="J33" s="227">
        <f>J22-SUM(Input!J178:J180)*J8</f>
        <v>43.100164542707553</v>
      </c>
      <c r="K33" s="227">
        <f>K22-SUM(Input!K178:K180)*K8</f>
        <v>44.009749689497447</v>
      </c>
      <c r="L33" s="227">
        <f>L22-SUM(Input!L178:L180)*L8</f>
        <v>0</v>
      </c>
      <c r="M33" s="227">
        <f>M22-SUM(Input!M178:M180)*M8</f>
        <v>0</v>
      </c>
      <c r="N33" s="227">
        <f>N22-SUM(Input!N178:N180)*N8</f>
        <v>0</v>
      </c>
      <c r="O33" s="227">
        <f>O22-SUM(Input!O178:O180)*O8</f>
        <v>0</v>
      </c>
      <c r="P33" s="227">
        <f>P22-SUM(Input!P178:P180)*P8</f>
        <v>0</v>
      </c>
      <c r="Q33" s="227">
        <f>Q22-SUM(Input!Q178:Q180)*Q8</f>
        <v>0</v>
      </c>
      <c r="R33" s="227">
        <f>R22-SUM(Input!R178:R180)*R8</f>
        <v>0</v>
      </c>
      <c r="S33" s="227">
        <f>S22-SUM(Input!S178:S180)*S8</f>
        <v>0</v>
      </c>
      <c r="T33" s="227">
        <f>T22-SUM(Input!T178:T180)*T8</f>
        <v>0</v>
      </c>
      <c r="U33" s="227">
        <f>U22-SUM(Input!U178:U180)*U8</f>
        <v>0</v>
      </c>
      <c r="V33" s="227">
        <f>V22-SUM(Input!V178:V180)*V8</f>
        <v>0</v>
      </c>
      <c r="W33" s="227">
        <f>W22-SUM(Input!W178:W180)*W8</f>
        <v>0</v>
      </c>
      <c r="X33" s="227">
        <f>X22-SUM(Input!X178:X180)*X8</f>
        <v>0</v>
      </c>
      <c r="Y33" s="227">
        <f>Y22-SUM(Input!Y178:Y180)*Y8</f>
        <v>0</v>
      </c>
      <c r="Z33" s="227">
        <f>Z22-SUM(Input!Z178:Z180)*Z8</f>
        <v>0</v>
      </c>
      <c r="AA33" s="227">
        <f>AA22-SUM(Input!AA178:AA180)*AA8</f>
        <v>0</v>
      </c>
      <c r="AB33" s="227">
        <f>AB22-SUM(Input!AB178:AB180)*AB8</f>
        <v>0</v>
      </c>
      <c r="AC33" s="227">
        <f>AC22-SUM(Input!AC178:AC180)*AC8</f>
        <v>0</v>
      </c>
      <c r="AD33" s="227">
        <f>AD22-SUM(Input!AD178:AD180)*AD8</f>
        <v>0</v>
      </c>
      <c r="AE33" s="227">
        <f>AE22-SUM(Input!AE178:AE180)*AE8</f>
        <v>0</v>
      </c>
      <c r="AF33" s="227">
        <f>AF22-SUM(Input!AF178:AF180)*AF8</f>
        <v>0</v>
      </c>
      <c r="AG33" s="227">
        <f>AG22-SUM(Input!AG178:AG180)*AG8</f>
        <v>0</v>
      </c>
      <c r="AH33" s="227">
        <f>AH22-SUM(Input!AH178:AH180)*AH8</f>
        <v>0</v>
      </c>
      <c r="AI33" s="227">
        <f>AI22-SUM(Input!AI178:AI180)*AI8</f>
        <v>0</v>
      </c>
      <c r="AJ33" s="227">
        <f>AJ22-SUM(Input!AJ178:AJ180)*AJ8</f>
        <v>0</v>
      </c>
      <c r="AK33" s="227">
        <f>AK22-SUM(Input!AK178:AK180)*AK8</f>
        <v>0</v>
      </c>
      <c r="AL33" s="227">
        <f>AL22-SUM(Input!AL178:AL180)*AL8</f>
        <v>0</v>
      </c>
      <c r="AM33" s="227">
        <f>AM22-SUM(Input!AM178:AM180)*AM8</f>
        <v>0</v>
      </c>
      <c r="AN33" s="227">
        <f>AN22-SUM(Input!AN178:AN180)*AN8</f>
        <v>0</v>
      </c>
      <c r="AO33" s="227">
        <f>AO22-SUM(Input!AO178:AO180)*AO8</f>
        <v>0</v>
      </c>
      <c r="AP33" s="227">
        <f>AP22-SUM(Input!AP178:AP180)*AP8</f>
        <v>0</v>
      </c>
      <c r="AQ33" s="227">
        <f>AQ22-SUM(Input!AQ178:AQ180)*AQ8</f>
        <v>0</v>
      </c>
      <c r="AR33" s="227">
        <f>AR22-SUM(Input!AR178:AR180)*AR8</f>
        <v>0</v>
      </c>
      <c r="AS33" s="227">
        <f>AS22-SUM(Input!AS178:AS180)*AS8</f>
        <v>0</v>
      </c>
      <c r="AT33" s="227">
        <f>AT22-SUM(Input!AT178:AT180)*AT8</f>
        <v>0</v>
      </c>
      <c r="AU33" s="227">
        <f>AU22-SUM(Input!AU178:AU180)*AU8</f>
        <v>0</v>
      </c>
      <c r="AV33" s="227">
        <f>AV22-SUM(Input!AV178:AV180)*AV8</f>
        <v>0</v>
      </c>
      <c r="AW33" s="227">
        <f>AW22-SUM(Input!AW178:AW180)*AW8</f>
        <v>0</v>
      </c>
      <c r="AX33" s="227">
        <f>AX22-SUM(Input!AX178:AX180)*AX8</f>
        <v>0</v>
      </c>
      <c r="AY33" s="227">
        <f>AY22-SUM(Input!AY178:AY180)*AY8</f>
        <v>0</v>
      </c>
      <c r="AZ33" s="227">
        <f>AZ22-SUM(Input!AZ178:AZ180)*AZ8</f>
        <v>0</v>
      </c>
      <c r="BA33" s="227">
        <f>BA22-SUM(Input!BA178:BA180)*BA8</f>
        <v>0</v>
      </c>
      <c r="BB33" s="227">
        <f>BB22-SUM(Input!BB178:BB180)*BB8</f>
        <v>0</v>
      </c>
      <c r="BC33" s="227">
        <f>BC22-SUM(Input!BC178:BC180)*BC8</f>
        <v>0</v>
      </c>
      <c r="BD33" s="227">
        <f>BD22-SUM(Input!BD178:BD180)*BD8</f>
        <v>0</v>
      </c>
      <c r="BE33" s="227">
        <f>BE22-SUM(Input!BE178:BE180)*BE8</f>
        <v>0</v>
      </c>
      <c r="BF33" s="227">
        <f>BF22-SUM(Input!BF178:BF180)*BF8</f>
        <v>0</v>
      </c>
      <c r="BG33" s="227">
        <f>BG22-SUM(Input!BG178:BG180)*BG8</f>
        <v>0</v>
      </c>
      <c r="BH33" s="227">
        <f>BH22-SUM(Input!BH178:BH180)*BH8</f>
        <v>0</v>
      </c>
      <c r="BI33" s="227">
        <f>BI22-SUM(Input!BI178:BI180)*BI8</f>
        <v>0</v>
      </c>
      <c r="BJ33" s="55"/>
      <c r="BK33" s="55"/>
      <c r="BL33" s="55"/>
      <c r="BM33" s="55"/>
    </row>
    <row r="34" spans="1:65" x14ac:dyDescent="0.2">
      <c r="A34" s="55"/>
      <c r="B34" s="51" t="s">
        <v>32</v>
      </c>
      <c r="C34" s="55"/>
      <c r="D34" s="55"/>
      <c r="E34" s="55"/>
      <c r="F34" s="220"/>
      <c r="G34" s="228">
        <f>Assets!G479</f>
        <v>49.90192136216271</v>
      </c>
      <c r="H34" s="228">
        <f>Assets!H479</f>
        <v>53.133237016004053</v>
      </c>
      <c r="I34" s="228">
        <f>Assets!I479</f>
        <v>55.957685620184911</v>
      </c>
      <c r="J34" s="228">
        <f>Assets!J479</f>
        <v>58.050141357395994</v>
      </c>
      <c r="K34" s="228">
        <f>Assets!K479</f>
        <v>60.098319971062935</v>
      </c>
      <c r="L34" s="228">
        <f>Assets!L479</f>
        <v>58.623800596491407</v>
      </c>
      <c r="M34" s="228">
        <f>Assets!M479</f>
        <v>57.894067241413801</v>
      </c>
      <c r="N34" s="228">
        <f>Assets!N479</f>
        <v>56.712106488108347</v>
      </c>
      <c r="O34" s="228">
        <f>Assets!O479</f>
        <v>54.750290951335494</v>
      </c>
      <c r="P34" s="228">
        <f>Assets!P479</f>
        <v>53.005125983697511</v>
      </c>
      <c r="Q34" s="228">
        <f>Assets!Q479</f>
        <v>52.067259147254887</v>
      </c>
      <c r="R34" s="228">
        <f>Assets!R479</f>
        <v>51.561824955247218</v>
      </c>
      <c r="S34" s="228">
        <f>Assets!S479</f>
        <v>50.138296762884949</v>
      </c>
      <c r="T34" s="228">
        <f>Assets!T479</f>
        <v>49.231710524033154</v>
      </c>
      <c r="U34" s="228">
        <f>Assets!U479</f>
        <v>46.659488180643912</v>
      </c>
      <c r="V34" s="228">
        <f>Assets!V479</f>
        <v>46.524900789034831</v>
      </c>
      <c r="W34" s="228">
        <f>Assets!W479</f>
        <v>46.101463582893395</v>
      </c>
      <c r="X34" s="228">
        <f>Assets!X479</f>
        <v>45.354616609886932</v>
      </c>
      <c r="Y34" s="228">
        <f>Assets!Y479</f>
        <v>44.569655209534766</v>
      </c>
      <c r="Z34" s="228">
        <f>Assets!Z479</f>
        <v>44.228451848562578</v>
      </c>
      <c r="AA34" s="228">
        <f>Assets!AA479</f>
        <v>44.015520593710583</v>
      </c>
      <c r="AB34" s="228">
        <f>Assets!AB479</f>
        <v>43.952320131994895</v>
      </c>
      <c r="AC34" s="228">
        <f>Assets!AC479</f>
        <v>43.906100088368952</v>
      </c>
      <c r="AD34" s="228">
        <f>Assets!AD479</f>
        <v>43.852126955825227</v>
      </c>
      <c r="AE34" s="228">
        <f>Assets!AE479</f>
        <v>43.784690114250573</v>
      </c>
      <c r="AF34" s="228">
        <f>Assets!AF479</f>
        <v>43.720353362012602</v>
      </c>
      <c r="AG34" s="228">
        <f>Assets!AG479</f>
        <v>43.720353362012602</v>
      </c>
      <c r="AH34" s="228">
        <f>Assets!AH479</f>
        <v>43.720353362012602</v>
      </c>
      <c r="AI34" s="228">
        <f>Assets!AI479</f>
        <v>43.720353362012602</v>
      </c>
      <c r="AJ34" s="228">
        <f>Assets!AJ479</f>
        <v>43.31019326166885</v>
      </c>
      <c r="AK34" s="228">
        <f>Assets!AK479</f>
        <v>38.355125528235654</v>
      </c>
      <c r="AL34" s="228">
        <f>Assets!AL479</f>
        <v>35.915781490537022</v>
      </c>
      <c r="AM34" s="228">
        <f>Assets!AM479</f>
        <v>35.208591601183848</v>
      </c>
      <c r="AN34" s="228">
        <f>Assets!AN479</f>
        <v>28.881092658610559</v>
      </c>
      <c r="AO34" s="228">
        <f>Assets!AO479</f>
        <v>23.214338572420356</v>
      </c>
      <c r="AP34" s="228">
        <f>Assets!AP479</f>
        <v>23.214338572420356</v>
      </c>
      <c r="AQ34" s="228">
        <f>Assets!AQ479</f>
        <v>23.214338572420356</v>
      </c>
      <c r="AR34" s="228">
        <f>Assets!AR479</f>
        <v>23.214338572420356</v>
      </c>
      <c r="AS34" s="228">
        <f>Assets!AS479</f>
        <v>13.202495288416371</v>
      </c>
      <c r="AT34" s="228">
        <f>Assets!AT479</f>
        <v>9.9623297448139549</v>
      </c>
      <c r="AU34" s="228">
        <f>Assets!AU479</f>
        <v>9.6879109978996176</v>
      </c>
      <c r="AV34" s="228">
        <f>Assets!AV479</f>
        <v>8.4692334573771308</v>
      </c>
      <c r="AW34" s="228">
        <f>Assets!AW479</f>
        <v>6.8216150427047291</v>
      </c>
      <c r="AX34" s="228">
        <f>Assets!AX479</f>
        <v>5.1859013649086014</v>
      </c>
      <c r="AY34" s="228">
        <f>Assets!AY479</f>
        <v>4.3218608816078694</v>
      </c>
      <c r="AZ34" s="228">
        <f>Assets!AZ479</f>
        <v>3.9119892191628414</v>
      </c>
      <c r="BA34" s="228">
        <f>Assets!BA479</f>
        <v>3.8450263927974118</v>
      </c>
      <c r="BB34" s="228">
        <f>Assets!BB479</f>
        <v>3.7386928447710144</v>
      </c>
      <c r="BC34" s="228">
        <f>Assets!BC479</f>
        <v>3.1539986770037616</v>
      </c>
      <c r="BD34" s="228">
        <f>Assets!BD479</f>
        <v>2.2532701857564308</v>
      </c>
      <c r="BE34" s="228">
        <f>Assets!BE479</f>
        <v>1.033334197297511</v>
      </c>
      <c r="BF34" s="228">
        <f>Assets!BF479</f>
        <v>0.66997741731084159</v>
      </c>
      <c r="BG34" s="228">
        <f>Assets!BG479</f>
        <v>6.8950118183389697E-2</v>
      </c>
      <c r="BH34" s="228">
        <f>Assets!BH479</f>
        <v>0</v>
      </c>
      <c r="BI34" s="228">
        <f>Assets!BI479</f>
        <v>0</v>
      </c>
      <c r="BJ34" s="55"/>
      <c r="BK34" s="55"/>
      <c r="BL34" s="55"/>
      <c r="BM34" s="55"/>
    </row>
    <row r="35" spans="1:65" x14ac:dyDescent="0.2">
      <c r="A35" s="55"/>
      <c r="B35" s="51" t="s">
        <v>33</v>
      </c>
      <c r="C35" s="55"/>
      <c r="D35" s="55"/>
      <c r="E35" s="55"/>
      <c r="F35" s="220"/>
      <c r="G35" s="228">
        <f>G18</f>
        <v>97.470337238929687</v>
      </c>
      <c r="H35" s="228">
        <f>H18</f>
        <v>98.890054118509966</v>
      </c>
      <c r="I35" s="228">
        <f t="shared" ref="I35:P35" si="23">I18</f>
        <v>101.9496148607753</v>
      </c>
      <c r="J35" s="228">
        <f t="shared" si="23"/>
        <v>108.51272851897187</v>
      </c>
      <c r="K35" s="228">
        <f t="shared" si="23"/>
        <v>111.1010224489838</v>
      </c>
      <c r="L35" s="228">
        <f t="shared" si="23"/>
        <v>112.96307593956051</v>
      </c>
      <c r="M35" s="228">
        <f t="shared" si="23"/>
        <v>112.0701439879746</v>
      </c>
      <c r="N35" s="228">
        <f t="shared" si="23"/>
        <v>111.19176745280024</v>
      </c>
      <c r="O35" s="228">
        <f t="shared" si="23"/>
        <v>110.2870117184663</v>
      </c>
      <c r="P35" s="228">
        <f t="shared" si="23"/>
        <v>109.35613136247493</v>
      </c>
      <c r="Q35" s="228">
        <f>Q18</f>
        <v>108.4105421319271</v>
      </c>
      <c r="R35" s="228">
        <f>R18</f>
        <v>107.44593914541942</v>
      </c>
      <c r="S35" s="228">
        <f t="shared" ref="S35:AQ35" si="24">S18</f>
        <v>106.39846456581134</v>
      </c>
      <c r="T35" s="228">
        <f t="shared" si="24"/>
        <v>105.27832061929143</v>
      </c>
      <c r="U35" s="228">
        <f t="shared" si="24"/>
        <v>104.0859752410538</v>
      </c>
      <c r="V35" s="228">
        <f t="shared" si="24"/>
        <v>102.9640674406311</v>
      </c>
      <c r="W35" s="228">
        <f t="shared" si="24"/>
        <v>101.72928982566236</v>
      </c>
      <c r="X35" s="228">
        <f t="shared" si="24"/>
        <v>100.39475949788569</v>
      </c>
      <c r="Y35" s="228">
        <f t="shared" si="24"/>
        <v>99.016238025307175</v>
      </c>
      <c r="Z35" s="228">
        <f t="shared" si="24"/>
        <v>97.596102188187587</v>
      </c>
      <c r="AA35" s="228">
        <f t="shared" si="24"/>
        <v>96.073319589175185</v>
      </c>
      <c r="AB35" s="228">
        <f t="shared" si="24"/>
        <v>94.433993733672068</v>
      </c>
      <c r="AC35" s="228">
        <f t="shared" si="24"/>
        <v>92.658361392963016</v>
      </c>
      <c r="AD35" s="228">
        <f t="shared" si="24"/>
        <v>90.741511635832723</v>
      </c>
      <c r="AE35" s="228">
        <f t="shared" si="24"/>
        <v>88.674123874875534</v>
      </c>
      <c r="AF35" s="228">
        <f t="shared" si="24"/>
        <v>86.446653281098065</v>
      </c>
      <c r="AG35" s="228">
        <f t="shared" si="24"/>
        <v>84.052387830209923</v>
      </c>
      <c r="AH35" s="228">
        <f t="shared" si="24"/>
        <v>81.4843799484767</v>
      </c>
      <c r="AI35" s="228">
        <f t="shared" si="24"/>
        <v>78.735438930262944</v>
      </c>
      <c r="AJ35" s="228">
        <f t="shared" si="24"/>
        <v>75.798123123670692</v>
      </c>
      <c r="AK35" s="228">
        <f t="shared" si="24"/>
        <v>72.667791385252471</v>
      </c>
      <c r="AL35" s="228">
        <f t="shared" si="24"/>
        <v>69.568553151742307</v>
      </c>
      <c r="AM35" s="228">
        <f t="shared" si="24"/>
        <v>66.293267837372198</v>
      </c>
      <c r="AN35" s="228">
        <f t="shared" si="24"/>
        <v>62.810737911563756</v>
      </c>
      <c r="AO35" s="228">
        <f t="shared" si="24"/>
        <v>59.112648197066534</v>
      </c>
      <c r="AP35" s="228">
        <f t="shared" si="24"/>
        <v>55.922169424980474</v>
      </c>
      <c r="AQ35" s="228">
        <f t="shared" si="24"/>
        <v>52.569546705618158</v>
      </c>
      <c r="AR35" s="228">
        <f t="shared" ref="AR35:BI35" si="25">AR18</f>
        <v>49.737346872555108</v>
      </c>
      <c r="AS35" s="228">
        <f t="shared" si="25"/>
        <v>48.424759343765707</v>
      </c>
      <c r="AT35" s="228">
        <f t="shared" si="25"/>
        <v>47.889189266027458</v>
      </c>
      <c r="AU35" s="228">
        <f t="shared" si="25"/>
        <v>47.319423987344813</v>
      </c>
      <c r="AV35" s="228">
        <f t="shared" si="25"/>
        <v>46.703382157791943</v>
      </c>
      <c r="AW35" s="228">
        <f t="shared" si="25"/>
        <v>46.033555716273391</v>
      </c>
      <c r="AX35" s="228">
        <f t="shared" si="25"/>
        <v>45.400563171287779</v>
      </c>
      <c r="AY35" s="228">
        <f t="shared" si="25"/>
        <v>44.784525759109002</v>
      </c>
      <c r="AZ35" s="228">
        <f t="shared" si="25"/>
        <v>44.109311124339236</v>
      </c>
      <c r="BA35" s="228">
        <f t="shared" si="25"/>
        <v>43.38110325025248</v>
      </c>
      <c r="BB35" s="228">
        <f t="shared" si="25"/>
        <v>42.928661491688025</v>
      </c>
      <c r="BC35" s="228">
        <f t="shared" si="25"/>
        <v>42.770533510986134</v>
      </c>
      <c r="BD35" s="228">
        <f t="shared" si="25"/>
        <v>42.85835256756981</v>
      </c>
      <c r="BE35" s="228">
        <f t="shared" si="25"/>
        <v>43.024368854063034</v>
      </c>
      <c r="BF35" s="228">
        <f t="shared" si="25"/>
        <v>43.685174659410201</v>
      </c>
      <c r="BG35" s="228">
        <f t="shared" si="25"/>
        <v>44.367339092822675</v>
      </c>
      <c r="BH35" s="228">
        <f t="shared" si="25"/>
        <v>45.09988415058389</v>
      </c>
      <c r="BI35" s="228">
        <f t="shared" si="25"/>
        <v>45.888890211891862</v>
      </c>
      <c r="BJ35" s="55"/>
      <c r="BK35" s="55"/>
      <c r="BL35" s="55"/>
      <c r="BM35" s="55"/>
    </row>
    <row r="36" spans="1:65" x14ac:dyDescent="0.2">
      <c r="A36" s="55"/>
      <c r="B36" s="61" t="s">
        <v>34</v>
      </c>
      <c r="C36" s="55"/>
      <c r="D36" s="55"/>
      <c r="E36" s="55"/>
      <c r="F36" s="229"/>
      <c r="G36" s="288">
        <f>SUM(G33:G35)</f>
        <v>187.71886908218733</v>
      </c>
      <c r="H36" s="288">
        <f>SUM(H33:H35)</f>
        <v>195.32172792581397</v>
      </c>
      <c r="I36" s="288">
        <f t="shared" ref="I36:O36" si="26">SUM(I33:I35)</f>
        <v>201.24800255059802</v>
      </c>
      <c r="J36" s="288">
        <f t="shared" si="26"/>
        <v>209.66303441907542</v>
      </c>
      <c r="K36" s="288">
        <f t="shared" si="26"/>
        <v>215.20909210954417</v>
      </c>
      <c r="L36" s="288">
        <f t="shared" si="26"/>
        <v>171.58687653605193</v>
      </c>
      <c r="M36" s="288">
        <f t="shared" si="26"/>
        <v>169.96421122938841</v>
      </c>
      <c r="N36" s="288">
        <f t="shared" si="26"/>
        <v>167.90387394090857</v>
      </c>
      <c r="O36" s="288">
        <f t="shared" si="26"/>
        <v>165.03730266980179</v>
      </c>
      <c r="P36" s="288">
        <f>SUM(P33:P35)</f>
        <v>162.36125734617244</v>
      </c>
      <c r="Q36" s="288">
        <f>SUM(Q33:Q35)</f>
        <v>160.47780127918199</v>
      </c>
      <c r="R36" s="288">
        <f>SUM(R33:R35)</f>
        <v>159.00776410066663</v>
      </c>
      <c r="S36" s="288">
        <f t="shared" ref="S36:AP36" si="27">SUM(S33:S35)</f>
        <v>156.53676132869629</v>
      </c>
      <c r="T36" s="288">
        <f t="shared" si="27"/>
        <v>154.5100311433246</v>
      </c>
      <c r="U36" s="288">
        <f t="shared" si="27"/>
        <v>150.74546342169771</v>
      </c>
      <c r="V36" s="288">
        <f t="shared" si="27"/>
        <v>149.48896822966594</v>
      </c>
      <c r="W36" s="288">
        <f t="shared" si="27"/>
        <v>147.83075340855575</v>
      </c>
      <c r="X36" s="288">
        <f t="shared" si="27"/>
        <v>145.7493761077726</v>
      </c>
      <c r="Y36" s="288">
        <f t="shared" si="27"/>
        <v>143.58589323484193</v>
      </c>
      <c r="Z36" s="288">
        <f t="shared" si="27"/>
        <v>141.82455403675016</v>
      </c>
      <c r="AA36" s="288">
        <f t="shared" si="27"/>
        <v>140.08884018288578</v>
      </c>
      <c r="AB36" s="288">
        <f t="shared" si="27"/>
        <v>138.38631386566698</v>
      </c>
      <c r="AC36" s="288">
        <f t="shared" si="27"/>
        <v>136.56446148133196</v>
      </c>
      <c r="AD36" s="288">
        <f t="shared" si="27"/>
        <v>134.59363859165796</v>
      </c>
      <c r="AE36" s="288">
        <f t="shared" si="27"/>
        <v>132.4588139891261</v>
      </c>
      <c r="AF36" s="288">
        <f t="shared" si="27"/>
        <v>130.16700664311065</v>
      </c>
      <c r="AG36" s="288">
        <f t="shared" si="27"/>
        <v>127.77274119222253</v>
      </c>
      <c r="AH36" s="288">
        <f t="shared" si="27"/>
        <v>125.2047333104893</v>
      </c>
      <c r="AI36" s="288">
        <f t="shared" si="27"/>
        <v>122.45579229227555</v>
      </c>
      <c r="AJ36" s="288">
        <f t="shared" si="27"/>
        <v>119.10831638533955</v>
      </c>
      <c r="AK36" s="288">
        <f t="shared" si="27"/>
        <v>111.02291691348813</v>
      </c>
      <c r="AL36" s="288">
        <f t="shared" si="27"/>
        <v>105.48433464227932</v>
      </c>
      <c r="AM36" s="288">
        <f t="shared" si="27"/>
        <v>101.50185943855604</v>
      </c>
      <c r="AN36" s="288">
        <f t="shared" si="27"/>
        <v>91.691830570174318</v>
      </c>
      <c r="AO36" s="288">
        <f t="shared" si="27"/>
        <v>82.326986769486894</v>
      </c>
      <c r="AP36" s="288">
        <f t="shared" si="27"/>
        <v>79.136507997400827</v>
      </c>
      <c r="AQ36" s="288">
        <f t="shared" ref="AQ36:BI36" si="28">SUM(AQ33:AQ35)</f>
        <v>75.783885278038511</v>
      </c>
      <c r="AR36" s="288">
        <f t="shared" si="28"/>
        <v>72.951685444975467</v>
      </c>
      <c r="AS36" s="288">
        <f t="shared" si="28"/>
        <v>61.62725463218208</v>
      </c>
      <c r="AT36" s="288">
        <f t="shared" si="28"/>
        <v>57.851519010841415</v>
      </c>
      <c r="AU36" s="288">
        <f t="shared" si="28"/>
        <v>57.007334985244427</v>
      </c>
      <c r="AV36" s="288">
        <f t="shared" si="28"/>
        <v>55.172615615169072</v>
      </c>
      <c r="AW36" s="288">
        <f t="shared" si="28"/>
        <v>52.855170758978119</v>
      </c>
      <c r="AX36" s="288">
        <f t="shared" si="28"/>
        <v>50.586464536196381</v>
      </c>
      <c r="AY36" s="288">
        <f t="shared" si="28"/>
        <v>49.10638664071687</v>
      </c>
      <c r="AZ36" s="288">
        <f t="shared" si="28"/>
        <v>48.021300343502077</v>
      </c>
      <c r="BA36" s="288">
        <f t="shared" si="28"/>
        <v>47.226129643049894</v>
      </c>
      <c r="BB36" s="288">
        <f t="shared" si="28"/>
        <v>46.667354336459042</v>
      </c>
      <c r="BC36" s="288">
        <f t="shared" si="28"/>
        <v>45.924532187989897</v>
      </c>
      <c r="BD36" s="288">
        <f t="shared" si="28"/>
        <v>45.111622753326238</v>
      </c>
      <c r="BE36" s="288">
        <f t="shared" si="28"/>
        <v>44.057703051360548</v>
      </c>
      <c r="BF36" s="288">
        <f t="shared" si="28"/>
        <v>44.355152076721041</v>
      </c>
      <c r="BG36" s="288">
        <f t="shared" si="28"/>
        <v>44.436289211006063</v>
      </c>
      <c r="BH36" s="288">
        <f t="shared" si="28"/>
        <v>45.09988415058389</v>
      </c>
      <c r="BI36" s="288">
        <f t="shared" si="28"/>
        <v>45.888890211891862</v>
      </c>
      <c r="BJ36" s="55"/>
      <c r="BK36" s="55"/>
      <c r="BL36" s="55"/>
      <c r="BM36" s="55"/>
    </row>
    <row r="37" spans="1:65" x14ac:dyDescent="0.2">
      <c r="A37" s="55"/>
      <c r="B37" s="55"/>
      <c r="C37" s="55"/>
      <c r="D37" s="55"/>
      <c r="E37" s="55"/>
      <c r="F37" s="117"/>
      <c r="G37" s="117"/>
      <c r="H37" s="117"/>
      <c r="I37" s="117"/>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7"/>
      <c r="AG37" s="117"/>
      <c r="AH37" s="117"/>
      <c r="AI37" s="117"/>
      <c r="AJ37" s="117"/>
      <c r="AK37" s="117"/>
      <c r="AL37" s="117"/>
      <c r="AM37" s="117"/>
      <c r="AN37" s="117"/>
      <c r="AO37" s="117"/>
      <c r="AP37" s="117"/>
      <c r="AQ37" s="117"/>
      <c r="AR37" s="117"/>
      <c r="AS37" s="117"/>
      <c r="AT37" s="117"/>
      <c r="AU37" s="117"/>
      <c r="AV37" s="117"/>
      <c r="AW37" s="117"/>
      <c r="AX37" s="117"/>
      <c r="AY37" s="117"/>
      <c r="AZ37" s="117"/>
      <c r="BA37" s="117"/>
      <c r="BB37" s="117"/>
      <c r="BC37" s="117"/>
      <c r="BD37" s="117"/>
      <c r="BE37" s="117"/>
      <c r="BF37" s="117"/>
      <c r="BG37" s="117"/>
      <c r="BH37" s="117"/>
      <c r="BI37" s="117"/>
      <c r="BJ37" s="55"/>
      <c r="BK37" s="55"/>
      <c r="BL37" s="55"/>
      <c r="BM37" s="55"/>
    </row>
    <row r="38" spans="1:65" x14ac:dyDescent="0.2">
      <c r="A38" s="55"/>
      <c r="B38" s="61" t="s">
        <v>29</v>
      </c>
      <c r="C38" s="55"/>
      <c r="D38" s="55"/>
      <c r="E38" s="55"/>
      <c r="F38" s="117"/>
      <c r="G38" s="117"/>
      <c r="H38" s="117"/>
      <c r="I38" s="117"/>
      <c r="J38" s="117"/>
      <c r="K38" s="117"/>
      <c r="L38" s="117"/>
      <c r="M38" s="117"/>
      <c r="N38" s="117"/>
      <c r="O38" s="117"/>
      <c r="P38" s="117"/>
      <c r="Q38" s="117"/>
      <c r="R38" s="117"/>
      <c r="S38" s="117"/>
      <c r="T38" s="117"/>
      <c r="U38" s="117"/>
      <c r="V38" s="117"/>
      <c r="W38" s="117"/>
      <c r="X38" s="117"/>
      <c r="Y38" s="117"/>
      <c r="Z38" s="117"/>
      <c r="AA38" s="117"/>
      <c r="AB38" s="117"/>
      <c r="AC38" s="117"/>
      <c r="AD38" s="117"/>
      <c r="AE38" s="117"/>
      <c r="AF38" s="117"/>
      <c r="AG38" s="117"/>
      <c r="AH38" s="117"/>
      <c r="AI38" s="117"/>
      <c r="AJ38" s="117"/>
      <c r="AK38" s="117"/>
      <c r="AL38" s="117"/>
      <c r="AM38" s="117"/>
      <c r="AN38" s="117"/>
      <c r="AO38" s="117"/>
      <c r="AP38" s="117"/>
      <c r="AQ38" s="117"/>
      <c r="AR38" s="117"/>
      <c r="AS38" s="117"/>
      <c r="AT38" s="117"/>
      <c r="AU38" s="117"/>
      <c r="AV38" s="117"/>
      <c r="AW38" s="117"/>
      <c r="AX38" s="117"/>
      <c r="AY38" s="117"/>
      <c r="AZ38" s="117"/>
      <c r="BA38" s="117"/>
      <c r="BB38" s="117"/>
      <c r="BC38" s="117"/>
      <c r="BD38" s="117"/>
      <c r="BE38" s="117"/>
      <c r="BF38" s="117"/>
      <c r="BG38" s="117"/>
      <c r="BH38" s="117"/>
      <c r="BI38" s="117"/>
      <c r="BJ38" s="55"/>
      <c r="BK38" s="55"/>
      <c r="BL38" s="55"/>
      <c r="BM38" s="55"/>
    </row>
    <row r="39" spans="1:65" x14ac:dyDescent="0.2">
      <c r="A39" s="55"/>
      <c r="B39" s="51" t="s">
        <v>30</v>
      </c>
      <c r="C39" s="55"/>
      <c r="D39" s="60"/>
      <c r="E39" s="115"/>
      <c r="F39" s="230"/>
      <c r="G39" s="231">
        <f>G40+F41</f>
        <v>66.902228358242525</v>
      </c>
      <c r="H39" s="231">
        <f>H40+G41</f>
        <v>70.453927876053882</v>
      </c>
      <c r="I39" s="231">
        <f t="shared" ref="I39:AL39" si="29">I40+H41</f>
        <v>74.142542001609627</v>
      </c>
      <c r="J39" s="231">
        <f t="shared" si="29"/>
        <v>80.866092518126209</v>
      </c>
      <c r="K39" s="231">
        <f t="shared" si="29"/>
        <v>68.065129721338593</v>
      </c>
      <c r="L39" s="231">
        <f t="shared" si="29"/>
        <v>72.007000844289337</v>
      </c>
      <c r="M39" s="231">
        <f t="shared" si="29"/>
        <v>71.579427523282703</v>
      </c>
      <c r="N39" s="231">
        <f t="shared" si="29"/>
        <v>72.854448503278206</v>
      </c>
      <c r="O39" s="231">
        <f t="shared" si="29"/>
        <v>75.100013004921777</v>
      </c>
      <c r="P39" s="231">
        <f t="shared" si="29"/>
        <v>76.729802790430625</v>
      </c>
      <c r="Q39" s="231">
        <f t="shared" si="29"/>
        <v>77.417838018663275</v>
      </c>
      <c r="R39" s="231">
        <f t="shared" si="29"/>
        <v>79.248004501834629</v>
      </c>
      <c r="S39" s="231">
        <f t="shared" si="29"/>
        <v>81.897202247508574</v>
      </c>
      <c r="T39" s="231">
        <f t="shared" si="29"/>
        <v>83.787263989656338</v>
      </c>
      <c r="U39" s="231">
        <f t="shared" si="29"/>
        <v>83.903549896231709</v>
      </c>
      <c r="V39" s="231">
        <f t="shared" si="29"/>
        <v>85.891530392205084</v>
      </c>
      <c r="W39" s="231">
        <f t="shared" si="29"/>
        <v>87.775241453692303</v>
      </c>
      <c r="X39" s="231">
        <f t="shared" si="29"/>
        <v>88.464397598320261</v>
      </c>
      <c r="Y39" s="231">
        <f t="shared" si="29"/>
        <v>89.090553198934231</v>
      </c>
      <c r="Z39" s="231">
        <f t="shared" si="29"/>
        <v>90.743357474778861</v>
      </c>
      <c r="AA39" s="231">
        <f t="shared" si="29"/>
        <v>92.492846906893192</v>
      </c>
      <c r="AB39" s="231">
        <f t="shared" si="29"/>
        <v>94.454232613691801</v>
      </c>
      <c r="AC39" s="231">
        <f t="shared" si="29"/>
        <v>96.37692755267264</v>
      </c>
      <c r="AD39" s="231">
        <f t="shared" si="29"/>
        <v>98.406309372621365</v>
      </c>
      <c r="AE39" s="231">
        <f t="shared" si="29"/>
        <v>100.54559256287718</v>
      </c>
      <c r="AF39" s="231">
        <f t="shared" si="29"/>
        <v>102.68662047152947</v>
      </c>
      <c r="AG39" s="231">
        <f t="shared" si="29"/>
        <v>104.74938262391248</v>
      </c>
      <c r="AH39" s="231">
        <f t="shared" si="29"/>
        <v>106.81584539663444</v>
      </c>
      <c r="AI39" s="231">
        <f t="shared" si="29"/>
        <v>108.88490459436706</v>
      </c>
      <c r="AJ39" s="231">
        <f t="shared" si="29"/>
        <v>111.40218637660118</v>
      </c>
      <c r="AK39" s="231">
        <f t="shared" si="29"/>
        <v>113.53315052488881</v>
      </c>
      <c r="AL39" s="231">
        <f t="shared" si="29"/>
        <v>118.03428827967321</v>
      </c>
      <c r="AM39" s="231">
        <f t="shared" ref="AM39:BI39" si="30">AM40+AL41</f>
        <v>120.94852981065532</v>
      </c>
      <c r="AN39" s="231">
        <f t="shared" si="30"/>
        <v>131.1121341755225</v>
      </c>
      <c r="AO39" s="231">
        <f t="shared" si="30"/>
        <v>120.69853659862659</v>
      </c>
      <c r="AP39" s="231">
        <f t="shared" si="30"/>
        <v>121.57763538488328</v>
      </c>
      <c r="AQ39" s="231">
        <f t="shared" si="30"/>
        <v>103.88478389290991</v>
      </c>
      <c r="AR39" s="231">
        <f t="shared" si="30"/>
        <v>59.834050757475737</v>
      </c>
      <c r="AS39" s="231">
        <f t="shared" si="30"/>
        <v>50.376610166703422</v>
      </c>
      <c r="AT39" s="231">
        <f t="shared" si="30"/>
        <v>54.893059781065574</v>
      </c>
      <c r="AU39" s="231">
        <f t="shared" si="30"/>
        <v>55.870909604734209</v>
      </c>
      <c r="AV39" s="231">
        <f t="shared" si="30"/>
        <v>58.218864590583728</v>
      </c>
      <c r="AW39" s="231">
        <f t="shared" si="30"/>
        <v>58.619362153860664</v>
      </c>
      <c r="AX39" s="231">
        <f t="shared" si="30"/>
        <v>59.580511433936572</v>
      </c>
      <c r="AY39" s="231">
        <f t="shared" si="30"/>
        <v>61.616201015867027</v>
      </c>
      <c r="AZ39" s="231">
        <f t="shared" si="30"/>
        <v>62.834470911844463</v>
      </c>
      <c r="BA39" s="231">
        <f t="shared" si="30"/>
        <v>54.692534220151522</v>
      </c>
      <c r="BB39" s="231">
        <f t="shared" si="30"/>
        <v>46.403256855580253</v>
      </c>
      <c r="BC39" s="231">
        <f t="shared" si="30"/>
        <v>40.356651887788871</v>
      </c>
      <c r="BD39" s="231">
        <f t="shared" si="30"/>
        <v>39.507615935750046</v>
      </c>
      <c r="BE39" s="231">
        <f t="shared" si="30"/>
        <v>27.92922766003305</v>
      </c>
      <c r="BF39" s="231">
        <f t="shared" si="30"/>
        <v>28.545432033304465</v>
      </c>
      <c r="BG39" s="231">
        <f t="shared" si="30"/>
        <v>28.709558904348533</v>
      </c>
      <c r="BH39" s="231">
        <f t="shared" si="30"/>
        <v>28.078392636872962</v>
      </c>
      <c r="BI39" s="231">
        <f t="shared" si="30"/>
        <v>28.052379514852575</v>
      </c>
      <c r="BJ39" s="84"/>
      <c r="BK39" s="84"/>
      <c r="BL39" s="84"/>
      <c r="BM39" s="55"/>
    </row>
    <row r="40" spans="1:65" x14ac:dyDescent="0.2">
      <c r="A40" s="55"/>
      <c r="B40" s="55" t="s">
        <v>267</v>
      </c>
      <c r="C40" s="55"/>
      <c r="D40" s="60"/>
      <c r="E40" s="101"/>
      <c r="F40" s="232"/>
      <c r="G40" s="233">
        <f>G27+G30-G36</f>
        <v>66.902228358242525</v>
      </c>
      <c r="H40" s="233">
        <f>H27+H30-H36</f>
        <v>70.453927876053882</v>
      </c>
      <c r="I40" s="233">
        <f t="shared" ref="I40:AL40" si="31">I27+I30-I36</f>
        <v>74.142542001609627</v>
      </c>
      <c r="J40" s="233">
        <f t="shared" si="31"/>
        <v>80.866092518126209</v>
      </c>
      <c r="K40" s="233">
        <f t="shared" si="31"/>
        <v>68.065129721338593</v>
      </c>
      <c r="L40" s="233">
        <f t="shared" si="31"/>
        <v>72.007000844289337</v>
      </c>
      <c r="M40" s="233">
        <f t="shared" si="31"/>
        <v>71.579427523282703</v>
      </c>
      <c r="N40" s="233">
        <f t="shared" si="31"/>
        <v>72.854448503278206</v>
      </c>
      <c r="O40" s="233">
        <f t="shared" si="31"/>
        <v>75.100013004921777</v>
      </c>
      <c r="P40" s="233">
        <f t="shared" si="31"/>
        <v>76.729802790430625</v>
      </c>
      <c r="Q40" s="233">
        <f t="shared" si="31"/>
        <v>77.417838018663275</v>
      </c>
      <c r="R40" s="233">
        <f t="shared" si="31"/>
        <v>79.248004501834629</v>
      </c>
      <c r="S40" s="233">
        <f t="shared" si="31"/>
        <v>81.897202247508574</v>
      </c>
      <c r="T40" s="233">
        <f t="shared" si="31"/>
        <v>83.787263989656338</v>
      </c>
      <c r="U40" s="233">
        <f t="shared" si="31"/>
        <v>83.903549896231709</v>
      </c>
      <c r="V40" s="233">
        <f t="shared" si="31"/>
        <v>85.891530392205084</v>
      </c>
      <c r="W40" s="233">
        <f t="shared" si="31"/>
        <v>87.775241453692303</v>
      </c>
      <c r="X40" s="233">
        <f t="shared" si="31"/>
        <v>88.464397598320261</v>
      </c>
      <c r="Y40" s="233">
        <f t="shared" si="31"/>
        <v>89.090553198934231</v>
      </c>
      <c r="Z40" s="233">
        <f t="shared" si="31"/>
        <v>90.743357474778861</v>
      </c>
      <c r="AA40" s="233">
        <f t="shared" si="31"/>
        <v>92.492846906893192</v>
      </c>
      <c r="AB40" s="233">
        <f t="shared" si="31"/>
        <v>94.454232613691801</v>
      </c>
      <c r="AC40" s="233">
        <f t="shared" si="31"/>
        <v>96.37692755267264</v>
      </c>
      <c r="AD40" s="233">
        <f t="shared" si="31"/>
        <v>98.406309372621365</v>
      </c>
      <c r="AE40" s="233">
        <f t="shared" si="31"/>
        <v>100.54559256287718</v>
      </c>
      <c r="AF40" s="233">
        <f t="shared" si="31"/>
        <v>102.68662047152947</v>
      </c>
      <c r="AG40" s="233">
        <f t="shared" si="31"/>
        <v>104.74938262391248</v>
      </c>
      <c r="AH40" s="233">
        <f t="shared" si="31"/>
        <v>106.81584539663444</v>
      </c>
      <c r="AI40" s="233">
        <f t="shared" si="31"/>
        <v>108.88490459436706</v>
      </c>
      <c r="AJ40" s="233">
        <f t="shared" si="31"/>
        <v>111.40218637660118</v>
      </c>
      <c r="AK40" s="233">
        <f t="shared" si="31"/>
        <v>113.53315052488881</v>
      </c>
      <c r="AL40" s="233">
        <f t="shared" si="31"/>
        <v>118.03428827967321</v>
      </c>
      <c r="AM40" s="233">
        <f t="shared" ref="AM40:BI40" si="32">AM27+AM30-AM36</f>
        <v>120.94852981065532</v>
      </c>
      <c r="AN40" s="233">
        <f t="shared" si="32"/>
        <v>131.1121341755225</v>
      </c>
      <c r="AO40" s="233">
        <f t="shared" si="32"/>
        <v>120.69853659862659</v>
      </c>
      <c r="AP40" s="233">
        <f t="shared" si="32"/>
        <v>121.57763538488328</v>
      </c>
      <c r="AQ40" s="233">
        <f t="shared" si="32"/>
        <v>103.88478389290991</v>
      </c>
      <c r="AR40" s="233">
        <f t="shared" si="32"/>
        <v>59.834050757475737</v>
      </c>
      <c r="AS40" s="233">
        <f t="shared" si="32"/>
        <v>50.376610166703422</v>
      </c>
      <c r="AT40" s="233">
        <f t="shared" si="32"/>
        <v>54.893059781065574</v>
      </c>
      <c r="AU40" s="233">
        <f t="shared" si="32"/>
        <v>55.870909604734209</v>
      </c>
      <c r="AV40" s="233">
        <f t="shared" si="32"/>
        <v>58.218864590583728</v>
      </c>
      <c r="AW40" s="233">
        <f t="shared" si="32"/>
        <v>58.619362153860664</v>
      </c>
      <c r="AX40" s="233">
        <f t="shared" si="32"/>
        <v>59.580511433936572</v>
      </c>
      <c r="AY40" s="233">
        <f t="shared" si="32"/>
        <v>61.616201015867027</v>
      </c>
      <c r="AZ40" s="233">
        <f t="shared" si="32"/>
        <v>62.834470911844463</v>
      </c>
      <c r="BA40" s="233">
        <f t="shared" si="32"/>
        <v>54.692534220151522</v>
      </c>
      <c r="BB40" s="233">
        <f t="shared" si="32"/>
        <v>46.403256855580253</v>
      </c>
      <c r="BC40" s="233">
        <f t="shared" si="32"/>
        <v>40.356651887788871</v>
      </c>
      <c r="BD40" s="233">
        <f t="shared" si="32"/>
        <v>39.507615935750046</v>
      </c>
      <c r="BE40" s="233">
        <f t="shared" si="32"/>
        <v>27.92922766003305</v>
      </c>
      <c r="BF40" s="233">
        <f t="shared" si="32"/>
        <v>28.545432033304465</v>
      </c>
      <c r="BG40" s="233">
        <f t="shared" si="32"/>
        <v>28.709558904348533</v>
      </c>
      <c r="BH40" s="233">
        <f t="shared" si="32"/>
        <v>28.078392636872962</v>
      </c>
      <c r="BI40" s="233">
        <f t="shared" si="32"/>
        <v>28.052379514852575</v>
      </c>
      <c r="BJ40" s="84"/>
      <c r="BK40" s="84"/>
      <c r="BL40" s="84"/>
      <c r="BM40" s="55"/>
    </row>
    <row r="41" spans="1:65" x14ac:dyDescent="0.2">
      <c r="A41" s="55"/>
      <c r="B41" s="55" t="s">
        <v>163</v>
      </c>
      <c r="C41" s="55"/>
      <c r="D41" s="55"/>
      <c r="E41" s="55"/>
      <c r="F41" s="144">
        <v>0</v>
      </c>
      <c r="G41" s="233">
        <f>IF(G39&lt;0,G39,0)</f>
        <v>0</v>
      </c>
      <c r="H41" s="233">
        <f>IF(H39&lt;0,H39,0)</f>
        <v>0</v>
      </c>
      <c r="I41" s="233">
        <f>IF(I39&lt;0,I39,0)</f>
        <v>0</v>
      </c>
      <c r="J41" s="233">
        <f t="shared" ref="J41:BI41" si="33">IF(J39&lt;0,J39,0)</f>
        <v>0</v>
      </c>
      <c r="K41" s="233">
        <f t="shared" si="33"/>
        <v>0</v>
      </c>
      <c r="L41" s="233">
        <f t="shared" si="33"/>
        <v>0</v>
      </c>
      <c r="M41" s="233">
        <f t="shared" si="33"/>
        <v>0</v>
      </c>
      <c r="N41" s="233">
        <f t="shared" si="33"/>
        <v>0</v>
      </c>
      <c r="O41" s="233">
        <f t="shared" si="33"/>
        <v>0</v>
      </c>
      <c r="P41" s="233">
        <f t="shared" si="33"/>
        <v>0</v>
      </c>
      <c r="Q41" s="233">
        <f t="shared" si="33"/>
        <v>0</v>
      </c>
      <c r="R41" s="233">
        <f t="shared" si="33"/>
        <v>0</v>
      </c>
      <c r="S41" s="233">
        <f t="shared" si="33"/>
        <v>0</v>
      </c>
      <c r="T41" s="233">
        <f t="shared" si="33"/>
        <v>0</v>
      </c>
      <c r="U41" s="233">
        <f t="shared" si="33"/>
        <v>0</v>
      </c>
      <c r="V41" s="233">
        <f t="shared" si="33"/>
        <v>0</v>
      </c>
      <c r="W41" s="233">
        <f t="shared" si="33"/>
        <v>0</v>
      </c>
      <c r="X41" s="233">
        <f t="shared" si="33"/>
        <v>0</v>
      </c>
      <c r="Y41" s="233">
        <f t="shared" si="33"/>
        <v>0</v>
      </c>
      <c r="Z41" s="233">
        <f t="shared" si="33"/>
        <v>0</v>
      </c>
      <c r="AA41" s="233">
        <f t="shared" si="33"/>
        <v>0</v>
      </c>
      <c r="AB41" s="233">
        <f t="shared" si="33"/>
        <v>0</v>
      </c>
      <c r="AC41" s="233">
        <f t="shared" si="33"/>
        <v>0</v>
      </c>
      <c r="AD41" s="233">
        <f t="shared" si="33"/>
        <v>0</v>
      </c>
      <c r="AE41" s="233">
        <f t="shared" si="33"/>
        <v>0</v>
      </c>
      <c r="AF41" s="233">
        <f t="shared" si="33"/>
        <v>0</v>
      </c>
      <c r="AG41" s="233">
        <f t="shared" si="33"/>
        <v>0</v>
      </c>
      <c r="AH41" s="233">
        <f t="shared" si="33"/>
        <v>0</v>
      </c>
      <c r="AI41" s="233">
        <f t="shared" si="33"/>
        <v>0</v>
      </c>
      <c r="AJ41" s="233">
        <f t="shared" si="33"/>
        <v>0</v>
      </c>
      <c r="AK41" s="233">
        <f t="shared" si="33"/>
        <v>0</v>
      </c>
      <c r="AL41" s="233">
        <f t="shared" si="33"/>
        <v>0</v>
      </c>
      <c r="AM41" s="233">
        <f t="shared" si="33"/>
        <v>0</v>
      </c>
      <c r="AN41" s="233">
        <f t="shared" si="33"/>
        <v>0</v>
      </c>
      <c r="AO41" s="233">
        <f t="shared" si="33"/>
        <v>0</v>
      </c>
      <c r="AP41" s="233">
        <f t="shared" si="33"/>
        <v>0</v>
      </c>
      <c r="AQ41" s="233">
        <f t="shared" si="33"/>
        <v>0</v>
      </c>
      <c r="AR41" s="233">
        <f t="shared" si="33"/>
        <v>0</v>
      </c>
      <c r="AS41" s="233">
        <f t="shared" si="33"/>
        <v>0</v>
      </c>
      <c r="AT41" s="233">
        <f t="shared" si="33"/>
        <v>0</v>
      </c>
      <c r="AU41" s="233">
        <f t="shared" si="33"/>
        <v>0</v>
      </c>
      <c r="AV41" s="233">
        <f t="shared" si="33"/>
        <v>0</v>
      </c>
      <c r="AW41" s="233">
        <f t="shared" si="33"/>
        <v>0</v>
      </c>
      <c r="AX41" s="233">
        <f t="shared" si="33"/>
        <v>0</v>
      </c>
      <c r="AY41" s="233">
        <f t="shared" si="33"/>
        <v>0</v>
      </c>
      <c r="AZ41" s="233">
        <f t="shared" si="33"/>
        <v>0</v>
      </c>
      <c r="BA41" s="233">
        <f t="shared" si="33"/>
        <v>0</v>
      </c>
      <c r="BB41" s="233">
        <f t="shared" si="33"/>
        <v>0</v>
      </c>
      <c r="BC41" s="233">
        <f t="shared" si="33"/>
        <v>0</v>
      </c>
      <c r="BD41" s="233">
        <f t="shared" si="33"/>
        <v>0</v>
      </c>
      <c r="BE41" s="233">
        <f t="shared" si="33"/>
        <v>0</v>
      </c>
      <c r="BF41" s="233">
        <f t="shared" si="33"/>
        <v>0</v>
      </c>
      <c r="BG41" s="233">
        <f t="shared" si="33"/>
        <v>0</v>
      </c>
      <c r="BH41" s="233">
        <f t="shared" si="33"/>
        <v>0</v>
      </c>
      <c r="BI41" s="233">
        <f t="shared" si="33"/>
        <v>0</v>
      </c>
      <c r="BJ41" s="84"/>
      <c r="BK41" s="84"/>
      <c r="BL41" s="84"/>
      <c r="BM41" s="55"/>
    </row>
    <row r="42" spans="1:65" x14ac:dyDescent="0.2">
      <c r="A42" s="55"/>
      <c r="B42" s="61" t="s">
        <v>22</v>
      </c>
      <c r="C42" s="60"/>
      <c r="D42" s="216">
        <f>WACC!F14</f>
        <v>0.3</v>
      </c>
      <c r="E42" s="116"/>
      <c r="F42" s="232"/>
      <c r="G42" s="233">
        <f>IF(G39&gt;0,$D$42*G39,0)</f>
        <v>20.070668507472757</v>
      </c>
      <c r="H42" s="233">
        <f>IF(H39&gt;0,$D$42*H39,0)</f>
        <v>21.136178362816164</v>
      </c>
      <c r="I42" s="233">
        <f>IF(I39&gt;0,$D$42*I39,0)</f>
        <v>22.242762600482887</v>
      </c>
      <c r="J42" s="233">
        <f t="shared" ref="J42:BI42" si="34">IF(J39&gt;0,$D$42*J39,0)</f>
        <v>24.259827755437861</v>
      </c>
      <c r="K42" s="233">
        <f t="shared" si="34"/>
        <v>20.419538916401578</v>
      </c>
      <c r="L42" s="233">
        <f t="shared" si="34"/>
        <v>21.6021002532868</v>
      </c>
      <c r="M42" s="233">
        <f t="shared" si="34"/>
        <v>21.47382825698481</v>
      </c>
      <c r="N42" s="233">
        <f t="shared" si="34"/>
        <v>21.856334550983462</v>
      </c>
      <c r="O42" s="233">
        <f t="shared" si="34"/>
        <v>22.530003901476533</v>
      </c>
      <c r="P42" s="233">
        <f t="shared" si="34"/>
        <v>23.018940837129186</v>
      </c>
      <c r="Q42" s="233">
        <f t="shared" si="34"/>
        <v>23.225351405598982</v>
      </c>
      <c r="R42" s="233">
        <f t="shared" si="34"/>
        <v>23.774401350550388</v>
      </c>
      <c r="S42" s="233">
        <f t="shared" si="34"/>
        <v>24.569160674252572</v>
      </c>
      <c r="T42" s="233">
        <f t="shared" si="34"/>
        <v>25.136179196896901</v>
      </c>
      <c r="U42" s="233">
        <f t="shared" si="34"/>
        <v>25.171064968869512</v>
      </c>
      <c r="V42" s="233">
        <f t="shared" si="34"/>
        <v>25.767459117661524</v>
      </c>
      <c r="W42" s="233">
        <f t="shared" si="34"/>
        <v>26.332572436107689</v>
      </c>
      <c r="X42" s="233">
        <f t="shared" si="34"/>
        <v>26.539319279496077</v>
      </c>
      <c r="Y42" s="233">
        <f t="shared" si="34"/>
        <v>26.727165959680267</v>
      </c>
      <c r="Z42" s="233">
        <f t="shared" si="34"/>
        <v>27.223007242433656</v>
      </c>
      <c r="AA42" s="233">
        <f t="shared" si="34"/>
        <v>27.747854072067955</v>
      </c>
      <c r="AB42" s="233">
        <f t="shared" si="34"/>
        <v>28.336269784107539</v>
      </c>
      <c r="AC42" s="233">
        <f t="shared" si="34"/>
        <v>28.91307826580179</v>
      </c>
      <c r="AD42" s="233">
        <f t="shared" si="34"/>
        <v>29.521892811786408</v>
      </c>
      <c r="AE42" s="233">
        <f t="shared" si="34"/>
        <v>30.163677768863153</v>
      </c>
      <c r="AF42" s="233">
        <f t="shared" si="34"/>
        <v>30.805986141458838</v>
      </c>
      <c r="AG42" s="233">
        <f t="shared" si="34"/>
        <v>31.424814787173744</v>
      </c>
      <c r="AH42" s="233">
        <f t="shared" si="34"/>
        <v>32.044753618990335</v>
      </c>
      <c r="AI42" s="233">
        <f t="shared" si="34"/>
        <v>32.665471378310116</v>
      </c>
      <c r="AJ42" s="233">
        <f t="shared" si="34"/>
        <v>33.420655912980351</v>
      </c>
      <c r="AK42" s="233">
        <f t="shared" si="34"/>
        <v>34.059945157466643</v>
      </c>
      <c r="AL42" s="233">
        <f t="shared" si="34"/>
        <v>35.410286483901963</v>
      </c>
      <c r="AM42" s="233">
        <f t="shared" si="34"/>
        <v>36.284558943196593</v>
      </c>
      <c r="AN42" s="233">
        <f t="shared" si="34"/>
        <v>39.33364025265675</v>
      </c>
      <c r="AO42" s="233">
        <f t="shared" si="34"/>
        <v>36.209560979587977</v>
      </c>
      <c r="AP42" s="233">
        <f t="shared" si="34"/>
        <v>36.473290615464983</v>
      </c>
      <c r="AQ42" s="233">
        <f t="shared" si="34"/>
        <v>31.165435167872971</v>
      </c>
      <c r="AR42" s="233">
        <f t="shared" si="34"/>
        <v>17.950215227242719</v>
      </c>
      <c r="AS42" s="233">
        <f t="shared" si="34"/>
        <v>15.112983050011026</v>
      </c>
      <c r="AT42" s="233">
        <f t="shared" si="34"/>
        <v>16.467917934319672</v>
      </c>
      <c r="AU42" s="233">
        <f t="shared" si="34"/>
        <v>16.761272881420261</v>
      </c>
      <c r="AV42" s="233">
        <f t="shared" si="34"/>
        <v>17.465659377175118</v>
      </c>
      <c r="AW42" s="233">
        <f t="shared" si="34"/>
        <v>17.585808646158199</v>
      </c>
      <c r="AX42" s="233">
        <f t="shared" si="34"/>
        <v>17.874153430180971</v>
      </c>
      <c r="AY42" s="233">
        <f t="shared" si="34"/>
        <v>18.484860304760108</v>
      </c>
      <c r="AZ42" s="233">
        <f t="shared" si="34"/>
        <v>18.850341273553337</v>
      </c>
      <c r="BA42" s="233">
        <f t="shared" si="34"/>
        <v>16.407760266045457</v>
      </c>
      <c r="BB42" s="233">
        <f t="shared" si="34"/>
        <v>13.920977056674076</v>
      </c>
      <c r="BC42" s="233">
        <f t="shared" si="34"/>
        <v>12.106995566336661</v>
      </c>
      <c r="BD42" s="233">
        <f t="shared" si="34"/>
        <v>11.852284780725013</v>
      </c>
      <c r="BE42" s="233">
        <f t="shared" si="34"/>
        <v>8.3787682980099145</v>
      </c>
      <c r="BF42" s="233">
        <f t="shared" si="34"/>
        <v>8.5636296099913398</v>
      </c>
      <c r="BG42" s="233">
        <f t="shared" si="34"/>
        <v>8.61286767130456</v>
      </c>
      <c r="BH42" s="233">
        <f t="shared" si="34"/>
        <v>8.4235177910618884</v>
      </c>
      <c r="BI42" s="233">
        <f t="shared" si="34"/>
        <v>8.4157138544557721</v>
      </c>
      <c r="BJ42" s="85"/>
      <c r="BK42" s="85"/>
      <c r="BL42" s="85"/>
      <c r="BM42" s="55"/>
    </row>
    <row r="43" spans="1:65" x14ac:dyDescent="0.2">
      <c r="A43" s="55"/>
      <c r="B43" s="51" t="s">
        <v>40</v>
      </c>
      <c r="C43" s="55"/>
      <c r="D43" s="217">
        <f>WACC!$F$17</f>
        <v>0.25</v>
      </c>
      <c r="E43" s="55"/>
      <c r="F43" s="234"/>
      <c r="G43" s="235">
        <f t="shared" ref="G43:AL43" si="35">$D$43*G42</f>
        <v>5.0176671268681892</v>
      </c>
      <c r="H43" s="235">
        <f t="shared" si="35"/>
        <v>5.284044590704041</v>
      </c>
      <c r="I43" s="235">
        <f t="shared" si="35"/>
        <v>5.5606906501207218</v>
      </c>
      <c r="J43" s="235">
        <f t="shared" si="35"/>
        <v>6.0649569388594653</v>
      </c>
      <c r="K43" s="235">
        <f t="shared" si="35"/>
        <v>5.1048847291003945</v>
      </c>
      <c r="L43" s="235">
        <f t="shared" si="35"/>
        <v>5.4005250633216999</v>
      </c>
      <c r="M43" s="235">
        <f t="shared" si="35"/>
        <v>5.3684570642462024</v>
      </c>
      <c r="N43" s="235">
        <f t="shared" si="35"/>
        <v>5.4640836377458655</v>
      </c>
      <c r="O43" s="235">
        <f t="shared" si="35"/>
        <v>5.6325009753691333</v>
      </c>
      <c r="P43" s="235">
        <f t="shared" si="35"/>
        <v>5.7547352092822965</v>
      </c>
      <c r="Q43" s="235">
        <f t="shared" si="35"/>
        <v>5.8063378513997455</v>
      </c>
      <c r="R43" s="235">
        <f t="shared" si="35"/>
        <v>5.943600337637597</v>
      </c>
      <c r="S43" s="235">
        <f t="shared" si="35"/>
        <v>6.142290168563143</v>
      </c>
      <c r="T43" s="235">
        <f t="shared" si="35"/>
        <v>6.2840447992242252</v>
      </c>
      <c r="U43" s="235">
        <f t="shared" si="35"/>
        <v>6.292766242217378</v>
      </c>
      <c r="V43" s="235">
        <f t="shared" si="35"/>
        <v>6.4418647794153809</v>
      </c>
      <c r="W43" s="235">
        <f t="shared" si="35"/>
        <v>6.5831431090269223</v>
      </c>
      <c r="X43" s="235">
        <f t="shared" si="35"/>
        <v>6.6348298198740192</v>
      </c>
      <c r="Y43" s="235">
        <f t="shared" si="35"/>
        <v>6.6817914899200668</v>
      </c>
      <c r="Z43" s="235">
        <f t="shared" si="35"/>
        <v>6.8057518106084141</v>
      </c>
      <c r="AA43" s="235">
        <f t="shared" si="35"/>
        <v>6.9369635180169888</v>
      </c>
      <c r="AB43" s="235">
        <f t="shared" si="35"/>
        <v>7.0840674460268849</v>
      </c>
      <c r="AC43" s="235">
        <f t="shared" si="35"/>
        <v>7.2282695664504475</v>
      </c>
      <c r="AD43" s="235">
        <f t="shared" si="35"/>
        <v>7.380473202946602</v>
      </c>
      <c r="AE43" s="235">
        <f t="shared" si="35"/>
        <v>7.5409194422157881</v>
      </c>
      <c r="AF43" s="235">
        <f t="shared" si="35"/>
        <v>7.7014965353647096</v>
      </c>
      <c r="AG43" s="235">
        <f t="shared" si="35"/>
        <v>7.8562036967934361</v>
      </c>
      <c r="AH43" s="235">
        <f t="shared" si="35"/>
        <v>8.0111884047475836</v>
      </c>
      <c r="AI43" s="235">
        <f t="shared" si="35"/>
        <v>8.166367844577529</v>
      </c>
      <c r="AJ43" s="235">
        <f t="shared" si="35"/>
        <v>8.3551639782450877</v>
      </c>
      <c r="AK43" s="235">
        <f t="shared" si="35"/>
        <v>8.5149862893666608</v>
      </c>
      <c r="AL43" s="235">
        <f t="shared" si="35"/>
        <v>8.8525716209754908</v>
      </c>
      <c r="AM43" s="235">
        <f t="shared" ref="AM43:BI43" si="36">$D$43*AM42</f>
        <v>9.0711397357991483</v>
      </c>
      <c r="AN43" s="235">
        <f t="shared" si="36"/>
        <v>9.8334100631641874</v>
      </c>
      <c r="AO43" s="235">
        <f t="shared" si="36"/>
        <v>9.0523902448969942</v>
      </c>
      <c r="AP43" s="235">
        <f t="shared" si="36"/>
        <v>9.1183226538662456</v>
      </c>
      <c r="AQ43" s="235">
        <f t="shared" si="36"/>
        <v>7.7913587919682428</v>
      </c>
      <c r="AR43" s="235">
        <f t="shared" si="36"/>
        <v>4.4875538068106797</v>
      </c>
      <c r="AS43" s="235">
        <f t="shared" si="36"/>
        <v>3.7782457625027566</v>
      </c>
      <c r="AT43" s="235">
        <f t="shared" si="36"/>
        <v>4.1169794835799181</v>
      </c>
      <c r="AU43" s="235">
        <f t="shared" si="36"/>
        <v>4.1903182203550653</v>
      </c>
      <c r="AV43" s="235">
        <f t="shared" si="36"/>
        <v>4.3664148442937796</v>
      </c>
      <c r="AW43" s="235">
        <f t="shared" si="36"/>
        <v>4.3964521615395498</v>
      </c>
      <c r="AX43" s="235">
        <f t="shared" si="36"/>
        <v>4.4685383575452429</v>
      </c>
      <c r="AY43" s="235">
        <f t="shared" si="36"/>
        <v>4.621215076190027</v>
      </c>
      <c r="AZ43" s="235">
        <f t="shared" si="36"/>
        <v>4.7125853183883342</v>
      </c>
      <c r="BA43" s="235">
        <f t="shared" si="36"/>
        <v>4.1019400665113643</v>
      </c>
      <c r="BB43" s="235">
        <f t="shared" si="36"/>
        <v>3.480244264168519</v>
      </c>
      <c r="BC43" s="235">
        <f t="shared" si="36"/>
        <v>3.0267488915841652</v>
      </c>
      <c r="BD43" s="235">
        <f t="shared" si="36"/>
        <v>2.9630711951812532</v>
      </c>
      <c r="BE43" s="235">
        <f t="shared" si="36"/>
        <v>2.0946920745024786</v>
      </c>
      <c r="BF43" s="235">
        <f t="shared" si="36"/>
        <v>2.140907402497835</v>
      </c>
      <c r="BG43" s="235">
        <f t="shared" si="36"/>
        <v>2.15321691782614</v>
      </c>
      <c r="BH43" s="235">
        <f t="shared" si="36"/>
        <v>2.1058794477654721</v>
      </c>
      <c r="BI43" s="235">
        <f t="shared" si="36"/>
        <v>2.103928463613943</v>
      </c>
      <c r="BJ43" s="55"/>
      <c r="BK43" s="55"/>
      <c r="BL43" s="55"/>
      <c r="BM43" s="55"/>
    </row>
    <row r="44" spans="1:65" s="16" customFormat="1" ht="13.5" customHeight="1" x14ac:dyDescent="0.2">
      <c r="A44" s="51"/>
      <c r="B44" s="51"/>
      <c r="C44" s="51"/>
      <c r="D44" s="51" t="s">
        <v>59</v>
      </c>
      <c r="E44" s="51"/>
      <c r="F44" s="109"/>
      <c r="G44" s="109">
        <f t="shared" ref="G44:AL44" si="37">MAX(0,(G17+G18+G20+G22+G30-G36+F41)*$D$42/(1-(1-$D$25)*$D$42))</f>
        <v>20.070668507472757</v>
      </c>
      <c r="H44" s="109">
        <f t="shared" si="37"/>
        <v>21.13617836281615</v>
      </c>
      <c r="I44" s="109">
        <f t="shared" si="37"/>
        <v>22.242762600482884</v>
      </c>
      <c r="J44" s="109">
        <f t="shared" si="37"/>
        <v>24.259827755437851</v>
      </c>
      <c r="K44" s="109">
        <f t="shared" si="37"/>
        <v>20.419538916401574</v>
      </c>
      <c r="L44" s="109">
        <f t="shared" si="37"/>
        <v>21.602100253286803</v>
      </c>
      <c r="M44" s="109">
        <f t="shared" si="37"/>
        <v>21.473828256984813</v>
      </c>
      <c r="N44" s="109">
        <f t="shared" si="37"/>
        <v>21.856334550983458</v>
      </c>
      <c r="O44" s="109">
        <f t="shared" si="37"/>
        <v>22.530003901476537</v>
      </c>
      <c r="P44" s="109">
        <f t="shared" si="37"/>
        <v>23.01894083712919</v>
      </c>
      <c r="Q44" s="109">
        <f t="shared" si="37"/>
        <v>23.225351405598978</v>
      </c>
      <c r="R44" s="109">
        <f t="shared" si="37"/>
        <v>23.774401350550391</v>
      </c>
      <c r="S44" s="109">
        <f t="shared" si="37"/>
        <v>24.569160674252565</v>
      </c>
      <c r="T44" s="109">
        <f t="shared" si="37"/>
        <v>25.136179196896901</v>
      </c>
      <c r="U44" s="109">
        <f t="shared" si="37"/>
        <v>25.171064968869512</v>
      </c>
      <c r="V44" s="109">
        <f t="shared" si="37"/>
        <v>25.767459117661517</v>
      </c>
      <c r="W44" s="109">
        <f t="shared" si="37"/>
        <v>26.332572436107696</v>
      </c>
      <c r="X44" s="109">
        <f t="shared" si="37"/>
        <v>26.539319279496077</v>
      </c>
      <c r="Y44" s="109">
        <f t="shared" si="37"/>
        <v>26.727165959680271</v>
      </c>
      <c r="Z44" s="109">
        <f t="shared" si="37"/>
        <v>27.223007242433653</v>
      </c>
      <c r="AA44" s="109">
        <f t="shared" si="37"/>
        <v>27.747854072067959</v>
      </c>
      <c r="AB44" s="109">
        <f t="shared" si="37"/>
        <v>28.336269784107539</v>
      </c>
      <c r="AC44" s="109">
        <f t="shared" si="37"/>
        <v>28.91307826580179</v>
      </c>
      <c r="AD44" s="109">
        <f t="shared" si="37"/>
        <v>29.521892811786408</v>
      </c>
      <c r="AE44" s="109">
        <f t="shared" si="37"/>
        <v>30.163677768863156</v>
      </c>
      <c r="AF44" s="109">
        <f t="shared" si="37"/>
        <v>30.805986141458831</v>
      </c>
      <c r="AG44" s="109">
        <f t="shared" si="37"/>
        <v>31.424814787173748</v>
      </c>
      <c r="AH44" s="109">
        <f t="shared" si="37"/>
        <v>32.044753618990327</v>
      </c>
      <c r="AI44" s="109">
        <f t="shared" si="37"/>
        <v>32.665471378310123</v>
      </c>
      <c r="AJ44" s="109">
        <f t="shared" si="37"/>
        <v>33.420655912980351</v>
      </c>
      <c r="AK44" s="109">
        <f t="shared" si="37"/>
        <v>34.05994515746665</v>
      </c>
      <c r="AL44" s="109">
        <f t="shared" si="37"/>
        <v>35.410286483901963</v>
      </c>
      <c r="AM44" s="109">
        <f t="shared" ref="AM44:BI44" si="38">MAX(0,(AM17+AM18+AM20+AM22+AM30-AM36+AL41)*$D$42/(1-(1-$D$25)*$D$42))</f>
        <v>36.2845589431966</v>
      </c>
      <c r="AN44" s="109">
        <f t="shared" si="38"/>
        <v>39.33364025265675</v>
      </c>
      <c r="AO44" s="109">
        <f t="shared" si="38"/>
        <v>36.209560979587977</v>
      </c>
      <c r="AP44" s="109">
        <f t="shared" si="38"/>
        <v>36.473290615464983</v>
      </c>
      <c r="AQ44" s="109">
        <f t="shared" si="38"/>
        <v>31.165435167872968</v>
      </c>
      <c r="AR44" s="109">
        <f t="shared" si="38"/>
        <v>17.950215227242726</v>
      </c>
      <c r="AS44" s="109">
        <f t="shared" si="38"/>
        <v>15.112983050011023</v>
      </c>
      <c r="AT44" s="109">
        <f t="shared" si="38"/>
        <v>16.467917934319669</v>
      </c>
      <c r="AU44" s="109">
        <f t="shared" si="38"/>
        <v>16.761272881420261</v>
      </c>
      <c r="AV44" s="109">
        <f t="shared" si="38"/>
        <v>17.465659377175122</v>
      </c>
      <c r="AW44" s="109">
        <f t="shared" si="38"/>
        <v>17.585808646158203</v>
      </c>
      <c r="AX44" s="109">
        <f t="shared" si="38"/>
        <v>17.874153430180971</v>
      </c>
      <c r="AY44" s="109">
        <f t="shared" si="38"/>
        <v>18.484860304760108</v>
      </c>
      <c r="AZ44" s="109">
        <f t="shared" si="38"/>
        <v>18.850341273553337</v>
      </c>
      <c r="BA44" s="109">
        <f t="shared" si="38"/>
        <v>16.407760266045454</v>
      </c>
      <c r="BB44" s="109">
        <f t="shared" si="38"/>
        <v>13.920977056674074</v>
      </c>
      <c r="BC44" s="109">
        <f t="shared" si="38"/>
        <v>12.106995566336659</v>
      </c>
      <c r="BD44" s="109">
        <f t="shared" si="38"/>
        <v>11.852284780725014</v>
      </c>
      <c r="BE44" s="109">
        <f t="shared" si="38"/>
        <v>8.3787682980099127</v>
      </c>
      <c r="BF44" s="109">
        <f t="shared" si="38"/>
        <v>8.563629609991338</v>
      </c>
      <c r="BG44" s="109">
        <f t="shared" si="38"/>
        <v>8.6128676713045618</v>
      </c>
      <c r="BH44" s="109">
        <f t="shared" si="38"/>
        <v>8.4235177910618901</v>
      </c>
      <c r="BI44" s="109">
        <f t="shared" si="38"/>
        <v>8.4157138544557704</v>
      </c>
      <c r="BJ44" s="51"/>
      <c r="BK44" s="51"/>
      <c r="BL44" s="86"/>
      <c r="BM44" s="86"/>
    </row>
    <row r="45" spans="1:65" s="77" customFormat="1" x14ac:dyDescent="0.2">
      <c r="A45" s="61"/>
      <c r="B45" s="61"/>
      <c r="C45" s="61"/>
      <c r="D45" s="61"/>
      <c r="E45" s="61"/>
      <c r="F45" s="61"/>
      <c r="G45" s="61"/>
      <c r="H45" s="61"/>
      <c r="I45" s="61"/>
      <c r="J45" s="61"/>
      <c r="K45" s="61"/>
      <c r="L45" s="61"/>
      <c r="M45" s="61"/>
      <c r="N45" s="61"/>
      <c r="O45" s="61"/>
      <c r="P45" s="61"/>
      <c r="Q45" s="61"/>
      <c r="R45" s="61"/>
      <c r="S45" s="61"/>
      <c r="T45" s="61"/>
      <c r="U45" s="61"/>
      <c r="V45" s="61"/>
      <c r="W45" s="61"/>
      <c r="X45" s="61"/>
      <c r="Y45" s="61"/>
      <c r="Z45" s="61"/>
      <c r="AA45" s="61"/>
      <c r="AB45" s="61"/>
      <c r="AC45" s="61"/>
      <c r="AD45" s="61"/>
      <c r="AE45" s="61"/>
      <c r="AF45" s="61"/>
      <c r="AG45" s="61"/>
      <c r="AH45" s="61"/>
      <c r="AI45" s="61"/>
      <c r="AJ45" s="61"/>
      <c r="AK45" s="61"/>
      <c r="AL45" s="61"/>
      <c r="AM45" s="61"/>
      <c r="AN45" s="61"/>
      <c r="AO45" s="61"/>
      <c r="AP45" s="61"/>
      <c r="AQ45" s="61"/>
      <c r="AR45" s="61"/>
      <c r="AS45" s="61"/>
      <c r="AT45" s="61"/>
      <c r="AU45" s="61"/>
      <c r="AV45" s="61"/>
      <c r="AW45" s="61"/>
      <c r="AX45" s="61"/>
      <c r="AY45" s="61"/>
      <c r="AZ45" s="61"/>
      <c r="BA45" s="61"/>
      <c r="BB45" s="61"/>
      <c r="BC45" s="61"/>
      <c r="BD45" s="61"/>
      <c r="BE45" s="61"/>
      <c r="BF45" s="61"/>
      <c r="BG45" s="61"/>
      <c r="BH45" s="61"/>
      <c r="BI45" s="61"/>
      <c r="BJ45" s="61"/>
      <c r="BK45" s="61"/>
      <c r="BL45" s="97"/>
      <c r="BM45" s="97"/>
    </row>
    <row r="46" spans="1:65" s="77" customFormat="1" x14ac:dyDescent="0.2">
      <c r="A46" s="211"/>
      <c r="B46" s="212" t="s">
        <v>97</v>
      </c>
      <c r="C46" s="211"/>
      <c r="D46" s="213"/>
      <c r="E46" s="211"/>
      <c r="F46" s="214"/>
      <c r="G46" s="214"/>
      <c r="H46" s="214"/>
      <c r="I46" s="214"/>
      <c r="J46" s="214"/>
      <c r="K46" s="214"/>
      <c r="L46" s="214"/>
      <c r="M46" s="214"/>
      <c r="N46" s="214"/>
      <c r="O46" s="214"/>
      <c r="P46" s="214"/>
      <c r="Q46" s="214"/>
      <c r="R46" s="214"/>
      <c r="S46" s="214"/>
      <c r="T46" s="214"/>
      <c r="U46" s="214"/>
      <c r="V46" s="214"/>
      <c r="W46" s="214"/>
      <c r="X46" s="214"/>
      <c r="Y46" s="214"/>
      <c r="Z46" s="214"/>
      <c r="AA46" s="214"/>
      <c r="AB46" s="214"/>
      <c r="AC46" s="214"/>
      <c r="AD46" s="214"/>
      <c r="AE46" s="214"/>
      <c r="AF46" s="214"/>
      <c r="AG46" s="214"/>
      <c r="AH46" s="214"/>
      <c r="AI46" s="214"/>
      <c r="AJ46" s="214"/>
      <c r="AK46" s="214"/>
      <c r="AL46" s="214"/>
      <c r="AM46" s="214"/>
      <c r="AN46" s="214"/>
      <c r="AO46" s="214"/>
      <c r="AP46" s="214"/>
      <c r="AQ46" s="214"/>
      <c r="AR46" s="214"/>
      <c r="AS46" s="214"/>
      <c r="AT46" s="214"/>
      <c r="AU46" s="214"/>
      <c r="AV46" s="214"/>
      <c r="AW46" s="214"/>
      <c r="AX46" s="214"/>
      <c r="AY46" s="214"/>
      <c r="AZ46" s="214"/>
      <c r="BA46" s="214"/>
      <c r="BB46" s="214"/>
      <c r="BC46" s="214"/>
      <c r="BD46" s="214"/>
      <c r="BE46" s="214"/>
      <c r="BF46" s="214"/>
      <c r="BG46" s="214"/>
      <c r="BH46" s="214"/>
      <c r="BI46" s="214"/>
      <c r="BJ46" s="97"/>
      <c r="BK46" s="97"/>
      <c r="BL46" s="97"/>
      <c r="BM46" s="97"/>
    </row>
    <row r="47" spans="1:65" s="77" customFormat="1" x14ac:dyDescent="0.2">
      <c r="A47" s="95"/>
      <c r="B47" s="66"/>
      <c r="C47" s="95"/>
      <c r="D47" s="110"/>
      <c r="E47" s="95"/>
      <c r="F47" s="111"/>
      <c r="G47" s="111"/>
      <c r="H47" s="111"/>
      <c r="I47" s="111"/>
      <c r="J47" s="111"/>
      <c r="K47" s="111"/>
      <c r="L47" s="111"/>
      <c r="M47" s="111"/>
      <c r="N47" s="111"/>
      <c r="O47" s="111"/>
      <c r="P47" s="111"/>
      <c r="Q47" s="111"/>
      <c r="R47" s="111"/>
      <c r="S47" s="111"/>
      <c r="T47" s="111"/>
      <c r="U47" s="111"/>
      <c r="V47" s="111"/>
      <c r="W47" s="111"/>
      <c r="X47" s="111"/>
      <c r="Y47" s="111"/>
      <c r="Z47" s="111"/>
      <c r="AA47" s="111"/>
      <c r="AB47" s="111"/>
      <c r="AC47" s="111"/>
      <c r="AD47" s="111"/>
      <c r="AE47" s="111"/>
      <c r="AF47" s="111"/>
      <c r="AG47" s="111"/>
      <c r="AH47" s="111"/>
      <c r="AI47" s="111"/>
      <c r="AJ47" s="111"/>
      <c r="AK47" s="111"/>
      <c r="AL47" s="111"/>
      <c r="AM47" s="111"/>
      <c r="AN47" s="111"/>
      <c r="AO47" s="111"/>
      <c r="AP47" s="111"/>
      <c r="AQ47" s="111"/>
      <c r="AR47" s="111"/>
      <c r="AS47" s="111"/>
      <c r="AT47" s="111"/>
      <c r="AU47" s="111"/>
      <c r="AV47" s="111"/>
      <c r="AW47" s="111"/>
      <c r="AX47" s="111"/>
      <c r="AY47" s="111"/>
      <c r="AZ47" s="111"/>
      <c r="BA47" s="111"/>
      <c r="BB47" s="111"/>
      <c r="BC47" s="111"/>
      <c r="BD47" s="111"/>
      <c r="BE47" s="111"/>
      <c r="BF47" s="111"/>
      <c r="BG47" s="111"/>
      <c r="BH47" s="111"/>
      <c r="BI47" s="111"/>
      <c r="BJ47" s="97"/>
      <c r="BK47" s="97"/>
      <c r="BL47" s="97"/>
      <c r="BM47" s="97"/>
    </row>
    <row r="48" spans="1:65" s="77" customFormat="1" x14ac:dyDescent="0.2">
      <c r="A48" s="95"/>
      <c r="B48" s="61" t="s">
        <v>107</v>
      </c>
      <c r="C48" s="95"/>
      <c r="D48" s="110"/>
      <c r="E48" s="95"/>
      <c r="F48" s="111"/>
      <c r="G48" s="111"/>
      <c r="H48" s="111"/>
      <c r="I48" s="111"/>
      <c r="J48" s="111"/>
      <c r="K48" s="111"/>
      <c r="L48" s="111"/>
      <c r="M48" s="111"/>
      <c r="N48" s="111"/>
      <c r="O48" s="111"/>
      <c r="P48" s="111"/>
      <c r="Q48" s="111"/>
      <c r="R48" s="111"/>
      <c r="S48" s="111"/>
      <c r="T48" s="111"/>
      <c r="U48" s="111"/>
      <c r="V48" s="111"/>
      <c r="W48" s="111"/>
      <c r="X48" s="111"/>
      <c r="Y48" s="111"/>
      <c r="Z48" s="111"/>
      <c r="AA48" s="111"/>
      <c r="AB48" s="111"/>
      <c r="AC48" s="111"/>
      <c r="AD48" s="111"/>
      <c r="AE48" s="111"/>
      <c r="AF48" s="111"/>
      <c r="AG48" s="111"/>
      <c r="AH48" s="111"/>
      <c r="AI48" s="111"/>
      <c r="AJ48" s="111"/>
      <c r="AK48" s="111"/>
      <c r="AL48" s="111"/>
      <c r="AM48" s="111"/>
      <c r="AN48" s="111"/>
      <c r="AO48" s="111"/>
      <c r="AP48" s="111"/>
      <c r="AQ48" s="111"/>
      <c r="AR48" s="111"/>
      <c r="AS48" s="111"/>
      <c r="AT48" s="111"/>
      <c r="AU48" s="111"/>
      <c r="AV48" s="111"/>
      <c r="AW48" s="111"/>
      <c r="AX48" s="111"/>
      <c r="AY48" s="111"/>
      <c r="AZ48" s="111"/>
      <c r="BA48" s="111"/>
      <c r="BB48" s="111"/>
      <c r="BC48" s="111"/>
      <c r="BD48" s="111"/>
      <c r="BE48" s="111"/>
      <c r="BF48" s="111"/>
      <c r="BG48" s="111"/>
      <c r="BH48" s="111"/>
      <c r="BI48" s="111"/>
      <c r="BJ48" s="97"/>
      <c r="BK48" s="97"/>
      <c r="BL48" s="97"/>
      <c r="BM48" s="97"/>
    </row>
    <row r="49" spans="1:65" s="77" customFormat="1" x14ac:dyDescent="0.2">
      <c r="A49" s="95"/>
      <c r="B49" s="51" t="s">
        <v>41</v>
      </c>
      <c r="C49" s="95"/>
      <c r="D49" s="237" t="s">
        <v>108</v>
      </c>
      <c r="E49" s="238"/>
      <c r="F49" s="309">
        <f ca="1">F50-F51-G49+F52</f>
        <v>-3.2915892234086641E-12</v>
      </c>
      <c r="G49" s="222">
        <f>Assets!F474</f>
        <v>2035.7213291338696</v>
      </c>
      <c r="H49" s="223">
        <f>Assets!G474</f>
        <v>2065.372893034878</v>
      </c>
      <c r="I49" s="223">
        <f>Assets!H474</f>
        <v>2129.2734933328175</v>
      </c>
      <c r="J49" s="223">
        <f>Assets!I474</f>
        <v>2266.3477134288191</v>
      </c>
      <c r="K49" s="223">
        <f>Assets!J474</f>
        <v>2320.4056484750163</v>
      </c>
      <c r="L49" s="223">
        <f>Assets!K474</f>
        <v>2359.2956545438701</v>
      </c>
      <c r="M49" s="223">
        <f>Assets!L474</f>
        <v>2340.6462821214409</v>
      </c>
      <c r="N49" s="223">
        <f>Assets!M474</f>
        <v>2322.3009075355103</v>
      </c>
      <c r="O49" s="223">
        <f>Assets!N474</f>
        <v>2303.4045889403988</v>
      </c>
      <c r="P49" s="223">
        <f>Assets!O474</f>
        <v>2283.9626433265439</v>
      </c>
      <c r="Q49" s="223">
        <f>Assets!P474</f>
        <v>2264.2134948188614</v>
      </c>
      <c r="R49" s="223">
        <f>Assets!Q474</f>
        <v>2244.0672336136049</v>
      </c>
      <c r="S49" s="223">
        <f>Assets!R474</f>
        <v>2222.1901538390002</v>
      </c>
      <c r="T49" s="223">
        <f>Assets!S474</f>
        <v>2198.7953345716674</v>
      </c>
      <c r="U49" s="223">
        <f>Assets!T474</f>
        <v>2173.8925488941895</v>
      </c>
      <c r="V49" s="223">
        <f>Assets!U474</f>
        <v>2150.4608905729133</v>
      </c>
      <c r="W49" s="223">
        <f>Assets!V474</f>
        <v>2124.6718844123297</v>
      </c>
      <c r="X49" s="223">
        <f>Assets!W474</f>
        <v>2096.7994882599346</v>
      </c>
      <c r="Y49" s="223">
        <f>Assets!X474</f>
        <v>2068.0083129763402</v>
      </c>
      <c r="Z49" s="223">
        <f>Assets!Y474</f>
        <v>2038.3479989178693</v>
      </c>
      <c r="AA49" s="223">
        <f>Assets!Z474</f>
        <v>2006.5438510688218</v>
      </c>
      <c r="AB49" s="223">
        <f>Assets!AA474</f>
        <v>1972.3056335353397</v>
      </c>
      <c r="AC49" s="223">
        <f>Assets!AB474</f>
        <v>1935.2205804712407</v>
      </c>
      <c r="AD49" s="223">
        <f>Assets!AC474</f>
        <v>1895.1861243908254</v>
      </c>
      <c r="AE49" s="223">
        <f>Assets!AD474</f>
        <v>1852.007599725888</v>
      </c>
      <c r="AF49" s="223">
        <f>Assets!AE474</f>
        <v>1805.4856574999594</v>
      </c>
      <c r="AG49" s="223">
        <f>Assets!AF474</f>
        <v>1755.4801134129057</v>
      </c>
      <c r="AH49" s="223">
        <f>Assets!AG474</f>
        <v>1701.8458635855618</v>
      </c>
      <c r="AI49" s="223">
        <f>Assets!AH474</f>
        <v>1644.4327261959677</v>
      </c>
      <c r="AJ49" s="223">
        <f>Assets!AI474</f>
        <v>1583.0852782721529</v>
      </c>
      <c r="AK49" s="223">
        <f>Assets!AJ474</f>
        <v>1517.706586993577</v>
      </c>
      <c r="AL49" s="223">
        <f>Assets!AK474</f>
        <v>1452.9773005794132</v>
      </c>
      <c r="AM49" s="223">
        <f>Assets!AL474</f>
        <v>1384.5711745482913</v>
      </c>
      <c r="AN49" s="223">
        <f>Assets!AM474</f>
        <v>1311.8366314027517</v>
      </c>
      <c r="AO49" s="223">
        <f>Assets!AN474</f>
        <v>1234.6000041158422</v>
      </c>
      <c r="AP49" s="223">
        <f>Assets!AO474</f>
        <v>1167.9651091265762</v>
      </c>
      <c r="AQ49" s="223">
        <f>Assets!AP474</f>
        <v>1097.9437490730609</v>
      </c>
      <c r="AR49" s="223">
        <f>Assets!AQ474</f>
        <v>1038.7917057760046</v>
      </c>
      <c r="AS49" s="223">
        <f>Assets!AR474</f>
        <v>1011.3775969875878</v>
      </c>
      <c r="AT49" s="223">
        <f>Assets!AS474</f>
        <v>1000.191922849362</v>
      </c>
      <c r="AU49" s="223">
        <f>Assets!AT474</f>
        <v>988.29206322775303</v>
      </c>
      <c r="AV49" s="223">
        <f>Assets!AU474</f>
        <v>975.42569251862869</v>
      </c>
      <c r="AW49" s="223">
        <f>Assets!AV474</f>
        <v>961.43600075758945</v>
      </c>
      <c r="AX49" s="223">
        <f>Assets!AW474</f>
        <v>948.21560508119831</v>
      </c>
      <c r="AY49" s="223">
        <f>Assets!AX474</f>
        <v>935.34932663134919</v>
      </c>
      <c r="AZ49" s="223">
        <f>Assets!AY474</f>
        <v>921.2470995058319</v>
      </c>
      <c r="BA49" s="223">
        <f>Assets!AZ474</f>
        <v>906.03807957920787</v>
      </c>
      <c r="BB49" s="223">
        <f>Assets!BA474</f>
        <v>896.58858587485429</v>
      </c>
      <c r="BC49" s="223">
        <f>Assets!BB474</f>
        <v>893.28599647005285</v>
      </c>
      <c r="BD49" s="223">
        <f>Assets!BC474</f>
        <v>895.12014552150811</v>
      </c>
      <c r="BE49" s="223">
        <f>Assets!BD474</f>
        <v>898.58748650925293</v>
      </c>
      <c r="BF49" s="223">
        <f>Assets!BE474</f>
        <v>912.38877734774849</v>
      </c>
      <c r="BG49" s="223">
        <f>Assets!BF474</f>
        <v>926.63615482085766</v>
      </c>
      <c r="BH49" s="223">
        <f>Assets!BG474</f>
        <v>941.93575920183548</v>
      </c>
      <c r="BI49" s="256">
        <f>Assets!BH474</f>
        <v>958.41458253742405</v>
      </c>
      <c r="BJ49" s="256"/>
      <c r="BK49" s="97"/>
      <c r="BL49" s="97"/>
      <c r="BM49" s="97"/>
    </row>
    <row r="50" spans="1:65" s="77" customFormat="1" x14ac:dyDescent="0.2">
      <c r="A50" s="95"/>
      <c r="B50" s="58" t="s">
        <v>165</v>
      </c>
      <c r="C50" s="95"/>
      <c r="D50" s="110"/>
      <c r="E50" s="95"/>
      <c r="F50" s="236">
        <f ca="1">NPV(vanilla,OFFSET(G50,0,0,1,55+1))</f>
        <v>2344.3763797230204</v>
      </c>
      <c r="G50" s="257">
        <f>SUM(G17:G18,G20)</f>
        <v>192.2708647282283</v>
      </c>
      <c r="H50" s="258">
        <f t="shared" ref="H50:BI50" si="39">SUM(H17:H18,H20)</f>
        <v>198.84615227343673</v>
      </c>
      <c r="I50" s="258">
        <f t="shared" si="39"/>
        <v>209.26524199458305</v>
      </c>
      <c r="J50" s="258">
        <f t="shared" si="39"/>
        <v>219.15597551420592</v>
      </c>
      <c r="K50" s="258">
        <f t="shared" si="39"/>
        <v>223.94981795408415</v>
      </c>
      <c r="L50" s="258">
        <f t="shared" si="39"/>
        <v>227.39230219037617</v>
      </c>
      <c r="M50" s="258">
        <f t="shared" si="39"/>
        <v>225.43826755993251</v>
      </c>
      <c r="N50" s="258">
        <f t="shared" si="39"/>
        <v>224.36607153094917</v>
      </c>
      <c r="O50" s="258">
        <f t="shared" si="39"/>
        <v>223.23981274861617</v>
      </c>
      <c r="P50" s="258">
        <f t="shared" si="39"/>
        <v>221.82685450875618</v>
      </c>
      <c r="Q50" s="258">
        <f t="shared" si="39"/>
        <v>220.47662574364603</v>
      </c>
      <c r="R50" s="258">
        <f t="shared" si="39"/>
        <v>220.42496758958848</v>
      </c>
      <c r="S50" s="258">
        <f t="shared" si="39"/>
        <v>220.00709307051542</v>
      </c>
      <c r="T50" s="258">
        <f t="shared" si="39"/>
        <v>219.44516073530826</v>
      </c>
      <c r="U50" s="258">
        <f t="shared" si="39"/>
        <v>215.77071459127728</v>
      </c>
      <c r="V50" s="258">
        <f t="shared" si="39"/>
        <v>216.05490428362486</v>
      </c>
      <c r="W50" s="258">
        <f t="shared" si="39"/>
        <v>215.85656553516731</v>
      </c>
      <c r="X50" s="258">
        <f t="shared" si="39"/>
        <v>214.30928424647081</v>
      </c>
      <c r="Y50" s="258">
        <f t="shared" si="39"/>
        <v>212.63107196401597</v>
      </c>
      <c r="Z50" s="258">
        <f t="shared" si="39"/>
        <v>212.15065607970377</v>
      </c>
      <c r="AA50" s="258">
        <f t="shared" si="39"/>
        <v>211.77079653572801</v>
      </c>
      <c r="AB50" s="258">
        <f t="shared" si="39"/>
        <v>211.58834414127813</v>
      </c>
      <c r="AC50" s="258">
        <f t="shared" si="39"/>
        <v>211.25658033465325</v>
      </c>
      <c r="AD50" s="258">
        <f t="shared" si="39"/>
        <v>210.85852835543952</v>
      </c>
      <c r="AE50" s="258">
        <f t="shared" si="39"/>
        <v>210.38164822535592</v>
      </c>
      <c r="AF50" s="258">
        <f t="shared" si="39"/>
        <v>209.74913750854597</v>
      </c>
      <c r="AG50" s="258">
        <f t="shared" si="39"/>
        <v>208.95351272575471</v>
      </c>
      <c r="AH50" s="258">
        <f t="shared" si="39"/>
        <v>207.98701349288098</v>
      </c>
      <c r="AI50" s="258">
        <f t="shared" si="39"/>
        <v>206.84159335291002</v>
      </c>
      <c r="AJ50" s="258">
        <f t="shared" si="39"/>
        <v>205.44501082720546</v>
      </c>
      <c r="AK50" s="258">
        <f t="shared" si="39"/>
        <v>199.01110857027697</v>
      </c>
      <c r="AL50" s="258">
        <f t="shared" si="39"/>
        <v>196.96090805902605</v>
      </c>
      <c r="AM50" s="258">
        <f t="shared" si="39"/>
        <v>195.23697004181392</v>
      </c>
      <c r="AN50" s="258">
        <f t="shared" si="39"/>
        <v>193.30373455620426</v>
      </c>
      <c r="AO50" s="258">
        <f t="shared" si="39"/>
        <v>175.86835263342252</v>
      </c>
      <c r="AP50" s="258">
        <f t="shared" si="39"/>
        <v>173.35917542068538</v>
      </c>
      <c r="AQ50" s="258">
        <f t="shared" si="39"/>
        <v>156.29459279504368</v>
      </c>
      <c r="AR50" s="258">
        <f t="shared" si="39"/>
        <v>119.32307478201918</v>
      </c>
      <c r="AS50" s="258">
        <f t="shared" si="39"/>
        <v>100.66912751137723</v>
      </c>
      <c r="AT50" s="258">
        <f t="shared" si="39"/>
        <v>100.39364034116723</v>
      </c>
      <c r="AU50" s="258">
        <f t="shared" si="39"/>
        <v>100.30728992891343</v>
      </c>
      <c r="AV50" s="258">
        <f t="shared" si="39"/>
        <v>100.29223567287147</v>
      </c>
      <c r="AW50" s="258">
        <f t="shared" si="39"/>
        <v>98.28517642822014</v>
      </c>
      <c r="AX50" s="258">
        <f t="shared" si="39"/>
        <v>96.761360897497227</v>
      </c>
      <c r="AY50" s="258">
        <f t="shared" si="39"/>
        <v>96.858942428013819</v>
      </c>
      <c r="AZ50" s="258">
        <f t="shared" si="39"/>
        <v>96.718015300181534</v>
      </c>
      <c r="BA50" s="258">
        <f t="shared" si="39"/>
        <v>89.61284366366732</v>
      </c>
      <c r="BB50" s="258">
        <f t="shared" si="39"/>
        <v>82.629878399533737</v>
      </c>
      <c r="BC50" s="258">
        <f t="shared" si="39"/>
        <v>77.200937401026266</v>
      </c>
      <c r="BD50" s="258">
        <f t="shared" si="39"/>
        <v>75.730025103532526</v>
      </c>
      <c r="BE50" s="258">
        <f t="shared" si="39"/>
        <v>65.702854487886157</v>
      </c>
      <c r="BF50" s="258">
        <f t="shared" si="39"/>
        <v>66.477861902531998</v>
      </c>
      <c r="BG50" s="258">
        <f t="shared" si="39"/>
        <v>66.686197361876182</v>
      </c>
      <c r="BH50" s="258">
        <f t="shared" si="39"/>
        <v>66.860638444160443</v>
      </c>
      <c r="BI50" s="259">
        <f t="shared" si="39"/>
        <v>67.629484335902603</v>
      </c>
      <c r="BJ50" s="97"/>
      <c r="BK50" s="97"/>
      <c r="BL50" s="97"/>
      <c r="BM50" s="97"/>
    </row>
    <row r="51" spans="1:65" s="77" customFormat="1" x14ac:dyDescent="0.2">
      <c r="A51" s="95"/>
      <c r="B51" s="58" t="s">
        <v>166</v>
      </c>
      <c r="C51" s="95"/>
      <c r="D51" s="110"/>
      <c r="E51" s="95"/>
      <c r="F51" s="236">
        <f ca="1">NPV(vanilla,OFFSET(G51,0,0,1,55+1))</f>
        <v>317.86398328491271</v>
      </c>
      <c r="G51" s="257">
        <f>Assets!G41</f>
        <v>41.808319735725483</v>
      </c>
      <c r="H51" s="258">
        <f>Assets!H41</f>
        <v>80.009168188907836</v>
      </c>
      <c r="I51" s="258">
        <f>Assets!I41</f>
        <v>157.94815707567523</v>
      </c>
      <c r="J51" s="258">
        <f>Assets!J41</f>
        <v>72.694717188904335</v>
      </c>
      <c r="K51" s="258">
        <f>Assets!K41</f>
        <v>57.537757543943762</v>
      </c>
      <c r="L51" s="258">
        <f>Assets!L41</f>
        <v>0</v>
      </c>
      <c r="M51" s="258">
        <f>Assets!M41</f>
        <v>0</v>
      </c>
      <c r="N51" s="258">
        <f>Assets!N41</f>
        <v>0</v>
      </c>
      <c r="O51" s="258">
        <f>Assets!O41</f>
        <v>0</v>
      </c>
      <c r="P51" s="258">
        <f>Assets!P41</f>
        <v>0</v>
      </c>
      <c r="Q51" s="258">
        <f>Assets!Q41</f>
        <v>0</v>
      </c>
      <c r="R51" s="258">
        <f>Assets!R41</f>
        <v>0</v>
      </c>
      <c r="S51" s="258">
        <f>Assets!S41</f>
        <v>0</v>
      </c>
      <c r="T51" s="258">
        <f>Assets!T41</f>
        <v>0</v>
      </c>
      <c r="U51" s="258">
        <f>Assets!U41</f>
        <v>0</v>
      </c>
      <c r="V51" s="258">
        <f>Assets!V41</f>
        <v>0</v>
      </c>
      <c r="W51" s="258">
        <f>Assets!W41</f>
        <v>0</v>
      </c>
      <c r="X51" s="258">
        <f>Assets!X41</f>
        <v>0</v>
      </c>
      <c r="Y51" s="258">
        <f>Assets!Y41</f>
        <v>0</v>
      </c>
      <c r="Z51" s="258">
        <f>Assets!Z41</f>
        <v>0</v>
      </c>
      <c r="AA51" s="258">
        <f>Assets!AA41</f>
        <v>0</v>
      </c>
      <c r="AB51" s="258">
        <f>Assets!AB41</f>
        <v>0</v>
      </c>
      <c r="AC51" s="258">
        <f>Assets!AC41</f>
        <v>0</v>
      </c>
      <c r="AD51" s="258">
        <f>Assets!AD41</f>
        <v>0</v>
      </c>
      <c r="AE51" s="258">
        <f>Assets!AE41</f>
        <v>0</v>
      </c>
      <c r="AF51" s="258">
        <f>Assets!AF41</f>
        <v>0</v>
      </c>
      <c r="AG51" s="258">
        <f>Assets!AG41</f>
        <v>0</v>
      </c>
      <c r="AH51" s="258">
        <f>Assets!AH41</f>
        <v>0</v>
      </c>
      <c r="AI51" s="258">
        <f>Assets!AI41</f>
        <v>0</v>
      </c>
      <c r="AJ51" s="258">
        <f>Assets!AJ41</f>
        <v>0</v>
      </c>
      <c r="AK51" s="258">
        <f>Assets!AK41</f>
        <v>0</v>
      </c>
      <c r="AL51" s="258">
        <f>Assets!AL41</f>
        <v>0</v>
      </c>
      <c r="AM51" s="258">
        <f>Assets!AM41</f>
        <v>0</v>
      </c>
      <c r="AN51" s="258">
        <f>Assets!AN41</f>
        <v>0</v>
      </c>
      <c r="AO51" s="258">
        <f>Assets!AO41</f>
        <v>0</v>
      </c>
      <c r="AP51" s="258">
        <f>Assets!AP41</f>
        <v>0</v>
      </c>
      <c r="AQ51" s="258">
        <f>Assets!AQ41</f>
        <v>0</v>
      </c>
      <c r="AR51" s="258">
        <f>Assets!AR41</f>
        <v>0</v>
      </c>
      <c r="AS51" s="258">
        <f>Assets!AS41</f>
        <v>0</v>
      </c>
      <c r="AT51" s="258">
        <f>Assets!AT41</f>
        <v>0</v>
      </c>
      <c r="AU51" s="258">
        <f>Assets!AU41</f>
        <v>0</v>
      </c>
      <c r="AV51" s="258">
        <f>Assets!AV41</f>
        <v>0</v>
      </c>
      <c r="AW51" s="258">
        <f>Assets!AW41</f>
        <v>0</v>
      </c>
      <c r="AX51" s="258">
        <f>Assets!AX41</f>
        <v>0</v>
      </c>
      <c r="AY51" s="258">
        <f>Assets!AY41</f>
        <v>0</v>
      </c>
      <c r="AZ51" s="258">
        <f>Assets!AZ41</f>
        <v>0</v>
      </c>
      <c r="BA51" s="258">
        <f>Assets!BA41</f>
        <v>0</v>
      </c>
      <c r="BB51" s="258">
        <f>Assets!BB41</f>
        <v>0</v>
      </c>
      <c r="BC51" s="258">
        <f>Assets!BC41</f>
        <v>0</v>
      </c>
      <c r="BD51" s="258">
        <f>Assets!BD41</f>
        <v>0</v>
      </c>
      <c r="BE51" s="258">
        <f>Assets!BE41</f>
        <v>0</v>
      </c>
      <c r="BF51" s="258">
        <f>Assets!BF41</f>
        <v>0</v>
      </c>
      <c r="BG51" s="258">
        <f>Assets!BG41</f>
        <v>0</v>
      </c>
      <c r="BH51" s="258">
        <f>Assets!BH41</f>
        <v>0</v>
      </c>
      <c r="BI51" s="259">
        <f>Assets!BI41</f>
        <v>0</v>
      </c>
      <c r="BJ51" s="97"/>
      <c r="BK51" s="97"/>
      <c r="BL51" s="97"/>
      <c r="BM51" s="97"/>
    </row>
    <row r="52" spans="1:65" s="77" customFormat="1" x14ac:dyDescent="0.2">
      <c r="A52" s="95"/>
      <c r="B52" s="58" t="s">
        <v>262</v>
      </c>
      <c r="C52" s="95"/>
      <c r="D52" s="110"/>
      <c r="E52" s="95"/>
      <c r="F52" s="236">
        <f>NPV(vanilla,G52:BI52)</f>
        <v>9.208932695758568</v>
      </c>
      <c r="G52" s="258">
        <v>0</v>
      </c>
      <c r="H52" s="258">
        <v>0</v>
      </c>
      <c r="I52" s="258">
        <v>0</v>
      </c>
      <c r="J52" s="258">
        <v>0</v>
      </c>
      <c r="K52" s="258">
        <v>0</v>
      </c>
      <c r="L52" s="258">
        <v>0</v>
      </c>
      <c r="M52" s="258">
        <v>0</v>
      </c>
      <c r="N52" s="258">
        <v>0</v>
      </c>
      <c r="O52" s="258">
        <v>0</v>
      </c>
      <c r="P52" s="258">
        <v>0</v>
      </c>
      <c r="Q52" s="258">
        <v>0</v>
      </c>
      <c r="R52" s="258">
        <v>0</v>
      </c>
      <c r="S52" s="258">
        <v>0</v>
      </c>
      <c r="T52" s="258">
        <v>0</v>
      </c>
      <c r="U52" s="258">
        <v>0</v>
      </c>
      <c r="V52" s="258">
        <v>0</v>
      </c>
      <c r="W52" s="258">
        <v>0</v>
      </c>
      <c r="X52" s="258">
        <v>0</v>
      </c>
      <c r="Y52" s="258">
        <v>0</v>
      </c>
      <c r="Z52" s="258">
        <v>0</v>
      </c>
      <c r="AA52" s="258">
        <v>0</v>
      </c>
      <c r="AB52" s="258">
        <v>0</v>
      </c>
      <c r="AC52" s="258">
        <v>0</v>
      </c>
      <c r="AD52" s="258">
        <v>0</v>
      </c>
      <c r="AE52" s="258">
        <v>0</v>
      </c>
      <c r="AF52" s="258">
        <v>0</v>
      </c>
      <c r="AG52" s="258">
        <v>0</v>
      </c>
      <c r="AH52" s="258">
        <v>0</v>
      </c>
      <c r="AI52" s="258">
        <v>0</v>
      </c>
      <c r="AJ52" s="258">
        <v>0</v>
      </c>
      <c r="AK52" s="258">
        <v>0</v>
      </c>
      <c r="AL52" s="258">
        <v>0</v>
      </c>
      <c r="AM52" s="258">
        <v>0</v>
      </c>
      <c r="AN52" s="258">
        <v>0</v>
      </c>
      <c r="AO52" s="258">
        <v>0</v>
      </c>
      <c r="AP52" s="258">
        <v>0</v>
      </c>
      <c r="AQ52" s="258">
        <v>0</v>
      </c>
      <c r="AR52" s="258">
        <v>0</v>
      </c>
      <c r="AS52" s="258">
        <v>0</v>
      </c>
      <c r="AT52" s="258">
        <v>0</v>
      </c>
      <c r="AU52" s="258">
        <v>0</v>
      </c>
      <c r="AV52" s="258">
        <v>0</v>
      </c>
      <c r="AW52" s="258">
        <v>0</v>
      </c>
      <c r="AX52" s="258">
        <v>0</v>
      </c>
      <c r="AY52" s="258">
        <v>0</v>
      </c>
      <c r="AZ52" s="258">
        <v>0</v>
      </c>
      <c r="BA52" s="258">
        <v>0</v>
      </c>
      <c r="BB52" s="258">
        <v>0</v>
      </c>
      <c r="BC52" s="258">
        <v>0</v>
      </c>
      <c r="BD52" s="258">
        <v>0</v>
      </c>
      <c r="BE52" s="258">
        <v>0</v>
      </c>
      <c r="BF52" s="258">
        <v>0</v>
      </c>
      <c r="BG52" s="258">
        <v>0</v>
      </c>
      <c r="BH52" s="258">
        <v>0</v>
      </c>
      <c r="BI52" s="259">
        <f>Assets!BI474</f>
        <v>975.58255353776849</v>
      </c>
      <c r="BJ52" s="97"/>
      <c r="BK52" s="97"/>
      <c r="BL52" s="97"/>
      <c r="BM52" s="97"/>
    </row>
    <row r="53" spans="1:65" s="77" customFormat="1" x14ac:dyDescent="0.2">
      <c r="A53" s="95"/>
      <c r="B53" s="58"/>
      <c r="C53" s="95"/>
      <c r="D53" s="110"/>
      <c r="E53" s="95"/>
      <c r="F53" s="95"/>
      <c r="G53" s="258"/>
      <c r="H53" s="258"/>
      <c r="I53" s="258"/>
      <c r="J53" s="258"/>
      <c r="K53" s="258"/>
      <c r="L53" s="258"/>
      <c r="M53" s="258"/>
      <c r="N53" s="258"/>
      <c r="O53" s="258"/>
      <c r="P53" s="258"/>
      <c r="Q53" s="258"/>
      <c r="R53" s="258"/>
      <c r="S53" s="258"/>
      <c r="T53" s="258"/>
      <c r="U53" s="258"/>
      <c r="V53" s="258"/>
      <c r="W53" s="258"/>
      <c r="X53" s="258"/>
      <c r="Y53" s="258"/>
      <c r="Z53" s="258"/>
      <c r="AA53" s="258"/>
      <c r="AB53" s="258"/>
      <c r="AC53" s="258"/>
      <c r="AD53" s="258"/>
      <c r="AE53" s="258"/>
      <c r="AF53" s="258"/>
      <c r="AG53" s="258"/>
      <c r="AH53" s="258"/>
      <c r="AI53" s="258"/>
      <c r="AJ53" s="258"/>
      <c r="AK53" s="258"/>
      <c r="AL53" s="258"/>
      <c r="AM53" s="258"/>
      <c r="AN53" s="258"/>
      <c r="AO53" s="258"/>
      <c r="AP53" s="258"/>
      <c r="AQ53" s="258"/>
      <c r="AR53" s="258"/>
      <c r="AS53" s="258"/>
      <c r="AT53" s="258"/>
      <c r="AU53" s="258"/>
      <c r="AV53" s="258"/>
      <c r="AW53" s="258"/>
      <c r="AX53" s="258"/>
      <c r="AY53" s="258"/>
      <c r="AZ53" s="258"/>
      <c r="BA53" s="258"/>
      <c r="BB53" s="258"/>
      <c r="BC53" s="258"/>
      <c r="BD53" s="258"/>
      <c r="BE53" s="258"/>
      <c r="BF53" s="258"/>
      <c r="BG53" s="258"/>
      <c r="BH53" s="258"/>
      <c r="BI53" s="258"/>
      <c r="BJ53" s="97"/>
      <c r="BK53" s="97"/>
      <c r="BL53" s="97"/>
      <c r="BM53" s="97"/>
    </row>
    <row r="54" spans="1:65" x14ac:dyDescent="0.2">
      <c r="A54" s="55"/>
      <c r="B54" s="61" t="s">
        <v>28</v>
      </c>
      <c r="C54" s="55"/>
      <c r="D54" s="55"/>
      <c r="E54" s="55"/>
      <c r="F54" s="112"/>
      <c r="G54" s="112"/>
      <c r="H54" s="112"/>
      <c r="I54" s="112"/>
      <c r="J54" s="112"/>
      <c r="K54" s="112"/>
      <c r="L54" s="112"/>
      <c r="M54" s="112"/>
      <c r="N54" s="112"/>
      <c r="O54" s="112"/>
      <c r="P54" s="112"/>
      <c r="Q54" s="112"/>
      <c r="R54" s="112"/>
      <c r="S54" s="112"/>
      <c r="T54" s="112"/>
      <c r="U54" s="112"/>
      <c r="V54" s="112"/>
      <c r="W54" s="112"/>
      <c r="X54" s="112"/>
      <c r="Y54" s="112"/>
      <c r="Z54" s="112"/>
      <c r="AA54" s="112"/>
      <c r="AB54" s="112"/>
      <c r="AC54" s="112"/>
      <c r="AD54" s="112"/>
      <c r="AE54" s="112"/>
      <c r="AF54" s="112"/>
      <c r="AG54" s="112"/>
      <c r="AH54" s="112"/>
      <c r="AI54" s="112"/>
      <c r="AJ54" s="112"/>
      <c r="AK54" s="112"/>
      <c r="AL54" s="112"/>
      <c r="AM54" s="112"/>
      <c r="AN54" s="112"/>
      <c r="AO54" s="112"/>
      <c r="AP54" s="112"/>
      <c r="AQ54" s="112"/>
      <c r="AR54" s="112"/>
      <c r="AS54" s="112"/>
      <c r="AT54" s="112"/>
      <c r="AU54" s="112"/>
      <c r="AV54" s="112"/>
      <c r="AW54" s="112"/>
      <c r="AX54" s="112"/>
      <c r="AY54" s="112"/>
      <c r="AZ54" s="112"/>
      <c r="BA54" s="112"/>
      <c r="BB54" s="112"/>
      <c r="BC54" s="112"/>
      <c r="BD54" s="112"/>
      <c r="BE54" s="112"/>
      <c r="BF54" s="112"/>
      <c r="BG54" s="112"/>
      <c r="BH54" s="112"/>
      <c r="BI54" s="112"/>
      <c r="BJ54" s="55"/>
      <c r="BK54" s="55"/>
      <c r="BL54" s="55"/>
      <c r="BM54" s="55"/>
    </row>
    <row r="55" spans="1:65" x14ac:dyDescent="0.2">
      <c r="A55" s="55"/>
      <c r="B55" s="55" t="s">
        <v>13</v>
      </c>
      <c r="C55" s="55"/>
      <c r="D55" s="55"/>
      <c r="E55" s="55"/>
      <c r="F55" s="243">
        <f>Assets!F9+Assets!F41</f>
        <v>2035.7213291338696</v>
      </c>
      <c r="G55" s="219">
        <f>Assets!G9+Assets!G41</f>
        <v>41.808319735725483</v>
      </c>
      <c r="H55" s="219">
        <f>Assets!H9+Assets!H41</f>
        <v>80.009168188907836</v>
      </c>
      <c r="I55" s="219">
        <f>Assets!I9+Assets!I41</f>
        <v>157.94815707567523</v>
      </c>
      <c r="J55" s="219">
        <f>Assets!J9+Assets!J41</f>
        <v>72.694717188904335</v>
      </c>
      <c r="K55" s="219">
        <f>Assets!K9+Assets!K41</f>
        <v>57.537757543943762</v>
      </c>
      <c r="L55" s="244">
        <f>Assets!L9+Assets!L41</f>
        <v>0</v>
      </c>
      <c r="M55" s="244">
        <f>Assets!M9+Assets!M41</f>
        <v>0</v>
      </c>
      <c r="N55" s="244">
        <f>Assets!N9+Assets!N41</f>
        <v>0</v>
      </c>
      <c r="O55" s="244">
        <f>Assets!O9+Assets!O41</f>
        <v>0</v>
      </c>
      <c r="P55" s="244">
        <f>Assets!P9+Assets!P41</f>
        <v>0</v>
      </c>
      <c r="Q55" s="244">
        <f>Assets!Q9+Assets!Q41</f>
        <v>0</v>
      </c>
      <c r="R55" s="244">
        <f>Assets!R9+Assets!R41</f>
        <v>0</v>
      </c>
      <c r="S55" s="244">
        <f>Assets!S9+Assets!S41</f>
        <v>0</v>
      </c>
      <c r="T55" s="244">
        <f>Assets!T9+Assets!T41</f>
        <v>0</v>
      </c>
      <c r="U55" s="244">
        <f>Assets!U9+Assets!U41</f>
        <v>0</v>
      </c>
      <c r="V55" s="244">
        <f>Assets!V9+Assets!V41</f>
        <v>0</v>
      </c>
      <c r="W55" s="244">
        <f>Assets!W9+Assets!W41</f>
        <v>0</v>
      </c>
      <c r="X55" s="244">
        <f>Assets!X9+Assets!X41</f>
        <v>0</v>
      </c>
      <c r="Y55" s="244">
        <f>Assets!Y9+Assets!Y41</f>
        <v>0</v>
      </c>
      <c r="Z55" s="244">
        <f>Assets!Z9+Assets!Z41</f>
        <v>0</v>
      </c>
      <c r="AA55" s="244">
        <f>Assets!AA9+Assets!AA41</f>
        <v>0</v>
      </c>
      <c r="AB55" s="244">
        <f>Assets!AB9+Assets!AB41</f>
        <v>0</v>
      </c>
      <c r="AC55" s="244">
        <f>Assets!AC9+Assets!AC41</f>
        <v>0</v>
      </c>
      <c r="AD55" s="244">
        <f>Assets!AD9+Assets!AD41</f>
        <v>0</v>
      </c>
      <c r="AE55" s="244">
        <f>Assets!AE9+Assets!AE41</f>
        <v>0</v>
      </c>
      <c r="AF55" s="244">
        <f>Assets!AF9+Assets!AF41</f>
        <v>0</v>
      </c>
      <c r="AG55" s="244">
        <f>Assets!AG9+Assets!AG41</f>
        <v>0</v>
      </c>
      <c r="AH55" s="244">
        <f>Assets!AH9+Assets!AH41</f>
        <v>0</v>
      </c>
      <c r="AI55" s="244">
        <f>Assets!AI9+Assets!AI41</f>
        <v>0</v>
      </c>
      <c r="AJ55" s="244">
        <f>Assets!AJ9+Assets!AJ41</f>
        <v>0</v>
      </c>
      <c r="AK55" s="244">
        <f>Assets!AK9+Assets!AK41</f>
        <v>0</v>
      </c>
      <c r="AL55" s="244">
        <f>Assets!AL9+Assets!AL41</f>
        <v>0</v>
      </c>
      <c r="AM55" s="244">
        <f>Assets!AM9+Assets!AM41</f>
        <v>0</v>
      </c>
      <c r="AN55" s="244">
        <f>Assets!AN9+Assets!AN41</f>
        <v>0</v>
      </c>
      <c r="AO55" s="244">
        <f>Assets!AO9+Assets!AO41</f>
        <v>0</v>
      </c>
      <c r="AP55" s="244">
        <f>Assets!AP9+Assets!AP41</f>
        <v>0</v>
      </c>
      <c r="AQ55" s="244">
        <f>Assets!AQ9+Assets!AQ41</f>
        <v>0</v>
      </c>
      <c r="AR55" s="244">
        <f>Assets!AR9+Assets!AR41</f>
        <v>0</v>
      </c>
      <c r="AS55" s="244">
        <f>Assets!AS9+Assets!AS41</f>
        <v>0</v>
      </c>
      <c r="AT55" s="244">
        <f>Assets!AT9+Assets!AT41</f>
        <v>0</v>
      </c>
      <c r="AU55" s="244">
        <f>Assets!AU9+Assets!AU41</f>
        <v>0</v>
      </c>
      <c r="AV55" s="244">
        <f>Assets!AV9+Assets!AV41</f>
        <v>0</v>
      </c>
      <c r="AW55" s="244">
        <f>Assets!AW9+Assets!AW41</f>
        <v>0</v>
      </c>
      <c r="AX55" s="244">
        <f>Assets!AX9+Assets!AX41</f>
        <v>0</v>
      </c>
      <c r="AY55" s="244">
        <f>Assets!AY9+Assets!AY41</f>
        <v>0</v>
      </c>
      <c r="AZ55" s="244">
        <f>Assets!AZ9+Assets!AZ41</f>
        <v>0</v>
      </c>
      <c r="BA55" s="244">
        <f>Assets!BA9+Assets!BA41</f>
        <v>0</v>
      </c>
      <c r="BB55" s="244">
        <f>Assets!BB9+Assets!BB41</f>
        <v>0</v>
      </c>
      <c r="BC55" s="244">
        <f>Assets!BC9+Assets!BC41</f>
        <v>0</v>
      </c>
      <c r="BD55" s="244">
        <f>Assets!BD9+Assets!BD41</f>
        <v>0</v>
      </c>
      <c r="BE55" s="244">
        <f>Assets!BE9+Assets!BE41</f>
        <v>0</v>
      </c>
      <c r="BF55" s="244">
        <f>Assets!BF9+Assets!BF41</f>
        <v>0</v>
      </c>
      <c r="BG55" s="244">
        <f>Assets!BG9+Assets!BG41</f>
        <v>0</v>
      </c>
      <c r="BH55" s="244">
        <f>Assets!BH9+Assets!BH41</f>
        <v>0</v>
      </c>
      <c r="BI55" s="244">
        <f>Assets!BI9+Assets!BI41</f>
        <v>0</v>
      </c>
      <c r="BJ55" s="55"/>
      <c r="BK55" s="55"/>
      <c r="BL55" s="55"/>
      <c r="BM55" s="55"/>
    </row>
    <row r="56" spans="1:65" x14ac:dyDescent="0.2">
      <c r="A56" s="55"/>
      <c r="B56" s="55" t="s">
        <v>26</v>
      </c>
      <c r="C56" s="55"/>
      <c r="D56" s="55"/>
      <c r="E56" s="55"/>
      <c r="F56" s="245">
        <f>F18</f>
        <v>0</v>
      </c>
      <c r="G56" s="228">
        <f>G18</f>
        <v>97.470337238929687</v>
      </c>
      <c r="H56" s="228">
        <f t="shared" ref="H56:O56" si="40">H18</f>
        <v>98.890054118509966</v>
      </c>
      <c r="I56" s="228">
        <f t="shared" si="40"/>
        <v>101.9496148607753</v>
      </c>
      <c r="J56" s="228">
        <f t="shared" si="40"/>
        <v>108.51272851897187</v>
      </c>
      <c r="K56" s="228">
        <f t="shared" si="40"/>
        <v>111.1010224489838</v>
      </c>
      <c r="L56" s="228">
        <f t="shared" si="40"/>
        <v>112.96307593956051</v>
      </c>
      <c r="M56" s="228">
        <f t="shared" si="40"/>
        <v>112.0701439879746</v>
      </c>
      <c r="N56" s="228">
        <f t="shared" si="40"/>
        <v>111.19176745280024</v>
      </c>
      <c r="O56" s="228">
        <f t="shared" si="40"/>
        <v>110.2870117184663</v>
      </c>
      <c r="P56" s="228">
        <f t="shared" ref="P56:BI56" si="41">P18</f>
        <v>109.35613136247493</v>
      </c>
      <c r="Q56" s="228">
        <f t="shared" si="41"/>
        <v>108.4105421319271</v>
      </c>
      <c r="R56" s="228">
        <f t="shared" si="41"/>
        <v>107.44593914541942</v>
      </c>
      <c r="S56" s="228">
        <f t="shared" si="41"/>
        <v>106.39846456581134</v>
      </c>
      <c r="T56" s="228">
        <f t="shared" si="41"/>
        <v>105.27832061929143</v>
      </c>
      <c r="U56" s="228">
        <f t="shared" si="41"/>
        <v>104.0859752410538</v>
      </c>
      <c r="V56" s="228">
        <f t="shared" si="41"/>
        <v>102.9640674406311</v>
      </c>
      <c r="W56" s="228">
        <f t="shared" si="41"/>
        <v>101.72928982566236</v>
      </c>
      <c r="X56" s="228">
        <f t="shared" si="41"/>
        <v>100.39475949788569</v>
      </c>
      <c r="Y56" s="228">
        <f t="shared" si="41"/>
        <v>99.016238025307175</v>
      </c>
      <c r="Z56" s="228">
        <f t="shared" si="41"/>
        <v>97.596102188187587</v>
      </c>
      <c r="AA56" s="228">
        <f t="shared" si="41"/>
        <v>96.073319589175185</v>
      </c>
      <c r="AB56" s="228">
        <f t="shared" si="41"/>
        <v>94.433993733672068</v>
      </c>
      <c r="AC56" s="228">
        <f t="shared" si="41"/>
        <v>92.658361392963016</v>
      </c>
      <c r="AD56" s="228">
        <f t="shared" si="41"/>
        <v>90.741511635832723</v>
      </c>
      <c r="AE56" s="228">
        <f t="shared" si="41"/>
        <v>88.674123874875534</v>
      </c>
      <c r="AF56" s="228">
        <f t="shared" si="41"/>
        <v>86.446653281098065</v>
      </c>
      <c r="AG56" s="228">
        <f t="shared" si="41"/>
        <v>84.052387830209923</v>
      </c>
      <c r="AH56" s="228">
        <f t="shared" si="41"/>
        <v>81.4843799484767</v>
      </c>
      <c r="AI56" s="228">
        <f t="shared" si="41"/>
        <v>78.735438930262944</v>
      </c>
      <c r="AJ56" s="228">
        <f t="shared" si="41"/>
        <v>75.798123123670692</v>
      </c>
      <c r="AK56" s="228">
        <f t="shared" si="41"/>
        <v>72.667791385252471</v>
      </c>
      <c r="AL56" s="228">
        <f t="shared" si="41"/>
        <v>69.568553151742307</v>
      </c>
      <c r="AM56" s="228">
        <f t="shared" si="41"/>
        <v>66.293267837372198</v>
      </c>
      <c r="AN56" s="228">
        <f t="shared" si="41"/>
        <v>62.810737911563756</v>
      </c>
      <c r="AO56" s="228">
        <f t="shared" si="41"/>
        <v>59.112648197066534</v>
      </c>
      <c r="AP56" s="228">
        <f t="shared" si="41"/>
        <v>55.922169424980474</v>
      </c>
      <c r="AQ56" s="228">
        <f t="shared" si="41"/>
        <v>52.569546705618158</v>
      </c>
      <c r="AR56" s="228">
        <f t="shared" si="41"/>
        <v>49.737346872555108</v>
      </c>
      <c r="AS56" s="228">
        <f t="shared" si="41"/>
        <v>48.424759343765707</v>
      </c>
      <c r="AT56" s="228">
        <f t="shared" si="41"/>
        <v>47.889189266027458</v>
      </c>
      <c r="AU56" s="228">
        <f t="shared" si="41"/>
        <v>47.319423987344813</v>
      </c>
      <c r="AV56" s="228">
        <f t="shared" si="41"/>
        <v>46.703382157791943</v>
      </c>
      <c r="AW56" s="228">
        <f t="shared" si="41"/>
        <v>46.033555716273391</v>
      </c>
      <c r="AX56" s="228">
        <f t="shared" si="41"/>
        <v>45.400563171287779</v>
      </c>
      <c r="AY56" s="228">
        <f t="shared" si="41"/>
        <v>44.784525759109002</v>
      </c>
      <c r="AZ56" s="228">
        <f t="shared" si="41"/>
        <v>44.109311124339236</v>
      </c>
      <c r="BA56" s="228">
        <f t="shared" si="41"/>
        <v>43.38110325025248</v>
      </c>
      <c r="BB56" s="228">
        <f t="shared" si="41"/>
        <v>42.928661491688025</v>
      </c>
      <c r="BC56" s="228">
        <f t="shared" si="41"/>
        <v>42.770533510986134</v>
      </c>
      <c r="BD56" s="228">
        <f t="shared" si="41"/>
        <v>42.85835256756981</v>
      </c>
      <c r="BE56" s="228">
        <f t="shared" si="41"/>
        <v>43.024368854063034</v>
      </c>
      <c r="BF56" s="228">
        <f t="shared" si="41"/>
        <v>43.685174659410201</v>
      </c>
      <c r="BG56" s="228">
        <f t="shared" si="41"/>
        <v>44.367339092822675</v>
      </c>
      <c r="BH56" s="228">
        <f t="shared" si="41"/>
        <v>45.09988415058389</v>
      </c>
      <c r="BI56" s="228">
        <f t="shared" si="41"/>
        <v>45.888890211891862</v>
      </c>
      <c r="BJ56" s="55"/>
      <c r="BK56" s="55"/>
      <c r="BL56" s="55"/>
      <c r="BM56" s="55"/>
    </row>
    <row r="57" spans="1:65" x14ac:dyDescent="0.2">
      <c r="A57" s="55"/>
      <c r="B57" s="55" t="s">
        <v>27</v>
      </c>
      <c r="C57" s="55"/>
      <c r="D57" s="55"/>
      <c r="E57" s="55"/>
      <c r="F57" s="245">
        <f>F12-G12</f>
        <v>-1221.4327974803218</v>
      </c>
      <c r="G57" s="228">
        <f>G12-H12</f>
        <v>-17.790938340604953</v>
      </c>
      <c r="H57" s="228">
        <f t="shared" ref="H57:O57" si="42">H12-I12</f>
        <v>-38.340360178763603</v>
      </c>
      <c r="I57" s="228">
        <f t="shared" si="42"/>
        <v>-82.244532057600964</v>
      </c>
      <c r="J57" s="228">
        <f t="shared" si="42"/>
        <v>-32.434761027718423</v>
      </c>
      <c r="K57" s="228">
        <f t="shared" si="42"/>
        <v>-23.334003641312165</v>
      </c>
      <c r="L57" s="228">
        <f t="shared" si="42"/>
        <v>11.189623453457443</v>
      </c>
      <c r="M57" s="228">
        <f t="shared" si="42"/>
        <v>11.007224751558397</v>
      </c>
      <c r="N57" s="228">
        <f t="shared" si="42"/>
        <v>11.337791157066931</v>
      </c>
      <c r="O57" s="228">
        <f t="shared" si="42"/>
        <v>11.66516736831295</v>
      </c>
      <c r="P57" s="228">
        <f t="shared" ref="P57:BH57" si="43">P12-Q12</f>
        <v>11.849489104609347</v>
      </c>
      <c r="Q57" s="228">
        <f t="shared" si="43"/>
        <v>12.087756723153916</v>
      </c>
      <c r="R57" s="228">
        <f t="shared" si="43"/>
        <v>13.126247864762945</v>
      </c>
      <c r="S57" s="228">
        <f t="shared" si="43"/>
        <v>14.036891560399681</v>
      </c>
      <c r="T57" s="228">
        <f t="shared" si="43"/>
        <v>14.941671406486648</v>
      </c>
      <c r="U57" s="228">
        <f t="shared" si="43"/>
        <v>14.058994992765747</v>
      </c>
      <c r="V57" s="228">
        <f t="shared" si="43"/>
        <v>15.473403696350033</v>
      </c>
      <c r="W57" s="228">
        <f t="shared" si="43"/>
        <v>16.723437691437084</v>
      </c>
      <c r="X57" s="228">
        <f t="shared" si="43"/>
        <v>17.274705170156722</v>
      </c>
      <c r="Y57" s="228">
        <f t="shared" si="43"/>
        <v>17.796188435082513</v>
      </c>
      <c r="Z57" s="228">
        <f t="shared" si="43"/>
        <v>19.082488709428617</v>
      </c>
      <c r="AA57" s="228">
        <f t="shared" si="43"/>
        <v>20.542930520089158</v>
      </c>
      <c r="AB57" s="228">
        <f t="shared" si="43"/>
        <v>22.251031838459312</v>
      </c>
      <c r="AC57" s="228">
        <f t="shared" si="43"/>
        <v>24.020673648249385</v>
      </c>
      <c r="AD57" s="228">
        <f t="shared" si="43"/>
        <v>25.907114798962311</v>
      </c>
      <c r="AE57" s="228">
        <f t="shared" si="43"/>
        <v>27.913165335557096</v>
      </c>
      <c r="AF57" s="228">
        <f t="shared" si="43"/>
        <v>30.003326452232386</v>
      </c>
      <c r="AG57" s="228">
        <f t="shared" si="43"/>
        <v>32.180549896406319</v>
      </c>
      <c r="AH57" s="228">
        <f t="shared" si="43"/>
        <v>34.447882433756376</v>
      </c>
      <c r="AI57" s="228">
        <f t="shared" si="43"/>
        <v>36.808468754288924</v>
      </c>
      <c r="AJ57" s="228">
        <f t="shared" si="43"/>
        <v>39.227214767145483</v>
      </c>
      <c r="AK57" s="228">
        <f t="shared" si="43"/>
        <v>38.837571848498328</v>
      </c>
      <c r="AL57" s="228">
        <f t="shared" si="43"/>
        <v>41.043675618673092</v>
      </c>
      <c r="AM57" s="228">
        <f t="shared" si="43"/>
        <v>43.640725887323811</v>
      </c>
      <c r="AN57" s="228">
        <f t="shared" si="43"/>
        <v>46.341976372145609</v>
      </c>
      <c r="AO57" s="228">
        <f t="shared" si="43"/>
        <v>39.980936993559681</v>
      </c>
      <c r="AP57" s="228">
        <f t="shared" si="43"/>
        <v>42.012816032109185</v>
      </c>
      <c r="AQ57" s="228">
        <f t="shared" si="43"/>
        <v>35.491225978233729</v>
      </c>
      <c r="AR57" s="228">
        <f t="shared" si="43"/>
        <v>16.448465273050147</v>
      </c>
      <c r="AS57" s="228">
        <f t="shared" si="43"/>
        <v>6.7114044829354498</v>
      </c>
      <c r="AT57" s="228">
        <f t="shared" si="43"/>
        <v>7.1399157729654235</v>
      </c>
      <c r="AU57" s="228">
        <f t="shared" si="43"/>
        <v>7.7198224254746037</v>
      </c>
      <c r="AV57" s="228">
        <f t="shared" si="43"/>
        <v>8.3938150566234526</v>
      </c>
      <c r="AW57" s="228">
        <f t="shared" si="43"/>
        <v>7.9322374058347123</v>
      </c>
      <c r="AX57" s="228">
        <f t="shared" si="43"/>
        <v>7.7197670699094942</v>
      </c>
      <c r="AY57" s="228">
        <f t="shared" si="43"/>
        <v>8.4613362753103729</v>
      </c>
      <c r="AZ57" s="228">
        <f t="shared" si="43"/>
        <v>9.125411955974414</v>
      </c>
      <c r="BA57" s="228">
        <f t="shared" si="43"/>
        <v>5.6696962226121741</v>
      </c>
      <c r="BB57" s="228">
        <f t="shared" si="43"/>
        <v>1.98155364288084</v>
      </c>
      <c r="BC57" s="228">
        <f t="shared" si="43"/>
        <v>-1.1004894308731537</v>
      </c>
      <c r="BD57" s="228">
        <f t="shared" si="43"/>
        <v>-2.0804045926469144</v>
      </c>
      <c r="BE57" s="228">
        <f t="shared" si="43"/>
        <v>-8.280774503097291</v>
      </c>
      <c r="BF57" s="228">
        <f t="shared" si="43"/>
        <v>-8.548426483865569</v>
      </c>
      <c r="BG57" s="228">
        <f t="shared" si="43"/>
        <v>-9.1797626285866727</v>
      </c>
      <c r="BH57" s="228">
        <f t="shared" si="43"/>
        <v>-9.8872940013530979</v>
      </c>
      <c r="BI57" s="228">
        <f>BI12-Assets!BI474*D12</f>
        <v>-10.30078260020673</v>
      </c>
      <c r="BJ57" s="55"/>
      <c r="BK57" s="55"/>
      <c r="BL57" s="55"/>
      <c r="BM57" s="55"/>
    </row>
    <row r="58" spans="1:65" x14ac:dyDescent="0.2">
      <c r="A58" s="55"/>
      <c r="B58" s="55"/>
      <c r="C58" s="55"/>
      <c r="D58" s="55"/>
      <c r="E58" s="55"/>
      <c r="F58" s="118"/>
      <c r="G58" s="55"/>
      <c r="H58" s="55"/>
      <c r="I58" s="55"/>
      <c r="J58" s="55"/>
      <c r="K58" s="55"/>
      <c r="L58" s="55"/>
      <c r="M58" s="55"/>
      <c r="N58" s="55"/>
      <c r="O58" s="55"/>
      <c r="P58" s="55"/>
      <c r="Q58" s="55"/>
      <c r="R58" s="55"/>
      <c r="S58" s="55"/>
      <c r="T58" s="55"/>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row>
    <row r="59" spans="1:65" x14ac:dyDescent="0.2">
      <c r="A59" s="55"/>
      <c r="B59" s="61" t="s">
        <v>36</v>
      </c>
      <c r="C59" s="55"/>
      <c r="D59" s="55"/>
      <c r="E59" s="55"/>
      <c r="F59" s="119"/>
      <c r="G59" s="112"/>
      <c r="H59" s="112"/>
      <c r="I59" s="112"/>
      <c r="J59" s="112"/>
      <c r="K59" s="112"/>
      <c r="L59" s="112"/>
      <c r="M59" s="112"/>
      <c r="N59" s="112"/>
      <c r="O59" s="112"/>
      <c r="P59" s="112"/>
      <c r="Q59" s="112"/>
      <c r="R59" s="112"/>
      <c r="S59" s="112"/>
      <c r="T59" s="112"/>
      <c r="U59" s="112"/>
      <c r="V59" s="112"/>
      <c r="W59" s="112"/>
      <c r="X59" s="112"/>
      <c r="Y59" s="112"/>
      <c r="Z59" s="112"/>
      <c r="AA59" s="112"/>
      <c r="AB59" s="112"/>
      <c r="AC59" s="112"/>
      <c r="AD59" s="112"/>
      <c r="AE59" s="112"/>
      <c r="AF59" s="112"/>
      <c r="AG59" s="112"/>
      <c r="AH59" s="112"/>
      <c r="AI59" s="112"/>
      <c r="AJ59" s="112"/>
      <c r="AK59" s="112"/>
      <c r="AL59" s="112"/>
      <c r="AM59" s="112"/>
      <c r="AN59" s="112"/>
      <c r="AO59" s="112"/>
      <c r="AP59" s="112"/>
      <c r="AQ59" s="112"/>
      <c r="AR59" s="112"/>
      <c r="AS59" s="112"/>
      <c r="AT59" s="112"/>
      <c r="AU59" s="112"/>
      <c r="AV59" s="112"/>
      <c r="AW59" s="112"/>
      <c r="AX59" s="112"/>
      <c r="AY59" s="112"/>
      <c r="AZ59" s="112"/>
      <c r="BA59" s="112"/>
      <c r="BB59" s="112"/>
      <c r="BC59" s="112"/>
      <c r="BD59" s="112"/>
      <c r="BE59" s="112"/>
      <c r="BF59" s="112"/>
      <c r="BG59" s="112"/>
      <c r="BH59" s="112"/>
      <c r="BI59" s="112"/>
      <c r="BJ59" s="55"/>
      <c r="BK59" s="55"/>
      <c r="BL59" s="55"/>
      <c r="BM59" s="55"/>
    </row>
    <row r="60" spans="1:65" x14ac:dyDescent="0.2">
      <c r="A60" s="55"/>
      <c r="B60" s="55" t="s">
        <v>101</v>
      </c>
      <c r="C60" s="239" t="s">
        <v>39</v>
      </c>
      <c r="D60" s="240">
        <f ca="1">1-E61/E60</f>
        <v>0.22361549043785822</v>
      </c>
      <c r="E60" s="241">
        <f ca="1">IRR(OFFSET(F60,0,0,1,55+1))</f>
        <v>0.12169843030961203</v>
      </c>
      <c r="F60" s="245">
        <f>F27-F22-F55-F56-F57</f>
        <v>-814.28853165354781</v>
      </c>
      <c r="G60" s="228">
        <f t="shared" ref="G60:BH60" si="44">G27-G22-G55-G56-G57</f>
        <v>85.836147474782649</v>
      </c>
      <c r="H60" s="228">
        <f t="shared" si="44"/>
        <v>74.139423916894685</v>
      </c>
      <c r="I60" s="228">
        <f t="shared" si="44"/>
        <v>48.294074066095661</v>
      </c>
      <c r="J60" s="228">
        <f t="shared" si="44"/>
        <v>88.578161650626555</v>
      </c>
      <c r="K60" s="228">
        <f t="shared" si="44"/>
        <v>93.95969578976991</v>
      </c>
      <c r="L60" s="228">
        <f t="shared" si="44"/>
        <v>119.44117798732333</v>
      </c>
      <c r="M60" s="228">
        <f t="shared" si="44"/>
        <v>118.46627001313811</v>
      </c>
      <c r="N60" s="228">
        <f t="shared" si="44"/>
        <v>118.22876383431961</v>
      </c>
      <c r="O60" s="228">
        <f t="shared" si="44"/>
        <v>118.18513658794433</v>
      </c>
      <c r="P60" s="228">
        <f t="shared" si="44"/>
        <v>117.8854396695188</v>
      </c>
      <c r="Q60" s="228">
        <f t="shared" si="44"/>
        <v>117.39734044276423</v>
      </c>
      <c r="R60" s="228">
        <f t="shared" si="44"/>
        <v>117.68358159231889</v>
      </c>
      <c r="S60" s="228">
        <f t="shared" si="44"/>
        <v>117.99860744999384</v>
      </c>
      <c r="T60" s="228">
        <f t="shared" si="44"/>
        <v>118.07730310720285</v>
      </c>
      <c r="U60" s="228">
        <f t="shared" si="44"/>
        <v>116.50404308410987</v>
      </c>
      <c r="V60" s="228">
        <f t="shared" si="44"/>
        <v>116.94302748488991</v>
      </c>
      <c r="W60" s="228">
        <f t="shared" si="44"/>
        <v>117.15326734514861</v>
      </c>
      <c r="X60" s="228">
        <f t="shared" si="44"/>
        <v>116.54430903805047</v>
      </c>
      <c r="Y60" s="228">
        <f t="shared" si="44"/>
        <v>115.86401997338646</v>
      </c>
      <c r="Z60" s="228">
        <f t="shared" si="44"/>
        <v>115.88932061391282</v>
      </c>
      <c r="AA60" s="228">
        <f t="shared" si="44"/>
        <v>115.96543698051462</v>
      </c>
      <c r="AB60" s="228">
        <f t="shared" si="44"/>
        <v>116.15552090722741</v>
      </c>
      <c r="AC60" s="228">
        <f t="shared" si="44"/>
        <v>116.26235399279221</v>
      </c>
      <c r="AD60" s="228">
        <f t="shared" si="44"/>
        <v>116.3513215294843</v>
      </c>
      <c r="AE60" s="228">
        <f t="shared" si="44"/>
        <v>116.41711734157064</v>
      </c>
      <c r="AF60" s="228">
        <f t="shared" si="44"/>
        <v>116.40364738130967</v>
      </c>
      <c r="AG60" s="228">
        <f t="shared" si="44"/>
        <v>116.28918608951875</v>
      </c>
      <c r="AH60" s="228">
        <f t="shared" si="44"/>
        <v>116.08831632489068</v>
      </c>
      <c r="AI60" s="228">
        <f t="shared" si="44"/>
        <v>115.79678920209074</v>
      </c>
      <c r="AJ60" s="228">
        <f t="shared" si="44"/>
        <v>115.48516487112454</v>
      </c>
      <c r="AK60" s="228">
        <f t="shared" si="44"/>
        <v>113.05070420462613</v>
      </c>
      <c r="AL60" s="228">
        <f t="shared" si="44"/>
        <v>112.90639415153714</v>
      </c>
      <c r="AM60" s="228">
        <f t="shared" si="44"/>
        <v>112.51639552451536</v>
      </c>
      <c r="AN60" s="228">
        <f t="shared" si="44"/>
        <v>113.65125046198744</v>
      </c>
      <c r="AO60" s="228">
        <f t="shared" si="44"/>
        <v>103.93193817748727</v>
      </c>
      <c r="AP60" s="228">
        <f t="shared" si="44"/>
        <v>102.77915792519445</v>
      </c>
      <c r="AQ60" s="228">
        <f t="shared" si="44"/>
        <v>91.607896487096525</v>
      </c>
      <c r="AR60" s="228">
        <f t="shared" si="44"/>
        <v>66.59992405684595</v>
      </c>
      <c r="AS60" s="228">
        <f t="shared" si="44"/>
        <v>56.867700972184345</v>
      </c>
      <c r="AT60" s="228">
        <f t="shared" si="44"/>
        <v>57.715473752914107</v>
      </c>
      <c r="AU60" s="228">
        <f t="shared" si="44"/>
        <v>57.838998177159226</v>
      </c>
      <c r="AV60" s="228">
        <f t="shared" si="44"/>
        <v>58.294282991337411</v>
      </c>
      <c r="AW60" s="228">
        <f t="shared" si="44"/>
        <v>57.508739790730687</v>
      </c>
      <c r="AX60" s="228">
        <f t="shared" si="44"/>
        <v>57.046645728935687</v>
      </c>
      <c r="AY60" s="228">
        <f t="shared" si="44"/>
        <v>57.476725622164523</v>
      </c>
      <c r="AZ60" s="228">
        <f t="shared" si="44"/>
        <v>57.621048175032882</v>
      </c>
      <c r="BA60" s="228">
        <f t="shared" si="44"/>
        <v>52.867864390336763</v>
      </c>
      <c r="BB60" s="228">
        <f t="shared" si="44"/>
        <v>48.160396057470429</v>
      </c>
      <c r="BC60" s="228">
        <f t="shared" si="44"/>
        <v>44.611139995665788</v>
      </c>
      <c r="BD60" s="228">
        <f t="shared" si="44"/>
        <v>43.841290714153388</v>
      </c>
      <c r="BE60" s="228">
        <f t="shared" si="44"/>
        <v>37.243336360427854</v>
      </c>
      <c r="BF60" s="228">
        <f t="shared" si="44"/>
        <v>37.763835934480873</v>
      </c>
      <c r="BG60" s="228">
        <f t="shared" si="44"/>
        <v>37.958271651118594</v>
      </c>
      <c r="BH60" s="228">
        <f t="shared" si="44"/>
        <v>37.96568663822606</v>
      </c>
      <c r="BI60" s="228">
        <f>BI27-BI22-BI55-BI56-BI57+Assets!BI474*D11</f>
        <v>428.58618353016675</v>
      </c>
      <c r="BJ60" s="55"/>
      <c r="BK60" s="55"/>
      <c r="BL60" s="55"/>
      <c r="BM60" s="55"/>
    </row>
    <row r="61" spans="1:65" x14ac:dyDescent="0.2">
      <c r="A61" s="55"/>
      <c r="B61" s="55" t="s">
        <v>102</v>
      </c>
      <c r="C61" s="55"/>
      <c r="D61" s="55"/>
      <c r="E61" s="217">
        <f ca="1">IRR(OFFSET(F61,0,0,1,55+1))</f>
        <v>9.4484776130410619E-2</v>
      </c>
      <c r="F61" s="245">
        <f t="shared" ref="F61:AK61" si="45">F60-F42</f>
        <v>-814.28853165354781</v>
      </c>
      <c r="G61" s="228">
        <f t="shared" si="45"/>
        <v>65.765478967309889</v>
      </c>
      <c r="H61" s="228">
        <f t="shared" si="45"/>
        <v>53.003245554078518</v>
      </c>
      <c r="I61" s="228">
        <f t="shared" si="45"/>
        <v>26.051311465612773</v>
      </c>
      <c r="J61" s="228">
        <f t="shared" si="45"/>
        <v>64.318333895188687</v>
      </c>
      <c r="K61" s="228">
        <f t="shared" si="45"/>
        <v>73.540156873368332</v>
      </c>
      <c r="L61" s="228">
        <f t="shared" si="45"/>
        <v>97.839077734036522</v>
      </c>
      <c r="M61" s="228">
        <f t="shared" si="45"/>
        <v>96.992441756153312</v>
      </c>
      <c r="N61" s="228">
        <f t="shared" si="45"/>
        <v>96.372429283336146</v>
      </c>
      <c r="O61" s="228">
        <f t="shared" si="45"/>
        <v>95.655132686467795</v>
      </c>
      <c r="P61" s="228">
        <f t="shared" si="45"/>
        <v>94.866498832389624</v>
      </c>
      <c r="Q61" s="228">
        <f t="shared" si="45"/>
        <v>94.171989037165247</v>
      </c>
      <c r="R61" s="228">
        <f t="shared" si="45"/>
        <v>93.909180241768496</v>
      </c>
      <c r="S61" s="228">
        <f t="shared" si="45"/>
        <v>93.429446775741269</v>
      </c>
      <c r="T61" s="228">
        <f t="shared" si="45"/>
        <v>92.941123910305947</v>
      </c>
      <c r="U61" s="228">
        <f t="shared" si="45"/>
        <v>91.332978115240351</v>
      </c>
      <c r="V61" s="228">
        <f t="shared" si="45"/>
        <v>91.175568367228379</v>
      </c>
      <c r="W61" s="228">
        <f t="shared" si="45"/>
        <v>90.820694909040924</v>
      </c>
      <c r="X61" s="228">
        <f t="shared" si="45"/>
        <v>90.004989758554387</v>
      </c>
      <c r="Y61" s="228">
        <f t="shared" si="45"/>
        <v>89.136854013706198</v>
      </c>
      <c r="Z61" s="228">
        <f t="shared" si="45"/>
        <v>88.666313371479163</v>
      </c>
      <c r="AA61" s="228">
        <f t="shared" si="45"/>
        <v>88.217582908446673</v>
      </c>
      <c r="AB61" s="228">
        <f t="shared" si="45"/>
        <v>87.819251123119869</v>
      </c>
      <c r="AC61" s="228">
        <f t="shared" si="45"/>
        <v>87.349275726990427</v>
      </c>
      <c r="AD61" s="228">
        <f t="shared" si="45"/>
        <v>86.82942871769788</v>
      </c>
      <c r="AE61" s="228">
        <f t="shared" si="45"/>
        <v>86.253439572707492</v>
      </c>
      <c r="AF61" s="228">
        <f t="shared" si="45"/>
        <v>85.597661239850822</v>
      </c>
      <c r="AG61" s="228">
        <f t="shared" si="45"/>
        <v>84.864371302345006</v>
      </c>
      <c r="AH61" s="228">
        <f t="shared" si="45"/>
        <v>84.043562705900342</v>
      </c>
      <c r="AI61" s="228">
        <f t="shared" si="45"/>
        <v>83.13131782378062</v>
      </c>
      <c r="AJ61" s="228">
        <f t="shared" si="45"/>
        <v>82.064508958144188</v>
      </c>
      <c r="AK61" s="228">
        <f t="shared" si="45"/>
        <v>78.990759047159486</v>
      </c>
      <c r="AL61" s="228">
        <f t="shared" ref="AL61:BI61" si="46">AL60-AL42</f>
        <v>77.496107667635187</v>
      </c>
      <c r="AM61" s="228">
        <f t="shared" si="46"/>
        <v>76.23183658131876</v>
      </c>
      <c r="AN61" s="228">
        <f t="shared" si="46"/>
        <v>74.317610209330695</v>
      </c>
      <c r="AO61" s="228">
        <f t="shared" si="46"/>
        <v>67.722377197899291</v>
      </c>
      <c r="AP61" s="228">
        <f t="shared" si="46"/>
        <v>66.305867309729479</v>
      </c>
      <c r="AQ61" s="228">
        <f t="shared" si="46"/>
        <v>60.442461319223554</v>
      </c>
      <c r="AR61" s="228">
        <f t="shared" si="46"/>
        <v>48.649708829603227</v>
      </c>
      <c r="AS61" s="228">
        <f t="shared" si="46"/>
        <v>41.75471792217332</v>
      </c>
      <c r="AT61" s="228">
        <f t="shared" si="46"/>
        <v>41.247555818594435</v>
      </c>
      <c r="AU61" s="228">
        <f t="shared" si="46"/>
        <v>41.077725295738965</v>
      </c>
      <c r="AV61" s="228">
        <f t="shared" si="46"/>
        <v>40.828623614162296</v>
      </c>
      <c r="AW61" s="228">
        <f t="shared" si="46"/>
        <v>39.922931144572487</v>
      </c>
      <c r="AX61" s="228">
        <f t="shared" si="46"/>
        <v>39.172492298754719</v>
      </c>
      <c r="AY61" s="228">
        <f t="shared" si="46"/>
        <v>38.991865317404418</v>
      </c>
      <c r="AZ61" s="228">
        <f t="shared" si="46"/>
        <v>38.770706901479542</v>
      </c>
      <c r="BA61" s="228">
        <f t="shared" si="46"/>
        <v>36.460104124291306</v>
      </c>
      <c r="BB61" s="228">
        <f t="shared" si="46"/>
        <v>34.239419000796353</v>
      </c>
      <c r="BC61" s="228">
        <f t="shared" si="46"/>
        <v>32.504144429329131</v>
      </c>
      <c r="BD61" s="228">
        <f t="shared" si="46"/>
        <v>31.989005933428373</v>
      </c>
      <c r="BE61" s="228">
        <f t="shared" si="46"/>
        <v>28.864568062417938</v>
      </c>
      <c r="BF61" s="228">
        <f t="shared" si="46"/>
        <v>29.200206324489535</v>
      </c>
      <c r="BG61" s="228">
        <f t="shared" si="46"/>
        <v>29.345403979814034</v>
      </c>
      <c r="BH61" s="228">
        <f t="shared" si="46"/>
        <v>29.54216884716417</v>
      </c>
      <c r="BI61" s="228">
        <f t="shared" si="46"/>
        <v>420.17046967571099</v>
      </c>
      <c r="BJ61" s="55"/>
      <c r="BK61" s="55"/>
      <c r="BL61" s="55"/>
      <c r="BM61" s="55"/>
    </row>
    <row r="62" spans="1:65" x14ac:dyDescent="0.2">
      <c r="A62" s="55"/>
      <c r="B62" s="55" t="s">
        <v>167</v>
      </c>
      <c r="C62" s="55"/>
      <c r="D62" s="55"/>
      <c r="E62" s="217">
        <f t="shared" ref="E62:E77" ca="1" si="47">IRR(OFFSET(F62,0,0,1,55+1))</f>
        <v>0.10149199999999881</v>
      </c>
      <c r="F62" s="245">
        <f t="shared" ref="F62:AK62" si="48">F61-F25</f>
        <v>-814.28853165354781</v>
      </c>
      <c r="G62" s="228">
        <f t="shared" si="48"/>
        <v>70.783146094178079</v>
      </c>
      <c r="H62" s="228">
        <f t="shared" si="48"/>
        <v>58.287290144782553</v>
      </c>
      <c r="I62" s="228">
        <f t="shared" si="48"/>
        <v>31.612002115733496</v>
      </c>
      <c r="J62" s="228">
        <f t="shared" si="48"/>
        <v>70.383290834048154</v>
      </c>
      <c r="K62" s="228">
        <f t="shared" si="48"/>
        <v>78.645041602468723</v>
      </c>
      <c r="L62" s="228">
        <f t="shared" si="48"/>
        <v>103.23960279735822</v>
      </c>
      <c r="M62" s="228">
        <f t="shared" si="48"/>
        <v>102.36089882039951</v>
      </c>
      <c r="N62" s="228">
        <f t="shared" si="48"/>
        <v>101.836512921082</v>
      </c>
      <c r="O62" s="228">
        <f t="shared" si="48"/>
        <v>101.28763366183694</v>
      </c>
      <c r="P62" s="228">
        <f t="shared" si="48"/>
        <v>100.62123404167193</v>
      </c>
      <c r="Q62" s="228">
        <f t="shared" si="48"/>
        <v>99.978326888564993</v>
      </c>
      <c r="R62" s="228">
        <f t="shared" si="48"/>
        <v>99.852780579406101</v>
      </c>
      <c r="S62" s="228">
        <f t="shared" si="48"/>
        <v>99.571736944304405</v>
      </c>
      <c r="T62" s="228">
        <f t="shared" si="48"/>
        <v>99.225168709530166</v>
      </c>
      <c r="U62" s="228">
        <f t="shared" si="48"/>
        <v>97.625744357457734</v>
      </c>
      <c r="V62" s="228">
        <f t="shared" si="48"/>
        <v>97.617433146643762</v>
      </c>
      <c r="W62" s="228">
        <f t="shared" si="48"/>
        <v>97.403838018067844</v>
      </c>
      <c r="X62" s="228">
        <f t="shared" si="48"/>
        <v>96.639819578428401</v>
      </c>
      <c r="Y62" s="228">
        <f t="shared" si="48"/>
        <v>95.818645503626271</v>
      </c>
      <c r="Z62" s="228">
        <f t="shared" si="48"/>
        <v>95.472065182087576</v>
      </c>
      <c r="AA62" s="228">
        <f t="shared" si="48"/>
        <v>95.154546426463668</v>
      </c>
      <c r="AB62" s="228">
        <f t="shared" si="48"/>
        <v>94.903318569146748</v>
      </c>
      <c r="AC62" s="228">
        <f t="shared" si="48"/>
        <v>94.577545293440878</v>
      </c>
      <c r="AD62" s="228">
        <f t="shared" si="48"/>
        <v>94.209901920644484</v>
      </c>
      <c r="AE62" s="228">
        <f t="shared" si="48"/>
        <v>93.794359014923288</v>
      </c>
      <c r="AF62" s="228">
        <f t="shared" si="48"/>
        <v>93.299157775215534</v>
      </c>
      <c r="AG62" s="228">
        <f t="shared" si="48"/>
        <v>92.720574999138449</v>
      </c>
      <c r="AH62" s="228">
        <f t="shared" si="48"/>
        <v>92.054751110647928</v>
      </c>
      <c r="AI62" s="228">
        <f t="shared" si="48"/>
        <v>91.297685668358156</v>
      </c>
      <c r="AJ62" s="228">
        <f t="shared" si="48"/>
        <v>90.419672936389276</v>
      </c>
      <c r="AK62" s="228">
        <f t="shared" si="48"/>
        <v>87.505745336526147</v>
      </c>
      <c r="AL62" s="228">
        <f t="shared" ref="AL62:BI62" si="49">AL61-AL25</f>
        <v>86.348679288610683</v>
      </c>
      <c r="AM62" s="228">
        <f t="shared" si="49"/>
        <v>85.30297631711791</v>
      </c>
      <c r="AN62" s="228">
        <f t="shared" si="49"/>
        <v>84.15102027249489</v>
      </c>
      <c r="AO62" s="228">
        <f t="shared" si="49"/>
        <v>76.774767442796289</v>
      </c>
      <c r="AP62" s="228">
        <f t="shared" si="49"/>
        <v>75.424189963595722</v>
      </c>
      <c r="AQ62" s="228">
        <f t="shared" si="49"/>
        <v>68.23382011119179</v>
      </c>
      <c r="AR62" s="228">
        <f t="shared" si="49"/>
        <v>53.137262636413908</v>
      </c>
      <c r="AS62" s="228">
        <f t="shared" si="49"/>
        <v>45.532963684676076</v>
      </c>
      <c r="AT62" s="228">
        <f t="shared" si="49"/>
        <v>45.364535302174353</v>
      </c>
      <c r="AU62" s="228">
        <f t="shared" si="49"/>
        <v>45.268043516094032</v>
      </c>
      <c r="AV62" s="228">
        <f t="shared" si="49"/>
        <v>45.195038458456075</v>
      </c>
      <c r="AW62" s="228">
        <f t="shared" si="49"/>
        <v>44.319383306112037</v>
      </c>
      <c r="AX62" s="228">
        <f t="shared" si="49"/>
        <v>43.641030656299961</v>
      </c>
      <c r="AY62" s="228">
        <f t="shared" si="49"/>
        <v>43.613080393594444</v>
      </c>
      <c r="AZ62" s="228">
        <f t="shared" si="49"/>
        <v>43.483292219867877</v>
      </c>
      <c r="BA62" s="228">
        <f t="shared" si="49"/>
        <v>40.562044190802666</v>
      </c>
      <c r="BB62" s="228">
        <f t="shared" si="49"/>
        <v>37.719663264964872</v>
      </c>
      <c r="BC62" s="228">
        <f t="shared" si="49"/>
        <v>35.530893320913293</v>
      </c>
      <c r="BD62" s="228">
        <f t="shared" si="49"/>
        <v>34.952077128609631</v>
      </c>
      <c r="BE62" s="228">
        <f t="shared" si="49"/>
        <v>30.959260136920417</v>
      </c>
      <c r="BF62" s="228">
        <f t="shared" si="49"/>
        <v>31.34111372698737</v>
      </c>
      <c r="BG62" s="228">
        <f t="shared" si="49"/>
        <v>31.498620897640173</v>
      </c>
      <c r="BH62" s="228">
        <f t="shared" si="49"/>
        <v>31.648048294929644</v>
      </c>
      <c r="BI62" s="228">
        <f t="shared" si="49"/>
        <v>422.27439813932494</v>
      </c>
      <c r="BJ62" s="55"/>
      <c r="BK62" s="55"/>
      <c r="BL62" s="55"/>
      <c r="BM62" s="55"/>
    </row>
    <row r="63" spans="1:65" x14ac:dyDescent="0.2">
      <c r="A63" s="55"/>
      <c r="B63" s="61" t="s">
        <v>35</v>
      </c>
      <c r="C63" s="55"/>
      <c r="D63" s="55"/>
      <c r="E63" s="122"/>
      <c r="F63" s="119"/>
      <c r="G63" s="112"/>
      <c r="H63" s="112"/>
      <c r="I63" s="112"/>
      <c r="J63" s="112"/>
      <c r="K63" s="112"/>
      <c r="L63" s="112"/>
      <c r="M63" s="112"/>
      <c r="N63" s="112"/>
      <c r="O63" s="112"/>
      <c r="P63" s="112"/>
      <c r="Q63" s="112"/>
      <c r="R63" s="112"/>
      <c r="S63" s="112"/>
      <c r="T63" s="112"/>
      <c r="U63" s="112"/>
      <c r="V63" s="112"/>
      <c r="W63" s="112"/>
      <c r="X63" s="112"/>
      <c r="Y63" s="112"/>
      <c r="Z63" s="112"/>
      <c r="AA63" s="112"/>
      <c r="AB63" s="112"/>
      <c r="AC63" s="112"/>
      <c r="AD63" s="112"/>
      <c r="AE63" s="112"/>
      <c r="AF63" s="112"/>
      <c r="AG63" s="112"/>
      <c r="AH63" s="112"/>
      <c r="AI63" s="112"/>
      <c r="AJ63" s="112"/>
      <c r="AK63" s="112"/>
      <c r="AL63" s="112"/>
      <c r="AM63" s="112"/>
      <c r="AN63" s="112"/>
      <c r="AO63" s="112"/>
      <c r="AP63" s="112"/>
      <c r="AQ63" s="112"/>
      <c r="AR63" s="112"/>
      <c r="AS63" s="112"/>
      <c r="AT63" s="112"/>
      <c r="AU63" s="112"/>
      <c r="AV63" s="112"/>
      <c r="AW63" s="112"/>
      <c r="AX63" s="112"/>
      <c r="AY63" s="112"/>
      <c r="AZ63" s="112"/>
      <c r="BA63" s="112"/>
      <c r="BB63" s="112"/>
      <c r="BC63" s="112"/>
      <c r="BD63" s="112"/>
      <c r="BE63" s="112"/>
      <c r="BF63" s="112"/>
      <c r="BG63" s="112"/>
      <c r="BH63" s="112"/>
      <c r="BI63" s="112"/>
      <c r="BJ63" s="55"/>
      <c r="BK63" s="55"/>
      <c r="BL63" s="55"/>
      <c r="BM63" s="55"/>
    </row>
    <row r="64" spans="1:65" x14ac:dyDescent="0.2">
      <c r="A64" s="55"/>
      <c r="B64" s="55" t="s">
        <v>101</v>
      </c>
      <c r="C64" s="55"/>
      <c r="D64" s="55"/>
      <c r="E64" s="216">
        <f t="shared" ca="1" si="47"/>
        <v>9.4339932011371364E-2</v>
      </c>
      <c r="F64" s="243">
        <f t="shared" ref="F64:O64" si="50">F60/F$8</f>
        <v>-814.28853165354781</v>
      </c>
      <c r="G64" s="227">
        <f t="shared" si="50"/>
        <v>83.742582902226985</v>
      </c>
      <c r="H64" s="227">
        <f t="shared" si="50"/>
        <v>70.566971009536886</v>
      </c>
      <c r="I64" s="227">
        <f t="shared" si="50"/>
        <v>44.845848728691145</v>
      </c>
      <c r="J64" s="227">
        <f t="shared" si="50"/>
        <v>80.247442662562065</v>
      </c>
      <c r="K64" s="227">
        <f t="shared" si="50"/>
        <v>83.046679986274029</v>
      </c>
      <c r="L64" s="227">
        <f t="shared" si="50"/>
        <v>102.99375344509971</v>
      </c>
      <c r="M64" s="227">
        <f t="shared" si="50"/>
        <v>99.661554492058457</v>
      </c>
      <c r="N64" s="227">
        <f t="shared" si="50"/>
        <v>97.035852488488729</v>
      </c>
      <c r="O64" s="227">
        <f t="shared" si="50"/>
        <v>94.634190805494853</v>
      </c>
      <c r="P64" s="227">
        <f t="shared" ref="P64:BI64" si="51">P60/P$8</f>
        <v>92.09191705656275</v>
      </c>
      <c r="Q64" s="227">
        <f t="shared" si="51"/>
        <v>89.473770459257082</v>
      </c>
      <c r="R64" s="227">
        <f t="shared" si="51"/>
        <v>87.504319666178461</v>
      </c>
      <c r="S64" s="227">
        <f t="shared" si="51"/>
        <v>85.598594143018659</v>
      </c>
      <c r="T64" s="227">
        <f t="shared" si="51"/>
        <v>83.566518610959577</v>
      </c>
      <c r="U64" s="227">
        <f t="shared" si="51"/>
        <v>80.442028982063164</v>
      </c>
      <c r="V64" s="227">
        <f t="shared" si="51"/>
        <v>78.775739112967202</v>
      </c>
      <c r="W64" s="227">
        <f t="shared" si="51"/>
        <v>76.992548219369112</v>
      </c>
      <c r="X64" s="227">
        <f t="shared" si="51"/>
        <v>74.724237882907033</v>
      </c>
      <c r="Y64" s="227">
        <f t="shared" si="51"/>
        <v>72.476155830387285</v>
      </c>
      <c r="Z64" s="227">
        <f t="shared" si="51"/>
        <v>70.723884958321918</v>
      </c>
      <c r="AA64" s="227">
        <f t="shared" si="51"/>
        <v>69.044230795253654</v>
      </c>
      <c r="AB64" s="227">
        <f t="shared" si="51"/>
        <v>67.470638203271704</v>
      </c>
      <c r="AC64" s="227">
        <f t="shared" si="51"/>
        <v>65.885554895761572</v>
      </c>
      <c r="AD64" s="227">
        <f t="shared" si="51"/>
        <v>64.32777810056605</v>
      </c>
      <c r="AE64" s="227">
        <f t="shared" si="51"/>
        <v>62.794297544855837</v>
      </c>
      <c r="AF64" s="227">
        <f t="shared" si="51"/>
        <v>61.255640951269079</v>
      </c>
      <c r="AG64" s="227">
        <f t="shared" si="51"/>
        <v>59.702836531971528</v>
      </c>
      <c r="AH64" s="227">
        <f t="shared" si="51"/>
        <v>58.146058584786473</v>
      </c>
      <c r="AI64" s="227">
        <f t="shared" si="51"/>
        <v>56.585404025028133</v>
      </c>
      <c r="AJ64" s="227">
        <f t="shared" si="51"/>
        <v>55.056707599227096</v>
      </c>
      <c r="AK64" s="227">
        <f t="shared" si="51"/>
        <v>52.581557350354338</v>
      </c>
      <c r="AL64" s="227">
        <f t="shared" si="51"/>
        <v>51.233596689499059</v>
      </c>
      <c r="AM64" s="227">
        <f t="shared" si="51"/>
        <v>49.811343217182987</v>
      </c>
      <c r="AN64" s="227">
        <f t="shared" si="51"/>
        <v>49.086582318081028</v>
      </c>
      <c r="AO64" s="227">
        <f t="shared" si="51"/>
        <v>43.793911621170082</v>
      </c>
      <c r="AP64" s="227">
        <f t="shared" si="51"/>
        <v>42.251866709224799</v>
      </c>
      <c r="AQ64" s="227">
        <f t="shared" si="51"/>
        <v>36.740908537235704</v>
      </c>
      <c r="AR64" s="227">
        <f t="shared" si="51"/>
        <v>26.059546224487757</v>
      </c>
      <c r="AS64" s="227">
        <f t="shared" si="51"/>
        <v>21.708755174864237</v>
      </c>
      <c r="AT64" s="227">
        <f t="shared" si="51"/>
        <v>21.495009886812174</v>
      </c>
      <c r="AU64" s="227">
        <f t="shared" si="51"/>
        <v>21.01562357578117</v>
      </c>
      <c r="AV64" s="227">
        <f t="shared" si="51"/>
        <v>20.664438950605803</v>
      </c>
      <c r="AW64" s="227">
        <f t="shared" si="51"/>
        <v>19.888756881263305</v>
      </c>
      <c r="AX64" s="227">
        <f t="shared" si="51"/>
        <v>19.247752974388149</v>
      </c>
      <c r="AY64" s="227">
        <f t="shared" si="51"/>
        <v>18.91986687711961</v>
      </c>
      <c r="AZ64" s="227">
        <f t="shared" si="51"/>
        <v>18.504755285253644</v>
      </c>
      <c r="BA64" s="227">
        <f t="shared" si="51"/>
        <v>16.564185822622353</v>
      </c>
      <c r="BB64" s="227">
        <f t="shared" si="51"/>
        <v>14.721243997264121</v>
      </c>
      <c r="BC64" s="227">
        <f t="shared" si="51"/>
        <v>13.30374516040956</v>
      </c>
      <c r="BD64" s="227">
        <f t="shared" si="51"/>
        <v>12.755281921351285</v>
      </c>
      <c r="BE64" s="227">
        <f t="shared" si="51"/>
        <v>10.571374159497191</v>
      </c>
      <c r="BF64" s="227">
        <f t="shared" si="51"/>
        <v>10.457674059550849</v>
      </c>
      <c r="BG64" s="227">
        <f t="shared" si="51"/>
        <v>10.255139295623096</v>
      </c>
      <c r="BH64" s="227">
        <f t="shared" si="51"/>
        <v>10.006968383919215</v>
      </c>
      <c r="BI64" s="227">
        <f t="shared" si="51"/>
        <v>110.21115909188083</v>
      </c>
      <c r="BJ64" s="55"/>
      <c r="BK64" s="55"/>
      <c r="BL64" s="55"/>
      <c r="BM64" s="55"/>
    </row>
    <row r="65" spans="1:65" x14ac:dyDescent="0.2">
      <c r="A65" s="55"/>
      <c r="B65" s="55" t="s">
        <v>102</v>
      </c>
      <c r="C65" s="55"/>
      <c r="D65" s="55"/>
      <c r="E65" s="217">
        <f t="shared" ca="1" si="47"/>
        <v>6.7790025499105955E-2</v>
      </c>
      <c r="F65" s="245">
        <f t="shared" ref="F65:O66" si="52">F61/F$8</f>
        <v>-814.28853165354781</v>
      </c>
      <c r="G65" s="228">
        <f t="shared" si="52"/>
        <v>64.161442894936485</v>
      </c>
      <c r="H65" s="228">
        <f t="shared" si="52"/>
        <v>50.449252163310909</v>
      </c>
      <c r="I65" s="228">
        <f t="shared" si="52"/>
        <v>24.191232480654918</v>
      </c>
      <c r="J65" s="228">
        <f t="shared" si="52"/>
        <v>58.269236064792132</v>
      </c>
      <c r="K65" s="228">
        <f t="shared" si="52"/>
        <v>64.998782964003098</v>
      </c>
      <c r="L65" s="228">
        <f t="shared" si="52"/>
        <v>84.366330098525879</v>
      </c>
      <c r="M65" s="228">
        <f t="shared" si="52"/>
        <v>81.596369315305168</v>
      </c>
      <c r="N65" s="228">
        <f t="shared" si="52"/>
        <v>79.097340855225355</v>
      </c>
      <c r="O65" s="228">
        <f t="shared" si="52"/>
        <v>76.59377769081928</v>
      </c>
      <c r="P65" s="228">
        <f t="shared" ref="P65:BI65" si="53">P61/P$8</f>
        <v>74.109557265178353</v>
      </c>
      <c r="Q65" s="228">
        <f t="shared" si="53"/>
        <v>71.77269007138166</v>
      </c>
      <c r="R65" s="228">
        <f t="shared" si="53"/>
        <v>69.826723628547583</v>
      </c>
      <c r="S65" s="228">
        <f t="shared" si="53"/>
        <v>67.775624377199861</v>
      </c>
      <c r="T65" s="228">
        <f t="shared" si="53"/>
        <v>65.776960995819863</v>
      </c>
      <c r="U65" s="228">
        <f t="shared" si="53"/>
        <v>63.062275592102367</v>
      </c>
      <c r="V65" s="228">
        <f t="shared" si="53"/>
        <v>61.418136178331125</v>
      </c>
      <c r="W65" s="228">
        <f t="shared" si="53"/>
        <v>59.686911774300661</v>
      </c>
      <c r="X65" s="228">
        <f t="shared" si="53"/>
        <v>57.708131103776232</v>
      </c>
      <c r="Y65" s="228">
        <f t="shared" si="53"/>
        <v>55.757572740974801</v>
      </c>
      <c r="Z65" s="228">
        <f t="shared" si="53"/>
        <v>54.110474661029151</v>
      </c>
      <c r="AA65" s="228">
        <f t="shared" si="53"/>
        <v>52.523539022697406</v>
      </c>
      <c r="AB65" s="228">
        <f t="shared" si="53"/>
        <v>51.01110023468204</v>
      </c>
      <c r="AC65" s="228">
        <f t="shared" si="53"/>
        <v>49.500593299293001</v>
      </c>
      <c r="AD65" s="228">
        <f t="shared" si="53"/>
        <v>48.005851156022914</v>
      </c>
      <c r="AE65" s="228">
        <f t="shared" si="53"/>
        <v>46.524293613150583</v>
      </c>
      <c r="AF65" s="228">
        <f t="shared" si="53"/>
        <v>45.044461416237034</v>
      </c>
      <c r="AG65" s="228">
        <f t="shared" si="53"/>
        <v>43.569345161227339</v>
      </c>
      <c r="AH65" s="228">
        <f t="shared" si="53"/>
        <v>42.095553415513443</v>
      </c>
      <c r="AI65" s="228">
        <f t="shared" si="53"/>
        <v>40.623053873990465</v>
      </c>
      <c r="AJ65" s="228">
        <f t="shared" si="53"/>
        <v>39.123654358763538</v>
      </c>
      <c r="AK65" s="228">
        <f t="shared" si="53"/>
        <v>36.739772265976512</v>
      </c>
      <c r="AL65" s="228">
        <f t="shared" si="53"/>
        <v>35.165451479397568</v>
      </c>
      <c r="AM65" s="228">
        <f t="shared" si="53"/>
        <v>33.74806096770962</v>
      </c>
      <c r="AN65" s="228">
        <f t="shared" si="53"/>
        <v>32.09817293161683</v>
      </c>
      <c r="AO65" s="228">
        <f t="shared" si="53"/>
        <v>28.536250297916357</v>
      </c>
      <c r="AP65" s="228">
        <f t="shared" si="53"/>
        <v>27.257925869068512</v>
      </c>
      <c r="AQ65" s="228">
        <f t="shared" si="53"/>
        <v>24.241479482151398</v>
      </c>
      <c r="AR65" s="228">
        <f t="shared" si="53"/>
        <v>19.035897623108426</v>
      </c>
      <c r="AS65" s="228">
        <f t="shared" si="53"/>
        <v>15.939504029033007</v>
      </c>
      <c r="AT65" s="228">
        <f t="shared" si="53"/>
        <v>15.361852939529209</v>
      </c>
      <c r="AU65" s="228">
        <f t="shared" si="53"/>
        <v>14.9254661970529</v>
      </c>
      <c r="AV65" s="228">
        <f t="shared" si="53"/>
        <v>14.473127669097396</v>
      </c>
      <c r="AW65" s="228">
        <f t="shared" si="53"/>
        <v>13.806900906039287</v>
      </c>
      <c r="AX65" s="228">
        <f t="shared" si="53"/>
        <v>13.21694633441194</v>
      </c>
      <c r="AY65" s="228">
        <f t="shared" si="53"/>
        <v>12.835124010811507</v>
      </c>
      <c r="AZ65" s="228">
        <f t="shared" si="53"/>
        <v>12.45104811819512</v>
      </c>
      <c r="BA65" s="228">
        <f t="shared" si="53"/>
        <v>11.423422277244624</v>
      </c>
      <c r="BB65" s="228">
        <f t="shared" si="53"/>
        <v>10.466002830080523</v>
      </c>
      <c r="BC65" s="228">
        <f t="shared" si="53"/>
        <v>9.6932482377037079</v>
      </c>
      <c r="BD65" s="228">
        <f t="shared" si="53"/>
        <v>9.3069520175630469</v>
      </c>
      <c r="BE65" s="228">
        <f t="shared" si="53"/>
        <v>8.1930938191754272</v>
      </c>
      <c r="BF65" s="228">
        <f t="shared" si="53"/>
        <v>8.0862082110235871</v>
      </c>
      <c r="BG65" s="228">
        <f t="shared" si="53"/>
        <v>7.9282114914327728</v>
      </c>
      <c r="BH65" s="228">
        <f t="shared" si="53"/>
        <v>7.7867036216940173</v>
      </c>
      <c r="BI65" s="228">
        <f t="shared" si="53"/>
        <v>108.0470539150748</v>
      </c>
      <c r="BJ65" s="55"/>
      <c r="BK65" s="55"/>
      <c r="BL65" s="55"/>
      <c r="BM65" s="55"/>
    </row>
    <row r="66" spans="1:65" x14ac:dyDescent="0.2">
      <c r="A66" s="55"/>
      <c r="B66" s="55" t="s">
        <v>167</v>
      </c>
      <c r="C66" s="55"/>
      <c r="D66" s="55"/>
      <c r="E66" s="217">
        <f t="shared" ca="1" si="47"/>
        <v>7.462634146341518E-2</v>
      </c>
      <c r="F66" s="245">
        <f t="shared" si="52"/>
        <v>-814.28853165354781</v>
      </c>
      <c r="G66" s="228">
        <f t="shared" si="52"/>
        <v>69.056727896759114</v>
      </c>
      <c r="H66" s="228">
        <f t="shared" si="52"/>
        <v>55.478681874867398</v>
      </c>
      <c r="I66" s="228">
        <f t="shared" si="52"/>
        <v>29.354886542663976</v>
      </c>
      <c r="J66" s="228">
        <f t="shared" si="52"/>
        <v>63.76378771423461</v>
      </c>
      <c r="K66" s="228">
        <f t="shared" si="52"/>
        <v>69.510757219570834</v>
      </c>
      <c r="L66" s="228">
        <f t="shared" si="52"/>
        <v>89.023185935169337</v>
      </c>
      <c r="M66" s="228">
        <f t="shared" si="52"/>
        <v>86.11266560949349</v>
      </c>
      <c r="N66" s="228">
        <f t="shared" si="52"/>
        <v>83.581968763541198</v>
      </c>
      <c r="O66" s="228">
        <f t="shared" si="52"/>
        <v>81.103880969488188</v>
      </c>
      <c r="P66" s="228">
        <f t="shared" ref="P66:BI66" si="54">P62/P$8</f>
        <v>78.605147213024452</v>
      </c>
      <c r="Q66" s="228">
        <f t="shared" si="54"/>
        <v>76.197960168350519</v>
      </c>
      <c r="R66" s="228">
        <f t="shared" si="54"/>
        <v>74.24612263795531</v>
      </c>
      <c r="S66" s="228">
        <f t="shared" si="54"/>
        <v>72.231366818654564</v>
      </c>
      <c r="T66" s="228">
        <f t="shared" si="54"/>
        <v>70.224350399604788</v>
      </c>
      <c r="U66" s="228">
        <f t="shared" si="54"/>
        <v>67.407213939592566</v>
      </c>
      <c r="V66" s="228">
        <f t="shared" si="54"/>
        <v>65.757536911990144</v>
      </c>
      <c r="W66" s="228">
        <f t="shared" si="54"/>
        <v>64.013320885567779</v>
      </c>
      <c r="X66" s="228">
        <f t="shared" si="54"/>
        <v>61.962157798558927</v>
      </c>
      <c r="Y66" s="228">
        <f t="shared" si="54"/>
        <v>59.93721851332792</v>
      </c>
      <c r="Z66" s="228">
        <f t="shared" si="54"/>
        <v>58.263827235352345</v>
      </c>
      <c r="AA66" s="228">
        <f t="shared" si="54"/>
        <v>56.653711965836472</v>
      </c>
      <c r="AB66" s="228">
        <f t="shared" si="54"/>
        <v>55.125984726829451</v>
      </c>
      <c r="AC66" s="228">
        <f t="shared" si="54"/>
        <v>53.596833698410144</v>
      </c>
      <c r="AD66" s="228">
        <f t="shared" si="54"/>
        <v>52.086332892158701</v>
      </c>
      <c r="AE66" s="228">
        <f t="shared" si="54"/>
        <v>50.591794596076902</v>
      </c>
      <c r="AF66" s="228">
        <f t="shared" si="54"/>
        <v>49.097256299995045</v>
      </c>
      <c r="AG66" s="228">
        <f t="shared" si="54"/>
        <v>47.602718003913395</v>
      </c>
      <c r="AH66" s="228">
        <f t="shared" si="54"/>
        <v>46.108179707831702</v>
      </c>
      <c r="AI66" s="228">
        <f t="shared" si="54"/>
        <v>44.613641411749882</v>
      </c>
      <c r="AJ66" s="228">
        <f t="shared" si="54"/>
        <v>43.106917668879426</v>
      </c>
      <c r="AK66" s="228">
        <f t="shared" si="54"/>
        <v>40.700218537070967</v>
      </c>
      <c r="AL66" s="228">
        <f t="shared" si="54"/>
        <v>39.182487781922944</v>
      </c>
      <c r="AM66" s="228">
        <f t="shared" si="54"/>
        <v>37.76388153007796</v>
      </c>
      <c r="AN66" s="228">
        <f t="shared" si="54"/>
        <v>36.345275278232883</v>
      </c>
      <c r="AO66" s="228">
        <f t="shared" si="54"/>
        <v>32.350665628729793</v>
      </c>
      <c r="AP66" s="228">
        <f t="shared" si="54"/>
        <v>31.006411079107583</v>
      </c>
      <c r="AQ66" s="228">
        <f t="shared" si="54"/>
        <v>27.366336745922471</v>
      </c>
      <c r="AR66" s="228">
        <f t="shared" si="54"/>
        <v>20.791809773453256</v>
      </c>
      <c r="AS66" s="228">
        <f t="shared" si="54"/>
        <v>17.381816815490815</v>
      </c>
      <c r="AT66" s="228">
        <f t="shared" si="54"/>
        <v>16.89514217634995</v>
      </c>
      <c r="AU66" s="228">
        <f t="shared" si="54"/>
        <v>16.448005541734968</v>
      </c>
      <c r="AV66" s="228">
        <f t="shared" si="54"/>
        <v>16.020955489474499</v>
      </c>
      <c r="AW66" s="228">
        <f t="shared" si="54"/>
        <v>15.327364899845291</v>
      </c>
      <c r="AX66" s="228">
        <f t="shared" si="54"/>
        <v>14.724647994405993</v>
      </c>
      <c r="AY66" s="228">
        <f t="shared" si="54"/>
        <v>14.356309727388531</v>
      </c>
      <c r="AZ66" s="228">
        <f t="shared" si="54"/>
        <v>13.964474909959751</v>
      </c>
      <c r="BA66" s="228">
        <f t="shared" si="54"/>
        <v>12.708613163589055</v>
      </c>
      <c r="BB66" s="228">
        <f t="shared" si="54"/>
        <v>11.529813121876423</v>
      </c>
      <c r="BC66" s="228">
        <f t="shared" si="54"/>
        <v>10.59587246838017</v>
      </c>
      <c r="BD66" s="228">
        <f t="shared" si="54"/>
        <v>10.169034493510107</v>
      </c>
      <c r="BE66" s="228">
        <f t="shared" si="54"/>
        <v>8.7876639042558686</v>
      </c>
      <c r="BF66" s="228">
        <f t="shared" si="54"/>
        <v>8.6790746731554034</v>
      </c>
      <c r="BG66" s="228">
        <f t="shared" si="54"/>
        <v>8.5099434424803544</v>
      </c>
      <c r="BH66" s="228">
        <f t="shared" si="54"/>
        <v>8.3417698122503179</v>
      </c>
      <c r="BI66" s="228">
        <f t="shared" si="54"/>
        <v>108.58808020927631</v>
      </c>
      <c r="BJ66" s="55"/>
      <c r="BK66" s="55"/>
      <c r="BL66" s="55"/>
      <c r="BM66" s="55"/>
    </row>
    <row r="67" spans="1:65" x14ac:dyDescent="0.2">
      <c r="A67" s="55"/>
      <c r="B67" s="61" t="s">
        <v>56</v>
      </c>
      <c r="C67" s="55"/>
      <c r="D67" s="55"/>
      <c r="E67" s="122"/>
      <c r="F67" s="119"/>
      <c r="G67" s="112"/>
      <c r="H67" s="112"/>
      <c r="I67" s="112"/>
      <c r="J67" s="112"/>
      <c r="K67" s="112"/>
      <c r="L67" s="112"/>
      <c r="M67" s="112"/>
      <c r="N67" s="112"/>
      <c r="O67" s="112"/>
      <c r="P67" s="112"/>
      <c r="Q67" s="112"/>
      <c r="R67" s="112"/>
      <c r="S67" s="112"/>
      <c r="T67" s="112"/>
      <c r="U67" s="112"/>
      <c r="V67" s="112"/>
      <c r="W67" s="112"/>
      <c r="X67" s="112"/>
      <c r="Y67" s="112"/>
      <c r="Z67" s="112"/>
      <c r="AA67" s="112"/>
      <c r="AB67" s="112"/>
      <c r="AC67" s="112"/>
      <c r="AD67" s="112"/>
      <c r="AE67" s="112"/>
      <c r="AF67" s="112"/>
      <c r="AG67" s="112"/>
      <c r="AH67" s="112"/>
      <c r="AI67" s="112"/>
      <c r="AJ67" s="112"/>
      <c r="AK67" s="112"/>
      <c r="AL67" s="112"/>
      <c r="AM67" s="112"/>
      <c r="AN67" s="112"/>
      <c r="AO67" s="112"/>
      <c r="AP67" s="112"/>
      <c r="AQ67" s="112"/>
      <c r="AR67" s="112"/>
      <c r="AS67" s="112"/>
      <c r="AT67" s="112"/>
      <c r="AU67" s="112"/>
      <c r="AV67" s="112"/>
      <c r="AW67" s="112"/>
      <c r="AX67" s="112"/>
      <c r="AY67" s="112"/>
      <c r="AZ67" s="112"/>
      <c r="BA67" s="112"/>
      <c r="BB67" s="112"/>
      <c r="BC67" s="112"/>
      <c r="BD67" s="112"/>
      <c r="BE67" s="112"/>
      <c r="BF67" s="112"/>
      <c r="BG67" s="112"/>
      <c r="BH67" s="112"/>
      <c r="BI67" s="112"/>
      <c r="BJ67" s="55"/>
      <c r="BK67" s="55"/>
      <c r="BL67" s="55"/>
      <c r="BM67" s="55"/>
    </row>
    <row r="68" spans="1:65" s="14" customFormat="1" x14ac:dyDescent="0.2">
      <c r="A68" s="98"/>
      <c r="B68" s="98" t="s">
        <v>113</v>
      </c>
      <c r="C68" s="98"/>
      <c r="D68" s="55"/>
      <c r="E68" s="122"/>
      <c r="F68" s="246"/>
      <c r="G68" s="247">
        <f t="shared" ref="G68:AL68" si="55">MAX(0,MIN(G35+G40,F69+G35))</f>
        <v>97.470337238929687</v>
      </c>
      <c r="H68" s="247">
        <f t="shared" si="55"/>
        <v>98.890054118509966</v>
      </c>
      <c r="I68" s="247">
        <f t="shared" si="55"/>
        <v>101.9496148607753</v>
      </c>
      <c r="J68" s="247">
        <f t="shared" si="55"/>
        <v>108.51272851897187</v>
      </c>
      <c r="K68" s="247">
        <f t="shared" si="55"/>
        <v>111.1010224489838</v>
      </c>
      <c r="L68" s="247">
        <f t="shared" si="55"/>
        <v>112.96307593956051</v>
      </c>
      <c r="M68" s="247">
        <f t="shared" si="55"/>
        <v>112.0701439879746</v>
      </c>
      <c r="N68" s="247">
        <f t="shared" si="55"/>
        <v>111.19176745280024</v>
      </c>
      <c r="O68" s="247">
        <f t="shared" si="55"/>
        <v>110.2870117184663</v>
      </c>
      <c r="P68" s="247">
        <f t="shared" si="55"/>
        <v>109.35613136247493</v>
      </c>
      <c r="Q68" s="247">
        <f t="shared" si="55"/>
        <v>108.4105421319271</v>
      </c>
      <c r="R68" s="247">
        <f t="shared" si="55"/>
        <v>107.44593914541942</v>
      </c>
      <c r="S68" s="247">
        <f t="shared" si="55"/>
        <v>106.39846456581134</v>
      </c>
      <c r="T68" s="247">
        <f t="shared" si="55"/>
        <v>105.27832061929143</v>
      </c>
      <c r="U68" s="247">
        <f t="shared" si="55"/>
        <v>104.0859752410538</v>
      </c>
      <c r="V68" s="247">
        <f t="shared" si="55"/>
        <v>102.9640674406311</v>
      </c>
      <c r="W68" s="247">
        <f t="shared" si="55"/>
        <v>101.72928982566236</v>
      </c>
      <c r="X68" s="247">
        <f t="shared" si="55"/>
        <v>100.39475949788569</v>
      </c>
      <c r="Y68" s="247">
        <f t="shared" si="55"/>
        <v>99.016238025307175</v>
      </c>
      <c r="Z68" s="247">
        <f t="shared" si="55"/>
        <v>97.596102188187587</v>
      </c>
      <c r="AA68" s="247">
        <f t="shared" si="55"/>
        <v>96.073319589175185</v>
      </c>
      <c r="AB68" s="247">
        <f t="shared" si="55"/>
        <v>94.433993733672068</v>
      </c>
      <c r="AC68" s="247">
        <f t="shared" si="55"/>
        <v>92.658361392963016</v>
      </c>
      <c r="AD68" s="247">
        <f t="shared" si="55"/>
        <v>90.741511635832723</v>
      </c>
      <c r="AE68" s="247">
        <f t="shared" si="55"/>
        <v>88.674123874875534</v>
      </c>
      <c r="AF68" s="247">
        <f t="shared" si="55"/>
        <v>86.446653281098065</v>
      </c>
      <c r="AG68" s="247">
        <f t="shared" si="55"/>
        <v>84.052387830209923</v>
      </c>
      <c r="AH68" s="247">
        <f t="shared" si="55"/>
        <v>81.4843799484767</v>
      </c>
      <c r="AI68" s="247">
        <f t="shared" si="55"/>
        <v>78.735438930262944</v>
      </c>
      <c r="AJ68" s="247">
        <f t="shared" si="55"/>
        <v>75.798123123670692</v>
      </c>
      <c r="AK68" s="247">
        <f t="shared" si="55"/>
        <v>72.667791385252471</v>
      </c>
      <c r="AL68" s="247">
        <f t="shared" si="55"/>
        <v>69.568553151742307</v>
      </c>
      <c r="AM68" s="247">
        <f t="shared" ref="AM68:BI68" si="56">MAX(0,MIN(AM35+AM40,AL69+AM35))</f>
        <v>66.293267837372198</v>
      </c>
      <c r="AN68" s="247">
        <f t="shared" si="56"/>
        <v>62.810737911563756</v>
      </c>
      <c r="AO68" s="247">
        <f t="shared" si="56"/>
        <v>59.112648197066534</v>
      </c>
      <c r="AP68" s="247">
        <f t="shared" si="56"/>
        <v>55.922169424980474</v>
      </c>
      <c r="AQ68" s="247">
        <f t="shared" si="56"/>
        <v>52.569546705618158</v>
      </c>
      <c r="AR68" s="247">
        <f t="shared" si="56"/>
        <v>49.737346872555108</v>
      </c>
      <c r="AS68" s="247">
        <f t="shared" si="56"/>
        <v>48.424759343765707</v>
      </c>
      <c r="AT68" s="247">
        <f t="shared" si="56"/>
        <v>47.889189266027458</v>
      </c>
      <c r="AU68" s="247">
        <f t="shared" si="56"/>
        <v>47.319423987344813</v>
      </c>
      <c r="AV68" s="247">
        <f t="shared" si="56"/>
        <v>46.703382157791943</v>
      </c>
      <c r="AW68" s="247">
        <f t="shared" si="56"/>
        <v>46.033555716273391</v>
      </c>
      <c r="AX68" s="247">
        <f t="shared" si="56"/>
        <v>45.400563171287779</v>
      </c>
      <c r="AY68" s="247">
        <f t="shared" si="56"/>
        <v>44.784525759109002</v>
      </c>
      <c r="AZ68" s="247">
        <f t="shared" si="56"/>
        <v>44.109311124339236</v>
      </c>
      <c r="BA68" s="247">
        <f t="shared" si="56"/>
        <v>43.38110325025248</v>
      </c>
      <c r="BB68" s="247">
        <f t="shared" si="56"/>
        <v>42.928661491688025</v>
      </c>
      <c r="BC68" s="247">
        <f t="shared" si="56"/>
        <v>42.770533510986134</v>
      </c>
      <c r="BD68" s="247">
        <f t="shared" si="56"/>
        <v>42.85835256756981</v>
      </c>
      <c r="BE68" s="247">
        <f t="shared" si="56"/>
        <v>43.024368854063034</v>
      </c>
      <c r="BF68" s="247">
        <f t="shared" si="56"/>
        <v>43.685174659410201</v>
      </c>
      <c r="BG68" s="247">
        <f t="shared" si="56"/>
        <v>44.367339092822675</v>
      </c>
      <c r="BH68" s="247">
        <f t="shared" si="56"/>
        <v>45.09988415058389</v>
      </c>
      <c r="BI68" s="247">
        <f t="shared" si="56"/>
        <v>45.888890211891862</v>
      </c>
      <c r="BJ68" s="98"/>
      <c r="BK68" s="98"/>
      <c r="BL68" s="98"/>
      <c r="BM68" s="98"/>
    </row>
    <row r="69" spans="1:65" s="12" customFormat="1" x14ac:dyDescent="0.2">
      <c r="A69" s="55"/>
      <c r="B69" s="55" t="s">
        <v>114</v>
      </c>
      <c r="C69" s="55"/>
      <c r="D69" s="60"/>
      <c r="E69" s="122"/>
      <c r="F69" s="248"/>
      <c r="G69" s="249">
        <f t="shared" ref="G69:AL69" si="57">MAX(0,F69+G35-G68)</f>
        <v>0</v>
      </c>
      <c r="H69" s="249">
        <f t="shared" si="57"/>
        <v>0</v>
      </c>
      <c r="I69" s="249">
        <f t="shared" si="57"/>
        <v>0</v>
      </c>
      <c r="J69" s="249">
        <f t="shared" si="57"/>
        <v>0</v>
      </c>
      <c r="K69" s="249">
        <f t="shared" si="57"/>
        <v>0</v>
      </c>
      <c r="L69" s="249">
        <f t="shared" si="57"/>
        <v>0</v>
      </c>
      <c r="M69" s="249">
        <f t="shared" si="57"/>
        <v>0</v>
      </c>
      <c r="N69" s="249">
        <f t="shared" si="57"/>
        <v>0</v>
      </c>
      <c r="O69" s="249">
        <f t="shared" si="57"/>
        <v>0</v>
      </c>
      <c r="P69" s="249">
        <f t="shared" si="57"/>
        <v>0</v>
      </c>
      <c r="Q69" s="249">
        <f t="shared" si="57"/>
        <v>0</v>
      </c>
      <c r="R69" s="249">
        <f t="shared" si="57"/>
        <v>0</v>
      </c>
      <c r="S69" s="249">
        <f t="shared" si="57"/>
        <v>0</v>
      </c>
      <c r="T69" s="249">
        <f t="shared" si="57"/>
        <v>0</v>
      </c>
      <c r="U69" s="249">
        <f t="shared" si="57"/>
        <v>0</v>
      </c>
      <c r="V69" s="249">
        <f t="shared" si="57"/>
        <v>0</v>
      </c>
      <c r="W69" s="249">
        <f t="shared" si="57"/>
        <v>0</v>
      </c>
      <c r="X69" s="249">
        <f t="shared" si="57"/>
        <v>0</v>
      </c>
      <c r="Y69" s="249">
        <f t="shared" si="57"/>
        <v>0</v>
      </c>
      <c r="Z69" s="249">
        <f t="shared" si="57"/>
        <v>0</v>
      </c>
      <c r="AA69" s="249">
        <f t="shared" si="57"/>
        <v>0</v>
      </c>
      <c r="AB69" s="249">
        <f t="shared" si="57"/>
        <v>0</v>
      </c>
      <c r="AC69" s="249">
        <f t="shared" si="57"/>
        <v>0</v>
      </c>
      <c r="AD69" s="249">
        <f t="shared" si="57"/>
        <v>0</v>
      </c>
      <c r="AE69" s="249">
        <f t="shared" si="57"/>
        <v>0</v>
      </c>
      <c r="AF69" s="249">
        <f t="shared" si="57"/>
        <v>0</v>
      </c>
      <c r="AG69" s="249">
        <f t="shared" si="57"/>
        <v>0</v>
      </c>
      <c r="AH69" s="249">
        <f t="shared" si="57"/>
        <v>0</v>
      </c>
      <c r="AI69" s="249">
        <f t="shared" si="57"/>
        <v>0</v>
      </c>
      <c r="AJ69" s="249">
        <f t="shared" si="57"/>
        <v>0</v>
      </c>
      <c r="AK69" s="249">
        <f t="shared" si="57"/>
        <v>0</v>
      </c>
      <c r="AL69" s="249">
        <f t="shared" si="57"/>
        <v>0</v>
      </c>
      <c r="AM69" s="249">
        <f t="shared" ref="AM69:BI69" si="58">MAX(0,AL69+AM35-AM68)</f>
        <v>0</v>
      </c>
      <c r="AN69" s="249">
        <f t="shared" si="58"/>
        <v>0</v>
      </c>
      <c r="AO69" s="249">
        <f t="shared" si="58"/>
        <v>0</v>
      </c>
      <c r="AP69" s="249">
        <f t="shared" si="58"/>
        <v>0</v>
      </c>
      <c r="AQ69" s="249">
        <f t="shared" si="58"/>
        <v>0</v>
      </c>
      <c r="AR69" s="249">
        <f t="shared" si="58"/>
        <v>0</v>
      </c>
      <c r="AS69" s="249">
        <f t="shared" si="58"/>
        <v>0</v>
      </c>
      <c r="AT69" s="249">
        <f t="shared" si="58"/>
        <v>0</v>
      </c>
      <c r="AU69" s="249">
        <f t="shared" si="58"/>
        <v>0</v>
      </c>
      <c r="AV69" s="249">
        <f t="shared" si="58"/>
        <v>0</v>
      </c>
      <c r="AW69" s="249">
        <f t="shared" si="58"/>
        <v>0</v>
      </c>
      <c r="AX69" s="249">
        <f t="shared" si="58"/>
        <v>0</v>
      </c>
      <c r="AY69" s="249">
        <f t="shared" si="58"/>
        <v>0</v>
      </c>
      <c r="AZ69" s="249">
        <f t="shared" si="58"/>
        <v>0</v>
      </c>
      <c r="BA69" s="249">
        <f t="shared" si="58"/>
        <v>0</v>
      </c>
      <c r="BB69" s="249">
        <f t="shared" si="58"/>
        <v>0</v>
      </c>
      <c r="BC69" s="249">
        <f t="shared" si="58"/>
        <v>0</v>
      </c>
      <c r="BD69" s="249">
        <f t="shared" si="58"/>
        <v>0</v>
      </c>
      <c r="BE69" s="249">
        <f t="shared" si="58"/>
        <v>0</v>
      </c>
      <c r="BF69" s="249">
        <f t="shared" si="58"/>
        <v>0</v>
      </c>
      <c r="BG69" s="249">
        <f t="shared" si="58"/>
        <v>0</v>
      </c>
      <c r="BH69" s="249">
        <f t="shared" si="58"/>
        <v>0</v>
      </c>
      <c r="BI69" s="249">
        <f t="shared" si="58"/>
        <v>0</v>
      </c>
      <c r="BJ69" s="55"/>
      <c r="BK69" s="55"/>
      <c r="BL69" s="55"/>
      <c r="BM69" s="55"/>
    </row>
    <row r="70" spans="1:65" x14ac:dyDescent="0.2">
      <c r="A70" s="55"/>
      <c r="B70" s="55" t="s">
        <v>56</v>
      </c>
      <c r="C70" s="237" t="s">
        <v>53</v>
      </c>
      <c r="D70" s="242">
        <f ca="1">1-E70/$D$18</f>
        <v>0.29999999999999705</v>
      </c>
      <c r="E70" s="241">
        <f t="shared" ca="1" si="47"/>
        <v>5.5860000000000243E-2</v>
      </c>
      <c r="F70" s="245">
        <f>F57</f>
        <v>-1221.4327974803218</v>
      </c>
      <c r="G70" s="228">
        <f t="shared" ref="G70:AL70" si="59">G35-G68*$D$42+G57</f>
        <v>50.438297726645828</v>
      </c>
      <c r="H70" s="228">
        <f t="shared" si="59"/>
        <v>30.88267770419337</v>
      </c>
      <c r="I70" s="228">
        <f t="shared" si="59"/>
        <v>-10.879801655058259</v>
      </c>
      <c r="J70" s="228">
        <f t="shared" si="59"/>
        <v>43.524148935561897</v>
      </c>
      <c r="K70" s="228">
        <f t="shared" si="59"/>
        <v>54.436712072976491</v>
      </c>
      <c r="L70" s="228">
        <f t="shared" si="59"/>
        <v>90.263776611149808</v>
      </c>
      <c r="M70" s="228">
        <f t="shared" si="59"/>
        <v>89.456325543140622</v>
      </c>
      <c r="N70" s="228">
        <f t="shared" si="59"/>
        <v>89.172028374027093</v>
      </c>
      <c r="O70" s="228">
        <f t="shared" si="59"/>
        <v>88.866075571239364</v>
      </c>
      <c r="P70" s="228">
        <f t="shared" si="59"/>
        <v>88.398781058341797</v>
      </c>
      <c r="Q70" s="228">
        <f t="shared" si="59"/>
        <v>87.975136215502886</v>
      </c>
      <c r="R70" s="228">
        <f t="shared" si="59"/>
        <v>88.338405266556535</v>
      </c>
      <c r="S70" s="228">
        <f t="shared" si="59"/>
        <v>88.515816756467615</v>
      </c>
      <c r="T70" s="228">
        <f t="shared" si="59"/>
        <v>88.636495839990658</v>
      </c>
      <c r="U70" s="228">
        <f t="shared" si="59"/>
        <v>86.919177661503412</v>
      </c>
      <c r="V70" s="228">
        <f t="shared" si="59"/>
        <v>87.5482509047918</v>
      </c>
      <c r="W70" s="228">
        <f t="shared" si="59"/>
        <v>87.933940569400733</v>
      </c>
      <c r="X70" s="228">
        <f t="shared" si="59"/>
        <v>87.551036818676707</v>
      </c>
      <c r="Y70" s="228">
        <f t="shared" si="59"/>
        <v>87.107555052797537</v>
      </c>
      <c r="Z70" s="228">
        <f t="shared" si="59"/>
        <v>87.399760241159925</v>
      </c>
      <c r="AA70" s="228">
        <f t="shared" si="59"/>
        <v>87.79425423251179</v>
      </c>
      <c r="AB70" s="228">
        <f t="shared" si="59"/>
        <v>88.354827452029753</v>
      </c>
      <c r="AC70" s="228">
        <f t="shared" si="59"/>
        <v>88.881526623323495</v>
      </c>
      <c r="AD70" s="228">
        <f t="shared" si="59"/>
        <v>89.42617294404522</v>
      </c>
      <c r="AE70" s="228">
        <f t="shared" si="59"/>
        <v>89.985052047969972</v>
      </c>
      <c r="AF70" s="228">
        <f t="shared" si="59"/>
        <v>90.515983749001037</v>
      </c>
      <c r="AG70" s="228">
        <f t="shared" si="59"/>
        <v>91.01722137755327</v>
      </c>
      <c r="AH70" s="228">
        <f t="shared" si="59"/>
        <v>91.486948397690071</v>
      </c>
      <c r="AI70" s="228">
        <f t="shared" si="59"/>
        <v>91.923276005472985</v>
      </c>
      <c r="AJ70" s="228">
        <f t="shared" si="59"/>
        <v>92.285900953714972</v>
      </c>
      <c r="AK70" s="228">
        <f t="shared" si="59"/>
        <v>89.705025818175059</v>
      </c>
      <c r="AL70" s="228">
        <f t="shared" si="59"/>
        <v>89.7416628248927</v>
      </c>
      <c r="AM70" s="228">
        <f t="shared" ref="AM70:BH70" si="60">AM35-AM68*$D$42+AM57</f>
        <v>90.046013373484357</v>
      </c>
      <c r="AN70" s="228">
        <f t="shared" si="60"/>
        <v>90.309492910240238</v>
      </c>
      <c r="AO70" s="228">
        <f t="shared" si="60"/>
        <v>81.359790731506251</v>
      </c>
      <c r="AP70" s="228">
        <f t="shared" si="60"/>
        <v>81.158334629595515</v>
      </c>
      <c r="AQ70" s="228">
        <f t="shared" si="60"/>
        <v>72.289908672166433</v>
      </c>
      <c r="AR70" s="228">
        <f t="shared" si="60"/>
        <v>51.264608083838723</v>
      </c>
      <c r="AS70" s="228">
        <f t="shared" si="60"/>
        <v>40.608736023571446</v>
      </c>
      <c r="AT70" s="228">
        <f t="shared" si="60"/>
        <v>40.662348259184647</v>
      </c>
      <c r="AU70" s="228">
        <f t="shared" si="60"/>
        <v>40.84341921661597</v>
      </c>
      <c r="AV70" s="228">
        <f t="shared" si="60"/>
        <v>41.086182567077813</v>
      </c>
      <c r="AW70" s="228">
        <f t="shared" si="60"/>
        <v>40.155726407226084</v>
      </c>
      <c r="AX70" s="228">
        <f t="shared" si="60"/>
        <v>39.50016128981094</v>
      </c>
      <c r="AY70" s="228">
        <f t="shared" si="60"/>
        <v>39.810504306686674</v>
      </c>
      <c r="AZ70" s="228">
        <f t="shared" si="60"/>
        <v>40.001929743011878</v>
      </c>
      <c r="BA70" s="228">
        <f t="shared" si="60"/>
        <v>36.03646849778891</v>
      </c>
      <c r="BB70" s="228">
        <f t="shared" si="60"/>
        <v>32.03161668706246</v>
      </c>
      <c r="BC70" s="228">
        <f t="shared" si="60"/>
        <v>28.838884026817141</v>
      </c>
      <c r="BD70" s="228">
        <f t="shared" si="60"/>
        <v>27.920442204651955</v>
      </c>
      <c r="BE70" s="228">
        <f t="shared" si="60"/>
        <v>21.836283694746832</v>
      </c>
      <c r="BF70" s="228">
        <f t="shared" si="60"/>
        <v>22.031195777721571</v>
      </c>
      <c r="BG70" s="228">
        <f t="shared" si="60"/>
        <v>21.8773747363892</v>
      </c>
      <c r="BH70" s="228">
        <f t="shared" si="60"/>
        <v>21.682624904055626</v>
      </c>
      <c r="BI70" s="228">
        <f>BI35-BI68*$D$42+BI57+Assets!BI474*D12</f>
        <v>607.17097267077872</v>
      </c>
      <c r="BJ70" s="55"/>
      <c r="BK70" s="55"/>
      <c r="BL70" s="55"/>
      <c r="BM70" s="55"/>
    </row>
    <row r="71" spans="1:65" x14ac:dyDescent="0.2">
      <c r="A71" s="55"/>
      <c r="B71" s="61" t="s">
        <v>38</v>
      </c>
      <c r="C71" s="55"/>
      <c r="D71" s="55"/>
      <c r="E71" s="122"/>
      <c r="F71" s="119"/>
      <c r="G71" s="112"/>
      <c r="H71" s="112"/>
      <c r="I71" s="112"/>
      <c r="J71" s="112"/>
      <c r="K71" s="112"/>
      <c r="L71" s="112"/>
      <c r="M71" s="112"/>
      <c r="N71" s="112"/>
      <c r="O71" s="112"/>
      <c r="P71" s="112"/>
      <c r="Q71" s="112"/>
      <c r="R71" s="112"/>
      <c r="S71" s="112"/>
      <c r="T71" s="112"/>
      <c r="U71" s="112"/>
      <c r="V71" s="112"/>
      <c r="W71" s="112"/>
      <c r="X71" s="112"/>
      <c r="Y71" s="112"/>
      <c r="Z71" s="112"/>
      <c r="AA71" s="112"/>
      <c r="AB71" s="112"/>
      <c r="AC71" s="112"/>
      <c r="AD71" s="112"/>
      <c r="AE71" s="112"/>
      <c r="AF71" s="112"/>
      <c r="AG71" s="112"/>
      <c r="AH71" s="112"/>
      <c r="AI71" s="112"/>
      <c r="AJ71" s="112"/>
      <c r="AK71" s="112"/>
      <c r="AL71" s="112"/>
      <c r="AM71" s="112"/>
      <c r="AN71" s="112"/>
      <c r="AO71" s="112"/>
      <c r="AP71" s="112"/>
      <c r="AQ71" s="112"/>
      <c r="AR71" s="112"/>
      <c r="AS71" s="112"/>
      <c r="AT71" s="112"/>
      <c r="AU71" s="112"/>
      <c r="AV71" s="112"/>
      <c r="AW71" s="112"/>
      <c r="AX71" s="112"/>
      <c r="AY71" s="112"/>
      <c r="AZ71" s="112"/>
      <c r="BA71" s="112"/>
      <c r="BB71" s="112"/>
      <c r="BC71" s="112"/>
      <c r="BD71" s="112"/>
      <c r="BE71" s="112"/>
      <c r="BF71" s="112"/>
      <c r="BG71" s="112"/>
      <c r="BH71" s="112"/>
      <c r="BI71" s="112"/>
      <c r="BJ71" s="55"/>
      <c r="BK71" s="55"/>
      <c r="BL71" s="55"/>
      <c r="BM71" s="55"/>
    </row>
    <row r="72" spans="1:65" x14ac:dyDescent="0.2">
      <c r="A72" s="55"/>
      <c r="B72" s="55" t="s">
        <v>239</v>
      </c>
      <c r="C72" s="55"/>
      <c r="D72" s="55"/>
      <c r="E72" s="216">
        <f t="shared" ca="1" si="47"/>
        <v>9.6851398303406722E-2</v>
      </c>
      <c r="F72" s="250">
        <f t="shared" ref="F72:AK72" si="61">F27-F55-F22</f>
        <v>-2035.7213291338696</v>
      </c>
      <c r="G72" s="251">
        <f t="shared" si="61"/>
        <v>165.51554637310738</v>
      </c>
      <c r="H72" s="251">
        <f t="shared" si="61"/>
        <v>134.68911785664105</v>
      </c>
      <c r="I72" s="251">
        <f t="shared" si="61"/>
        <v>67.999156869269996</v>
      </c>
      <c r="J72" s="251">
        <f t="shared" si="61"/>
        <v>164.65612914188</v>
      </c>
      <c r="K72" s="251">
        <f t="shared" si="61"/>
        <v>181.72671459744154</v>
      </c>
      <c r="L72" s="251">
        <f t="shared" si="61"/>
        <v>243.59387738034127</v>
      </c>
      <c r="M72" s="251">
        <f t="shared" si="61"/>
        <v>241.54363875267111</v>
      </c>
      <c r="N72" s="251">
        <f t="shared" si="61"/>
        <v>240.75832244418677</v>
      </c>
      <c r="O72" s="251">
        <f t="shared" si="61"/>
        <v>240.13731567472357</v>
      </c>
      <c r="P72" s="251">
        <f t="shared" si="61"/>
        <v>239.09106013660306</v>
      </c>
      <c r="Q72" s="251">
        <f t="shared" si="61"/>
        <v>237.89563929784526</v>
      </c>
      <c r="R72" s="251">
        <f t="shared" si="61"/>
        <v>238.25576860250126</v>
      </c>
      <c r="S72" s="251">
        <f t="shared" si="61"/>
        <v>238.43396357620486</v>
      </c>
      <c r="T72" s="251">
        <f t="shared" si="61"/>
        <v>238.29729513298093</v>
      </c>
      <c r="U72" s="251">
        <f t="shared" si="61"/>
        <v>234.64901331792942</v>
      </c>
      <c r="V72" s="251">
        <f t="shared" si="61"/>
        <v>235.38049862187103</v>
      </c>
      <c r="W72" s="251">
        <f t="shared" si="61"/>
        <v>235.60599486224805</v>
      </c>
      <c r="X72" s="251">
        <f t="shared" si="61"/>
        <v>234.21377370609287</v>
      </c>
      <c r="Y72" s="251">
        <f t="shared" si="61"/>
        <v>232.67644643377616</v>
      </c>
      <c r="Z72" s="251">
        <f t="shared" si="61"/>
        <v>232.56791151152902</v>
      </c>
      <c r="AA72" s="251">
        <f t="shared" si="61"/>
        <v>232.58168708977897</v>
      </c>
      <c r="AB72" s="251">
        <f t="shared" si="61"/>
        <v>232.84054647935878</v>
      </c>
      <c r="AC72" s="251">
        <f t="shared" si="61"/>
        <v>232.9413890340046</v>
      </c>
      <c r="AD72" s="251">
        <f t="shared" si="61"/>
        <v>232.99994796427933</v>
      </c>
      <c r="AE72" s="251">
        <f t="shared" si="61"/>
        <v>233.00440655200327</v>
      </c>
      <c r="AF72" s="251">
        <f t="shared" si="61"/>
        <v>232.85362711464012</v>
      </c>
      <c r="AG72" s="251">
        <f t="shared" si="61"/>
        <v>232.52212381613501</v>
      </c>
      <c r="AH72" s="251">
        <f t="shared" si="61"/>
        <v>232.02057870712375</v>
      </c>
      <c r="AI72" s="251">
        <f t="shared" si="61"/>
        <v>231.3406968866426</v>
      </c>
      <c r="AJ72" s="251">
        <f t="shared" si="61"/>
        <v>230.51050276194073</v>
      </c>
      <c r="AK72" s="251">
        <f t="shared" si="61"/>
        <v>224.55606743837694</v>
      </c>
      <c r="AL72" s="251">
        <f t="shared" ref="AL72:BH72" si="62">AL27-AL55-AL22</f>
        <v>223.51862292195253</v>
      </c>
      <c r="AM72" s="251">
        <f t="shared" si="62"/>
        <v>222.45038924921136</v>
      </c>
      <c r="AN72" s="251">
        <f t="shared" si="62"/>
        <v>222.80396474569682</v>
      </c>
      <c r="AO72" s="251">
        <f t="shared" si="62"/>
        <v>203.02552336811348</v>
      </c>
      <c r="AP72" s="251">
        <f t="shared" si="62"/>
        <v>200.71414338228411</v>
      </c>
      <c r="AQ72" s="251">
        <f t="shared" si="62"/>
        <v>179.66866917094842</v>
      </c>
      <c r="AR72" s="251">
        <f t="shared" si="62"/>
        <v>132.7857362024512</v>
      </c>
      <c r="AS72" s="251">
        <f t="shared" si="62"/>
        <v>112.0038647988855</v>
      </c>
      <c r="AT72" s="251">
        <f t="shared" si="62"/>
        <v>112.74457879190699</v>
      </c>
      <c r="AU72" s="251">
        <f t="shared" si="62"/>
        <v>112.87824458997864</v>
      </c>
      <c r="AV72" s="251">
        <f t="shared" si="62"/>
        <v>113.3914802057528</v>
      </c>
      <c r="AW72" s="251">
        <f t="shared" si="62"/>
        <v>111.47453291283878</v>
      </c>
      <c r="AX72" s="251">
        <f t="shared" si="62"/>
        <v>110.16697597013295</v>
      </c>
      <c r="AY72" s="251">
        <f t="shared" si="62"/>
        <v>110.7225876565839</v>
      </c>
      <c r="AZ72" s="251">
        <f t="shared" si="62"/>
        <v>110.85577125534654</v>
      </c>
      <c r="BA72" s="251">
        <f t="shared" si="62"/>
        <v>101.91866386320142</v>
      </c>
      <c r="BB72" s="251">
        <f t="shared" si="62"/>
        <v>93.070611192039294</v>
      </c>
      <c r="BC72" s="251">
        <f t="shared" si="62"/>
        <v>86.281184075778768</v>
      </c>
      <c r="BD72" s="251">
        <f t="shared" si="62"/>
        <v>84.619238689076283</v>
      </c>
      <c r="BE72" s="251">
        <f t="shared" si="62"/>
        <v>71.986930711393597</v>
      </c>
      <c r="BF72" s="251">
        <f t="shared" si="62"/>
        <v>72.900584110025505</v>
      </c>
      <c r="BG72" s="251">
        <f t="shared" si="62"/>
        <v>73.145848115354596</v>
      </c>
      <c r="BH72" s="251">
        <f t="shared" si="62"/>
        <v>73.178276787456852</v>
      </c>
      <c r="BI72" s="251">
        <f>BI27-BI55-BI22+Assets!BI474</f>
        <v>1049.5238232645129</v>
      </c>
      <c r="BJ72" s="55"/>
      <c r="BK72" s="55"/>
      <c r="BL72" s="55"/>
      <c r="BM72" s="55"/>
    </row>
    <row r="73" spans="1:65" x14ac:dyDescent="0.2">
      <c r="A73" s="55"/>
      <c r="B73" s="55" t="s">
        <v>240</v>
      </c>
      <c r="C73" s="55"/>
      <c r="D73" s="55"/>
      <c r="E73" s="217">
        <f t="shared" ca="1" si="47"/>
        <v>8.562767308346686E-2</v>
      </c>
      <c r="F73" s="252">
        <f t="shared" ref="F73:AK73" si="63">F72-F42</f>
        <v>-2035.7213291338696</v>
      </c>
      <c r="G73" s="253">
        <f t="shared" si="63"/>
        <v>145.44487786563462</v>
      </c>
      <c r="H73" s="253">
        <f t="shared" si="63"/>
        <v>113.55293949382488</v>
      </c>
      <c r="I73" s="253">
        <f t="shared" si="63"/>
        <v>45.756394268787105</v>
      </c>
      <c r="J73" s="253">
        <f t="shared" si="63"/>
        <v>140.39630138644213</v>
      </c>
      <c r="K73" s="253">
        <f t="shared" si="63"/>
        <v>161.30717568103995</v>
      </c>
      <c r="L73" s="253">
        <f t="shared" si="63"/>
        <v>221.99177712705446</v>
      </c>
      <c r="M73" s="253">
        <f t="shared" si="63"/>
        <v>220.06981049568631</v>
      </c>
      <c r="N73" s="253">
        <f t="shared" si="63"/>
        <v>218.90198789320331</v>
      </c>
      <c r="O73" s="253">
        <f t="shared" si="63"/>
        <v>217.60731177324703</v>
      </c>
      <c r="P73" s="253">
        <f t="shared" si="63"/>
        <v>216.07211929947388</v>
      </c>
      <c r="Q73" s="253">
        <f t="shared" si="63"/>
        <v>214.67028789224628</v>
      </c>
      <c r="R73" s="253">
        <f t="shared" si="63"/>
        <v>214.48136725195087</v>
      </c>
      <c r="S73" s="253">
        <f t="shared" si="63"/>
        <v>213.86480290195229</v>
      </c>
      <c r="T73" s="253">
        <f t="shared" si="63"/>
        <v>213.16111593608403</v>
      </c>
      <c r="U73" s="253">
        <f t="shared" si="63"/>
        <v>209.47794834905991</v>
      </c>
      <c r="V73" s="253">
        <f t="shared" si="63"/>
        <v>209.6130395042095</v>
      </c>
      <c r="W73" s="253">
        <f t="shared" si="63"/>
        <v>209.27342242614037</v>
      </c>
      <c r="X73" s="253">
        <f t="shared" si="63"/>
        <v>207.67445442659678</v>
      </c>
      <c r="Y73" s="253">
        <f t="shared" si="63"/>
        <v>205.9492804740959</v>
      </c>
      <c r="Z73" s="253">
        <f t="shared" si="63"/>
        <v>205.34490426909537</v>
      </c>
      <c r="AA73" s="253">
        <f t="shared" si="63"/>
        <v>204.83383301771102</v>
      </c>
      <c r="AB73" s="253">
        <f t="shared" si="63"/>
        <v>204.50427669525124</v>
      </c>
      <c r="AC73" s="253">
        <f t="shared" si="63"/>
        <v>204.0283107682028</v>
      </c>
      <c r="AD73" s="253">
        <f t="shared" si="63"/>
        <v>203.47805515249291</v>
      </c>
      <c r="AE73" s="253">
        <f t="shared" si="63"/>
        <v>202.84072878314012</v>
      </c>
      <c r="AF73" s="253">
        <f t="shared" si="63"/>
        <v>202.04764097318127</v>
      </c>
      <c r="AG73" s="253">
        <f t="shared" si="63"/>
        <v>201.09730902896126</v>
      </c>
      <c r="AH73" s="253">
        <f t="shared" si="63"/>
        <v>199.9758250881334</v>
      </c>
      <c r="AI73" s="253">
        <f t="shared" si="63"/>
        <v>198.67522550833249</v>
      </c>
      <c r="AJ73" s="253">
        <f t="shared" si="63"/>
        <v>197.08984684896038</v>
      </c>
      <c r="AK73" s="253">
        <f t="shared" si="63"/>
        <v>190.4961222809103</v>
      </c>
      <c r="AL73" s="253">
        <f t="shared" ref="AL73:BI73" si="64">AL72-AL42</f>
        <v>188.10833643805057</v>
      </c>
      <c r="AM73" s="253">
        <f t="shared" si="64"/>
        <v>186.16583030601475</v>
      </c>
      <c r="AN73" s="253">
        <f t="shared" si="64"/>
        <v>183.47032449304007</v>
      </c>
      <c r="AO73" s="253">
        <f t="shared" si="64"/>
        <v>166.81596238852552</v>
      </c>
      <c r="AP73" s="253">
        <f t="shared" si="64"/>
        <v>164.24085276681913</v>
      </c>
      <c r="AQ73" s="253">
        <f t="shared" si="64"/>
        <v>148.50323400307545</v>
      </c>
      <c r="AR73" s="253">
        <f t="shared" si="64"/>
        <v>114.83552097520848</v>
      </c>
      <c r="AS73" s="253">
        <f t="shared" si="64"/>
        <v>96.890881748874477</v>
      </c>
      <c r="AT73" s="253">
        <f t="shared" si="64"/>
        <v>96.276660857587316</v>
      </c>
      <c r="AU73" s="253">
        <f t="shared" si="64"/>
        <v>96.116971708558367</v>
      </c>
      <c r="AV73" s="253">
        <f t="shared" si="64"/>
        <v>95.925820828577685</v>
      </c>
      <c r="AW73" s="253">
        <f t="shared" si="64"/>
        <v>93.888724266680583</v>
      </c>
      <c r="AX73" s="253">
        <f t="shared" si="64"/>
        <v>92.292822539951985</v>
      </c>
      <c r="AY73" s="253">
        <f t="shared" si="64"/>
        <v>92.237727351823793</v>
      </c>
      <c r="AZ73" s="253">
        <f t="shared" si="64"/>
        <v>92.005429981793199</v>
      </c>
      <c r="BA73" s="253">
        <f t="shared" si="64"/>
        <v>85.510903597155959</v>
      </c>
      <c r="BB73" s="253">
        <f t="shared" si="64"/>
        <v>79.149634135365218</v>
      </c>
      <c r="BC73" s="253">
        <f t="shared" si="64"/>
        <v>74.174188509442104</v>
      </c>
      <c r="BD73" s="253">
        <f t="shared" si="64"/>
        <v>72.766953908351269</v>
      </c>
      <c r="BE73" s="253">
        <f t="shared" si="64"/>
        <v>63.608162413383681</v>
      </c>
      <c r="BF73" s="253">
        <f t="shared" si="64"/>
        <v>64.336954500034167</v>
      </c>
      <c r="BG73" s="253">
        <f t="shared" si="64"/>
        <v>64.53298044405004</v>
      </c>
      <c r="BH73" s="253">
        <f t="shared" si="64"/>
        <v>64.754758996394969</v>
      </c>
      <c r="BI73" s="253">
        <f t="shared" si="64"/>
        <v>1041.1081094100571</v>
      </c>
      <c r="BJ73" s="55"/>
      <c r="BK73" s="55"/>
      <c r="BL73" s="55"/>
      <c r="BM73" s="55"/>
    </row>
    <row r="74" spans="1:65" x14ac:dyDescent="0.2">
      <c r="A74" s="55"/>
      <c r="B74" s="55" t="s">
        <v>241</v>
      </c>
      <c r="C74" s="55"/>
      <c r="D74" s="55"/>
      <c r="E74" s="217">
        <f t="shared" ca="1" si="47"/>
        <v>7.0098925174238547E-2</v>
      </c>
      <c r="F74" s="254">
        <f>F72/F$8</f>
        <v>-2035.7213291338696</v>
      </c>
      <c r="G74" s="253">
        <f>G72/G$8</f>
        <v>161.47858182742186</v>
      </c>
      <c r="H74" s="253">
        <f t="shared" ref="H74:O75" si="65">H72/H$8</f>
        <v>128.19904138645194</v>
      </c>
      <c r="I74" s="253">
        <f t="shared" si="65"/>
        <v>63.14397701184371</v>
      </c>
      <c r="J74" s="253">
        <f t="shared" si="65"/>
        <v>149.17032636631791</v>
      </c>
      <c r="K74" s="253">
        <f t="shared" si="65"/>
        <v>160.61993587013973</v>
      </c>
      <c r="L74" s="253">
        <f t="shared" si="65"/>
        <v>210.05023703223574</v>
      </c>
      <c r="M74" s="253">
        <f t="shared" si="65"/>
        <v>203.20226603817036</v>
      </c>
      <c r="N74" s="253">
        <f t="shared" si="65"/>
        <v>197.60156754077897</v>
      </c>
      <c r="O74" s="253">
        <f t="shared" si="65"/>
        <v>192.28475937979547</v>
      </c>
      <c r="P74" s="253">
        <f t="shared" ref="P74:BI74" si="66">P72/P$8</f>
        <v>186.77755404562407</v>
      </c>
      <c r="Q74" s="253">
        <f t="shared" si="66"/>
        <v>181.31092019219204</v>
      </c>
      <c r="R74" s="253">
        <f t="shared" si="66"/>
        <v>177.15647889038308</v>
      </c>
      <c r="S74" s="253">
        <f t="shared" si="66"/>
        <v>172.96485542611308</v>
      </c>
      <c r="T74" s="253">
        <f t="shared" si="66"/>
        <v>168.64947644164835</v>
      </c>
      <c r="U74" s="253">
        <f t="shared" si="66"/>
        <v>162.01706164228281</v>
      </c>
      <c r="V74" s="253">
        <f t="shared" si="66"/>
        <v>158.558172731696</v>
      </c>
      <c r="W74" s="253">
        <f t="shared" si="66"/>
        <v>154.83909524060959</v>
      </c>
      <c r="X74" s="253">
        <f t="shared" si="66"/>
        <v>150.16988719846805</v>
      </c>
      <c r="Y74" s="253">
        <f t="shared" si="66"/>
        <v>145.5455662048374</v>
      </c>
      <c r="Z74" s="253">
        <f t="shared" si="66"/>
        <v>141.92943863684997</v>
      </c>
      <c r="AA74" s="253">
        <f t="shared" si="66"/>
        <v>138.47594680192879</v>
      </c>
      <c r="AB74" s="253">
        <f t="shared" si="66"/>
        <v>135.24884695845211</v>
      </c>
      <c r="AC74" s="253">
        <f t="shared" si="66"/>
        <v>132.00724179080652</v>
      </c>
      <c r="AD74" s="253">
        <f t="shared" si="66"/>
        <v>128.81992875595688</v>
      </c>
      <c r="AE74" s="253">
        <f t="shared" si="66"/>
        <v>125.68038419436482</v>
      </c>
      <c r="AF74" s="253">
        <f t="shared" si="66"/>
        <v>122.53566359489628</v>
      </c>
      <c r="AG74" s="253">
        <f t="shared" si="66"/>
        <v>119.37679516971673</v>
      </c>
      <c r="AH74" s="253">
        <f t="shared" si="66"/>
        <v>116.21395321664971</v>
      </c>
      <c r="AI74" s="253">
        <f t="shared" si="66"/>
        <v>113.04723465100955</v>
      </c>
      <c r="AJ74" s="253">
        <f t="shared" si="66"/>
        <v>109.89419604914333</v>
      </c>
      <c r="AK74" s="253">
        <f t="shared" si="66"/>
        <v>104.44435372122061</v>
      </c>
      <c r="AL74" s="253">
        <f t="shared" si="66"/>
        <v>101.42616868984146</v>
      </c>
      <c r="AM74" s="253">
        <f t="shared" si="66"/>
        <v>98.479449470758766</v>
      </c>
      <c r="AN74" s="253">
        <f t="shared" si="66"/>
        <v>96.230222824890305</v>
      </c>
      <c r="AO74" s="253">
        <f t="shared" si="66"/>
        <v>85.549081284725872</v>
      </c>
      <c r="AP74" s="253">
        <f t="shared" si="66"/>
        <v>82.512324522223494</v>
      </c>
      <c r="AQ74" s="253">
        <f t="shared" si="66"/>
        <v>72.059182604924132</v>
      </c>
      <c r="AR74" s="253">
        <f t="shared" si="66"/>
        <v>51.957056701248881</v>
      </c>
      <c r="AS74" s="253">
        <f t="shared" si="66"/>
        <v>42.756510954204046</v>
      </c>
      <c r="AT74" s="253">
        <f t="shared" si="66"/>
        <v>41.989533798016396</v>
      </c>
      <c r="AU74" s="253">
        <f t="shared" si="66"/>
        <v>41.013965887374916</v>
      </c>
      <c r="AV74" s="253">
        <f t="shared" si="66"/>
        <v>40.195559495582145</v>
      </c>
      <c r="AW74" s="253">
        <f t="shared" si="66"/>
        <v>38.552225133495057</v>
      </c>
      <c r="AX74" s="253">
        <f t="shared" si="66"/>
        <v>37.170752325809637</v>
      </c>
      <c r="AY74" s="253">
        <f t="shared" si="66"/>
        <v>36.44704175606244</v>
      </c>
      <c r="AZ74" s="253">
        <f t="shared" si="66"/>
        <v>35.600860866100902</v>
      </c>
      <c r="BA74" s="253">
        <f t="shared" si="66"/>
        <v>31.932435828295432</v>
      </c>
      <c r="BB74" s="253">
        <f t="shared" si="66"/>
        <v>28.449001430501841</v>
      </c>
      <c r="BC74" s="253">
        <f t="shared" si="66"/>
        <v>25.730409157759009</v>
      </c>
      <c r="BD74" s="253">
        <f t="shared" si="66"/>
        <v>24.619308142331615</v>
      </c>
      <c r="BE74" s="253">
        <f t="shared" si="66"/>
        <v>20.433206407160849</v>
      </c>
      <c r="BF74" s="253">
        <f t="shared" si="66"/>
        <v>20.187847142864637</v>
      </c>
      <c r="BG74" s="253">
        <f t="shared" si="66"/>
        <v>19.761723300100417</v>
      </c>
      <c r="BH74" s="253">
        <f t="shared" si="66"/>
        <v>19.288277574952517</v>
      </c>
      <c r="BI74" s="253">
        <f t="shared" si="66"/>
        <v>269.8855947799882</v>
      </c>
      <c r="BJ74" s="55"/>
      <c r="BK74" s="55"/>
      <c r="BL74" s="55"/>
      <c r="BM74" s="55"/>
    </row>
    <row r="75" spans="1:65" x14ac:dyDescent="0.2">
      <c r="A75" s="55"/>
      <c r="B75" s="55" t="s">
        <v>242</v>
      </c>
      <c r="C75" s="55"/>
      <c r="D75" s="55"/>
      <c r="E75" s="217">
        <f t="shared" ca="1" si="47"/>
        <v>5.914894934917414E-2</v>
      </c>
      <c r="F75" s="254">
        <f>F73/F$8</f>
        <v>-2035.7213291338696</v>
      </c>
      <c r="G75" s="253">
        <f>G73/G$8</f>
        <v>141.89744182013135</v>
      </c>
      <c r="H75" s="253">
        <f t="shared" si="65"/>
        <v>108.08132254022595</v>
      </c>
      <c r="I75" s="253">
        <f t="shared" si="65"/>
        <v>42.489360763807476</v>
      </c>
      <c r="J75" s="253">
        <f t="shared" si="65"/>
        <v>127.192119768548</v>
      </c>
      <c r="K75" s="253">
        <f t="shared" si="65"/>
        <v>142.57203884786881</v>
      </c>
      <c r="L75" s="253">
        <f t="shared" si="65"/>
        <v>191.42281368566191</v>
      </c>
      <c r="M75" s="253">
        <f t="shared" si="65"/>
        <v>185.13708086141708</v>
      </c>
      <c r="N75" s="253">
        <f t="shared" si="65"/>
        <v>179.6630559075156</v>
      </c>
      <c r="O75" s="253">
        <f t="shared" si="65"/>
        <v>174.24434626511993</v>
      </c>
      <c r="P75" s="253">
        <f t="shared" ref="P75:BI75" si="67">P73/P$8</f>
        <v>168.79519425423968</v>
      </c>
      <c r="Q75" s="253">
        <f t="shared" si="67"/>
        <v>163.60983980431664</v>
      </c>
      <c r="R75" s="253">
        <f t="shared" si="67"/>
        <v>159.47888285275221</v>
      </c>
      <c r="S75" s="253">
        <f t="shared" si="67"/>
        <v>155.14188566029429</v>
      </c>
      <c r="T75" s="253">
        <f t="shared" si="67"/>
        <v>150.85991882650865</v>
      </c>
      <c r="U75" s="253">
        <f t="shared" si="67"/>
        <v>144.63730825232204</v>
      </c>
      <c r="V75" s="253">
        <f t="shared" si="67"/>
        <v>141.20056979705993</v>
      </c>
      <c r="W75" s="253">
        <f t="shared" si="67"/>
        <v>137.53345879554115</v>
      </c>
      <c r="X75" s="253">
        <f t="shared" si="67"/>
        <v>133.15378041933724</v>
      </c>
      <c r="Y75" s="253">
        <f t="shared" si="67"/>
        <v>128.82698311542489</v>
      </c>
      <c r="Z75" s="253">
        <f t="shared" si="67"/>
        <v>125.31602833955719</v>
      </c>
      <c r="AA75" s="253">
        <f t="shared" si="67"/>
        <v>121.95525502937252</v>
      </c>
      <c r="AB75" s="253">
        <f t="shared" si="67"/>
        <v>118.78930898986245</v>
      </c>
      <c r="AC75" s="253">
        <f t="shared" si="67"/>
        <v>115.62228019433795</v>
      </c>
      <c r="AD75" s="253">
        <f t="shared" si="67"/>
        <v>112.49800181141373</v>
      </c>
      <c r="AE75" s="253">
        <f t="shared" si="67"/>
        <v>109.41038026265957</v>
      </c>
      <c r="AF75" s="253">
        <f t="shared" si="67"/>
        <v>106.32448405986422</v>
      </c>
      <c r="AG75" s="253">
        <f t="shared" si="67"/>
        <v>103.24330379897255</v>
      </c>
      <c r="AH75" s="253">
        <f t="shared" si="67"/>
        <v>100.16344804737668</v>
      </c>
      <c r="AI75" s="253">
        <f t="shared" si="67"/>
        <v>97.084884499971878</v>
      </c>
      <c r="AJ75" s="253">
        <f t="shared" si="67"/>
        <v>93.961142808679767</v>
      </c>
      <c r="AK75" s="253">
        <f t="shared" si="67"/>
        <v>88.602568636842776</v>
      </c>
      <c r="AL75" s="253">
        <f t="shared" si="67"/>
        <v>85.35802347973997</v>
      </c>
      <c r="AM75" s="253">
        <f t="shared" si="67"/>
        <v>82.416167221285406</v>
      </c>
      <c r="AN75" s="253">
        <f t="shared" si="67"/>
        <v>79.241813438426107</v>
      </c>
      <c r="AO75" s="253">
        <f t="shared" si="67"/>
        <v>70.291419961472158</v>
      </c>
      <c r="AP75" s="253">
        <f t="shared" si="67"/>
        <v>67.518383682067196</v>
      </c>
      <c r="AQ75" s="253">
        <f t="shared" si="67"/>
        <v>59.559753549839819</v>
      </c>
      <c r="AR75" s="253">
        <f t="shared" si="67"/>
        <v>44.933408099869553</v>
      </c>
      <c r="AS75" s="253">
        <f t="shared" si="67"/>
        <v>36.987259808372819</v>
      </c>
      <c r="AT75" s="253">
        <f t="shared" si="67"/>
        <v>35.856376850733426</v>
      </c>
      <c r="AU75" s="253">
        <f t="shared" si="67"/>
        <v>34.923808508646644</v>
      </c>
      <c r="AV75" s="253">
        <f t="shared" si="67"/>
        <v>34.004248214073733</v>
      </c>
      <c r="AW75" s="253">
        <f t="shared" si="67"/>
        <v>32.470369158271041</v>
      </c>
      <c r="AX75" s="253">
        <f t="shared" si="67"/>
        <v>31.139945685833425</v>
      </c>
      <c r="AY75" s="253">
        <f t="shared" si="67"/>
        <v>30.362298889754335</v>
      </c>
      <c r="AZ75" s="253">
        <f t="shared" si="67"/>
        <v>29.547153699042376</v>
      </c>
      <c r="BA75" s="253">
        <f t="shared" si="67"/>
        <v>26.791672282917705</v>
      </c>
      <c r="BB75" s="253">
        <f t="shared" si="67"/>
        <v>24.193760263318243</v>
      </c>
      <c r="BC75" s="253">
        <f t="shared" si="67"/>
        <v>22.119912235053153</v>
      </c>
      <c r="BD75" s="253">
        <f t="shared" si="67"/>
        <v>21.170978238543377</v>
      </c>
      <c r="BE75" s="253">
        <f t="shared" si="67"/>
        <v>18.054926066839087</v>
      </c>
      <c r="BF75" s="253">
        <f t="shared" si="67"/>
        <v>17.816381294337376</v>
      </c>
      <c r="BG75" s="253">
        <f t="shared" si="67"/>
        <v>17.434795495910098</v>
      </c>
      <c r="BH75" s="253">
        <f t="shared" si="67"/>
        <v>17.068012812727321</v>
      </c>
      <c r="BI75" s="253">
        <f t="shared" si="67"/>
        <v>267.72148960318219</v>
      </c>
      <c r="BJ75" s="55"/>
      <c r="BK75" s="55"/>
      <c r="BL75" s="55"/>
      <c r="BM75" s="55"/>
    </row>
    <row r="76" spans="1:65" x14ac:dyDescent="0.2">
      <c r="A76" s="55"/>
      <c r="B76" s="55" t="s">
        <v>168</v>
      </c>
      <c r="C76" s="55"/>
      <c r="D76" s="55"/>
      <c r="E76" s="217">
        <f t="shared" ca="1" si="47"/>
        <v>8.847680000002911E-2</v>
      </c>
      <c r="F76" s="254">
        <f>F74/F$8</f>
        <v>-2035.7213291338696</v>
      </c>
      <c r="G76" s="255">
        <f t="shared" ref="G76:AL76" si="68">(G72-G42+G43)</f>
        <v>150.46254499250281</v>
      </c>
      <c r="H76" s="255">
        <f t="shared" si="68"/>
        <v>118.83698408452892</v>
      </c>
      <c r="I76" s="255">
        <f t="shared" si="68"/>
        <v>51.317084918907824</v>
      </c>
      <c r="J76" s="255">
        <f t="shared" si="68"/>
        <v>146.4612583253016</v>
      </c>
      <c r="K76" s="255">
        <f t="shared" si="68"/>
        <v>166.41206041014036</v>
      </c>
      <c r="L76" s="255">
        <f t="shared" si="68"/>
        <v>227.39230219037617</v>
      </c>
      <c r="M76" s="255">
        <f t="shared" si="68"/>
        <v>225.43826755993251</v>
      </c>
      <c r="N76" s="255">
        <f t="shared" si="68"/>
        <v>224.36607153094917</v>
      </c>
      <c r="O76" s="255">
        <f t="shared" si="68"/>
        <v>223.23981274861617</v>
      </c>
      <c r="P76" s="255">
        <f t="shared" si="68"/>
        <v>221.82685450875618</v>
      </c>
      <c r="Q76" s="255">
        <f t="shared" si="68"/>
        <v>220.47662574364603</v>
      </c>
      <c r="R76" s="255">
        <f t="shared" si="68"/>
        <v>220.42496758958848</v>
      </c>
      <c r="S76" s="255">
        <f t="shared" si="68"/>
        <v>220.00709307051542</v>
      </c>
      <c r="T76" s="255">
        <f t="shared" si="68"/>
        <v>219.44516073530826</v>
      </c>
      <c r="U76" s="255">
        <f t="shared" si="68"/>
        <v>215.77071459127728</v>
      </c>
      <c r="V76" s="255">
        <f t="shared" si="68"/>
        <v>216.05490428362486</v>
      </c>
      <c r="W76" s="255">
        <f t="shared" si="68"/>
        <v>215.85656553516731</v>
      </c>
      <c r="X76" s="255">
        <f t="shared" si="68"/>
        <v>214.30928424647081</v>
      </c>
      <c r="Y76" s="255">
        <f t="shared" si="68"/>
        <v>212.63107196401597</v>
      </c>
      <c r="Z76" s="255">
        <f t="shared" si="68"/>
        <v>212.15065607970379</v>
      </c>
      <c r="AA76" s="255">
        <f t="shared" si="68"/>
        <v>211.77079653572801</v>
      </c>
      <c r="AB76" s="255">
        <f t="shared" si="68"/>
        <v>211.58834414127813</v>
      </c>
      <c r="AC76" s="255">
        <f t="shared" si="68"/>
        <v>211.25658033465325</v>
      </c>
      <c r="AD76" s="255">
        <f t="shared" si="68"/>
        <v>210.85852835543952</v>
      </c>
      <c r="AE76" s="255">
        <f t="shared" si="68"/>
        <v>210.38164822535592</v>
      </c>
      <c r="AF76" s="255">
        <f t="shared" si="68"/>
        <v>209.74913750854597</v>
      </c>
      <c r="AG76" s="255">
        <f t="shared" si="68"/>
        <v>208.95351272575471</v>
      </c>
      <c r="AH76" s="255">
        <f t="shared" si="68"/>
        <v>207.98701349288098</v>
      </c>
      <c r="AI76" s="255">
        <f t="shared" si="68"/>
        <v>206.84159335291002</v>
      </c>
      <c r="AJ76" s="255">
        <f t="shared" si="68"/>
        <v>205.44501082720546</v>
      </c>
      <c r="AK76" s="255">
        <f t="shared" si="68"/>
        <v>199.01110857027697</v>
      </c>
      <c r="AL76" s="255">
        <f t="shared" si="68"/>
        <v>196.96090805902605</v>
      </c>
      <c r="AM76" s="255">
        <f t="shared" ref="AM76:BI76" si="69">(AM72-AM42+AM43)</f>
        <v>195.23697004181389</v>
      </c>
      <c r="AN76" s="255">
        <f t="shared" si="69"/>
        <v>193.30373455620426</v>
      </c>
      <c r="AO76" s="255">
        <f t="shared" si="69"/>
        <v>175.86835263342252</v>
      </c>
      <c r="AP76" s="255">
        <f t="shared" si="69"/>
        <v>173.35917542068538</v>
      </c>
      <c r="AQ76" s="255">
        <f t="shared" si="69"/>
        <v>156.29459279504368</v>
      </c>
      <c r="AR76" s="255">
        <f t="shared" si="69"/>
        <v>119.32307478201916</v>
      </c>
      <c r="AS76" s="255">
        <f t="shared" si="69"/>
        <v>100.66912751137724</v>
      </c>
      <c r="AT76" s="255">
        <f t="shared" si="69"/>
        <v>100.39364034116724</v>
      </c>
      <c r="AU76" s="255">
        <f t="shared" si="69"/>
        <v>100.30728992891343</v>
      </c>
      <c r="AV76" s="255">
        <f t="shared" si="69"/>
        <v>100.29223567287147</v>
      </c>
      <c r="AW76" s="255">
        <f t="shared" si="69"/>
        <v>98.285176428220126</v>
      </c>
      <c r="AX76" s="255">
        <f t="shared" si="69"/>
        <v>96.761360897497227</v>
      </c>
      <c r="AY76" s="255">
        <f t="shared" si="69"/>
        <v>96.858942428013819</v>
      </c>
      <c r="AZ76" s="255">
        <f t="shared" si="69"/>
        <v>96.718015300181534</v>
      </c>
      <c r="BA76" s="255">
        <f t="shared" si="69"/>
        <v>89.61284366366732</v>
      </c>
      <c r="BB76" s="255">
        <f t="shared" si="69"/>
        <v>82.629878399533737</v>
      </c>
      <c r="BC76" s="255">
        <f t="shared" si="69"/>
        <v>77.200937401026266</v>
      </c>
      <c r="BD76" s="255">
        <f t="shared" si="69"/>
        <v>75.730025103532526</v>
      </c>
      <c r="BE76" s="255">
        <f t="shared" si="69"/>
        <v>65.702854487886157</v>
      </c>
      <c r="BF76" s="255">
        <f t="shared" si="69"/>
        <v>66.477861902531998</v>
      </c>
      <c r="BG76" s="255">
        <f t="shared" si="69"/>
        <v>66.686197361876182</v>
      </c>
      <c r="BH76" s="255">
        <f t="shared" si="69"/>
        <v>66.860638444160443</v>
      </c>
      <c r="BI76" s="255">
        <f t="shared" si="69"/>
        <v>1043.2120378736711</v>
      </c>
      <c r="BJ76" s="55"/>
      <c r="BK76" s="55"/>
      <c r="BL76" s="55"/>
      <c r="BM76" s="55"/>
    </row>
    <row r="77" spans="1:65" x14ac:dyDescent="0.2">
      <c r="A77" s="55"/>
      <c r="B77" s="55" t="s">
        <v>169</v>
      </c>
      <c r="C77" s="55"/>
      <c r="D77" s="55"/>
      <c r="E77" s="217">
        <f t="shared" ca="1" si="47"/>
        <v>6.1928585365853772E-2</v>
      </c>
      <c r="F77" s="254">
        <f>F76/F$8</f>
        <v>-2035.7213291338696</v>
      </c>
      <c r="G77" s="253">
        <f t="shared" ref="G77:O77" si="70">G76/G$8</f>
        <v>146.79272682195398</v>
      </c>
      <c r="H77" s="253">
        <f t="shared" si="70"/>
        <v>113.11075225178244</v>
      </c>
      <c r="I77" s="253">
        <f t="shared" si="70"/>
        <v>47.653014825816534</v>
      </c>
      <c r="J77" s="253">
        <f t="shared" si="70"/>
        <v>132.68667141799048</v>
      </c>
      <c r="K77" s="253">
        <f t="shared" si="70"/>
        <v>147.08401310343655</v>
      </c>
      <c r="L77" s="253">
        <f t="shared" si="70"/>
        <v>196.07966952230535</v>
      </c>
      <c r="M77" s="253">
        <f t="shared" si="70"/>
        <v>189.6533771556054</v>
      </c>
      <c r="N77" s="253">
        <f t="shared" si="70"/>
        <v>184.14768381583144</v>
      </c>
      <c r="O77" s="253">
        <f t="shared" si="70"/>
        <v>178.75444954378881</v>
      </c>
      <c r="P77" s="253">
        <f t="shared" ref="P77:BI77" si="71">P76/P$8</f>
        <v>173.29078420208577</v>
      </c>
      <c r="Q77" s="253">
        <f t="shared" si="71"/>
        <v>168.03510990128549</v>
      </c>
      <c r="R77" s="253">
        <f t="shared" si="71"/>
        <v>163.89828186215993</v>
      </c>
      <c r="S77" s="253">
        <f t="shared" si="71"/>
        <v>159.59762810174897</v>
      </c>
      <c r="T77" s="253">
        <f t="shared" si="71"/>
        <v>155.30730823029356</v>
      </c>
      <c r="U77" s="253">
        <f t="shared" si="71"/>
        <v>148.98224659981224</v>
      </c>
      <c r="V77" s="253">
        <f t="shared" si="71"/>
        <v>145.53997053071893</v>
      </c>
      <c r="W77" s="253">
        <f t="shared" si="71"/>
        <v>141.85986790680826</v>
      </c>
      <c r="X77" s="253">
        <f t="shared" si="71"/>
        <v>137.40780711411995</v>
      </c>
      <c r="Y77" s="253">
        <f t="shared" si="71"/>
        <v>133.00662888777802</v>
      </c>
      <c r="Z77" s="253">
        <f t="shared" si="71"/>
        <v>129.4693809138804</v>
      </c>
      <c r="AA77" s="253">
        <f t="shared" si="71"/>
        <v>126.08542797251158</v>
      </c>
      <c r="AB77" s="253">
        <f t="shared" si="71"/>
        <v>122.90419348200986</v>
      </c>
      <c r="AC77" s="253">
        <f t="shared" si="71"/>
        <v>119.7185205934551</v>
      </c>
      <c r="AD77" s="253">
        <f t="shared" si="71"/>
        <v>116.57848354754952</v>
      </c>
      <c r="AE77" s="253">
        <f t="shared" si="71"/>
        <v>113.47788124558589</v>
      </c>
      <c r="AF77" s="253">
        <f t="shared" si="71"/>
        <v>110.37727894362223</v>
      </c>
      <c r="AG77" s="253">
        <f t="shared" si="71"/>
        <v>107.2766766416586</v>
      </c>
      <c r="AH77" s="253">
        <f t="shared" si="71"/>
        <v>104.17607433969492</v>
      </c>
      <c r="AI77" s="253">
        <f t="shared" si="71"/>
        <v>101.0754720377313</v>
      </c>
      <c r="AJ77" s="253">
        <f t="shared" si="71"/>
        <v>97.944406118795655</v>
      </c>
      <c r="AK77" s="253">
        <f t="shared" si="71"/>
        <v>92.563014907937244</v>
      </c>
      <c r="AL77" s="253">
        <f t="shared" si="71"/>
        <v>89.375059782265339</v>
      </c>
      <c r="AM77" s="253">
        <f t="shared" si="71"/>
        <v>86.431987783653739</v>
      </c>
      <c r="AN77" s="253">
        <f t="shared" si="71"/>
        <v>83.488915785042167</v>
      </c>
      <c r="AO77" s="253">
        <f t="shared" si="71"/>
        <v>74.10583529228559</v>
      </c>
      <c r="AP77" s="253">
        <f t="shared" si="71"/>
        <v>71.266868892106274</v>
      </c>
      <c r="AQ77" s="253">
        <f t="shared" si="71"/>
        <v>62.684610813610895</v>
      </c>
      <c r="AR77" s="253">
        <f t="shared" si="71"/>
        <v>46.689320250214379</v>
      </c>
      <c r="AS77" s="253">
        <f t="shared" si="71"/>
        <v>38.429572594830624</v>
      </c>
      <c r="AT77" s="253">
        <f t="shared" si="71"/>
        <v>37.389666087554168</v>
      </c>
      <c r="AU77" s="253">
        <f t="shared" si="71"/>
        <v>36.44634785332871</v>
      </c>
      <c r="AV77" s="253">
        <f t="shared" si="71"/>
        <v>35.552076034450842</v>
      </c>
      <c r="AW77" s="253">
        <f t="shared" si="71"/>
        <v>33.990833152077045</v>
      </c>
      <c r="AX77" s="253">
        <f t="shared" si="71"/>
        <v>32.64764734582748</v>
      </c>
      <c r="AY77" s="253">
        <f t="shared" si="71"/>
        <v>31.883484606331361</v>
      </c>
      <c r="AZ77" s="253">
        <f t="shared" si="71"/>
        <v>31.060580490807006</v>
      </c>
      <c r="BA77" s="253">
        <f t="shared" si="71"/>
        <v>28.076863169262136</v>
      </c>
      <c r="BB77" s="253">
        <f t="shared" si="71"/>
        <v>25.257570555114143</v>
      </c>
      <c r="BC77" s="253">
        <f t="shared" si="71"/>
        <v>23.022536465729619</v>
      </c>
      <c r="BD77" s="253">
        <f t="shared" si="71"/>
        <v>22.033060714490436</v>
      </c>
      <c r="BE77" s="253">
        <f t="shared" si="71"/>
        <v>18.649496151919525</v>
      </c>
      <c r="BF77" s="253">
        <f t="shared" si="71"/>
        <v>18.409247756469188</v>
      </c>
      <c r="BG77" s="253">
        <f t="shared" si="71"/>
        <v>18.016527446957678</v>
      </c>
      <c r="BH77" s="253">
        <f t="shared" si="71"/>
        <v>17.623079003283621</v>
      </c>
      <c r="BI77" s="253">
        <f t="shared" si="71"/>
        <v>268.26251589738371</v>
      </c>
      <c r="BJ77" s="55"/>
      <c r="BK77" s="55"/>
      <c r="BL77" s="55"/>
      <c r="BM77" s="55"/>
    </row>
    <row r="78" spans="1:65" x14ac:dyDescent="0.2">
      <c r="A78" s="55"/>
      <c r="B78" s="55"/>
      <c r="C78" s="55"/>
      <c r="D78" s="55"/>
      <c r="E78" s="55"/>
      <c r="F78" s="55"/>
      <c r="G78" s="113"/>
      <c r="H78" s="113"/>
      <c r="I78" s="113"/>
      <c r="J78" s="113"/>
      <c r="K78" s="113"/>
      <c r="L78" s="113"/>
      <c r="M78" s="113"/>
      <c r="N78" s="113"/>
      <c r="O78" s="113"/>
      <c r="P78" s="113"/>
      <c r="Q78" s="113"/>
      <c r="R78" s="113"/>
      <c r="S78" s="113"/>
      <c r="T78" s="113"/>
      <c r="U78" s="113"/>
      <c r="V78" s="113"/>
      <c r="W78" s="113"/>
      <c r="X78" s="113"/>
      <c r="Y78" s="113"/>
      <c r="Z78" s="113"/>
      <c r="AA78" s="113"/>
      <c r="AB78" s="113"/>
      <c r="AC78" s="113"/>
      <c r="AD78" s="113"/>
      <c r="AE78" s="113"/>
      <c r="AF78" s="113"/>
      <c r="AG78" s="113"/>
      <c r="AH78" s="113"/>
      <c r="AI78" s="113"/>
      <c r="AJ78" s="113"/>
      <c r="AK78" s="113"/>
      <c r="AL78" s="113"/>
      <c r="AM78" s="113"/>
      <c r="AN78" s="113"/>
      <c r="AO78" s="113"/>
      <c r="AP78" s="113"/>
      <c r="AQ78" s="113"/>
      <c r="AR78" s="113"/>
      <c r="AS78" s="113"/>
      <c r="AT78" s="113"/>
      <c r="AU78" s="113"/>
      <c r="AV78" s="113"/>
      <c r="AW78" s="113"/>
      <c r="AX78" s="113"/>
      <c r="AY78" s="113"/>
      <c r="AZ78" s="113"/>
      <c r="BA78" s="113"/>
      <c r="BB78" s="113"/>
      <c r="BC78" s="113"/>
      <c r="BD78" s="113"/>
      <c r="BE78" s="113"/>
      <c r="BF78" s="113"/>
      <c r="BG78" s="113"/>
      <c r="BH78" s="113"/>
      <c r="BI78" s="113"/>
      <c r="BJ78" s="55"/>
      <c r="BK78" s="55"/>
      <c r="BL78" s="55"/>
      <c r="BM78" s="55"/>
    </row>
    <row r="79" spans="1:65" x14ac:dyDescent="0.2">
      <c r="A79" s="55"/>
      <c r="B79" s="61" t="s">
        <v>115</v>
      </c>
      <c r="C79" s="55"/>
      <c r="D79" s="55"/>
      <c r="E79" s="55"/>
      <c r="F79" s="112"/>
      <c r="G79" s="112"/>
      <c r="H79" s="112"/>
      <c r="I79" s="112"/>
      <c r="J79" s="112"/>
      <c r="K79" s="112"/>
      <c r="L79" s="112"/>
      <c r="M79" s="112"/>
      <c r="N79" s="112"/>
      <c r="O79" s="112"/>
      <c r="P79" s="112"/>
      <c r="Q79" s="112"/>
      <c r="R79" s="112"/>
      <c r="S79" s="112"/>
      <c r="T79" s="112"/>
      <c r="U79" s="112"/>
      <c r="V79" s="112"/>
      <c r="W79" s="112"/>
      <c r="X79" s="112"/>
      <c r="Y79" s="112"/>
      <c r="Z79" s="112"/>
      <c r="AA79" s="112"/>
      <c r="AB79" s="112"/>
      <c r="AC79" s="112"/>
      <c r="AD79" s="112"/>
      <c r="AE79" s="112"/>
      <c r="AF79" s="112"/>
      <c r="AG79" s="112"/>
      <c r="AH79" s="112"/>
      <c r="AI79" s="112"/>
      <c r="AJ79" s="112"/>
      <c r="AK79" s="112"/>
      <c r="AL79" s="112"/>
      <c r="AM79" s="112"/>
      <c r="AN79" s="112"/>
      <c r="AO79" s="112"/>
      <c r="AP79" s="112"/>
      <c r="AQ79" s="112"/>
      <c r="AR79" s="112"/>
      <c r="AS79" s="112"/>
      <c r="AT79" s="112"/>
      <c r="AU79" s="112"/>
      <c r="AV79" s="112"/>
      <c r="AW79" s="112"/>
      <c r="AX79" s="112"/>
      <c r="AY79" s="112"/>
      <c r="AZ79" s="112"/>
      <c r="BA79" s="112"/>
      <c r="BB79" s="112"/>
      <c r="BC79" s="112"/>
      <c r="BD79" s="112"/>
      <c r="BE79" s="112"/>
      <c r="BF79" s="112"/>
      <c r="BG79" s="112"/>
      <c r="BH79" s="112"/>
      <c r="BI79" s="112"/>
      <c r="BJ79" s="55"/>
      <c r="BK79" s="55"/>
      <c r="BL79" s="55"/>
      <c r="BM79" s="55"/>
    </row>
    <row r="80" spans="1:65" x14ac:dyDescent="0.2">
      <c r="A80" s="55"/>
      <c r="C80" s="55"/>
      <c r="D80" s="55"/>
      <c r="E80" s="55"/>
      <c r="F80" s="112"/>
      <c r="G80" s="112"/>
      <c r="H80" s="112"/>
      <c r="I80" s="112"/>
      <c r="J80" s="112"/>
      <c r="K80" s="112"/>
      <c r="L80" s="112"/>
      <c r="M80" s="112"/>
      <c r="N80" s="112"/>
      <c r="O80" s="112"/>
      <c r="P80" s="112"/>
      <c r="Q80" s="112"/>
      <c r="R80" s="112"/>
      <c r="S80" s="112"/>
      <c r="T80" s="112"/>
      <c r="U80" s="112"/>
      <c r="V80" s="112"/>
      <c r="W80" s="112"/>
      <c r="X80" s="112"/>
      <c r="Y80" s="112"/>
      <c r="Z80" s="112"/>
      <c r="AA80" s="112"/>
      <c r="AB80" s="112"/>
      <c r="AC80" s="112"/>
      <c r="AD80" s="112"/>
      <c r="AE80" s="112"/>
      <c r="AF80" s="112"/>
      <c r="AG80" s="112"/>
      <c r="AH80" s="112"/>
      <c r="AI80" s="112"/>
      <c r="AJ80" s="112"/>
      <c r="AK80" s="112"/>
      <c r="AL80" s="112"/>
      <c r="AM80" s="112"/>
      <c r="AN80" s="112"/>
      <c r="AO80" s="112"/>
      <c r="AP80" s="112"/>
      <c r="AQ80" s="112"/>
      <c r="AR80" s="112"/>
      <c r="AS80" s="112"/>
      <c r="AT80" s="112"/>
      <c r="AU80" s="112"/>
      <c r="AV80" s="112"/>
      <c r="AW80" s="112"/>
      <c r="AX80" s="112"/>
      <c r="AY80" s="112"/>
      <c r="AZ80" s="112"/>
      <c r="BA80" s="112"/>
      <c r="BB80" s="112"/>
      <c r="BC80" s="112"/>
      <c r="BD80" s="112"/>
      <c r="BE80" s="112"/>
      <c r="BF80" s="112"/>
      <c r="BG80" s="112"/>
      <c r="BH80" s="112"/>
      <c r="BI80" s="112"/>
      <c r="BJ80" s="55"/>
      <c r="BK80" s="55"/>
      <c r="BL80" s="55"/>
      <c r="BM80" s="55"/>
    </row>
    <row r="81" spans="1:65" x14ac:dyDescent="0.2">
      <c r="A81" s="55"/>
      <c r="B81" s="61" t="s">
        <v>37</v>
      </c>
      <c r="C81" s="55"/>
      <c r="D81" s="55"/>
      <c r="E81" s="55"/>
      <c r="F81" s="55"/>
      <c r="G81" s="55"/>
      <c r="H81" s="55"/>
      <c r="I81" s="55"/>
      <c r="J81" s="68"/>
      <c r="K81" s="68"/>
      <c r="L81" s="68"/>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c r="BA81" s="55"/>
      <c r="BB81" s="55"/>
      <c r="BC81" s="55"/>
      <c r="BD81" s="55"/>
      <c r="BE81" s="55"/>
      <c r="BF81" s="55"/>
      <c r="BG81" s="55"/>
      <c r="BH81" s="55"/>
      <c r="BI81" s="55"/>
      <c r="BJ81" s="55"/>
      <c r="BK81" s="55"/>
      <c r="BL81" s="55"/>
      <c r="BM81" s="55"/>
    </row>
    <row r="82" spans="1:65" x14ac:dyDescent="0.2">
      <c r="A82" s="55"/>
      <c r="B82" s="55" t="s">
        <v>243</v>
      </c>
      <c r="C82" s="55"/>
      <c r="D82" s="55"/>
      <c r="E82" s="55"/>
      <c r="F82" s="55"/>
      <c r="G82" s="260">
        <f>G62</f>
        <v>70.783146094178079</v>
      </c>
      <c r="H82" s="261">
        <f t="shared" ref="H82:BH82" si="72">H62</f>
        <v>58.287290144782553</v>
      </c>
      <c r="I82" s="261">
        <f t="shared" si="72"/>
        <v>31.612002115733496</v>
      </c>
      <c r="J82" s="261">
        <f t="shared" si="72"/>
        <v>70.383290834048154</v>
      </c>
      <c r="K82" s="261">
        <f t="shared" si="72"/>
        <v>78.645041602468723</v>
      </c>
      <c r="L82" s="261">
        <f t="shared" si="72"/>
        <v>103.23960279735822</v>
      </c>
      <c r="M82" s="261">
        <f t="shared" si="72"/>
        <v>102.36089882039951</v>
      </c>
      <c r="N82" s="261">
        <f t="shared" si="72"/>
        <v>101.836512921082</v>
      </c>
      <c r="O82" s="261">
        <f t="shared" si="72"/>
        <v>101.28763366183694</v>
      </c>
      <c r="P82" s="261">
        <f t="shared" si="72"/>
        <v>100.62123404167193</v>
      </c>
      <c r="Q82" s="261">
        <f t="shared" si="72"/>
        <v>99.978326888564993</v>
      </c>
      <c r="R82" s="261">
        <f t="shared" si="72"/>
        <v>99.852780579406101</v>
      </c>
      <c r="S82" s="261">
        <f t="shared" si="72"/>
        <v>99.571736944304405</v>
      </c>
      <c r="T82" s="261">
        <f t="shared" si="72"/>
        <v>99.225168709530166</v>
      </c>
      <c r="U82" s="261">
        <f t="shared" si="72"/>
        <v>97.625744357457734</v>
      </c>
      <c r="V82" s="261">
        <f t="shared" si="72"/>
        <v>97.617433146643762</v>
      </c>
      <c r="W82" s="261">
        <f t="shared" si="72"/>
        <v>97.403838018067844</v>
      </c>
      <c r="X82" s="261">
        <f t="shared" si="72"/>
        <v>96.639819578428401</v>
      </c>
      <c r="Y82" s="261">
        <f t="shared" si="72"/>
        <v>95.818645503626271</v>
      </c>
      <c r="Z82" s="261">
        <f t="shared" si="72"/>
        <v>95.472065182087576</v>
      </c>
      <c r="AA82" s="261">
        <f t="shared" si="72"/>
        <v>95.154546426463668</v>
      </c>
      <c r="AB82" s="261">
        <f t="shared" si="72"/>
        <v>94.903318569146748</v>
      </c>
      <c r="AC82" s="261">
        <f t="shared" si="72"/>
        <v>94.577545293440878</v>
      </c>
      <c r="AD82" s="261">
        <f t="shared" si="72"/>
        <v>94.209901920644484</v>
      </c>
      <c r="AE82" s="261">
        <f t="shared" si="72"/>
        <v>93.794359014923288</v>
      </c>
      <c r="AF82" s="261">
        <f t="shared" si="72"/>
        <v>93.299157775215534</v>
      </c>
      <c r="AG82" s="261">
        <f t="shared" si="72"/>
        <v>92.720574999138449</v>
      </c>
      <c r="AH82" s="261">
        <f t="shared" si="72"/>
        <v>92.054751110647928</v>
      </c>
      <c r="AI82" s="261">
        <f t="shared" si="72"/>
        <v>91.297685668358156</v>
      </c>
      <c r="AJ82" s="261">
        <f t="shared" si="72"/>
        <v>90.419672936389276</v>
      </c>
      <c r="AK82" s="261">
        <f t="shared" si="72"/>
        <v>87.505745336526147</v>
      </c>
      <c r="AL82" s="261">
        <f t="shared" si="72"/>
        <v>86.348679288610683</v>
      </c>
      <c r="AM82" s="261">
        <f t="shared" si="72"/>
        <v>85.30297631711791</v>
      </c>
      <c r="AN82" s="261">
        <f t="shared" si="72"/>
        <v>84.15102027249489</v>
      </c>
      <c r="AO82" s="261">
        <f t="shared" si="72"/>
        <v>76.774767442796289</v>
      </c>
      <c r="AP82" s="261">
        <f t="shared" si="72"/>
        <v>75.424189963595722</v>
      </c>
      <c r="AQ82" s="261">
        <f t="shared" si="72"/>
        <v>68.23382011119179</v>
      </c>
      <c r="AR82" s="261">
        <f t="shared" si="72"/>
        <v>53.137262636413908</v>
      </c>
      <c r="AS82" s="261">
        <f t="shared" si="72"/>
        <v>45.532963684676076</v>
      </c>
      <c r="AT82" s="261">
        <f t="shared" si="72"/>
        <v>45.364535302174353</v>
      </c>
      <c r="AU82" s="261">
        <f t="shared" si="72"/>
        <v>45.268043516094032</v>
      </c>
      <c r="AV82" s="261">
        <f t="shared" si="72"/>
        <v>45.195038458456075</v>
      </c>
      <c r="AW82" s="261">
        <f t="shared" si="72"/>
        <v>44.319383306112037</v>
      </c>
      <c r="AX82" s="261">
        <f t="shared" si="72"/>
        <v>43.641030656299961</v>
      </c>
      <c r="AY82" s="261">
        <f t="shared" si="72"/>
        <v>43.613080393594444</v>
      </c>
      <c r="AZ82" s="261">
        <f t="shared" si="72"/>
        <v>43.483292219867877</v>
      </c>
      <c r="BA82" s="261">
        <f t="shared" si="72"/>
        <v>40.562044190802666</v>
      </c>
      <c r="BB82" s="261">
        <f t="shared" si="72"/>
        <v>37.719663264964872</v>
      </c>
      <c r="BC82" s="261">
        <f t="shared" si="72"/>
        <v>35.530893320913293</v>
      </c>
      <c r="BD82" s="261">
        <f t="shared" si="72"/>
        <v>34.952077128609631</v>
      </c>
      <c r="BE82" s="261">
        <f t="shared" si="72"/>
        <v>30.959260136920417</v>
      </c>
      <c r="BF82" s="261">
        <f t="shared" si="72"/>
        <v>31.34111372698737</v>
      </c>
      <c r="BG82" s="261">
        <f t="shared" si="72"/>
        <v>31.498620897640173</v>
      </c>
      <c r="BH82" s="261">
        <f t="shared" si="72"/>
        <v>31.648048294929644</v>
      </c>
      <c r="BI82" s="261">
        <f>BI62-Assets!BI474*D11</f>
        <v>32.041376724217514</v>
      </c>
      <c r="BJ82" s="55"/>
      <c r="BK82" s="55"/>
      <c r="BL82" s="55"/>
      <c r="BM82" s="55"/>
    </row>
    <row r="83" spans="1:65" x14ac:dyDescent="0.2">
      <c r="A83" s="55"/>
      <c r="B83" s="55" t="s">
        <v>170</v>
      </c>
      <c r="C83" s="55"/>
      <c r="D83" s="55"/>
      <c r="E83" s="55"/>
      <c r="F83" s="55"/>
      <c r="G83" s="262">
        <f>G55</f>
        <v>41.808319735725483</v>
      </c>
      <c r="H83" s="263">
        <f t="shared" ref="H83:P83" si="73">H55</f>
        <v>80.009168188907836</v>
      </c>
      <c r="I83" s="263">
        <f t="shared" si="73"/>
        <v>157.94815707567523</v>
      </c>
      <c r="J83" s="263">
        <f t="shared" si="73"/>
        <v>72.694717188904335</v>
      </c>
      <c r="K83" s="263">
        <f t="shared" si="73"/>
        <v>57.537757543943762</v>
      </c>
      <c r="L83" s="263">
        <f t="shared" si="73"/>
        <v>0</v>
      </c>
      <c r="M83" s="263">
        <f t="shared" si="73"/>
        <v>0</v>
      </c>
      <c r="N83" s="263">
        <f t="shared" si="73"/>
        <v>0</v>
      </c>
      <c r="O83" s="263">
        <f t="shared" si="73"/>
        <v>0</v>
      </c>
      <c r="P83" s="263">
        <f t="shared" si="73"/>
        <v>0</v>
      </c>
      <c r="Q83" s="263">
        <f>Q55</f>
        <v>0</v>
      </c>
      <c r="R83" s="263">
        <f>R55</f>
        <v>0</v>
      </c>
      <c r="S83" s="263">
        <f t="shared" ref="S83:AQ83" si="74">S55</f>
        <v>0</v>
      </c>
      <c r="T83" s="263">
        <f t="shared" si="74"/>
        <v>0</v>
      </c>
      <c r="U83" s="263">
        <f t="shared" si="74"/>
        <v>0</v>
      </c>
      <c r="V83" s="263">
        <f t="shared" si="74"/>
        <v>0</v>
      </c>
      <c r="W83" s="263">
        <f t="shared" si="74"/>
        <v>0</v>
      </c>
      <c r="X83" s="263">
        <f t="shared" si="74"/>
        <v>0</v>
      </c>
      <c r="Y83" s="263">
        <f t="shared" si="74"/>
        <v>0</v>
      </c>
      <c r="Z83" s="263">
        <f t="shared" si="74"/>
        <v>0</v>
      </c>
      <c r="AA83" s="263">
        <f t="shared" si="74"/>
        <v>0</v>
      </c>
      <c r="AB83" s="263">
        <f t="shared" si="74"/>
        <v>0</v>
      </c>
      <c r="AC83" s="263">
        <f t="shared" si="74"/>
        <v>0</v>
      </c>
      <c r="AD83" s="263">
        <f t="shared" si="74"/>
        <v>0</v>
      </c>
      <c r="AE83" s="263">
        <f t="shared" si="74"/>
        <v>0</v>
      </c>
      <c r="AF83" s="263">
        <f t="shared" si="74"/>
        <v>0</v>
      </c>
      <c r="AG83" s="263">
        <f t="shared" si="74"/>
        <v>0</v>
      </c>
      <c r="AH83" s="263">
        <f t="shared" si="74"/>
        <v>0</v>
      </c>
      <c r="AI83" s="263">
        <f t="shared" si="74"/>
        <v>0</v>
      </c>
      <c r="AJ83" s="263">
        <f t="shared" si="74"/>
        <v>0</v>
      </c>
      <c r="AK83" s="263">
        <f t="shared" si="74"/>
        <v>0</v>
      </c>
      <c r="AL83" s="263">
        <f t="shared" si="74"/>
        <v>0</v>
      </c>
      <c r="AM83" s="263">
        <f t="shared" si="74"/>
        <v>0</v>
      </c>
      <c r="AN83" s="263">
        <f t="shared" si="74"/>
        <v>0</v>
      </c>
      <c r="AO83" s="263">
        <f t="shared" si="74"/>
        <v>0</v>
      </c>
      <c r="AP83" s="263">
        <f t="shared" si="74"/>
        <v>0</v>
      </c>
      <c r="AQ83" s="263">
        <f t="shared" si="74"/>
        <v>0</v>
      </c>
      <c r="AR83" s="263">
        <f t="shared" ref="AR83:BI83" si="75">AR55</f>
        <v>0</v>
      </c>
      <c r="AS83" s="263">
        <f t="shared" si="75"/>
        <v>0</v>
      </c>
      <c r="AT83" s="263">
        <f t="shared" si="75"/>
        <v>0</v>
      </c>
      <c r="AU83" s="263">
        <f t="shared" si="75"/>
        <v>0</v>
      </c>
      <c r="AV83" s="263">
        <f t="shared" si="75"/>
        <v>0</v>
      </c>
      <c r="AW83" s="263">
        <f t="shared" si="75"/>
        <v>0</v>
      </c>
      <c r="AX83" s="263">
        <f t="shared" si="75"/>
        <v>0</v>
      </c>
      <c r="AY83" s="263">
        <f t="shared" si="75"/>
        <v>0</v>
      </c>
      <c r="AZ83" s="263">
        <f t="shared" si="75"/>
        <v>0</v>
      </c>
      <c r="BA83" s="263">
        <f t="shared" si="75"/>
        <v>0</v>
      </c>
      <c r="BB83" s="263">
        <f t="shared" si="75"/>
        <v>0</v>
      </c>
      <c r="BC83" s="263">
        <f t="shared" si="75"/>
        <v>0</v>
      </c>
      <c r="BD83" s="263">
        <f t="shared" si="75"/>
        <v>0</v>
      </c>
      <c r="BE83" s="263">
        <f t="shared" si="75"/>
        <v>0</v>
      </c>
      <c r="BF83" s="263">
        <f t="shared" si="75"/>
        <v>0</v>
      </c>
      <c r="BG83" s="263">
        <f t="shared" si="75"/>
        <v>0</v>
      </c>
      <c r="BH83" s="263">
        <f t="shared" si="75"/>
        <v>0</v>
      </c>
      <c r="BI83" s="263">
        <f t="shared" si="75"/>
        <v>0</v>
      </c>
      <c r="BJ83" s="55"/>
      <c r="BK83" s="55"/>
      <c r="BL83" s="55"/>
      <c r="BM83" s="55"/>
    </row>
    <row r="84" spans="1:65" x14ac:dyDescent="0.2">
      <c r="A84" s="55"/>
      <c r="B84" s="55" t="s">
        <v>171</v>
      </c>
      <c r="C84" s="55"/>
      <c r="D84" s="55"/>
      <c r="E84" s="55"/>
      <c r="F84" s="55"/>
      <c r="G84" s="262">
        <f>-Assets!G473</f>
        <v>-12.156755834716733</v>
      </c>
      <c r="H84" s="263">
        <f>-Assets!H473</f>
        <v>-16.10856789096843</v>
      </c>
      <c r="I84" s="263">
        <f>-Assets!I473</f>
        <v>-20.873936979673999</v>
      </c>
      <c r="J84" s="263">
        <f>-Assets!J473</f>
        <v>-18.63678214270697</v>
      </c>
      <c r="K84" s="263">
        <f>-Assets!K473</f>
        <v>-18.647751475089834</v>
      </c>
      <c r="L84" s="263">
        <f>-Assets!L473</f>
        <v>-18.649372422429074</v>
      </c>
      <c r="M84" s="263">
        <f>-Assets!M473</f>
        <v>-18.345374585930188</v>
      </c>
      <c r="N84" s="263">
        <f>-Assets!N473</f>
        <v>-18.896318595111339</v>
      </c>
      <c r="O84" s="263">
        <f>-Assets!O473</f>
        <v>-19.441945613854301</v>
      </c>
      <c r="P84" s="263">
        <f>-Assets!P473</f>
        <v>-19.749148507682214</v>
      </c>
      <c r="Q84" s="263">
        <f>-Assets!Q473</f>
        <v>-20.146261205256572</v>
      </c>
      <c r="R84" s="263">
        <f>-Assets!R473</f>
        <v>-21.877079774604255</v>
      </c>
      <c r="S84" s="263">
        <f>-Assets!S473</f>
        <v>-23.394819267332956</v>
      </c>
      <c r="T84" s="263">
        <f>-Assets!T473</f>
        <v>-24.90278567747778</v>
      </c>
      <c r="U84" s="263">
        <f>-Assets!U473</f>
        <v>-23.431658321275833</v>
      </c>
      <c r="V84" s="263">
        <f>-Assets!V473</f>
        <v>-25.789006160583298</v>
      </c>
      <c r="W84" s="263">
        <f>-Assets!W473</f>
        <v>-27.872396152394451</v>
      </c>
      <c r="X84" s="263">
        <f>-Assets!X473</f>
        <v>-28.791175283594193</v>
      </c>
      <c r="Y84" s="263">
        <f>-Assets!Y473</f>
        <v>-29.660314058470902</v>
      </c>
      <c r="Z84" s="263">
        <f>-Assets!Z473</f>
        <v>-31.80414784904724</v>
      </c>
      <c r="AA84" s="263">
        <f>-Assets!AA473</f>
        <v>-34.238217533482079</v>
      </c>
      <c r="AB84" s="263">
        <f>-Assets!AB473</f>
        <v>-37.085053064098574</v>
      </c>
      <c r="AC84" s="263">
        <f>-Assets!AC473</f>
        <v>-40.034456080415374</v>
      </c>
      <c r="AD84" s="263">
        <f>-Assets!AD473</f>
        <v>-43.178524664937335</v>
      </c>
      <c r="AE84" s="263">
        <f>-Assets!AE473</f>
        <v>-46.521942225928456</v>
      </c>
      <c r="AF84" s="263">
        <f>-Assets!AF473</f>
        <v>-50.005544087053558</v>
      </c>
      <c r="AG84" s="263">
        <f>-Assets!AG473</f>
        <v>-53.634249827343709</v>
      </c>
      <c r="AH84" s="263">
        <f>-Assets!AH473</f>
        <v>-57.413137389593956</v>
      </c>
      <c r="AI84" s="263">
        <f>-Assets!AI473</f>
        <v>-61.347447923814613</v>
      </c>
      <c r="AJ84" s="263">
        <f>-Assets!AJ473</f>
        <v>-65.378691278575829</v>
      </c>
      <c r="AK84" s="263">
        <f>-Assets!AK473</f>
        <v>-64.729286414163653</v>
      </c>
      <c r="AL84" s="263">
        <f>-Assets!AL473</f>
        <v>-68.406126031121431</v>
      </c>
      <c r="AM84" s="263">
        <f>-Assets!AM473</f>
        <v>-72.734543145539647</v>
      </c>
      <c r="AN84" s="263">
        <f>-Assets!AN473</f>
        <v>-77.236627286909282</v>
      </c>
      <c r="AO84" s="263">
        <f>-Assets!AO473</f>
        <v>-66.634894989265959</v>
      </c>
      <c r="AP84" s="263">
        <f>-Assets!AP473</f>
        <v>-70.02136005351511</v>
      </c>
      <c r="AQ84" s="263">
        <f>-Assets!AQ473</f>
        <v>-59.152043297056288</v>
      </c>
      <c r="AR84" s="263">
        <f>-Assets!AR473</f>
        <v>-27.414108788416762</v>
      </c>
      <c r="AS84" s="263">
        <f>-Assets!AS473</f>
        <v>-11.185674138225817</v>
      </c>
      <c r="AT84" s="263">
        <f>-Assets!AT473</f>
        <v>-11.899859621608798</v>
      </c>
      <c r="AU84" s="263">
        <f>-Assets!AU473</f>
        <v>-12.866370709124165</v>
      </c>
      <c r="AV84" s="263">
        <f>-Assets!AV473</f>
        <v>-13.989691761039264</v>
      </c>
      <c r="AW84" s="263">
        <f>-Assets!AW473</f>
        <v>-13.220395676391032</v>
      </c>
      <c r="AX84" s="263">
        <f>-Assets!AX473</f>
        <v>-12.866278449849048</v>
      </c>
      <c r="AY84" s="263">
        <f>-Assets!AY473</f>
        <v>-14.102227125517253</v>
      </c>
      <c r="AZ84" s="263">
        <f>-Assets!AZ473</f>
        <v>-15.209019926623938</v>
      </c>
      <c r="BA84" s="263">
        <f>-Assets!BA473</f>
        <v>-9.4494937043536353</v>
      </c>
      <c r="BB84" s="263">
        <f>-Assets!BB473</f>
        <v>-3.3025894048014308</v>
      </c>
      <c r="BC84" s="263">
        <f>-Assets!BC473</f>
        <v>1.8341490514553165</v>
      </c>
      <c r="BD84" s="263">
        <f>-Assets!BD473</f>
        <v>3.4673409877448442</v>
      </c>
      <c r="BE84" s="263">
        <f>-Assets!BE473</f>
        <v>13.801290838495712</v>
      </c>
      <c r="BF84" s="263">
        <f>-Assets!BF473</f>
        <v>14.247377473109287</v>
      </c>
      <c r="BG84" s="263">
        <f>-Assets!BG473</f>
        <v>15.2996043809779</v>
      </c>
      <c r="BH84" s="263">
        <f>-Assets!BH473</f>
        <v>16.47882333558853</v>
      </c>
      <c r="BI84" s="263">
        <f>-Assets!BI473</f>
        <v>17.167971000344561</v>
      </c>
      <c r="BJ84" s="55"/>
      <c r="BK84" s="55"/>
      <c r="BL84" s="55"/>
      <c r="BM84" s="55"/>
    </row>
    <row r="85" spans="1:65" x14ac:dyDescent="0.2">
      <c r="A85" s="55"/>
      <c r="B85" s="55" t="s">
        <v>175</v>
      </c>
      <c r="C85" s="55"/>
      <c r="D85" s="55"/>
      <c r="E85" s="55"/>
      <c r="F85" s="55"/>
      <c r="G85" s="262">
        <f>G57</f>
        <v>-17.790938340604953</v>
      </c>
      <c r="H85" s="263">
        <f t="shared" ref="H85:P85" si="76">H57</f>
        <v>-38.340360178763603</v>
      </c>
      <c r="I85" s="263">
        <f t="shared" si="76"/>
        <v>-82.244532057600964</v>
      </c>
      <c r="J85" s="263">
        <f t="shared" si="76"/>
        <v>-32.434761027718423</v>
      </c>
      <c r="K85" s="263">
        <f t="shared" si="76"/>
        <v>-23.334003641312165</v>
      </c>
      <c r="L85" s="263">
        <f t="shared" si="76"/>
        <v>11.189623453457443</v>
      </c>
      <c r="M85" s="263">
        <f t="shared" si="76"/>
        <v>11.007224751558397</v>
      </c>
      <c r="N85" s="263">
        <f t="shared" si="76"/>
        <v>11.337791157066931</v>
      </c>
      <c r="O85" s="263">
        <f t="shared" si="76"/>
        <v>11.66516736831295</v>
      </c>
      <c r="P85" s="263">
        <f t="shared" si="76"/>
        <v>11.849489104609347</v>
      </c>
      <c r="Q85" s="263">
        <f>Q57</f>
        <v>12.087756723153916</v>
      </c>
      <c r="R85" s="263">
        <f>R57</f>
        <v>13.126247864762945</v>
      </c>
      <c r="S85" s="263">
        <f t="shared" ref="S85:AQ85" si="77">S57</f>
        <v>14.036891560399681</v>
      </c>
      <c r="T85" s="263">
        <f t="shared" si="77"/>
        <v>14.941671406486648</v>
      </c>
      <c r="U85" s="263">
        <f t="shared" si="77"/>
        <v>14.058994992765747</v>
      </c>
      <c r="V85" s="263">
        <f t="shared" si="77"/>
        <v>15.473403696350033</v>
      </c>
      <c r="W85" s="263">
        <f t="shared" si="77"/>
        <v>16.723437691437084</v>
      </c>
      <c r="X85" s="263">
        <f t="shared" si="77"/>
        <v>17.274705170156722</v>
      </c>
      <c r="Y85" s="263">
        <f t="shared" si="77"/>
        <v>17.796188435082513</v>
      </c>
      <c r="Z85" s="263">
        <f t="shared" si="77"/>
        <v>19.082488709428617</v>
      </c>
      <c r="AA85" s="263">
        <f t="shared" si="77"/>
        <v>20.542930520089158</v>
      </c>
      <c r="AB85" s="263">
        <f t="shared" si="77"/>
        <v>22.251031838459312</v>
      </c>
      <c r="AC85" s="263">
        <f t="shared" si="77"/>
        <v>24.020673648249385</v>
      </c>
      <c r="AD85" s="263">
        <f t="shared" si="77"/>
        <v>25.907114798962311</v>
      </c>
      <c r="AE85" s="263">
        <f t="shared" si="77"/>
        <v>27.913165335557096</v>
      </c>
      <c r="AF85" s="263">
        <f t="shared" si="77"/>
        <v>30.003326452232386</v>
      </c>
      <c r="AG85" s="263">
        <f t="shared" si="77"/>
        <v>32.180549896406319</v>
      </c>
      <c r="AH85" s="263">
        <f t="shared" si="77"/>
        <v>34.447882433756376</v>
      </c>
      <c r="AI85" s="263">
        <f t="shared" si="77"/>
        <v>36.808468754288924</v>
      </c>
      <c r="AJ85" s="263">
        <f t="shared" si="77"/>
        <v>39.227214767145483</v>
      </c>
      <c r="AK85" s="263">
        <f t="shared" si="77"/>
        <v>38.837571848498328</v>
      </c>
      <c r="AL85" s="263">
        <f t="shared" si="77"/>
        <v>41.043675618673092</v>
      </c>
      <c r="AM85" s="263">
        <f t="shared" si="77"/>
        <v>43.640725887323811</v>
      </c>
      <c r="AN85" s="263">
        <f t="shared" si="77"/>
        <v>46.341976372145609</v>
      </c>
      <c r="AO85" s="263">
        <f t="shared" si="77"/>
        <v>39.980936993559681</v>
      </c>
      <c r="AP85" s="263">
        <f t="shared" si="77"/>
        <v>42.012816032109185</v>
      </c>
      <c r="AQ85" s="263">
        <f t="shared" si="77"/>
        <v>35.491225978233729</v>
      </c>
      <c r="AR85" s="263">
        <f t="shared" ref="AR85:BI85" si="78">AR57</f>
        <v>16.448465273050147</v>
      </c>
      <c r="AS85" s="263">
        <f t="shared" si="78"/>
        <v>6.7114044829354498</v>
      </c>
      <c r="AT85" s="263">
        <f t="shared" si="78"/>
        <v>7.1399157729654235</v>
      </c>
      <c r="AU85" s="263">
        <f t="shared" si="78"/>
        <v>7.7198224254746037</v>
      </c>
      <c r="AV85" s="263">
        <f t="shared" si="78"/>
        <v>8.3938150566234526</v>
      </c>
      <c r="AW85" s="263">
        <f t="shared" si="78"/>
        <v>7.9322374058347123</v>
      </c>
      <c r="AX85" s="263">
        <f t="shared" si="78"/>
        <v>7.7197670699094942</v>
      </c>
      <c r="AY85" s="263">
        <f t="shared" si="78"/>
        <v>8.4613362753103729</v>
      </c>
      <c r="AZ85" s="263">
        <f t="shared" si="78"/>
        <v>9.125411955974414</v>
      </c>
      <c r="BA85" s="263">
        <f t="shared" si="78"/>
        <v>5.6696962226121741</v>
      </c>
      <c r="BB85" s="263">
        <f t="shared" si="78"/>
        <v>1.98155364288084</v>
      </c>
      <c r="BC85" s="263">
        <f t="shared" si="78"/>
        <v>-1.1004894308731537</v>
      </c>
      <c r="BD85" s="263">
        <f t="shared" si="78"/>
        <v>-2.0804045926469144</v>
      </c>
      <c r="BE85" s="263">
        <f t="shared" si="78"/>
        <v>-8.280774503097291</v>
      </c>
      <c r="BF85" s="263">
        <f t="shared" si="78"/>
        <v>-8.548426483865569</v>
      </c>
      <c r="BG85" s="263">
        <f t="shared" si="78"/>
        <v>-9.1797626285866727</v>
      </c>
      <c r="BH85" s="263">
        <f t="shared" si="78"/>
        <v>-9.8872940013530979</v>
      </c>
      <c r="BI85" s="263">
        <f t="shared" si="78"/>
        <v>-10.30078260020673</v>
      </c>
      <c r="BJ85" s="55"/>
      <c r="BK85" s="55"/>
      <c r="BL85" s="55"/>
      <c r="BM85" s="55"/>
    </row>
    <row r="86" spans="1:65" x14ac:dyDescent="0.2">
      <c r="A86" s="55"/>
      <c r="B86" s="61" t="s">
        <v>172</v>
      </c>
      <c r="C86" s="60"/>
      <c r="D86" s="60"/>
      <c r="E86" s="60"/>
      <c r="F86" s="60"/>
      <c r="G86" s="264">
        <f t="shared" ref="G86:AL86" si="79">SUM(G82:G85)</f>
        <v>82.643771654581883</v>
      </c>
      <c r="H86" s="265">
        <f t="shared" si="79"/>
        <v>83.847530263958362</v>
      </c>
      <c r="I86" s="265">
        <f t="shared" si="79"/>
        <v>86.441690154133767</v>
      </c>
      <c r="J86" s="265">
        <f t="shared" si="79"/>
        <v>92.006464852527074</v>
      </c>
      <c r="K86" s="265">
        <f t="shared" si="79"/>
        <v>94.201044030010493</v>
      </c>
      <c r="L86" s="265">
        <f t="shared" si="79"/>
        <v>95.779853828386592</v>
      </c>
      <c r="M86" s="265">
        <f t="shared" si="79"/>
        <v>95.022748986027722</v>
      </c>
      <c r="N86" s="265">
        <f t="shared" si="79"/>
        <v>94.277985483037597</v>
      </c>
      <c r="O86" s="265">
        <f t="shared" si="79"/>
        <v>93.510855416295584</v>
      </c>
      <c r="P86" s="265">
        <f t="shared" si="79"/>
        <v>92.721574638599066</v>
      </c>
      <c r="Q86" s="265">
        <f t="shared" si="79"/>
        <v>91.919822406462345</v>
      </c>
      <c r="R86" s="265">
        <f t="shared" si="79"/>
        <v>91.101948669564791</v>
      </c>
      <c r="S86" s="265">
        <f t="shared" si="79"/>
        <v>90.213809237371123</v>
      </c>
      <c r="T86" s="265">
        <f t="shared" si="79"/>
        <v>89.264054438539034</v>
      </c>
      <c r="U86" s="265">
        <f t="shared" si="79"/>
        <v>88.253081028947648</v>
      </c>
      <c r="V86" s="265">
        <f t="shared" si="79"/>
        <v>87.301830682410497</v>
      </c>
      <c r="W86" s="265">
        <f t="shared" si="79"/>
        <v>86.254879557110485</v>
      </c>
      <c r="X86" s="265">
        <f t="shared" si="79"/>
        <v>85.123349464990923</v>
      </c>
      <c r="Y86" s="265">
        <f t="shared" si="79"/>
        <v>83.954519880237882</v>
      </c>
      <c r="Z86" s="265">
        <f t="shared" si="79"/>
        <v>82.750406042468953</v>
      </c>
      <c r="AA86" s="265">
        <f t="shared" si="79"/>
        <v>81.459259413070754</v>
      </c>
      <c r="AB86" s="265">
        <f t="shared" si="79"/>
        <v>80.069297343507486</v>
      </c>
      <c r="AC86" s="265">
        <f t="shared" si="79"/>
        <v>78.563762861274881</v>
      </c>
      <c r="AD86" s="265">
        <f t="shared" si="79"/>
        <v>76.938492054669467</v>
      </c>
      <c r="AE86" s="265">
        <f t="shared" si="79"/>
        <v>75.185582124551928</v>
      </c>
      <c r="AF86" s="265">
        <f t="shared" si="79"/>
        <v>73.296940140394355</v>
      </c>
      <c r="AG86" s="265">
        <f t="shared" si="79"/>
        <v>71.26687506820106</v>
      </c>
      <c r="AH86" s="265">
        <f t="shared" si="79"/>
        <v>69.089496154810348</v>
      </c>
      <c r="AI86" s="265">
        <f t="shared" si="79"/>
        <v>66.758706498832467</v>
      </c>
      <c r="AJ86" s="265">
        <f t="shared" si="79"/>
        <v>64.26819642495893</v>
      </c>
      <c r="AK86" s="265">
        <f t="shared" si="79"/>
        <v>61.614030770860822</v>
      </c>
      <c r="AL86" s="265">
        <f t="shared" si="79"/>
        <v>58.986228876162343</v>
      </c>
      <c r="AM86" s="265">
        <f t="shared" ref="AM86:BI86" si="80">SUM(AM82:AM85)</f>
        <v>56.209159058902074</v>
      </c>
      <c r="AN86" s="265">
        <f t="shared" si="80"/>
        <v>53.256369357731216</v>
      </c>
      <c r="AO86" s="265">
        <f t="shared" si="80"/>
        <v>50.120809447090011</v>
      </c>
      <c r="AP86" s="265">
        <f t="shared" si="80"/>
        <v>47.415645942189798</v>
      </c>
      <c r="AQ86" s="265">
        <f t="shared" si="80"/>
        <v>44.57300279236923</v>
      </c>
      <c r="AR86" s="265">
        <f t="shared" si="80"/>
        <v>42.171619121047293</v>
      </c>
      <c r="AS86" s="265">
        <f t="shared" si="80"/>
        <v>41.058694029385705</v>
      </c>
      <c r="AT86" s="265">
        <f t="shared" si="80"/>
        <v>40.604591453530979</v>
      </c>
      <c r="AU86" s="265">
        <f t="shared" si="80"/>
        <v>40.121495232444474</v>
      </c>
      <c r="AV86" s="265">
        <f t="shared" si="80"/>
        <v>39.599161754040267</v>
      </c>
      <c r="AW86" s="265">
        <f t="shared" si="80"/>
        <v>39.031225035555721</v>
      </c>
      <c r="AX86" s="265">
        <f t="shared" si="80"/>
        <v>38.494519276360407</v>
      </c>
      <c r="AY86" s="265">
        <f t="shared" si="80"/>
        <v>37.972189543387564</v>
      </c>
      <c r="AZ86" s="265">
        <f t="shared" si="80"/>
        <v>37.399684249218353</v>
      </c>
      <c r="BA86" s="265">
        <f t="shared" si="80"/>
        <v>36.782246709061205</v>
      </c>
      <c r="BB86" s="265">
        <f t="shared" si="80"/>
        <v>36.398627503044281</v>
      </c>
      <c r="BC86" s="265">
        <f t="shared" si="80"/>
        <v>36.264552941495452</v>
      </c>
      <c r="BD86" s="265">
        <f t="shared" si="80"/>
        <v>36.339013523707564</v>
      </c>
      <c r="BE86" s="265">
        <f t="shared" si="80"/>
        <v>36.479776472318839</v>
      </c>
      <c r="BF86" s="265">
        <f t="shared" si="80"/>
        <v>37.040064716231086</v>
      </c>
      <c r="BG86" s="265">
        <f t="shared" si="80"/>
        <v>37.618462650031404</v>
      </c>
      <c r="BH86" s="265">
        <f t="shared" si="80"/>
        <v>38.239577629165076</v>
      </c>
      <c r="BI86" s="265">
        <f t="shared" si="80"/>
        <v>38.908565124355349</v>
      </c>
      <c r="BJ86" s="55"/>
      <c r="BK86" s="55"/>
      <c r="BL86" s="55"/>
      <c r="BM86" s="55"/>
    </row>
    <row r="87" spans="1:65" x14ac:dyDescent="0.2">
      <c r="A87" s="55"/>
      <c r="B87" s="51" t="s">
        <v>173</v>
      </c>
      <c r="C87" s="55"/>
      <c r="D87" s="55"/>
      <c r="E87" s="55"/>
      <c r="F87" s="55"/>
      <c r="G87" s="262">
        <f>-$D$11*(Assets!G475-Assets!F474)</f>
        <v>-20.357213291338578</v>
      </c>
      <c r="H87" s="263">
        <f>-$D$11*(Assets!H475-Assets!G474)</f>
        <v>-20.653728930348919</v>
      </c>
      <c r="I87" s="263">
        <f>-$D$11*(Assets!I475-Assets!H474)</f>
        <v>-21.292734933328212</v>
      </c>
      <c r="J87" s="263">
        <f>-$D$11*(Assets!J475-Assets!I474)</f>
        <v>-22.663477134288044</v>
      </c>
      <c r="K87" s="263">
        <f>-$D$11*(Assets!K475-Assets!J474)</f>
        <v>-23.204056484750073</v>
      </c>
      <c r="L87" s="263">
        <f>-$D$11*(Assets!L475-Assets!K474)</f>
        <v>-23.592956545438575</v>
      </c>
      <c r="M87" s="263">
        <f>-$D$11*(Assets!M475-Assets!L474)</f>
        <v>-23.406462821214156</v>
      </c>
      <c r="N87" s="263">
        <f>-$D$11*(Assets!N475-Assets!M474)</f>
        <v>-23.223009075355005</v>
      </c>
      <c r="O87" s="263">
        <f>-$D$11*(Assets!O475-Assets!N474)</f>
        <v>-23.034045889403753</v>
      </c>
      <c r="P87" s="263">
        <f>-$D$11*(Assets!P475-Assets!O474)</f>
        <v>-22.839626433265405</v>
      </c>
      <c r="Q87" s="263">
        <f>-$D$11*(Assets!Q475-Assets!P474)</f>
        <v>-22.642134948188687</v>
      </c>
      <c r="R87" s="263">
        <f>-$D$11*(Assets!R475-Assets!Q474)</f>
        <v>-22.44067233613605</v>
      </c>
      <c r="S87" s="263">
        <f>-$D$11*(Assets!S475-Assets!R474)</f>
        <v>-22.221901538390014</v>
      </c>
      <c r="T87" s="263">
        <f>-$D$11*(Assets!T475-Assets!S474)</f>
        <v>-21.987953345716598</v>
      </c>
      <c r="U87" s="263">
        <f>-$D$11*(Assets!U475-Assets!T474)</f>
        <v>-21.738925488941643</v>
      </c>
      <c r="V87" s="263">
        <f>-$D$11*(Assets!V475-Assets!U474)</f>
        <v>-21.504608905729039</v>
      </c>
      <c r="W87" s="263">
        <f>-$D$11*(Assets!W475-Assets!V474)</f>
        <v>-21.246718844123098</v>
      </c>
      <c r="X87" s="263">
        <f>-$D$11*(Assets!X475-Assets!W474)</f>
        <v>-20.967994882599307</v>
      </c>
      <c r="Y87" s="263">
        <f>-$D$11*(Assets!Y475-Assets!X474)</f>
        <v>-20.680083129763446</v>
      </c>
      <c r="Z87" s="263">
        <f>-$D$11*(Assets!Z475-Assets!Y474)</f>
        <v>-20.383479989178614</v>
      </c>
      <c r="AA87" s="263">
        <f>-$D$11*(Assets!AA475-Assets!Z474)</f>
        <v>-20.065438510688182</v>
      </c>
      <c r="AB87" s="263">
        <f>-$D$11*(Assets!AB475-Assets!AA474)</f>
        <v>-19.723056335353249</v>
      </c>
      <c r="AC87" s="263">
        <f>-$D$11*(Assets!AC475-Assets!AB474)</f>
        <v>-19.352205804712412</v>
      </c>
      <c r="AD87" s="263">
        <f>-$D$11*(Assets!AD475-Assets!AC474)</f>
        <v>-18.951861243908208</v>
      </c>
      <c r="AE87" s="263">
        <f>-$D$11*(Assets!AE475-Assets!AD474)</f>
        <v>-18.520075997258754</v>
      </c>
      <c r="AF87" s="263">
        <f>-$D$11*(Assets!AF475-Assets!AE474)</f>
        <v>-18.054856574999576</v>
      </c>
      <c r="AG87" s="263">
        <f>-$D$11*(Assets!AG475-Assets!AF474)</f>
        <v>-17.554801134128958</v>
      </c>
      <c r="AH87" s="263">
        <f>-$D$11*(Assets!AH475-Assets!AG474)</f>
        <v>-17.018458635855588</v>
      </c>
      <c r="AI87" s="263">
        <f>-$D$11*(Assets!AI475-Assets!AH474)</f>
        <v>-16.444327261959554</v>
      </c>
      <c r="AJ87" s="263">
        <f>-$D$11*(Assets!AJ475-Assets!AI474)</f>
        <v>-15.830852782721559</v>
      </c>
      <c r="AK87" s="263">
        <f>-$D$11*(Assets!AK475-Assets!AJ474)</f>
        <v>-15.177065869935632</v>
      </c>
      <c r="AL87" s="263">
        <f>-$D$11*(Assets!AL475-Assets!AK474)</f>
        <v>-14.52977300579405</v>
      </c>
      <c r="AM87" s="263">
        <f>-$D$11*(Assets!AM475-Assets!AL474)</f>
        <v>-13.845711745482914</v>
      </c>
      <c r="AN87" s="263">
        <f>-$D$11*(Assets!AN475-Assets!AM474)</f>
        <v>-13.118366314027481</v>
      </c>
      <c r="AO87" s="263">
        <f>-$D$11*(Assets!AO475-Assets!AN474)</f>
        <v>-12.346000041158369</v>
      </c>
      <c r="AP87" s="263">
        <f>-$D$11*(Assets!AP475-Assets!AO474)</f>
        <v>-11.679651091265715</v>
      </c>
      <c r="AQ87" s="263">
        <f>-$D$11*(Assets!AQ475-Assets!AP474)</f>
        <v>-10.979437490730561</v>
      </c>
      <c r="AR87" s="263">
        <f>-$D$11*(Assets!AR475-Assets!AQ474)</f>
        <v>-10.387917057760024</v>
      </c>
      <c r="AS87" s="263">
        <f>-$D$11*(Assets!AS475-Assets!AR474)</f>
        <v>-10.11377596987586</v>
      </c>
      <c r="AT87" s="263">
        <f>-$D$11*(Assets!AT475-Assets!AS474)</f>
        <v>-10.001919228493581</v>
      </c>
      <c r="AU87" s="263">
        <f>-$D$11*(Assets!AU475-Assets!AT474)</f>
        <v>-9.8829206322775018</v>
      </c>
      <c r="AV87" s="263">
        <f>-$D$11*(Assets!AV475-Assets!AU474)</f>
        <v>-9.7542569251862918</v>
      </c>
      <c r="AW87" s="263">
        <f>-$D$11*(Assets!AW475-Assets!AV474)</f>
        <v>-9.6143600075758968</v>
      </c>
      <c r="AX87" s="263">
        <f>-$D$11*(Assets!AX475-Assets!AW474)</f>
        <v>-9.4821560508119553</v>
      </c>
      <c r="AY87" s="263">
        <f>-$D$11*(Assets!AY475-Assets!AX474)</f>
        <v>-9.3534932663134907</v>
      </c>
      <c r="AZ87" s="263">
        <f>-$D$11*(Assets!AZ475-Assets!AY474)</f>
        <v>-9.212470995058311</v>
      </c>
      <c r="BA87" s="263">
        <f>-$D$11*(Assets!BA475-Assets!AZ474)</f>
        <v>-9.0603807957920708</v>
      </c>
      <c r="BB87" s="263">
        <f>-$D$11*(Assets!BB475-Assets!BA474)</f>
        <v>-8.965885858748516</v>
      </c>
      <c r="BC87" s="263">
        <f>-$D$11*(Assets!BC475-Assets!BB474)</f>
        <v>-8.9328599647004925</v>
      </c>
      <c r="BD87" s="263">
        <f>-$D$11*(Assets!BD475-Assets!BC474)</f>
        <v>-8.9512014552150507</v>
      </c>
      <c r="BE87" s="263">
        <f>-$D$11*(Assets!BE475-Assets!BD474)</f>
        <v>-8.9858748650924554</v>
      </c>
      <c r="BF87" s="263">
        <f>-$D$11*(Assets!BF475-Assets!BE474)</f>
        <v>-9.1238877734774189</v>
      </c>
      <c r="BG87" s="263">
        <f>-$D$11*(Assets!BG475-Assets!BF474)</f>
        <v>-9.2663615482085344</v>
      </c>
      <c r="BH87" s="263">
        <f>-$D$11*(Assets!BH475-Assets!BG474)</f>
        <v>-9.4193575920183328</v>
      </c>
      <c r="BI87" s="263">
        <f>-$D$11*(Assets!BI475-Assets!BH474)</f>
        <v>-9.5841458253742076</v>
      </c>
      <c r="BJ87" s="55"/>
      <c r="BK87" s="55"/>
      <c r="BL87" s="55"/>
      <c r="BM87" s="55"/>
    </row>
    <row r="88" spans="1:65" s="13" customFormat="1" x14ac:dyDescent="0.2">
      <c r="A88" s="60"/>
      <c r="B88" s="61" t="s">
        <v>174</v>
      </c>
      <c r="C88" s="60"/>
      <c r="D88" s="60"/>
      <c r="E88" s="60"/>
      <c r="F88" s="60"/>
      <c r="G88" s="264">
        <f>G86+G87</f>
        <v>62.286558363243302</v>
      </c>
      <c r="H88" s="265">
        <f t="shared" ref="H88:O88" si="81">H86+H87</f>
        <v>63.193801333609443</v>
      </c>
      <c r="I88" s="265">
        <f t="shared" si="81"/>
        <v>65.148955220805561</v>
      </c>
      <c r="J88" s="265">
        <f t="shared" si="81"/>
        <v>69.34298771823903</v>
      </c>
      <c r="K88" s="265">
        <f t="shared" si="81"/>
        <v>70.996987545260424</v>
      </c>
      <c r="L88" s="265">
        <f t="shared" si="81"/>
        <v>72.186897282948024</v>
      </c>
      <c r="M88" s="265">
        <f t="shared" si="81"/>
        <v>71.616286164813573</v>
      </c>
      <c r="N88" s="265">
        <f t="shared" si="81"/>
        <v>71.054976407682588</v>
      </c>
      <c r="O88" s="265">
        <f t="shared" si="81"/>
        <v>70.476809526891827</v>
      </c>
      <c r="P88" s="265">
        <f>P86+P87</f>
        <v>69.881948205333657</v>
      </c>
      <c r="Q88" s="265">
        <f>Q86+Q87</f>
        <v>69.277687458273661</v>
      </c>
      <c r="R88" s="265">
        <f>R86+R87</f>
        <v>68.661276333428745</v>
      </c>
      <c r="S88" s="265">
        <f t="shared" ref="S88:AP88" si="82">S86+S87</f>
        <v>67.991907698981109</v>
      </c>
      <c r="T88" s="265">
        <f t="shared" si="82"/>
        <v>67.276101092822444</v>
      </c>
      <c r="U88" s="265">
        <f t="shared" si="82"/>
        <v>66.514155540006001</v>
      </c>
      <c r="V88" s="265">
        <f t="shared" si="82"/>
        <v>65.797221776681454</v>
      </c>
      <c r="W88" s="265">
        <f t="shared" si="82"/>
        <v>65.00816071298739</v>
      </c>
      <c r="X88" s="265">
        <f t="shared" si="82"/>
        <v>64.155354582391624</v>
      </c>
      <c r="Y88" s="265">
        <f t="shared" si="82"/>
        <v>63.274436750474436</v>
      </c>
      <c r="Z88" s="265">
        <f t="shared" si="82"/>
        <v>62.366926053290342</v>
      </c>
      <c r="AA88" s="265">
        <f t="shared" si="82"/>
        <v>61.393820902382572</v>
      </c>
      <c r="AB88" s="265">
        <f t="shared" si="82"/>
        <v>60.346241008154237</v>
      </c>
      <c r="AC88" s="265">
        <f t="shared" si="82"/>
        <v>59.211557056562469</v>
      </c>
      <c r="AD88" s="265">
        <f t="shared" si="82"/>
        <v>57.986630810761255</v>
      </c>
      <c r="AE88" s="265">
        <f t="shared" si="82"/>
        <v>56.66550612729317</v>
      </c>
      <c r="AF88" s="265">
        <f t="shared" si="82"/>
        <v>55.242083565394779</v>
      </c>
      <c r="AG88" s="265">
        <f t="shared" si="82"/>
        <v>53.712073934072102</v>
      </c>
      <c r="AH88" s="265">
        <f t="shared" si="82"/>
        <v>52.071037518954761</v>
      </c>
      <c r="AI88" s="265">
        <f t="shared" si="82"/>
        <v>50.314379236872909</v>
      </c>
      <c r="AJ88" s="265">
        <f t="shared" si="82"/>
        <v>48.437343642237373</v>
      </c>
      <c r="AK88" s="265">
        <f t="shared" si="82"/>
        <v>46.43696490092519</v>
      </c>
      <c r="AL88" s="265">
        <f t="shared" si="82"/>
        <v>44.456455870368295</v>
      </c>
      <c r="AM88" s="265">
        <f t="shared" si="82"/>
        <v>42.363447313419158</v>
      </c>
      <c r="AN88" s="265">
        <f t="shared" si="82"/>
        <v>40.138003043703733</v>
      </c>
      <c r="AO88" s="265">
        <f t="shared" si="82"/>
        <v>37.774809405931641</v>
      </c>
      <c r="AP88" s="265">
        <f t="shared" si="82"/>
        <v>35.735994850924087</v>
      </c>
      <c r="AQ88" s="265">
        <f t="shared" ref="AQ88:BI88" si="83">AQ86+AQ87</f>
        <v>33.593565301638669</v>
      </c>
      <c r="AR88" s="265">
        <f t="shared" si="83"/>
        <v>31.783702063287269</v>
      </c>
      <c r="AS88" s="265">
        <f t="shared" si="83"/>
        <v>30.944918059509845</v>
      </c>
      <c r="AT88" s="265">
        <f t="shared" si="83"/>
        <v>30.602672225037399</v>
      </c>
      <c r="AU88" s="265">
        <f t="shared" si="83"/>
        <v>30.23857460016697</v>
      </c>
      <c r="AV88" s="265">
        <f t="shared" si="83"/>
        <v>29.844904828853977</v>
      </c>
      <c r="AW88" s="265">
        <f t="shared" si="83"/>
        <v>29.416865027979824</v>
      </c>
      <c r="AX88" s="265">
        <f t="shared" si="83"/>
        <v>29.012363225548452</v>
      </c>
      <c r="AY88" s="265">
        <f t="shared" si="83"/>
        <v>28.618696277074072</v>
      </c>
      <c r="AZ88" s="265">
        <f t="shared" si="83"/>
        <v>28.187213254160042</v>
      </c>
      <c r="BA88" s="265">
        <f t="shared" si="83"/>
        <v>27.721865913269134</v>
      </c>
      <c r="BB88" s="265">
        <f t="shared" si="83"/>
        <v>27.432741644295767</v>
      </c>
      <c r="BC88" s="265">
        <f t="shared" si="83"/>
        <v>27.331692976794962</v>
      </c>
      <c r="BD88" s="265">
        <f t="shared" si="83"/>
        <v>27.387812068492515</v>
      </c>
      <c r="BE88" s="265">
        <f t="shared" si="83"/>
        <v>27.493901607226384</v>
      </c>
      <c r="BF88" s="265">
        <f t="shared" si="83"/>
        <v>27.916176942753665</v>
      </c>
      <c r="BG88" s="265">
        <f t="shared" si="83"/>
        <v>28.352101101822868</v>
      </c>
      <c r="BH88" s="265">
        <f t="shared" si="83"/>
        <v>28.820220037146743</v>
      </c>
      <c r="BI88" s="265">
        <f t="shared" si="83"/>
        <v>29.324419298981141</v>
      </c>
      <c r="BJ88" s="60"/>
      <c r="BK88" s="60"/>
      <c r="BL88" s="60"/>
      <c r="BM88" s="60"/>
    </row>
    <row r="89" spans="1:65" s="15" customFormat="1" x14ac:dyDescent="0.2">
      <c r="A89" s="99"/>
      <c r="B89" s="51" t="s">
        <v>60</v>
      </c>
      <c r="C89" s="99"/>
      <c r="D89" s="99"/>
      <c r="E89" s="99"/>
      <c r="F89" s="99"/>
      <c r="G89" s="266">
        <f t="shared" ref="G89:P89" si="84">G86/G92</f>
        <v>0.101492</v>
      </c>
      <c r="H89" s="267">
        <f t="shared" si="84"/>
        <v>0.10149200000000004</v>
      </c>
      <c r="I89" s="267">
        <f t="shared" si="84"/>
        <v>0.10149200000000004</v>
      </c>
      <c r="J89" s="267">
        <f t="shared" si="84"/>
        <v>0.10149199999999999</v>
      </c>
      <c r="K89" s="267">
        <f t="shared" si="84"/>
        <v>0.10149199999999994</v>
      </c>
      <c r="L89" s="267">
        <f t="shared" si="84"/>
        <v>0.101492</v>
      </c>
      <c r="M89" s="267">
        <f t="shared" si="84"/>
        <v>0.10149200000000001</v>
      </c>
      <c r="N89" s="267">
        <f t="shared" si="84"/>
        <v>0.10149199999999999</v>
      </c>
      <c r="O89" s="267">
        <f t="shared" si="84"/>
        <v>0.101492</v>
      </c>
      <c r="P89" s="267">
        <f t="shared" si="84"/>
        <v>0.10149200000000003</v>
      </c>
      <c r="Q89" s="267">
        <f>Q86/Q92</f>
        <v>0.10149199999999999</v>
      </c>
      <c r="R89" s="267">
        <f>R86/R92</f>
        <v>0.101492</v>
      </c>
      <c r="S89" s="267">
        <f t="shared" ref="S89:AQ89" si="85">S86/S92</f>
        <v>0.101492</v>
      </c>
      <c r="T89" s="267">
        <f t="shared" si="85"/>
        <v>0.10149199999999996</v>
      </c>
      <c r="U89" s="267">
        <f t="shared" si="85"/>
        <v>0.10149200000000001</v>
      </c>
      <c r="V89" s="267">
        <f t="shared" si="85"/>
        <v>0.10149200000000005</v>
      </c>
      <c r="W89" s="267">
        <f t="shared" si="85"/>
        <v>0.10149200000000001</v>
      </c>
      <c r="X89" s="267">
        <f t="shared" si="85"/>
        <v>0.101492</v>
      </c>
      <c r="Y89" s="267">
        <f t="shared" si="85"/>
        <v>0.10149199999999999</v>
      </c>
      <c r="Z89" s="267">
        <f t="shared" si="85"/>
        <v>0.101492</v>
      </c>
      <c r="AA89" s="267">
        <f t="shared" si="85"/>
        <v>0.10149200000000001</v>
      </c>
      <c r="AB89" s="267">
        <f t="shared" si="85"/>
        <v>0.10149200000000001</v>
      </c>
      <c r="AC89" s="267">
        <f t="shared" si="85"/>
        <v>0.10149200000000001</v>
      </c>
      <c r="AD89" s="267">
        <f t="shared" si="85"/>
        <v>0.10149200000000001</v>
      </c>
      <c r="AE89" s="267">
        <f t="shared" si="85"/>
        <v>0.101492</v>
      </c>
      <c r="AF89" s="267">
        <f t="shared" si="85"/>
        <v>0.101492</v>
      </c>
      <c r="AG89" s="267">
        <f t="shared" si="85"/>
        <v>0.101492</v>
      </c>
      <c r="AH89" s="267">
        <f t="shared" si="85"/>
        <v>0.101492</v>
      </c>
      <c r="AI89" s="267">
        <f t="shared" si="85"/>
        <v>0.10149200000000001</v>
      </c>
      <c r="AJ89" s="267">
        <f t="shared" si="85"/>
        <v>0.10149199999999999</v>
      </c>
      <c r="AK89" s="267">
        <f t="shared" si="85"/>
        <v>0.10149199999999996</v>
      </c>
      <c r="AL89" s="267">
        <f t="shared" si="85"/>
        <v>0.10149200000000004</v>
      </c>
      <c r="AM89" s="267">
        <f t="shared" si="85"/>
        <v>0.101492</v>
      </c>
      <c r="AN89" s="267">
        <f t="shared" si="85"/>
        <v>0.10149199999999997</v>
      </c>
      <c r="AO89" s="267">
        <f t="shared" si="85"/>
        <v>0.10149199999999997</v>
      </c>
      <c r="AP89" s="267">
        <f t="shared" si="85"/>
        <v>0.10149200000000001</v>
      </c>
      <c r="AQ89" s="267">
        <f t="shared" si="85"/>
        <v>0.10149199999999999</v>
      </c>
      <c r="AR89" s="267">
        <f t="shared" ref="AR89:BI89" si="86">AR86/AR92</f>
        <v>0.10149199999999997</v>
      </c>
      <c r="AS89" s="267">
        <f t="shared" si="86"/>
        <v>0.101492</v>
      </c>
      <c r="AT89" s="267">
        <f t="shared" si="86"/>
        <v>0.101492</v>
      </c>
      <c r="AU89" s="267">
        <f t="shared" si="86"/>
        <v>0.10149200000000007</v>
      </c>
      <c r="AV89" s="267">
        <f t="shared" si="86"/>
        <v>0.101492</v>
      </c>
      <c r="AW89" s="267">
        <f t="shared" si="86"/>
        <v>0.10149200000000003</v>
      </c>
      <c r="AX89" s="267">
        <f t="shared" si="86"/>
        <v>0.10149200000000004</v>
      </c>
      <c r="AY89" s="267">
        <f t="shared" si="86"/>
        <v>0.10149200000000001</v>
      </c>
      <c r="AZ89" s="267">
        <f t="shared" si="86"/>
        <v>0.10149199999999999</v>
      </c>
      <c r="BA89" s="267">
        <f t="shared" si="86"/>
        <v>0.10149200000000004</v>
      </c>
      <c r="BB89" s="267">
        <f t="shared" si="86"/>
        <v>0.10149199999999997</v>
      </c>
      <c r="BC89" s="267">
        <f t="shared" si="86"/>
        <v>0.10149200000000003</v>
      </c>
      <c r="BD89" s="267">
        <f t="shared" si="86"/>
        <v>0.101492</v>
      </c>
      <c r="BE89" s="267">
        <f t="shared" si="86"/>
        <v>0.101492</v>
      </c>
      <c r="BF89" s="267">
        <f t="shared" si="86"/>
        <v>0.10149200000000001</v>
      </c>
      <c r="BG89" s="267">
        <f t="shared" si="86"/>
        <v>0.10149200000000001</v>
      </c>
      <c r="BH89" s="267">
        <f t="shared" si="86"/>
        <v>0.101492</v>
      </c>
      <c r="BI89" s="267">
        <f t="shared" si="86"/>
        <v>0.10149200000000012</v>
      </c>
      <c r="BJ89" s="99"/>
      <c r="BK89" s="99"/>
      <c r="BL89" s="99"/>
      <c r="BM89" s="99"/>
    </row>
    <row r="90" spans="1:65" s="15" customFormat="1" x14ac:dyDescent="0.2">
      <c r="A90" s="99"/>
      <c r="B90" s="51" t="s">
        <v>61</v>
      </c>
      <c r="C90" s="99"/>
      <c r="D90" s="99"/>
      <c r="E90" s="99"/>
      <c r="F90" s="99"/>
      <c r="G90" s="266">
        <f>G88/G92/(1+G$7)</f>
        <v>7.4626341463414778E-2</v>
      </c>
      <c r="H90" s="267">
        <f t="shared" ref="H90:P90" si="87">H88/H92/(1+H$7)</f>
        <v>7.4626341463414514E-2</v>
      </c>
      <c r="I90" s="267">
        <f t="shared" si="87"/>
        <v>7.4626341463414639E-2</v>
      </c>
      <c r="J90" s="267">
        <f t="shared" si="87"/>
        <v>7.4626341463414778E-2</v>
      </c>
      <c r="K90" s="267">
        <f t="shared" si="87"/>
        <v>7.462634146341468E-2</v>
      </c>
      <c r="L90" s="267">
        <f t="shared" si="87"/>
        <v>7.4626341463414778E-2</v>
      </c>
      <c r="M90" s="267">
        <f t="shared" si="87"/>
        <v>7.4626341463414916E-2</v>
      </c>
      <c r="N90" s="267">
        <f t="shared" si="87"/>
        <v>7.4626341463414722E-2</v>
      </c>
      <c r="O90" s="267">
        <f t="shared" si="87"/>
        <v>7.4626341463414875E-2</v>
      </c>
      <c r="P90" s="267">
        <f t="shared" si="87"/>
        <v>7.4626341463414694E-2</v>
      </c>
      <c r="Q90" s="267">
        <f>Q88/Q92/(1+Q$7)</f>
        <v>7.4626341463414556E-2</v>
      </c>
      <c r="R90" s="267">
        <f>R88/R92/(1+R$7)</f>
        <v>7.4626341463414639E-2</v>
      </c>
      <c r="S90" s="267">
        <f t="shared" ref="S90:AQ90" si="88">S88/S92/(1+S$7)</f>
        <v>7.4626341463414611E-2</v>
      </c>
      <c r="T90" s="267">
        <f t="shared" si="88"/>
        <v>7.462634146341468E-2</v>
      </c>
      <c r="U90" s="267">
        <f t="shared" si="88"/>
        <v>7.462634146341493E-2</v>
      </c>
      <c r="V90" s="267">
        <f t="shared" si="88"/>
        <v>7.4626341463414791E-2</v>
      </c>
      <c r="W90" s="267">
        <f t="shared" si="88"/>
        <v>7.4626341463414889E-2</v>
      </c>
      <c r="X90" s="267">
        <f t="shared" si="88"/>
        <v>7.4626341463414694E-2</v>
      </c>
      <c r="Y90" s="267">
        <f t="shared" si="88"/>
        <v>7.4626341463414583E-2</v>
      </c>
      <c r="Z90" s="267">
        <f t="shared" si="88"/>
        <v>7.4626341463414736E-2</v>
      </c>
      <c r="AA90" s="267">
        <f t="shared" si="88"/>
        <v>7.4626341463414694E-2</v>
      </c>
      <c r="AB90" s="267">
        <f t="shared" si="88"/>
        <v>7.4626341463414833E-2</v>
      </c>
      <c r="AC90" s="267">
        <f t="shared" si="88"/>
        <v>7.4626341463414639E-2</v>
      </c>
      <c r="AD90" s="267">
        <f t="shared" si="88"/>
        <v>7.4626341463414694E-2</v>
      </c>
      <c r="AE90" s="267">
        <f t="shared" si="88"/>
        <v>7.4626341463414791E-2</v>
      </c>
      <c r="AF90" s="267">
        <f t="shared" si="88"/>
        <v>7.4626341463414653E-2</v>
      </c>
      <c r="AG90" s="267">
        <f t="shared" si="88"/>
        <v>7.4626341463414778E-2</v>
      </c>
      <c r="AH90" s="267">
        <f t="shared" si="88"/>
        <v>7.4626341463414694E-2</v>
      </c>
      <c r="AI90" s="267">
        <f t="shared" si="88"/>
        <v>7.4626341463414819E-2</v>
      </c>
      <c r="AJ90" s="267">
        <f t="shared" si="88"/>
        <v>7.4626341463414583E-2</v>
      </c>
      <c r="AK90" s="267">
        <f t="shared" si="88"/>
        <v>7.4626341463414819E-2</v>
      </c>
      <c r="AL90" s="267">
        <f t="shared" si="88"/>
        <v>7.4626341463414819E-2</v>
      </c>
      <c r="AM90" s="267">
        <f t="shared" si="88"/>
        <v>7.4626341463414625E-2</v>
      </c>
      <c r="AN90" s="267">
        <f t="shared" si="88"/>
        <v>7.4626341463414667E-2</v>
      </c>
      <c r="AO90" s="267">
        <f t="shared" si="88"/>
        <v>7.4626341463414708E-2</v>
      </c>
      <c r="AP90" s="267">
        <f t="shared" si="88"/>
        <v>7.4626341463414764E-2</v>
      </c>
      <c r="AQ90" s="267">
        <f t="shared" si="88"/>
        <v>7.4626341463414722E-2</v>
      </c>
      <c r="AR90" s="267">
        <f t="shared" ref="AR90:BI90" si="89">AR88/AR92/(1+AR$7)</f>
        <v>7.4626341463414667E-2</v>
      </c>
      <c r="AS90" s="267">
        <f t="shared" si="89"/>
        <v>7.462634146341468E-2</v>
      </c>
      <c r="AT90" s="267">
        <f t="shared" si="89"/>
        <v>7.4626341463414736E-2</v>
      </c>
      <c r="AU90" s="267">
        <f t="shared" si="89"/>
        <v>7.4626341463414778E-2</v>
      </c>
      <c r="AV90" s="267">
        <f t="shared" si="89"/>
        <v>7.4626341463414625E-2</v>
      </c>
      <c r="AW90" s="267">
        <f t="shared" si="89"/>
        <v>7.4626341463414653E-2</v>
      </c>
      <c r="AX90" s="267">
        <f t="shared" si="89"/>
        <v>7.462634146341475E-2</v>
      </c>
      <c r="AY90" s="267">
        <f t="shared" si="89"/>
        <v>7.4626341463414653E-2</v>
      </c>
      <c r="AZ90" s="267">
        <f t="shared" si="89"/>
        <v>7.4626341463414639E-2</v>
      </c>
      <c r="BA90" s="267">
        <f t="shared" si="89"/>
        <v>7.4626341463414708E-2</v>
      </c>
      <c r="BB90" s="267">
        <f t="shared" si="89"/>
        <v>7.4626341463414694E-2</v>
      </c>
      <c r="BC90" s="267">
        <f t="shared" si="89"/>
        <v>7.4626341463414764E-2</v>
      </c>
      <c r="BD90" s="267">
        <f t="shared" si="89"/>
        <v>7.4626341463414736E-2</v>
      </c>
      <c r="BE90" s="267">
        <f t="shared" si="89"/>
        <v>7.4626341463414847E-2</v>
      </c>
      <c r="BF90" s="267">
        <f t="shared" si="89"/>
        <v>7.4626341463414833E-2</v>
      </c>
      <c r="BG90" s="267">
        <f t="shared" si="89"/>
        <v>7.4626341463414764E-2</v>
      </c>
      <c r="BH90" s="267">
        <f t="shared" si="89"/>
        <v>7.4626341463414694E-2</v>
      </c>
      <c r="BI90" s="267">
        <f t="shared" si="89"/>
        <v>7.4626341463414847E-2</v>
      </c>
      <c r="BJ90" s="99"/>
      <c r="BK90" s="99"/>
      <c r="BL90" s="99"/>
      <c r="BM90" s="99"/>
    </row>
    <row r="91" spans="1:65" x14ac:dyDescent="0.2">
      <c r="A91" s="55"/>
      <c r="B91" s="55"/>
      <c r="C91" s="55"/>
      <c r="D91" s="55"/>
      <c r="E91" s="55"/>
      <c r="F91" s="55"/>
      <c r="G91" s="268"/>
      <c r="H91" s="269"/>
      <c r="I91" s="269"/>
      <c r="J91" s="269"/>
      <c r="K91" s="269"/>
      <c r="L91" s="269"/>
      <c r="M91" s="269"/>
      <c r="N91" s="269"/>
      <c r="O91" s="269"/>
      <c r="P91" s="269"/>
      <c r="Q91" s="269"/>
      <c r="R91" s="269"/>
      <c r="S91" s="269"/>
      <c r="T91" s="269"/>
      <c r="U91" s="269"/>
      <c r="V91" s="269"/>
      <c r="W91" s="269"/>
      <c r="X91" s="269"/>
      <c r="Y91" s="269"/>
      <c r="Z91" s="269"/>
      <c r="AA91" s="269"/>
      <c r="AB91" s="269"/>
      <c r="AC91" s="269"/>
      <c r="AD91" s="269"/>
      <c r="AE91" s="269"/>
      <c r="AF91" s="269"/>
      <c r="AG91" s="269"/>
      <c r="AH91" s="269"/>
      <c r="AI91" s="269"/>
      <c r="AJ91" s="269"/>
      <c r="AK91" s="269"/>
      <c r="AL91" s="269"/>
      <c r="AM91" s="269"/>
      <c r="AN91" s="269"/>
      <c r="AO91" s="269"/>
      <c r="AP91" s="269"/>
      <c r="AQ91" s="269"/>
      <c r="AR91" s="269"/>
      <c r="AS91" s="269"/>
      <c r="AT91" s="269"/>
      <c r="AU91" s="269"/>
      <c r="AV91" s="269"/>
      <c r="AW91" s="269"/>
      <c r="AX91" s="269"/>
      <c r="AY91" s="269"/>
      <c r="AZ91" s="269"/>
      <c r="BA91" s="269"/>
      <c r="BB91" s="269"/>
      <c r="BC91" s="269"/>
      <c r="BD91" s="269"/>
      <c r="BE91" s="269"/>
      <c r="BF91" s="269"/>
      <c r="BG91" s="269"/>
      <c r="BH91" s="269"/>
      <c r="BI91" s="269"/>
      <c r="BJ91" s="55"/>
      <c r="BK91" s="55"/>
      <c r="BL91" s="55"/>
      <c r="BM91" s="55"/>
    </row>
    <row r="92" spans="1:65" x14ac:dyDescent="0.2">
      <c r="A92" s="55"/>
      <c r="B92" s="55" t="s">
        <v>116</v>
      </c>
      <c r="C92" s="55"/>
      <c r="D92" s="55"/>
      <c r="E92" s="55"/>
      <c r="F92" s="55"/>
      <c r="G92" s="270">
        <f>G11</f>
        <v>814.28853165354792</v>
      </c>
      <c r="H92" s="271">
        <f t="shared" ref="H92:P92" si="90">H11</f>
        <v>826.14915721395118</v>
      </c>
      <c r="I92" s="271">
        <f t="shared" si="90"/>
        <v>851.70939733312707</v>
      </c>
      <c r="J92" s="271">
        <f t="shared" si="90"/>
        <v>906.53908537152768</v>
      </c>
      <c r="K92" s="271">
        <f t="shared" si="90"/>
        <v>928.16225939000651</v>
      </c>
      <c r="L92" s="271">
        <f t="shared" si="90"/>
        <v>943.71826181754807</v>
      </c>
      <c r="M92" s="271">
        <f t="shared" si="90"/>
        <v>936.2585128485764</v>
      </c>
      <c r="N92" s="271">
        <f t="shared" si="90"/>
        <v>928.92036301420421</v>
      </c>
      <c r="O92" s="271">
        <f t="shared" si="90"/>
        <v>921.36183557615959</v>
      </c>
      <c r="P92" s="271">
        <f t="shared" si="90"/>
        <v>913.58505733061759</v>
      </c>
      <c r="Q92" s="271">
        <f>Q11</f>
        <v>905.68539792754461</v>
      </c>
      <c r="R92" s="271">
        <f>R11</f>
        <v>897.62689344544197</v>
      </c>
      <c r="S92" s="271">
        <f t="shared" ref="S92:AQ92" si="91">S11</f>
        <v>888.87606153560012</v>
      </c>
      <c r="T92" s="271">
        <f t="shared" si="91"/>
        <v>879.51813382866703</v>
      </c>
      <c r="U92" s="271">
        <f t="shared" si="91"/>
        <v>869.55701955767586</v>
      </c>
      <c r="V92" s="271">
        <f t="shared" si="91"/>
        <v>860.18435622916536</v>
      </c>
      <c r="W92" s="271">
        <f t="shared" si="91"/>
        <v>849.86875376493197</v>
      </c>
      <c r="X92" s="271">
        <f t="shared" si="91"/>
        <v>838.71979530397391</v>
      </c>
      <c r="Y92" s="271">
        <f t="shared" si="91"/>
        <v>827.20332519053613</v>
      </c>
      <c r="Z92" s="271">
        <f t="shared" si="91"/>
        <v>815.33919956714772</v>
      </c>
      <c r="AA92" s="271">
        <f t="shared" si="91"/>
        <v>802.61754042752875</v>
      </c>
      <c r="AB92" s="271">
        <f t="shared" si="91"/>
        <v>788.92225341413587</v>
      </c>
      <c r="AC92" s="271">
        <f t="shared" si="91"/>
        <v>774.08823218849636</v>
      </c>
      <c r="AD92" s="271">
        <f t="shared" si="91"/>
        <v>758.07444975633018</v>
      </c>
      <c r="AE92" s="271">
        <f t="shared" si="91"/>
        <v>740.80303989035519</v>
      </c>
      <c r="AF92" s="271">
        <f t="shared" si="91"/>
        <v>722.19426299998383</v>
      </c>
      <c r="AG92" s="271">
        <f t="shared" si="91"/>
        <v>702.19204536516236</v>
      </c>
      <c r="AH92" s="271">
        <f t="shared" si="91"/>
        <v>680.73834543422481</v>
      </c>
      <c r="AI92" s="271">
        <f t="shared" si="91"/>
        <v>657.77309047838708</v>
      </c>
      <c r="AJ92" s="271">
        <f t="shared" si="91"/>
        <v>633.2341113088612</v>
      </c>
      <c r="AK92" s="271">
        <f t="shared" si="91"/>
        <v>607.08263479743084</v>
      </c>
      <c r="AL92" s="271">
        <f t="shared" si="91"/>
        <v>581.19092023176529</v>
      </c>
      <c r="AM92" s="271">
        <f t="shared" si="91"/>
        <v>553.82846981931652</v>
      </c>
      <c r="AN92" s="271">
        <f t="shared" si="91"/>
        <v>524.73465256110069</v>
      </c>
      <c r="AO92" s="271">
        <f t="shared" si="91"/>
        <v>493.84000164633693</v>
      </c>
      <c r="AP92" s="271">
        <f t="shared" si="91"/>
        <v>467.18604365063049</v>
      </c>
      <c r="AQ92" s="271">
        <f t="shared" si="91"/>
        <v>439.17749962922437</v>
      </c>
      <c r="AR92" s="271">
        <f t="shared" ref="AR92:BI92" si="92">AR11</f>
        <v>415.51668231040185</v>
      </c>
      <c r="AS92" s="271">
        <f t="shared" si="92"/>
        <v>404.55103879503514</v>
      </c>
      <c r="AT92" s="271">
        <f t="shared" si="92"/>
        <v>400.07676913974478</v>
      </c>
      <c r="AU92" s="271">
        <f t="shared" si="92"/>
        <v>395.31682529110122</v>
      </c>
      <c r="AV92" s="271">
        <f t="shared" si="92"/>
        <v>390.17027700745149</v>
      </c>
      <c r="AW92" s="271">
        <f t="shared" si="92"/>
        <v>384.57440030303582</v>
      </c>
      <c r="AX92" s="271">
        <f t="shared" si="92"/>
        <v>379.28624203247932</v>
      </c>
      <c r="AY92" s="271">
        <f t="shared" si="92"/>
        <v>374.1397306525397</v>
      </c>
      <c r="AZ92" s="271">
        <f t="shared" si="92"/>
        <v>368.49883980233278</v>
      </c>
      <c r="BA92" s="271">
        <f t="shared" si="92"/>
        <v>362.41523183168317</v>
      </c>
      <c r="BB92" s="271">
        <f t="shared" si="92"/>
        <v>358.63543434994176</v>
      </c>
      <c r="BC92" s="271">
        <f t="shared" si="92"/>
        <v>357.31439858802116</v>
      </c>
      <c r="BD92" s="271">
        <f t="shared" si="92"/>
        <v>358.04805820860327</v>
      </c>
      <c r="BE92" s="271">
        <f t="shared" si="92"/>
        <v>359.43499460370117</v>
      </c>
      <c r="BF92" s="271">
        <f t="shared" si="92"/>
        <v>364.95551093909944</v>
      </c>
      <c r="BG92" s="271">
        <f t="shared" si="92"/>
        <v>370.6544619283431</v>
      </c>
      <c r="BH92" s="271">
        <f t="shared" si="92"/>
        <v>376.77430368073419</v>
      </c>
      <c r="BI92" s="271">
        <f t="shared" si="92"/>
        <v>383.36583301496967</v>
      </c>
      <c r="BJ92" s="55"/>
      <c r="BK92" s="55"/>
      <c r="BL92" s="55"/>
      <c r="BM92" s="55"/>
    </row>
    <row r="93" spans="1:65" x14ac:dyDescent="0.2">
      <c r="A93" s="55"/>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c r="BA93" s="55"/>
      <c r="BB93" s="55"/>
      <c r="BC93" s="55"/>
      <c r="BD93" s="55"/>
      <c r="BE93" s="55"/>
      <c r="BF93" s="55"/>
      <c r="BG93" s="55"/>
      <c r="BH93" s="55"/>
      <c r="BI93" s="55"/>
      <c r="BJ93" s="55"/>
      <c r="BK93" s="55"/>
      <c r="BL93" s="55"/>
      <c r="BM93" s="55"/>
    </row>
    <row r="94" spans="1:65" s="10" customFormat="1" x14ac:dyDescent="0.2">
      <c r="A94" s="212"/>
      <c r="B94" s="212" t="s">
        <v>159</v>
      </c>
      <c r="C94" s="215"/>
      <c r="D94" s="215"/>
      <c r="E94" s="215"/>
      <c r="F94" s="215"/>
      <c r="G94" s="215"/>
      <c r="H94" s="215"/>
      <c r="I94" s="215"/>
      <c r="J94" s="215"/>
      <c r="K94" s="215"/>
      <c r="L94" s="215"/>
      <c r="M94" s="215"/>
      <c r="N94" s="215"/>
      <c r="O94" s="215"/>
      <c r="P94" s="215"/>
      <c r="Q94" s="215"/>
      <c r="R94" s="215"/>
      <c r="S94" s="215"/>
      <c r="T94" s="215"/>
      <c r="U94" s="215"/>
      <c r="V94" s="215"/>
      <c r="W94" s="215"/>
      <c r="X94" s="215"/>
      <c r="Y94" s="215"/>
      <c r="Z94" s="215"/>
      <c r="AA94" s="215"/>
      <c r="AB94" s="215"/>
      <c r="AC94" s="215"/>
      <c r="AD94" s="215"/>
      <c r="AE94" s="215"/>
      <c r="AF94" s="215"/>
      <c r="AG94" s="215"/>
      <c r="AH94" s="215"/>
      <c r="AI94" s="215"/>
      <c r="AJ94" s="215"/>
      <c r="AK94" s="215"/>
      <c r="AL94" s="215"/>
      <c r="AM94" s="215"/>
      <c r="AN94" s="215"/>
      <c r="AO94" s="215"/>
      <c r="AP94" s="215"/>
      <c r="AQ94" s="215"/>
      <c r="AR94" s="215"/>
      <c r="AS94" s="215"/>
      <c r="AT94" s="215"/>
      <c r="AU94" s="215"/>
      <c r="AV94" s="215"/>
      <c r="AW94" s="215"/>
      <c r="AX94" s="215"/>
      <c r="AY94" s="215"/>
      <c r="AZ94" s="215"/>
      <c r="BA94" s="215"/>
      <c r="BB94" s="215"/>
      <c r="BC94" s="215"/>
      <c r="BD94" s="215"/>
      <c r="BE94" s="215"/>
      <c r="BF94" s="215"/>
      <c r="BG94" s="215"/>
      <c r="BH94" s="215"/>
      <c r="BI94" s="215"/>
      <c r="BJ94" s="68"/>
      <c r="BK94" s="68"/>
      <c r="BL94" s="68"/>
      <c r="BM94" s="68"/>
    </row>
    <row r="95" spans="1:65" x14ac:dyDescent="0.2">
      <c r="A95" s="55"/>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c r="BA95" s="55"/>
      <c r="BB95" s="55"/>
      <c r="BC95" s="55"/>
      <c r="BD95" s="55"/>
      <c r="BE95" s="55"/>
      <c r="BF95" s="55"/>
      <c r="BG95" s="55"/>
      <c r="BH95" s="55"/>
      <c r="BI95" s="55"/>
      <c r="BJ95" s="55"/>
      <c r="BK95" s="55"/>
      <c r="BL95" s="55"/>
      <c r="BM95" s="55"/>
    </row>
    <row r="96" spans="1:65" x14ac:dyDescent="0.2">
      <c r="A96" s="55"/>
      <c r="B96" s="55" t="s">
        <v>42</v>
      </c>
      <c r="C96" s="55"/>
      <c r="D96" s="55"/>
      <c r="E96" s="55"/>
      <c r="F96" s="274">
        <f>F27</f>
        <v>0</v>
      </c>
      <c r="G96" s="275">
        <f t="shared" ref="G96:P96" si="93">G27</f>
        <v>254.62109744042985</v>
      </c>
      <c r="H96" s="275">
        <f t="shared" si="93"/>
        <v>265.77565580186786</v>
      </c>
      <c r="I96" s="275">
        <f t="shared" si="93"/>
        <v>275.39054455220764</v>
      </c>
      <c r="J96" s="275">
        <f t="shared" si="93"/>
        <v>290.52912693720162</v>
      </c>
      <c r="K96" s="275">
        <f t="shared" si="93"/>
        <v>283.27422183088277</v>
      </c>
      <c r="L96" s="275">
        <f t="shared" si="93"/>
        <v>243.59387738034127</v>
      </c>
      <c r="M96" s="275">
        <f t="shared" si="93"/>
        <v>241.54363875267111</v>
      </c>
      <c r="N96" s="275">
        <f t="shared" si="93"/>
        <v>240.75832244418677</v>
      </c>
      <c r="O96" s="275">
        <f t="shared" si="93"/>
        <v>240.13731567472357</v>
      </c>
      <c r="P96" s="275">
        <f t="shared" si="93"/>
        <v>239.09106013660306</v>
      </c>
      <c r="Q96" s="275"/>
      <c r="R96" s="275"/>
      <c r="S96" s="275"/>
      <c r="T96" s="275"/>
      <c r="U96" s="275"/>
      <c r="V96" s="276"/>
      <c r="W96" s="277"/>
      <c r="X96" s="277"/>
      <c r="Y96" s="277"/>
      <c r="Z96" s="277"/>
      <c r="AA96" s="277"/>
      <c r="AB96" s="277"/>
      <c r="AC96" s="277"/>
      <c r="AD96" s="277"/>
      <c r="AE96" s="277"/>
      <c r="AF96" s="277"/>
      <c r="AG96" s="277"/>
      <c r="AH96" s="277"/>
      <c r="AI96" s="277"/>
      <c r="AJ96" s="277"/>
      <c r="AK96" s="277"/>
      <c r="AL96" s="277"/>
      <c r="AM96" s="277"/>
      <c r="AN96" s="277"/>
      <c r="AO96" s="277"/>
      <c r="AP96" s="277"/>
      <c r="AQ96" s="277"/>
      <c r="AR96" s="277"/>
      <c r="AS96" s="277"/>
      <c r="AT96" s="277"/>
      <c r="AU96" s="277"/>
      <c r="AV96" s="277"/>
      <c r="AW96" s="277"/>
      <c r="AX96" s="277"/>
      <c r="AY96" s="277"/>
      <c r="AZ96" s="277"/>
      <c r="BA96" s="277"/>
      <c r="BB96" s="277"/>
      <c r="BC96" s="277"/>
      <c r="BD96" s="277"/>
      <c r="BE96" s="277"/>
      <c r="BF96" s="277"/>
      <c r="BG96" s="277"/>
      <c r="BH96" s="277"/>
      <c r="BI96" s="277"/>
      <c r="BJ96" s="55"/>
      <c r="BK96" s="55"/>
      <c r="BL96" s="55"/>
      <c r="BM96" s="55"/>
    </row>
    <row r="97" spans="1:65" x14ac:dyDescent="0.2">
      <c r="A97" s="55"/>
      <c r="B97" s="55" t="s">
        <v>176</v>
      </c>
      <c r="C97" s="55"/>
      <c r="D97" s="55"/>
      <c r="E97" s="55"/>
      <c r="F97" s="278">
        <f>-F22</f>
        <v>0</v>
      </c>
      <c r="G97" s="255">
        <f t="shared" ref="G97:P97" si="94">-G22</f>
        <v>-47.29723133159699</v>
      </c>
      <c r="H97" s="255">
        <f t="shared" si="94"/>
        <v>-51.077369756318973</v>
      </c>
      <c r="I97" s="255">
        <f t="shared" si="94"/>
        <v>-49.443230607262429</v>
      </c>
      <c r="J97" s="255">
        <f t="shared" si="94"/>
        <v>-53.178280606417289</v>
      </c>
      <c r="K97" s="255">
        <f t="shared" si="94"/>
        <v>-44.009749689497447</v>
      </c>
      <c r="L97" s="255">
        <f t="shared" si="94"/>
        <v>0</v>
      </c>
      <c r="M97" s="255">
        <f t="shared" si="94"/>
        <v>0</v>
      </c>
      <c r="N97" s="255">
        <f t="shared" si="94"/>
        <v>0</v>
      </c>
      <c r="O97" s="255">
        <f t="shared" si="94"/>
        <v>0</v>
      </c>
      <c r="P97" s="255">
        <f t="shared" si="94"/>
        <v>0</v>
      </c>
      <c r="Q97" s="255"/>
      <c r="R97" s="255"/>
      <c r="S97" s="255"/>
      <c r="T97" s="255"/>
      <c r="U97" s="255"/>
      <c r="V97" s="279"/>
      <c r="W97" s="68"/>
      <c r="X97" s="68"/>
      <c r="Y97" s="68"/>
      <c r="Z97" s="68"/>
      <c r="AA97" s="68"/>
      <c r="AB97" s="68"/>
      <c r="AC97" s="68"/>
      <c r="AD97" s="68"/>
      <c r="AE97" s="68"/>
      <c r="AF97" s="68"/>
      <c r="AG97" s="68"/>
      <c r="AH97" s="68"/>
      <c r="AI97" s="68"/>
      <c r="AJ97" s="68"/>
      <c r="AK97" s="68"/>
      <c r="AL97" s="68"/>
      <c r="AM97" s="68"/>
      <c r="AN97" s="68"/>
      <c r="AO97" s="68"/>
      <c r="AP97" s="68"/>
      <c r="AQ97" s="68"/>
      <c r="AR97" s="68"/>
      <c r="AS97" s="68"/>
      <c r="AT97" s="68"/>
      <c r="AU97" s="68"/>
      <c r="AV97" s="68"/>
      <c r="AW97" s="68"/>
      <c r="AX97" s="68"/>
      <c r="AY97" s="68"/>
      <c r="AZ97" s="68"/>
      <c r="BA97" s="68"/>
      <c r="BB97" s="68"/>
      <c r="BC97" s="68"/>
      <c r="BD97" s="68"/>
      <c r="BE97" s="68"/>
      <c r="BF97" s="68"/>
      <c r="BG97" s="68"/>
      <c r="BH97" s="68"/>
      <c r="BI97" s="68"/>
      <c r="BJ97" s="55"/>
      <c r="BK97" s="55"/>
      <c r="BL97" s="55"/>
      <c r="BM97" s="55"/>
    </row>
    <row r="98" spans="1:65" x14ac:dyDescent="0.2">
      <c r="A98" s="55"/>
      <c r="B98" s="55" t="s">
        <v>177</v>
      </c>
      <c r="C98" s="55"/>
      <c r="D98" s="55"/>
      <c r="E98" s="55"/>
      <c r="F98" s="278"/>
      <c r="G98" s="255">
        <f>-G35</f>
        <v>-97.470337238929687</v>
      </c>
      <c r="H98" s="255">
        <f t="shared" ref="H98:P98" si="95">-H35</f>
        <v>-98.890054118509966</v>
      </c>
      <c r="I98" s="255">
        <f t="shared" si="95"/>
        <v>-101.9496148607753</v>
      </c>
      <c r="J98" s="255">
        <f t="shared" si="95"/>
        <v>-108.51272851897187</v>
      </c>
      <c r="K98" s="255">
        <f t="shared" si="95"/>
        <v>-111.1010224489838</v>
      </c>
      <c r="L98" s="255">
        <f t="shared" si="95"/>
        <v>-112.96307593956051</v>
      </c>
      <c r="M98" s="255">
        <f t="shared" si="95"/>
        <v>-112.0701439879746</v>
      </c>
      <c r="N98" s="255">
        <f t="shared" si="95"/>
        <v>-111.19176745280024</v>
      </c>
      <c r="O98" s="255">
        <f t="shared" si="95"/>
        <v>-110.2870117184663</v>
      </c>
      <c r="P98" s="255">
        <f t="shared" si="95"/>
        <v>-109.35613136247493</v>
      </c>
      <c r="Q98" s="255"/>
      <c r="R98" s="255"/>
      <c r="S98" s="255"/>
      <c r="T98" s="255"/>
      <c r="U98" s="255"/>
      <c r="V98" s="279"/>
      <c r="W98" s="68"/>
      <c r="X98" s="68"/>
      <c r="Y98" s="68"/>
      <c r="Z98" s="68"/>
      <c r="AA98" s="68"/>
      <c r="AB98" s="68"/>
      <c r="AC98" s="68"/>
      <c r="AD98" s="68"/>
      <c r="AE98" s="68"/>
      <c r="AF98" s="68"/>
      <c r="AG98" s="68"/>
      <c r="AH98" s="68"/>
      <c r="AI98" s="68"/>
      <c r="AJ98" s="68"/>
      <c r="AK98" s="68"/>
      <c r="AL98" s="68"/>
      <c r="AM98" s="68"/>
      <c r="AN98" s="68"/>
      <c r="AO98" s="68"/>
      <c r="AP98" s="68"/>
      <c r="AQ98" s="68"/>
      <c r="AR98" s="68"/>
      <c r="AS98" s="68"/>
      <c r="AT98" s="68"/>
      <c r="AU98" s="68"/>
      <c r="AV98" s="68"/>
      <c r="AW98" s="68"/>
      <c r="AX98" s="68"/>
      <c r="AY98" s="68"/>
      <c r="AZ98" s="68"/>
      <c r="BA98" s="68"/>
      <c r="BB98" s="68"/>
      <c r="BC98" s="68"/>
      <c r="BD98" s="68"/>
      <c r="BE98" s="68"/>
      <c r="BF98" s="68"/>
      <c r="BG98" s="68"/>
      <c r="BH98" s="68"/>
      <c r="BI98" s="68"/>
      <c r="BJ98" s="55"/>
      <c r="BK98" s="55"/>
      <c r="BL98" s="55"/>
      <c r="BM98" s="55"/>
    </row>
    <row r="99" spans="1:65" x14ac:dyDescent="0.2">
      <c r="A99" s="55"/>
      <c r="B99" s="55" t="s">
        <v>178</v>
      </c>
      <c r="C99" s="55"/>
      <c r="D99" s="55"/>
      <c r="E99" s="55"/>
      <c r="F99" s="278">
        <f>-F42</f>
        <v>0</v>
      </c>
      <c r="G99" s="255">
        <f t="shared" ref="G99:P99" si="96">-G42</f>
        <v>-20.070668507472757</v>
      </c>
      <c r="H99" s="255">
        <f t="shared" si="96"/>
        <v>-21.136178362816164</v>
      </c>
      <c r="I99" s="255">
        <f t="shared" si="96"/>
        <v>-22.242762600482887</v>
      </c>
      <c r="J99" s="255">
        <f t="shared" si="96"/>
        <v>-24.259827755437861</v>
      </c>
      <c r="K99" s="255">
        <f t="shared" si="96"/>
        <v>-20.419538916401578</v>
      </c>
      <c r="L99" s="255">
        <f t="shared" si="96"/>
        <v>-21.6021002532868</v>
      </c>
      <c r="M99" s="255">
        <f t="shared" si="96"/>
        <v>-21.47382825698481</v>
      </c>
      <c r="N99" s="255">
        <f t="shared" si="96"/>
        <v>-21.856334550983462</v>
      </c>
      <c r="O99" s="255">
        <f t="shared" si="96"/>
        <v>-22.530003901476533</v>
      </c>
      <c r="P99" s="255">
        <f t="shared" si="96"/>
        <v>-23.018940837129186</v>
      </c>
      <c r="Q99" s="255"/>
      <c r="R99" s="255"/>
      <c r="S99" s="255"/>
      <c r="T99" s="255"/>
      <c r="U99" s="255"/>
      <c r="V99" s="279"/>
      <c r="W99" s="68"/>
      <c r="X99" s="68"/>
      <c r="Y99" s="68"/>
      <c r="Z99" s="68"/>
      <c r="AA99" s="68"/>
      <c r="AB99" s="68"/>
      <c r="AC99" s="68"/>
      <c r="AD99" s="68"/>
      <c r="AE99" s="68"/>
      <c r="AF99" s="68"/>
      <c r="AG99" s="68"/>
      <c r="AH99" s="68"/>
      <c r="AI99" s="68"/>
      <c r="AJ99" s="68"/>
      <c r="AK99" s="68"/>
      <c r="AL99" s="68"/>
      <c r="AM99" s="68"/>
      <c r="AN99" s="68"/>
      <c r="AO99" s="68"/>
      <c r="AP99" s="68"/>
      <c r="AQ99" s="68"/>
      <c r="AR99" s="68"/>
      <c r="AS99" s="68"/>
      <c r="AT99" s="68"/>
      <c r="AU99" s="68"/>
      <c r="AV99" s="68"/>
      <c r="AW99" s="68"/>
      <c r="AX99" s="68"/>
      <c r="AY99" s="68"/>
      <c r="AZ99" s="68"/>
      <c r="BA99" s="68"/>
      <c r="BB99" s="68"/>
      <c r="BC99" s="68"/>
      <c r="BD99" s="68"/>
      <c r="BE99" s="68"/>
      <c r="BF99" s="68"/>
      <c r="BG99" s="68"/>
      <c r="BH99" s="68"/>
      <c r="BI99" s="68"/>
      <c r="BJ99" s="55"/>
      <c r="BK99" s="55"/>
      <c r="BL99" s="55"/>
      <c r="BM99" s="55"/>
    </row>
    <row r="100" spans="1:65" x14ac:dyDescent="0.2">
      <c r="A100" s="55"/>
      <c r="B100" s="55" t="s">
        <v>179</v>
      </c>
      <c r="C100" s="55"/>
      <c r="D100" s="55"/>
      <c r="E100" s="55"/>
      <c r="F100" s="278">
        <f>+F43</f>
        <v>0</v>
      </c>
      <c r="G100" s="255">
        <f t="shared" ref="G100:P100" si="97">+G43</f>
        <v>5.0176671268681892</v>
      </c>
      <c r="H100" s="255">
        <f t="shared" si="97"/>
        <v>5.284044590704041</v>
      </c>
      <c r="I100" s="255">
        <f t="shared" si="97"/>
        <v>5.5606906501207218</v>
      </c>
      <c r="J100" s="255">
        <f t="shared" si="97"/>
        <v>6.0649569388594653</v>
      </c>
      <c r="K100" s="255">
        <f t="shared" si="97"/>
        <v>5.1048847291003945</v>
      </c>
      <c r="L100" s="255">
        <f t="shared" si="97"/>
        <v>5.4005250633216999</v>
      </c>
      <c r="M100" s="255">
        <f t="shared" si="97"/>
        <v>5.3684570642462024</v>
      </c>
      <c r="N100" s="255">
        <f t="shared" si="97"/>
        <v>5.4640836377458655</v>
      </c>
      <c r="O100" s="255">
        <f t="shared" si="97"/>
        <v>5.6325009753691333</v>
      </c>
      <c r="P100" s="255">
        <f t="shared" si="97"/>
        <v>5.7547352092822965</v>
      </c>
      <c r="Q100" s="255"/>
      <c r="R100" s="255"/>
      <c r="S100" s="255"/>
      <c r="T100" s="255"/>
      <c r="U100" s="255"/>
      <c r="V100" s="279"/>
      <c r="W100" s="68"/>
      <c r="X100" s="68"/>
      <c r="Y100" s="68"/>
      <c r="Z100" s="68"/>
      <c r="AA100" s="68"/>
      <c r="AB100" s="68"/>
      <c r="AC100" s="68"/>
      <c r="AD100" s="68"/>
      <c r="AE100" s="68"/>
      <c r="AF100" s="68"/>
      <c r="AG100" s="68"/>
      <c r="AH100" s="68"/>
      <c r="AI100" s="68"/>
      <c r="AJ100" s="68"/>
      <c r="AK100" s="68"/>
      <c r="AL100" s="68"/>
      <c r="AM100" s="68"/>
      <c r="AN100" s="68"/>
      <c r="AO100" s="68"/>
      <c r="AP100" s="68"/>
      <c r="AQ100" s="68"/>
      <c r="AR100" s="68"/>
      <c r="AS100" s="68"/>
      <c r="AT100" s="68"/>
      <c r="AU100" s="68"/>
      <c r="AV100" s="68"/>
      <c r="AW100" s="68"/>
      <c r="AX100" s="68"/>
      <c r="AY100" s="68"/>
      <c r="AZ100" s="68"/>
      <c r="BA100" s="68"/>
      <c r="BB100" s="68"/>
      <c r="BC100" s="68"/>
      <c r="BD100" s="68"/>
      <c r="BE100" s="68"/>
      <c r="BF100" s="68"/>
      <c r="BG100" s="68"/>
      <c r="BH100" s="68"/>
      <c r="BI100" s="68"/>
      <c r="BJ100" s="55"/>
      <c r="BK100" s="55"/>
      <c r="BL100" s="55"/>
      <c r="BM100" s="55"/>
    </row>
    <row r="101" spans="1:65" x14ac:dyDescent="0.2">
      <c r="A101" s="55"/>
      <c r="B101" s="55" t="s">
        <v>180</v>
      </c>
      <c r="C101" s="55"/>
      <c r="D101" s="55"/>
      <c r="E101" s="55"/>
      <c r="F101" s="278">
        <f t="shared" ref="F101:P101" si="98">-F55</f>
        <v>-2035.7213291338696</v>
      </c>
      <c r="G101" s="255">
        <f t="shared" si="98"/>
        <v>-41.808319735725483</v>
      </c>
      <c r="H101" s="255">
        <f t="shared" si="98"/>
        <v>-80.009168188907836</v>
      </c>
      <c r="I101" s="255">
        <f t="shared" si="98"/>
        <v>-157.94815707567523</v>
      </c>
      <c r="J101" s="255">
        <f t="shared" si="98"/>
        <v>-72.694717188904335</v>
      </c>
      <c r="K101" s="255">
        <f t="shared" si="98"/>
        <v>-57.537757543943762</v>
      </c>
      <c r="L101" s="255">
        <f t="shared" si="98"/>
        <v>0</v>
      </c>
      <c r="M101" s="255">
        <f t="shared" si="98"/>
        <v>0</v>
      </c>
      <c r="N101" s="255">
        <f t="shared" si="98"/>
        <v>0</v>
      </c>
      <c r="O101" s="255">
        <f t="shared" si="98"/>
        <v>0</v>
      </c>
      <c r="P101" s="255">
        <f t="shared" si="98"/>
        <v>0</v>
      </c>
      <c r="Q101" s="255"/>
      <c r="R101" s="255"/>
      <c r="S101" s="255"/>
      <c r="T101" s="255"/>
      <c r="U101" s="255"/>
      <c r="V101" s="68"/>
      <c r="W101" s="68"/>
      <c r="X101" s="68"/>
      <c r="Y101" s="68"/>
      <c r="Z101" s="68"/>
      <c r="AA101" s="68"/>
      <c r="AB101" s="68"/>
      <c r="AC101" s="68"/>
      <c r="AD101" s="68"/>
      <c r="AE101" s="68"/>
      <c r="AF101" s="68"/>
      <c r="AG101" s="68"/>
      <c r="AH101" s="68"/>
      <c r="AI101" s="68"/>
      <c r="AJ101" s="68"/>
      <c r="AK101" s="68"/>
      <c r="AL101" s="68"/>
      <c r="AM101" s="68"/>
      <c r="AN101" s="68"/>
      <c r="AO101" s="68"/>
      <c r="AP101" s="68"/>
      <c r="AQ101" s="68"/>
      <c r="AR101" s="68"/>
      <c r="AS101" s="68"/>
      <c r="AT101" s="68"/>
      <c r="AU101" s="68"/>
      <c r="AV101" s="68"/>
      <c r="AW101" s="68"/>
      <c r="AX101" s="68"/>
      <c r="AY101" s="68"/>
      <c r="AZ101" s="68"/>
      <c r="BA101" s="68"/>
      <c r="BB101" s="68"/>
      <c r="BC101" s="68"/>
      <c r="BD101" s="68"/>
      <c r="BE101" s="68"/>
      <c r="BF101" s="68"/>
      <c r="BG101" s="68"/>
      <c r="BH101" s="68"/>
      <c r="BI101" s="68"/>
      <c r="BJ101" s="55"/>
      <c r="BK101" s="55"/>
      <c r="BL101" s="55"/>
      <c r="BM101" s="55"/>
    </row>
    <row r="102" spans="1:65" x14ac:dyDescent="0.2">
      <c r="A102" s="55"/>
      <c r="B102" s="55" t="s">
        <v>181</v>
      </c>
      <c r="C102" s="55"/>
      <c r="D102" s="55"/>
      <c r="E102" s="55"/>
      <c r="F102" s="278">
        <f>-F57</f>
        <v>1221.4327974803218</v>
      </c>
      <c r="G102" s="255">
        <f t="shared" ref="G102:P102" si="99">-G57</f>
        <v>17.790938340604953</v>
      </c>
      <c r="H102" s="255">
        <f t="shared" si="99"/>
        <v>38.340360178763603</v>
      </c>
      <c r="I102" s="255">
        <f t="shared" si="99"/>
        <v>82.244532057600964</v>
      </c>
      <c r="J102" s="255">
        <f t="shared" si="99"/>
        <v>32.434761027718423</v>
      </c>
      <c r="K102" s="255">
        <f t="shared" si="99"/>
        <v>23.334003641312165</v>
      </c>
      <c r="L102" s="255">
        <f t="shared" si="99"/>
        <v>-11.189623453457443</v>
      </c>
      <c r="M102" s="255">
        <f t="shared" si="99"/>
        <v>-11.007224751558397</v>
      </c>
      <c r="N102" s="255">
        <f t="shared" si="99"/>
        <v>-11.337791157066931</v>
      </c>
      <c r="O102" s="255">
        <f t="shared" si="99"/>
        <v>-11.66516736831295</v>
      </c>
      <c r="P102" s="255">
        <f t="shared" si="99"/>
        <v>-11.849489104609347</v>
      </c>
      <c r="Q102" s="255"/>
      <c r="R102" s="255"/>
      <c r="S102" s="255"/>
      <c r="T102" s="255"/>
      <c r="U102" s="255"/>
      <c r="V102" s="279"/>
      <c r="W102" s="68"/>
      <c r="X102" s="68"/>
      <c r="Y102" s="68"/>
      <c r="Z102" s="68"/>
      <c r="AA102" s="68"/>
      <c r="AB102" s="68"/>
      <c r="AC102" s="68"/>
      <c r="AD102" s="68"/>
      <c r="AE102" s="68"/>
      <c r="AF102" s="68"/>
      <c r="AG102" s="68"/>
      <c r="AH102" s="68"/>
      <c r="AI102" s="68"/>
      <c r="AJ102" s="68"/>
      <c r="AK102" s="68"/>
      <c r="AL102" s="68"/>
      <c r="AM102" s="68"/>
      <c r="AN102" s="68"/>
      <c r="AO102" s="68"/>
      <c r="AP102" s="68"/>
      <c r="AQ102" s="68"/>
      <c r="AR102" s="68"/>
      <c r="AS102" s="68"/>
      <c r="AT102" s="68"/>
      <c r="AU102" s="68"/>
      <c r="AV102" s="68"/>
      <c r="AW102" s="68"/>
      <c r="AX102" s="68"/>
      <c r="AY102" s="68"/>
      <c r="AZ102" s="68"/>
      <c r="BA102" s="68"/>
      <c r="BB102" s="68"/>
      <c r="BC102" s="68"/>
      <c r="BD102" s="68"/>
      <c r="BE102" s="68"/>
      <c r="BF102" s="68"/>
      <c r="BG102" s="68"/>
      <c r="BH102" s="68"/>
      <c r="BI102" s="68"/>
      <c r="BJ102" s="55"/>
      <c r="BK102" s="55"/>
      <c r="BL102" s="55"/>
      <c r="BM102" s="55"/>
    </row>
    <row r="103" spans="1:65" x14ac:dyDescent="0.2">
      <c r="A103" s="55"/>
      <c r="B103" s="55" t="s">
        <v>117</v>
      </c>
      <c r="C103" s="55"/>
      <c r="D103" s="55"/>
      <c r="E103" s="55"/>
      <c r="F103" s="280"/>
      <c r="G103" s="145"/>
      <c r="H103" s="145"/>
      <c r="I103" s="145"/>
      <c r="J103" s="145"/>
      <c r="K103" s="145">
        <f>IF(L97=0, L11, 0)</f>
        <v>943.71826181754807</v>
      </c>
      <c r="L103" s="145">
        <f>IF(M97=0, IF(L97=0, 0, M11), 0)</f>
        <v>0</v>
      </c>
      <c r="M103" s="145">
        <f>IF(N97=0, IF(M97=0, 0, N11), 0)</f>
        <v>0</v>
      </c>
      <c r="N103" s="145">
        <f>IF(O97=0, IF(N97=0, 0, O11), 0)</f>
        <v>0</v>
      </c>
      <c r="O103" s="145">
        <f>IF(P97=0, IF(O97=0, 0, P11), 0)</f>
        <v>0</v>
      </c>
      <c r="P103" s="145">
        <f>IF(Q97=0, IF(P97=0, 0, Q11), 0)</f>
        <v>0</v>
      </c>
      <c r="Q103" s="145"/>
      <c r="R103" s="145"/>
      <c r="S103" s="145"/>
      <c r="T103" s="145"/>
      <c r="U103" s="145"/>
      <c r="V103" s="68"/>
      <c r="W103" s="68"/>
      <c r="X103" s="68"/>
      <c r="Y103" s="68"/>
      <c r="Z103" s="68"/>
      <c r="AA103" s="68"/>
      <c r="AB103" s="68"/>
      <c r="AC103" s="68"/>
      <c r="AD103" s="68"/>
      <c r="AE103" s="68"/>
      <c r="AF103" s="68"/>
      <c r="AG103" s="68"/>
      <c r="AH103" s="68"/>
      <c r="AI103" s="68"/>
      <c r="AJ103" s="68"/>
      <c r="AK103" s="68"/>
      <c r="AL103" s="68"/>
      <c r="AM103" s="68"/>
      <c r="AN103" s="68"/>
      <c r="AO103" s="68"/>
      <c r="AP103" s="68"/>
      <c r="AQ103" s="68"/>
      <c r="AR103" s="68"/>
      <c r="AS103" s="68"/>
      <c r="AT103" s="68"/>
      <c r="AU103" s="68"/>
      <c r="AV103" s="68"/>
      <c r="AW103" s="68"/>
      <c r="AX103" s="68"/>
      <c r="AY103" s="68"/>
      <c r="AZ103" s="68"/>
      <c r="BA103" s="68"/>
      <c r="BB103" s="68"/>
      <c r="BC103" s="68"/>
      <c r="BD103" s="68"/>
      <c r="BE103" s="68"/>
      <c r="BF103" s="68"/>
      <c r="BG103" s="68"/>
      <c r="BH103" s="68"/>
      <c r="BI103" s="68"/>
      <c r="BJ103" s="55"/>
      <c r="BK103" s="55"/>
      <c r="BL103" s="55"/>
      <c r="BM103" s="55"/>
    </row>
    <row r="104" spans="1:65" x14ac:dyDescent="0.2">
      <c r="A104" s="55"/>
      <c r="B104" s="55" t="s">
        <v>118</v>
      </c>
      <c r="C104" s="55"/>
      <c r="D104" s="55"/>
      <c r="E104" s="55"/>
      <c r="F104" s="280">
        <f t="shared" ref="F104:K104" si="100">SUM(F96:F103)</f>
        <v>-814.28853165354781</v>
      </c>
      <c r="G104" s="145">
        <f t="shared" si="100"/>
        <v>70.783146094178079</v>
      </c>
      <c r="H104" s="145">
        <f t="shared" si="100"/>
        <v>58.28729014478256</v>
      </c>
      <c r="I104" s="145">
        <f t="shared" si="100"/>
        <v>31.612002115733489</v>
      </c>
      <c r="J104" s="145">
        <f t="shared" si="100"/>
        <v>70.383290834048168</v>
      </c>
      <c r="K104" s="145">
        <f t="shared" si="100"/>
        <v>1022.3633034200168</v>
      </c>
      <c r="L104" s="145">
        <f>IF(L97=0, 0, SUM(L96:L103))</f>
        <v>0</v>
      </c>
      <c r="M104" s="145">
        <f>IF(M97=0, 0, SUM(M96:M103))</f>
        <v>0</v>
      </c>
      <c r="N104" s="145">
        <f>IF(N97=0, 0, SUM(N96:N103))</f>
        <v>0</v>
      </c>
      <c r="O104" s="145">
        <f>IF(O97=0, 0, SUM(O96:O103))</f>
        <v>0</v>
      </c>
      <c r="P104" s="145">
        <f>IF(P97=0, 0, SUM(P96:P103))</f>
        <v>0</v>
      </c>
      <c r="Q104" s="145"/>
      <c r="R104" s="145"/>
      <c r="S104" s="145"/>
      <c r="T104" s="145"/>
      <c r="U104" s="145"/>
      <c r="V104" s="68"/>
      <c r="W104" s="68"/>
      <c r="X104" s="68"/>
      <c r="Y104" s="68"/>
      <c r="Z104" s="68"/>
      <c r="AA104" s="68"/>
      <c r="AB104" s="68"/>
      <c r="AC104" s="68"/>
      <c r="AD104" s="68"/>
      <c r="AE104" s="68"/>
      <c r="AF104" s="68"/>
      <c r="AG104" s="68"/>
      <c r="AH104" s="68"/>
      <c r="AI104" s="68"/>
      <c r="AJ104" s="68"/>
      <c r="AK104" s="68"/>
      <c r="AL104" s="68"/>
      <c r="AM104" s="68"/>
      <c r="AN104" s="68"/>
      <c r="AO104" s="68"/>
      <c r="AP104" s="68"/>
      <c r="AQ104" s="68"/>
      <c r="AR104" s="68"/>
      <c r="AS104" s="68"/>
      <c r="AT104" s="68"/>
      <c r="AU104" s="68"/>
      <c r="AV104" s="68"/>
      <c r="AW104" s="68"/>
      <c r="AX104" s="68"/>
      <c r="AY104" s="68"/>
      <c r="AZ104" s="68"/>
      <c r="BA104" s="68"/>
      <c r="BB104" s="68"/>
      <c r="BC104" s="68"/>
      <c r="BD104" s="68"/>
      <c r="BE104" s="68"/>
      <c r="BF104" s="68"/>
      <c r="BG104" s="68"/>
      <c r="BH104" s="68"/>
      <c r="BI104" s="68"/>
      <c r="BJ104" s="55"/>
      <c r="BK104" s="55"/>
      <c r="BL104" s="55"/>
      <c r="BM104" s="55"/>
    </row>
    <row r="105" spans="1:65" x14ac:dyDescent="0.2">
      <c r="A105" s="55"/>
      <c r="B105" s="55"/>
      <c r="C105" s="55"/>
      <c r="D105" s="55"/>
      <c r="E105" s="55"/>
      <c r="F105" s="145"/>
      <c r="G105" s="145"/>
      <c r="H105" s="145"/>
      <c r="I105" s="145"/>
      <c r="J105" s="145"/>
      <c r="K105" s="145"/>
      <c r="L105" s="145"/>
      <c r="M105" s="145"/>
      <c r="N105" s="145"/>
      <c r="O105" s="145"/>
      <c r="P105" s="145"/>
      <c r="Q105" s="145"/>
      <c r="R105" s="145"/>
      <c r="S105" s="145"/>
      <c r="T105" s="145"/>
      <c r="U105" s="145"/>
      <c r="V105" s="68"/>
      <c r="W105" s="68"/>
      <c r="X105" s="68"/>
      <c r="Y105" s="68"/>
      <c r="Z105" s="68"/>
      <c r="AA105" s="68"/>
      <c r="AB105" s="68"/>
      <c r="AC105" s="68"/>
      <c r="AD105" s="68"/>
      <c r="AE105" s="68"/>
      <c r="AF105" s="68"/>
      <c r="AG105" s="68"/>
      <c r="AH105" s="68"/>
      <c r="AI105" s="68"/>
      <c r="AJ105" s="68"/>
      <c r="AK105" s="68"/>
      <c r="AL105" s="68"/>
      <c r="AM105" s="68"/>
      <c r="AN105" s="68"/>
      <c r="AO105" s="68"/>
      <c r="AP105" s="68"/>
      <c r="AQ105" s="68"/>
      <c r="AR105" s="68"/>
      <c r="AS105" s="68"/>
      <c r="AT105" s="68"/>
      <c r="AU105" s="68"/>
      <c r="AV105" s="68"/>
      <c r="AW105" s="68"/>
      <c r="AX105" s="68"/>
      <c r="AY105" s="68"/>
      <c r="AZ105" s="68"/>
      <c r="BA105" s="68"/>
      <c r="BB105" s="68"/>
      <c r="BC105" s="68"/>
      <c r="BD105" s="68"/>
      <c r="BE105" s="68"/>
      <c r="BF105" s="68"/>
      <c r="BG105" s="68"/>
      <c r="BH105" s="68"/>
      <c r="BI105" s="68"/>
      <c r="BJ105" s="55"/>
      <c r="BK105" s="55"/>
      <c r="BL105" s="55"/>
      <c r="BM105" s="55"/>
    </row>
    <row r="106" spans="1:65" x14ac:dyDescent="0.2">
      <c r="A106" s="55"/>
      <c r="B106" s="190" t="s">
        <v>160</v>
      </c>
      <c r="C106" s="190"/>
      <c r="D106" s="190"/>
      <c r="E106" s="272">
        <f>IRR(F104:P104)</f>
        <v>0.10149199999962977</v>
      </c>
      <c r="F106" s="55"/>
      <c r="G106" s="55"/>
      <c r="H106" s="55"/>
      <c r="I106" s="55"/>
      <c r="J106" s="55"/>
      <c r="K106" s="55"/>
      <c r="L106" s="55"/>
      <c r="M106" s="55"/>
      <c r="N106" s="55"/>
      <c r="O106" s="55"/>
      <c r="P106" s="55"/>
      <c r="Q106" s="55"/>
      <c r="R106" s="55"/>
      <c r="S106" s="55"/>
      <c r="T106" s="55"/>
      <c r="U106" s="55"/>
      <c r="V106" s="55"/>
      <c r="W106" s="55"/>
      <c r="X106" s="55"/>
      <c r="Y106" s="55"/>
      <c r="Z106" s="55"/>
      <c r="AA106" s="55"/>
      <c r="AB106" s="55"/>
      <c r="AC106" s="55"/>
      <c r="AD106" s="55"/>
      <c r="AE106" s="55"/>
      <c r="AF106" s="55"/>
      <c r="AG106" s="55"/>
      <c r="AH106" s="55"/>
      <c r="AI106" s="55"/>
      <c r="AJ106" s="55"/>
      <c r="AK106" s="55"/>
      <c r="AL106" s="55"/>
      <c r="AM106" s="55"/>
      <c r="AN106" s="55"/>
      <c r="AO106" s="55"/>
      <c r="AP106" s="55"/>
      <c r="AQ106" s="55"/>
      <c r="AR106" s="55"/>
      <c r="AS106" s="55"/>
      <c r="AT106" s="55"/>
      <c r="AU106" s="55"/>
      <c r="AV106" s="55"/>
      <c r="AW106" s="55"/>
      <c r="AX106" s="55"/>
      <c r="AY106" s="55"/>
      <c r="AZ106" s="55"/>
      <c r="BA106" s="55"/>
      <c r="BB106" s="55"/>
      <c r="BC106" s="55"/>
      <c r="BD106" s="55"/>
      <c r="BE106" s="55"/>
      <c r="BF106" s="55"/>
      <c r="BG106" s="55"/>
      <c r="BH106" s="55"/>
      <c r="BI106" s="55"/>
      <c r="BJ106" s="55"/>
      <c r="BK106" s="55"/>
      <c r="BL106" s="55"/>
      <c r="BM106" s="55"/>
    </row>
    <row r="107" spans="1:65" x14ac:dyDescent="0.2">
      <c r="A107" s="55"/>
      <c r="B107" s="196" t="s">
        <v>161</v>
      </c>
      <c r="C107" s="196"/>
      <c r="D107" s="196"/>
      <c r="E107" s="273">
        <f>WACC!F25</f>
        <v>0.101492</v>
      </c>
      <c r="F107" s="55"/>
      <c r="G107" s="55"/>
      <c r="H107" s="55"/>
      <c r="I107" s="55"/>
      <c r="J107" s="55"/>
      <c r="K107" s="55"/>
      <c r="L107" s="55"/>
      <c r="M107" s="55"/>
      <c r="N107" s="55"/>
      <c r="O107" s="55"/>
      <c r="P107" s="55"/>
      <c r="Q107" s="55"/>
      <c r="R107" s="55"/>
      <c r="S107" s="55"/>
      <c r="T107" s="55"/>
      <c r="U107" s="55"/>
      <c r="V107" s="55"/>
      <c r="W107" s="55"/>
      <c r="X107" s="55"/>
      <c r="Y107" s="55"/>
      <c r="Z107" s="55"/>
      <c r="AA107" s="55"/>
      <c r="AB107" s="55"/>
      <c r="AC107" s="55"/>
      <c r="AD107" s="55"/>
      <c r="AE107" s="55"/>
      <c r="AF107" s="55"/>
      <c r="AG107" s="55"/>
      <c r="AH107" s="55"/>
      <c r="AI107" s="55"/>
      <c r="AJ107" s="55"/>
      <c r="AK107" s="55"/>
      <c r="AL107" s="55"/>
      <c r="AM107" s="55"/>
      <c r="AN107" s="55"/>
      <c r="AO107" s="55"/>
      <c r="AP107" s="55"/>
      <c r="AQ107" s="55"/>
      <c r="AR107" s="55"/>
      <c r="AS107" s="55"/>
      <c r="AT107" s="55"/>
      <c r="AU107" s="55"/>
      <c r="AV107" s="55"/>
      <c r="AW107" s="55"/>
      <c r="AX107" s="55"/>
      <c r="AY107" s="55"/>
      <c r="AZ107" s="55"/>
      <c r="BA107" s="55"/>
      <c r="BB107" s="55"/>
      <c r="BC107" s="55"/>
      <c r="BD107" s="55"/>
      <c r="BE107" s="55"/>
      <c r="BF107" s="55"/>
      <c r="BG107" s="55"/>
      <c r="BH107" s="55"/>
      <c r="BI107" s="55"/>
      <c r="BJ107" s="55"/>
      <c r="BK107" s="55"/>
      <c r="BL107" s="55"/>
      <c r="BM107" s="55"/>
    </row>
    <row r="108" spans="1:65" x14ac:dyDescent="0.2">
      <c r="A108" s="55"/>
      <c r="B108" s="55"/>
      <c r="C108" s="55"/>
      <c r="D108" s="55"/>
      <c r="E108" s="55"/>
      <c r="F108" s="55"/>
      <c r="G108" s="55"/>
      <c r="H108" s="55"/>
      <c r="I108" s="55"/>
      <c r="J108" s="55"/>
      <c r="K108" s="55"/>
      <c r="L108" s="55"/>
      <c r="M108" s="55"/>
      <c r="N108" s="55"/>
      <c r="O108" s="55"/>
      <c r="P108" s="55"/>
      <c r="Q108" s="55"/>
      <c r="R108" s="55"/>
      <c r="S108" s="55"/>
      <c r="T108" s="55"/>
      <c r="U108" s="55"/>
      <c r="V108" s="55"/>
      <c r="W108" s="55"/>
      <c r="X108" s="55"/>
      <c r="Y108" s="55"/>
      <c r="Z108" s="55"/>
      <c r="AA108" s="55"/>
      <c r="AB108" s="55"/>
      <c r="AC108" s="55"/>
      <c r="AD108" s="55"/>
      <c r="AE108" s="55"/>
      <c r="AF108" s="55"/>
      <c r="AG108" s="55"/>
      <c r="AH108" s="55"/>
      <c r="AI108" s="55"/>
      <c r="AJ108" s="55"/>
      <c r="AK108" s="55"/>
      <c r="AL108" s="55"/>
      <c r="AM108" s="55"/>
      <c r="AN108" s="55"/>
      <c r="AO108" s="55"/>
      <c r="AP108" s="55"/>
      <c r="AQ108" s="55"/>
      <c r="AR108" s="55"/>
      <c r="AS108" s="55"/>
      <c r="AT108" s="55"/>
      <c r="AU108" s="55"/>
      <c r="AV108" s="55"/>
      <c r="AW108" s="55"/>
      <c r="AX108" s="55"/>
      <c r="AY108" s="55"/>
      <c r="AZ108" s="55"/>
      <c r="BA108" s="55"/>
      <c r="BB108" s="55"/>
      <c r="BC108" s="55"/>
      <c r="BD108" s="55"/>
      <c r="BE108" s="55"/>
      <c r="BF108" s="55"/>
      <c r="BG108" s="55"/>
      <c r="BH108" s="55"/>
      <c r="BI108" s="55"/>
      <c r="BJ108" s="55"/>
      <c r="BK108" s="55"/>
      <c r="BL108" s="55"/>
      <c r="BM108" s="55"/>
    </row>
    <row r="109" spans="1:65" x14ac:dyDescent="0.2">
      <c r="A109" s="55"/>
      <c r="B109" s="55"/>
      <c r="C109" s="55"/>
      <c r="D109" s="55"/>
      <c r="E109" s="55"/>
      <c r="F109" s="55"/>
      <c r="G109" s="55"/>
      <c r="H109" s="55"/>
      <c r="I109" s="55"/>
      <c r="J109" s="55"/>
      <c r="K109" s="55"/>
      <c r="L109" s="55"/>
      <c r="M109" s="55"/>
      <c r="N109" s="55"/>
      <c r="O109" s="55"/>
      <c r="P109" s="55"/>
      <c r="Q109" s="55"/>
      <c r="R109" s="55"/>
      <c r="S109" s="55"/>
      <c r="T109" s="55"/>
      <c r="U109" s="55"/>
      <c r="V109" s="55"/>
      <c r="W109" s="55"/>
      <c r="X109" s="55"/>
      <c r="Y109" s="55"/>
      <c r="Z109" s="55"/>
      <c r="AA109" s="55"/>
      <c r="AB109" s="55"/>
      <c r="AC109" s="55"/>
      <c r="AD109" s="55"/>
      <c r="AE109" s="55"/>
      <c r="AF109" s="55"/>
      <c r="AG109" s="55"/>
      <c r="AH109" s="55"/>
      <c r="AI109" s="55"/>
      <c r="AJ109" s="55"/>
      <c r="AK109" s="55"/>
      <c r="AL109" s="55"/>
      <c r="AM109" s="55"/>
      <c r="AN109" s="55"/>
      <c r="AO109" s="55"/>
      <c r="AP109" s="55"/>
      <c r="AQ109" s="55"/>
      <c r="AR109" s="55"/>
      <c r="AS109" s="55"/>
      <c r="AT109" s="55"/>
      <c r="AU109" s="55"/>
      <c r="AV109" s="55"/>
      <c r="AW109" s="55"/>
      <c r="AX109" s="55"/>
      <c r="AY109" s="55"/>
      <c r="AZ109" s="55"/>
      <c r="BA109" s="55"/>
      <c r="BB109" s="55"/>
      <c r="BC109" s="55"/>
      <c r="BD109" s="55"/>
      <c r="BE109" s="55"/>
      <c r="BF109" s="55"/>
      <c r="BG109" s="55"/>
      <c r="BH109" s="55"/>
      <c r="BI109" s="55"/>
      <c r="BJ109" s="55"/>
      <c r="BK109" s="55"/>
      <c r="BL109" s="55"/>
      <c r="BM109" s="55"/>
    </row>
    <row r="110" spans="1:65" x14ac:dyDescent="0.2">
      <c r="A110" s="282"/>
      <c r="B110" s="281" t="s">
        <v>58</v>
      </c>
      <c r="C110" s="102"/>
      <c r="D110" s="102"/>
      <c r="E110" s="102"/>
      <c r="F110" s="103" t="s">
        <v>54</v>
      </c>
      <c r="G110" s="104">
        <f t="shared" ref="G110:P110" si="101">G17+G18</f>
        <v>180.11410889351157</v>
      </c>
      <c r="H110" s="104">
        <f t="shared" si="101"/>
        <v>182.7375843824683</v>
      </c>
      <c r="I110" s="104">
        <f t="shared" si="101"/>
        <v>188.39130501490905</v>
      </c>
      <c r="J110" s="104">
        <f t="shared" si="101"/>
        <v>200.51919337149894</v>
      </c>
      <c r="K110" s="104">
        <f t="shared" si="101"/>
        <v>205.30206647899433</v>
      </c>
      <c r="L110" s="104">
        <f t="shared" si="101"/>
        <v>208.74292976794709</v>
      </c>
      <c r="M110" s="104">
        <f t="shared" si="101"/>
        <v>207.09289297400232</v>
      </c>
      <c r="N110" s="104">
        <f t="shared" si="101"/>
        <v>205.46975293583785</v>
      </c>
      <c r="O110" s="104">
        <f t="shared" si="101"/>
        <v>203.79786713476187</v>
      </c>
      <c r="P110" s="104">
        <f t="shared" si="101"/>
        <v>202.07770600107398</v>
      </c>
      <c r="Q110" s="104"/>
      <c r="R110" s="104"/>
      <c r="S110" s="104"/>
      <c r="T110" s="104"/>
      <c r="U110" s="104"/>
      <c r="V110" s="104"/>
      <c r="W110" s="104"/>
      <c r="X110" s="104"/>
      <c r="Y110" s="104"/>
      <c r="Z110" s="104"/>
      <c r="AA110" s="104"/>
      <c r="AB110" s="104"/>
      <c r="AC110" s="104"/>
      <c r="AD110" s="104"/>
      <c r="AE110" s="104"/>
      <c r="AF110" s="104"/>
      <c r="AG110" s="104"/>
      <c r="AH110" s="104"/>
      <c r="AI110" s="104"/>
      <c r="AJ110" s="104"/>
      <c r="AK110" s="104"/>
      <c r="AL110" s="104"/>
      <c r="AM110" s="104"/>
      <c r="AN110" s="104"/>
      <c r="AO110" s="104"/>
      <c r="AP110" s="104"/>
      <c r="AQ110" s="104"/>
      <c r="AR110" s="104"/>
      <c r="AS110" s="104"/>
      <c r="AT110" s="104"/>
      <c r="AU110" s="104"/>
      <c r="AV110" s="104"/>
      <c r="AW110" s="104"/>
      <c r="AX110" s="104"/>
      <c r="AY110" s="104"/>
      <c r="AZ110" s="104"/>
      <c r="BA110" s="104"/>
      <c r="BB110" s="104"/>
      <c r="BC110" s="104"/>
      <c r="BD110" s="104"/>
      <c r="BE110" s="104"/>
      <c r="BF110" s="104"/>
      <c r="BG110" s="104"/>
      <c r="BH110" s="104"/>
      <c r="BI110" s="104"/>
      <c r="BJ110" s="55"/>
      <c r="BK110" s="55"/>
      <c r="BL110" s="55"/>
      <c r="BM110" s="55"/>
    </row>
    <row r="111" spans="1:65" x14ac:dyDescent="0.2">
      <c r="A111" s="68"/>
      <c r="B111" s="105"/>
      <c r="C111" s="105"/>
      <c r="D111" s="105"/>
      <c r="E111" s="105"/>
      <c r="F111" s="106" t="s">
        <v>264</v>
      </c>
      <c r="G111" s="107">
        <f>G22-G112</f>
        <v>40.346610481094942</v>
      </c>
      <c r="H111" s="107">
        <f t="shared" ref="H111:P111" si="102">H22-H112</f>
        <v>43.298436791299956</v>
      </c>
      <c r="I111" s="107">
        <f t="shared" si="102"/>
        <v>43.340702069637786</v>
      </c>
      <c r="J111" s="107">
        <f t="shared" si="102"/>
        <v>43.100164542707553</v>
      </c>
      <c r="K111" s="107">
        <f t="shared" si="102"/>
        <v>44.009749689497447</v>
      </c>
      <c r="L111" s="107">
        <f t="shared" si="102"/>
        <v>0</v>
      </c>
      <c r="M111" s="107">
        <f t="shared" si="102"/>
        <v>0</v>
      </c>
      <c r="N111" s="107">
        <f t="shared" si="102"/>
        <v>0</v>
      </c>
      <c r="O111" s="107">
        <f t="shared" si="102"/>
        <v>0</v>
      </c>
      <c r="P111" s="107">
        <f t="shared" si="102"/>
        <v>0</v>
      </c>
      <c r="Q111" s="107"/>
      <c r="R111" s="107"/>
      <c r="S111" s="107"/>
      <c r="T111" s="107"/>
      <c r="U111" s="107"/>
      <c r="V111" s="107"/>
      <c r="W111" s="107"/>
      <c r="X111" s="107"/>
      <c r="Y111" s="107"/>
      <c r="Z111" s="107"/>
      <c r="AA111" s="107"/>
      <c r="AB111" s="107"/>
      <c r="AC111" s="107"/>
      <c r="AD111" s="107"/>
      <c r="AE111" s="107"/>
      <c r="AF111" s="107"/>
      <c r="AG111" s="107"/>
      <c r="AH111" s="107"/>
      <c r="AI111" s="107"/>
      <c r="AJ111" s="107"/>
      <c r="AK111" s="107"/>
      <c r="AL111" s="107"/>
      <c r="AM111" s="107"/>
      <c r="AN111" s="107"/>
      <c r="AO111" s="107"/>
      <c r="AP111" s="107"/>
      <c r="AQ111" s="107"/>
      <c r="AR111" s="107"/>
      <c r="AS111" s="107"/>
      <c r="AT111" s="107"/>
      <c r="AU111" s="107"/>
      <c r="AV111" s="107"/>
      <c r="AW111" s="107"/>
      <c r="AX111" s="107"/>
      <c r="AY111" s="107"/>
      <c r="AZ111" s="107"/>
      <c r="BA111" s="107"/>
      <c r="BB111" s="107"/>
      <c r="BC111" s="107"/>
      <c r="BD111" s="107"/>
      <c r="BE111" s="107"/>
      <c r="BF111" s="107"/>
      <c r="BG111" s="107"/>
      <c r="BH111" s="107"/>
      <c r="BI111" s="107"/>
      <c r="BJ111" s="55"/>
      <c r="BK111" s="55"/>
      <c r="BL111" s="55"/>
      <c r="BM111" s="55"/>
    </row>
    <row r="112" spans="1:65" x14ac:dyDescent="0.2">
      <c r="A112" s="68"/>
      <c r="B112" s="105"/>
      <c r="C112" s="105"/>
      <c r="D112" s="105"/>
      <c r="E112" s="105"/>
      <c r="F112" s="106" t="s">
        <v>261</v>
      </c>
      <c r="G112" s="107">
        <f>G8*Input!G180</f>
        <v>6.9506208505020455</v>
      </c>
      <c r="H112" s="107">
        <f>H8*Input!H180</f>
        <v>7.7789329650190169</v>
      </c>
      <c r="I112" s="107">
        <f>I8*Input!I180</f>
        <v>6.1025285376246403</v>
      </c>
      <c r="J112" s="107">
        <f>J8*Input!J180</f>
        <v>10.078116063709734</v>
      </c>
      <c r="K112" s="107">
        <f>K8*Input!K180</f>
        <v>0</v>
      </c>
      <c r="L112" s="107">
        <f>L8*Input!L180</f>
        <v>0</v>
      </c>
      <c r="M112" s="107">
        <f>M8*Input!M180</f>
        <v>0</v>
      </c>
      <c r="N112" s="107">
        <f>N8*Input!N180</f>
        <v>0</v>
      </c>
      <c r="O112" s="107">
        <f>O8*Input!O180</f>
        <v>0</v>
      </c>
      <c r="P112" s="107">
        <f>P8*Input!P180</f>
        <v>0</v>
      </c>
      <c r="Q112" s="107"/>
      <c r="R112" s="107"/>
      <c r="S112" s="107"/>
      <c r="T112" s="107"/>
      <c r="U112" s="107"/>
      <c r="V112" s="107"/>
      <c r="W112" s="107"/>
      <c r="X112" s="107"/>
      <c r="Y112" s="107"/>
      <c r="Z112" s="107"/>
      <c r="AA112" s="107"/>
      <c r="AB112" s="107"/>
      <c r="AC112" s="107"/>
      <c r="AD112" s="107"/>
      <c r="AE112" s="107"/>
      <c r="AF112" s="107"/>
      <c r="AG112" s="107"/>
      <c r="AH112" s="107"/>
      <c r="AI112" s="107"/>
      <c r="AJ112" s="107"/>
      <c r="AK112" s="107"/>
      <c r="AL112" s="107"/>
      <c r="AM112" s="107"/>
      <c r="AN112" s="107"/>
      <c r="AO112" s="107"/>
      <c r="AP112" s="107"/>
      <c r="AQ112" s="107"/>
      <c r="AR112" s="107"/>
      <c r="AS112" s="107"/>
      <c r="AT112" s="107"/>
      <c r="AU112" s="107"/>
      <c r="AV112" s="107"/>
      <c r="AW112" s="107"/>
      <c r="AX112" s="107"/>
      <c r="AY112" s="107"/>
      <c r="AZ112" s="107"/>
      <c r="BA112" s="107"/>
      <c r="BB112" s="107"/>
      <c r="BC112" s="107"/>
      <c r="BD112" s="107"/>
      <c r="BE112" s="107"/>
      <c r="BF112" s="107"/>
      <c r="BG112" s="107"/>
      <c r="BH112" s="107"/>
      <c r="BI112" s="107"/>
      <c r="BJ112" s="55"/>
      <c r="BK112" s="55"/>
      <c r="BL112" s="55"/>
      <c r="BM112" s="55"/>
    </row>
    <row r="113" spans="1:65" x14ac:dyDescent="0.2">
      <c r="A113" s="68"/>
      <c r="B113" s="105"/>
      <c r="C113" s="105"/>
      <c r="D113" s="105"/>
      <c r="E113" s="105"/>
      <c r="F113" s="106" t="s">
        <v>139</v>
      </c>
      <c r="G113" s="107">
        <f>G20</f>
        <v>12.156755834716733</v>
      </c>
      <c r="H113" s="107">
        <f t="shared" ref="H113:P113" si="103">H20</f>
        <v>16.10856789096843</v>
      </c>
      <c r="I113" s="107">
        <f t="shared" si="103"/>
        <v>20.873936979673999</v>
      </c>
      <c r="J113" s="107">
        <f t="shared" si="103"/>
        <v>18.63678214270697</v>
      </c>
      <c r="K113" s="107">
        <f t="shared" si="103"/>
        <v>18.647751475089834</v>
      </c>
      <c r="L113" s="107">
        <f t="shared" si="103"/>
        <v>18.649372422429074</v>
      </c>
      <c r="M113" s="107">
        <f t="shared" si="103"/>
        <v>18.345374585930188</v>
      </c>
      <c r="N113" s="107">
        <f t="shared" si="103"/>
        <v>18.896318595111339</v>
      </c>
      <c r="O113" s="107">
        <f t="shared" si="103"/>
        <v>19.441945613854301</v>
      </c>
      <c r="P113" s="107">
        <f t="shared" si="103"/>
        <v>19.749148507682214</v>
      </c>
      <c r="Q113" s="107"/>
      <c r="R113" s="107"/>
      <c r="S113" s="107"/>
      <c r="T113" s="107"/>
      <c r="U113" s="107"/>
      <c r="V113" s="107"/>
      <c r="W113" s="107"/>
      <c r="X113" s="107"/>
      <c r="Y113" s="107"/>
      <c r="Z113" s="107"/>
      <c r="AA113" s="107"/>
      <c r="AB113" s="107"/>
      <c r="AC113" s="107"/>
      <c r="AD113" s="107"/>
      <c r="AE113" s="107"/>
      <c r="AF113" s="107"/>
      <c r="AG113" s="107"/>
      <c r="AH113" s="107"/>
      <c r="AI113" s="107"/>
      <c r="AJ113" s="107"/>
      <c r="AK113" s="107"/>
      <c r="AL113" s="107"/>
      <c r="AM113" s="107"/>
      <c r="AN113" s="107"/>
      <c r="AO113" s="107"/>
      <c r="AP113" s="107"/>
      <c r="AQ113" s="107"/>
      <c r="AR113" s="107"/>
      <c r="AS113" s="107"/>
      <c r="AT113" s="107"/>
      <c r="AU113" s="107"/>
      <c r="AV113" s="107"/>
      <c r="AW113" s="107"/>
      <c r="AX113" s="107"/>
      <c r="AY113" s="107"/>
      <c r="AZ113" s="107"/>
      <c r="BA113" s="107"/>
      <c r="BB113" s="107"/>
      <c r="BC113" s="107"/>
      <c r="BD113" s="107"/>
      <c r="BE113" s="107"/>
      <c r="BF113" s="107"/>
      <c r="BG113" s="107"/>
      <c r="BH113" s="107"/>
      <c r="BI113" s="107"/>
      <c r="BJ113" s="55"/>
      <c r="BK113" s="55"/>
      <c r="BL113" s="55"/>
      <c r="BM113" s="55"/>
    </row>
    <row r="114" spans="1:65" x14ac:dyDescent="0.2">
      <c r="A114" s="68"/>
      <c r="B114" s="105"/>
      <c r="C114" s="105"/>
      <c r="D114" s="105"/>
      <c r="E114" s="105"/>
      <c r="F114" s="106" t="s">
        <v>55</v>
      </c>
      <c r="G114" s="108">
        <f t="shared" ref="G114:P114" si="104">G24+G25</f>
        <v>15.053001380604567</v>
      </c>
      <c r="H114" s="108">
        <f t="shared" si="104"/>
        <v>15.852133772112111</v>
      </c>
      <c r="I114" s="108">
        <f t="shared" si="104"/>
        <v>16.682071950362165</v>
      </c>
      <c r="J114" s="108">
        <f t="shared" si="104"/>
        <v>18.194870816578387</v>
      </c>
      <c r="K114" s="108">
        <f t="shared" si="104"/>
        <v>15.31465418730118</v>
      </c>
      <c r="L114" s="108">
        <f t="shared" si="104"/>
        <v>16.201575189965101</v>
      </c>
      <c r="M114" s="108">
        <f t="shared" si="104"/>
        <v>16.105371192738609</v>
      </c>
      <c r="N114" s="108">
        <f t="shared" si="104"/>
        <v>16.392250913237593</v>
      </c>
      <c r="O114" s="108">
        <f t="shared" si="104"/>
        <v>16.897502926107403</v>
      </c>
      <c r="P114" s="108">
        <f t="shared" si="104"/>
        <v>17.264205627846891</v>
      </c>
      <c r="Q114" s="108"/>
      <c r="R114" s="108"/>
      <c r="S114" s="108"/>
      <c r="T114" s="108"/>
      <c r="U114" s="108"/>
      <c r="V114" s="108"/>
      <c r="W114" s="108"/>
      <c r="X114" s="108"/>
      <c r="Y114" s="108"/>
      <c r="Z114" s="108"/>
      <c r="AA114" s="108"/>
      <c r="AB114" s="108"/>
      <c r="AC114" s="108"/>
      <c r="AD114" s="108"/>
      <c r="AE114" s="108"/>
      <c r="AF114" s="108"/>
      <c r="AG114" s="108"/>
      <c r="AH114" s="108"/>
      <c r="AI114" s="108"/>
      <c r="AJ114" s="108"/>
      <c r="AK114" s="108"/>
      <c r="AL114" s="108"/>
      <c r="AM114" s="108"/>
      <c r="AN114" s="108"/>
      <c r="AO114" s="108"/>
      <c r="AP114" s="108"/>
      <c r="AQ114" s="108"/>
      <c r="AR114" s="108"/>
      <c r="AS114" s="108"/>
      <c r="AT114" s="108"/>
      <c r="AU114" s="108"/>
      <c r="AV114" s="108"/>
      <c r="AW114" s="108"/>
      <c r="AX114" s="108"/>
      <c r="AY114" s="108"/>
      <c r="AZ114" s="108"/>
      <c r="BA114" s="108"/>
      <c r="BB114" s="108"/>
      <c r="BC114" s="108"/>
      <c r="BD114" s="108"/>
      <c r="BE114" s="108"/>
      <c r="BF114" s="108"/>
      <c r="BG114" s="108"/>
      <c r="BH114" s="108"/>
      <c r="BI114" s="108"/>
      <c r="BJ114" s="55"/>
      <c r="BK114" s="55"/>
      <c r="BL114" s="55"/>
      <c r="BM114" s="55"/>
    </row>
    <row r="115" spans="1:65" x14ac:dyDescent="0.2">
      <c r="A115" s="68"/>
      <c r="B115" s="105"/>
      <c r="C115" s="105"/>
      <c r="D115" s="105"/>
      <c r="E115" s="105"/>
      <c r="F115" s="105"/>
      <c r="G115" s="105"/>
      <c r="H115" s="105"/>
      <c r="I115" s="105"/>
      <c r="J115" s="105"/>
      <c r="K115" s="105"/>
      <c r="L115" s="105"/>
      <c r="M115" s="105"/>
      <c r="N115" s="105"/>
      <c r="O115" s="105"/>
      <c r="P115" s="105"/>
      <c r="Q115" s="105"/>
      <c r="R115" s="105"/>
      <c r="S115" s="105"/>
      <c r="T115" s="105"/>
      <c r="U115" s="105"/>
      <c r="V115" s="105"/>
      <c r="W115" s="105"/>
      <c r="X115" s="105"/>
      <c r="Y115" s="105"/>
      <c r="Z115" s="105"/>
      <c r="AA115" s="105"/>
      <c r="AB115" s="105"/>
      <c r="AC115" s="105"/>
      <c r="AD115" s="105"/>
      <c r="AE115" s="105"/>
      <c r="AF115" s="105"/>
      <c r="AG115" s="105"/>
      <c r="AH115" s="105"/>
      <c r="AI115" s="105"/>
      <c r="AJ115" s="105"/>
      <c r="AK115" s="105"/>
      <c r="AL115" s="105"/>
      <c r="AM115" s="105"/>
      <c r="AN115" s="105"/>
      <c r="AO115" s="105"/>
      <c r="AP115" s="105"/>
      <c r="AQ115" s="105"/>
      <c r="AR115" s="105"/>
      <c r="AS115" s="105"/>
      <c r="AT115" s="105"/>
      <c r="AU115" s="105"/>
      <c r="AV115" s="105"/>
      <c r="AW115" s="105"/>
      <c r="AX115" s="105"/>
      <c r="AY115" s="105"/>
      <c r="AZ115" s="105"/>
      <c r="BA115" s="105"/>
      <c r="BB115" s="105"/>
      <c r="BC115" s="105"/>
      <c r="BD115" s="105"/>
      <c r="BE115" s="105"/>
      <c r="BF115" s="105"/>
      <c r="BG115" s="105"/>
      <c r="BH115" s="105"/>
      <c r="BI115" s="105"/>
      <c r="BJ115" s="55"/>
      <c r="BK115" s="55"/>
      <c r="BL115" s="55"/>
      <c r="BM115" s="55"/>
    </row>
    <row r="116" spans="1:65" x14ac:dyDescent="0.2">
      <c r="A116" s="68"/>
      <c r="B116" s="105"/>
      <c r="C116" s="105"/>
      <c r="D116" s="105"/>
      <c r="E116" s="105"/>
      <c r="F116" s="106" t="s">
        <v>136</v>
      </c>
      <c r="G116" s="107">
        <f t="shared" ref="G116:P116" si="105">G110+G111+G113</f>
        <v>232.61747520932326</v>
      </c>
      <c r="H116" s="107">
        <f t="shared" si="105"/>
        <v>242.14458906473669</v>
      </c>
      <c r="I116" s="107">
        <f t="shared" si="105"/>
        <v>252.60594406422084</v>
      </c>
      <c r="J116" s="107">
        <f t="shared" si="105"/>
        <v>262.25614005691347</v>
      </c>
      <c r="K116" s="107">
        <f t="shared" si="105"/>
        <v>267.95956764358164</v>
      </c>
      <c r="L116" s="107">
        <f t="shared" si="105"/>
        <v>227.39230219037617</v>
      </c>
      <c r="M116" s="107">
        <f t="shared" si="105"/>
        <v>225.43826755993251</v>
      </c>
      <c r="N116" s="107">
        <f t="shared" si="105"/>
        <v>224.36607153094917</v>
      </c>
      <c r="O116" s="107">
        <f t="shared" si="105"/>
        <v>223.23981274861617</v>
      </c>
      <c r="P116" s="107">
        <f t="shared" si="105"/>
        <v>221.82685450875618</v>
      </c>
      <c r="Q116" s="107"/>
      <c r="R116" s="107"/>
      <c r="S116" s="107"/>
      <c r="T116" s="107"/>
      <c r="U116" s="107"/>
      <c r="V116" s="107"/>
      <c r="W116" s="107"/>
      <c r="X116" s="107"/>
      <c r="Y116" s="107"/>
      <c r="Z116" s="107"/>
      <c r="AA116" s="107"/>
      <c r="AB116" s="107"/>
      <c r="AC116" s="107"/>
      <c r="AD116" s="107"/>
      <c r="AE116" s="107"/>
      <c r="AF116" s="107"/>
      <c r="AG116" s="107"/>
      <c r="AH116" s="107"/>
      <c r="AI116" s="107"/>
      <c r="AJ116" s="107"/>
      <c r="AK116" s="107"/>
      <c r="AL116" s="107"/>
      <c r="AM116" s="107"/>
      <c r="AN116" s="107"/>
      <c r="AO116" s="107"/>
      <c r="AP116" s="107"/>
      <c r="AQ116" s="107"/>
      <c r="AR116" s="107"/>
      <c r="AS116" s="107"/>
      <c r="AT116" s="107"/>
      <c r="AU116" s="107"/>
      <c r="AV116" s="107"/>
      <c r="AW116" s="107"/>
      <c r="AX116" s="107"/>
      <c r="AY116" s="107"/>
      <c r="AZ116" s="107"/>
      <c r="BA116" s="107"/>
      <c r="BB116" s="107"/>
      <c r="BC116" s="107"/>
      <c r="BD116" s="107"/>
      <c r="BE116" s="107"/>
      <c r="BF116" s="107"/>
      <c r="BG116" s="107"/>
      <c r="BH116" s="107"/>
      <c r="BI116" s="107"/>
      <c r="BJ116" s="55"/>
      <c r="BK116" s="55"/>
      <c r="BL116" s="55"/>
      <c r="BM116" s="55"/>
    </row>
    <row r="117" spans="1:65" x14ac:dyDescent="0.2">
      <c r="A117" s="55"/>
      <c r="B117" s="55"/>
      <c r="C117" s="55"/>
      <c r="D117" s="55"/>
      <c r="E117" s="55"/>
      <c r="F117" s="55"/>
      <c r="G117" s="55"/>
      <c r="H117" s="55"/>
      <c r="I117" s="55"/>
      <c r="J117" s="55"/>
      <c r="K117" s="55"/>
      <c r="L117" s="55"/>
      <c r="M117" s="55"/>
      <c r="N117" s="55"/>
      <c r="O117" s="55"/>
      <c r="P117" s="55"/>
      <c r="Q117" s="55"/>
      <c r="R117" s="55"/>
      <c r="S117" s="55"/>
      <c r="T117" s="55"/>
      <c r="U117" s="55"/>
      <c r="V117" s="55"/>
      <c r="W117" s="55"/>
      <c r="X117" s="55"/>
      <c r="Y117" s="55"/>
      <c r="Z117" s="55"/>
      <c r="AA117" s="55"/>
      <c r="AB117" s="55"/>
      <c r="AC117" s="55"/>
      <c r="AD117" s="55"/>
      <c r="AE117" s="55"/>
      <c r="AF117" s="55"/>
      <c r="AG117" s="55"/>
      <c r="AH117" s="55"/>
      <c r="AI117" s="55"/>
      <c r="AJ117" s="55"/>
      <c r="AK117" s="55"/>
      <c r="AL117" s="55"/>
      <c r="AM117" s="55"/>
      <c r="AN117" s="55"/>
      <c r="AO117" s="55"/>
      <c r="AP117" s="55"/>
      <c r="AQ117" s="55"/>
      <c r="AR117" s="55"/>
      <c r="AS117" s="55"/>
      <c r="AT117" s="55"/>
      <c r="AU117" s="55"/>
      <c r="AV117" s="55"/>
      <c r="AW117" s="55"/>
      <c r="AX117" s="55"/>
      <c r="AY117" s="55"/>
      <c r="AZ117" s="55"/>
      <c r="BA117" s="55"/>
      <c r="BB117" s="55"/>
      <c r="BC117" s="55"/>
      <c r="BD117" s="55"/>
      <c r="BE117" s="55"/>
      <c r="BF117" s="55"/>
      <c r="BG117" s="55"/>
      <c r="BH117" s="55"/>
      <c r="BI117" s="55"/>
      <c r="BJ117" s="55"/>
      <c r="BK117" s="55"/>
      <c r="BL117" s="55"/>
      <c r="BM117" s="55"/>
    </row>
    <row r="118" spans="1:65" x14ac:dyDescent="0.2">
      <c r="A118" s="55"/>
      <c r="B118" s="55"/>
      <c r="C118" s="55"/>
      <c r="D118" s="55"/>
      <c r="E118" s="55"/>
      <c r="F118" s="55"/>
      <c r="G118" s="55"/>
      <c r="H118" s="55"/>
      <c r="I118" s="55"/>
      <c r="J118" s="55"/>
      <c r="K118" s="55"/>
      <c r="L118" s="55"/>
      <c r="M118" s="55"/>
      <c r="N118" s="55"/>
      <c r="O118" s="55"/>
      <c r="P118" s="55"/>
      <c r="Q118" s="55"/>
      <c r="R118" s="55"/>
      <c r="S118" s="55"/>
      <c r="T118" s="55"/>
      <c r="U118" s="55"/>
      <c r="V118" s="55"/>
      <c r="W118" s="55"/>
      <c r="X118" s="55"/>
      <c r="Y118" s="55"/>
      <c r="Z118" s="55"/>
      <c r="AA118" s="55"/>
      <c r="AB118" s="55"/>
      <c r="AC118" s="55"/>
      <c r="AD118" s="55"/>
      <c r="AE118" s="55"/>
      <c r="AF118" s="55"/>
      <c r="AG118" s="55"/>
      <c r="AH118" s="55"/>
      <c r="AI118" s="55"/>
      <c r="AJ118" s="55"/>
      <c r="AK118" s="55"/>
      <c r="AL118" s="55"/>
      <c r="AM118" s="55"/>
      <c r="AN118" s="55"/>
      <c r="AO118" s="55"/>
      <c r="AP118" s="55"/>
      <c r="AQ118" s="55"/>
      <c r="AR118" s="55"/>
      <c r="AS118" s="55"/>
      <c r="AT118" s="55"/>
      <c r="AU118" s="55"/>
      <c r="AV118" s="55"/>
      <c r="AW118" s="55"/>
      <c r="AX118" s="55"/>
      <c r="AY118" s="55"/>
      <c r="AZ118" s="55"/>
      <c r="BA118" s="55"/>
      <c r="BB118" s="55"/>
      <c r="BC118" s="55"/>
      <c r="BD118" s="55"/>
      <c r="BE118" s="55"/>
      <c r="BF118" s="55"/>
      <c r="BG118" s="55"/>
      <c r="BH118" s="55"/>
      <c r="BI118" s="55"/>
      <c r="BJ118" s="55"/>
      <c r="BK118" s="55"/>
      <c r="BL118" s="55"/>
      <c r="BM118" s="55"/>
    </row>
    <row r="119" spans="1:65" x14ac:dyDescent="0.2">
      <c r="A119" s="55"/>
      <c r="B119" s="55"/>
      <c r="C119" s="55"/>
      <c r="D119" s="55"/>
      <c r="E119" s="55"/>
      <c r="F119" s="55"/>
      <c r="G119" s="55"/>
      <c r="H119" s="55"/>
      <c r="I119" s="55"/>
      <c r="J119" s="55"/>
      <c r="K119" s="55"/>
      <c r="L119" s="55"/>
      <c r="M119" s="55"/>
      <c r="N119" s="55"/>
      <c r="O119" s="55"/>
      <c r="P119" s="55"/>
      <c r="Q119" s="55"/>
      <c r="R119" s="55"/>
      <c r="S119" s="55"/>
      <c r="T119" s="55"/>
      <c r="U119" s="55"/>
      <c r="V119" s="55"/>
      <c r="W119" s="55"/>
      <c r="X119" s="55"/>
      <c r="Y119" s="55"/>
      <c r="Z119" s="55"/>
      <c r="AA119" s="55"/>
      <c r="AB119" s="55"/>
      <c r="AC119" s="55"/>
      <c r="AD119" s="55"/>
      <c r="AE119" s="55"/>
      <c r="AF119" s="55"/>
      <c r="AG119" s="55"/>
      <c r="AH119" s="55"/>
      <c r="AI119" s="55"/>
      <c r="AJ119" s="55"/>
      <c r="AK119" s="55"/>
      <c r="AL119" s="55"/>
      <c r="AM119" s="55"/>
      <c r="AN119" s="55"/>
      <c r="AO119" s="55"/>
      <c r="AP119" s="55"/>
      <c r="AQ119" s="55"/>
      <c r="AR119" s="55"/>
      <c r="AS119" s="55"/>
      <c r="AT119" s="55"/>
      <c r="AU119" s="55"/>
      <c r="AV119" s="55"/>
      <c r="AW119" s="55"/>
      <c r="AX119" s="55"/>
      <c r="AY119" s="55"/>
      <c r="AZ119" s="55"/>
      <c r="BA119" s="55"/>
      <c r="BB119" s="55"/>
      <c r="BC119" s="55"/>
      <c r="BD119" s="55"/>
      <c r="BE119" s="55"/>
      <c r="BF119" s="55"/>
      <c r="BG119" s="55"/>
      <c r="BH119" s="55"/>
      <c r="BI119" s="55"/>
      <c r="BJ119" s="55"/>
      <c r="BK119" s="55"/>
      <c r="BL119" s="55"/>
      <c r="BM119" s="55"/>
    </row>
    <row r="120" spans="1:65" x14ac:dyDescent="0.2">
      <c r="A120" s="55"/>
      <c r="B120" s="55"/>
      <c r="C120" s="55"/>
      <c r="D120" s="55"/>
      <c r="E120" s="55"/>
      <c r="F120" s="55"/>
      <c r="G120" s="55"/>
      <c r="H120" s="55"/>
      <c r="I120" s="55"/>
      <c r="J120" s="55"/>
      <c r="K120" s="55"/>
      <c r="L120" s="55"/>
      <c r="M120" s="55"/>
      <c r="N120" s="55"/>
      <c r="O120" s="55"/>
      <c r="P120" s="55"/>
      <c r="Q120" s="55"/>
      <c r="R120" s="55"/>
      <c r="S120" s="55"/>
      <c r="T120" s="55"/>
      <c r="U120" s="55"/>
      <c r="V120" s="55"/>
      <c r="W120" s="55"/>
      <c r="X120" s="55"/>
      <c r="Y120" s="55"/>
      <c r="Z120" s="55"/>
      <c r="AA120" s="55"/>
      <c r="AB120" s="55"/>
      <c r="AC120" s="55"/>
      <c r="AD120" s="55"/>
      <c r="AE120" s="55"/>
      <c r="AF120" s="55"/>
      <c r="AG120" s="55"/>
      <c r="AH120" s="55"/>
      <c r="AI120" s="55"/>
      <c r="AJ120" s="55"/>
      <c r="AK120" s="55"/>
      <c r="AL120" s="55"/>
      <c r="AM120" s="55"/>
      <c r="AN120" s="55"/>
      <c r="AO120" s="55"/>
      <c r="AP120" s="55"/>
      <c r="AQ120" s="55"/>
      <c r="AR120" s="55"/>
      <c r="AS120" s="55"/>
      <c r="AT120" s="55"/>
      <c r="AU120" s="55"/>
      <c r="AV120" s="55"/>
      <c r="AW120" s="55"/>
      <c r="AX120" s="55"/>
      <c r="AY120" s="55"/>
      <c r="AZ120" s="55"/>
      <c r="BA120" s="55"/>
      <c r="BB120" s="55"/>
      <c r="BC120" s="55"/>
      <c r="BD120" s="55"/>
      <c r="BE120" s="55"/>
      <c r="BF120" s="55"/>
      <c r="BG120" s="55"/>
      <c r="BH120" s="55"/>
      <c r="BI120" s="55"/>
      <c r="BJ120" s="55"/>
      <c r="BK120" s="55"/>
      <c r="BL120" s="55"/>
      <c r="BM120" s="55"/>
    </row>
    <row r="121" spans="1:65" x14ac:dyDescent="0.2">
      <c r="A121" s="55"/>
      <c r="B121" s="55"/>
      <c r="C121" s="55"/>
      <c r="D121" s="55"/>
      <c r="E121" s="55"/>
      <c r="F121" s="55"/>
      <c r="G121" s="55"/>
      <c r="H121" s="55"/>
      <c r="I121" s="55"/>
      <c r="J121" s="55"/>
      <c r="K121" s="55"/>
      <c r="L121" s="55"/>
      <c r="M121" s="55"/>
      <c r="N121" s="55"/>
      <c r="O121" s="55"/>
      <c r="P121" s="55"/>
      <c r="Q121" s="55"/>
      <c r="R121" s="55"/>
      <c r="S121" s="55"/>
      <c r="T121" s="55"/>
      <c r="U121" s="55"/>
      <c r="V121" s="55"/>
      <c r="W121" s="55"/>
      <c r="X121" s="55"/>
      <c r="Y121" s="55"/>
      <c r="Z121" s="55"/>
      <c r="AA121" s="55"/>
      <c r="AB121" s="55"/>
      <c r="AC121" s="55"/>
      <c r="AD121" s="55"/>
      <c r="AE121" s="55"/>
      <c r="AF121" s="55"/>
      <c r="AG121" s="55"/>
      <c r="AH121" s="55"/>
      <c r="AI121" s="55"/>
      <c r="AJ121" s="55"/>
      <c r="AK121" s="55"/>
      <c r="AL121" s="55"/>
      <c r="AM121" s="55"/>
      <c r="AN121" s="55"/>
      <c r="AO121" s="55"/>
      <c r="AP121" s="55"/>
      <c r="AQ121" s="55"/>
      <c r="AR121" s="55"/>
      <c r="AS121" s="55"/>
      <c r="AT121" s="55"/>
      <c r="AU121" s="55"/>
      <c r="AV121" s="55"/>
      <c r="AW121" s="55"/>
      <c r="AX121" s="55"/>
      <c r="AY121" s="55"/>
      <c r="AZ121" s="55"/>
      <c r="BA121" s="55"/>
      <c r="BB121" s="55"/>
      <c r="BC121" s="55"/>
      <c r="BD121" s="55"/>
      <c r="BE121" s="55"/>
      <c r="BF121" s="55"/>
      <c r="BG121" s="55"/>
      <c r="BH121" s="55"/>
      <c r="BI121" s="55"/>
      <c r="BJ121" s="55"/>
      <c r="BK121" s="55"/>
      <c r="BL121" s="55"/>
      <c r="BM121" s="55"/>
    </row>
    <row r="122" spans="1:65" x14ac:dyDescent="0.2">
      <c r="A122" s="55"/>
      <c r="B122" s="55"/>
      <c r="C122" s="55"/>
      <c r="D122" s="55"/>
      <c r="E122" s="55"/>
      <c r="F122" s="55"/>
      <c r="G122" s="55"/>
      <c r="H122" s="55"/>
      <c r="I122" s="55"/>
      <c r="J122" s="55"/>
      <c r="K122" s="55"/>
      <c r="L122" s="55"/>
      <c r="M122" s="55"/>
      <c r="N122" s="55"/>
      <c r="O122" s="55"/>
      <c r="P122" s="55"/>
      <c r="Q122" s="55"/>
      <c r="R122" s="55"/>
      <c r="S122" s="55"/>
      <c r="T122" s="55"/>
      <c r="U122" s="55"/>
      <c r="V122" s="55"/>
      <c r="W122" s="55"/>
      <c r="X122" s="55"/>
      <c r="Y122" s="55"/>
      <c r="Z122" s="55"/>
      <c r="AA122" s="55"/>
      <c r="AB122" s="55"/>
      <c r="AC122" s="55"/>
      <c r="AD122" s="55"/>
      <c r="AE122" s="55"/>
      <c r="AF122" s="55"/>
      <c r="AG122" s="55"/>
      <c r="AH122" s="55"/>
      <c r="AI122" s="55"/>
      <c r="AJ122" s="55"/>
      <c r="AK122" s="55"/>
      <c r="AL122" s="55"/>
      <c r="AM122" s="55"/>
      <c r="AN122" s="55"/>
      <c r="AO122" s="55"/>
      <c r="AP122" s="55"/>
      <c r="AQ122" s="55"/>
      <c r="AR122" s="55"/>
      <c r="AS122" s="55"/>
      <c r="AT122" s="55"/>
      <c r="AU122" s="55"/>
      <c r="AV122" s="55"/>
      <c r="AW122" s="55"/>
      <c r="AX122" s="55"/>
      <c r="AY122" s="55"/>
      <c r="AZ122" s="55"/>
      <c r="BA122" s="55"/>
      <c r="BB122" s="55"/>
      <c r="BC122" s="55"/>
      <c r="BD122" s="55"/>
      <c r="BE122" s="55"/>
      <c r="BF122" s="55"/>
      <c r="BG122" s="55"/>
      <c r="BH122" s="55"/>
      <c r="BI122" s="55"/>
      <c r="BJ122" s="55"/>
      <c r="BK122" s="55"/>
      <c r="BL122" s="55"/>
      <c r="BM122" s="55"/>
    </row>
    <row r="123" spans="1:65" x14ac:dyDescent="0.2">
      <c r="A123" s="55"/>
      <c r="B123" s="55"/>
      <c r="C123" s="55"/>
      <c r="D123" s="55"/>
      <c r="E123" s="55"/>
      <c r="F123" s="55"/>
      <c r="G123" s="55"/>
      <c r="H123" s="55"/>
      <c r="I123" s="55"/>
      <c r="J123" s="55"/>
      <c r="K123" s="55"/>
      <c r="L123" s="55"/>
      <c r="M123" s="55"/>
      <c r="N123" s="55"/>
      <c r="O123" s="55"/>
      <c r="P123" s="55"/>
      <c r="Q123" s="55"/>
      <c r="R123" s="55"/>
      <c r="S123" s="55"/>
      <c r="T123" s="55"/>
      <c r="U123" s="55"/>
      <c r="V123" s="55"/>
      <c r="W123" s="55"/>
      <c r="X123" s="55"/>
      <c r="Y123" s="55"/>
      <c r="Z123" s="55"/>
      <c r="AA123" s="55"/>
      <c r="AB123" s="55"/>
      <c r="AC123" s="55"/>
      <c r="AD123" s="55"/>
      <c r="AE123" s="55"/>
      <c r="AF123" s="55"/>
      <c r="AG123" s="55"/>
      <c r="AH123" s="55"/>
      <c r="AI123" s="55"/>
      <c r="AJ123" s="55"/>
      <c r="AK123" s="55"/>
      <c r="AL123" s="55"/>
      <c r="AM123" s="55"/>
      <c r="AN123" s="55"/>
      <c r="AO123" s="55"/>
      <c r="AP123" s="55"/>
      <c r="AQ123" s="55"/>
      <c r="AR123" s="55"/>
      <c r="AS123" s="55"/>
      <c r="AT123" s="55"/>
      <c r="AU123" s="55"/>
      <c r="AV123" s="55"/>
      <c r="AW123" s="55"/>
      <c r="AX123" s="55"/>
      <c r="AY123" s="55"/>
      <c r="AZ123" s="55"/>
      <c r="BA123" s="55"/>
      <c r="BB123" s="55"/>
      <c r="BC123" s="55"/>
      <c r="BD123" s="55"/>
      <c r="BE123" s="55"/>
      <c r="BF123" s="55"/>
      <c r="BG123" s="55"/>
      <c r="BH123" s="55"/>
      <c r="BI123" s="55"/>
      <c r="BJ123" s="55"/>
      <c r="BK123" s="55"/>
      <c r="BL123" s="55"/>
      <c r="BM123" s="55"/>
    </row>
    <row r="124" spans="1:65" x14ac:dyDescent="0.2">
      <c r="A124" s="55"/>
      <c r="B124" s="55"/>
      <c r="C124" s="55"/>
      <c r="D124" s="55"/>
      <c r="E124" s="55"/>
      <c r="F124" s="55"/>
      <c r="G124" s="55"/>
      <c r="H124" s="55"/>
      <c r="I124" s="55"/>
      <c r="J124" s="55"/>
      <c r="K124" s="55"/>
      <c r="L124" s="55"/>
      <c r="M124" s="55"/>
      <c r="N124" s="55"/>
      <c r="O124" s="55"/>
      <c r="P124" s="55"/>
      <c r="Q124" s="55"/>
      <c r="R124" s="55"/>
      <c r="S124" s="55"/>
      <c r="T124" s="55"/>
      <c r="U124" s="55"/>
      <c r="V124" s="55"/>
      <c r="W124" s="55"/>
      <c r="X124" s="55"/>
      <c r="Y124" s="55"/>
      <c r="Z124" s="55"/>
      <c r="AA124" s="55"/>
      <c r="AB124" s="55"/>
      <c r="AC124" s="55"/>
      <c r="AD124" s="55"/>
      <c r="AE124" s="55"/>
      <c r="AF124" s="55"/>
      <c r="AG124" s="55"/>
      <c r="AH124" s="55"/>
      <c r="AI124" s="55"/>
      <c r="AJ124" s="55"/>
      <c r="AK124" s="55"/>
      <c r="AL124" s="55"/>
      <c r="AM124" s="55"/>
      <c r="AN124" s="55"/>
      <c r="AO124" s="55"/>
      <c r="AP124" s="55"/>
      <c r="AQ124" s="55"/>
      <c r="AR124" s="55"/>
      <c r="AS124" s="55"/>
      <c r="AT124" s="55"/>
      <c r="AU124" s="55"/>
      <c r="AV124" s="55"/>
      <c r="AW124" s="55"/>
      <c r="AX124" s="55"/>
      <c r="AY124" s="55"/>
      <c r="AZ124" s="55"/>
      <c r="BA124" s="55"/>
      <c r="BB124" s="55"/>
      <c r="BC124" s="55"/>
      <c r="BD124" s="55"/>
      <c r="BE124" s="55"/>
      <c r="BF124" s="55"/>
      <c r="BG124" s="55"/>
      <c r="BH124" s="55"/>
      <c r="BI124" s="55"/>
      <c r="BJ124" s="55"/>
      <c r="BK124" s="55"/>
      <c r="BL124" s="55"/>
      <c r="BM124" s="55"/>
    </row>
    <row r="125" spans="1:65" x14ac:dyDescent="0.2">
      <c r="A125" s="55"/>
      <c r="B125" s="55"/>
      <c r="C125" s="55"/>
      <c r="D125" s="55"/>
      <c r="E125" s="55"/>
      <c r="F125" s="55"/>
      <c r="G125" s="55"/>
      <c r="H125" s="55"/>
      <c r="I125" s="55"/>
      <c r="J125" s="55"/>
      <c r="K125" s="55"/>
      <c r="L125" s="55"/>
      <c r="M125" s="55"/>
      <c r="N125" s="55"/>
      <c r="O125" s="55"/>
      <c r="P125" s="55"/>
      <c r="Q125" s="55"/>
      <c r="R125" s="55"/>
      <c r="S125" s="55"/>
      <c r="T125" s="55"/>
      <c r="U125" s="55"/>
      <c r="V125" s="55"/>
      <c r="W125" s="55"/>
      <c r="X125" s="55"/>
      <c r="Y125" s="55"/>
      <c r="Z125" s="55"/>
      <c r="AA125" s="55"/>
      <c r="AB125" s="55"/>
      <c r="AC125" s="55"/>
      <c r="AD125" s="55"/>
      <c r="AE125" s="55"/>
      <c r="AF125" s="55"/>
      <c r="AG125" s="55"/>
      <c r="AH125" s="55"/>
      <c r="AI125" s="55"/>
      <c r="AJ125" s="55"/>
      <c r="AK125" s="55"/>
      <c r="AL125" s="55"/>
      <c r="AM125" s="55"/>
      <c r="AN125" s="55"/>
      <c r="AO125" s="55"/>
      <c r="AP125" s="55"/>
      <c r="AQ125" s="55"/>
      <c r="AR125" s="55"/>
      <c r="AS125" s="55"/>
      <c r="AT125" s="55"/>
      <c r="AU125" s="55"/>
      <c r="AV125" s="55"/>
      <c r="AW125" s="55"/>
      <c r="AX125" s="55"/>
      <c r="AY125" s="55"/>
      <c r="AZ125" s="55"/>
      <c r="BA125" s="55"/>
      <c r="BB125" s="55"/>
      <c r="BC125" s="55"/>
      <c r="BD125" s="55"/>
      <c r="BE125" s="55"/>
      <c r="BF125" s="55"/>
      <c r="BG125" s="55"/>
      <c r="BH125" s="55"/>
      <c r="BI125" s="55"/>
      <c r="BJ125" s="55"/>
      <c r="BK125" s="55"/>
      <c r="BL125" s="55"/>
      <c r="BM125" s="55"/>
    </row>
    <row r="126" spans="1:65" x14ac:dyDescent="0.2">
      <c r="A126" s="55"/>
      <c r="B126" s="55"/>
      <c r="C126" s="55"/>
      <c r="D126" s="55"/>
      <c r="E126" s="55"/>
      <c r="F126" s="55"/>
      <c r="G126" s="55"/>
      <c r="H126" s="55"/>
      <c r="I126" s="55"/>
      <c r="J126" s="55"/>
      <c r="K126" s="55"/>
      <c r="L126" s="55"/>
      <c r="M126" s="55"/>
      <c r="N126" s="55"/>
      <c r="O126" s="55"/>
      <c r="P126" s="55"/>
      <c r="Q126" s="55"/>
      <c r="R126" s="55"/>
      <c r="S126" s="55"/>
      <c r="T126" s="55"/>
      <c r="U126" s="55"/>
      <c r="V126" s="55"/>
      <c r="W126" s="55"/>
      <c r="X126" s="55"/>
      <c r="Y126" s="55"/>
      <c r="Z126" s="55"/>
      <c r="AA126" s="55"/>
      <c r="AB126" s="55"/>
      <c r="AC126" s="55"/>
      <c r="AD126" s="55"/>
      <c r="AE126" s="55"/>
      <c r="AF126" s="55"/>
      <c r="AG126" s="55"/>
      <c r="AH126" s="55"/>
      <c r="AI126" s="55"/>
      <c r="AJ126" s="55"/>
      <c r="AK126" s="55"/>
      <c r="AL126" s="55"/>
      <c r="AM126" s="55"/>
      <c r="AN126" s="55"/>
      <c r="AO126" s="55"/>
      <c r="AP126" s="55"/>
      <c r="AQ126" s="55"/>
      <c r="AR126" s="55"/>
      <c r="AS126" s="55"/>
      <c r="AT126" s="55"/>
      <c r="AU126" s="55"/>
      <c r="AV126" s="55"/>
      <c r="AW126" s="55"/>
      <c r="AX126" s="55"/>
      <c r="AY126" s="55"/>
      <c r="AZ126" s="55"/>
      <c r="BA126" s="55"/>
      <c r="BB126" s="55"/>
      <c r="BC126" s="55"/>
      <c r="BD126" s="55"/>
      <c r="BE126" s="55"/>
      <c r="BF126" s="55"/>
      <c r="BG126" s="55"/>
      <c r="BH126" s="55"/>
      <c r="BI126" s="55"/>
      <c r="BJ126" s="55"/>
      <c r="BK126" s="55"/>
      <c r="BL126" s="55"/>
      <c r="BM126" s="55"/>
    </row>
    <row r="127" spans="1:65" x14ac:dyDescent="0.2">
      <c r="A127" s="55"/>
      <c r="B127" s="55"/>
      <c r="C127" s="55"/>
      <c r="D127" s="55"/>
      <c r="E127" s="55"/>
      <c r="F127" s="55"/>
      <c r="G127" s="55"/>
      <c r="H127" s="55"/>
      <c r="I127" s="55"/>
      <c r="J127" s="55"/>
      <c r="K127" s="55"/>
      <c r="L127" s="55"/>
      <c r="M127" s="55"/>
      <c r="N127" s="55"/>
      <c r="O127" s="55"/>
      <c r="P127" s="55"/>
      <c r="Q127" s="55"/>
      <c r="R127" s="55"/>
      <c r="S127" s="55"/>
      <c r="T127" s="55"/>
      <c r="U127" s="55"/>
      <c r="V127" s="55"/>
      <c r="W127" s="55"/>
      <c r="X127" s="55"/>
      <c r="Y127" s="55"/>
      <c r="Z127" s="55"/>
      <c r="AA127" s="55"/>
      <c r="AB127" s="55"/>
      <c r="AC127" s="55"/>
      <c r="AD127" s="55"/>
      <c r="AE127" s="55"/>
      <c r="AF127" s="55"/>
      <c r="AG127" s="55"/>
      <c r="AH127" s="55"/>
      <c r="AI127" s="55"/>
      <c r="AJ127" s="55"/>
      <c r="AK127" s="55"/>
      <c r="AL127" s="55"/>
      <c r="AM127" s="55"/>
      <c r="AN127" s="55"/>
      <c r="AO127" s="55"/>
      <c r="AP127" s="55"/>
      <c r="AQ127" s="55"/>
      <c r="AR127" s="55"/>
      <c r="AS127" s="55"/>
      <c r="AT127" s="55"/>
      <c r="AU127" s="55"/>
      <c r="AV127" s="55"/>
      <c r="AW127" s="55"/>
      <c r="AX127" s="55"/>
      <c r="AY127" s="55"/>
      <c r="AZ127" s="55"/>
      <c r="BA127" s="55"/>
      <c r="BB127" s="55"/>
      <c r="BC127" s="55"/>
      <c r="BD127" s="55"/>
      <c r="BE127" s="55"/>
      <c r="BF127" s="55"/>
      <c r="BG127" s="55"/>
      <c r="BH127" s="55"/>
      <c r="BI127" s="55"/>
      <c r="BJ127" s="55"/>
      <c r="BK127" s="55"/>
      <c r="BL127" s="55"/>
      <c r="BM127" s="55"/>
    </row>
    <row r="128" spans="1:65" x14ac:dyDescent="0.2">
      <c r="A128" s="55"/>
      <c r="B128" s="55"/>
      <c r="C128" s="55"/>
      <c r="D128" s="55"/>
      <c r="E128" s="55"/>
      <c r="F128" s="55"/>
      <c r="G128" s="55"/>
      <c r="H128" s="55"/>
      <c r="I128" s="55"/>
      <c r="J128" s="55"/>
      <c r="K128" s="55"/>
      <c r="L128" s="55"/>
      <c r="M128" s="55"/>
      <c r="N128" s="55"/>
      <c r="O128" s="55"/>
      <c r="P128" s="55"/>
      <c r="Q128" s="55"/>
      <c r="R128" s="55"/>
      <c r="S128" s="55"/>
      <c r="T128" s="55"/>
      <c r="U128" s="55"/>
      <c r="V128" s="55"/>
      <c r="W128" s="55"/>
      <c r="X128" s="55"/>
      <c r="Y128" s="55"/>
      <c r="Z128" s="55"/>
      <c r="AA128" s="55"/>
      <c r="AB128" s="55"/>
      <c r="AC128" s="55"/>
      <c r="AD128" s="55"/>
      <c r="AE128" s="55"/>
      <c r="AF128" s="55"/>
      <c r="AG128" s="55"/>
      <c r="AH128" s="55"/>
      <c r="AI128" s="55"/>
      <c r="AJ128" s="55"/>
      <c r="AK128" s="55"/>
      <c r="AL128" s="55"/>
      <c r="AM128" s="55"/>
      <c r="AN128" s="55"/>
      <c r="AO128" s="55"/>
      <c r="AP128" s="55"/>
      <c r="AQ128" s="55"/>
      <c r="AR128" s="55"/>
      <c r="AS128" s="55"/>
      <c r="AT128" s="55"/>
      <c r="AU128" s="55"/>
      <c r="AV128" s="55"/>
      <c r="AW128" s="55"/>
      <c r="AX128" s="55"/>
      <c r="AY128" s="55"/>
      <c r="AZ128" s="55"/>
      <c r="BA128" s="55"/>
      <c r="BB128" s="55"/>
      <c r="BC128" s="55"/>
      <c r="BD128" s="55"/>
      <c r="BE128" s="55"/>
      <c r="BF128" s="55"/>
      <c r="BG128" s="55"/>
      <c r="BH128" s="55"/>
      <c r="BI128" s="55"/>
      <c r="BJ128" s="55"/>
      <c r="BK128" s="55"/>
      <c r="BL128" s="55"/>
      <c r="BM128" s="55"/>
    </row>
    <row r="129" spans="1:65" x14ac:dyDescent="0.2">
      <c r="A129" s="55"/>
      <c r="B129" s="55"/>
      <c r="C129" s="55"/>
      <c r="D129" s="55"/>
      <c r="E129" s="55"/>
      <c r="F129" s="55"/>
      <c r="G129" s="55"/>
      <c r="H129" s="55"/>
      <c r="I129" s="55"/>
      <c r="J129" s="55"/>
      <c r="K129" s="55"/>
      <c r="L129" s="55"/>
      <c r="M129" s="55"/>
      <c r="N129" s="55"/>
      <c r="O129" s="55"/>
      <c r="P129" s="55"/>
      <c r="Q129" s="55"/>
      <c r="R129" s="55"/>
      <c r="S129" s="55"/>
      <c r="T129" s="55"/>
      <c r="U129" s="55"/>
      <c r="V129" s="55"/>
      <c r="W129" s="55"/>
      <c r="X129" s="55"/>
      <c r="Y129" s="55"/>
      <c r="Z129" s="55"/>
      <c r="AA129" s="55"/>
      <c r="AB129" s="55"/>
      <c r="AC129" s="55"/>
      <c r="AD129" s="55"/>
      <c r="AE129" s="55"/>
      <c r="AF129" s="55"/>
      <c r="AG129" s="55"/>
      <c r="AH129" s="55"/>
      <c r="AI129" s="55"/>
      <c r="AJ129" s="55"/>
      <c r="AK129" s="55"/>
      <c r="AL129" s="55"/>
      <c r="AM129" s="55"/>
      <c r="AN129" s="55"/>
      <c r="AO129" s="55"/>
      <c r="AP129" s="55"/>
      <c r="AQ129" s="55"/>
      <c r="AR129" s="55"/>
      <c r="AS129" s="55"/>
      <c r="AT129" s="55"/>
      <c r="AU129" s="55"/>
      <c r="AV129" s="55"/>
      <c r="AW129" s="55"/>
      <c r="AX129" s="55"/>
      <c r="AY129" s="55"/>
      <c r="AZ129" s="55"/>
      <c r="BA129" s="55"/>
      <c r="BB129" s="55"/>
      <c r="BC129" s="55"/>
      <c r="BD129" s="55"/>
      <c r="BE129" s="55"/>
      <c r="BF129" s="55"/>
      <c r="BG129" s="55"/>
      <c r="BH129" s="55"/>
      <c r="BI129" s="55"/>
      <c r="BJ129" s="55"/>
      <c r="BK129" s="55"/>
      <c r="BL129" s="55"/>
      <c r="BM129" s="55"/>
    </row>
    <row r="130" spans="1:65" x14ac:dyDescent="0.2">
      <c r="A130" s="55"/>
      <c r="B130" s="55"/>
      <c r="C130" s="55"/>
      <c r="D130" s="55"/>
      <c r="E130" s="55"/>
      <c r="F130" s="55"/>
      <c r="G130" s="55"/>
      <c r="H130" s="55"/>
      <c r="I130" s="55"/>
      <c r="J130" s="55"/>
      <c r="K130" s="55"/>
      <c r="L130" s="55"/>
      <c r="M130" s="55"/>
      <c r="N130" s="55"/>
      <c r="O130" s="55"/>
      <c r="P130" s="55"/>
      <c r="Q130" s="55"/>
      <c r="R130" s="55"/>
      <c r="S130" s="55"/>
      <c r="T130" s="55"/>
      <c r="U130" s="55"/>
      <c r="V130" s="55"/>
      <c r="W130" s="55"/>
      <c r="X130" s="55"/>
      <c r="Y130" s="55"/>
      <c r="Z130" s="55"/>
      <c r="AA130" s="55"/>
      <c r="AB130" s="55"/>
      <c r="AC130" s="55"/>
      <c r="AD130" s="55"/>
      <c r="AE130" s="55"/>
      <c r="AF130" s="55"/>
      <c r="AG130" s="55"/>
      <c r="AH130" s="55"/>
      <c r="AI130" s="55"/>
      <c r="AJ130" s="55"/>
      <c r="AK130" s="55"/>
      <c r="AL130" s="55"/>
      <c r="AM130" s="55"/>
      <c r="AN130" s="55"/>
      <c r="AO130" s="55"/>
      <c r="AP130" s="55"/>
      <c r="AQ130" s="55"/>
      <c r="AR130" s="55"/>
      <c r="AS130" s="55"/>
      <c r="AT130" s="55"/>
      <c r="AU130" s="55"/>
      <c r="AV130" s="55"/>
      <c r="AW130" s="55"/>
      <c r="AX130" s="55"/>
      <c r="AY130" s="55"/>
      <c r="AZ130" s="55"/>
      <c r="BA130" s="55"/>
      <c r="BB130" s="55"/>
      <c r="BC130" s="55"/>
      <c r="BD130" s="55"/>
      <c r="BE130" s="55"/>
      <c r="BF130" s="55"/>
      <c r="BG130" s="55"/>
      <c r="BH130" s="55"/>
      <c r="BI130" s="55"/>
      <c r="BJ130" s="55"/>
      <c r="BK130" s="55"/>
      <c r="BL130" s="55"/>
      <c r="BM130" s="55"/>
    </row>
    <row r="131" spans="1:65" x14ac:dyDescent="0.2">
      <c r="A131" s="55"/>
      <c r="B131" s="55"/>
      <c r="C131" s="55"/>
      <c r="D131" s="55"/>
      <c r="E131" s="55"/>
      <c r="F131" s="55"/>
      <c r="G131" s="55"/>
      <c r="H131" s="55"/>
      <c r="I131" s="55"/>
      <c r="J131" s="55"/>
      <c r="K131" s="55"/>
      <c r="L131" s="55"/>
      <c r="M131" s="55"/>
      <c r="N131" s="55"/>
      <c r="O131" s="55"/>
      <c r="P131" s="55"/>
      <c r="Q131" s="55"/>
      <c r="R131" s="55"/>
      <c r="S131" s="55"/>
      <c r="T131" s="55"/>
      <c r="U131" s="55"/>
      <c r="V131" s="55"/>
      <c r="W131" s="55"/>
      <c r="X131" s="55"/>
      <c r="Y131" s="55"/>
      <c r="Z131" s="55"/>
      <c r="AA131" s="55"/>
      <c r="AB131" s="55"/>
      <c r="AC131" s="55"/>
      <c r="AD131" s="55"/>
      <c r="AE131" s="55"/>
      <c r="AF131" s="55"/>
      <c r="AG131" s="55"/>
      <c r="AH131" s="55"/>
      <c r="AI131" s="55"/>
      <c r="AJ131" s="55"/>
      <c r="AK131" s="55"/>
      <c r="AL131" s="55"/>
      <c r="AM131" s="55"/>
      <c r="AN131" s="55"/>
      <c r="AO131" s="55"/>
      <c r="AP131" s="55"/>
      <c r="AQ131" s="55"/>
      <c r="AR131" s="55"/>
      <c r="AS131" s="55"/>
      <c r="AT131" s="55"/>
      <c r="AU131" s="55"/>
      <c r="AV131" s="55"/>
      <c r="AW131" s="55"/>
      <c r="AX131" s="55"/>
      <c r="AY131" s="55"/>
      <c r="AZ131" s="55"/>
      <c r="BA131" s="55"/>
      <c r="BB131" s="55"/>
      <c r="BC131" s="55"/>
      <c r="BD131" s="55"/>
      <c r="BE131" s="55"/>
      <c r="BF131" s="55"/>
      <c r="BG131" s="55"/>
      <c r="BH131" s="55"/>
      <c r="BI131" s="55"/>
      <c r="BJ131" s="55"/>
      <c r="BK131" s="55"/>
      <c r="BL131" s="55"/>
      <c r="BM131" s="55"/>
    </row>
    <row r="132" spans="1:65" x14ac:dyDescent="0.2">
      <c r="A132" s="55"/>
      <c r="B132" s="55"/>
      <c r="C132" s="55"/>
      <c r="D132" s="55"/>
      <c r="E132" s="55"/>
      <c r="F132" s="55"/>
      <c r="G132" s="55"/>
      <c r="H132" s="55"/>
      <c r="I132" s="55"/>
      <c r="J132" s="55"/>
      <c r="K132" s="55"/>
      <c r="L132" s="55"/>
      <c r="M132" s="55"/>
      <c r="N132" s="55"/>
      <c r="O132" s="55"/>
      <c r="P132" s="55"/>
      <c r="Q132" s="55"/>
      <c r="R132" s="55"/>
      <c r="S132" s="55"/>
      <c r="T132" s="55"/>
      <c r="U132" s="55"/>
      <c r="V132" s="55"/>
      <c r="W132" s="55"/>
      <c r="X132" s="55"/>
      <c r="Y132" s="55"/>
      <c r="Z132" s="55"/>
      <c r="AA132" s="55"/>
      <c r="AB132" s="55"/>
      <c r="AC132" s="55"/>
      <c r="AD132" s="55"/>
      <c r="AE132" s="55"/>
      <c r="AF132" s="55"/>
      <c r="AG132" s="55"/>
      <c r="AH132" s="55"/>
      <c r="AI132" s="55"/>
      <c r="AJ132" s="55"/>
      <c r="AK132" s="55"/>
      <c r="AL132" s="55"/>
      <c r="AM132" s="55"/>
      <c r="AN132" s="55"/>
      <c r="AO132" s="55"/>
      <c r="AP132" s="55"/>
      <c r="AQ132" s="55"/>
      <c r="AR132" s="55"/>
      <c r="AS132" s="55"/>
      <c r="AT132" s="55"/>
      <c r="AU132" s="55"/>
      <c r="AV132" s="55"/>
      <c r="AW132" s="55"/>
      <c r="AX132" s="55"/>
      <c r="AY132" s="55"/>
      <c r="AZ132" s="55"/>
      <c r="BA132" s="55"/>
      <c r="BB132" s="55"/>
      <c r="BC132" s="55"/>
      <c r="BD132" s="55"/>
      <c r="BE132" s="55"/>
      <c r="BF132" s="55"/>
      <c r="BG132" s="55"/>
      <c r="BH132" s="55"/>
      <c r="BI132" s="55"/>
      <c r="BJ132" s="55"/>
      <c r="BK132" s="55"/>
      <c r="BL132" s="55"/>
      <c r="BM132" s="55"/>
    </row>
    <row r="133" spans="1:65" x14ac:dyDescent="0.2">
      <c r="A133" s="55"/>
      <c r="B133" s="55"/>
      <c r="C133" s="55"/>
      <c r="D133" s="55"/>
      <c r="E133" s="55"/>
      <c r="F133" s="55"/>
      <c r="G133" s="55"/>
      <c r="H133" s="55"/>
      <c r="I133" s="55"/>
      <c r="J133" s="55"/>
      <c r="K133" s="55"/>
      <c r="L133" s="55"/>
      <c r="M133" s="55"/>
      <c r="N133" s="55"/>
      <c r="O133" s="55"/>
      <c r="P133" s="55"/>
      <c r="Q133" s="55"/>
      <c r="R133" s="55"/>
      <c r="S133" s="55"/>
      <c r="T133" s="55"/>
      <c r="U133" s="55"/>
      <c r="V133" s="55"/>
      <c r="W133" s="55"/>
      <c r="X133" s="55"/>
      <c r="Y133" s="55"/>
      <c r="Z133" s="55"/>
      <c r="AA133" s="55"/>
      <c r="AB133" s="55"/>
      <c r="AC133" s="55"/>
      <c r="AD133" s="55"/>
      <c r="AE133" s="55"/>
      <c r="AF133" s="55"/>
      <c r="AG133" s="55"/>
      <c r="AH133" s="55"/>
      <c r="AI133" s="55"/>
      <c r="AJ133" s="55"/>
      <c r="AK133" s="55"/>
      <c r="AL133" s="55"/>
      <c r="AM133" s="55"/>
      <c r="AN133" s="55"/>
      <c r="AO133" s="55"/>
      <c r="AP133" s="55"/>
      <c r="AQ133" s="55"/>
      <c r="AR133" s="55"/>
      <c r="AS133" s="55"/>
      <c r="AT133" s="55"/>
      <c r="AU133" s="55"/>
      <c r="AV133" s="55"/>
      <c r="AW133" s="55"/>
      <c r="AX133" s="55"/>
      <c r="AY133" s="55"/>
      <c r="AZ133" s="55"/>
      <c r="BA133" s="55"/>
      <c r="BB133" s="55"/>
      <c r="BC133" s="55"/>
      <c r="BD133" s="55"/>
      <c r="BE133" s="55"/>
      <c r="BF133" s="55"/>
      <c r="BG133" s="55"/>
      <c r="BH133" s="55"/>
      <c r="BI133" s="55"/>
      <c r="BJ133" s="55"/>
      <c r="BK133" s="55"/>
      <c r="BL133" s="55"/>
      <c r="BM133" s="55"/>
    </row>
    <row r="134" spans="1:65" x14ac:dyDescent="0.2">
      <c r="A134" s="55"/>
      <c r="B134" s="55"/>
      <c r="C134" s="55"/>
      <c r="D134" s="120"/>
      <c r="E134" s="55"/>
      <c r="F134" s="55"/>
      <c r="G134" s="55"/>
      <c r="H134" s="55"/>
      <c r="I134" s="55"/>
      <c r="J134" s="55"/>
      <c r="K134" s="55"/>
      <c r="L134" s="55"/>
      <c r="M134" s="55"/>
      <c r="N134" s="55"/>
      <c r="O134" s="55"/>
      <c r="P134" s="55"/>
      <c r="Q134" s="55"/>
      <c r="R134" s="55"/>
      <c r="S134" s="55"/>
      <c r="T134" s="55"/>
      <c r="U134" s="55"/>
      <c r="V134" s="55"/>
      <c r="W134" s="55"/>
      <c r="X134" s="55"/>
      <c r="Y134" s="55"/>
      <c r="Z134" s="55"/>
      <c r="AA134" s="55"/>
      <c r="AB134" s="55"/>
      <c r="AC134" s="55"/>
      <c r="AD134" s="55"/>
      <c r="AE134" s="55"/>
      <c r="AF134" s="55"/>
      <c r="AG134" s="55"/>
      <c r="AH134" s="55"/>
      <c r="AI134" s="55"/>
      <c r="AJ134" s="55"/>
      <c r="AK134" s="55"/>
      <c r="AL134" s="55"/>
      <c r="AM134" s="55"/>
      <c r="AN134" s="55"/>
      <c r="AO134" s="55"/>
      <c r="AP134" s="55"/>
      <c r="AQ134" s="55"/>
      <c r="AR134" s="55"/>
      <c r="AS134" s="55"/>
      <c r="AT134" s="55"/>
      <c r="AU134" s="55"/>
      <c r="AV134" s="55"/>
      <c r="AW134" s="55"/>
      <c r="AX134" s="55"/>
      <c r="AY134" s="55"/>
      <c r="AZ134" s="55"/>
      <c r="BA134" s="55"/>
      <c r="BB134" s="55"/>
      <c r="BC134" s="55"/>
      <c r="BD134" s="55"/>
      <c r="BE134" s="55"/>
      <c r="BF134" s="55"/>
      <c r="BG134" s="55"/>
      <c r="BH134" s="55"/>
      <c r="BI134" s="55"/>
      <c r="BJ134" s="55"/>
      <c r="BK134" s="55"/>
      <c r="BL134" s="55"/>
      <c r="BM134" s="55"/>
    </row>
    <row r="135" spans="1:65" x14ac:dyDescent="0.2">
      <c r="A135" s="55"/>
      <c r="B135" s="55"/>
      <c r="C135" s="55"/>
      <c r="D135" s="120"/>
      <c r="E135" s="121"/>
      <c r="F135" s="121"/>
      <c r="G135" s="121"/>
      <c r="H135" s="121"/>
      <c r="I135" s="121"/>
      <c r="J135" s="121"/>
      <c r="K135" s="121"/>
      <c r="L135" s="121"/>
      <c r="M135" s="121"/>
      <c r="N135" s="121"/>
      <c r="O135" s="55"/>
      <c r="P135" s="55"/>
      <c r="Q135" s="55"/>
      <c r="R135" s="55"/>
      <c r="S135" s="55"/>
      <c r="T135" s="55"/>
      <c r="U135" s="55"/>
      <c r="V135" s="55"/>
      <c r="W135" s="55"/>
      <c r="X135" s="55"/>
      <c r="Y135" s="55"/>
      <c r="Z135" s="55"/>
      <c r="AA135" s="55"/>
      <c r="AB135" s="55"/>
      <c r="AC135" s="55"/>
      <c r="AD135" s="55"/>
      <c r="AE135" s="55"/>
      <c r="AF135" s="55"/>
      <c r="AG135" s="55"/>
      <c r="AH135" s="55"/>
      <c r="AI135" s="55"/>
      <c r="AJ135" s="55"/>
      <c r="AK135" s="55"/>
      <c r="AL135" s="55"/>
      <c r="AM135" s="55"/>
      <c r="AN135" s="55"/>
      <c r="AO135" s="55"/>
      <c r="AP135" s="55"/>
      <c r="AQ135" s="55"/>
      <c r="AR135" s="55"/>
      <c r="AS135" s="55"/>
      <c r="AT135" s="55"/>
      <c r="AU135" s="55"/>
      <c r="AV135" s="55"/>
      <c r="AW135" s="55"/>
      <c r="AX135" s="55"/>
      <c r="AY135" s="55"/>
      <c r="AZ135" s="55"/>
      <c r="BA135" s="55"/>
      <c r="BB135" s="55"/>
      <c r="BC135" s="55"/>
      <c r="BD135" s="55"/>
      <c r="BE135" s="55"/>
      <c r="BF135" s="55"/>
      <c r="BG135" s="55"/>
      <c r="BH135" s="55"/>
      <c r="BI135" s="55"/>
      <c r="BJ135" s="55"/>
      <c r="BK135" s="55"/>
      <c r="BL135" s="55"/>
      <c r="BM135" s="55"/>
    </row>
    <row r="136" spans="1:65" x14ac:dyDescent="0.2">
      <c r="A136" s="55"/>
      <c r="B136" s="55"/>
      <c r="C136" s="55"/>
      <c r="D136" s="120"/>
      <c r="E136" s="100"/>
      <c r="F136" s="100"/>
      <c r="G136" s="100"/>
      <c r="H136" s="100"/>
      <c r="I136" s="100"/>
      <c r="J136" s="100"/>
      <c r="K136" s="100"/>
      <c r="L136" s="100"/>
      <c r="M136" s="100"/>
      <c r="N136" s="100"/>
      <c r="O136" s="55"/>
      <c r="P136" s="55"/>
      <c r="Q136" s="55"/>
      <c r="R136" s="55"/>
      <c r="S136" s="55"/>
      <c r="T136" s="55"/>
      <c r="U136" s="55"/>
      <c r="V136" s="55"/>
      <c r="W136" s="55"/>
      <c r="X136" s="55"/>
      <c r="Y136" s="55"/>
      <c r="Z136" s="55"/>
      <c r="AA136" s="55"/>
      <c r="AB136" s="55"/>
      <c r="AC136" s="55"/>
      <c r="AD136" s="55"/>
      <c r="AE136" s="55"/>
      <c r="AF136" s="55"/>
      <c r="AG136" s="55"/>
      <c r="AH136" s="55"/>
      <c r="AI136" s="55"/>
      <c r="AJ136" s="55"/>
      <c r="AK136" s="55"/>
      <c r="AL136" s="55"/>
      <c r="AM136" s="55"/>
      <c r="AN136" s="55"/>
      <c r="AO136" s="55"/>
      <c r="AP136" s="55"/>
      <c r="AQ136" s="55"/>
      <c r="AR136" s="55"/>
      <c r="AS136" s="55"/>
      <c r="AT136" s="55"/>
      <c r="AU136" s="55"/>
      <c r="AV136" s="55"/>
      <c r="AW136" s="55"/>
      <c r="AX136" s="55"/>
      <c r="AY136" s="55"/>
      <c r="AZ136" s="55"/>
      <c r="BA136" s="55"/>
      <c r="BB136" s="55"/>
      <c r="BC136" s="55"/>
      <c r="BD136" s="55"/>
      <c r="BE136" s="55"/>
      <c r="BF136" s="55"/>
      <c r="BG136" s="55"/>
      <c r="BH136" s="55"/>
      <c r="BI136" s="55"/>
      <c r="BJ136" s="55"/>
      <c r="BK136" s="55"/>
      <c r="BL136" s="55"/>
      <c r="BM136" s="55"/>
    </row>
    <row r="137" spans="1:65" x14ac:dyDescent="0.2">
      <c r="A137" s="55"/>
      <c r="B137" s="55"/>
      <c r="C137" s="55"/>
      <c r="D137" s="120"/>
      <c r="E137" s="100"/>
      <c r="F137" s="100"/>
      <c r="G137" s="100"/>
      <c r="H137" s="100"/>
      <c r="I137" s="100"/>
      <c r="J137" s="100"/>
      <c r="K137" s="100"/>
      <c r="L137" s="100"/>
      <c r="M137" s="100"/>
      <c r="N137" s="100"/>
      <c r="O137" s="55"/>
      <c r="P137" s="55"/>
      <c r="Q137" s="55"/>
      <c r="R137" s="55"/>
      <c r="S137" s="55"/>
      <c r="T137" s="55"/>
      <c r="U137" s="55"/>
      <c r="V137" s="55"/>
      <c r="W137" s="55"/>
      <c r="X137" s="55"/>
      <c r="Y137" s="55"/>
      <c r="Z137" s="55"/>
      <c r="AA137" s="55"/>
      <c r="AB137" s="55"/>
      <c r="AC137" s="55"/>
      <c r="AD137" s="55"/>
      <c r="AE137" s="55"/>
      <c r="AF137" s="55"/>
      <c r="AG137" s="55"/>
      <c r="AH137" s="55"/>
      <c r="AI137" s="55"/>
      <c r="AJ137" s="55"/>
      <c r="AK137" s="55"/>
      <c r="AL137" s="55"/>
      <c r="AM137" s="55"/>
      <c r="AN137" s="55"/>
      <c r="AO137" s="55"/>
      <c r="AP137" s="55"/>
      <c r="AQ137" s="55"/>
      <c r="AR137" s="55"/>
      <c r="AS137" s="55"/>
      <c r="AT137" s="55"/>
      <c r="AU137" s="55"/>
      <c r="AV137" s="55"/>
      <c r="AW137" s="55"/>
      <c r="AX137" s="55"/>
      <c r="AY137" s="55"/>
      <c r="AZ137" s="55"/>
      <c r="BA137" s="55"/>
      <c r="BB137" s="55"/>
      <c r="BC137" s="55"/>
      <c r="BD137" s="55"/>
      <c r="BE137" s="55"/>
      <c r="BF137" s="55"/>
      <c r="BG137" s="55"/>
      <c r="BH137" s="55"/>
      <c r="BI137" s="55"/>
      <c r="BJ137" s="55"/>
      <c r="BK137" s="55"/>
      <c r="BL137" s="55"/>
      <c r="BM137" s="55"/>
    </row>
    <row r="138" spans="1:65" x14ac:dyDescent="0.2">
      <c r="A138" s="55"/>
      <c r="B138" s="55"/>
      <c r="C138" s="55"/>
      <c r="D138" s="120"/>
      <c r="E138" s="314"/>
      <c r="F138" s="314"/>
      <c r="G138" s="314"/>
      <c r="H138" s="314"/>
      <c r="I138" s="314"/>
      <c r="J138" s="314"/>
      <c r="K138" s="314"/>
      <c r="L138" s="314"/>
      <c r="M138" s="314"/>
      <c r="N138" s="314"/>
      <c r="O138" s="55"/>
      <c r="P138" s="55"/>
      <c r="Q138" s="55"/>
      <c r="R138" s="55"/>
      <c r="S138" s="55"/>
      <c r="T138" s="55"/>
      <c r="U138" s="55"/>
      <c r="V138" s="55"/>
      <c r="W138" s="55"/>
      <c r="X138" s="55"/>
      <c r="Y138" s="55"/>
      <c r="Z138" s="55"/>
      <c r="AA138" s="55"/>
      <c r="AB138" s="55"/>
      <c r="AC138" s="55"/>
      <c r="AD138" s="55"/>
      <c r="AE138" s="55"/>
      <c r="AF138" s="55"/>
      <c r="AG138" s="55"/>
      <c r="AH138" s="55"/>
      <c r="AI138" s="55"/>
      <c r="AJ138" s="55"/>
      <c r="AK138" s="55"/>
      <c r="AL138" s="55"/>
      <c r="AM138" s="55"/>
      <c r="AN138" s="55"/>
      <c r="AO138" s="55"/>
      <c r="AP138" s="55"/>
      <c r="AQ138" s="55"/>
      <c r="AR138" s="55"/>
      <c r="AS138" s="55"/>
      <c r="AT138" s="55"/>
      <c r="AU138" s="55"/>
      <c r="AV138" s="55"/>
      <c r="AW138" s="55"/>
      <c r="AX138" s="55"/>
      <c r="AY138" s="55"/>
      <c r="AZ138" s="55"/>
      <c r="BA138" s="55"/>
      <c r="BB138" s="55"/>
      <c r="BC138" s="55"/>
      <c r="BD138" s="55"/>
      <c r="BE138" s="55"/>
      <c r="BF138" s="55"/>
      <c r="BG138" s="55"/>
      <c r="BH138" s="55"/>
      <c r="BI138" s="55"/>
      <c r="BJ138" s="55"/>
      <c r="BK138" s="55"/>
      <c r="BL138" s="55"/>
      <c r="BM138" s="55"/>
    </row>
    <row r="139" spans="1:65" x14ac:dyDescent="0.2">
      <c r="A139" s="55"/>
      <c r="B139" s="55"/>
      <c r="C139" s="55"/>
      <c r="D139" s="55"/>
      <c r="E139" s="55"/>
      <c r="F139" s="55"/>
      <c r="G139" s="55"/>
      <c r="H139" s="55"/>
      <c r="I139" s="55"/>
      <c r="J139" s="55"/>
      <c r="K139" s="55"/>
      <c r="L139" s="55"/>
      <c r="M139" s="55"/>
      <c r="N139" s="55"/>
      <c r="O139" s="55"/>
      <c r="P139" s="55"/>
      <c r="Q139" s="55"/>
      <c r="R139" s="55"/>
      <c r="S139" s="55"/>
      <c r="T139" s="55"/>
      <c r="U139" s="55"/>
      <c r="V139" s="55"/>
      <c r="W139" s="55"/>
      <c r="X139" s="55"/>
      <c r="Y139" s="55"/>
      <c r="Z139" s="55"/>
      <c r="AA139" s="55"/>
      <c r="AB139" s="55"/>
      <c r="AC139" s="55"/>
      <c r="AD139" s="55"/>
      <c r="AE139" s="55"/>
      <c r="AF139" s="55"/>
      <c r="AG139" s="55"/>
      <c r="AH139" s="55"/>
      <c r="AI139" s="55"/>
      <c r="AJ139" s="55"/>
      <c r="AK139" s="55"/>
      <c r="AL139" s="55"/>
      <c r="AM139" s="55"/>
      <c r="AN139" s="55"/>
      <c r="AO139" s="55"/>
      <c r="AP139" s="55"/>
      <c r="AQ139" s="55"/>
      <c r="AR139" s="55"/>
      <c r="AS139" s="55"/>
      <c r="AT139" s="55"/>
      <c r="AU139" s="55"/>
      <c r="AV139" s="55"/>
      <c r="AW139" s="55"/>
      <c r="AX139" s="55"/>
      <c r="AY139" s="55"/>
      <c r="AZ139" s="55"/>
      <c r="BA139" s="55"/>
      <c r="BB139" s="55"/>
      <c r="BC139" s="55"/>
      <c r="BD139" s="55"/>
      <c r="BE139" s="55"/>
      <c r="BF139" s="55"/>
      <c r="BG139" s="55"/>
      <c r="BH139" s="55"/>
      <c r="BI139" s="55"/>
      <c r="BJ139" s="55"/>
      <c r="BK139" s="55"/>
      <c r="BL139" s="55"/>
      <c r="BM139" s="55"/>
    </row>
    <row r="140" spans="1:65" x14ac:dyDescent="0.2">
      <c r="A140" s="55"/>
      <c r="B140" s="55"/>
      <c r="C140" s="55"/>
      <c r="D140" s="55"/>
      <c r="E140" s="55"/>
      <c r="F140" s="55"/>
      <c r="G140" s="55"/>
      <c r="H140" s="55"/>
      <c r="I140" s="55"/>
      <c r="J140" s="55"/>
      <c r="K140" s="55"/>
      <c r="L140" s="55"/>
      <c r="M140" s="55"/>
      <c r="N140" s="55"/>
      <c r="O140" s="55"/>
      <c r="P140" s="55"/>
      <c r="Q140" s="55"/>
      <c r="R140" s="55"/>
      <c r="S140" s="55"/>
      <c r="T140" s="55"/>
      <c r="U140" s="55"/>
      <c r="V140" s="55"/>
      <c r="W140" s="55"/>
      <c r="X140" s="55"/>
      <c r="Y140" s="55"/>
      <c r="Z140" s="55"/>
      <c r="AA140" s="55"/>
      <c r="AB140" s="55"/>
      <c r="AC140" s="55"/>
      <c r="AD140" s="55"/>
      <c r="AE140" s="55"/>
      <c r="AF140" s="55"/>
      <c r="AG140" s="55"/>
      <c r="AH140" s="55"/>
      <c r="AI140" s="55"/>
      <c r="AJ140" s="55"/>
      <c r="AK140" s="55"/>
      <c r="AL140" s="55"/>
      <c r="AM140" s="55"/>
      <c r="AN140" s="55"/>
      <c r="AO140" s="55"/>
      <c r="AP140" s="55"/>
      <c r="AQ140" s="55"/>
      <c r="AR140" s="55"/>
      <c r="AS140" s="55"/>
      <c r="AT140" s="55"/>
      <c r="AU140" s="55"/>
      <c r="AV140" s="55"/>
      <c r="AW140" s="55"/>
      <c r="AX140" s="55"/>
      <c r="AY140" s="55"/>
      <c r="AZ140" s="55"/>
      <c r="BA140" s="55"/>
      <c r="BB140" s="55"/>
      <c r="BC140" s="55"/>
      <c r="BD140" s="55"/>
      <c r="BE140" s="55"/>
      <c r="BF140" s="55"/>
      <c r="BG140" s="55"/>
      <c r="BH140" s="55"/>
      <c r="BI140" s="55"/>
      <c r="BJ140" s="55"/>
      <c r="BK140" s="55"/>
      <c r="BL140" s="55"/>
      <c r="BM140" s="55"/>
    </row>
    <row r="141" spans="1:65" x14ac:dyDescent="0.2">
      <c r="A141" s="55"/>
      <c r="B141" s="55"/>
      <c r="C141" s="55"/>
      <c r="D141" s="55"/>
      <c r="E141" s="55"/>
      <c r="F141" s="55"/>
      <c r="G141" s="55"/>
      <c r="H141" s="55"/>
      <c r="I141" s="55"/>
      <c r="J141" s="55"/>
      <c r="K141" s="55"/>
      <c r="L141" s="55"/>
      <c r="M141" s="55"/>
      <c r="N141" s="55"/>
      <c r="O141" s="55"/>
      <c r="P141" s="55"/>
      <c r="Q141" s="55"/>
      <c r="R141" s="55"/>
      <c r="S141" s="55"/>
      <c r="T141" s="55"/>
      <c r="U141" s="55"/>
      <c r="V141" s="55"/>
      <c r="W141" s="55"/>
      <c r="X141" s="55"/>
      <c r="Y141" s="55"/>
      <c r="Z141" s="55"/>
      <c r="AA141" s="55"/>
      <c r="AB141" s="55"/>
      <c r="AC141" s="55"/>
      <c r="AD141" s="55"/>
      <c r="AE141" s="55"/>
      <c r="AF141" s="55"/>
      <c r="AG141" s="55"/>
      <c r="AH141" s="55"/>
      <c r="AI141" s="55"/>
      <c r="AJ141" s="55"/>
      <c r="AK141" s="55"/>
      <c r="AL141" s="55"/>
      <c r="AM141" s="55"/>
      <c r="AN141" s="55"/>
      <c r="AO141" s="55"/>
      <c r="AP141" s="55"/>
      <c r="AQ141" s="55"/>
      <c r="AR141" s="55"/>
      <c r="AS141" s="55"/>
      <c r="AT141" s="55"/>
      <c r="AU141" s="55"/>
      <c r="AV141" s="55"/>
      <c r="AW141" s="55"/>
      <c r="AX141" s="55"/>
      <c r="AY141" s="55"/>
      <c r="AZ141" s="55"/>
      <c r="BA141" s="55"/>
      <c r="BB141" s="55"/>
      <c r="BC141" s="55"/>
      <c r="BD141" s="55"/>
      <c r="BE141" s="55"/>
      <c r="BF141" s="55"/>
      <c r="BG141" s="55"/>
      <c r="BH141" s="55"/>
      <c r="BI141" s="55"/>
      <c r="BJ141" s="55"/>
      <c r="BK141" s="55"/>
      <c r="BL141" s="55"/>
      <c r="BM141" s="55"/>
    </row>
    <row r="142" spans="1:65" x14ac:dyDescent="0.2">
      <c r="A142" s="55"/>
      <c r="B142" s="55"/>
      <c r="C142" s="55"/>
      <c r="D142" s="55"/>
      <c r="E142" s="55"/>
      <c r="F142" s="55"/>
      <c r="G142" s="55"/>
      <c r="H142" s="55"/>
      <c r="I142" s="55"/>
      <c r="J142" s="55"/>
      <c r="K142" s="55"/>
      <c r="L142" s="55"/>
      <c r="M142" s="55"/>
      <c r="N142" s="55"/>
      <c r="O142" s="55"/>
      <c r="P142" s="55"/>
      <c r="Q142" s="55"/>
      <c r="R142" s="55"/>
      <c r="S142" s="55"/>
      <c r="T142" s="55"/>
      <c r="U142" s="55"/>
      <c r="V142" s="55"/>
      <c r="W142" s="55"/>
      <c r="X142" s="55"/>
      <c r="Y142" s="55"/>
      <c r="Z142" s="55"/>
      <c r="AA142" s="55"/>
      <c r="AB142" s="55"/>
      <c r="AC142" s="55"/>
      <c r="AD142" s="55"/>
      <c r="AE142" s="55"/>
      <c r="AF142" s="55"/>
      <c r="AG142" s="55"/>
      <c r="AH142" s="55"/>
      <c r="AI142" s="55"/>
      <c r="AJ142" s="55"/>
      <c r="AK142" s="55"/>
      <c r="AL142" s="55"/>
      <c r="AM142" s="55"/>
      <c r="AN142" s="55"/>
      <c r="AO142" s="55"/>
      <c r="AP142" s="55"/>
      <c r="AQ142" s="55"/>
      <c r="AR142" s="55"/>
      <c r="AS142" s="55"/>
      <c r="AT142" s="55"/>
      <c r="AU142" s="55"/>
      <c r="AV142" s="55"/>
      <c r="AW142" s="55"/>
      <c r="AX142" s="55"/>
      <c r="AY142" s="55"/>
      <c r="AZ142" s="55"/>
      <c r="BA142" s="55"/>
      <c r="BB142" s="55"/>
      <c r="BC142" s="55"/>
      <c r="BD142" s="55"/>
      <c r="BE142" s="55"/>
      <c r="BF142" s="55"/>
      <c r="BG142" s="55"/>
      <c r="BH142" s="55"/>
      <c r="BI142" s="55"/>
      <c r="BJ142" s="55"/>
      <c r="BK142" s="55"/>
      <c r="BL142" s="55"/>
      <c r="BM142" s="55"/>
    </row>
    <row r="143" spans="1:65" x14ac:dyDescent="0.2">
      <c r="A143" s="55"/>
      <c r="B143" s="55"/>
      <c r="C143" s="55"/>
      <c r="D143" s="55"/>
      <c r="E143" s="55"/>
      <c r="F143" s="55"/>
      <c r="G143" s="55"/>
      <c r="H143" s="55"/>
      <c r="I143" s="55"/>
      <c r="J143" s="55"/>
      <c r="K143" s="55"/>
      <c r="L143" s="55"/>
      <c r="M143" s="55"/>
      <c r="N143" s="55"/>
      <c r="O143" s="55"/>
      <c r="P143" s="55"/>
      <c r="Q143" s="55"/>
      <c r="R143" s="55"/>
      <c r="S143" s="55"/>
      <c r="T143" s="55"/>
      <c r="U143" s="55"/>
      <c r="V143" s="55"/>
      <c r="W143" s="55"/>
      <c r="X143" s="55"/>
      <c r="Y143" s="55"/>
      <c r="Z143" s="55"/>
      <c r="AA143" s="55"/>
      <c r="AB143" s="55"/>
      <c r="AC143" s="55"/>
      <c r="AD143" s="55"/>
      <c r="AE143" s="55"/>
      <c r="AF143" s="55"/>
      <c r="AG143" s="55"/>
      <c r="AH143" s="55"/>
      <c r="AI143" s="55"/>
      <c r="AJ143" s="55"/>
      <c r="AK143" s="55"/>
      <c r="AL143" s="55"/>
      <c r="AM143" s="55"/>
      <c r="AN143" s="55"/>
      <c r="AO143" s="55"/>
      <c r="AP143" s="55"/>
      <c r="AQ143" s="55"/>
      <c r="AR143" s="55"/>
      <c r="AS143" s="55"/>
      <c r="AT143" s="55"/>
      <c r="AU143" s="55"/>
      <c r="AV143" s="55"/>
      <c r="AW143" s="55"/>
      <c r="AX143" s="55"/>
      <c r="AY143" s="55"/>
      <c r="AZ143" s="55"/>
      <c r="BA143" s="55"/>
      <c r="BB143" s="55"/>
      <c r="BC143" s="55"/>
      <c r="BD143" s="55"/>
      <c r="BE143" s="55"/>
      <c r="BF143" s="55"/>
      <c r="BG143" s="55"/>
      <c r="BH143" s="55"/>
      <c r="BI143" s="55"/>
      <c r="BJ143" s="55"/>
      <c r="BK143" s="55"/>
      <c r="BL143" s="55"/>
      <c r="BM143" s="55"/>
    </row>
    <row r="144" spans="1:65" x14ac:dyDescent="0.2">
      <c r="A144" s="55"/>
      <c r="B144" s="55"/>
      <c r="C144" s="55"/>
      <c r="D144" s="55"/>
      <c r="E144" s="55"/>
      <c r="F144" s="55"/>
      <c r="G144" s="55"/>
      <c r="H144" s="55"/>
      <c r="I144" s="55"/>
      <c r="J144" s="55"/>
      <c r="K144" s="55"/>
      <c r="L144" s="55"/>
      <c r="M144" s="55"/>
      <c r="N144" s="55"/>
      <c r="O144" s="55"/>
      <c r="P144" s="55"/>
      <c r="Q144" s="55"/>
      <c r="R144" s="55"/>
      <c r="S144" s="55"/>
      <c r="T144" s="55"/>
      <c r="U144" s="55"/>
      <c r="V144" s="55"/>
      <c r="W144" s="55"/>
      <c r="X144" s="55"/>
      <c r="Y144" s="55"/>
      <c r="Z144" s="55"/>
      <c r="AA144" s="55"/>
      <c r="AB144" s="55"/>
      <c r="AC144" s="55"/>
      <c r="AD144" s="55"/>
      <c r="AE144" s="55"/>
      <c r="AF144" s="55"/>
      <c r="AG144" s="55"/>
      <c r="AH144" s="55"/>
      <c r="AI144" s="55"/>
      <c r="AJ144" s="55"/>
      <c r="AK144" s="55"/>
      <c r="AL144" s="55"/>
      <c r="AM144" s="55"/>
      <c r="AN144" s="55"/>
      <c r="AO144" s="55"/>
      <c r="AP144" s="55"/>
      <c r="AQ144" s="55"/>
      <c r="AR144" s="55"/>
      <c r="AS144" s="55"/>
      <c r="AT144" s="55"/>
      <c r="AU144" s="55"/>
      <c r="AV144" s="55"/>
      <c r="AW144" s="55"/>
      <c r="AX144" s="55"/>
      <c r="AY144" s="55"/>
      <c r="AZ144" s="55"/>
      <c r="BA144" s="55"/>
      <c r="BB144" s="55"/>
      <c r="BC144" s="55"/>
      <c r="BD144" s="55"/>
      <c r="BE144" s="55"/>
      <c r="BF144" s="55"/>
      <c r="BG144" s="55"/>
      <c r="BH144" s="55"/>
      <c r="BI144" s="55"/>
      <c r="BJ144" s="55"/>
      <c r="BK144" s="55"/>
      <c r="BL144" s="55"/>
      <c r="BM144" s="55"/>
    </row>
    <row r="145" spans="1:65" x14ac:dyDescent="0.2">
      <c r="A145" s="55"/>
      <c r="B145" s="55"/>
      <c r="C145" s="55"/>
      <c r="D145" s="55"/>
      <c r="E145" s="55"/>
      <c r="F145" s="55"/>
      <c r="G145" s="55"/>
      <c r="H145" s="55"/>
      <c r="I145" s="55"/>
      <c r="J145" s="55"/>
      <c r="K145" s="55"/>
      <c r="L145" s="55"/>
      <c r="M145" s="55"/>
      <c r="N145" s="55"/>
      <c r="O145" s="55"/>
      <c r="P145" s="55"/>
      <c r="Q145" s="55"/>
      <c r="R145" s="55"/>
      <c r="S145" s="55"/>
      <c r="T145" s="55"/>
      <c r="U145" s="55"/>
      <c r="V145" s="55"/>
      <c r="W145" s="55"/>
      <c r="X145" s="55"/>
      <c r="Y145" s="55"/>
      <c r="Z145" s="55"/>
      <c r="AA145" s="55"/>
      <c r="AB145" s="55"/>
      <c r="AC145" s="55"/>
      <c r="AD145" s="55"/>
      <c r="AE145" s="55"/>
      <c r="AF145" s="55"/>
      <c r="AG145" s="55"/>
      <c r="AH145" s="55"/>
      <c r="AI145" s="55"/>
      <c r="AJ145" s="55"/>
      <c r="AK145" s="55"/>
      <c r="AL145" s="55"/>
      <c r="AM145" s="55"/>
      <c r="AN145" s="55"/>
      <c r="AO145" s="55"/>
      <c r="AP145" s="55"/>
      <c r="AQ145" s="55"/>
      <c r="AR145" s="55"/>
      <c r="AS145" s="55"/>
      <c r="AT145" s="55"/>
      <c r="AU145" s="55"/>
      <c r="AV145" s="55"/>
      <c r="AW145" s="55"/>
      <c r="AX145" s="55"/>
      <c r="AY145" s="55"/>
      <c r="AZ145" s="55"/>
      <c r="BA145" s="55"/>
      <c r="BB145" s="55"/>
      <c r="BC145" s="55"/>
      <c r="BD145" s="55"/>
      <c r="BE145" s="55"/>
      <c r="BF145" s="55"/>
      <c r="BG145" s="55"/>
      <c r="BH145" s="55"/>
      <c r="BI145" s="55"/>
      <c r="BJ145" s="55"/>
      <c r="BK145" s="55"/>
      <c r="BL145" s="55"/>
      <c r="BM145" s="55"/>
    </row>
    <row r="146" spans="1:65" x14ac:dyDescent="0.2">
      <c r="A146" s="55"/>
      <c r="B146" s="55"/>
      <c r="C146" s="55"/>
      <c r="D146" s="55"/>
      <c r="E146" s="55"/>
      <c r="F146" s="55"/>
      <c r="G146" s="55"/>
      <c r="H146" s="55"/>
      <c r="I146" s="55"/>
      <c r="J146" s="55"/>
      <c r="K146" s="55"/>
      <c r="L146" s="55"/>
      <c r="M146" s="55"/>
      <c r="N146" s="55"/>
      <c r="O146" s="55"/>
      <c r="P146" s="55"/>
      <c r="Q146" s="55"/>
      <c r="R146" s="55"/>
      <c r="S146" s="55"/>
      <c r="T146" s="55"/>
      <c r="U146" s="55"/>
      <c r="V146" s="55"/>
      <c r="W146" s="55"/>
      <c r="X146" s="55"/>
      <c r="Y146" s="55"/>
      <c r="Z146" s="55"/>
      <c r="AA146" s="55"/>
      <c r="AB146" s="55"/>
      <c r="AC146" s="55"/>
      <c r="AD146" s="55"/>
      <c r="AE146" s="55"/>
      <c r="AF146" s="55"/>
      <c r="AG146" s="55"/>
      <c r="AH146" s="55"/>
      <c r="AI146" s="55"/>
      <c r="AJ146" s="55"/>
      <c r="AK146" s="55"/>
      <c r="AL146" s="55"/>
      <c r="AM146" s="55"/>
      <c r="AN146" s="55"/>
      <c r="AO146" s="55"/>
      <c r="AP146" s="55"/>
      <c r="AQ146" s="55"/>
      <c r="AR146" s="55"/>
      <c r="AS146" s="55"/>
      <c r="AT146" s="55"/>
      <c r="AU146" s="55"/>
      <c r="AV146" s="55"/>
      <c r="AW146" s="55"/>
      <c r="AX146" s="55"/>
      <c r="AY146" s="55"/>
      <c r="AZ146" s="55"/>
      <c r="BA146" s="55"/>
      <c r="BB146" s="55"/>
      <c r="BC146" s="55"/>
      <c r="BD146" s="55"/>
      <c r="BE146" s="55"/>
      <c r="BF146" s="55"/>
      <c r="BG146" s="55"/>
      <c r="BH146" s="55"/>
      <c r="BI146" s="55"/>
      <c r="BJ146" s="55"/>
      <c r="BK146" s="55"/>
      <c r="BL146" s="55"/>
      <c r="BM146" s="55"/>
    </row>
    <row r="147" spans="1:65" x14ac:dyDescent="0.2">
      <c r="A147" s="55"/>
      <c r="B147" s="55"/>
      <c r="C147" s="55"/>
      <c r="D147" s="55"/>
      <c r="E147" s="55"/>
      <c r="F147" s="55"/>
      <c r="G147" s="55"/>
      <c r="H147" s="55"/>
      <c r="I147" s="55"/>
      <c r="J147" s="55"/>
      <c r="K147" s="55"/>
      <c r="L147" s="55"/>
      <c r="M147" s="55"/>
      <c r="N147" s="55"/>
      <c r="O147" s="55"/>
      <c r="P147" s="55"/>
      <c r="Q147" s="55"/>
      <c r="R147" s="55"/>
      <c r="S147" s="55"/>
      <c r="T147" s="55"/>
      <c r="U147" s="55"/>
      <c r="V147" s="55"/>
      <c r="W147" s="55"/>
      <c r="X147" s="55"/>
      <c r="Y147" s="55"/>
      <c r="Z147" s="55"/>
      <c r="AA147" s="55"/>
      <c r="AB147" s="55"/>
      <c r="AC147" s="55"/>
      <c r="AD147" s="55"/>
      <c r="AE147" s="55"/>
      <c r="AF147" s="55"/>
      <c r="AG147" s="55"/>
      <c r="AH147" s="55"/>
      <c r="AI147" s="55"/>
      <c r="AJ147" s="55"/>
      <c r="AK147" s="55"/>
      <c r="AL147" s="55"/>
      <c r="AM147" s="55"/>
      <c r="AN147" s="55"/>
      <c r="AO147" s="55"/>
      <c r="AP147" s="55"/>
      <c r="AQ147" s="55"/>
      <c r="AR147" s="55"/>
      <c r="AS147" s="55"/>
      <c r="AT147" s="55"/>
      <c r="AU147" s="55"/>
      <c r="AV147" s="55"/>
      <c r="AW147" s="55"/>
      <c r="AX147" s="55"/>
      <c r="AY147" s="55"/>
      <c r="AZ147" s="55"/>
      <c r="BA147" s="55"/>
      <c r="BB147" s="55"/>
      <c r="BC147" s="55"/>
      <c r="BD147" s="55"/>
      <c r="BE147" s="55"/>
      <c r="BF147" s="55"/>
      <c r="BG147" s="55"/>
      <c r="BH147" s="55"/>
      <c r="BI147" s="55"/>
      <c r="BJ147" s="55"/>
      <c r="BK147" s="55"/>
      <c r="BL147" s="55"/>
      <c r="BM147" s="55"/>
    </row>
    <row r="148" spans="1:65" x14ac:dyDescent="0.2">
      <c r="A148" s="55"/>
      <c r="B148" s="55"/>
      <c r="C148" s="55"/>
      <c r="D148" s="55"/>
      <c r="E148" s="55"/>
      <c r="F148" s="55"/>
      <c r="G148" s="55"/>
      <c r="H148" s="55"/>
      <c r="I148" s="55"/>
      <c r="J148" s="55"/>
      <c r="K148" s="55"/>
      <c r="L148" s="55"/>
      <c r="M148" s="55"/>
      <c r="N148" s="55"/>
      <c r="O148" s="55"/>
      <c r="P148" s="55"/>
      <c r="Q148" s="55"/>
      <c r="R148" s="55"/>
      <c r="S148" s="55"/>
      <c r="T148" s="55"/>
      <c r="U148" s="55"/>
      <c r="V148" s="55"/>
      <c r="W148" s="55"/>
      <c r="X148" s="55"/>
      <c r="Y148" s="55"/>
      <c r="Z148" s="55"/>
      <c r="AA148" s="55"/>
      <c r="AB148" s="55"/>
      <c r="AC148" s="55"/>
      <c r="AD148" s="55"/>
      <c r="AE148" s="55"/>
      <c r="AF148" s="55"/>
      <c r="AG148" s="55"/>
      <c r="AH148" s="55"/>
      <c r="AI148" s="55"/>
      <c r="AJ148" s="55"/>
      <c r="AK148" s="55"/>
      <c r="AL148" s="55"/>
      <c r="AM148" s="55"/>
      <c r="AN148" s="55"/>
      <c r="AO148" s="55"/>
      <c r="AP148" s="55"/>
      <c r="AQ148" s="55"/>
      <c r="AR148" s="55"/>
      <c r="AS148" s="55"/>
      <c r="AT148" s="55"/>
      <c r="AU148" s="55"/>
      <c r="AV148" s="55"/>
      <c r="AW148" s="55"/>
      <c r="AX148" s="55"/>
      <c r="AY148" s="55"/>
      <c r="AZ148" s="55"/>
      <c r="BA148" s="55"/>
      <c r="BB148" s="55"/>
      <c r="BC148" s="55"/>
      <c r="BD148" s="55"/>
      <c r="BE148" s="55"/>
      <c r="BF148" s="55"/>
      <c r="BG148" s="55"/>
      <c r="BH148" s="55"/>
      <c r="BI148" s="55"/>
      <c r="BJ148" s="55"/>
      <c r="BK148" s="55"/>
      <c r="BL148" s="55"/>
      <c r="BM148" s="55"/>
    </row>
    <row r="149" spans="1:65" x14ac:dyDescent="0.2">
      <c r="A149" s="55"/>
      <c r="B149" s="55"/>
      <c r="C149" s="55"/>
      <c r="D149" s="55"/>
      <c r="E149" s="55"/>
      <c r="F149" s="55"/>
      <c r="G149" s="55"/>
      <c r="H149" s="55"/>
      <c r="I149" s="55"/>
      <c r="J149" s="55"/>
      <c r="K149" s="55"/>
      <c r="L149" s="55"/>
      <c r="M149" s="55"/>
      <c r="N149" s="55"/>
      <c r="O149" s="55"/>
      <c r="P149" s="55"/>
      <c r="Q149" s="55"/>
      <c r="R149" s="55"/>
      <c r="S149" s="55"/>
      <c r="T149" s="55"/>
      <c r="U149" s="55"/>
      <c r="V149" s="55"/>
      <c r="W149" s="55"/>
      <c r="X149" s="55"/>
      <c r="Y149" s="55"/>
      <c r="Z149" s="55"/>
      <c r="AA149" s="55"/>
      <c r="AB149" s="55"/>
      <c r="AC149" s="55"/>
      <c r="AD149" s="55"/>
      <c r="AE149" s="55"/>
      <c r="AF149" s="55"/>
      <c r="AG149" s="55"/>
      <c r="AH149" s="55"/>
      <c r="AI149" s="55"/>
      <c r="AJ149" s="55"/>
      <c r="AK149" s="55"/>
      <c r="AL149" s="55"/>
      <c r="AM149" s="55"/>
      <c r="AN149" s="55"/>
      <c r="AO149" s="55"/>
      <c r="AP149" s="55"/>
      <c r="AQ149" s="55"/>
      <c r="AR149" s="55"/>
      <c r="AS149" s="55"/>
      <c r="AT149" s="55"/>
      <c r="AU149" s="55"/>
      <c r="AV149" s="55"/>
      <c r="AW149" s="55"/>
      <c r="AX149" s="55"/>
      <c r="AY149" s="55"/>
      <c r="AZ149" s="55"/>
      <c r="BA149" s="55"/>
      <c r="BB149" s="55"/>
      <c r="BC149" s="55"/>
      <c r="BD149" s="55"/>
      <c r="BE149" s="55"/>
      <c r="BF149" s="55"/>
      <c r="BG149" s="55"/>
      <c r="BH149" s="55"/>
      <c r="BI149" s="55"/>
      <c r="BJ149" s="55"/>
      <c r="BK149" s="55"/>
      <c r="BL149" s="55"/>
      <c r="BM149" s="55"/>
    </row>
    <row r="150" spans="1:65" x14ac:dyDescent="0.2">
      <c r="A150" s="55"/>
      <c r="B150" s="55"/>
      <c r="C150" s="55"/>
      <c r="D150" s="55"/>
      <c r="E150" s="55"/>
      <c r="F150" s="55"/>
      <c r="G150" s="55"/>
      <c r="H150" s="55"/>
      <c r="I150" s="55"/>
      <c r="J150" s="55"/>
      <c r="K150" s="55"/>
      <c r="L150" s="55"/>
      <c r="M150" s="55"/>
      <c r="N150" s="55"/>
      <c r="O150" s="55"/>
      <c r="P150" s="55"/>
      <c r="Q150" s="55"/>
      <c r="R150" s="55"/>
      <c r="S150" s="55"/>
      <c r="T150" s="55"/>
      <c r="U150" s="55"/>
      <c r="V150" s="55"/>
      <c r="W150" s="55"/>
      <c r="X150" s="55"/>
      <c r="Y150" s="55"/>
      <c r="Z150" s="55"/>
      <c r="AA150" s="55"/>
      <c r="AB150" s="55"/>
      <c r="AC150" s="55"/>
      <c r="AD150" s="55"/>
      <c r="AE150" s="55"/>
      <c r="AF150" s="55"/>
      <c r="AG150" s="55"/>
      <c r="AH150" s="55"/>
      <c r="AI150" s="55"/>
      <c r="AJ150" s="55"/>
      <c r="AK150" s="55"/>
      <c r="AL150" s="55"/>
      <c r="AM150" s="55"/>
      <c r="AN150" s="55"/>
      <c r="AO150" s="55"/>
      <c r="AP150" s="55"/>
      <c r="AQ150" s="55"/>
      <c r="AR150" s="55"/>
      <c r="AS150" s="55"/>
      <c r="AT150" s="55"/>
      <c r="AU150" s="55"/>
      <c r="AV150" s="55"/>
      <c r="AW150" s="55"/>
      <c r="AX150" s="55"/>
      <c r="AY150" s="55"/>
      <c r="AZ150" s="55"/>
      <c r="BA150" s="55"/>
      <c r="BB150" s="55"/>
      <c r="BC150" s="55"/>
      <c r="BD150" s="55"/>
      <c r="BE150" s="55"/>
      <c r="BF150" s="55"/>
      <c r="BG150" s="55"/>
      <c r="BH150" s="55"/>
      <c r="BI150" s="55"/>
      <c r="BJ150" s="55"/>
      <c r="BK150" s="55"/>
      <c r="BL150" s="55"/>
      <c r="BM150" s="55"/>
    </row>
    <row r="151" spans="1:65" x14ac:dyDescent="0.2">
      <c r="A151" s="55"/>
      <c r="B151" s="55"/>
      <c r="C151" s="55"/>
      <c r="D151" s="55"/>
      <c r="E151" s="55"/>
      <c r="F151" s="55"/>
      <c r="G151" s="55"/>
      <c r="H151" s="55"/>
      <c r="I151" s="55"/>
      <c r="J151" s="55"/>
      <c r="K151" s="55"/>
      <c r="L151" s="55"/>
      <c r="M151" s="55"/>
      <c r="N151" s="55"/>
      <c r="O151" s="55"/>
      <c r="P151" s="55"/>
      <c r="Q151" s="55"/>
      <c r="R151" s="55"/>
      <c r="S151" s="55"/>
      <c r="T151" s="55"/>
      <c r="U151" s="55"/>
      <c r="V151" s="55"/>
      <c r="W151" s="55"/>
      <c r="X151" s="55"/>
      <c r="Y151" s="55"/>
      <c r="Z151" s="55"/>
      <c r="AA151" s="55"/>
      <c r="AB151" s="55"/>
      <c r="AC151" s="55"/>
      <c r="AD151" s="55"/>
      <c r="AE151" s="55"/>
      <c r="AF151" s="55"/>
      <c r="AG151" s="55"/>
      <c r="AH151" s="55"/>
      <c r="AI151" s="55"/>
      <c r="AJ151" s="55"/>
      <c r="AK151" s="55"/>
      <c r="AL151" s="55"/>
      <c r="AM151" s="55"/>
      <c r="AN151" s="55"/>
      <c r="AO151" s="55"/>
      <c r="AP151" s="55"/>
      <c r="AQ151" s="55"/>
      <c r="AR151" s="55"/>
      <c r="AS151" s="55"/>
      <c r="AT151" s="55"/>
      <c r="AU151" s="55"/>
      <c r="AV151" s="55"/>
      <c r="AW151" s="55"/>
      <c r="AX151" s="55"/>
      <c r="AY151" s="55"/>
      <c r="AZ151" s="55"/>
      <c r="BA151" s="55"/>
      <c r="BB151" s="55"/>
      <c r="BC151" s="55"/>
      <c r="BD151" s="55"/>
      <c r="BE151" s="55"/>
      <c r="BF151" s="55"/>
      <c r="BG151" s="55"/>
      <c r="BH151" s="55"/>
      <c r="BI151" s="55"/>
      <c r="BJ151" s="55"/>
      <c r="BK151" s="55"/>
      <c r="BL151" s="55"/>
      <c r="BM151" s="55"/>
    </row>
    <row r="152" spans="1:65" x14ac:dyDescent="0.2">
      <c r="A152" s="55"/>
      <c r="B152" s="55"/>
      <c r="C152" s="55"/>
      <c r="D152" s="55"/>
      <c r="E152" s="55"/>
      <c r="F152" s="55"/>
      <c r="G152" s="55"/>
      <c r="H152" s="55"/>
      <c r="I152" s="55"/>
      <c r="J152" s="55"/>
      <c r="K152" s="55"/>
      <c r="L152" s="55"/>
      <c r="M152" s="55"/>
      <c r="N152" s="55"/>
      <c r="O152" s="55"/>
      <c r="P152" s="55"/>
      <c r="Q152" s="55"/>
      <c r="R152" s="55"/>
      <c r="S152" s="55"/>
      <c r="T152" s="55"/>
      <c r="U152" s="55"/>
      <c r="V152" s="55"/>
      <c r="W152" s="55"/>
      <c r="X152" s="55"/>
      <c r="Y152" s="55"/>
      <c r="Z152" s="55"/>
      <c r="AA152" s="55"/>
      <c r="AB152" s="55"/>
      <c r="AC152" s="55"/>
      <c r="AD152" s="55"/>
      <c r="AE152" s="55"/>
      <c r="AF152" s="55"/>
      <c r="AG152" s="55"/>
      <c r="AH152" s="55"/>
      <c r="AI152" s="55"/>
      <c r="AJ152" s="55"/>
      <c r="AK152" s="55"/>
      <c r="AL152" s="55"/>
      <c r="AM152" s="55"/>
      <c r="AN152" s="55"/>
      <c r="AO152" s="55"/>
      <c r="AP152" s="55"/>
      <c r="AQ152" s="55"/>
      <c r="AR152" s="55"/>
      <c r="AS152" s="55"/>
      <c r="AT152" s="55"/>
      <c r="AU152" s="55"/>
      <c r="AV152" s="55"/>
      <c r="AW152" s="55"/>
      <c r="AX152" s="55"/>
      <c r="AY152" s="55"/>
      <c r="AZ152" s="55"/>
      <c r="BA152" s="55"/>
      <c r="BB152" s="55"/>
      <c r="BC152" s="55"/>
      <c r="BD152" s="55"/>
      <c r="BE152" s="55"/>
      <c r="BF152" s="55"/>
      <c r="BG152" s="55"/>
      <c r="BH152" s="55"/>
      <c r="BI152" s="55"/>
      <c r="BJ152" s="55"/>
      <c r="BK152" s="55"/>
      <c r="BL152" s="55"/>
      <c r="BM152" s="55"/>
    </row>
  </sheetData>
  <phoneticPr fontId="0" type="noConversion"/>
  <printOptions headings="1"/>
  <pageMargins left="0.74803149606299213" right="0.74803149606299213" top="0.98425196850393704" bottom="0.98425196850393704" header="0.51181102362204722" footer="0.51181102362204722"/>
  <pageSetup paperSize="9" scale="80" orientation="landscape" horizontalDpi="4294967292" r:id="rId1"/>
  <headerFooter alignWithMargins="0"/>
  <ignoredErrors>
    <ignoredError sqref="K103:P103 G7:BI8 E62:E66 G20 D25 I27:BI27 D42:D43 H45:BI45 F50:F51 D70:E77 R22 F5:BI5 E106:E107 L10:BI10 J15:BI15 K104 H20:BI21 G45 G110 H110:P110 G15:H15 F104:J104 I25:BI25 D11:D14 D16 L104:P104 F103:J103 I22:Q22 D23:D24 G49:BI51 D61:D66 G22 G25 G27 H113:P116 G114:G116 D19:D21" unlockedFormula="1"/>
    <ignoredError sqref="G84:BI84" formula="1"/>
  </ignoredError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2">
    <pageSetUpPr fitToPage="1"/>
  </sheetPr>
  <dimension ref="A1:BI59"/>
  <sheetViews>
    <sheetView workbookViewId="0">
      <pane ySplit="4" topLeftCell="A5" activePane="bottomLeft" state="frozen"/>
      <selection activeCell="M53" sqref="M53"/>
      <selection pane="bottomLeft" activeCell="E43" sqref="E43"/>
    </sheetView>
  </sheetViews>
  <sheetFormatPr defaultRowHeight="12.75" x14ac:dyDescent="0.2"/>
  <cols>
    <col min="1" max="1" width="2.140625" customWidth="1"/>
    <col min="2" max="2" width="14.42578125" customWidth="1"/>
    <col min="3" max="3" width="24.7109375" customWidth="1"/>
    <col min="4" max="4" width="14" customWidth="1"/>
    <col min="5" max="5" width="11.5703125" customWidth="1"/>
    <col min="6" max="6" width="13" customWidth="1"/>
    <col min="7" max="7" width="13.28515625" customWidth="1"/>
    <col min="8" max="8" width="12.28515625" customWidth="1"/>
    <col min="9" max="9" width="12.140625" customWidth="1"/>
    <col min="10" max="10" width="11.28515625" bestFit="1" customWidth="1"/>
    <col min="11" max="15" width="13.140625" customWidth="1"/>
    <col min="16" max="16" width="10" bestFit="1" customWidth="1"/>
    <col min="17" max="20" width="9.28515625" customWidth="1"/>
  </cols>
  <sheetData>
    <row r="1" spans="1:20" x14ac:dyDescent="0.2">
      <c r="A1" s="18"/>
      <c r="B1" s="26"/>
      <c r="C1" s="26"/>
      <c r="D1" s="26"/>
      <c r="E1" s="24"/>
      <c r="F1" s="20"/>
      <c r="G1" s="20"/>
      <c r="H1" s="80"/>
      <c r="I1" s="20"/>
      <c r="J1" s="20"/>
      <c r="K1" s="20"/>
      <c r="L1" s="81"/>
      <c r="M1" s="81"/>
      <c r="N1" s="81"/>
      <c r="O1" s="18"/>
      <c r="P1" s="18"/>
      <c r="Q1" s="18"/>
      <c r="R1" s="18"/>
      <c r="S1" s="18"/>
      <c r="T1" s="18"/>
    </row>
    <row r="2" spans="1:20" s="79" customFormat="1" ht="15.75" x14ac:dyDescent="0.25">
      <c r="A2" s="24"/>
      <c r="B2" s="139" t="s">
        <v>205</v>
      </c>
      <c r="C2" s="24"/>
      <c r="D2" s="24"/>
      <c r="E2" s="24"/>
      <c r="F2" s="24"/>
      <c r="G2" s="24"/>
      <c r="H2" s="24"/>
      <c r="I2" s="24"/>
      <c r="J2" s="24"/>
      <c r="K2" s="24"/>
      <c r="L2" s="24"/>
      <c r="M2" s="24"/>
      <c r="N2" s="24"/>
      <c r="O2" s="24"/>
      <c r="P2" s="24"/>
      <c r="Q2" s="24"/>
      <c r="R2" s="24"/>
      <c r="S2" s="24"/>
      <c r="T2" s="24"/>
    </row>
    <row r="3" spans="1:20" s="79" customFormat="1" ht="15.75" x14ac:dyDescent="0.25">
      <c r="A3" s="24"/>
      <c r="B3" s="139"/>
      <c r="C3" s="24"/>
      <c r="D3" s="24"/>
      <c r="E3" s="24"/>
      <c r="F3" s="24"/>
      <c r="G3" s="24"/>
      <c r="H3" s="24"/>
      <c r="I3" s="24"/>
      <c r="J3" s="24"/>
      <c r="K3" s="24"/>
      <c r="L3" s="24"/>
      <c r="M3" s="24"/>
      <c r="N3" s="24"/>
      <c r="O3" s="24"/>
      <c r="P3" s="24"/>
      <c r="Q3" s="24"/>
      <c r="R3" s="24"/>
      <c r="S3" s="24"/>
      <c r="T3" s="24"/>
    </row>
    <row r="4" spans="1:20" s="79" customFormat="1" ht="15.75" x14ac:dyDescent="0.25">
      <c r="A4" s="201"/>
      <c r="B4" s="202" t="s">
        <v>67</v>
      </c>
      <c r="C4" s="201"/>
      <c r="D4" s="201" t="s">
        <v>277</v>
      </c>
      <c r="E4" s="201" t="str">
        <f>Input!G40</f>
        <v>2014-15</v>
      </c>
      <c r="F4" s="201" t="str">
        <f>Input!H40</f>
        <v>2015-16</v>
      </c>
      <c r="G4" s="201" t="str">
        <f>Input!I40</f>
        <v>2016-17</v>
      </c>
      <c r="H4" s="201" t="str">
        <f>Input!J40</f>
        <v>2017-18</v>
      </c>
      <c r="I4" s="201" t="str">
        <f>Input!K40</f>
        <v>2018-19</v>
      </c>
      <c r="J4" s="201"/>
      <c r="K4" s="201"/>
      <c r="L4" s="201"/>
      <c r="M4" s="201"/>
      <c r="N4" s="201"/>
      <c r="O4" s="201"/>
      <c r="P4" s="201"/>
      <c r="Q4" s="201"/>
      <c r="R4" s="201"/>
      <c r="S4" s="201"/>
      <c r="T4" s="201"/>
    </row>
    <row r="5" spans="1:20" x14ac:dyDescent="0.2">
      <c r="A5" s="18"/>
      <c r="B5" s="18"/>
      <c r="C5" s="18"/>
      <c r="D5" s="18"/>
      <c r="E5" s="20"/>
      <c r="F5" s="80"/>
      <c r="G5" s="80"/>
      <c r="H5" s="80"/>
      <c r="I5" s="80"/>
      <c r="J5" s="80"/>
      <c r="K5" s="80"/>
      <c r="L5" s="80"/>
      <c r="M5" s="80"/>
      <c r="N5" s="80"/>
      <c r="O5" s="80"/>
      <c r="P5" s="20"/>
      <c r="Q5" s="18"/>
      <c r="R5" s="18"/>
      <c r="S5" s="18"/>
      <c r="T5" s="18"/>
    </row>
    <row r="6" spans="1:20" x14ac:dyDescent="0.2">
      <c r="A6" s="18"/>
      <c r="B6" s="334"/>
      <c r="C6" s="335"/>
      <c r="D6" s="80"/>
      <c r="E6" s="80"/>
      <c r="F6" s="80"/>
      <c r="G6" s="80"/>
      <c r="H6" s="80"/>
      <c r="I6" s="80"/>
      <c r="J6" s="80"/>
      <c r="K6" s="80"/>
      <c r="L6" s="80"/>
      <c r="M6" s="80"/>
      <c r="N6" s="80"/>
      <c r="O6" s="80"/>
      <c r="P6" s="20"/>
      <c r="Q6" s="18"/>
      <c r="R6" s="18"/>
      <c r="S6" s="18"/>
      <c r="T6" s="18"/>
    </row>
    <row r="7" spans="1:20" x14ac:dyDescent="0.2">
      <c r="A7" s="18"/>
      <c r="B7" s="336" t="s">
        <v>206</v>
      </c>
      <c r="C7" s="326">
        <f>WACC!$F$27</f>
        <v>8.8476800000000008E-2</v>
      </c>
      <c r="D7" s="80"/>
      <c r="E7" s="80"/>
      <c r="F7" s="80"/>
      <c r="G7" s="80"/>
      <c r="H7" s="80"/>
      <c r="I7" s="80"/>
      <c r="J7" s="80"/>
      <c r="K7" s="80"/>
      <c r="L7" s="80"/>
      <c r="M7" s="80"/>
      <c r="N7" s="80"/>
      <c r="O7" s="80"/>
      <c r="P7" s="20"/>
      <c r="Q7" s="18"/>
      <c r="R7" s="18"/>
      <c r="S7" s="18"/>
      <c r="T7" s="18"/>
    </row>
    <row r="8" spans="1:20" x14ac:dyDescent="0.2">
      <c r="A8" s="18"/>
      <c r="B8" s="336" t="s">
        <v>207</v>
      </c>
      <c r="C8" s="337">
        <f>f</f>
        <v>2.5000000000000001E-2</v>
      </c>
      <c r="D8" s="80"/>
      <c r="E8" s="80"/>
      <c r="F8" s="80"/>
      <c r="G8" s="80"/>
      <c r="H8" s="80"/>
      <c r="I8" s="80"/>
      <c r="J8" s="80"/>
      <c r="K8" s="80"/>
      <c r="L8" s="80"/>
      <c r="M8" s="80"/>
      <c r="N8" s="80"/>
      <c r="O8" s="80"/>
      <c r="P8" s="20"/>
      <c r="Q8" s="18"/>
      <c r="R8" s="18"/>
      <c r="S8" s="18"/>
      <c r="T8" s="18"/>
    </row>
    <row r="9" spans="1:20" x14ac:dyDescent="0.2">
      <c r="A9" s="18"/>
      <c r="B9" s="80"/>
      <c r="C9" s="80"/>
      <c r="D9" s="80"/>
      <c r="E9" s="80"/>
      <c r="F9" s="80"/>
      <c r="G9" s="80"/>
      <c r="H9" s="80"/>
      <c r="I9" s="80"/>
      <c r="J9" s="80"/>
      <c r="K9" s="80"/>
      <c r="L9" s="80"/>
      <c r="M9" s="80"/>
      <c r="N9" s="80"/>
      <c r="O9" s="80"/>
      <c r="P9" s="20"/>
      <c r="Q9" s="18"/>
      <c r="R9" s="18"/>
      <c r="S9" s="80"/>
      <c r="T9" s="18"/>
    </row>
    <row r="10" spans="1:20" x14ac:dyDescent="0.2">
      <c r="A10" s="80"/>
      <c r="B10" s="80"/>
      <c r="C10" s="37" t="s">
        <v>208</v>
      </c>
      <c r="D10" s="80"/>
      <c r="E10" s="80"/>
      <c r="F10" s="80"/>
      <c r="G10" s="80"/>
      <c r="H10" s="80"/>
      <c r="I10" s="80"/>
      <c r="J10" s="80"/>
      <c r="K10" s="37"/>
      <c r="L10" s="408"/>
      <c r="M10" s="419"/>
      <c r="N10" s="419"/>
      <c r="O10" s="419"/>
      <c r="P10" s="419"/>
      <c r="Q10" s="419"/>
      <c r="R10" s="419"/>
      <c r="S10" s="80"/>
      <c r="T10" s="18"/>
    </row>
    <row r="11" spans="1:20" x14ac:dyDescent="0.2">
      <c r="A11" s="18"/>
      <c r="B11" s="80"/>
      <c r="C11" s="124" t="s">
        <v>209</v>
      </c>
      <c r="E11" s="143">
        <f>Analysis!G17+Analysis!G18</f>
        <v>180.11410889351157</v>
      </c>
      <c r="F11" s="143">
        <f>Analysis!H17+Analysis!H18</f>
        <v>182.7375843824683</v>
      </c>
      <c r="G11" s="143">
        <f>Analysis!I17+Analysis!I18</f>
        <v>188.39130501490905</v>
      </c>
      <c r="H11" s="143">
        <f>Analysis!J17+Analysis!J18</f>
        <v>200.51919337149894</v>
      </c>
      <c r="I11" s="143">
        <f>Analysis!K17+Analysis!K18</f>
        <v>205.30206647899433</v>
      </c>
      <c r="J11" s="80"/>
      <c r="K11" s="162"/>
      <c r="L11" s="162"/>
      <c r="M11" s="162"/>
      <c r="N11" s="162"/>
      <c r="O11" s="162"/>
      <c r="P11" s="420"/>
      <c r="Q11" s="426"/>
      <c r="R11" s="426"/>
      <c r="S11" s="426"/>
      <c r="T11" s="426"/>
    </row>
    <row r="12" spans="1:20" x14ac:dyDescent="0.2">
      <c r="A12" s="18"/>
      <c r="B12" s="80"/>
      <c r="C12" s="124" t="s">
        <v>306</v>
      </c>
      <c r="D12" s="338"/>
      <c r="E12" s="143">
        <f>Analysis!G20</f>
        <v>12.156755834716733</v>
      </c>
      <c r="F12" s="143">
        <f>Analysis!H20</f>
        <v>16.10856789096843</v>
      </c>
      <c r="G12" s="143">
        <f>Analysis!I20</f>
        <v>20.873936979673999</v>
      </c>
      <c r="H12" s="143">
        <f>Analysis!J20</f>
        <v>18.63678214270697</v>
      </c>
      <c r="I12" s="143">
        <f>Analysis!K20</f>
        <v>18.647751475089834</v>
      </c>
      <c r="J12" s="80"/>
      <c r="K12" s="162"/>
      <c r="L12" s="162"/>
      <c r="M12" s="162"/>
      <c r="N12" s="162"/>
      <c r="O12" s="162"/>
      <c r="P12" s="420"/>
      <c r="Q12" s="426"/>
      <c r="R12" s="426"/>
      <c r="S12" s="426"/>
      <c r="T12" s="426"/>
    </row>
    <row r="13" spans="1:20" x14ac:dyDescent="0.2">
      <c r="A13" s="18"/>
      <c r="B13" s="80"/>
      <c r="C13" s="124" t="s">
        <v>210</v>
      </c>
      <c r="D13" s="338"/>
      <c r="E13" s="143">
        <f>Analysis!G111</f>
        <v>40.346610481094942</v>
      </c>
      <c r="F13" s="143">
        <f>Analysis!H111</f>
        <v>43.298436791299956</v>
      </c>
      <c r="G13" s="143">
        <f>Analysis!I111</f>
        <v>43.340702069637786</v>
      </c>
      <c r="H13" s="143">
        <f>Analysis!J111</f>
        <v>43.100164542707553</v>
      </c>
      <c r="I13" s="143">
        <f>Analysis!K111</f>
        <v>44.009749689497447</v>
      </c>
      <c r="J13" s="80"/>
      <c r="K13" s="162"/>
      <c r="L13" s="162"/>
      <c r="M13" s="162"/>
      <c r="N13" s="162"/>
      <c r="O13" s="162"/>
      <c r="P13" s="420"/>
      <c r="Q13" s="426"/>
      <c r="R13" s="426"/>
      <c r="S13" s="426"/>
      <c r="T13" s="426"/>
    </row>
    <row r="14" spans="1:20" x14ac:dyDescent="0.2">
      <c r="A14" s="18"/>
      <c r="B14" s="80"/>
      <c r="C14" s="124" t="s">
        <v>263</v>
      </c>
      <c r="D14" s="338"/>
      <c r="E14" s="143">
        <f>Analysis!G112</f>
        <v>6.9506208505020455</v>
      </c>
      <c r="F14" s="143">
        <f>Analysis!H112</f>
        <v>7.7789329650190169</v>
      </c>
      <c r="G14" s="143">
        <f>Analysis!I112</f>
        <v>6.1025285376246403</v>
      </c>
      <c r="H14" s="143">
        <f>Analysis!J112</f>
        <v>10.078116063709734</v>
      </c>
      <c r="I14" s="143">
        <f>Analysis!K112</f>
        <v>0</v>
      </c>
      <c r="J14" s="80"/>
      <c r="K14" s="162"/>
      <c r="L14" s="162"/>
      <c r="M14" s="162"/>
      <c r="N14" s="162"/>
      <c r="O14" s="162"/>
      <c r="P14" s="80"/>
      <c r="Q14" s="426"/>
      <c r="R14" s="426"/>
      <c r="S14" s="426"/>
      <c r="T14" s="426"/>
    </row>
    <row r="15" spans="1:20" ht="15" x14ac:dyDescent="0.35">
      <c r="A15" s="18"/>
      <c r="B15" s="80"/>
      <c r="C15" s="124" t="s">
        <v>211</v>
      </c>
      <c r="D15" s="338"/>
      <c r="E15" s="81">
        <f>Analysis!G24+Analysis!G25</f>
        <v>15.053001380604567</v>
      </c>
      <c r="F15" s="81">
        <f>Analysis!H24+Analysis!H25</f>
        <v>15.852133772112111</v>
      </c>
      <c r="G15" s="81">
        <f>Analysis!I24+Analysis!I25</f>
        <v>16.682071950362165</v>
      </c>
      <c r="H15" s="81">
        <f>Analysis!J24+Analysis!J25</f>
        <v>18.194870816578387</v>
      </c>
      <c r="I15" s="81">
        <f>Analysis!K24+Analysis!K25</f>
        <v>15.31465418730118</v>
      </c>
      <c r="J15" s="80"/>
      <c r="K15" s="425"/>
      <c r="L15" s="425"/>
      <c r="M15" s="425"/>
      <c r="N15" s="425"/>
      <c r="O15" s="425"/>
      <c r="P15" s="80"/>
      <c r="Q15" s="427"/>
      <c r="R15" s="427"/>
      <c r="S15" s="427"/>
      <c r="T15" s="427"/>
    </row>
    <row r="16" spans="1:20" ht="13.5" thickBot="1" x14ac:dyDescent="0.25">
      <c r="A16" s="18"/>
      <c r="B16" s="80"/>
      <c r="C16" s="18"/>
      <c r="D16" s="338"/>
      <c r="E16" s="339">
        <f>SUM(E11:E15)</f>
        <v>254.62109744042985</v>
      </c>
      <c r="F16" s="339">
        <f>SUM(F11:F15)</f>
        <v>265.7756558018678</v>
      </c>
      <c r="G16" s="339">
        <f>SUM(G11:G15)</f>
        <v>275.39054455220764</v>
      </c>
      <c r="H16" s="339">
        <f>SUM(H11:H15)</f>
        <v>290.52912693720157</v>
      </c>
      <c r="I16" s="339">
        <f>SUM(I11:I15)</f>
        <v>283.27422183088277</v>
      </c>
      <c r="J16" s="414"/>
      <c r="K16" s="414"/>
      <c r="L16" s="414"/>
      <c r="M16" s="414"/>
      <c r="N16" s="414"/>
      <c r="O16" s="414"/>
      <c r="P16" s="419"/>
      <c r="Q16" s="428"/>
      <c r="R16" s="428"/>
      <c r="S16" s="428"/>
      <c r="T16" s="428"/>
    </row>
    <row r="17" spans="1:61" ht="13.5" thickTop="1" x14ac:dyDescent="0.2">
      <c r="A17" s="18"/>
      <c r="B17" s="37"/>
      <c r="D17" s="80"/>
      <c r="E17" s="424"/>
      <c r="F17" s="424"/>
      <c r="G17" s="424"/>
      <c r="H17" s="424"/>
      <c r="I17" s="424"/>
      <c r="J17" s="414"/>
      <c r="K17" s="80"/>
      <c r="L17" s="124"/>
      <c r="M17" s="408"/>
      <c r="O17" s="420"/>
      <c r="P17" s="420"/>
      <c r="Q17" s="420"/>
      <c r="R17" s="420"/>
      <c r="S17" s="420"/>
      <c r="T17" s="80"/>
    </row>
    <row r="18" spans="1:61" x14ac:dyDescent="0.2">
      <c r="A18" s="18"/>
      <c r="B18" s="37"/>
      <c r="C18" s="18"/>
      <c r="D18" s="338"/>
      <c r="E18" s="343"/>
      <c r="F18" s="343"/>
      <c r="G18" s="343"/>
      <c r="H18" s="343"/>
      <c r="I18" s="343"/>
      <c r="J18" s="80"/>
      <c r="K18" s="80"/>
      <c r="L18" s="80"/>
      <c r="M18" s="80"/>
      <c r="N18" s="81"/>
      <c r="O18" s="81"/>
      <c r="P18" s="81"/>
      <c r="Q18" s="18"/>
      <c r="R18" s="18"/>
      <c r="S18" s="80"/>
      <c r="T18" s="18"/>
    </row>
    <row r="19" spans="1:61" x14ac:dyDescent="0.2">
      <c r="A19" s="174"/>
      <c r="B19" s="192" t="s">
        <v>220</v>
      </c>
      <c r="C19" s="174"/>
      <c r="D19" s="174"/>
      <c r="E19" s="174"/>
      <c r="F19" s="340"/>
      <c r="G19" s="204"/>
      <c r="H19" s="204"/>
      <c r="I19" s="204"/>
      <c r="J19" s="204"/>
      <c r="K19" s="204"/>
      <c r="L19" s="204"/>
      <c r="M19" s="204"/>
      <c r="N19" s="204"/>
      <c r="O19" s="204"/>
      <c r="P19" s="204"/>
      <c r="Q19" s="204"/>
      <c r="R19" s="204"/>
      <c r="S19" s="204"/>
      <c r="T19" s="204"/>
      <c r="U19" s="204"/>
      <c r="V19" s="204"/>
      <c r="W19" s="204"/>
      <c r="X19" s="204"/>
      <c r="Y19" s="204"/>
      <c r="Z19" s="204"/>
      <c r="AA19" s="204"/>
      <c r="AB19" s="204"/>
      <c r="AC19" s="204"/>
      <c r="AD19" s="204"/>
      <c r="AE19" s="204"/>
      <c r="AF19" s="204"/>
      <c r="AG19" s="204"/>
      <c r="AH19" s="204"/>
      <c r="AI19" s="204"/>
      <c r="AJ19" s="204"/>
      <c r="AK19" s="204"/>
      <c r="AL19" s="204"/>
      <c r="AM19" s="204"/>
      <c r="AN19" s="204"/>
      <c r="AO19" s="204"/>
      <c r="AP19" s="204"/>
      <c r="AQ19" s="204"/>
      <c r="AR19" s="204"/>
      <c r="AS19" s="204"/>
      <c r="AT19" s="204"/>
      <c r="AU19" s="204"/>
      <c r="AV19" s="204"/>
      <c r="AW19" s="204"/>
      <c r="AX19" s="204"/>
      <c r="AY19" s="204"/>
      <c r="AZ19" s="204"/>
      <c r="BA19" s="204"/>
      <c r="BB19" s="204"/>
      <c r="BC19" s="204"/>
      <c r="BD19" s="204"/>
      <c r="BE19" s="204"/>
      <c r="BF19" s="204"/>
      <c r="BG19" s="204"/>
      <c r="BH19" s="18"/>
      <c r="BI19" s="18"/>
    </row>
    <row r="20" spans="1:61" x14ac:dyDescent="0.2">
      <c r="A20" s="18"/>
      <c r="B20" s="18"/>
      <c r="C20" s="18"/>
      <c r="D20" s="18"/>
      <c r="E20" s="18"/>
      <c r="F20" s="18"/>
      <c r="G20" s="18"/>
      <c r="H20" s="18"/>
      <c r="I20" s="18"/>
      <c r="J20" s="18"/>
      <c r="K20" s="18"/>
      <c r="L20" s="18"/>
      <c r="M20" s="18"/>
      <c r="N20" s="18"/>
      <c r="O20" s="18"/>
      <c r="P20" s="18"/>
      <c r="Q20" s="18"/>
      <c r="R20" s="18"/>
      <c r="S20" s="18"/>
      <c r="T20" s="18"/>
    </row>
    <row r="21" spans="1:61" x14ac:dyDescent="0.2">
      <c r="A21" s="18"/>
      <c r="B21" s="37" t="s">
        <v>325</v>
      </c>
      <c r="C21" s="18"/>
      <c r="D21" s="429">
        <f>Input!G197</f>
        <v>268.45600000000002</v>
      </c>
      <c r="E21" s="349">
        <f>E16</f>
        <v>254.62109744042985</v>
      </c>
      <c r="F21" s="349">
        <f>F16</f>
        <v>265.7756558018678</v>
      </c>
      <c r="G21" s="349">
        <f>G16</f>
        <v>275.39054455220764</v>
      </c>
      <c r="H21" s="349">
        <f>H16</f>
        <v>290.52912693720157</v>
      </c>
      <c r="I21" s="349">
        <f>I16</f>
        <v>283.27422183088277</v>
      </c>
      <c r="J21" s="18"/>
      <c r="K21" s="18"/>
      <c r="L21" s="18"/>
      <c r="M21" s="18"/>
      <c r="N21" s="18"/>
      <c r="O21" s="18"/>
      <c r="P21" s="18"/>
      <c r="Q21" s="18"/>
      <c r="R21" s="18"/>
      <c r="S21" s="18"/>
      <c r="T21" s="18"/>
    </row>
    <row r="22" spans="1:61" x14ac:dyDescent="0.2">
      <c r="A22" s="18"/>
      <c r="B22" s="37"/>
      <c r="C22" s="341" t="s">
        <v>50</v>
      </c>
      <c r="D22" s="342">
        <f>NPV($C$7,E21:I21)</f>
        <v>1064.1680974534704</v>
      </c>
      <c r="E22" s="18"/>
      <c r="F22" s="18"/>
      <c r="G22" s="18"/>
      <c r="H22" s="18"/>
      <c r="I22" s="18"/>
      <c r="J22" s="18"/>
      <c r="K22" s="18"/>
      <c r="L22" s="18"/>
      <c r="M22" s="18"/>
      <c r="N22" s="18"/>
      <c r="O22" s="18"/>
      <c r="P22" s="18"/>
      <c r="Q22" s="18"/>
      <c r="R22" s="18"/>
      <c r="S22" s="18"/>
      <c r="T22" s="18"/>
    </row>
    <row r="23" spans="1:61" x14ac:dyDescent="0.2">
      <c r="A23" s="18"/>
      <c r="B23" s="18"/>
      <c r="C23" s="18"/>
      <c r="D23" s="18"/>
      <c r="E23" s="18"/>
      <c r="F23" s="18"/>
      <c r="G23" s="18"/>
      <c r="H23" s="18"/>
      <c r="I23" s="18"/>
      <c r="J23" s="18"/>
      <c r="K23" s="18"/>
      <c r="L23" s="18"/>
      <c r="M23" s="18"/>
      <c r="N23" s="18"/>
      <c r="O23" s="18"/>
      <c r="P23" s="18"/>
      <c r="Q23" s="18"/>
      <c r="R23" s="18"/>
      <c r="S23" s="18"/>
      <c r="T23" s="18"/>
    </row>
    <row r="24" spans="1:61" x14ac:dyDescent="0.2">
      <c r="A24" s="18"/>
      <c r="B24" s="37" t="s">
        <v>221</v>
      </c>
      <c r="C24" s="18"/>
      <c r="D24" s="430">
        <f>D21</f>
        <v>268.45600000000002</v>
      </c>
      <c r="E24" s="315">
        <f>Input!H197</f>
        <v>252.30628674314417</v>
      </c>
      <c r="F24" s="315">
        <f>E24*(1-F31)*(1+$C$8)</f>
        <v>262.90555871143135</v>
      </c>
      <c r="G24" s="315">
        <f>F24*(1-G31)*(1+$C$8)</f>
        <v>273.95010125822017</v>
      </c>
      <c r="H24" s="315">
        <f>G24*(1-H31)*(1+$C$8)</f>
        <v>285.45861999731807</v>
      </c>
      <c r="I24" s="315">
        <f>H24*(1-I31)*(1+$C$8)</f>
        <v>297.45060635683245</v>
      </c>
      <c r="J24" s="18"/>
      <c r="K24" s="18"/>
      <c r="L24" s="18"/>
      <c r="M24" s="18"/>
      <c r="N24" s="18"/>
      <c r="O24" s="18"/>
      <c r="P24" s="18"/>
      <c r="Q24" s="18"/>
      <c r="R24" s="18"/>
      <c r="S24" s="18"/>
      <c r="T24" s="18"/>
    </row>
    <row r="25" spans="1:61" x14ac:dyDescent="0.2">
      <c r="A25" s="18"/>
      <c r="C25" s="341" t="s">
        <v>50</v>
      </c>
      <c r="D25" s="342">
        <f>NPV($C$7,E24:I24)</f>
        <v>1064.1681158353654</v>
      </c>
      <c r="E25" s="18"/>
      <c r="F25" s="18"/>
      <c r="G25" s="18"/>
      <c r="H25" s="18"/>
      <c r="I25" s="18"/>
      <c r="J25" s="18"/>
      <c r="K25" s="18"/>
      <c r="L25" s="18"/>
      <c r="M25" s="18"/>
      <c r="N25" s="18"/>
      <c r="O25" s="18"/>
      <c r="P25" s="18"/>
      <c r="Q25" s="18"/>
      <c r="R25" s="18"/>
      <c r="S25" s="18"/>
      <c r="T25" s="18"/>
    </row>
    <row r="26" spans="1:61" x14ac:dyDescent="0.2">
      <c r="A26" s="18"/>
      <c r="B26" s="18"/>
      <c r="C26" s="18"/>
      <c r="D26" s="18"/>
      <c r="E26" s="18"/>
      <c r="F26" s="18"/>
      <c r="G26" s="18"/>
      <c r="H26" s="18"/>
      <c r="I26" s="18"/>
      <c r="J26" s="18"/>
      <c r="K26" s="18"/>
      <c r="L26" s="18"/>
      <c r="M26" s="18"/>
      <c r="N26" s="18"/>
      <c r="O26" s="18"/>
      <c r="P26" s="18"/>
      <c r="Q26" s="18"/>
      <c r="R26" s="18"/>
      <c r="S26" s="18"/>
      <c r="T26" s="18"/>
    </row>
    <row r="27" spans="1:61" x14ac:dyDescent="0.2">
      <c r="A27" s="18"/>
      <c r="B27" s="18"/>
      <c r="C27" s="344" t="s">
        <v>212</v>
      </c>
      <c r="D27" s="457">
        <f>D25-D22</f>
        <v>1.8381894960839418E-5</v>
      </c>
      <c r="E27" s="18"/>
      <c r="F27" s="18"/>
      <c r="G27" s="18"/>
      <c r="H27" s="345" t="s">
        <v>213</v>
      </c>
      <c r="I27" s="346">
        <f>I24/I21-1</f>
        <v>5.004473910235685E-2</v>
      </c>
      <c r="J27" s="18"/>
      <c r="K27" s="18"/>
      <c r="L27" s="18"/>
      <c r="M27" s="18"/>
      <c r="N27" s="18"/>
      <c r="O27" s="18"/>
      <c r="P27" s="18"/>
      <c r="Q27" s="18"/>
      <c r="R27" s="18"/>
      <c r="S27" s="18"/>
      <c r="T27" s="18"/>
    </row>
    <row r="28" spans="1:61" x14ac:dyDescent="0.2">
      <c r="A28" s="18"/>
      <c r="B28" s="18"/>
      <c r="C28" s="344"/>
      <c r="D28" s="18"/>
      <c r="E28" s="18"/>
      <c r="F28" s="18"/>
      <c r="G28" s="18"/>
      <c r="H28" s="18"/>
      <c r="I28" s="18"/>
      <c r="J28" s="18"/>
      <c r="K28" s="18"/>
      <c r="L28" s="18"/>
      <c r="M28" s="18"/>
      <c r="N28" s="18"/>
      <c r="O28" s="18"/>
      <c r="P28" s="18"/>
      <c r="Q28" s="18"/>
      <c r="R28" s="18"/>
      <c r="S28" s="18"/>
      <c r="T28" s="18"/>
    </row>
    <row r="29" spans="1:61" x14ac:dyDescent="0.2">
      <c r="A29" s="18"/>
      <c r="B29" s="18"/>
      <c r="C29" s="18"/>
      <c r="D29" s="18"/>
      <c r="E29" s="18"/>
      <c r="F29" s="18"/>
      <c r="G29" s="18"/>
      <c r="H29" s="18"/>
      <c r="I29" s="18"/>
      <c r="J29" s="18"/>
      <c r="K29" s="18"/>
      <c r="L29" s="18"/>
      <c r="M29" s="18"/>
      <c r="N29" s="18"/>
      <c r="O29" s="18"/>
      <c r="P29" s="18"/>
      <c r="Q29" s="18"/>
      <c r="R29" s="18"/>
      <c r="S29" s="18"/>
      <c r="T29" s="18"/>
    </row>
    <row r="30" spans="1:61" x14ac:dyDescent="0.2">
      <c r="A30" s="18"/>
      <c r="B30" s="18"/>
      <c r="C30" s="18"/>
      <c r="D30" s="18"/>
      <c r="E30" s="347" t="s">
        <v>214</v>
      </c>
      <c r="F30" s="347" t="s">
        <v>215</v>
      </c>
      <c r="G30" s="347" t="s">
        <v>216</v>
      </c>
      <c r="H30" s="347" t="s">
        <v>217</v>
      </c>
      <c r="I30" s="347" t="s">
        <v>218</v>
      </c>
      <c r="J30" s="18"/>
      <c r="K30" s="18"/>
      <c r="L30" s="18"/>
      <c r="M30" s="18"/>
      <c r="N30" s="18"/>
      <c r="O30" s="18"/>
      <c r="P30" s="18"/>
      <c r="Q30" s="18"/>
      <c r="R30" s="18"/>
      <c r="S30" s="18"/>
      <c r="T30" s="18"/>
    </row>
    <row r="31" spans="1:61" x14ac:dyDescent="0.2">
      <c r="A31" s="18"/>
      <c r="B31" s="18"/>
      <c r="C31" s="18"/>
      <c r="D31" s="18"/>
      <c r="E31" s="348">
        <f>Input!H198</f>
        <v>8.3080747417229733E-2</v>
      </c>
      <c r="F31" s="348">
        <v>-1.6594676740143269E-2</v>
      </c>
      <c r="G31" s="348">
        <f>F31</f>
        <v>-1.6594676740143269E-2</v>
      </c>
      <c r="H31" s="348">
        <f>G31</f>
        <v>-1.6594676740143269E-2</v>
      </c>
      <c r="I31" s="348">
        <f>H31</f>
        <v>-1.6594676740143269E-2</v>
      </c>
      <c r="J31" s="333" t="s">
        <v>219</v>
      </c>
      <c r="K31" s="18"/>
      <c r="L31" s="18"/>
      <c r="M31" s="18"/>
      <c r="N31" s="18"/>
      <c r="O31" s="18"/>
      <c r="P31" s="18"/>
      <c r="Q31" s="18"/>
      <c r="R31" s="18"/>
      <c r="S31" s="18"/>
      <c r="T31" s="18"/>
    </row>
    <row r="32" spans="1:61" x14ac:dyDescent="0.2">
      <c r="A32" s="18"/>
      <c r="B32" s="18"/>
      <c r="C32" s="18"/>
      <c r="D32" s="18"/>
      <c r="E32" s="18"/>
      <c r="F32" s="18"/>
      <c r="G32" s="18"/>
      <c r="H32" s="18"/>
      <c r="I32" s="18"/>
      <c r="J32" s="18"/>
      <c r="K32" s="18"/>
      <c r="L32" s="18"/>
      <c r="M32" s="18"/>
      <c r="N32" s="18"/>
      <c r="O32" s="18"/>
      <c r="P32" s="18"/>
      <c r="Q32" s="18"/>
      <c r="R32" s="18"/>
      <c r="S32" s="18"/>
      <c r="T32" s="18"/>
    </row>
    <row r="33" spans="1:61" x14ac:dyDescent="0.2">
      <c r="A33" s="18"/>
      <c r="B33" s="18"/>
      <c r="C33" s="18"/>
      <c r="D33" s="18"/>
      <c r="E33" s="18"/>
      <c r="F33" s="18"/>
      <c r="G33" s="18"/>
      <c r="H33" s="18"/>
      <c r="I33" s="18"/>
      <c r="J33" s="18"/>
      <c r="K33" s="18"/>
      <c r="L33" s="18"/>
      <c r="M33" s="18"/>
      <c r="N33" s="18"/>
      <c r="O33" s="18"/>
      <c r="P33" s="18"/>
      <c r="Q33" s="18"/>
      <c r="R33" s="18"/>
      <c r="S33" s="18"/>
      <c r="T33" s="18"/>
    </row>
    <row r="34" spans="1:61" x14ac:dyDescent="0.2">
      <c r="A34" s="18"/>
      <c r="B34" s="18"/>
      <c r="C34" s="18"/>
      <c r="D34" s="18"/>
      <c r="E34" s="18"/>
      <c r="F34" s="18"/>
      <c r="G34" s="18"/>
      <c r="H34" s="18"/>
      <c r="I34" s="18"/>
      <c r="J34" s="18"/>
      <c r="K34" s="18"/>
      <c r="L34" s="18"/>
      <c r="M34" s="18"/>
      <c r="N34" s="18"/>
      <c r="O34" s="18"/>
      <c r="P34" s="18"/>
      <c r="Q34" s="18"/>
      <c r="R34" s="18"/>
      <c r="S34" s="18"/>
      <c r="T34" s="18"/>
    </row>
    <row r="35" spans="1:61" x14ac:dyDescent="0.2">
      <c r="A35" s="174"/>
      <c r="B35" s="192" t="s">
        <v>222</v>
      </c>
      <c r="C35" s="174"/>
      <c r="D35" s="174"/>
      <c r="E35" s="174"/>
      <c r="F35" s="340"/>
      <c r="G35" s="204"/>
      <c r="H35" s="204"/>
      <c r="I35" s="204"/>
      <c r="J35" s="204"/>
      <c r="K35" s="204"/>
      <c r="L35" s="204"/>
      <c r="M35" s="204"/>
      <c r="N35" s="204"/>
      <c r="O35" s="204"/>
      <c r="P35" s="204"/>
      <c r="Q35" s="204"/>
      <c r="R35" s="204"/>
      <c r="S35" s="204"/>
      <c r="T35" s="204"/>
      <c r="U35" s="204"/>
      <c r="V35" s="204"/>
      <c r="W35" s="204"/>
      <c r="X35" s="204"/>
      <c r="Y35" s="204"/>
      <c r="Z35" s="204"/>
      <c r="AA35" s="204"/>
      <c r="AB35" s="204"/>
      <c r="AC35" s="204"/>
      <c r="AD35" s="204"/>
      <c r="AE35" s="204"/>
      <c r="AF35" s="204"/>
      <c r="AG35" s="204"/>
      <c r="AH35" s="204"/>
      <c r="AI35" s="204"/>
      <c r="AJ35" s="204"/>
      <c r="AK35" s="204"/>
      <c r="AL35" s="204"/>
      <c r="AM35" s="204"/>
      <c r="AN35" s="204"/>
      <c r="AO35" s="204"/>
      <c r="AP35" s="204"/>
      <c r="AQ35" s="204"/>
      <c r="AR35" s="204"/>
      <c r="AS35" s="204"/>
      <c r="AT35" s="204"/>
      <c r="AU35" s="204"/>
      <c r="AV35" s="204"/>
      <c r="AW35" s="204"/>
      <c r="AX35" s="204"/>
      <c r="AY35" s="204"/>
      <c r="AZ35" s="204"/>
      <c r="BA35" s="204"/>
      <c r="BB35" s="204"/>
      <c r="BC35" s="204"/>
      <c r="BD35" s="204"/>
      <c r="BE35" s="204"/>
      <c r="BF35" s="204"/>
      <c r="BG35" s="204"/>
      <c r="BH35" s="18"/>
      <c r="BI35" s="18"/>
    </row>
    <row r="36" spans="1:61" x14ac:dyDescent="0.2">
      <c r="A36" s="18"/>
      <c r="B36" s="18"/>
      <c r="C36" s="18"/>
      <c r="D36" s="18"/>
      <c r="E36" s="18"/>
      <c r="F36" s="18"/>
      <c r="G36" s="18"/>
      <c r="H36" s="18"/>
      <c r="I36" s="18"/>
      <c r="J36" s="18"/>
      <c r="K36" s="18"/>
      <c r="L36" s="18"/>
      <c r="M36" s="18"/>
      <c r="N36" s="18"/>
      <c r="O36" s="18"/>
      <c r="P36" s="18"/>
      <c r="Q36" s="18"/>
      <c r="R36" s="18"/>
      <c r="S36" s="18"/>
      <c r="T36" s="18"/>
    </row>
    <row r="37" spans="1:61" x14ac:dyDescent="0.2">
      <c r="A37" s="18"/>
      <c r="B37" s="490" t="s">
        <v>223</v>
      </c>
      <c r="C37" s="491"/>
      <c r="D37" s="351" t="s">
        <v>50</v>
      </c>
      <c r="E37" s="352" t="str">
        <f>E4</f>
        <v>2014-15</v>
      </c>
      <c r="F37" s="352" t="str">
        <f>F4</f>
        <v>2015-16</v>
      </c>
      <c r="G37" s="352" t="str">
        <f>G4</f>
        <v>2016-17</v>
      </c>
      <c r="H37" s="352" t="str">
        <f>H4</f>
        <v>2017-18</v>
      </c>
      <c r="I37" s="350" t="str">
        <f>I4</f>
        <v>2018-19</v>
      </c>
      <c r="J37" s="18"/>
      <c r="K37" s="18"/>
      <c r="L37" s="18"/>
      <c r="M37" s="18"/>
      <c r="N37" s="18"/>
      <c r="O37" s="18"/>
      <c r="P37" s="18"/>
      <c r="Q37" s="18"/>
      <c r="R37" s="18"/>
      <c r="S37" s="18"/>
      <c r="T37" s="18"/>
    </row>
    <row r="38" spans="1:61" x14ac:dyDescent="0.2">
      <c r="A38" s="18"/>
      <c r="B38" s="486" t="s">
        <v>224</v>
      </c>
      <c r="C38" s="487"/>
      <c r="D38" s="353">
        <f>NPV($C$7,E38:I38)</f>
        <v>1064.1681158353654</v>
      </c>
      <c r="E38" s="354">
        <f>E24</f>
        <v>252.30628674314417</v>
      </c>
      <c r="F38" s="354">
        <f>F24</f>
        <v>262.90555871143135</v>
      </c>
      <c r="G38" s="354">
        <f>G24</f>
        <v>273.95010125822017</v>
      </c>
      <c r="H38" s="354">
        <f>H24</f>
        <v>285.45861999731807</v>
      </c>
      <c r="I38" s="355">
        <f>I24</f>
        <v>297.45060635683245</v>
      </c>
      <c r="J38" s="18"/>
      <c r="K38" s="18"/>
      <c r="L38" s="18"/>
      <c r="M38" s="18"/>
      <c r="N38" s="18"/>
      <c r="O38" s="18"/>
      <c r="P38" s="18"/>
      <c r="Q38" s="18"/>
      <c r="R38" s="18"/>
      <c r="S38" s="18"/>
      <c r="T38" s="18"/>
    </row>
    <row r="39" spans="1:61" x14ac:dyDescent="0.2">
      <c r="A39" s="18"/>
      <c r="B39" s="488" t="s">
        <v>225</v>
      </c>
      <c r="C39" s="489"/>
      <c r="D39" s="356">
        <f>NPV($C$7,E39:I39)</f>
        <v>1064.1680974534704</v>
      </c>
      <c r="E39" s="357">
        <f>E16</f>
        <v>254.62109744042985</v>
      </c>
      <c r="F39" s="357">
        <f>F16</f>
        <v>265.7756558018678</v>
      </c>
      <c r="G39" s="357">
        <f>G16</f>
        <v>275.39054455220764</v>
      </c>
      <c r="H39" s="357">
        <f>H16</f>
        <v>290.52912693720157</v>
      </c>
      <c r="I39" s="358">
        <f>I16</f>
        <v>283.27422183088277</v>
      </c>
      <c r="J39" s="18"/>
      <c r="K39" s="18"/>
      <c r="L39" s="18"/>
      <c r="M39" s="18"/>
      <c r="N39" s="18"/>
      <c r="O39" s="18"/>
      <c r="P39" s="18"/>
      <c r="Q39" s="18"/>
      <c r="R39" s="18"/>
      <c r="S39" s="18"/>
      <c r="T39" s="18"/>
    </row>
    <row r="40" spans="1:61" x14ac:dyDescent="0.2">
      <c r="A40" s="18"/>
      <c r="B40" s="18"/>
      <c r="C40" s="18"/>
      <c r="D40" s="18"/>
      <c r="E40" s="18"/>
      <c r="F40" s="18"/>
      <c r="G40" s="18"/>
      <c r="H40" s="18"/>
      <c r="I40" s="18"/>
      <c r="J40" s="18"/>
      <c r="K40" s="18"/>
      <c r="L40" s="18"/>
      <c r="M40" s="18"/>
      <c r="N40" s="18"/>
      <c r="O40" s="18"/>
      <c r="P40" s="18"/>
      <c r="Q40" s="18"/>
      <c r="R40" s="18"/>
      <c r="S40" s="18"/>
      <c r="T40" s="18"/>
    </row>
    <row r="41" spans="1:61" x14ac:dyDescent="0.2">
      <c r="A41" s="18"/>
      <c r="B41" s="18"/>
      <c r="C41" s="18"/>
      <c r="D41" s="359" t="s">
        <v>226</v>
      </c>
      <c r="E41" s="352" t="str">
        <f>E37</f>
        <v>2014-15</v>
      </c>
      <c r="F41" s="352" t="str">
        <f>F37</f>
        <v>2015-16</v>
      </c>
      <c r="G41" s="352" t="str">
        <f>G37</f>
        <v>2016-17</v>
      </c>
      <c r="H41" s="352" t="str">
        <f>H37</f>
        <v>2017-18</v>
      </c>
      <c r="I41" s="350" t="str">
        <f>I37</f>
        <v>2018-19</v>
      </c>
      <c r="J41" s="18"/>
      <c r="K41" s="18"/>
      <c r="L41" s="18"/>
      <c r="M41" s="18"/>
      <c r="N41" s="18"/>
      <c r="O41" s="18"/>
      <c r="P41" s="18"/>
      <c r="Q41" s="18"/>
      <c r="R41" s="18"/>
      <c r="S41" s="18"/>
      <c r="T41" s="18"/>
    </row>
    <row r="42" spans="1:61" x14ac:dyDescent="0.2">
      <c r="A42" s="18"/>
      <c r="B42" s="18"/>
      <c r="C42" s="18"/>
      <c r="D42" s="356" t="str">
        <f>B38</f>
        <v>Revenue cap</v>
      </c>
      <c r="E42" s="360">
        <f>E31</f>
        <v>8.3080747417229733E-2</v>
      </c>
      <c r="F42" s="361">
        <f>F31</f>
        <v>-1.6594676740143269E-2</v>
      </c>
      <c r="G42" s="361">
        <f>G31</f>
        <v>-1.6594676740143269E-2</v>
      </c>
      <c r="H42" s="361">
        <f>H31</f>
        <v>-1.6594676740143269E-2</v>
      </c>
      <c r="I42" s="362">
        <f>I31</f>
        <v>-1.6594676740143269E-2</v>
      </c>
      <c r="J42" s="18"/>
      <c r="K42" s="18"/>
      <c r="L42" s="18"/>
      <c r="M42" s="18"/>
      <c r="N42" s="18"/>
      <c r="O42" s="18"/>
      <c r="P42" s="18"/>
      <c r="Q42" s="18"/>
      <c r="R42" s="18"/>
      <c r="S42" s="18"/>
      <c r="T42" s="18"/>
    </row>
    <row r="43" spans="1:61" x14ac:dyDescent="0.2">
      <c r="A43" s="18"/>
      <c r="B43" s="18"/>
      <c r="C43" s="18"/>
      <c r="D43" s="18"/>
      <c r="E43" s="18"/>
      <c r="F43" s="18"/>
      <c r="G43" s="18"/>
      <c r="H43" s="18"/>
      <c r="I43" s="18"/>
      <c r="J43" s="18"/>
      <c r="K43" s="18"/>
      <c r="L43" s="18"/>
      <c r="M43" s="18"/>
      <c r="N43" s="18"/>
      <c r="O43" s="18"/>
      <c r="P43" s="18"/>
      <c r="Q43" s="18"/>
      <c r="R43" s="18"/>
      <c r="S43" s="18"/>
      <c r="T43" s="18"/>
    </row>
    <row r="44" spans="1:61" x14ac:dyDescent="0.2">
      <c r="A44" s="18"/>
      <c r="B44" s="369"/>
      <c r="C44" s="142"/>
      <c r="D44" s="367" t="str">
        <f t="shared" ref="D44:I44" si="0">D4</f>
        <v>2013-14</v>
      </c>
      <c r="E44" s="367" t="str">
        <f t="shared" si="0"/>
        <v>2014-15</v>
      </c>
      <c r="F44" s="367" t="str">
        <f t="shared" si="0"/>
        <v>2015-16</v>
      </c>
      <c r="G44" s="367" t="str">
        <f t="shared" si="0"/>
        <v>2016-17</v>
      </c>
      <c r="H44" s="367" t="str">
        <f t="shared" si="0"/>
        <v>2017-18</v>
      </c>
      <c r="I44" s="370" t="str">
        <f t="shared" si="0"/>
        <v>2018-19</v>
      </c>
      <c r="J44" s="18"/>
      <c r="K44" s="18"/>
      <c r="L44" s="18"/>
      <c r="M44" s="18"/>
      <c r="N44" s="18"/>
      <c r="O44" s="18"/>
      <c r="P44" s="18"/>
      <c r="Q44" s="18"/>
      <c r="R44" s="18"/>
      <c r="S44" s="18"/>
      <c r="T44" s="18"/>
    </row>
    <row r="45" spans="1:61" x14ac:dyDescent="0.2">
      <c r="A45" s="18"/>
      <c r="B45" s="492" t="s">
        <v>230</v>
      </c>
      <c r="C45" s="493"/>
      <c r="D45" s="364">
        <f>D21</f>
        <v>268.45600000000002</v>
      </c>
      <c r="E45" s="364">
        <f>'X factor'!E16</f>
        <v>254.62109744042985</v>
      </c>
      <c r="F45" s="364">
        <f>'X factor'!F16</f>
        <v>265.7756558018678</v>
      </c>
      <c r="G45" s="364">
        <f>'X factor'!G16</f>
        <v>275.39054455220764</v>
      </c>
      <c r="H45" s="364">
        <f>'X factor'!H16</f>
        <v>290.52912693720157</v>
      </c>
      <c r="I45" s="371">
        <f>'X factor'!I16</f>
        <v>283.27422183088277</v>
      </c>
      <c r="J45" s="18"/>
      <c r="K45" s="18"/>
      <c r="L45" s="18"/>
      <c r="M45" s="18"/>
      <c r="N45" s="18"/>
      <c r="O45" s="18"/>
      <c r="P45" s="18"/>
      <c r="Q45" s="18"/>
      <c r="R45" s="18"/>
      <c r="S45" s="18"/>
      <c r="T45" s="18"/>
    </row>
    <row r="46" spans="1:61" x14ac:dyDescent="0.2">
      <c r="A46" s="18"/>
      <c r="B46" s="486" t="s">
        <v>228</v>
      </c>
      <c r="C46" s="487"/>
      <c r="D46" s="365">
        <f t="shared" ref="D46:I46" si="1">D24</f>
        <v>268.45600000000002</v>
      </c>
      <c r="E46" s="365">
        <f t="shared" si="1"/>
        <v>252.30628674314417</v>
      </c>
      <c r="F46" s="365">
        <f t="shared" si="1"/>
        <v>262.90555871143135</v>
      </c>
      <c r="G46" s="365">
        <f t="shared" si="1"/>
        <v>273.95010125822017</v>
      </c>
      <c r="H46" s="365">
        <f t="shared" si="1"/>
        <v>285.45861999731807</v>
      </c>
      <c r="I46" s="372">
        <f t="shared" si="1"/>
        <v>297.45060635683245</v>
      </c>
      <c r="J46" s="18"/>
      <c r="K46" s="18"/>
      <c r="L46" s="18"/>
      <c r="M46" s="18"/>
      <c r="N46" s="18"/>
      <c r="O46" s="18"/>
      <c r="P46" s="18"/>
      <c r="Q46" s="18"/>
      <c r="R46" s="18"/>
      <c r="S46" s="18"/>
      <c r="T46" s="18"/>
    </row>
    <row r="47" spans="1:61" x14ac:dyDescent="0.2">
      <c r="A47" s="18"/>
      <c r="B47" s="369"/>
      <c r="C47" s="142"/>
      <c r="D47" s="142"/>
      <c r="E47" s="142"/>
      <c r="F47" s="142"/>
      <c r="G47" s="142"/>
      <c r="H47" s="142"/>
      <c r="I47" s="377"/>
      <c r="J47" s="18"/>
      <c r="K47" s="18"/>
      <c r="L47" s="18"/>
      <c r="M47" s="18"/>
      <c r="N47" s="18"/>
      <c r="O47" s="18"/>
      <c r="P47" s="18"/>
      <c r="Q47" s="18"/>
      <c r="R47" s="18"/>
      <c r="S47" s="18"/>
      <c r="T47" s="18"/>
    </row>
    <row r="48" spans="1:61" x14ac:dyDescent="0.2">
      <c r="A48" s="18"/>
      <c r="B48" s="378" t="s">
        <v>227</v>
      </c>
      <c r="C48" s="141"/>
      <c r="D48" s="379">
        <f>Analysis!F8</f>
        <v>1</v>
      </c>
      <c r="E48" s="379">
        <f>Analysis!G8</f>
        <v>1.0249999999999999</v>
      </c>
      <c r="F48" s="379">
        <f>Analysis!H8</f>
        <v>1.0506249999999999</v>
      </c>
      <c r="G48" s="379">
        <f>Analysis!I8</f>
        <v>1.0768906249999999</v>
      </c>
      <c r="H48" s="379">
        <f>Analysis!J8</f>
        <v>1.1038128906249998</v>
      </c>
      <c r="I48" s="380">
        <f>Analysis!K8</f>
        <v>1.1314082128906247</v>
      </c>
      <c r="J48" s="18"/>
      <c r="K48" s="18"/>
      <c r="L48" s="18"/>
      <c r="M48" s="18"/>
      <c r="N48" s="18"/>
      <c r="O48" s="18"/>
      <c r="P48" s="18"/>
      <c r="Q48" s="18"/>
      <c r="R48" s="18"/>
      <c r="S48" s="18"/>
      <c r="T48" s="18"/>
    </row>
    <row r="49" spans="1:20" x14ac:dyDescent="0.2">
      <c r="A49" s="18"/>
      <c r="B49" s="374"/>
      <c r="C49" s="375"/>
      <c r="D49" s="140"/>
      <c r="E49" s="140"/>
      <c r="F49" s="140"/>
      <c r="G49" s="140"/>
      <c r="H49" s="140"/>
      <c r="I49" s="376"/>
      <c r="J49" s="18"/>
      <c r="K49" s="18"/>
      <c r="L49" s="18"/>
      <c r="M49" s="18"/>
      <c r="N49" s="18"/>
      <c r="O49" s="18"/>
      <c r="P49" s="18"/>
      <c r="Q49" s="18"/>
      <c r="R49" s="18"/>
      <c r="S49" s="18"/>
      <c r="T49" s="18"/>
    </row>
    <row r="50" spans="1:20" x14ac:dyDescent="0.2">
      <c r="A50" s="18"/>
      <c r="B50" s="363" t="str">
        <f>"Real unsmoothed revenues ($M "&amp;CONCATENATE(LEFT(Input!Q7, 4)-1 &amp;"-" &amp; "0"&amp; RIGHT(Input!Q7,2)-1)&amp;")"</f>
        <v>Real unsmoothed revenues ($M 2013-014)</v>
      </c>
      <c r="C50" s="371"/>
      <c r="D50" s="364">
        <f t="shared" ref="D50:I50" si="2">D45/D48</f>
        <v>268.45600000000002</v>
      </c>
      <c r="E50" s="364">
        <f t="shared" si="2"/>
        <v>248.41082677115111</v>
      </c>
      <c r="F50" s="364">
        <f t="shared" si="2"/>
        <v>252.96909534978496</v>
      </c>
      <c r="G50" s="364">
        <f t="shared" si="2"/>
        <v>255.72749744404885</v>
      </c>
      <c r="H50" s="364">
        <f t="shared" si="2"/>
        <v>263.20504988186764</v>
      </c>
      <c r="I50" s="371">
        <f t="shared" si="2"/>
        <v>250.37313553447524</v>
      </c>
      <c r="J50" s="18"/>
      <c r="K50" s="18"/>
      <c r="L50" s="18"/>
      <c r="M50" s="18"/>
      <c r="N50" s="18"/>
      <c r="O50" s="18"/>
      <c r="P50" s="18"/>
      <c r="Q50" s="18"/>
      <c r="R50" s="18"/>
      <c r="S50" s="18"/>
      <c r="T50" s="18"/>
    </row>
    <row r="51" spans="1:20" x14ac:dyDescent="0.2">
      <c r="A51" s="18"/>
      <c r="B51" s="432" t="str">
        <f>"Real smoothed revenues ($M "&amp;CONCATENATE(LEFT(Input!Q7, 4)-1 &amp;"-" &amp; "0"&amp; RIGHT(Input!Q7,2)-1)&amp;")"</f>
        <v>Real smoothed revenues ($M 2013-014)</v>
      </c>
      <c r="C51" s="433"/>
      <c r="D51" s="366">
        <f t="shared" ref="D51:I51" si="3">D46/D48</f>
        <v>268.45600000000002</v>
      </c>
      <c r="E51" s="366">
        <f t="shared" si="3"/>
        <v>246.1524748713602</v>
      </c>
      <c r="F51" s="366">
        <f t="shared" si="3"/>
        <v>250.23729562063664</v>
      </c>
      <c r="G51" s="366">
        <f t="shared" si="3"/>
        <v>254.38990264978878</v>
      </c>
      <c r="H51" s="366">
        <f t="shared" si="3"/>
        <v>258.61142085021856</v>
      </c>
      <c r="I51" s="373">
        <f t="shared" si="3"/>
        <v>262.90299378053709</v>
      </c>
      <c r="J51" s="18"/>
      <c r="K51" s="18"/>
      <c r="L51" s="18"/>
      <c r="M51" s="18"/>
      <c r="N51" s="18"/>
      <c r="O51" s="18"/>
      <c r="P51" s="18"/>
      <c r="Q51" s="18"/>
      <c r="R51" s="18"/>
      <c r="S51" s="18"/>
      <c r="T51" s="18"/>
    </row>
    <row r="52" spans="1:20" x14ac:dyDescent="0.2">
      <c r="A52" s="18"/>
      <c r="J52" s="18"/>
      <c r="K52" s="18"/>
      <c r="L52" s="18"/>
      <c r="M52" s="18"/>
      <c r="N52" s="18"/>
      <c r="O52" s="18"/>
      <c r="P52" s="18"/>
      <c r="Q52" s="18"/>
      <c r="R52" s="18"/>
      <c r="S52" s="18"/>
      <c r="T52" s="18"/>
    </row>
    <row r="53" spans="1:20" x14ac:dyDescent="0.2">
      <c r="A53" s="18"/>
      <c r="B53" s="18"/>
      <c r="C53" s="18"/>
      <c r="D53" s="18"/>
      <c r="E53" s="18"/>
      <c r="F53" s="18"/>
      <c r="G53" s="18"/>
      <c r="H53" s="18"/>
      <c r="I53" s="18"/>
      <c r="J53" s="18"/>
      <c r="K53" s="18"/>
      <c r="L53" s="18"/>
      <c r="M53" s="18"/>
      <c r="N53" s="18"/>
      <c r="O53" s="18"/>
      <c r="P53" s="18"/>
      <c r="Q53" s="18"/>
      <c r="R53" s="18"/>
      <c r="S53" s="18"/>
      <c r="T53" s="18"/>
    </row>
    <row r="54" spans="1:20" x14ac:dyDescent="0.2">
      <c r="A54" s="18"/>
      <c r="B54" s="18"/>
      <c r="C54" s="18"/>
      <c r="D54" s="18"/>
      <c r="E54" s="18"/>
      <c r="F54" s="18"/>
      <c r="G54" s="18"/>
      <c r="H54" s="18"/>
      <c r="I54" s="18"/>
      <c r="J54" s="18"/>
      <c r="K54" s="18"/>
      <c r="L54" s="18"/>
      <c r="M54" s="18"/>
      <c r="N54" s="18"/>
      <c r="O54" s="18"/>
      <c r="P54" s="18"/>
      <c r="Q54" s="18"/>
      <c r="R54" s="18"/>
      <c r="S54" s="18"/>
      <c r="T54" s="18"/>
    </row>
    <row r="55" spans="1:20" x14ac:dyDescent="0.2">
      <c r="A55" s="18"/>
      <c r="B55" s="18"/>
      <c r="C55" s="18"/>
      <c r="D55" s="18"/>
      <c r="E55" s="18"/>
      <c r="F55" s="18"/>
      <c r="G55" s="18"/>
      <c r="H55" s="18"/>
      <c r="I55" s="18"/>
      <c r="J55" s="18"/>
      <c r="K55" s="18"/>
      <c r="L55" s="18"/>
      <c r="M55" s="18"/>
      <c r="N55" s="18"/>
      <c r="O55" s="18"/>
      <c r="P55" s="18"/>
      <c r="Q55" s="18"/>
      <c r="R55" s="18"/>
      <c r="S55" s="18"/>
      <c r="T55" s="18"/>
    </row>
    <row r="56" spans="1:20" x14ac:dyDescent="0.2">
      <c r="A56" s="18"/>
      <c r="B56" s="18"/>
      <c r="C56" s="18"/>
      <c r="D56" s="18"/>
      <c r="E56" s="18"/>
      <c r="F56" s="18"/>
      <c r="G56" s="18"/>
      <c r="H56" s="18"/>
      <c r="I56" s="18"/>
      <c r="J56" s="18"/>
      <c r="K56" s="18"/>
      <c r="L56" s="18"/>
      <c r="M56" s="18"/>
      <c r="N56" s="18"/>
      <c r="O56" s="18"/>
      <c r="P56" s="18"/>
      <c r="Q56" s="18"/>
      <c r="R56" s="18"/>
      <c r="S56" s="18"/>
      <c r="T56" s="18"/>
    </row>
    <row r="59" spans="1:20" x14ac:dyDescent="0.2">
      <c r="D59" s="421"/>
      <c r="E59" s="421"/>
      <c r="F59" s="421"/>
      <c r="G59" s="421"/>
      <c r="H59" s="421"/>
      <c r="I59" s="421"/>
    </row>
  </sheetData>
  <dataConsolidate/>
  <mergeCells count="5">
    <mergeCell ref="B46:C46"/>
    <mergeCell ref="B39:C39"/>
    <mergeCell ref="B37:C37"/>
    <mergeCell ref="B38:C38"/>
    <mergeCell ref="B45:C45"/>
  </mergeCells>
  <phoneticPr fontId="29" type="noConversion"/>
  <printOptions headings="1"/>
  <pageMargins left="0.75" right="0.75" top="1" bottom="1" header="0.5" footer="0.5"/>
  <pageSetup paperSize="9" scale="67" orientation="landscape" horizontalDpi="4294967292"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81250" r:id="rId4" name="Button 2">
              <controlPr defaultSize="0" print="0" autoFill="0" autoPict="0" macro="[0]!Set_P0_RevenueCap">
                <anchor moveWithCells="1" sizeWithCells="1">
                  <from>
                    <xdr:col>1</xdr:col>
                    <xdr:colOff>885825</xdr:colOff>
                    <xdr:row>28</xdr:row>
                    <xdr:rowOff>133350</xdr:rowOff>
                  </from>
                  <to>
                    <xdr:col>3</xdr:col>
                    <xdr:colOff>495300</xdr:colOff>
                    <xdr:row>31</xdr:row>
                    <xdr:rowOff>38100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211"/>
  <sheetViews>
    <sheetView tabSelected="1" topLeftCell="M7" zoomScaleNormal="100" workbookViewId="0">
      <selection activeCell="AJ6" sqref="AJ6"/>
    </sheetView>
  </sheetViews>
  <sheetFormatPr defaultRowHeight="12.75" x14ac:dyDescent="0.2"/>
  <cols>
    <col min="1" max="1" width="0.85546875" style="497" customWidth="1"/>
    <col min="2" max="3" width="0.5703125" style="497" customWidth="1"/>
    <col min="4" max="5" width="0.42578125" style="497" customWidth="1"/>
    <col min="6" max="6" width="41.7109375" style="497" customWidth="1"/>
    <col min="7" max="11" width="11.85546875" style="497" customWidth="1"/>
    <col min="12" max="16" width="9.85546875" style="497" customWidth="1"/>
    <col min="17" max="17" width="10.5703125" style="497" customWidth="1"/>
    <col min="18" max="18" width="9.140625" style="497"/>
    <col min="19" max="19" width="39.140625" style="497" customWidth="1"/>
    <col min="20" max="20" width="11" style="497" customWidth="1"/>
    <col min="21" max="21" width="10.7109375" style="497" customWidth="1"/>
    <col min="22" max="24" width="10.28515625" style="497" bestFit="1" customWidth="1"/>
    <col min="25" max="29" width="9.85546875" style="497" customWidth="1"/>
    <col min="30" max="30" width="10.5703125" style="497" customWidth="1"/>
    <col min="31" max="256" width="9.140625" style="497"/>
    <col min="257" max="257" width="0.85546875" style="497" customWidth="1"/>
    <col min="258" max="259" width="0.5703125" style="497" customWidth="1"/>
    <col min="260" max="261" width="0.42578125" style="497" customWidth="1"/>
    <col min="262" max="262" width="41.7109375" style="497" customWidth="1"/>
    <col min="263" max="263" width="11" style="497" customWidth="1"/>
    <col min="264" max="264" width="10.7109375" style="497" customWidth="1"/>
    <col min="265" max="265" width="9.5703125" style="497" customWidth="1"/>
    <col min="266" max="266" width="9.7109375" style="497" customWidth="1"/>
    <col min="267" max="267" width="9.5703125" style="497" customWidth="1"/>
    <col min="268" max="272" width="9.85546875" style="497" customWidth="1"/>
    <col min="273" max="273" width="10.5703125" style="497" customWidth="1"/>
    <col min="274" max="274" width="9.140625" style="497"/>
    <col min="275" max="275" width="39.140625" style="497" customWidth="1"/>
    <col min="276" max="276" width="11" style="497" customWidth="1"/>
    <col min="277" max="277" width="10.7109375" style="497" customWidth="1"/>
    <col min="278" max="278" width="9.5703125" style="497" customWidth="1"/>
    <col min="279" max="279" width="9.7109375" style="497" customWidth="1"/>
    <col min="280" max="280" width="9.5703125" style="497" customWidth="1"/>
    <col min="281" max="285" width="9.85546875" style="497" customWidth="1"/>
    <col min="286" max="286" width="10.5703125" style="497" customWidth="1"/>
    <col min="287" max="512" width="9.140625" style="497"/>
    <col min="513" max="513" width="0.85546875" style="497" customWidth="1"/>
    <col min="514" max="515" width="0.5703125" style="497" customWidth="1"/>
    <col min="516" max="517" width="0.42578125" style="497" customWidth="1"/>
    <col min="518" max="518" width="41.7109375" style="497" customWidth="1"/>
    <col min="519" max="519" width="11" style="497" customWidth="1"/>
    <col min="520" max="520" width="10.7109375" style="497" customWidth="1"/>
    <col min="521" max="521" width="9.5703125" style="497" customWidth="1"/>
    <col min="522" max="522" width="9.7109375" style="497" customWidth="1"/>
    <col min="523" max="523" width="9.5703125" style="497" customWidth="1"/>
    <col min="524" max="528" width="9.85546875" style="497" customWidth="1"/>
    <col min="529" max="529" width="10.5703125" style="497" customWidth="1"/>
    <col min="530" max="530" width="9.140625" style="497"/>
    <col min="531" max="531" width="39.140625" style="497" customWidth="1"/>
    <col min="532" max="532" width="11" style="497" customWidth="1"/>
    <col min="533" max="533" width="10.7109375" style="497" customWidth="1"/>
    <col min="534" max="534" width="9.5703125" style="497" customWidth="1"/>
    <col min="535" max="535" width="9.7109375" style="497" customWidth="1"/>
    <col min="536" max="536" width="9.5703125" style="497" customWidth="1"/>
    <col min="537" max="541" width="9.85546875" style="497" customWidth="1"/>
    <col min="542" max="542" width="10.5703125" style="497" customWidth="1"/>
    <col min="543" max="768" width="9.140625" style="497"/>
    <col min="769" max="769" width="0.85546875" style="497" customWidth="1"/>
    <col min="770" max="771" width="0.5703125" style="497" customWidth="1"/>
    <col min="772" max="773" width="0.42578125" style="497" customWidth="1"/>
    <col min="774" max="774" width="41.7109375" style="497" customWidth="1"/>
    <col min="775" max="775" width="11" style="497" customWidth="1"/>
    <col min="776" max="776" width="10.7109375" style="497" customWidth="1"/>
    <col min="777" max="777" width="9.5703125" style="497" customWidth="1"/>
    <col min="778" max="778" width="9.7109375" style="497" customWidth="1"/>
    <col min="779" max="779" width="9.5703125" style="497" customWidth="1"/>
    <col min="780" max="784" width="9.85546875" style="497" customWidth="1"/>
    <col min="785" max="785" width="10.5703125" style="497" customWidth="1"/>
    <col min="786" max="786" width="9.140625" style="497"/>
    <col min="787" max="787" width="39.140625" style="497" customWidth="1"/>
    <col min="788" max="788" width="11" style="497" customWidth="1"/>
    <col min="789" max="789" width="10.7109375" style="497" customWidth="1"/>
    <col min="790" max="790" width="9.5703125" style="497" customWidth="1"/>
    <col min="791" max="791" width="9.7109375" style="497" customWidth="1"/>
    <col min="792" max="792" width="9.5703125" style="497" customWidth="1"/>
    <col min="793" max="797" width="9.85546875" style="497" customWidth="1"/>
    <col min="798" max="798" width="10.5703125" style="497" customWidth="1"/>
    <col min="799" max="1024" width="9.140625" style="497"/>
    <col min="1025" max="1025" width="0.85546875" style="497" customWidth="1"/>
    <col min="1026" max="1027" width="0.5703125" style="497" customWidth="1"/>
    <col min="1028" max="1029" width="0.42578125" style="497" customWidth="1"/>
    <col min="1030" max="1030" width="41.7109375" style="497" customWidth="1"/>
    <col min="1031" max="1031" width="11" style="497" customWidth="1"/>
    <col min="1032" max="1032" width="10.7109375" style="497" customWidth="1"/>
    <col min="1033" max="1033" width="9.5703125" style="497" customWidth="1"/>
    <col min="1034" max="1034" width="9.7109375" style="497" customWidth="1"/>
    <col min="1035" max="1035" width="9.5703125" style="497" customWidth="1"/>
    <col min="1036" max="1040" width="9.85546875" style="497" customWidth="1"/>
    <col min="1041" max="1041" width="10.5703125" style="497" customWidth="1"/>
    <col min="1042" max="1042" width="9.140625" style="497"/>
    <col min="1043" max="1043" width="39.140625" style="497" customWidth="1"/>
    <col min="1044" max="1044" width="11" style="497" customWidth="1"/>
    <col min="1045" max="1045" width="10.7109375" style="497" customWidth="1"/>
    <col min="1046" max="1046" width="9.5703125" style="497" customWidth="1"/>
    <col min="1047" max="1047" width="9.7109375" style="497" customWidth="1"/>
    <col min="1048" max="1048" width="9.5703125" style="497" customWidth="1"/>
    <col min="1049" max="1053" width="9.85546875" style="497" customWidth="1"/>
    <col min="1054" max="1054" width="10.5703125" style="497" customWidth="1"/>
    <col min="1055" max="1280" width="9.140625" style="497"/>
    <col min="1281" max="1281" width="0.85546875" style="497" customWidth="1"/>
    <col min="1282" max="1283" width="0.5703125" style="497" customWidth="1"/>
    <col min="1284" max="1285" width="0.42578125" style="497" customWidth="1"/>
    <col min="1286" max="1286" width="41.7109375" style="497" customWidth="1"/>
    <col min="1287" max="1287" width="11" style="497" customWidth="1"/>
    <col min="1288" max="1288" width="10.7109375" style="497" customWidth="1"/>
    <col min="1289" max="1289" width="9.5703125" style="497" customWidth="1"/>
    <col min="1290" max="1290" width="9.7109375" style="497" customWidth="1"/>
    <col min="1291" max="1291" width="9.5703125" style="497" customWidth="1"/>
    <col min="1292" max="1296" width="9.85546875" style="497" customWidth="1"/>
    <col min="1297" max="1297" width="10.5703125" style="497" customWidth="1"/>
    <col min="1298" max="1298" width="9.140625" style="497"/>
    <col min="1299" max="1299" width="39.140625" style="497" customWidth="1"/>
    <col min="1300" max="1300" width="11" style="497" customWidth="1"/>
    <col min="1301" max="1301" width="10.7109375" style="497" customWidth="1"/>
    <col min="1302" max="1302" width="9.5703125" style="497" customWidth="1"/>
    <col min="1303" max="1303" width="9.7109375" style="497" customWidth="1"/>
    <col min="1304" max="1304" width="9.5703125" style="497" customWidth="1"/>
    <col min="1305" max="1309" width="9.85546875" style="497" customWidth="1"/>
    <col min="1310" max="1310" width="10.5703125" style="497" customWidth="1"/>
    <col min="1311" max="1536" width="9.140625" style="497"/>
    <col min="1537" max="1537" width="0.85546875" style="497" customWidth="1"/>
    <col min="1538" max="1539" width="0.5703125" style="497" customWidth="1"/>
    <col min="1540" max="1541" width="0.42578125" style="497" customWidth="1"/>
    <col min="1542" max="1542" width="41.7109375" style="497" customWidth="1"/>
    <col min="1543" max="1543" width="11" style="497" customWidth="1"/>
    <col min="1544" max="1544" width="10.7109375" style="497" customWidth="1"/>
    <col min="1545" max="1545" width="9.5703125" style="497" customWidth="1"/>
    <col min="1546" max="1546" width="9.7109375" style="497" customWidth="1"/>
    <col min="1547" max="1547" width="9.5703125" style="497" customWidth="1"/>
    <col min="1548" max="1552" width="9.85546875" style="497" customWidth="1"/>
    <col min="1553" max="1553" width="10.5703125" style="497" customWidth="1"/>
    <col min="1554" max="1554" width="9.140625" style="497"/>
    <col min="1555" max="1555" width="39.140625" style="497" customWidth="1"/>
    <col min="1556" max="1556" width="11" style="497" customWidth="1"/>
    <col min="1557" max="1557" width="10.7109375" style="497" customWidth="1"/>
    <col min="1558" max="1558" width="9.5703125" style="497" customWidth="1"/>
    <col min="1559" max="1559" width="9.7109375" style="497" customWidth="1"/>
    <col min="1560" max="1560" width="9.5703125" style="497" customWidth="1"/>
    <col min="1561" max="1565" width="9.85546875" style="497" customWidth="1"/>
    <col min="1566" max="1566" width="10.5703125" style="497" customWidth="1"/>
    <col min="1567" max="1792" width="9.140625" style="497"/>
    <col min="1793" max="1793" width="0.85546875" style="497" customWidth="1"/>
    <col min="1794" max="1795" width="0.5703125" style="497" customWidth="1"/>
    <col min="1796" max="1797" width="0.42578125" style="497" customWidth="1"/>
    <col min="1798" max="1798" width="41.7109375" style="497" customWidth="1"/>
    <col min="1799" max="1799" width="11" style="497" customWidth="1"/>
    <col min="1800" max="1800" width="10.7109375" style="497" customWidth="1"/>
    <col min="1801" max="1801" width="9.5703125" style="497" customWidth="1"/>
    <col min="1802" max="1802" width="9.7109375" style="497" customWidth="1"/>
    <col min="1803" max="1803" width="9.5703125" style="497" customWidth="1"/>
    <col min="1804" max="1808" width="9.85546875" style="497" customWidth="1"/>
    <col min="1809" max="1809" width="10.5703125" style="497" customWidth="1"/>
    <col min="1810" max="1810" width="9.140625" style="497"/>
    <col min="1811" max="1811" width="39.140625" style="497" customWidth="1"/>
    <col min="1812" max="1812" width="11" style="497" customWidth="1"/>
    <col min="1813" max="1813" width="10.7109375" style="497" customWidth="1"/>
    <col min="1814" max="1814" width="9.5703125" style="497" customWidth="1"/>
    <col min="1815" max="1815" width="9.7109375" style="497" customWidth="1"/>
    <col min="1816" max="1816" width="9.5703125" style="497" customWidth="1"/>
    <col min="1817" max="1821" width="9.85546875" style="497" customWidth="1"/>
    <col min="1822" max="1822" width="10.5703125" style="497" customWidth="1"/>
    <col min="1823" max="2048" width="9.140625" style="497"/>
    <col min="2049" max="2049" width="0.85546875" style="497" customWidth="1"/>
    <col min="2050" max="2051" width="0.5703125" style="497" customWidth="1"/>
    <col min="2052" max="2053" width="0.42578125" style="497" customWidth="1"/>
    <col min="2054" max="2054" width="41.7109375" style="497" customWidth="1"/>
    <col min="2055" max="2055" width="11" style="497" customWidth="1"/>
    <col min="2056" max="2056" width="10.7109375" style="497" customWidth="1"/>
    <col min="2057" max="2057" width="9.5703125" style="497" customWidth="1"/>
    <col min="2058" max="2058" width="9.7109375" style="497" customWidth="1"/>
    <col min="2059" max="2059" width="9.5703125" style="497" customWidth="1"/>
    <col min="2060" max="2064" width="9.85546875" style="497" customWidth="1"/>
    <col min="2065" max="2065" width="10.5703125" style="497" customWidth="1"/>
    <col min="2066" max="2066" width="9.140625" style="497"/>
    <col min="2067" max="2067" width="39.140625" style="497" customWidth="1"/>
    <col min="2068" max="2068" width="11" style="497" customWidth="1"/>
    <col min="2069" max="2069" width="10.7109375" style="497" customWidth="1"/>
    <col min="2070" max="2070" width="9.5703125" style="497" customWidth="1"/>
    <col min="2071" max="2071" width="9.7109375" style="497" customWidth="1"/>
    <col min="2072" max="2072" width="9.5703125" style="497" customWidth="1"/>
    <col min="2073" max="2077" width="9.85546875" style="497" customWidth="1"/>
    <col min="2078" max="2078" width="10.5703125" style="497" customWidth="1"/>
    <col min="2079" max="2304" width="9.140625" style="497"/>
    <col min="2305" max="2305" width="0.85546875" style="497" customWidth="1"/>
    <col min="2306" max="2307" width="0.5703125" style="497" customWidth="1"/>
    <col min="2308" max="2309" width="0.42578125" style="497" customWidth="1"/>
    <col min="2310" max="2310" width="41.7109375" style="497" customWidth="1"/>
    <col min="2311" max="2311" width="11" style="497" customWidth="1"/>
    <col min="2312" max="2312" width="10.7109375" style="497" customWidth="1"/>
    <col min="2313" max="2313" width="9.5703125" style="497" customWidth="1"/>
    <col min="2314" max="2314" width="9.7109375" style="497" customWidth="1"/>
    <col min="2315" max="2315" width="9.5703125" style="497" customWidth="1"/>
    <col min="2316" max="2320" width="9.85546875" style="497" customWidth="1"/>
    <col min="2321" max="2321" width="10.5703125" style="497" customWidth="1"/>
    <col min="2322" max="2322" width="9.140625" style="497"/>
    <col min="2323" max="2323" width="39.140625" style="497" customWidth="1"/>
    <col min="2324" max="2324" width="11" style="497" customWidth="1"/>
    <col min="2325" max="2325" width="10.7109375" style="497" customWidth="1"/>
    <col min="2326" max="2326" width="9.5703125" style="497" customWidth="1"/>
    <col min="2327" max="2327" width="9.7109375" style="497" customWidth="1"/>
    <col min="2328" max="2328" width="9.5703125" style="497" customWidth="1"/>
    <col min="2329" max="2333" width="9.85546875" style="497" customWidth="1"/>
    <col min="2334" max="2334" width="10.5703125" style="497" customWidth="1"/>
    <col min="2335" max="2560" width="9.140625" style="497"/>
    <col min="2561" max="2561" width="0.85546875" style="497" customWidth="1"/>
    <col min="2562" max="2563" width="0.5703125" style="497" customWidth="1"/>
    <col min="2564" max="2565" width="0.42578125" style="497" customWidth="1"/>
    <col min="2566" max="2566" width="41.7109375" style="497" customWidth="1"/>
    <col min="2567" max="2567" width="11" style="497" customWidth="1"/>
    <col min="2568" max="2568" width="10.7109375" style="497" customWidth="1"/>
    <col min="2569" max="2569" width="9.5703125" style="497" customWidth="1"/>
    <col min="2570" max="2570" width="9.7109375" style="497" customWidth="1"/>
    <col min="2571" max="2571" width="9.5703125" style="497" customWidth="1"/>
    <col min="2572" max="2576" width="9.85546875" style="497" customWidth="1"/>
    <col min="2577" max="2577" width="10.5703125" style="497" customWidth="1"/>
    <col min="2578" max="2578" width="9.140625" style="497"/>
    <col min="2579" max="2579" width="39.140625" style="497" customWidth="1"/>
    <col min="2580" max="2580" width="11" style="497" customWidth="1"/>
    <col min="2581" max="2581" width="10.7109375" style="497" customWidth="1"/>
    <col min="2582" max="2582" width="9.5703125" style="497" customWidth="1"/>
    <col min="2583" max="2583" width="9.7109375" style="497" customWidth="1"/>
    <col min="2584" max="2584" width="9.5703125" style="497" customWidth="1"/>
    <col min="2585" max="2589" width="9.85546875" style="497" customWidth="1"/>
    <col min="2590" max="2590" width="10.5703125" style="497" customWidth="1"/>
    <col min="2591" max="2816" width="9.140625" style="497"/>
    <col min="2817" max="2817" width="0.85546875" style="497" customWidth="1"/>
    <col min="2818" max="2819" width="0.5703125" style="497" customWidth="1"/>
    <col min="2820" max="2821" width="0.42578125" style="497" customWidth="1"/>
    <col min="2822" max="2822" width="41.7109375" style="497" customWidth="1"/>
    <col min="2823" max="2823" width="11" style="497" customWidth="1"/>
    <col min="2824" max="2824" width="10.7109375" style="497" customWidth="1"/>
    <col min="2825" max="2825" width="9.5703125" style="497" customWidth="1"/>
    <col min="2826" max="2826" width="9.7109375" style="497" customWidth="1"/>
    <col min="2827" max="2827" width="9.5703125" style="497" customWidth="1"/>
    <col min="2828" max="2832" width="9.85546875" style="497" customWidth="1"/>
    <col min="2833" max="2833" width="10.5703125" style="497" customWidth="1"/>
    <col min="2834" max="2834" width="9.140625" style="497"/>
    <col min="2835" max="2835" width="39.140625" style="497" customWidth="1"/>
    <col min="2836" max="2836" width="11" style="497" customWidth="1"/>
    <col min="2837" max="2837" width="10.7109375" style="497" customWidth="1"/>
    <col min="2838" max="2838" width="9.5703125" style="497" customWidth="1"/>
    <col min="2839" max="2839" width="9.7109375" style="497" customWidth="1"/>
    <col min="2840" max="2840" width="9.5703125" style="497" customWidth="1"/>
    <col min="2841" max="2845" width="9.85546875" style="497" customWidth="1"/>
    <col min="2846" max="2846" width="10.5703125" style="497" customWidth="1"/>
    <col min="2847" max="3072" width="9.140625" style="497"/>
    <col min="3073" max="3073" width="0.85546875" style="497" customWidth="1"/>
    <col min="3074" max="3075" width="0.5703125" style="497" customWidth="1"/>
    <col min="3076" max="3077" width="0.42578125" style="497" customWidth="1"/>
    <col min="3078" max="3078" width="41.7109375" style="497" customWidth="1"/>
    <col min="3079" max="3079" width="11" style="497" customWidth="1"/>
    <col min="3080" max="3080" width="10.7109375" style="497" customWidth="1"/>
    <col min="3081" max="3081" width="9.5703125" style="497" customWidth="1"/>
    <col min="3082" max="3082" width="9.7109375" style="497" customWidth="1"/>
    <col min="3083" max="3083" width="9.5703125" style="497" customWidth="1"/>
    <col min="3084" max="3088" width="9.85546875" style="497" customWidth="1"/>
    <col min="3089" max="3089" width="10.5703125" style="497" customWidth="1"/>
    <col min="3090" max="3090" width="9.140625" style="497"/>
    <col min="3091" max="3091" width="39.140625" style="497" customWidth="1"/>
    <col min="3092" max="3092" width="11" style="497" customWidth="1"/>
    <col min="3093" max="3093" width="10.7109375" style="497" customWidth="1"/>
    <col min="3094" max="3094" width="9.5703125" style="497" customWidth="1"/>
    <col min="3095" max="3095" width="9.7109375" style="497" customWidth="1"/>
    <col min="3096" max="3096" width="9.5703125" style="497" customWidth="1"/>
    <col min="3097" max="3101" width="9.85546875" style="497" customWidth="1"/>
    <col min="3102" max="3102" width="10.5703125" style="497" customWidth="1"/>
    <col min="3103" max="3328" width="9.140625" style="497"/>
    <col min="3329" max="3329" width="0.85546875" style="497" customWidth="1"/>
    <col min="3330" max="3331" width="0.5703125" style="497" customWidth="1"/>
    <col min="3332" max="3333" width="0.42578125" style="497" customWidth="1"/>
    <col min="3334" max="3334" width="41.7109375" style="497" customWidth="1"/>
    <col min="3335" max="3335" width="11" style="497" customWidth="1"/>
    <col min="3336" max="3336" width="10.7109375" style="497" customWidth="1"/>
    <col min="3337" max="3337" width="9.5703125" style="497" customWidth="1"/>
    <col min="3338" max="3338" width="9.7109375" style="497" customWidth="1"/>
    <col min="3339" max="3339" width="9.5703125" style="497" customWidth="1"/>
    <col min="3340" max="3344" width="9.85546875" style="497" customWidth="1"/>
    <col min="3345" max="3345" width="10.5703125" style="497" customWidth="1"/>
    <col min="3346" max="3346" width="9.140625" style="497"/>
    <col min="3347" max="3347" width="39.140625" style="497" customWidth="1"/>
    <col min="3348" max="3348" width="11" style="497" customWidth="1"/>
    <col min="3349" max="3349" width="10.7109375" style="497" customWidth="1"/>
    <col min="3350" max="3350" width="9.5703125" style="497" customWidth="1"/>
    <col min="3351" max="3351" width="9.7109375" style="497" customWidth="1"/>
    <col min="3352" max="3352" width="9.5703125" style="497" customWidth="1"/>
    <col min="3353" max="3357" width="9.85546875" style="497" customWidth="1"/>
    <col min="3358" max="3358" width="10.5703125" style="497" customWidth="1"/>
    <col min="3359" max="3584" width="9.140625" style="497"/>
    <col min="3585" max="3585" width="0.85546875" style="497" customWidth="1"/>
    <col min="3586" max="3587" width="0.5703125" style="497" customWidth="1"/>
    <col min="3588" max="3589" width="0.42578125" style="497" customWidth="1"/>
    <col min="3590" max="3590" width="41.7109375" style="497" customWidth="1"/>
    <col min="3591" max="3591" width="11" style="497" customWidth="1"/>
    <col min="3592" max="3592" width="10.7109375" style="497" customWidth="1"/>
    <col min="3593" max="3593" width="9.5703125" style="497" customWidth="1"/>
    <col min="3594" max="3594" width="9.7109375" style="497" customWidth="1"/>
    <col min="3595" max="3595" width="9.5703125" style="497" customWidth="1"/>
    <col min="3596" max="3600" width="9.85546875" style="497" customWidth="1"/>
    <col min="3601" max="3601" width="10.5703125" style="497" customWidth="1"/>
    <col min="3602" max="3602" width="9.140625" style="497"/>
    <col min="3603" max="3603" width="39.140625" style="497" customWidth="1"/>
    <col min="3604" max="3604" width="11" style="497" customWidth="1"/>
    <col min="3605" max="3605" width="10.7109375" style="497" customWidth="1"/>
    <col min="3606" max="3606" width="9.5703125" style="497" customWidth="1"/>
    <col min="3607" max="3607" width="9.7109375" style="497" customWidth="1"/>
    <col min="3608" max="3608" width="9.5703125" style="497" customWidth="1"/>
    <col min="3609" max="3613" width="9.85546875" style="497" customWidth="1"/>
    <col min="3614" max="3614" width="10.5703125" style="497" customWidth="1"/>
    <col min="3615" max="3840" width="9.140625" style="497"/>
    <col min="3841" max="3841" width="0.85546875" style="497" customWidth="1"/>
    <col min="3842" max="3843" width="0.5703125" style="497" customWidth="1"/>
    <col min="3844" max="3845" width="0.42578125" style="497" customWidth="1"/>
    <col min="3846" max="3846" width="41.7109375" style="497" customWidth="1"/>
    <col min="3847" max="3847" width="11" style="497" customWidth="1"/>
    <col min="3848" max="3848" width="10.7109375" style="497" customWidth="1"/>
    <col min="3849" max="3849" width="9.5703125" style="497" customWidth="1"/>
    <col min="3850" max="3850" width="9.7109375" style="497" customWidth="1"/>
    <col min="3851" max="3851" width="9.5703125" style="497" customWidth="1"/>
    <col min="3852" max="3856" width="9.85546875" style="497" customWidth="1"/>
    <col min="3857" max="3857" width="10.5703125" style="497" customWidth="1"/>
    <col min="3858" max="3858" width="9.140625" style="497"/>
    <col min="3859" max="3859" width="39.140625" style="497" customWidth="1"/>
    <col min="3860" max="3860" width="11" style="497" customWidth="1"/>
    <col min="3861" max="3861" width="10.7109375" style="497" customWidth="1"/>
    <col min="3862" max="3862" width="9.5703125" style="497" customWidth="1"/>
    <col min="3863" max="3863" width="9.7109375" style="497" customWidth="1"/>
    <col min="3864" max="3864" width="9.5703125" style="497" customWidth="1"/>
    <col min="3865" max="3869" width="9.85546875" style="497" customWidth="1"/>
    <col min="3870" max="3870" width="10.5703125" style="497" customWidth="1"/>
    <col min="3871" max="4096" width="9.140625" style="497"/>
    <col min="4097" max="4097" width="0.85546875" style="497" customWidth="1"/>
    <col min="4098" max="4099" width="0.5703125" style="497" customWidth="1"/>
    <col min="4100" max="4101" width="0.42578125" style="497" customWidth="1"/>
    <col min="4102" max="4102" width="41.7109375" style="497" customWidth="1"/>
    <col min="4103" max="4103" width="11" style="497" customWidth="1"/>
    <col min="4104" max="4104" width="10.7109375" style="497" customWidth="1"/>
    <col min="4105" max="4105" width="9.5703125" style="497" customWidth="1"/>
    <col min="4106" max="4106" width="9.7109375" style="497" customWidth="1"/>
    <col min="4107" max="4107" width="9.5703125" style="497" customWidth="1"/>
    <col min="4108" max="4112" width="9.85546875" style="497" customWidth="1"/>
    <col min="4113" max="4113" width="10.5703125" style="497" customWidth="1"/>
    <col min="4114" max="4114" width="9.140625" style="497"/>
    <col min="4115" max="4115" width="39.140625" style="497" customWidth="1"/>
    <col min="4116" max="4116" width="11" style="497" customWidth="1"/>
    <col min="4117" max="4117" width="10.7109375" style="497" customWidth="1"/>
    <col min="4118" max="4118" width="9.5703125" style="497" customWidth="1"/>
    <col min="4119" max="4119" width="9.7109375" style="497" customWidth="1"/>
    <col min="4120" max="4120" width="9.5703125" style="497" customWidth="1"/>
    <col min="4121" max="4125" width="9.85546875" style="497" customWidth="1"/>
    <col min="4126" max="4126" width="10.5703125" style="497" customWidth="1"/>
    <col min="4127" max="4352" width="9.140625" style="497"/>
    <col min="4353" max="4353" width="0.85546875" style="497" customWidth="1"/>
    <col min="4354" max="4355" width="0.5703125" style="497" customWidth="1"/>
    <col min="4356" max="4357" width="0.42578125" style="497" customWidth="1"/>
    <col min="4358" max="4358" width="41.7109375" style="497" customWidth="1"/>
    <col min="4359" max="4359" width="11" style="497" customWidth="1"/>
    <col min="4360" max="4360" width="10.7109375" style="497" customWidth="1"/>
    <col min="4361" max="4361" width="9.5703125" style="497" customWidth="1"/>
    <col min="4362" max="4362" width="9.7109375" style="497" customWidth="1"/>
    <col min="4363" max="4363" width="9.5703125" style="497" customWidth="1"/>
    <col min="4364" max="4368" width="9.85546875" style="497" customWidth="1"/>
    <col min="4369" max="4369" width="10.5703125" style="497" customWidth="1"/>
    <col min="4370" max="4370" width="9.140625" style="497"/>
    <col min="4371" max="4371" width="39.140625" style="497" customWidth="1"/>
    <col min="4372" max="4372" width="11" style="497" customWidth="1"/>
    <col min="4373" max="4373" width="10.7109375" style="497" customWidth="1"/>
    <col min="4374" max="4374" width="9.5703125" style="497" customWidth="1"/>
    <col min="4375" max="4375" width="9.7109375" style="497" customWidth="1"/>
    <col min="4376" max="4376" width="9.5703125" style="497" customWidth="1"/>
    <col min="4377" max="4381" width="9.85546875" style="497" customWidth="1"/>
    <col min="4382" max="4382" width="10.5703125" style="497" customWidth="1"/>
    <col min="4383" max="4608" width="9.140625" style="497"/>
    <col min="4609" max="4609" width="0.85546875" style="497" customWidth="1"/>
    <col min="4610" max="4611" width="0.5703125" style="497" customWidth="1"/>
    <col min="4612" max="4613" width="0.42578125" style="497" customWidth="1"/>
    <col min="4614" max="4614" width="41.7109375" style="497" customWidth="1"/>
    <col min="4615" max="4615" width="11" style="497" customWidth="1"/>
    <col min="4616" max="4616" width="10.7109375" style="497" customWidth="1"/>
    <col min="4617" max="4617" width="9.5703125" style="497" customWidth="1"/>
    <col min="4618" max="4618" width="9.7109375" style="497" customWidth="1"/>
    <col min="4619" max="4619" width="9.5703125" style="497" customWidth="1"/>
    <col min="4620" max="4624" width="9.85546875" style="497" customWidth="1"/>
    <col min="4625" max="4625" width="10.5703125" style="497" customWidth="1"/>
    <col min="4626" max="4626" width="9.140625" style="497"/>
    <col min="4627" max="4627" width="39.140625" style="497" customWidth="1"/>
    <col min="4628" max="4628" width="11" style="497" customWidth="1"/>
    <col min="4629" max="4629" width="10.7109375" style="497" customWidth="1"/>
    <col min="4630" max="4630" width="9.5703125" style="497" customWidth="1"/>
    <col min="4631" max="4631" width="9.7109375" style="497" customWidth="1"/>
    <col min="4632" max="4632" width="9.5703125" style="497" customWidth="1"/>
    <col min="4633" max="4637" width="9.85546875" style="497" customWidth="1"/>
    <col min="4638" max="4638" width="10.5703125" style="497" customWidth="1"/>
    <col min="4639" max="4864" width="9.140625" style="497"/>
    <col min="4865" max="4865" width="0.85546875" style="497" customWidth="1"/>
    <col min="4866" max="4867" width="0.5703125" style="497" customWidth="1"/>
    <col min="4868" max="4869" width="0.42578125" style="497" customWidth="1"/>
    <col min="4870" max="4870" width="41.7109375" style="497" customWidth="1"/>
    <col min="4871" max="4871" width="11" style="497" customWidth="1"/>
    <col min="4872" max="4872" width="10.7109375" style="497" customWidth="1"/>
    <col min="4873" max="4873" width="9.5703125" style="497" customWidth="1"/>
    <col min="4874" max="4874" width="9.7109375" style="497" customWidth="1"/>
    <col min="4875" max="4875" width="9.5703125" style="497" customWidth="1"/>
    <col min="4876" max="4880" width="9.85546875" style="497" customWidth="1"/>
    <col min="4881" max="4881" width="10.5703125" style="497" customWidth="1"/>
    <col min="4882" max="4882" width="9.140625" style="497"/>
    <col min="4883" max="4883" width="39.140625" style="497" customWidth="1"/>
    <col min="4884" max="4884" width="11" style="497" customWidth="1"/>
    <col min="4885" max="4885" width="10.7109375" style="497" customWidth="1"/>
    <col min="4886" max="4886" width="9.5703125" style="497" customWidth="1"/>
    <col min="4887" max="4887" width="9.7109375" style="497" customWidth="1"/>
    <col min="4888" max="4888" width="9.5703125" style="497" customWidth="1"/>
    <col min="4889" max="4893" width="9.85546875" style="497" customWidth="1"/>
    <col min="4894" max="4894" width="10.5703125" style="497" customWidth="1"/>
    <col min="4895" max="5120" width="9.140625" style="497"/>
    <col min="5121" max="5121" width="0.85546875" style="497" customWidth="1"/>
    <col min="5122" max="5123" width="0.5703125" style="497" customWidth="1"/>
    <col min="5124" max="5125" width="0.42578125" style="497" customWidth="1"/>
    <col min="5126" max="5126" width="41.7109375" style="497" customWidth="1"/>
    <col min="5127" max="5127" width="11" style="497" customWidth="1"/>
    <col min="5128" max="5128" width="10.7109375" style="497" customWidth="1"/>
    <col min="5129" max="5129" width="9.5703125" style="497" customWidth="1"/>
    <col min="5130" max="5130" width="9.7109375" style="497" customWidth="1"/>
    <col min="5131" max="5131" width="9.5703125" style="497" customWidth="1"/>
    <col min="5132" max="5136" width="9.85546875" style="497" customWidth="1"/>
    <col min="5137" max="5137" width="10.5703125" style="497" customWidth="1"/>
    <col min="5138" max="5138" width="9.140625" style="497"/>
    <col min="5139" max="5139" width="39.140625" style="497" customWidth="1"/>
    <col min="5140" max="5140" width="11" style="497" customWidth="1"/>
    <col min="5141" max="5141" width="10.7109375" style="497" customWidth="1"/>
    <col min="5142" max="5142" width="9.5703125" style="497" customWidth="1"/>
    <col min="5143" max="5143" width="9.7109375" style="497" customWidth="1"/>
    <col min="5144" max="5144" width="9.5703125" style="497" customWidth="1"/>
    <col min="5145" max="5149" width="9.85546875" style="497" customWidth="1"/>
    <col min="5150" max="5150" width="10.5703125" style="497" customWidth="1"/>
    <col min="5151" max="5376" width="9.140625" style="497"/>
    <col min="5377" max="5377" width="0.85546875" style="497" customWidth="1"/>
    <col min="5378" max="5379" width="0.5703125" style="497" customWidth="1"/>
    <col min="5380" max="5381" width="0.42578125" style="497" customWidth="1"/>
    <col min="5382" max="5382" width="41.7109375" style="497" customWidth="1"/>
    <col min="5383" max="5383" width="11" style="497" customWidth="1"/>
    <col min="5384" max="5384" width="10.7109375" style="497" customWidth="1"/>
    <col min="5385" max="5385" width="9.5703125" style="497" customWidth="1"/>
    <col min="5386" max="5386" width="9.7109375" style="497" customWidth="1"/>
    <col min="5387" max="5387" width="9.5703125" style="497" customWidth="1"/>
    <col min="5388" max="5392" width="9.85546875" style="497" customWidth="1"/>
    <col min="5393" max="5393" width="10.5703125" style="497" customWidth="1"/>
    <col min="5394" max="5394" width="9.140625" style="497"/>
    <col min="5395" max="5395" width="39.140625" style="497" customWidth="1"/>
    <col min="5396" max="5396" width="11" style="497" customWidth="1"/>
    <col min="5397" max="5397" width="10.7109375" style="497" customWidth="1"/>
    <col min="5398" max="5398" width="9.5703125" style="497" customWidth="1"/>
    <col min="5399" max="5399" width="9.7109375" style="497" customWidth="1"/>
    <col min="5400" max="5400" width="9.5703125" style="497" customWidth="1"/>
    <col min="5401" max="5405" width="9.85546875" style="497" customWidth="1"/>
    <col min="5406" max="5406" width="10.5703125" style="497" customWidth="1"/>
    <col min="5407" max="5632" width="9.140625" style="497"/>
    <col min="5633" max="5633" width="0.85546875" style="497" customWidth="1"/>
    <col min="5634" max="5635" width="0.5703125" style="497" customWidth="1"/>
    <col min="5636" max="5637" width="0.42578125" style="497" customWidth="1"/>
    <col min="5638" max="5638" width="41.7109375" style="497" customWidth="1"/>
    <col min="5639" max="5639" width="11" style="497" customWidth="1"/>
    <col min="5640" max="5640" width="10.7109375" style="497" customWidth="1"/>
    <col min="5641" max="5641" width="9.5703125" style="497" customWidth="1"/>
    <col min="5642" max="5642" width="9.7109375" style="497" customWidth="1"/>
    <col min="5643" max="5643" width="9.5703125" style="497" customWidth="1"/>
    <col min="5644" max="5648" width="9.85546875" style="497" customWidth="1"/>
    <col min="5649" max="5649" width="10.5703125" style="497" customWidth="1"/>
    <col min="5650" max="5650" width="9.140625" style="497"/>
    <col min="5651" max="5651" width="39.140625" style="497" customWidth="1"/>
    <col min="5652" max="5652" width="11" style="497" customWidth="1"/>
    <col min="5653" max="5653" width="10.7109375" style="497" customWidth="1"/>
    <col min="5654" max="5654" width="9.5703125" style="497" customWidth="1"/>
    <col min="5655" max="5655" width="9.7109375" style="497" customWidth="1"/>
    <col min="5656" max="5656" width="9.5703125" style="497" customWidth="1"/>
    <col min="5657" max="5661" width="9.85546875" style="497" customWidth="1"/>
    <col min="5662" max="5662" width="10.5703125" style="497" customWidth="1"/>
    <col min="5663" max="5888" width="9.140625" style="497"/>
    <col min="5889" max="5889" width="0.85546875" style="497" customWidth="1"/>
    <col min="5890" max="5891" width="0.5703125" style="497" customWidth="1"/>
    <col min="5892" max="5893" width="0.42578125" style="497" customWidth="1"/>
    <col min="5894" max="5894" width="41.7109375" style="497" customWidth="1"/>
    <col min="5895" max="5895" width="11" style="497" customWidth="1"/>
    <col min="5896" max="5896" width="10.7109375" style="497" customWidth="1"/>
    <col min="5897" max="5897" width="9.5703125" style="497" customWidth="1"/>
    <col min="5898" max="5898" width="9.7109375" style="497" customWidth="1"/>
    <col min="5899" max="5899" width="9.5703125" style="497" customWidth="1"/>
    <col min="5900" max="5904" width="9.85546875" style="497" customWidth="1"/>
    <col min="5905" max="5905" width="10.5703125" style="497" customWidth="1"/>
    <col min="5906" max="5906" width="9.140625" style="497"/>
    <col min="5907" max="5907" width="39.140625" style="497" customWidth="1"/>
    <col min="5908" max="5908" width="11" style="497" customWidth="1"/>
    <col min="5909" max="5909" width="10.7109375" style="497" customWidth="1"/>
    <col min="5910" max="5910" width="9.5703125" style="497" customWidth="1"/>
    <col min="5911" max="5911" width="9.7109375" style="497" customWidth="1"/>
    <col min="5912" max="5912" width="9.5703125" style="497" customWidth="1"/>
    <col min="5913" max="5917" width="9.85546875" style="497" customWidth="1"/>
    <col min="5918" max="5918" width="10.5703125" style="497" customWidth="1"/>
    <col min="5919" max="6144" width="9.140625" style="497"/>
    <col min="6145" max="6145" width="0.85546875" style="497" customWidth="1"/>
    <col min="6146" max="6147" width="0.5703125" style="497" customWidth="1"/>
    <col min="6148" max="6149" width="0.42578125" style="497" customWidth="1"/>
    <col min="6150" max="6150" width="41.7109375" style="497" customWidth="1"/>
    <col min="6151" max="6151" width="11" style="497" customWidth="1"/>
    <col min="6152" max="6152" width="10.7109375" style="497" customWidth="1"/>
    <col min="6153" max="6153" width="9.5703125" style="497" customWidth="1"/>
    <col min="6154" max="6154" width="9.7109375" style="497" customWidth="1"/>
    <col min="6155" max="6155" width="9.5703125" style="497" customWidth="1"/>
    <col min="6156" max="6160" width="9.85546875" style="497" customWidth="1"/>
    <col min="6161" max="6161" width="10.5703125" style="497" customWidth="1"/>
    <col min="6162" max="6162" width="9.140625" style="497"/>
    <col min="6163" max="6163" width="39.140625" style="497" customWidth="1"/>
    <col min="6164" max="6164" width="11" style="497" customWidth="1"/>
    <col min="6165" max="6165" width="10.7109375" style="497" customWidth="1"/>
    <col min="6166" max="6166" width="9.5703125" style="497" customWidth="1"/>
    <col min="6167" max="6167" width="9.7109375" style="497" customWidth="1"/>
    <col min="6168" max="6168" width="9.5703125" style="497" customWidth="1"/>
    <col min="6169" max="6173" width="9.85546875" style="497" customWidth="1"/>
    <col min="6174" max="6174" width="10.5703125" style="497" customWidth="1"/>
    <col min="6175" max="6400" width="9.140625" style="497"/>
    <col min="6401" max="6401" width="0.85546875" style="497" customWidth="1"/>
    <col min="6402" max="6403" width="0.5703125" style="497" customWidth="1"/>
    <col min="6404" max="6405" width="0.42578125" style="497" customWidth="1"/>
    <col min="6406" max="6406" width="41.7109375" style="497" customWidth="1"/>
    <col min="6407" max="6407" width="11" style="497" customWidth="1"/>
    <col min="6408" max="6408" width="10.7109375" style="497" customWidth="1"/>
    <col min="6409" max="6409" width="9.5703125" style="497" customWidth="1"/>
    <col min="6410" max="6410" width="9.7109375" style="497" customWidth="1"/>
    <col min="6411" max="6411" width="9.5703125" style="497" customWidth="1"/>
    <col min="6412" max="6416" width="9.85546875" style="497" customWidth="1"/>
    <col min="6417" max="6417" width="10.5703125" style="497" customWidth="1"/>
    <col min="6418" max="6418" width="9.140625" style="497"/>
    <col min="6419" max="6419" width="39.140625" style="497" customWidth="1"/>
    <col min="6420" max="6420" width="11" style="497" customWidth="1"/>
    <col min="6421" max="6421" width="10.7109375" style="497" customWidth="1"/>
    <col min="6422" max="6422" width="9.5703125" style="497" customWidth="1"/>
    <col min="6423" max="6423" width="9.7109375" style="497" customWidth="1"/>
    <col min="6424" max="6424" width="9.5703125" style="497" customWidth="1"/>
    <col min="6425" max="6429" width="9.85546875" style="497" customWidth="1"/>
    <col min="6430" max="6430" width="10.5703125" style="497" customWidth="1"/>
    <col min="6431" max="6656" width="9.140625" style="497"/>
    <col min="6657" max="6657" width="0.85546875" style="497" customWidth="1"/>
    <col min="6658" max="6659" width="0.5703125" style="497" customWidth="1"/>
    <col min="6660" max="6661" width="0.42578125" style="497" customWidth="1"/>
    <col min="6662" max="6662" width="41.7109375" style="497" customWidth="1"/>
    <col min="6663" max="6663" width="11" style="497" customWidth="1"/>
    <col min="6664" max="6664" width="10.7109375" style="497" customWidth="1"/>
    <col min="6665" max="6665" width="9.5703125" style="497" customWidth="1"/>
    <col min="6666" max="6666" width="9.7109375" style="497" customWidth="1"/>
    <col min="6667" max="6667" width="9.5703125" style="497" customWidth="1"/>
    <col min="6668" max="6672" width="9.85546875" style="497" customWidth="1"/>
    <col min="6673" max="6673" width="10.5703125" style="497" customWidth="1"/>
    <col min="6674" max="6674" width="9.140625" style="497"/>
    <col min="6675" max="6675" width="39.140625" style="497" customWidth="1"/>
    <col min="6676" max="6676" width="11" style="497" customWidth="1"/>
    <col min="6677" max="6677" width="10.7109375" style="497" customWidth="1"/>
    <col min="6678" max="6678" width="9.5703125" style="497" customWidth="1"/>
    <col min="6679" max="6679" width="9.7109375" style="497" customWidth="1"/>
    <col min="6680" max="6680" width="9.5703125" style="497" customWidth="1"/>
    <col min="6681" max="6685" width="9.85546875" style="497" customWidth="1"/>
    <col min="6686" max="6686" width="10.5703125" style="497" customWidth="1"/>
    <col min="6687" max="6912" width="9.140625" style="497"/>
    <col min="6913" max="6913" width="0.85546875" style="497" customWidth="1"/>
    <col min="6914" max="6915" width="0.5703125" style="497" customWidth="1"/>
    <col min="6916" max="6917" width="0.42578125" style="497" customWidth="1"/>
    <col min="6918" max="6918" width="41.7109375" style="497" customWidth="1"/>
    <col min="6919" max="6919" width="11" style="497" customWidth="1"/>
    <col min="6920" max="6920" width="10.7109375" style="497" customWidth="1"/>
    <col min="6921" max="6921" width="9.5703125" style="497" customWidth="1"/>
    <col min="6922" max="6922" width="9.7109375" style="497" customWidth="1"/>
    <col min="6923" max="6923" width="9.5703125" style="497" customWidth="1"/>
    <col min="6924" max="6928" width="9.85546875" style="497" customWidth="1"/>
    <col min="6929" max="6929" width="10.5703125" style="497" customWidth="1"/>
    <col min="6930" max="6930" width="9.140625" style="497"/>
    <col min="6931" max="6931" width="39.140625" style="497" customWidth="1"/>
    <col min="6932" max="6932" width="11" style="497" customWidth="1"/>
    <col min="6933" max="6933" width="10.7109375" style="497" customWidth="1"/>
    <col min="6934" max="6934" width="9.5703125" style="497" customWidth="1"/>
    <col min="6935" max="6935" width="9.7109375" style="497" customWidth="1"/>
    <col min="6936" max="6936" width="9.5703125" style="497" customWidth="1"/>
    <col min="6937" max="6941" width="9.85546875" style="497" customWidth="1"/>
    <col min="6942" max="6942" width="10.5703125" style="497" customWidth="1"/>
    <col min="6943" max="7168" width="9.140625" style="497"/>
    <col min="7169" max="7169" width="0.85546875" style="497" customWidth="1"/>
    <col min="7170" max="7171" width="0.5703125" style="497" customWidth="1"/>
    <col min="7172" max="7173" width="0.42578125" style="497" customWidth="1"/>
    <col min="7174" max="7174" width="41.7109375" style="497" customWidth="1"/>
    <col min="7175" max="7175" width="11" style="497" customWidth="1"/>
    <col min="7176" max="7176" width="10.7109375" style="497" customWidth="1"/>
    <col min="7177" max="7177" width="9.5703125" style="497" customWidth="1"/>
    <col min="7178" max="7178" width="9.7109375" style="497" customWidth="1"/>
    <col min="7179" max="7179" width="9.5703125" style="497" customWidth="1"/>
    <col min="7180" max="7184" width="9.85546875" style="497" customWidth="1"/>
    <col min="7185" max="7185" width="10.5703125" style="497" customWidth="1"/>
    <col min="7186" max="7186" width="9.140625" style="497"/>
    <col min="7187" max="7187" width="39.140625" style="497" customWidth="1"/>
    <col min="7188" max="7188" width="11" style="497" customWidth="1"/>
    <col min="7189" max="7189" width="10.7109375" style="497" customWidth="1"/>
    <col min="7190" max="7190" width="9.5703125" style="497" customWidth="1"/>
    <col min="7191" max="7191" width="9.7109375" style="497" customWidth="1"/>
    <col min="7192" max="7192" width="9.5703125" style="497" customWidth="1"/>
    <col min="7193" max="7197" width="9.85546875" style="497" customWidth="1"/>
    <col min="7198" max="7198" width="10.5703125" style="497" customWidth="1"/>
    <col min="7199" max="7424" width="9.140625" style="497"/>
    <col min="7425" max="7425" width="0.85546875" style="497" customWidth="1"/>
    <col min="7426" max="7427" width="0.5703125" style="497" customWidth="1"/>
    <col min="7428" max="7429" width="0.42578125" style="497" customWidth="1"/>
    <col min="7430" max="7430" width="41.7109375" style="497" customWidth="1"/>
    <col min="7431" max="7431" width="11" style="497" customWidth="1"/>
    <col min="7432" max="7432" width="10.7109375" style="497" customWidth="1"/>
    <col min="7433" max="7433" width="9.5703125" style="497" customWidth="1"/>
    <col min="7434" max="7434" width="9.7109375" style="497" customWidth="1"/>
    <col min="7435" max="7435" width="9.5703125" style="497" customWidth="1"/>
    <col min="7436" max="7440" width="9.85546875" style="497" customWidth="1"/>
    <col min="7441" max="7441" width="10.5703125" style="497" customWidth="1"/>
    <col min="7442" max="7442" width="9.140625" style="497"/>
    <col min="7443" max="7443" width="39.140625" style="497" customWidth="1"/>
    <col min="7444" max="7444" width="11" style="497" customWidth="1"/>
    <col min="7445" max="7445" width="10.7109375" style="497" customWidth="1"/>
    <col min="7446" max="7446" width="9.5703125" style="497" customWidth="1"/>
    <col min="7447" max="7447" width="9.7109375" style="497" customWidth="1"/>
    <col min="7448" max="7448" width="9.5703125" style="497" customWidth="1"/>
    <col min="7449" max="7453" width="9.85546875" style="497" customWidth="1"/>
    <col min="7454" max="7454" width="10.5703125" style="497" customWidth="1"/>
    <col min="7455" max="7680" width="9.140625" style="497"/>
    <col min="7681" max="7681" width="0.85546875" style="497" customWidth="1"/>
    <col min="7682" max="7683" width="0.5703125" style="497" customWidth="1"/>
    <col min="7684" max="7685" width="0.42578125" style="497" customWidth="1"/>
    <col min="7686" max="7686" width="41.7109375" style="497" customWidth="1"/>
    <col min="7687" max="7687" width="11" style="497" customWidth="1"/>
    <col min="7688" max="7688" width="10.7109375" style="497" customWidth="1"/>
    <col min="7689" max="7689" width="9.5703125" style="497" customWidth="1"/>
    <col min="7690" max="7690" width="9.7109375" style="497" customWidth="1"/>
    <col min="7691" max="7691" width="9.5703125" style="497" customWidth="1"/>
    <col min="7692" max="7696" width="9.85546875" style="497" customWidth="1"/>
    <col min="7697" max="7697" width="10.5703125" style="497" customWidth="1"/>
    <col min="7698" max="7698" width="9.140625" style="497"/>
    <col min="7699" max="7699" width="39.140625" style="497" customWidth="1"/>
    <col min="7700" max="7700" width="11" style="497" customWidth="1"/>
    <col min="7701" max="7701" width="10.7109375" style="497" customWidth="1"/>
    <col min="7702" max="7702" width="9.5703125" style="497" customWidth="1"/>
    <col min="7703" max="7703" width="9.7109375" style="497" customWidth="1"/>
    <col min="7704" max="7704" width="9.5703125" style="497" customWidth="1"/>
    <col min="7705" max="7709" width="9.85546875" style="497" customWidth="1"/>
    <col min="7710" max="7710" width="10.5703125" style="497" customWidth="1"/>
    <col min="7711" max="7936" width="9.140625" style="497"/>
    <col min="7937" max="7937" width="0.85546875" style="497" customWidth="1"/>
    <col min="7938" max="7939" width="0.5703125" style="497" customWidth="1"/>
    <col min="7940" max="7941" width="0.42578125" style="497" customWidth="1"/>
    <col min="7942" max="7942" width="41.7109375" style="497" customWidth="1"/>
    <col min="7943" max="7943" width="11" style="497" customWidth="1"/>
    <col min="7944" max="7944" width="10.7109375" style="497" customWidth="1"/>
    <col min="7945" max="7945" width="9.5703125" style="497" customWidth="1"/>
    <col min="7946" max="7946" width="9.7109375" style="497" customWidth="1"/>
    <col min="7947" max="7947" width="9.5703125" style="497" customWidth="1"/>
    <col min="7948" max="7952" width="9.85546875" style="497" customWidth="1"/>
    <col min="7953" max="7953" width="10.5703125" style="497" customWidth="1"/>
    <col min="7954" max="7954" width="9.140625" style="497"/>
    <col min="7955" max="7955" width="39.140625" style="497" customWidth="1"/>
    <col min="7956" max="7956" width="11" style="497" customWidth="1"/>
    <col min="7957" max="7957" width="10.7109375" style="497" customWidth="1"/>
    <col min="7958" max="7958" width="9.5703125" style="497" customWidth="1"/>
    <col min="7959" max="7959" width="9.7109375" style="497" customWidth="1"/>
    <col min="7960" max="7960" width="9.5703125" style="497" customWidth="1"/>
    <col min="7961" max="7965" width="9.85546875" style="497" customWidth="1"/>
    <col min="7966" max="7966" width="10.5703125" style="497" customWidth="1"/>
    <col min="7967" max="8192" width="9.140625" style="497"/>
    <col min="8193" max="8193" width="0.85546875" style="497" customWidth="1"/>
    <col min="8194" max="8195" width="0.5703125" style="497" customWidth="1"/>
    <col min="8196" max="8197" width="0.42578125" style="497" customWidth="1"/>
    <col min="8198" max="8198" width="41.7109375" style="497" customWidth="1"/>
    <col min="8199" max="8199" width="11" style="497" customWidth="1"/>
    <col min="8200" max="8200" width="10.7109375" style="497" customWidth="1"/>
    <col min="8201" max="8201" width="9.5703125" style="497" customWidth="1"/>
    <col min="8202" max="8202" width="9.7109375" style="497" customWidth="1"/>
    <col min="8203" max="8203" width="9.5703125" style="497" customWidth="1"/>
    <col min="8204" max="8208" width="9.85546875" style="497" customWidth="1"/>
    <col min="8209" max="8209" width="10.5703125" style="497" customWidth="1"/>
    <col min="8210" max="8210" width="9.140625" style="497"/>
    <col min="8211" max="8211" width="39.140625" style="497" customWidth="1"/>
    <col min="8212" max="8212" width="11" style="497" customWidth="1"/>
    <col min="8213" max="8213" width="10.7109375" style="497" customWidth="1"/>
    <col min="8214" max="8214" width="9.5703125" style="497" customWidth="1"/>
    <col min="8215" max="8215" width="9.7109375" style="497" customWidth="1"/>
    <col min="8216" max="8216" width="9.5703125" style="497" customWidth="1"/>
    <col min="8217" max="8221" width="9.85546875" style="497" customWidth="1"/>
    <col min="8222" max="8222" width="10.5703125" style="497" customWidth="1"/>
    <col min="8223" max="8448" width="9.140625" style="497"/>
    <col min="8449" max="8449" width="0.85546875" style="497" customWidth="1"/>
    <col min="8450" max="8451" width="0.5703125" style="497" customWidth="1"/>
    <col min="8452" max="8453" width="0.42578125" style="497" customWidth="1"/>
    <col min="8454" max="8454" width="41.7109375" style="497" customWidth="1"/>
    <col min="8455" max="8455" width="11" style="497" customWidth="1"/>
    <col min="8456" max="8456" width="10.7109375" style="497" customWidth="1"/>
    <col min="8457" max="8457" width="9.5703125" style="497" customWidth="1"/>
    <col min="8458" max="8458" width="9.7109375" style="497" customWidth="1"/>
    <col min="8459" max="8459" width="9.5703125" style="497" customWidth="1"/>
    <col min="8460" max="8464" width="9.85546875" style="497" customWidth="1"/>
    <col min="8465" max="8465" width="10.5703125" style="497" customWidth="1"/>
    <col min="8466" max="8466" width="9.140625" style="497"/>
    <col min="8467" max="8467" width="39.140625" style="497" customWidth="1"/>
    <col min="8468" max="8468" width="11" style="497" customWidth="1"/>
    <col min="8469" max="8469" width="10.7109375" style="497" customWidth="1"/>
    <col min="8470" max="8470" width="9.5703125" style="497" customWidth="1"/>
    <col min="8471" max="8471" width="9.7109375" style="497" customWidth="1"/>
    <col min="8472" max="8472" width="9.5703125" style="497" customWidth="1"/>
    <col min="8473" max="8477" width="9.85546875" style="497" customWidth="1"/>
    <col min="8478" max="8478" width="10.5703125" style="497" customWidth="1"/>
    <col min="8479" max="8704" width="9.140625" style="497"/>
    <col min="8705" max="8705" width="0.85546875" style="497" customWidth="1"/>
    <col min="8706" max="8707" width="0.5703125" style="497" customWidth="1"/>
    <col min="8708" max="8709" width="0.42578125" style="497" customWidth="1"/>
    <col min="8710" max="8710" width="41.7109375" style="497" customWidth="1"/>
    <col min="8711" max="8711" width="11" style="497" customWidth="1"/>
    <col min="8712" max="8712" width="10.7109375" style="497" customWidth="1"/>
    <col min="8713" max="8713" width="9.5703125" style="497" customWidth="1"/>
    <col min="8714" max="8714" width="9.7109375" style="497" customWidth="1"/>
    <col min="8715" max="8715" width="9.5703125" style="497" customWidth="1"/>
    <col min="8716" max="8720" width="9.85546875" style="497" customWidth="1"/>
    <col min="8721" max="8721" width="10.5703125" style="497" customWidth="1"/>
    <col min="8722" max="8722" width="9.140625" style="497"/>
    <col min="8723" max="8723" width="39.140625" style="497" customWidth="1"/>
    <col min="8724" max="8724" width="11" style="497" customWidth="1"/>
    <col min="8725" max="8725" width="10.7109375" style="497" customWidth="1"/>
    <col min="8726" max="8726" width="9.5703125" style="497" customWidth="1"/>
    <col min="8727" max="8727" width="9.7109375" style="497" customWidth="1"/>
    <col min="8728" max="8728" width="9.5703125" style="497" customWidth="1"/>
    <col min="8729" max="8733" width="9.85546875" style="497" customWidth="1"/>
    <col min="8734" max="8734" width="10.5703125" style="497" customWidth="1"/>
    <col min="8735" max="8960" width="9.140625" style="497"/>
    <col min="8961" max="8961" width="0.85546875" style="497" customWidth="1"/>
    <col min="8962" max="8963" width="0.5703125" style="497" customWidth="1"/>
    <col min="8964" max="8965" width="0.42578125" style="497" customWidth="1"/>
    <col min="8966" max="8966" width="41.7109375" style="497" customWidth="1"/>
    <col min="8967" max="8967" width="11" style="497" customWidth="1"/>
    <col min="8968" max="8968" width="10.7109375" style="497" customWidth="1"/>
    <col min="8969" max="8969" width="9.5703125" style="497" customWidth="1"/>
    <col min="8970" max="8970" width="9.7109375" style="497" customWidth="1"/>
    <col min="8971" max="8971" width="9.5703125" style="497" customWidth="1"/>
    <col min="8972" max="8976" width="9.85546875" style="497" customWidth="1"/>
    <col min="8977" max="8977" width="10.5703125" style="497" customWidth="1"/>
    <col min="8978" max="8978" width="9.140625" style="497"/>
    <col min="8979" max="8979" width="39.140625" style="497" customWidth="1"/>
    <col min="8980" max="8980" width="11" style="497" customWidth="1"/>
    <col min="8981" max="8981" width="10.7109375" style="497" customWidth="1"/>
    <col min="8982" max="8982" width="9.5703125" style="497" customWidth="1"/>
    <col min="8983" max="8983" width="9.7109375" style="497" customWidth="1"/>
    <col min="8984" max="8984" width="9.5703125" style="497" customWidth="1"/>
    <col min="8985" max="8989" width="9.85546875" style="497" customWidth="1"/>
    <col min="8990" max="8990" width="10.5703125" style="497" customWidth="1"/>
    <col min="8991" max="9216" width="9.140625" style="497"/>
    <col min="9217" max="9217" width="0.85546875" style="497" customWidth="1"/>
    <col min="9218" max="9219" width="0.5703125" style="497" customWidth="1"/>
    <col min="9220" max="9221" width="0.42578125" style="497" customWidth="1"/>
    <col min="9222" max="9222" width="41.7109375" style="497" customWidth="1"/>
    <col min="9223" max="9223" width="11" style="497" customWidth="1"/>
    <col min="9224" max="9224" width="10.7109375" style="497" customWidth="1"/>
    <col min="9225" max="9225" width="9.5703125" style="497" customWidth="1"/>
    <col min="9226" max="9226" width="9.7109375" style="497" customWidth="1"/>
    <col min="9227" max="9227" width="9.5703125" style="497" customWidth="1"/>
    <col min="9228" max="9232" width="9.85546875" style="497" customWidth="1"/>
    <col min="9233" max="9233" width="10.5703125" style="497" customWidth="1"/>
    <col min="9234" max="9234" width="9.140625" style="497"/>
    <col min="9235" max="9235" width="39.140625" style="497" customWidth="1"/>
    <col min="9236" max="9236" width="11" style="497" customWidth="1"/>
    <col min="9237" max="9237" width="10.7109375" style="497" customWidth="1"/>
    <col min="9238" max="9238" width="9.5703125" style="497" customWidth="1"/>
    <col min="9239" max="9239" width="9.7109375" style="497" customWidth="1"/>
    <col min="9240" max="9240" width="9.5703125" style="497" customWidth="1"/>
    <col min="9241" max="9245" width="9.85546875" style="497" customWidth="1"/>
    <col min="9246" max="9246" width="10.5703125" style="497" customWidth="1"/>
    <col min="9247" max="9472" width="9.140625" style="497"/>
    <col min="9473" max="9473" width="0.85546875" style="497" customWidth="1"/>
    <col min="9474" max="9475" width="0.5703125" style="497" customWidth="1"/>
    <col min="9476" max="9477" width="0.42578125" style="497" customWidth="1"/>
    <col min="9478" max="9478" width="41.7109375" style="497" customWidth="1"/>
    <col min="9479" max="9479" width="11" style="497" customWidth="1"/>
    <col min="9480" max="9480" width="10.7109375" style="497" customWidth="1"/>
    <col min="9481" max="9481" width="9.5703125" style="497" customWidth="1"/>
    <col min="9482" max="9482" width="9.7109375" style="497" customWidth="1"/>
    <col min="9483" max="9483" width="9.5703125" style="497" customWidth="1"/>
    <col min="9484" max="9488" width="9.85546875" style="497" customWidth="1"/>
    <col min="9489" max="9489" width="10.5703125" style="497" customWidth="1"/>
    <col min="9490" max="9490" width="9.140625" style="497"/>
    <col min="9491" max="9491" width="39.140625" style="497" customWidth="1"/>
    <col min="9492" max="9492" width="11" style="497" customWidth="1"/>
    <col min="9493" max="9493" width="10.7109375" style="497" customWidth="1"/>
    <col min="9494" max="9494" width="9.5703125" style="497" customWidth="1"/>
    <col min="9495" max="9495" width="9.7109375" style="497" customWidth="1"/>
    <col min="9496" max="9496" width="9.5703125" style="497" customWidth="1"/>
    <col min="9497" max="9501" width="9.85546875" style="497" customWidth="1"/>
    <col min="9502" max="9502" width="10.5703125" style="497" customWidth="1"/>
    <col min="9503" max="9728" width="9.140625" style="497"/>
    <col min="9729" max="9729" width="0.85546875" style="497" customWidth="1"/>
    <col min="9730" max="9731" width="0.5703125" style="497" customWidth="1"/>
    <col min="9732" max="9733" width="0.42578125" style="497" customWidth="1"/>
    <col min="9734" max="9734" width="41.7109375" style="497" customWidth="1"/>
    <col min="9735" max="9735" width="11" style="497" customWidth="1"/>
    <col min="9736" max="9736" width="10.7109375" style="497" customWidth="1"/>
    <col min="9737" max="9737" width="9.5703125" style="497" customWidth="1"/>
    <col min="9738" max="9738" width="9.7109375" style="497" customWidth="1"/>
    <col min="9739" max="9739" width="9.5703125" style="497" customWidth="1"/>
    <col min="9740" max="9744" width="9.85546875" style="497" customWidth="1"/>
    <col min="9745" max="9745" width="10.5703125" style="497" customWidth="1"/>
    <col min="9746" max="9746" width="9.140625" style="497"/>
    <col min="9747" max="9747" width="39.140625" style="497" customWidth="1"/>
    <col min="9748" max="9748" width="11" style="497" customWidth="1"/>
    <col min="9749" max="9749" width="10.7109375" style="497" customWidth="1"/>
    <col min="9750" max="9750" width="9.5703125" style="497" customWidth="1"/>
    <col min="9751" max="9751" width="9.7109375" style="497" customWidth="1"/>
    <col min="9752" max="9752" width="9.5703125" style="497" customWidth="1"/>
    <col min="9753" max="9757" width="9.85546875" style="497" customWidth="1"/>
    <col min="9758" max="9758" width="10.5703125" style="497" customWidth="1"/>
    <col min="9759" max="9984" width="9.140625" style="497"/>
    <col min="9985" max="9985" width="0.85546875" style="497" customWidth="1"/>
    <col min="9986" max="9987" width="0.5703125" style="497" customWidth="1"/>
    <col min="9988" max="9989" width="0.42578125" style="497" customWidth="1"/>
    <col min="9990" max="9990" width="41.7109375" style="497" customWidth="1"/>
    <col min="9991" max="9991" width="11" style="497" customWidth="1"/>
    <col min="9992" max="9992" width="10.7109375" style="497" customWidth="1"/>
    <col min="9993" max="9993" width="9.5703125" style="497" customWidth="1"/>
    <col min="9994" max="9994" width="9.7109375" style="497" customWidth="1"/>
    <col min="9995" max="9995" width="9.5703125" style="497" customWidth="1"/>
    <col min="9996" max="10000" width="9.85546875" style="497" customWidth="1"/>
    <col min="10001" max="10001" width="10.5703125" style="497" customWidth="1"/>
    <col min="10002" max="10002" width="9.140625" style="497"/>
    <col min="10003" max="10003" width="39.140625" style="497" customWidth="1"/>
    <col min="10004" max="10004" width="11" style="497" customWidth="1"/>
    <col min="10005" max="10005" width="10.7109375" style="497" customWidth="1"/>
    <col min="10006" max="10006" width="9.5703125" style="497" customWidth="1"/>
    <col min="10007" max="10007" width="9.7109375" style="497" customWidth="1"/>
    <col min="10008" max="10008" width="9.5703125" style="497" customWidth="1"/>
    <col min="10009" max="10013" width="9.85546875" style="497" customWidth="1"/>
    <col min="10014" max="10014" width="10.5703125" style="497" customWidth="1"/>
    <col min="10015" max="10240" width="9.140625" style="497"/>
    <col min="10241" max="10241" width="0.85546875" style="497" customWidth="1"/>
    <col min="10242" max="10243" width="0.5703125" style="497" customWidth="1"/>
    <col min="10244" max="10245" width="0.42578125" style="497" customWidth="1"/>
    <col min="10246" max="10246" width="41.7109375" style="497" customWidth="1"/>
    <col min="10247" max="10247" width="11" style="497" customWidth="1"/>
    <col min="10248" max="10248" width="10.7109375" style="497" customWidth="1"/>
    <col min="10249" max="10249" width="9.5703125" style="497" customWidth="1"/>
    <col min="10250" max="10250" width="9.7109375" style="497" customWidth="1"/>
    <col min="10251" max="10251" width="9.5703125" style="497" customWidth="1"/>
    <col min="10252" max="10256" width="9.85546875" style="497" customWidth="1"/>
    <col min="10257" max="10257" width="10.5703125" style="497" customWidth="1"/>
    <col min="10258" max="10258" width="9.140625" style="497"/>
    <col min="10259" max="10259" width="39.140625" style="497" customWidth="1"/>
    <col min="10260" max="10260" width="11" style="497" customWidth="1"/>
    <col min="10261" max="10261" width="10.7109375" style="497" customWidth="1"/>
    <col min="10262" max="10262" width="9.5703125" style="497" customWidth="1"/>
    <col min="10263" max="10263" width="9.7109375" style="497" customWidth="1"/>
    <col min="10264" max="10264" width="9.5703125" style="497" customWidth="1"/>
    <col min="10265" max="10269" width="9.85546875" style="497" customWidth="1"/>
    <col min="10270" max="10270" width="10.5703125" style="497" customWidth="1"/>
    <col min="10271" max="10496" width="9.140625" style="497"/>
    <col min="10497" max="10497" width="0.85546875" style="497" customWidth="1"/>
    <col min="10498" max="10499" width="0.5703125" style="497" customWidth="1"/>
    <col min="10500" max="10501" width="0.42578125" style="497" customWidth="1"/>
    <col min="10502" max="10502" width="41.7109375" style="497" customWidth="1"/>
    <col min="10503" max="10503" width="11" style="497" customWidth="1"/>
    <col min="10504" max="10504" width="10.7109375" style="497" customWidth="1"/>
    <col min="10505" max="10505" width="9.5703125" style="497" customWidth="1"/>
    <col min="10506" max="10506" width="9.7109375" style="497" customWidth="1"/>
    <col min="10507" max="10507" width="9.5703125" style="497" customWidth="1"/>
    <col min="10508" max="10512" width="9.85546875" style="497" customWidth="1"/>
    <col min="10513" max="10513" width="10.5703125" style="497" customWidth="1"/>
    <col min="10514" max="10514" width="9.140625" style="497"/>
    <col min="10515" max="10515" width="39.140625" style="497" customWidth="1"/>
    <col min="10516" max="10516" width="11" style="497" customWidth="1"/>
    <col min="10517" max="10517" width="10.7109375" style="497" customWidth="1"/>
    <col min="10518" max="10518" width="9.5703125" style="497" customWidth="1"/>
    <col min="10519" max="10519" width="9.7109375" style="497" customWidth="1"/>
    <col min="10520" max="10520" width="9.5703125" style="497" customWidth="1"/>
    <col min="10521" max="10525" width="9.85546875" style="497" customWidth="1"/>
    <col min="10526" max="10526" width="10.5703125" style="497" customWidth="1"/>
    <col min="10527" max="10752" width="9.140625" style="497"/>
    <col min="10753" max="10753" width="0.85546875" style="497" customWidth="1"/>
    <col min="10754" max="10755" width="0.5703125" style="497" customWidth="1"/>
    <col min="10756" max="10757" width="0.42578125" style="497" customWidth="1"/>
    <col min="10758" max="10758" width="41.7109375" style="497" customWidth="1"/>
    <col min="10759" max="10759" width="11" style="497" customWidth="1"/>
    <col min="10760" max="10760" width="10.7109375" style="497" customWidth="1"/>
    <col min="10761" max="10761" width="9.5703125" style="497" customWidth="1"/>
    <col min="10762" max="10762" width="9.7109375" style="497" customWidth="1"/>
    <col min="10763" max="10763" width="9.5703125" style="497" customWidth="1"/>
    <col min="10764" max="10768" width="9.85546875" style="497" customWidth="1"/>
    <col min="10769" max="10769" width="10.5703125" style="497" customWidth="1"/>
    <col min="10770" max="10770" width="9.140625" style="497"/>
    <col min="10771" max="10771" width="39.140625" style="497" customWidth="1"/>
    <col min="10772" max="10772" width="11" style="497" customWidth="1"/>
    <col min="10773" max="10773" width="10.7109375" style="497" customWidth="1"/>
    <col min="10774" max="10774" width="9.5703125" style="497" customWidth="1"/>
    <col min="10775" max="10775" width="9.7109375" style="497" customWidth="1"/>
    <col min="10776" max="10776" width="9.5703125" style="497" customWidth="1"/>
    <col min="10777" max="10781" width="9.85546875" style="497" customWidth="1"/>
    <col min="10782" max="10782" width="10.5703125" style="497" customWidth="1"/>
    <col min="10783" max="11008" width="9.140625" style="497"/>
    <col min="11009" max="11009" width="0.85546875" style="497" customWidth="1"/>
    <col min="11010" max="11011" width="0.5703125" style="497" customWidth="1"/>
    <col min="11012" max="11013" width="0.42578125" style="497" customWidth="1"/>
    <col min="11014" max="11014" width="41.7109375" style="497" customWidth="1"/>
    <col min="11015" max="11015" width="11" style="497" customWidth="1"/>
    <col min="11016" max="11016" width="10.7109375" style="497" customWidth="1"/>
    <col min="11017" max="11017" width="9.5703125" style="497" customWidth="1"/>
    <col min="11018" max="11018" width="9.7109375" style="497" customWidth="1"/>
    <col min="11019" max="11019" width="9.5703125" style="497" customWidth="1"/>
    <col min="11020" max="11024" width="9.85546875" style="497" customWidth="1"/>
    <col min="11025" max="11025" width="10.5703125" style="497" customWidth="1"/>
    <col min="11026" max="11026" width="9.140625" style="497"/>
    <col min="11027" max="11027" width="39.140625" style="497" customWidth="1"/>
    <col min="11028" max="11028" width="11" style="497" customWidth="1"/>
    <col min="11029" max="11029" width="10.7109375" style="497" customWidth="1"/>
    <col min="11030" max="11030" width="9.5703125" style="497" customWidth="1"/>
    <col min="11031" max="11031" width="9.7109375" style="497" customWidth="1"/>
    <col min="11032" max="11032" width="9.5703125" style="497" customWidth="1"/>
    <col min="11033" max="11037" width="9.85546875" style="497" customWidth="1"/>
    <col min="11038" max="11038" width="10.5703125" style="497" customWidth="1"/>
    <col min="11039" max="11264" width="9.140625" style="497"/>
    <col min="11265" max="11265" width="0.85546875" style="497" customWidth="1"/>
    <col min="11266" max="11267" width="0.5703125" style="497" customWidth="1"/>
    <col min="11268" max="11269" width="0.42578125" style="497" customWidth="1"/>
    <col min="11270" max="11270" width="41.7109375" style="497" customWidth="1"/>
    <col min="11271" max="11271" width="11" style="497" customWidth="1"/>
    <col min="11272" max="11272" width="10.7109375" style="497" customWidth="1"/>
    <col min="11273" max="11273" width="9.5703125" style="497" customWidth="1"/>
    <col min="11274" max="11274" width="9.7109375" style="497" customWidth="1"/>
    <col min="11275" max="11275" width="9.5703125" style="497" customWidth="1"/>
    <col min="11276" max="11280" width="9.85546875" style="497" customWidth="1"/>
    <col min="11281" max="11281" width="10.5703125" style="497" customWidth="1"/>
    <col min="11282" max="11282" width="9.140625" style="497"/>
    <col min="11283" max="11283" width="39.140625" style="497" customWidth="1"/>
    <col min="11284" max="11284" width="11" style="497" customWidth="1"/>
    <col min="11285" max="11285" width="10.7109375" style="497" customWidth="1"/>
    <col min="11286" max="11286" width="9.5703125" style="497" customWidth="1"/>
    <col min="11287" max="11287" width="9.7109375" style="497" customWidth="1"/>
    <col min="11288" max="11288" width="9.5703125" style="497" customWidth="1"/>
    <col min="11289" max="11293" width="9.85546875" style="497" customWidth="1"/>
    <col min="11294" max="11294" width="10.5703125" style="497" customWidth="1"/>
    <col min="11295" max="11520" width="9.140625" style="497"/>
    <col min="11521" max="11521" width="0.85546875" style="497" customWidth="1"/>
    <col min="11522" max="11523" width="0.5703125" style="497" customWidth="1"/>
    <col min="11524" max="11525" width="0.42578125" style="497" customWidth="1"/>
    <col min="11526" max="11526" width="41.7109375" style="497" customWidth="1"/>
    <col min="11527" max="11527" width="11" style="497" customWidth="1"/>
    <col min="11528" max="11528" width="10.7109375" style="497" customWidth="1"/>
    <col min="11529" max="11529" width="9.5703125" style="497" customWidth="1"/>
    <col min="11530" max="11530" width="9.7109375" style="497" customWidth="1"/>
    <col min="11531" max="11531" width="9.5703125" style="497" customWidth="1"/>
    <col min="11532" max="11536" width="9.85546875" style="497" customWidth="1"/>
    <col min="11537" max="11537" width="10.5703125" style="497" customWidth="1"/>
    <col min="11538" max="11538" width="9.140625" style="497"/>
    <col min="11539" max="11539" width="39.140625" style="497" customWidth="1"/>
    <col min="11540" max="11540" width="11" style="497" customWidth="1"/>
    <col min="11541" max="11541" width="10.7109375" style="497" customWidth="1"/>
    <col min="11542" max="11542" width="9.5703125" style="497" customWidth="1"/>
    <col min="11543" max="11543" width="9.7109375" style="497" customWidth="1"/>
    <col min="11544" max="11544" width="9.5703125" style="497" customWidth="1"/>
    <col min="11545" max="11549" width="9.85546875" style="497" customWidth="1"/>
    <col min="11550" max="11550" width="10.5703125" style="497" customWidth="1"/>
    <col min="11551" max="11776" width="9.140625" style="497"/>
    <col min="11777" max="11777" width="0.85546875" style="497" customWidth="1"/>
    <col min="11778" max="11779" width="0.5703125" style="497" customWidth="1"/>
    <col min="11780" max="11781" width="0.42578125" style="497" customWidth="1"/>
    <col min="11782" max="11782" width="41.7109375" style="497" customWidth="1"/>
    <col min="11783" max="11783" width="11" style="497" customWidth="1"/>
    <col min="11784" max="11784" width="10.7109375" style="497" customWidth="1"/>
    <col min="11785" max="11785" width="9.5703125" style="497" customWidth="1"/>
    <col min="11786" max="11786" width="9.7109375" style="497" customWidth="1"/>
    <col min="11787" max="11787" width="9.5703125" style="497" customWidth="1"/>
    <col min="11788" max="11792" width="9.85546875" style="497" customWidth="1"/>
    <col min="11793" max="11793" width="10.5703125" style="497" customWidth="1"/>
    <col min="11794" max="11794" width="9.140625" style="497"/>
    <col min="11795" max="11795" width="39.140625" style="497" customWidth="1"/>
    <col min="11796" max="11796" width="11" style="497" customWidth="1"/>
    <col min="11797" max="11797" width="10.7109375" style="497" customWidth="1"/>
    <col min="11798" max="11798" width="9.5703125" style="497" customWidth="1"/>
    <col min="11799" max="11799" width="9.7109375" style="497" customWidth="1"/>
    <col min="11800" max="11800" width="9.5703125" style="497" customWidth="1"/>
    <col min="11801" max="11805" width="9.85546875" style="497" customWidth="1"/>
    <col min="11806" max="11806" width="10.5703125" style="497" customWidth="1"/>
    <col min="11807" max="12032" width="9.140625" style="497"/>
    <col min="12033" max="12033" width="0.85546875" style="497" customWidth="1"/>
    <col min="12034" max="12035" width="0.5703125" style="497" customWidth="1"/>
    <col min="12036" max="12037" width="0.42578125" style="497" customWidth="1"/>
    <col min="12038" max="12038" width="41.7109375" style="497" customWidth="1"/>
    <col min="12039" max="12039" width="11" style="497" customWidth="1"/>
    <col min="12040" max="12040" width="10.7109375" style="497" customWidth="1"/>
    <col min="12041" max="12041" width="9.5703125" style="497" customWidth="1"/>
    <col min="12042" max="12042" width="9.7109375" style="497" customWidth="1"/>
    <col min="12043" max="12043" width="9.5703125" style="497" customWidth="1"/>
    <col min="12044" max="12048" width="9.85546875" style="497" customWidth="1"/>
    <col min="12049" max="12049" width="10.5703125" style="497" customWidth="1"/>
    <col min="12050" max="12050" width="9.140625" style="497"/>
    <col min="12051" max="12051" width="39.140625" style="497" customWidth="1"/>
    <col min="12052" max="12052" width="11" style="497" customWidth="1"/>
    <col min="12053" max="12053" width="10.7109375" style="497" customWidth="1"/>
    <col min="12054" max="12054" width="9.5703125" style="497" customWidth="1"/>
    <col min="12055" max="12055" width="9.7109375" style="497" customWidth="1"/>
    <col min="12056" max="12056" width="9.5703125" style="497" customWidth="1"/>
    <col min="12057" max="12061" width="9.85546875" style="497" customWidth="1"/>
    <col min="12062" max="12062" width="10.5703125" style="497" customWidth="1"/>
    <col min="12063" max="12288" width="9.140625" style="497"/>
    <col min="12289" max="12289" width="0.85546875" style="497" customWidth="1"/>
    <col min="12290" max="12291" width="0.5703125" style="497" customWidth="1"/>
    <col min="12292" max="12293" width="0.42578125" style="497" customWidth="1"/>
    <col min="12294" max="12294" width="41.7109375" style="497" customWidth="1"/>
    <col min="12295" max="12295" width="11" style="497" customWidth="1"/>
    <col min="12296" max="12296" width="10.7109375" style="497" customWidth="1"/>
    <col min="12297" max="12297" width="9.5703125" style="497" customWidth="1"/>
    <col min="12298" max="12298" width="9.7109375" style="497" customWidth="1"/>
    <col min="12299" max="12299" width="9.5703125" style="497" customWidth="1"/>
    <col min="12300" max="12304" width="9.85546875" style="497" customWidth="1"/>
    <col min="12305" max="12305" width="10.5703125" style="497" customWidth="1"/>
    <col min="12306" max="12306" width="9.140625" style="497"/>
    <col min="12307" max="12307" width="39.140625" style="497" customWidth="1"/>
    <col min="12308" max="12308" width="11" style="497" customWidth="1"/>
    <col min="12309" max="12309" width="10.7109375" style="497" customWidth="1"/>
    <col min="12310" max="12310" width="9.5703125" style="497" customWidth="1"/>
    <col min="12311" max="12311" width="9.7109375" style="497" customWidth="1"/>
    <col min="12312" max="12312" width="9.5703125" style="497" customWidth="1"/>
    <col min="12313" max="12317" width="9.85546875" style="497" customWidth="1"/>
    <col min="12318" max="12318" width="10.5703125" style="497" customWidth="1"/>
    <col min="12319" max="12544" width="9.140625" style="497"/>
    <col min="12545" max="12545" width="0.85546875" style="497" customWidth="1"/>
    <col min="12546" max="12547" width="0.5703125" style="497" customWidth="1"/>
    <col min="12548" max="12549" width="0.42578125" style="497" customWidth="1"/>
    <col min="12550" max="12550" width="41.7109375" style="497" customWidth="1"/>
    <col min="12551" max="12551" width="11" style="497" customWidth="1"/>
    <col min="12552" max="12552" width="10.7109375" style="497" customWidth="1"/>
    <col min="12553" max="12553" width="9.5703125" style="497" customWidth="1"/>
    <col min="12554" max="12554" width="9.7109375" style="497" customWidth="1"/>
    <col min="12555" max="12555" width="9.5703125" style="497" customWidth="1"/>
    <col min="12556" max="12560" width="9.85546875" style="497" customWidth="1"/>
    <col min="12561" max="12561" width="10.5703125" style="497" customWidth="1"/>
    <col min="12562" max="12562" width="9.140625" style="497"/>
    <col min="12563" max="12563" width="39.140625" style="497" customWidth="1"/>
    <col min="12564" max="12564" width="11" style="497" customWidth="1"/>
    <col min="12565" max="12565" width="10.7109375" style="497" customWidth="1"/>
    <col min="12566" max="12566" width="9.5703125" style="497" customWidth="1"/>
    <col min="12567" max="12567" width="9.7109375" style="497" customWidth="1"/>
    <col min="12568" max="12568" width="9.5703125" style="497" customWidth="1"/>
    <col min="12569" max="12573" width="9.85546875" style="497" customWidth="1"/>
    <col min="12574" max="12574" width="10.5703125" style="497" customWidth="1"/>
    <col min="12575" max="12800" width="9.140625" style="497"/>
    <col min="12801" max="12801" width="0.85546875" style="497" customWidth="1"/>
    <col min="12802" max="12803" width="0.5703125" style="497" customWidth="1"/>
    <col min="12804" max="12805" width="0.42578125" style="497" customWidth="1"/>
    <col min="12806" max="12806" width="41.7109375" style="497" customWidth="1"/>
    <col min="12807" max="12807" width="11" style="497" customWidth="1"/>
    <col min="12808" max="12808" width="10.7109375" style="497" customWidth="1"/>
    <col min="12809" max="12809" width="9.5703125" style="497" customWidth="1"/>
    <col min="12810" max="12810" width="9.7109375" style="497" customWidth="1"/>
    <col min="12811" max="12811" width="9.5703125" style="497" customWidth="1"/>
    <col min="12812" max="12816" width="9.85546875" style="497" customWidth="1"/>
    <col min="12817" max="12817" width="10.5703125" style="497" customWidth="1"/>
    <col min="12818" max="12818" width="9.140625" style="497"/>
    <col min="12819" max="12819" width="39.140625" style="497" customWidth="1"/>
    <col min="12820" max="12820" width="11" style="497" customWidth="1"/>
    <col min="12821" max="12821" width="10.7109375" style="497" customWidth="1"/>
    <col min="12822" max="12822" width="9.5703125" style="497" customWidth="1"/>
    <col min="12823" max="12823" width="9.7109375" style="497" customWidth="1"/>
    <col min="12824" max="12824" width="9.5703125" style="497" customWidth="1"/>
    <col min="12825" max="12829" width="9.85546875" style="497" customWidth="1"/>
    <col min="12830" max="12830" width="10.5703125" style="497" customWidth="1"/>
    <col min="12831" max="13056" width="9.140625" style="497"/>
    <col min="13057" max="13057" width="0.85546875" style="497" customWidth="1"/>
    <col min="13058" max="13059" width="0.5703125" style="497" customWidth="1"/>
    <col min="13060" max="13061" width="0.42578125" style="497" customWidth="1"/>
    <col min="13062" max="13062" width="41.7109375" style="497" customWidth="1"/>
    <col min="13063" max="13063" width="11" style="497" customWidth="1"/>
    <col min="13064" max="13064" width="10.7109375" style="497" customWidth="1"/>
    <col min="13065" max="13065" width="9.5703125" style="497" customWidth="1"/>
    <col min="13066" max="13066" width="9.7109375" style="497" customWidth="1"/>
    <col min="13067" max="13067" width="9.5703125" style="497" customWidth="1"/>
    <col min="13068" max="13072" width="9.85546875" style="497" customWidth="1"/>
    <col min="13073" max="13073" width="10.5703125" style="497" customWidth="1"/>
    <col min="13074" max="13074" width="9.140625" style="497"/>
    <col min="13075" max="13075" width="39.140625" style="497" customWidth="1"/>
    <col min="13076" max="13076" width="11" style="497" customWidth="1"/>
    <col min="13077" max="13077" width="10.7109375" style="497" customWidth="1"/>
    <col min="13078" max="13078" width="9.5703125" style="497" customWidth="1"/>
    <col min="13079" max="13079" width="9.7109375" style="497" customWidth="1"/>
    <col min="13080" max="13080" width="9.5703125" style="497" customWidth="1"/>
    <col min="13081" max="13085" width="9.85546875" style="497" customWidth="1"/>
    <col min="13086" max="13086" width="10.5703125" style="497" customWidth="1"/>
    <col min="13087" max="13312" width="9.140625" style="497"/>
    <col min="13313" max="13313" width="0.85546875" style="497" customWidth="1"/>
    <col min="13314" max="13315" width="0.5703125" style="497" customWidth="1"/>
    <col min="13316" max="13317" width="0.42578125" style="497" customWidth="1"/>
    <col min="13318" max="13318" width="41.7109375" style="497" customWidth="1"/>
    <col min="13319" max="13319" width="11" style="497" customWidth="1"/>
    <col min="13320" max="13320" width="10.7109375" style="497" customWidth="1"/>
    <col min="13321" max="13321" width="9.5703125" style="497" customWidth="1"/>
    <col min="13322" max="13322" width="9.7109375" style="497" customWidth="1"/>
    <col min="13323" max="13323" width="9.5703125" style="497" customWidth="1"/>
    <col min="13324" max="13328" width="9.85546875" style="497" customWidth="1"/>
    <col min="13329" max="13329" width="10.5703125" style="497" customWidth="1"/>
    <col min="13330" max="13330" width="9.140625" style="497"/>
    <col min="13331" max="13331" width="39.140625" style="497" customWidth="1"/>
    <col min="13332" max="13332" width="11" style="497" customWidth="1"/>
    <col min="13333" max="13333" width="10.7109375" style="497" customWidth="1"/>
    <col min="13334" max="13334" width="9.5703125" style="497" customWidth="1"/>
    <col min="13335" max="13335" width="9.7109375" style="497" customWidth="1"/>
    <col min="13336" max="13336" width="9.5703125" style="497" customWidth="1"/>
    <col min="13337" max="13341" width="9.85546875" style="497" customWidth="1"/>
    <col min="13342" max="13342" width="10.5703125" style="497" customWidth="1"/>
    <col min="13343" max="13568" width="9.140625" style="497"/>
    <col min="13569" max="13569" width="0.85546875" style="497" customWidth="1"/>
    <col min="13570" max="13571" width="0.5703125" style="497" customWidth="1"/>
    <col min="13572" max="13573" width="0.42578125" style="497" customWidth="1"/>
    <col min="13574" max="13574" width="41.7109375" style="497" customWidth="1"/>
    <col min="13575" max="13575" width="11" style="497" customWidth="1"/>
    <col min="13576" max="13576" width="10.7109375" style="497" customWidth="1"/>
    <col min="13577" max="13577" width="9.5703125" style="497" customWidth="1"/>
    <col min="13578" max="13578" width="9.7109375" style="497" customWidth="1"/>
    <col min="13579" max="13579" width="9.5703125" style="497" customWidth="1"/>
    <col min="13580" max="13584" width="9.85546875" style="497" customWidth="1"/>
    <col min="13585" max="13585" width="10.5703125" style="497" customWidth="1"/>
    <col min="13586" max="13586" width="9.140625" style="497"/>
    <col min="13587" max="13587" width="39.140625" style="497" customWidth="1"/>
    <col min="13588" max="13588" width="11" style="497" customWidth="1"/>
    <col min="13589" max="13589" width="10.7109375" style="497" customWidth="1"/>
    <col min="13590" max="13590" width="9.5703125" style="497" customWidth="1"/>
    <col min="13591" max="13591" width="9.7109375" style="497" customWidth="1"/>
    <col min="13592" max="13592" width="9.5703125" style="497" customWidth="1"/>
    <col min="13593" max="13597" width="9.85546875" style="497" customWidth="1"/>
    <col min="13598" max="13598" width="10.5703125" style="497" customWidth="1"/>
    <col min="13599" max="13824" width="9.140625" style="497"/>
    <col min="13825" max="13825" width="0.85546875" style="497" customWidth="1"/>
    <col min="13826" max="13827" width="0.5703125" style="497" customWidth="1"/>
    <col min="13828" max="13829" width="0.42578125" style="497" customWidth="1"/>
    <col min="13830" max="13830" width="41.7109375" style="497" customWidth="1"/>
    <col min="13831" max="13831" width="11" style="497" customWidth="1"/>
    <col min="13832" max="13832" width="10.7109375" style="497" customWidth="1"/>
    <col min="13833" max="13833" width="9.5703125" style="497" customWidth="1"/>
    <col min="13834" max="13834" width="9.7109375" style="497" customWidth="1"/>
    <col min="13835" max="13835" width="9.5703125" style="497" customWidth="1"/>
    <col min="13836" max="13840" width="9.85546875" style="497" customWidth="1"/>
    <col min="13841" max="13841" width="10.5703125" style="497" customWidth="1"/>
    <col min="13842" max="13842" width="9.140625" style="497"/>
    <col min="13843" max="13843" width="39.140625" style="497" customWidth="1"/>
    <col min="13844" max="13844" width="11" style="497" customWidth="1"/>
    <col min="13845" max="13845" width="10.7109375" style="497" customWidth="1"/>
    <col min="13846" max="13846" width="9.5703125" style="497" customWidth="1"/>
    <col min="13847" max="13847" width="9.7109375" style="497" customWidth="1"/>
    <col min="13848" max="13848" width="9.5703125" style="497" customWidth="1"/>
    <col min="13849" max="13853" width="9.85546875" style="497" customWidth="1"/>
    <col min="13854" max="13854" width="10.5703125" style="497" customWidth="1"/>
    <col min="13855" max="14080" width="9.140625" style="497"/>
    <col min="14081" max="14081" width="0.85546875" style="497" customWidth="1"/>
    <col min="14082" max="14083" width="0.5703125" style="497" customWidth="1"/>
    <col min="14084" max="14085" width="0.42578125" style="497" customWidth="1"/>
    <col min="14086" max="14086" width="41.7109375" style="497" customWidth="1"/>
    <col min="14087" max="14087" width="11" style="497" customWidth="1"/>
    <col min="14088" max="14088" width="10.7109375" style="497" customWidth="1"/>
    <col min="14089" max="14089" width="9.5703125" style="497" customWidth="1"/>
    <col min="14090" max="14090" width="9.7109375" style="497" customWidth="1"/>
    <col min="14091" max="14091" width="9.5703125" style="497" customWidth="1"/>
    <col min="14092" max="14096" width="9.85546875" style="497" customWidth="1"/>
    <col min="14097" max="14097" width="10.5703125" style="497" customWidth="1"/>
    <col min="14098" max="14098" width="9.140625" style="497"/>
    <col min="14099" max="14099" width="39.140625" style="497" customWidth="1"/>
    <col min="14100" max="14100" width="11" style="497" customWidth="1"/>
    <col min="14101" max="14101" width="10.7109375" style="497" customWidth="1"/>
    <col min="14102" max="14102" width="9.5703125" style="497" customWidth="1"/>
    <col min="14103" max="14103" width="9.7109375" style="497" customWidth="1"/>
    <col min="14104" max="14104" width="9.5703125" style="497" customWidth="1"/>
    <col min="14105" max="14109" width="9.85546875" style="497" customWidth="1"/>
    <col min="14110" max="14110" width="10.5703125" style="497" customWidth="1"/>
    <col min="14111" max="14336" width="9.140625" style="497"/>
    <col min="14337" max="14337" width="0.85546875" style="497" customWidth="1"/>
    <col min="14338" max="14339" width="0.5703125" style="497" customWidth="1"/>
    <col min="14340" max="14341" width="0.42578125" style="497" customWidth="1"/>
    <col min="14342" max="14342" width="41.7109375" style="497" customWidth="1"/>
    <col min="14343" max="14343" width="11" style="497" customWidth="1"/>
    <col min="14344" max="14344" width="10.7109375" style="497" customWidth="1"/>
    <col min="14345" max="14345" width="9.5703125" style="497" customWidth="1"/>
    <col min="14346" max="14346" width="9.7109375" style="497" customWidth="1"/>
    <col min="14347" max="14347" width="9.5703125" style="497" customWidth="1"/>
    <col min="14348" max="14352" width="9.85546875" style="497" customWidth="1"/>
    <col min="14353" max="14353" width="10.5703125" style="497" customWidth="1"/>
    <col min="14354" max="14354" width="9.140625" style="497"/>
    <col min="14355" max="14355" width="39.140625" style="497" customWidth="1"/>
    <col min="14356" max="14356" width="11" style="497" customWidth="1"/>
    <col min="14357" max="14357" width="10.7109375" style="497" customWidth="1"/>
    <col min="14358" max="14358" width="9.5703125" style="497" customWidth="1"/>
    <col min="14359" max="14359" width="9.7109375" style="497" customWidth="1"/>
    <col min="14360" max="14360" width="9.5703125" style="497" customWidth="1"/>
    <col min="14361" max="14365" width="9.85546875" style="497" customWidth="1"/>
    <col min="14366" max="14366" width="10.5703125" style="497" customWidth="1"/>
    <col min="14367" max="14592" width="9.140625" style="497"/>
    <col min="14593" max="14593" width="0.85546875" style="497" customWidth="1"/>
    <col min="14594" max="14595" width="0.5703125" style="497" customWidth="1"/>
    <col min="14596" max="14597" width="0.42578125" style="497" customWidth="1"/>
    <col min="14598" max="14598" width="41.7109375" style="497" customWidth="1"/>
    <col min="14599" max="14599" width="11" style="497" customWidth="1"/>
    <col min="14600" max="14600" width="10.7109375" style="497" customWidth="1"/>
    <col min="14601" max="14601" width="9.5703125" style="497" customWidth="1"/>
    <col min="14602" max="14602" width="9.7109375" style="497" customWidth="1"/>
    <col min="14603" max="14603" width="9.5703125" style="497" customWidth="1"/>
    <col min="14604" max="14608" width="9.85546875" style="497" customWidth="1"/>
    <col min="14609" max="14609" width="10.5703125" style="497" customWidth="1"/>
    <col min="14610" max="14610" width="9.140625" style="497"/>
    <col min="14611" max="14611" width="39.140625" style="497" customWidth="1"/>
    <col min="14612" max="14612" width="11" style="497" customWidth="1"/>
    <col min="14613" max="14613" width="10.7109375" style="497" customWidth="1"/>
    <col min="14614" max="14614" width="9.5703125" style="497" customWidth="1"/>
    <col min="14615" max="14615" width="9.7109375" style="497" customWidth="1"/>
    <col min="14616" max="14616" width="9.5703125" style="497" customWidth="1"/>
    <col min="14617" max="14621" width="9.85546875" style="497" customWidth="1"/>
    <col min="14622" max="14622" width="10.5703125" style="497" customWidth="1"/>
    <col min="14623" max="14848" width="9.140625" style="497"/>
    <col min="14849" max="14849" width="0.85546875" style="497" customWidth="1"/>
    <col min="14850" max="14851" width="0.5703125" style="497" customWidth="1"/>
    <col min="14852" max="14853" width="0.42578125" style="497" customWidth="1"/>
    <col min="14854" max="14854" width="41.7109375" style="497" customWidth="1"/>
    <col min="14855" max="14855" width="11" style="497" customWidth="1"/>
    <col min="14856" max="14856" width="10.7109375" style="497" customWidth="1"/>
    <col min="14857" max="14857" width="9.5703125" style="497" customWidth="1"/>
    <col min="14858" max="14858" width="9.7109375" style="497" customWidth="1"/>
    <col min="14859" max="14859" width="9.5703125" style="497" customWidth="1"/>
    <col min="14860" max="14864" width="9.85546875" style="497" customWidth="1"/>
    <col min="14865" max="14865" width="10.5703125" style="497" customWidth="1"/>
    <col min="14866" max="14866" width="9.140625" style="497"/>
    <col min="14867" max="14867" width="39.140625" style="497" customWidth="1"/>
    <col min="14868" max="14868" width="11" style="497" customWidth="1"/>
    <col min="14869" max="14869" width="10.7109375" style="497" customWidth="1"/>
    <col min="14870" max="14870" width="9.5703125" style="497" customWidth="1"/>
    <col min="14871" max="14871" width="9.7109375" style="497" customWidth="1"/>
    <col min="14872" max="14872" width="9.5703125" style="497" customWidth="1"/>
    <col min="14873" max="14877" width="9.85546875" style="497" customWidth="1"/>
    <col min="14878" max="14878" width="10.5703125" style="497" customWidth="1"/>
    <col min="14879" max="15104" width="9.140625" style="497"/>
    <col min="15105" max="15105" width="0.85546875" style="497" customWidth="1"/>
    <col min="15106" max="15107" width="0.5703125" style="497" customWidth="1"/>
    <col min="15108" max="15109" width="0.42578125" style="497" customWidth="1"/>
    <col min="15110" max="15110" width="41.7109375" style="497" customWidth="1"/>
    <col min="15111" max="15111" width="11" style="497" customWidth="1"/>
    <col min="15112" max="15112" width="10.7109375" style="497" customWidth="1"/>
    <col min="15113" max="15113" width="9.5703125" style="497" customWidth="1"/>
    <col min="15114" max="15114" width="9.7109375" style="497" customWidth="1"/>
    <col min="15115" max="15115" width="9.5703125" style="497" customWidth="1"/>
    <col min="15116" max="15120" width="9.85546875" style="497" customWidth="1"/>
    <col min="15121" max="15121" width="10.5703125" style="497" customWidth="1"/>
    <col min="15122" max="15122" width="9.140625" style="497"/>
    <col min="15123" max="15123" width="39.140625" style="497" customWidth="1"/>
    <col min="15124" max="15124" width="11" style="497" customWidth="1"/>
    <col min="15125" max="15125" width="10.7109375" style="497" customWidth="1"/>
    <col min="15126" max="15126" width="9.5703125" style="497" customWidth="1"/>
    <col min="15127" max="15127" width="9.7109375" style="497" customWidth="1"/>
    <col min="15128" max="15128" width="9.5703125" style="497" customWidth="1"/>
    <col min="15129" max="15133" width="9.85546875" style="497" customWidth="1"/>
    <col min="15134" max="15134" width="10.5703125" style="497" customWidth="1"/>
    <col min="15135" max="15360" width="9.140625" style="497"/>
    <col min="15361" max="15361" width="0.85546875" style="497" customWidth="1"/>
    <col min="15362" max="15363" width="0.5703125" style="497" customWidth="1"/>
    <col min="15364" max="15365" width="0.42578125" style="497" customWidth="1"/>
    <col min="15366" max="15366" width="41.7109375" style="497" customWidth="1"/>
    <col min="15367" max="15367" width="11" style="497" customWidth="1"/>
    <col min="15368" max="15368" width="10.7109375" style="497" customWidth="1"/>
    <col min="15369" max="15369" width="9.5703125" style="497" customWidth="1"/>
    <col min="15370" max="15370" width="9.7109375" style="497" customWidth="1"/>
    <col min="15371" max="15371" width="9.5703125" style="497" customWidth="1"/>
    <col min="15372" max="15376" width="9.85546875" style="497" customWidth="1"/>
    <col min="15377" max="15377" width="10.5703125" style="497" customWidth="1"/>
    <col min="15378" max="15378" width="9.140625" style="497"/>
    <col min="15379" max="15379" width="39.140625" style="497" customWidth="1"/>
    <col min="15380" max="15380" width="11" style="497" customWidth="1"/>
    <col min="15381" max="15381" width="10.7109375" style="497" customWidth="1"/>
    <col min="15382" max="15382" width="9.5703125" style="497" customWidth="1"/>
    <col min="15383" max="15383" width="9.7109375" style="497" customWidth="1"/>
    <col min="15384" max="15384" width="9.5703125" style="497" customWidth="1"/>
    <col min="15385" max="15389" width="9.85546875" style="497" customWidth="1"/>
    <col min="15390" max="15390" width="10.5703125" style="497" customWidth="1"/>
    <col min="15391" max="15616" width="9.140625" style="497"/>
    <col min="15617" max="15617" width="0.85546875" style="497" customWidth="1"/>
    <col min="15618" max="15619" width="0.5703125" style="497" customWidth="1"/>
    <col min="15620" max="15621" width="0.42578125" style="497" customWidth="1"/>
    <col min="15622" max="15622" width="41.7109375" style="497" customWidth="1"/>
    <col min="15623" max="15623" width="11" style="497" customWidth="1"/>
    <col min="15624" max="15624" width="10.7109375" style="497" customWidth="1"/>
    <col min="15625" max="15625" width="9.5703125" style="497" customWidth="1"/>
    <col min="15626" max="15626" width="9.7109375" style="497" customWidth="1"/>
    <col min="15627" max="15627" width="9.5703125" style="497" customWidth="1"/>
    <col min="15628" max="15632" width="9.85546875" style="497" customWidth="1"/>
    <col min="15633" max="15633" width="10.5703125" style="497" customWidth="1"/>
    <col min="15634" max="15634" width="9.140625" style="497"/>
    <col min="15635" max="15635" width="39.140625" style="497" customWidth="1"/>
    <col min="15636" max="15636" width="11" style="497" customWidth="1"/>
    <col min="15637" max="15637" width="10.7109375" style="497" customWidth="1"/>
    <col min="15638" max="15638" width="9.5703125" style="497" customWidth="1"/>
    <col min="15639" max="15639" width="9.7109375" style="497" customWidth="1"/>
    <col min="15640" max="15640" width="9.5703125" style="497" customWidth="1"/>
    <col min="15641" max="15645" width="9.85546875" style="497" customWidth="1"/>
    <col min="15646" max="15646" width="10.5703125" style="497" customWidth="1"/>
    <col min="15647" max="15872" width="9.140625" style="497"/>
    <col min="15873" max="15873" width="0.85546875" style="497" customWidth="1"/>
    <col min="15874" max="15875" width="0.5703125" style="497" customWidth="1"/>
    <col min="15876" max="15877" width="0.42578125" style="497" customWidth="1"/>
    <col min="15878" max="15878" width="41.7109375" style="497" customWidth="1"/>
    <col min="15879" max="15879" width="11" style="497" customWidth="1"/>
    <col min="15880" max="15880" width="10.7109375" style="497" customWidth="1"/>
    <col min="15881" max="15881" width="9.5703125" style="497" customWidth="1"/>
    <col min="15882" max="15882" width="9.7109375" style="497" customWidth="1"/>
    <col min="15883" max="15883" width="9.5703125" style="497" customWidth="1"/>
    <col min="15884" max="15888" width="9.85546875" style="497" customWidth="1"/>
    <col min="15889" max="15889" width="10.5703125" style="497" customWidth="1"/>
    <col min="15890" max="15890" width="9.140625" style="497"/>
    <col min="15891" max="15891" width="39.140625" style="497" customWidth="1"/>
    <col min="15892" max="15892" width="11" style="497" customWidth="1"/>
    <col min="15893" max="15893" width="10.7109375" style="497" customWidth="1"/>
    <col min="15894" max="15894" width="9.5703125" style="497" customWidth="1"/>
    <col min="15895" max="15895" width="9.7109375" style="497" customWidth="1"/>
    <col min="15896" max="15896" width="9.5703125" style="497" customWidth="1"/>
    <col min="15897" max="15901" width="9.85546875" style="497" customWidth="1"/>
    <col min="15902" max="15902" width="10.5703125" style="497" customWidth="1"/>
    <col min="15903" max="16128" width="9.140625" style="497"/>
    <col min="16129" max="16129" width="0.85546875" style="497" customWidth="1"/>
    <col min="16130" max="16131" width="0.5703125" style="497" customWidth="1"/>
    <col min="16132" max="16133" width="0.42578125" style="497" customWidth="1"/>
    <col min="16134" max="16134" width="41.7109375" style="497" customWidth="1"/>
    <col min="16135" max="16135" width="11" style="497" customWidth="1"/>
    <col min="16136" max="16136" width="10.7109375" style="497" customWidth="1"/>
    <col min="16137" max="16137" width="9.5703125" style="497" customWidth="1"/>
    <col min="16138" max="16138" width="9.7109375" style="497" customWidth="1"/>
    <col min="16139" max="16139" width="9.5703125" style="497" customWidth="1"/>
    <col min="16140" max="16144" width="9.85546875" style="497" customWidth="1"/>
    <col min="16145" max="16145" width="10.5703125" style="497" customWidth="1"/>
    <col min="16146" max="16146" width="9.140625" style="497"/>
    <col min="16147" max="16147" width="39.140625" style="497" customWidth="1"/>
    <col min="16148" max="16148" width="11" style="497" customWidth="1"/>
    <col min="16149" max="16149" width="10.7109375" style="497" customWidth="1"/>
    <col min="16150" max="16150" width="9.5703125" style="497" customWidth="1"/>
    <col min="16151" max="16151" width="9.7109375" style="497" customWidth="1"/>
    <col min="16152" max="16152" width="9.5703125" style="497" customWidth="1"/>
    <col min="16153" max="16157" width="9.85546875" style="497" customWidth="1"/>
    <col min="16158" max="16158" width="10.5703125" style="497" customWidth="1"/>
    <col min="16159" max="16384" width="9.140625" style="497"/>
  </cols>
  <sheetData>
    <row r="1" spans="1:52" ht="23.25" x14ac:dyDescent="0.2">
      <c r="A1" s="494"/>
      <c r="B1" s="494"/>
      <c r="C1" s="494"/>
      <c r="D1" s="494"/>
      <c r="E1" s="494"/>
      <c r="F1" s="495"/>
      <c r="G1" s="494"/>
      <c r="H1" s="494"/>
      <c r="I1" s="494"/>
      <c r="J1" s="494"/>
      <c r="K1" s="494"/>
      <c r="L1" s="494"/>
      <c r="M1" s="494"/>
      <c r="N1" s="494"/>
      <c r="O1" s="494"/>
      <c r="P1" s="494"/>
      <c r="Q1" s="494"/>
      <c r="R1" s="496"/>
      <c r="S1" s="495"/>
      <c r="T1" s="494"/>
      <c r="U1" s="494"/>
      <c r="V1" s="494"/>
      <c r="W1" s="494"/>
      <c r="X1" s="494"/>
      <c r="Y1" s="494"/>
      <c r="Z1" s="494"/>
      <c r="AA1" s="494"/>
      <c r="AB1" s="494"/>
      <c r="AC1" s="494"/>
      <c r="AD1" s="494"/>
      <c r="AE1" s="496"/>
      <c r="AF1" s="496"/>
      <c r="AG1" s="496"/>
      <c r="AH1" s="496"/>
      <c r="AI1" s="496"/>
      <c r="AJ1" s="496"/>
      <c r="AK1" s="496"/>
      <c r="AL1" s="496"/>
      <c r="AM1" s="496"/>
      <c r="AN1" s="496"/>
      <c r="AO1" s="496"/>
      <c r="AP1" s="496"/>
      <c r="AQ1" s="496"/>
      <c r="AR1" s="496"/>
      <c r="AS1" s="496"/>
      <c r="AT1" s="496"/>
      <c r="AU1" s="496"/>
      <c r="AV1" s="496"/>
      <c r="AW1" s="496"/>
      <c r="AX1" s="496"/>
      <c r="AY1" s="496"/>
      <c r="AZ1" s="496"/>
    </row>
    <row r="2" spans="1:52" ht="15.75" x14ac:dyDescent="0.25">
      <c r="A2" s="494"/>
      <c r="B2" s="494"/>
      <c r="C2" s="494"/>
      <c r="D2" s="494"/>
      <c r="E2" s="494"/>
      <c r="F2" s="498" t="s">
        <v>334</v>
      </c>
      <c r="G2" s="494"/>
      <c r="H2" s="494"/>
      <c r="I2" s="494"/>
      <c r="J2" s="499"/>
      <c r="K2" s="494"/>
      <c r="L2" s="494"/>
      <c r="M2" s="494"/>
      <c r="N2" s="494"/>
      <c r="O2" s="494"/>
      <c r="P2" s="494"/>
      <c r="Q2" s="494"/>
      <c r="R2" s="496"/>
      <c r="S2" s="498"/>
      <c r="T2" s="494"/>
      <c r="U2" s="494"/>
      <c r="V2" s="494"/>
      <c r="W2" s="499"/>
      <c r="X2" s="494"/>
      <c r="Y2" s="494"/>
      <c r="Z2" s="494"/>
      <c r="AA2" s="494"/>
      <c r="AB2" s="494"/>
      <c r="AC2" s="494"/>
      <c r="AD2" s="494"/>
      <c r="AE2" s="496"/>
      <c r="AF2" s="496"/>
      <c r="AG2" s="496"/>
      <c r="AH2" s="496"/>
      <c r="AI2" s="496"/>
      <c r="AJ2" s="496"/>
      <c r="AK2" s="496"/>
      <c r="AL2" s="496"/>
      <c r="AM2" s="496"/>
      <c r="AN2" s="496"/>
      <c r="AO2" s="496"/>
      <c r="AP2" s="496"/>
      <c r="AQ2" s="496"/>
      <c r="AR2" s="496"/>
      <c r="AS2" s="496"/>
      <c r="AT2" s="496"/>
      <c r="AU2" s="496"/>
      <c r="AV2" s="496"/>
      <c r="AW2" s="496"/>
      <c r="AX2" s="496"/>
      <c r="AY2" s="496"/>
      <c r="AZ2" s="496"/>
    </row>
    <row r="3" spans="1:52" ht="15.75" x14ac:dyDescent="0.25">
      <c r="A3" s="494"/>
      <c r="B3" s="494"/>
      <c r="C3" s="494"/>
      <c r="D3" s="494"/>
      <c r="E3" s="494"/>
      <c r="F3" s="498" t="s">
        <v>335</v>
      </c>
      <c r="G3" s="494"/>
      <c r="H3" s="494"/>
      <c r="I3" s="494"/>
      <c r="J3" s="494"/>
      <c r="K3" s="494"/>
      <c r="L3" s="494"/>
      <c r="M3" s="494"/>
      <c r="N3" s="494"/>
      <c r="O3" s="494"/>
      <c r="P3" s="494"/>
      <c r="Q3" s="494"/>
      <c r="R3" s="496"/>
      <c r="S3" s="498" t="s">
        <v>335</v>
      </c>
      <c r="T3" s="494"/>
      <c r="U3" s="494"/>
      <c r="V3" s="494"/>
      <c r="W3" s="494"/>
      <c r="X3" s="494"/>
      <c r="Y3" s="494"/>
      <c r="Z3" s="494"/>
      <c r="AA3" s="494"/>
      <c r="AB3" s="494"/>
      <c r="AC3" s="494"/>
      <c r="AD3" s="494"/>
      <c r="AE3" s="496"/>
      <c r="AF3" s="496"/>
      <c r="AG3" s="496"/>
      <c r="AH3" s="496"/>
      <c r="AI3" s="496"/>
      <c r="AJ3" s="496"/>
      <c r="AK3" s="496"/>
      <c r="AL3" s="496"/>
      <c r="AM3" s="496"/>
      <c r="AN3" s="496"/>
      <c r="AO3" s="496"/>
      <c r="AP3" s="496"/>
      <c r="AQ3" s="496"/>
      <c r="AR3" s="496"/>
      <c r="AS3" s="496"/>
      <c r="AT3" s="496"/>
      <c r="AU3" s="496"/>
      <c r="AV3" s="496"/>
      <c r="AW3" s="496"/>
      <c r="AX3" s="496"/>
      <c r="AY3" s="496"/>
      <c r="AZ3" s="496"/>
    </row>
    <row r="4" spans="1:52" x14ac:dyDescent="0.2">
      <c r="A4" s="494"/>
      <c r="B4" s="494"/>
      <c r="C4" s="494"/>
      <c r="D4" s="494"/>
      <c r="E4" s="494"/>
      <c r="F4" s="494"/>
      <c r="G4" s="494"/>
      <c r="H4" s="494"/>
      <c r="I4" s="494"/>
      <c r="J4" s="494"/>
      <c r="K4" s="494"/>
      <c r="L4" s="494"/>
      <c r="M4" s="494"/>
      <c r="N4" s="494"/>
      <c r="O4" s="494"/>
      <c r="P4" s="494"/>
      <c r="Q4" s="494"/>
      <c r="R4" s="496"/>
      <c r="S4" s="494"/>
      <c r="T4" s="494"/>
      <c r="U4" s="494"/>
      <c r="V4" s="494"/>
      <c r="W4" s="494"/>
      <c r="X4" s="494"/>
      <c r="Y4" s="494"/>
      <c r="Z4" s="494"/>
      <c r="AA4" s="494"/>
      <c r="AB4" s="494"/>
      <c r="AC4" s="494"/>
      <c r="AD4" s="494"/>
      <c r="AE4" s="496"/>
      <c r="AF4" s="496"/>
      <c r="AG4" s="496"/>
      <c r="AH4" s="496"/>
      <c r="AI4" s="496"/>
      <c r="AJ4" s="496"/>
      <c r="AK4" s="496"/>
      <c r="AL4" s="496"/>
      <c r="AM4" s="496"/>
      <c r="AN4" s="496"/>
      <c r="AO4" s="496"/>
      <c r="AP4" s="496"/>
      <c r="AQ4" s="496"/>
      <c r="AR4" s="496"/>
      <c r="AS4" s="496"/>
      <c r="AT4" s="496"/>
      <c r="AU4" s="496"/>
      <c r="AV4" s="496"/>
      <c r="AW4" s="496"/>
      <c r="AX4" s="496"/>
      <c r="AY4" s="496"/>
      <c r="AZ4" s="496"/>
    </row>
    <row r="5" spans="1:52" x14ac:dyDescent="0.2">
      <c r="A5" s="500"/>
      <c r="B5" s="500"/>
      <c r="C5" s="500"/>
      <c r="D5" s="500"/>
      <c r="E5" s="500"/>
      <c r="F5" s="501" t="str">
        <f>Assets!B4</f>
        <v>Year</v>
      </c>
      <c r="G5" s="502" t="str">
        <f>Assets!G4</f>
        <v>2014-15</v>
      </c>
      <c r="H5" s="502" t="str">
        <f>Assets!H4</f>
        <v>2015-16</v>
      </c>
      <c r="I5" s="502" t="str">
        <f>Assets!I4</f>
        <v>2016-17</v>
      </c>
      <c r="J5" s="502" t="str">
        <f>Assets!J4</f>
        <v>2017-18</v>
      </c>
      <c r="K5" s="502" t="str">
        <f>Assets!K4</f>
        <v>2018-19</v>
      </c>
      <c r="L5" s="502" t="str">
        <f>Assets!L4</f>
        <v>2019-20</v>
      </c>
      <c r="M5" s="502" t="str">
        <f>Assets!M4</f>
        <v>2020-21</v>
      </c>
      <c r="N5" s="502" t="str">
        <f>Assets!N4</f>
        <v>2021-22</v>
      </c>
      <c r="O5" s="502" t="str">
        <f>Assets!O4</f>
        <v>2022-23</v>
      </c>
      <c r="P5" s="502" t="str">
        <f>Assets!P4</f>
        <v>2023-24</v>
      </c>
      <c r="Q5" s="502" t="s">
        <v>103</v>
      </c>
      <c r="R5" s="496"/>
      <c r="S5" s="501" t="str">
        <f>Assets!B4</f>
        <v>Year</v>
      </c>
      <c r="T5" s="502" t="str">
        <f>G5</f>
        <v>2014-15</v>
      </c>
      <c r="U5" s="502" t="str">
        <f t="shared" ref="U5:AC5" si="0">H5</f>
        <v>2015-16</v>
      </c>
      <c r="V5" s="502" t="str">
        <f t="shared" si="0"/>
        <v>2016-17</v>
      </c>
      <c r="W5" s="502" t="str">
        <f t="shared" si="0"/>
        <v>2017-18</v>
      </c>
      <c r="X5" s="502" t="str">
        <f t="shared" si="0"/>
        <v>2018-19</v>
      </c>
      <c r="Y5" s="502" t="str">
        <f t="shared" si="0"/>
        <v>2019-20</v>
      </c>
      <c r="Z5" s="502" t="str">
        <f t="shared" si="0"/>
        <v>2020-21</v>
      </c>
      <c r="AA5" s="502" t="str">
        <f t="shared" si="0"/>
        <v>2021-22</v>
      </c>
      <c r="AB5" s="502" t="str">
        <f t="shared" si="0"/>
        <v>2022-23</v>
      </c>
      <c r="AC5" s="502" t="str">
        <f t="shared" si="0"/>
        <v>2023-24</v>
      </c>
      <c r="AD5" s="502" t="s">
        <v>103</v>
      </c>
      <c r="AE5" s="496"/>
      <c r="AF5" s="496"/>
      <c r="AG5" s="496"/>
      <c r="AH5" s="496"/>
      <c r="AI5" s="496"/>
      <c r="AJ5" s="496"/>
      <c r="AK5" s="496"/>
      <c r="AL5" s="496"/>
      <c r="AM5" s="496"/>
      <c r="AN5" s="496"/>
      <c r="AO5" s="496"/>
      <c r="AP5" s="496"/>
      <c r="AQ5" s="496"/>
      <c r="AR5" s="496"/>
      <c r="AS5" s="496"/>
      <c r="AT5" s="496"/>
      <c r="AU5" s="496"/>
      <c r="AV5" s="496"/>
      <c r="AW5" s="496"/>
      <c r="AX5" s="496"/>
      <c r="AY5" s="496"/>
      <c r="AZ5" s="496"/>
    </row>
    <row r="6" spans="1:52" x14ac:dyDescent="0.2">
      <c r="A6" s="503"/>
      <c r="B6" s="503"/>
      <c r="C6" s="503"/>
      <c r="D6" s="503"/>
      <c r="E6" s="503"/>
      <c r="F6" s="504" t="s">
        <v>336</v>
      </c>
      <c r="G6" s="503"/>
      <c r="H6" s="503"/>
      <c r="I6" s="503"/>
      <c r="J6" s="503"/>
      <c r="K6" s="503"/>
      <c r="L6" s="503"/>
      <c r="M6" s="503"/>
      <c r="N6" s="503"/>
      <c r="O6" s="503"/>
      <c r="P6" s="503"/>
      <c r="Q6" s="503"/>
      <c r="R6" s="496"/>
      <c r="S6" s="504" t="s">
        <v>336</v>
      </c>
      <c r="T6" s="503"/>
      <c r="U6" s="503"/>
      <c r="V6" s="503"/>
      <c r="W6" s="503"/>
      <c r="X6" s="503"/>
      <c r="Y6" s="503"/>
      <c r="Z6" s="503"/>
      <c r="AA6" s="503"/>
      <c r="AB6" s="503"/>
      <c r="AC6" s="503"/>
      <c r="AD6" s="503"/>
      <c r="AE6" s="496"/>
      <c r="AF6" s="496"/>
      <c r="AG6" s="496"/>
      <c r="AH6" s="496"/>
      <c r="AI6" s="496"/>
      <c r="AJ6" s="496"/>
      <c r="AK6" s="496"/>
      <c r="AL6" s="496"/>
      <c r="AM6" s="496"/>
      <c r="AN6" s="496"/>
      <c r="AO6" s="496"/>
      <c r="AP6" s="496"/>
      <c r="AQ6" s="496"/>
      <c r="AR6" s="496"/>
      <c r="AS6" s="496"/>
      <c r="AT6" s="496"/>
      <c r="AU6" s="496"/>
      <c r="AV6" s="496"/>
      <c r="AW6" s="496"/>
      <c r="AX6" s="496"/>
      <c r="AY6" s="496"/>
      <c r="AZ6" s="496"/>
    </row>
    <row r="7" spans="1:52" x14ac:dyDescent="0.2">
      <c r="A7" s="505"/>
      <c r="B7" s="505"/>
      <c r="C7" s="505"/>
      <c r="D7" s="505"/>
      <c r="E7" s="505"/>
      <c r="F7" s="506"/>
      <c r="G7" s="505"/>
      <c r="H7" s="505"/>
      <c r="I7" s="505"/>
      <c r="J7" s="505"/>
      <c r="K7" s="505"/>
      <c r="L7" s="505"/>
      <c r="M7" s="505"/>
      <c r="N7" s="505"/>
      <c r="O7" s="505"/>
      <c r="P7" s="505"/>
      <c r="Q7" s="505"/>
      <c r="R7" s="496"/>
      <c r="S7" s="506"/>
      <c r="T7" s="505"/>
      <c r="U7" s="505"/>
      <c r="V7" s="505"/>
      <c r="W7" s="505"/>
      <c r="X7" s="505"/>
      <c r="Y7" s="505"/>
      <c r="Z7" s="505"/>
      <c r="AA7" s="505"/>
      <c r="AB7" s="505"/>
      <c r="AC7" s="505"/>
      <c r="AD7" s="505"/>
      <c r="AE7" s="496"/>
      <c r="AF7" s="496"/>
      <c r="AG7" s="496"/>
      <c r="AH7" s="496"/>
      <c r="AI7" s="496"/>
      <c r="AJ7" s="496"/>
      <c r="AK7" s="496"/>
      <c r="AL7" s="496"/>
      <c r="AM7" s="496"/>
      <c r="AN7" s="496"/>
      <c r="AO7" s="496"/>
      <c r="AP7" s="496"/>
      <c r="AQ7" s="496"/>
      <c r="AR7" s="496"/>
      <c r="AS7" s="496"/>
      <c r="AT7" s="496"/>
      <c r="AU7" s="496"/>
      <c r="AV7" s="496"/>
      <c r="AW7" s="496"/>
      <c r="AX7" s="496"/>
      <c r="AY7" s="496"/>
      <c r="AZ7" s="496"/>
    </row>
    <row r="8" spans="1:52" x14ac:dyDescent="0.2">
      <c r="A8" s="507"/>
      <c r="B8" s="507"/>
      <c r="C8" s="507"/>
      <c r="D8" s="507"/>
      <c r="E8" s="507"/>
      <c r="F8" s="494" t="s">
        <v>337</v>
      </c>
      <c r="G8" s="508">
        <f>Assets!F474</f>
        <v>2035.7213291338696</v>
      </c>
      <c r="H8" s="508">
        <f>Assets!G474</f>
        <v>2065.372893034878</v>
      </c>
      <c r="I8" s="508">
        <f>Assets!H474</f>
        <v>2129.2734933328175</v>
      </c>
      <c r="J8" s="508">
        <f>Assets!I474</f>
        <v>2266.3477134288191</v>
      </c>
      <c r="K8" s="508">
        <f>Assets!J474</f>
        <v>2320.4056484750163</v>
      </c>
      <c r="L8" s="508">
        <f>IF(COUNT($G$8:K8)&gt;=$G$56,0,Assets!K474)</f>
        <v>0</v>
      </c>
      <c r="M8" s="508">
        <f>IF(COUNT($G$8:L8)&gt;=$G$56,0,Assets!L474)</f>
        <v>0</v>
      </c>
      <c r="N8" s="508">
        <f>IF(COUNT($G$8:M8)&gt;=$G$56,0,Assets!M474)</f>
        <v>0</v>
      </c>
      <c r="O8" s="508">
        <f>IF(COUNT($G$8:N8)&gt;=$G$56,0,Assets!N474)</f>
        <v>0</v>
      </c>
      <c r="P8" s="508">
        <f>IF(COUNT($G$8:O8)&gt;=$G$56,0,Assets!O474)</f>
        <v>0</v>
      </c>
      <c r="Q8" s="508">
        <f>SUM(G8:P8)</f>
        <v>10817.1210774054</v>
      </c>
      <c r="R8" s="496"/>
      <c r="S8" s="494" t="s">
        <v>337</v>
      </c>
      <c r="T8" s="508">
        <f>G8</f>
        <v>2035.7213291338696</v>
      </c>
      <c r="U8" s="508">
        <f t="shared" ref="U8:AC9" si="1">H8</f>
        <v>2065.372893034878</v>
      </c>
      <c r="V8" s="508">
        <f t="shared" si="1"/>
        <v>2129.2734933328175</v>
      </c>
      <c r="W8" s="508">
        <f t="shared" si="1"/>
        <v>2266.3477134288191</v>
      </c>
      <c r="X8" s="508">
        <f t="shared" si="1"/>
        <v>2320.4056484750163</v>
      </c>
      <c r="Y8" s="508">
        <f t="shared" si="1"/>
        <v>0</v>
      </c>
      <c r="Z8" s="508">
        <f t="shared" si="1"/>
        <v>0</v>
      </c>
      <c r="AA8" s="508">
        <f t="shared" si="1"/>
        <v>0</v>
      </c>
      <c r="AB8" s="508">
        <f t="shared" si="1"/>
        <v>0</v>
      </c>
      <c r="AC8" s="508">
        <f t="shared" si="1"/>
        <v>0</v>
      </c>
      <c r="AD8" s="508">
        <f>SUM(T8:AC8)</f>
        <v>10817.1210774054</v>
      </c>
      <c r="AE8" s="496"/>
      <c r="AF8" s="496"/>
      <c r="AG8" s="496"/>
      <c r="AH8" s="496"/>
      <c r="AI8" s="496"/>
      <c r="AJ8" s="496"/>
      <c r="AK8" s="496"/>
      <c r="AL8" s="496"/>
      <c r="AM8" s="496"/>
      <c r="AN8" s="496"/>
      <c r="AO8" s="496"/>
      <c r="AP8" s="496"/>
      <c r="AQ8" s="496"/>
      <c r="AR8" s="496"/>
      <c r="AS8" s="496"/>
      <c r="AT8" s="496"/>
      <c r="AU8" s="496"/>
      <c r="AV8" s="496"/>
      <c r="AW8" s="496"/>
      <c r="AX8" s="496"/>
      <c r="AY8" s="496"/>
      <c r="AZ8" s="496"/>
    </row>
    <row r="9" spans="1:52" x14ac:dyDescent="0.2">
      <c r="A9" s="507"/>
      <c r="B9" s="507"/>
      <c r="C9" s="507"/>
      <c r="D9" s="507"/>
      <c r="E9" s="507"/>
      <c r="F9" s="494" t="s">
        <v>71</v>
      </c>
      <c r="G9" s="508">
        <f>Assets!G41</f>
        <v>41.808319735725483</v>
      </c>
      <c r="H9" s="508">
        <f>Assets!H41</f>
        <v>80.009168188907836</v>
      </c>
      <c r="I9" s="508">
        <f>Assets!I41</f>
        <v>157.94815707567523</v>
      </c>
      <c r="J9" s="508">
        <f>Assets!J41</f>
        <v>72.694717188904335</v>
      </c>
      <c r="K9" s="508">
        <f>Assets!K41</f>
        <v>57.537757543943762</v>
      </c>
      <c r="L9" s="508">
        <f>IF(COUNT($G$9:K9)&gt;=G56,0,Assets!L41)</f>
        <v>0</v>
      </c>
      <c r="M9" s="508">
        <f>IF(COUNT($G$9:L9)&gt;=H56,0,Assets!M41)</f>
        <v>0</v>
      </c>
      <c r="N9" s="508">
        <f>IF(COUNT($G$9:M9)&gt;=I56,0,Assets!N41)</f>
        <v>0</v>
      </c>
      <c r="O9" s="508">
        <f>IF(COUNT($G$9:N9)&gt;=J56,0,Assets!O41)</f>
        <v>0</v>
      </c>
      <c r="P9" s="508">
        <f>IF(COUNT($G$9:O9)&gt;=K56,0,Assets!P41)</f>
        <v>0</v>
      </c>
      <c r="Q9" s="508">
        <f>SUM(G9:P9)</f>
        <v>409.99811973315667</v>
      </c>
      <c r="R9" s="496"/>
      <c r="S9" s="494" t="s">
        <v>71</v>
      </c>
      <c r="T9" s="508">
        <f>G9</f>
        <v>41.808319735725483</v>
      </c>
      <c r="U9" s="508">
        <f t="shared" si="1"/>
        <v>80.009168188907836</v>
      </c>
      <c r="V9" s="508">
        <f t="shared" si="1"/>
        <v>157.94815707567523</v>
      </c>
      <c r="W9" s="508">
        <f t="shared" si="1"/>
        <v>72.694717188904335</v>
      </c>
      <c r="X9" s="508">
        <f t="shared" si="1"/>
        <v>57.537757543943762</v>
      </c>
      <c r="Y9" s="508">
        <f t="shared" si="1"/>
        <v>0</v>
      </c>
      <c r="Z9" s="508">
        <f t="shared" si="1"/>
        <v>0</v>
      </c>
      <c r="AA9" s="508">
        <f t="shared" si="1"/>
        <v>0</v>
      </c>
      <c r="AB9" s="508">
        <f t="shared" si="1"/>
        <v>0</v>
      </c>
      <c r="AC9" s="508">
        <f t="shared" si="1"/>
        <v>0</v>
      </c>
      <c r="AD9" s="508">
        <f>SUM(T9:AC9)</f>
        <v>409.99811973315667</v>
      </c>
      <c r="AE9" s="496"/>
      <c r="AF9" s="496"/>
      <c r="AG9" s="496"/>
      <c r="AH9" s="496"/>
      <c r="AI9" s="496"/>
      <c r="AJ9" s="496"/>
      <c r="AK9" s="496"/>
      <c r="AL9" s="496"/>
      <c r="AM9" s="496"/>
      <c r="AN9" s="496"/>
      <c r="AO9" s="496"/>
      <c r="AP9" s="496"/>
      <c r="AQ9" s="496"/>
      <c r="AR9" s="496"/>
      <c r="AS9" s="496"/>
      <c r="AT9" s="496"/>
      <c r="AU9" s="496"/>
      <c r="AV9" s="496"/>
      <c r="AW9" s="496"/>
      <c r="AX9" s="496"/>
      <c r="AY9" s="496"/>
      <c r="AZ9" s="496"/>
    </row>
    <row r="10" spans="1:52" x14ac:dyDescent="0.2">
      <c r="A10" s="507"/>
      <c r="B10" s="507"/>
      <c r="C10" s="507"/>
      <c r="D10" s="507"/>
      <c r="E10" s="507"/>
      <c r="F10" s="509" t="s">
        <v>338</v>
      </c>
      <c r="G10" s="510">
        <f>G9/G8</f>
        <v>2.0537349163361914E-2</v>
      </c>
      <c r="H10" s="511">
        <f>H9/H8</f>
        <v>3.873836461141001E-2</v>
      </c>
      <c r="I10" s="511">
        <f>I9/I8</f>
        <v>7.4179365671081049E-2</v>
      </c>
      <c r="J10" s="511">
        <f>J9/J8</f>
        <v>3.2075712282879365E-2</v>
      </c>
      <c r="K10" s="511">
        <f>K9/K8</f>
        <v>2.4796421945343004E-2</v>
      </c>
      <c r="L10" s="511">
        <f>IF(COUNT($G$10:K10)&gt;=$G$56,0,L9/L8)</f>
        <v>0</v>
      </c>
      <c r="M10" s="511">
        <f>IF(COUNT($G$10:L10)&gt;=$G$56,0,M9/M8)</f>
        <v>0</v>
      </c>
      <c r="N10" s="511">
        <f>IF(COUNT($G$10:M10)&gt;=$G$56,0,N9/N8)</f>
        <v>0</v>
      </c>
      <c r="O10" s="511">
        <f>IF(COUNT($G$10:N10)&gt;=$G$56,0,O9/O8)</f>
        <v>0</v>
      </c>
      <c r="P10" s="511">
        <f>IF(COUNT($G$10:O10)&gt;=$G$56,0,P9/P8)</f>
        <v>0</v>
      </c>
      <c r="Q10" s="511">
        <f>Q9/Q8</f>
        <v>3.7902702280882578E-2</v>
      </c>
      <c r="R10" s="496"/>
      <c r="S10" s="509" t="s">
        <v>338</v>
      </c>
      <c r="T10" s="510">
        <f>T9/T8</f>
        <v>2.0537349163361914E-2</v>
      </c>
      <c r="U10" s="511">
        <f>U9/U8</f>
        <v>3.873836461141001E-2</v>
      </c>
      <c r="V10" s="511">
        <f>V9/V8</f>
        <v>7.4179365671081049E-2</v>
      </c>
      <c r="W10" s="511">
        <f>W9/W8</f>
        <v>3.2075712282879365E-2</v>
      </c>
      <c r="X10" s="511">
        <f>X9/X8</f>
        <v>2.4796421945343004E-2</v>
      </c>
      <c r="Y10" s="511">
        <f>IF(COUNT($G$10:X10)&gt;=G56,0,Y9/Y8)</f>
        <v>0</v>
      </c>
      <c r="Z10" s="511">
        <f>IF(COUNT($G$10:Y10)&gt;=H56,0,Z9/Z8)</f>
        <v>0</v>
      </c>
      <c r="AA10" s="511">
        <f>IF(COUNT($G$10:Z10)&gt;=I56,0,AA9/AA8)</f>
        <v>0</v>
      </c>
      <c r="AB10" s="511">
        <f>IF(COUNT($G$10:AA10)&gt;=J56,0,AB9/AB8)</f>
        <v>0</v>
      </c>
      <c r="AC10" s="511">
        <f>IF(COUNT($G$10:AB10)&gt;=K56,0,AC9/AC8)</f>
        <v>0</v>
      </c>
      <c r="AD10" s="511">
        <f>AD9/AD8</f>
        <v>3.7902702280882578E-2</v>
      </c>
      <c r="AE10" s="496"/>
      <c r="AF10" s="496"/>
      <c r="AG10" s="496"/>
      <c r="AH10" s="496"/>
      <c r="AI10" s="496"/>
      <c r="AJ10" s="496"/>
      <c r="AK10" s="496"/>
      <c r="AL10" s="496"/>
      <c r="AM10" s="496"/>
      <c r="AN10" s="496"/>
      <c r="AO10" s="496"/>
      <c r="AP10" s="496"/>
      <c r="AQ10" s="496"/>
      <c r="AR10" s="496"/>
      <c r="AS10" s="496"/>
      <c r="AT10" s="496"/>
      <c r="AU10" s="496"/>
      <c r="AV10" s="496"/>
      <c r="AW10" s="496"/>
      <c r="AX10" s="496"/>
      <c r="AY10" s="496"/>
      <c r="AZ10" s="496"/>
    </row>
    <row r="11" spans="1:52" x14ac:dyDescent="0.2">
      <c r="A11" s="507"/>
      <c r="B11" s="507"/>
      <c r="C11" s="507"/>
      <c r="D11" s="507"/>
      <c r="E11" s="507"/>
      <c r="F11" s="507"/>
      <c r="G11" s="512"/>
      <c r="H11" s="512"/>
      <c r="I11" s="512"/>
      <c r="J11" s="512"/>
      <c r="K11" s="512"/>
      <c r="L11" s="512"/>
      <c r="M11" s="512"/>
      <c r="N11" s="512"/>
      <c r="O11" s="512"/>
      <c r="P11" s="512"/>
      <c r="Q11" s="512"/>
      <c r="R11" s="496"/>
      <c r="S11" s="507"/>
      <c r="T11" s="512"/>
      <c r="U11" s="512"/>
      <c r="V11" s="512"/>
      <c r="W11" s="512"/>
      <c r="X11" s="512"/>
      <c r="Y11" s="512"/>
      <c r="Z11" s="512"/>
      <c r="AA11" s="512"/>
      <c r="AB11" s="512"/>
      <c r="AC11" s="512"/>
      <c r="AD11" s="512"/>
      <c r="AE11" s="496"/>
      <c r="AF11" s="496"/>
      <c r="AG11" s="496"/>
      <c r="AH11" s="496"/>
      <c r="AI11" s="496"/>
      <c r="AJ11" s="496"/>
      <c r="AK11" s="496"/>
      <c r="AL11" s="496"/>
      <c r="AM11" s="496"/>
      <c r="AN11" s="496"/>
      <c r="AO11" s="496"/>
      <c r="AP11" s="496"/>
      <c r="AQ11" s="496"/>
      <c r="AR11" s="496"/>
      <c r="AS11" s="496"/>
      <c r="AT11" s="496"/>
      <c r="AU11" s="496"/>
      <c r="AV11" s="496"/>
      <c r="AW11" s="496"/>
      <c r="AX11" s="496"/>
      <c r="AY11" s="496"/>
      <c r="AZ11" s="496"/>
    </row>
    <row r="12" spans="1:52" x14ac:dyDescent="0.2">
      <c r="A12" s="503"/>
      <c r="B12" s="503"/>
      <c r="C12" s="503"/>
      <c r="D12" s="503"/>
      <c r="E12" s="503"/>
      <c r="F12" s="504" t="s">
        <v>339</v>
      </c>
      <c r="G12" s="503"/>
      <c r="H12" s="503"/>
      <c r="I12" s="503"/>
      <c r="J12" s="503"/>
      <c r="K12" s="503"/>
      <c r="L12" s="503"/>
      <c r="M12" s="503"/>
      <c r="N12" s="503"/>
      <c r="O12" s="503"/>
      <c r="P12" s="503"/>
      <c r="Q12" s="503"/>
      <c r="R12" s="496"/>
      <c r="S12" s="504" t="s">
        <v>339</v>
      </c>
      <c r="T12" s="503"/>
      <c r="U12" s="503"/>
      <c r="V12" s="503"/>
      <c r="W12" s="503"/>
      <c r="X12" s="503"/>
      <c r="Y12" s="503"/>
      <c r="Z12" s="503"/>
      <c r="AA12" s="503"/>
      <c r="AB12" s="503"/>
      <c r="AC12" s="503"/>
      <c r="AD12" s="503"/>
      <c r="AE12" s="496"/>
      <c r="AF12" s="496"/>
      <c r="AG12" s="496"/>
      <c r="AH12" s="496"/>
      <c r="AI12" s="496"/>
      <c r="AJ12" s="496"/>
      <c r="AK12" s="496"/>
      <c r="AL12" s="496"/>
      <c r="AM12" s="496"/>
      <c r="AN12" s="496"/>
      <c r="AO12" s="496"/>
      <c r="AP12" s="496"/>
      <c r="AQ12" s="496"/>
      <c r="AR12" s="496"/>
      <c r="AS12" s="496"/>
      <c r="AT12" s="496"/>
      <c r="AU12" s="496"/>
      <c r="AV12" s="496"/>
      <c r="AW12" s="496"/>
      <c r="AX12" s="496"/>
      <c r="AY12" s="496"/>
      <c r="AZ12" s="496"/>
    </row>
    <row r="13" spans="1:52" s="494" customFormat="1" x14ac:dyDescent="0.2">
      <c r="A13" s="505"/>
      <c r="B13" s="505"/>
      <c r="C13" s="505"/>
      <c r="D13" s="505"/>
      <c r="E13" s="505"/>
      <c r="F13" s="513"/>
      <c r="G13" s="514"/>
      <c r="H13" s="514"/>
      <c r="I13" s="514"/>
      <c r="J13" s="514"/>
      <c r="K13" s="514"/>
      <c r="L13" s="514"/>
      <c r="M13" s="514"/>
      <c r="N13" s="514"/>
      <c r="O13" s="514"/>
      <c r="P13" s="514"/>
      <c r="Q13" s="514"/>
      <c r="R13" s="496"/>
      <c r="S13" s="513"/>
      <c r="T13" s="514"/>
      <c r="U13" s="514"/>
      <c r="V13" s="514"/>
      <c r="W13" s="514"/>
      <c r="X13" s="514"/>
      <c r="Y13" s="514"/>
      <c r="Z13" s="514"/>
      <c r="AA13" s="514"/>
      <c r="AB13" s="514"/>
      <c r="AC13" s="514"/>
      <c r="AD13" s="514"/>
      <c r="AE13" s="496"/>
      <c r="AF13" s="496"/>
      <c r="AG13" s="496"/>
      <c r="AH13" s="496"/>
      <c r="AI13" s="496"/>
      <c r="AJ13" s="496"/>
      <c r="AK13" s="496"/>
      <c r="AL13" s="496"/>
      <c r="AM13" s="496"/>
      <c r="AN13" s="496"/>
      <c r="AO13" s="496"/>
      <c r="AP13" s="496"/>
      <c r="AQ13" s="496"/>
      <c r="AR13" s="496"/>
      <c r="AS13" s="496"/>
      <c r="AT13" s="496"/>
      <c r="AU13" s="496"/>
      <c r="AV13" s="496"/>
      <c r="AW13" s="496"/>
      <c r="AX13" s="496"/>
      <c r="AY13" s="496"/>
      <c r="AZ13" s="496"/>
    </row>
    <row r="14" spans="1:52" x14ac:dyDescent="0.2">
      <c r="A14" s="507"/>
      <c r="B14" s="507"/>
      <c r="C14" s="507"/>
      <c r="D14" s="507"/>
      <c r="E14" s="507"/>
      <c r="F14" s="515" t="s">
        <v>22</v>
      </c>
      <c r="G14" s="516">
        <f>Analysis!G42</f>
        <v>20.070668507472757</v>
      </c>
      <c r="H14" s="516">
        <f>Analysis!H42</f>
        <v>21.136178362816164</v>
      </c>
      <c r="I14" s="516">
        <f>Analysis!I42</f>
        <v>22.242762600482887</v>
      </c>
      <c r="J14" s="516">
        <f>Analysis!J42</f>
        <v>24.259827755437861</v>
      </c>
      <c r="K14" s="516">
        <f>Analysis!K42</f>
        <v>20.419538916401578</v>
      </c>
      <c r="L14" s="516"/>
      <c r="M14" s="516"/>
      <c r="N14" s="516"/>
      <c r="O14" s="516"/>
      <c r="P14" s="516"/>
      <c r="Q14" s="516">
        <f>SUM(G14:P14)</f>
        <v>108.12897614261125</v>
      </c>
      <c r="R14" s="496"/>
      <c r="S14" s="515" t="s">
        <v>22</v>
      </c>
      <c r="T14" s="516">
        <f>G14</f>
        <v>20.070668507472757</v>
      </c>
      <c r="U14" s="516">
        <f t="shared" ref="U14:AC15" si="2">H14</f>
        <v>21.136178362816164</v>
      </c>
      <c r="V14" s="516">
        <f t="shared" si="2"/>
        <v>22.242762600482887</v>
      </c>
      <c r="W14" s="516">
        <f t="shared" si="2"/>
        <v>24.259827755437861</v>
      </c>
      <c r="X14" s="516">
        <f t="shared" si="2"/>
        <v>20.419538916401578</v>
      </c>
      <c r="Y14" s="516">
        <f t="shared" si="2"/>
        <v>0</v>
      </c>
      <c r="Z14" s="516">
        <f t="shared" si="2"/>
        <v>0</v>
      </c>
      <c r="AA14" s="516">
        <f t="shared" si="2"/>
        <v>0</v>
      </c>
      <c r="AB14" s="516">
        <f t="shared" si="2"/>
        <v>0</v>
      </c>
      <c r="AC14" s="516">
        <f t="shared" si="2"/>
        <v>0</v>
      </c>
      <c r="AD14" s="516">
        <f>SUM(T14:AC14)</f>
        <v>108.12897614261125</v>
      </c>
      <c r="AE14" s="496"/>
      <c r="AF14" s="496"/>
      <c r="AG14" s="496"/>
      <c r="AH14" s="496"/>
      <c r="AI14" s="496"/>
      <c r="AJ14" s="496"/>
      <c r="AK14" s="496"/>
      <c r="AL14" s="496"/>
      <c r="AM14" s="496"/>
      <c r="AN14" s="496"/>
      <c r="AO14" s="496"/>
      <c r="AP14" s="496"/>
      <c r="AQ14" s="496"/>
      <c r="AR14" s="496"/>
      <c r="AS14" s="496"/>
      <c r="AT14" s="496"/>
      <c r="AU14" s="496"/>
      <c r="AV14" s="496"/>
      <c r="AW14" s="496"/>
      <c r="AX14" s="496"/>
      <c r="AY14" s="496"/>
      <c r="AZ14" s="496"/>
    </row>
    <row r="15" spans="1:52" x14ac:dyDescent="0.2">
      <c r="A15" s="507"/>
      <c r="B15" s="507"/>
      <c r="C15" s="507"/>
      <c r="D15" s="507"/>
      <c r="E15" s="507"/>
      <c r="F15" s="507" t="s">
        <v>340</v>
      </c>
      <c r="G15" s="516">
        <f>(G14/Analysis!$D$42)*(1-Analysis!$D$42)*$G$54</f>
        <v>32.782091895538834</v>
      </c>
      <c r="H15" s="516">
        <f>(H14/Analysis!$D$42)*(1-Analysis!$D$42)*$G$54</f>
        <v>34.522424659266399</v>
      </c>
      <c r="I15" s="516">
        <f>(I14/Analysis!$D$42)*(1-Analysis!$D$42)*$G$54</f>
        <v>36.329845580788714</v>
      </c>
      <c r="J15" s="516">
        <f>(J14/Analysis!$D$42)*(1-Analysis!$D$42)*$G$54</f>
        <v>39.624385333881833</v>
      </c>
      <c r="K15" s="516">
        <f>(K14/Analysis!$D$42)*(1-Analysis!$D$42)*$G$54</f>
        <v>33.351913563455909</v>
      </c>
      <c r="L15" s="516"/>
      <c r="M15" s="516"/>
      <c r="N15" s="516"/>
      <c r="O15" s="516"/>
      <c r="P15" s="516"/>
      <c r="Q15" s="516">
        <f>SUM(G15:P15)</f>
        <v>176.61066103293172</v>
      </c>
      <c r="R15" s="496"/>
      <c r="S15" s="507" t="s">
        <v>340</v>
      </c>
      <c r="T15" s="516">
        <f>G15</f>
        <v>32.782091895538834</v>
      </c>
      <c r="U15" s="516">
        <f t="shared" si="2"/>
        <v>34.522424659266399</v>
      </c>
      <c r="V15" s="516">
        <f t="shared" si="2"/>
        <v>36.329845580788714</v>
      </c>
      <c r="W15" s="516">
        <f t="shared" si="2"/>
        <v>39.624385333881833</v>
      </c>
      <c r="X15" s="516">
        <f t="shared" si="2"/>
        <v>33.351913563455909</v>
      </c>
      <c r="Y15" s="516">
        <f t="shared" si="2"/>
        <v>0</v>
      </c>
      <c r="Z15" s="516">
        <f t="shared" si="2"/>
        <v>0</v>
      </c>
      <c r="AA15" s="516">
        <f t="shared" si="2"/>
        <v>0</v>
      </c>
      <c r="AB15" s="516">
        <f t="shared" si="2"/>
        <v>0</v>
      </c>
      <c r="AC15" s="516">
        <f t="shared" si="2"/>
        <v>0</v>
      </c>
      <c r="AD15" s="516">
        <f>SUM(T15:AC15)</f>
        <v>176.61066103293172</v>
      </c>
      <c r="AE15" s="496"/>
      <c r="AF15" s="496"/>
      <c r="AG15" s="496"/>
      <c r="AH15" s="496"/>
      <c r="AI15" s="496"/>
      <c r="AJ15" s="496"/>
      <c r="AK15" s="496"/>
      <c r="AL15" s="496"/>
      <c r="AM15" s="496"/>
      <c r="AN15" s="496"/>
      <c r="AO15" s="496"/>
      <c r="AP15" s="496"/>
      <c r="AQ15" s="496"/>
      <c r="AR15" s="496"/>
      <c r="AS15" s="496"/>
      <c r="AT15" s="496"/>
      <c r="AU15" s="496"/>
      <c r="AV15" s="496"/>
      <c r="AW15" s="496"/>
      <c r="AX15" s="496"/>
      <c r="AY15" s="496"/>
      <c r="AZ15" s="496"/>
    </row>
    <row r="16" spans="1:52" x14ac:dyDescent="0.2">
      <c r="A16" s="507"/>
      <c r="B16" s="507"/>
      <c r="C16" s="507"/>
      <c r="D16" s="507"/>
      <c r="E16" s="507"/>
      <c r="F16" s="517" t="s">
        <v>341</v>
      </c>
      <c r="G16" s="518">
        <f>G15*$G$55</f>
        <v>9.8346275686616504</v>
      </c>
      <c r="H16" s="518">
        <f t="shared" ref="H16:K16" si="3">H15*$G$55</f>
        <v>10.356727397779919</v>
      </c>
      <c r="I16" s="518">
        <f t="shared" si="3"/>
        <v>10.898953674236614</v>
      </c>
      <c r="J16" s="518">
        <f t="shared" si="3"/>
        <v>11.88731560016455</v>
      </c>
      <c r="K16" s="518">
        <f t="shared" si="3"/>
        <v>10.005574069036772</v>
      </c>
      <c r="L16" s="518"/>
      <c r="M16" s="518"/>
      <c r="N16" s="518"/>
      <c r="O16" s="518"/>
      <c r="P16" s="518"/>
      <c r="Q16" s="518">
        <f>SUM(G16:P16)</f>
        <v>52.983198309879498</v>
      </c>
      <c r="R16" s="496"/>
      <c r="S16" s="517" t="s">
        <v>341</v>
      </c>
      <c r="T16" s="518">
        <f>T15*$G$55</f>
        <v>9.8346275686616504</v>
      </c>
      <c r="U16" s="518">
        <f t="shared" ref="U16:AC16" si="4">U15*$G$55</f>
        <v>10.356727397779919</v>
      </c>
      <c r="V16" s="518">
        <f t="shared" si="4"/>
        <v>10.898953674236614</v>
      </c>
      <c r="W16" s="518">
        <f t="shared" si="4"/>
        <v>11.88731560016455</v>
      </c>
      <c r="X16" s="518">
        <f t="shared" si="4"/>
        <v>10.005574069036772</v>
      </c>
      <c r="Y16" s="518">
        <f t="shared" si="4"/>
        <v>0</v>
      </c>
      <c r="Z16" s="518">
        <f t="shared" si="4"/>
        <v>0</v>
      </c>
      <c r="AA16" s="518">
        <f t="shared" si="4"/>
        <v>0</v>
      </c>
      <c r="AB16" s="518">
        <f t="shared" si="4"/>
        <v>0</v>
      </c>
      <c r="AC16" s="518">
        <f t="shared" si="4"/>
        <v>0</v>
      </c>
      <c r="AD16" s="518">
        <f>SUM(T16:AC16)</f>
        <v>52.983198309879498</v>
      </c>
      <c r="AE16" s="496"/>
      <c r="AF16" s="496"/>
      <c r="AG16" s="496"/>
      <c r="AH16" s="496"/>
      <c r="AI16" s="496"/>
      <c r="AJ16" s="496"/>
      <c r="AK16" s="496"/>
      <c r="AL16" s="496"/>
      <c r="AM16" s="496"/>
      <c r="AN16" s="496"/>
      <c r="AO16" s="496"/>
      <c r="AP16" s="496"/>
      <c r="AQ16" s="496"/>
      <c r="AR16" s="496"/>
      <c r="AS16" s="496"/>
      <c r="AT16" s="496"/>
      <c r="AU16" s="496"/>
      <c r="AV16" s="496"/>
      <c r="AW16" s="496"/>
      <c r="AX16" s="496"/>
      <c r="AY16" s="496"/>
      <c r="AZ16" s="496"/>
    </row>
    <row r="17" spans="1:52" x14ac:dyDescent="0.2">
      <c r="A17" s="507"/>
      <c r="B17" s="507"/>
      <c r="C17" s="507"/>
      <c r="D17" s="507"/>
      <c r="E17" s="507"/>
      <c r="F17" s="494"/>
      <c r="G17" s="519"/>
      <c r="H17" s="519"/>
      <c r="I17" s="519"/>
      <c r="J17" s="519"/>
      <c r="K17" s="519"/>
      <c r="L17" s="519"/>
      <c r="M17" s="519"/>
      <c r="N17" s="519"/>
      <c r="O17" s="519"/>
      <c r="P17" s="519"/>
      <c r="Q17" s="508"/>
      <c r="R17" s="496"/>
      <c r="S17" s="494"/>
      <c r="T17" s="519"/>
      <c r="U17" s="519"/>
      <c r="V17" s="519"/>
      <c r="W17" s="519"/>
      <c r="X17" s="519"/>
      <c r="Y17" s="519"/>
      <c r="Z17" s="519"/>
      <c r="AA17" s="519"/>
      <c r="AB17" s="519"/>
      <c r="AC17" s="519"/>
      <c r="AD17" s="508"/>
      <c r="AE17" s="496"/>
      <c r="AF17" s="496"/>
      <c r="AG17" s="496"/>
      <c r="AH17" s="496"/>
      <c r="AI17" s="496"/>
      <c r="AJ17" s="496"/>
      <c r="AK17" s="496"/>
      <c r="AL17" s="496"/>
      <c r="AM17" s="496"/>
      <c r="AN17" s="496"/>
      <c r="AO17" s="496"/>
      <c r="AP17" s="496"/>
      <c r="AQ17" s="496"/>
      <c r="AR17" s="496"/>
      <c r="AS17" s="496"/>
      <c r="AT17" s="496"/>
      <c r="AU17" s="496"/>
      <c r="AV17" s="496"/>
      <c r="AW17" s="496"/>
      <c r="AX17" s="496"/>
      <c r="AY17" s="496"/>
      <c r="AZ17" s="496"/>
    </row>
    <row r="18" spans="1:52" x14ac:dyDescent="0.2">
      <c r="A18" s="503"/>
      <c r="B18" s="503"/>
      <c r="C18" s="503"/>
      <c r="D18" s="503"/>
      <c r="E18" s="503"/>
      <c r="F18" s="504" t="s">
        <v>342</v>
      </c>
      <c r="G18" s="520"/>
      <c r="H18" s="520"/>
      <c r="I18" s="520"/>
      <c r="J18" s="520"/>
      <c r="K18" s="520"/>
      <c r="L18" s="520"/>
      <c r="M18" s="520"/>
      <c r="N18" s="520"/>
      <c r="O18" s="520"/>
      <c r="P18" s="520"/>
      <c r="Q18" s="520"/>
      <c r="R18" s="496"/>
      <c r="S18" s="504" t="s">
        <v>342</v>
      </c>
      <c r="T18" s="520"/>
      <c r="U18" s="520"/>
      <c r="V18" s="520"/>
      <c r="W18" s="520"/>
      <c r="X18" s="520"/>
      <c r="Y18" s="520"/>
      <c r="Z18" s="520"/>
      <c r="AA18" s="520"/>
      <c r="AB18" s="520"/>
      <c r="AC18" s="520"/>
      <c r="AD18" s="520"/>
      <c r="AE18" s="496"/>
      <c r="AF18" s="496"/>
      <c r="AG18" s="496"/>
      <c r="AH18" s="496"/>
      <c r="AI18" s="496"/>
      <c r="AJ18" s="496"/>
      <c r="AK18" s="496"/>
      <c r="AL18" s="496"/>
      <c r="AM18" s="496"/>
      <c r="AN18" s="496"/>
      <c r="AO18" s="496"/>
      <c r="AP18" s="496"/>
      <c r="AQ18" s="496"/>
      <c r="AR18" s="496"/>
      <c r="AS18" s="496"/>
      <c r="AT18" s="496"/>
      <c r="AU18" s="496"/>
      <c r="AV18" s="496"/>
      <c r="AW18" s="496"/>
      <c r="AX18" s="496"/>
      <c r="AY18" s="496"/>
      <c r="AZ18" s="496"/>
    </row>
    <row r="19" spans="1:52" s="494" customFormat="1" x14ac:dyDescent="0.2">
      <c r="A19" s="505"/>
      <c r="B19" s="505"/>
      <c r="C19" s="505"/>
      <c r="D19" s="505"/>
      <c r="E19" s="505"/>
      <c r="F19" s="506"/>
      <c r="G19" s="521"/>
      <c r="H19" s="521"/>
      <c r="I19" s="521"/>
      <c r="J19" s="521"/>
      <c r="K19" s="521"/>
      <c r="L19" s="521"/>
      <c r="M19" s="521"/>
      <c r="N19" s="521"/>
      <c r="O19" s="521"/>
      <c r="P19" s="521"/>
      <c r="Q19" s="521"/>
      <c r="R19" s="496"/>
      <c r="S19" s="506"/>
      <c r="T19" s="521"/>
      <c r="U19" s="521"/>
      <c r="V19" s="521"/>
      <c r="W19" s="521"/>
      <c r="X19" s="521"/>
      <c r="Y19" s="521"/>
      <c r="Z19" s="521"/>
      <c r="AA19" s="521"/>
      <c r="AB19" s="521"/>
      <c r="AC19" s="521"/>
      <c r="AD19" s="521"/>
      <c r="AE19" s="496"/>
      <c r="AF19" s="496"/>
      <c r="AG19" s="496"/>
      <c r="AH19" s="496"/>
      <c r="AI19" s="496"/>
      <c r="AJ19" s="496"/>
      <c r="AK19" s="496"/>
      <c r="AL19" s="496"/>
      <c r="AM19" s="496"/>
      <c r="AN19" s="496"/>
      <c r="AO19" s="496"/>
      <c r="AP19" s="496"/>
      <c r="AQ19" s="496"/>
      <c r="AR19" s="496"/>
      <c r="AS19" s="496"/>
      <c r="AT19" s="496"/>
      <c r="AU19" s="496"/>
      <c r="AV19" s="496"/>
      <c r="AW19" s="496"/>
      <c r="AX19" s="496"/>
      <c r="AY19" s="496"/>
      <c r="AZ19" s="496"/>
    </row>
    <row r="20" spans="1:52" x14ac:dyDescent="0.2">
      <c r="A20" s="507"/>
      <c r="B20" s="507"/>
      <c r="C20" s="507"/>
      <c r="D20" s="507"/>
      <c r="E20" s="507"/>
      <c r="F20" s="494" t="s">
        <v>343</v>
      </c>
      <c r="G20" s="508">
        <f>'X factor'!E24</f>
        <v>252.30628674314417</v>
      </c>
      <c r="H20" s="508">
        <f>'X factor'!F24</f>
        <v>262.90555871143135</v>
      </c>
      <c r="I20" s="508">
        <f>'X factor'!G24</f>
        <v>273.95010125822017</v>
      </c>
      <c r="J20" s="508">
        <f>'X factor'!H24</f>
        <v>285.45861999731807</v>
      </c>
      <c r="K20" s="508">
        <f>'X factor'!I24</f>
        <v>297.45060635683245</v>
      </c>
      <c r="L20" s="508"/>
      <c r="M20" s="508"/>
      <c r="N20" s="508"/>
      <c r="O20" s="508"/>
      <c r="P20" s="508"/>
      <c r="Q20" s="508">
        <f t="shared" ref="Q20:Q26" si="5">SUM(G20:P20)</f>
        <v>1372.0711730669461</v>
      </c>
      <c r="R20" s="496"/>
      <c r="S20" s="494" t="s">
        <v>343</v>
      </c>
      <c r="T20" s="508">
        <f>G20</f>
        <v>252.30628674314417</v>
      </c>
      <c r="U20" s="508">
        <f t="shared" ref="U20:AC23" si="6">H20</f>
        <v>262.90555871143135</v>
      </c>
      <c r="V20" s="508">
        <f t="shared" si="6"/>
        <v>273.95010125822017</v>
      </c>
      <c r="W20" s="508">
        <f t="shared" si="6"/>
        <v>285.45861999731807</v>
      </c>
      <c r="X20" s="508">
        <f t="shared" si="6"/>
        <v>297.45060635683245</v>
      </c>
      <c r="Y20" s="508">
        <f t="shared" si="6"/>
        <v>0</v>
      </c>
      <c r="Z20" s="508">
        <f t="shared" si="6"/>
        <v>0</v>
      </c>
      <c r="AA20" s="508">
        <f t="shared" si="6"/>
        <v>0</v>
      </c>
      <c r="AB20" s="508">
        <f t="shared" si="6"/>
        <v>0</v>
      </c>
      <c r="AC20" s="508">
        <f t="shared" si="6"/>
        <v>0</v>
      </c>
      <c r="AD20" s="508">
        <f t="shared" ref="AD20:AD27" si="7">SUM(T20:AC20)</f>
        <v>1372.0711730669461</v>
      </c>
      <c r="AE20" s="496"/>
      <c r="AF20" s="496"/>
      <c r="AG20" s="496"/>
      <c r="AH20" s="496"/>
      <c r="AI20" s="496"/>
      <c r="AJ20" s="496"/>
      <c r="AK20" s="496"/>
      <c r="AL20" s="496"/>
      <c r="AM20" s="496"/>
      <c r="AN20" s="496"/>
      <c r="AO20" s="496"/>
      <c r="AP20" s="496"/>
      <c r="AQ20" s="496"/>
      <c r="AR20" s="496"/>
      <c r="AS20" s="496"/>
      <c r="AT20" s="496"/>
      <c r="AU20" s="496"/>
      <c r="AV20" s="496"/>
      <c r="AW20" s="496"/>
      <c r="AX20" s="496"/>
      <c r="AY20" s="496"/>
      <c r="AZ20" s="496"/>
    </row>
    <row r="21" spans="1:52" x14ac:dyDescent="0.2">
      <c r="A21" s="507"/>
      <c r="B21" s="507"/>
      <c r="C21" s="507"/>
      <c r="D21" s="507"/>
      <c r="E21" s="507"/>
      <c r="F21" s="494" t="s">
        <v>344</v>
      </c>
      <c r="G21" s="508">
        <f>'X factor'!E13</f>
        <v>40.346610481094942</v>
      </c>
      <c r="H21" s="508">
        <f>'X factor'!F13</f>
        <v>43.298436791299956</v>
      </c>
      <c r="I21" s="508">
        <f>'X factor'!G13</f>
        <v>43.340702069637786</v>
      </c>
      <c r="J21" s="508">
        <f>'X factor'!H13</f>
        <v>43.100164542707553</v>
      </c>
      <c r="K21" s="508">
        <f>'X factor'!I13</f>
        <v>44.009749689497447</v>
      </c>
      <c r="L21" s="508"/>
      <c r="M21" s="508"/>
      <c r="N21" s="508"/>
      <c r="O21" s="508"/>
      <c r="P21" s="508"/>
      <c r="Q21" s="508">
        <f t="shared" si="5"/>
        <v>214.09566357423768</v>
      </c>
      <c r="R21" s="496"/>
      <c r="S21" s="494" t="s">
        <v>344</v>
      </c>
      <c r="T21" s="508">
        <f>G21</f>
        <v>40.346610481094942</v>
      </c>
      <c r="U21" s="508">
        <f t="shared" si="6"/>
        <v>43.298436791299956</v>
      </c>
      <c r="V21" s="508">
        <f t="shared" si="6"/>
        <v>43.340702069637786</v>
      </c>
      <c r="W21" s="508">
        <f t="shared" si="6"/>
        <v>43.100164542707553</v>
      </c>
      <c r="X21" s="508">
        <f t="shared" si="6"/>
        <v>44.009749689497447</v>
      </c>
      <c r="Y21" s="508">
        <f t="shared" si="6"/>
        <v>0</v>
      </c>
      <c r="Z21" s="508">
        <f t="shared" si="6"/>
        <v>0</v>
      </c>
      <c r="AA21" s="508">
        <f t="shared" si="6"/>
        <v>0</v>
      </c>
      <c r="AB21" s="508">
        <f t="shared" si="6"/>
        <v>0</v>
      </c>
      <c r="AC21" s="508">
        <f t="shared" si="6"/>
        <v>0</v>
      </c>
      <c r="AD21" s="508">
        <f t="shared" si="7"/>
        <v>214.09566357423768</v>
      </c>
      <c r="AE21" s="496"/>
      <c r="AF21" s="496"/>
      <c r="AG21" s="496"/>
      <c r="AH21" s="496"/>
      <c r="AI21" s="496"/>
      <c r="AJ21" s="496"/>
      <c r="AK21" s="496"/>
      <c r="AL21" s="496"/>
      <c r="AM21" s="496"/>
      <c r="AN21" s="496"/>
      <c r="AO21" s="496"/>
      <c r="AP21" s="496"/>
      <c r="AQ21" s="496"/>
      <c r="AR21" s="496"/>
      <c r="AS21" s="496"/>
      <c r="AT21" s="496"/>
      <c r="AU21" s="496"/>
      <c r="AV21" s="496"/>
      <c r="AW21" s="496"/>
      <c r="AX21" s="496"/>
      <c r="AY21" s="496"/>
      <c r="AZ21" s="496"/>
    </row>
    <row r="22" spans="1:52" x14ac:dyDescent="0.2">
      <c r="A22" s="507"/>
      <c r="B22" s="507"/>
      <c r="C22" s="507"/>
      <c r="D22" s="507"/>
      <c r="E22" s="507"/>
      <c r="F22" s="522" t="s">
        <v>345</v>
      </c>
      <c r="G22" s="508">
        <f>Analysis!G56</f>
        <v>97.470337238929687</v>
      </c>
      <c r="H22" s="508">
        <f>Analysis!H56</f>
        <v>98.890054118509966</v>
      </c>
      <c r="I22" s="508">
        <f>Analysis!I56</f>
        <v>101.9496148607753</v>
      </c>
      <c r="J22" s="508">
        <f>Analysis!J56</f>
        <v>108.51272851897187</v>
      </c>
      <c r="K22" s="508">
        <f>Analysis!K56</f>
        <v>111.1010224489838</v>
      </c>
      <c r="L22" s="508"/>
      <c r="M22" s="508"/>
      <c r="N22" s="508"/>
      <c r="O22" s="508"/>
      <c r="P22" s="508"/>
      <c r="Q22" s="508">
        <f t="shared" si="5"/>
        <v>517.92375718617063</v>
      </c>
      <c r="R22" s="496"/>
      <c r="S22" s="522" t="s">
        <v>345</v>
      </c>
      <c r="T22" s="508">
        <f>G22</f>
        <v>97.470337238929687</v>
      </c>
      <c r="U22" s="508">
        <f t="shared" si="6"/>
        <v>98.890054118509966</v>
      </c>
      <c r="V22" s="508">
        <f t="shared" si="6"/>
        <v>101.9496148607753</v>
      </c>
      <c r="W22" s="508">
        <f t="shared" si="6"/>
        <v>108.51272851897187</v>
      </c>
      <c r="X22" s="508">
        <f t="shared" si="6"/>
        <v>111.1010224489838</v>
      </c>
      <c r="Y22" s="508">
        <f t="shared" si="6"/>
        <v>0</v>
      </c>
      <c r="Z22" s="508">
        <f t="shared" si="6"/>
        <v>0</v>
      </c>
      <c r="AA22" s="508">
        <f t="shared" si="6"/>
        <v>0</v>
      </c>
      <c r="AB22" s="508">
        <f t="shared" si="6"/>
        <v>0</v>
      </c>
      <c r="AC22" s="508">
        <f t="shared" si="6"/>
        <v>0</v>
      </c>
      <c r="AD22" s="508">
        <f t="shared" si="7"/>
        <v>517.92375718617063</v>
      </c>
      <c r="AE22" s="496"/>
      <c r="AF22" s="496"/>
      <c r="AG22" s="496"/>
      <c r="AH22" s="496"/>
      <c r="AI22" s="496"/>
      <c r="AJ22" s="496"/>
      <c r="AK22" s="496"/>
      <c r="AL22" s="496"/>
      <c r="AM22" s="496"/>
      <c r="AN22" s="496"/>
      <c r="AO22" s="496"/>
      <c r="AP22" s="496"/>
      <c r="AQ22" s="496"/>
      <c r="AR22" s="496"/>
      <c r="AS22" s="496"/>
      <c r="AT22" s="496"/>
      <c r="AU22" s="496"/>
      <c r="AV22" s="496"/>
      <c r="AW22" s="496"/>
      <c r="AX22" s="496"/>
      <c r="AY22" s="496"/>
      <c r="AZ22" s="496"/>
    </row>
    <row r="23" spans="1:52" x14ac:dyDescent="0.2">
      <c r="A23" s="507"/>
      <c r="B23" s="507"/>
      <c r="C23" s="507"/>
      <c r="D23" s="507"/>
      <c r="E23" s="507"/>
      <c r="F23" s="515" t="s">
        <v>22</v>
      </c>
      <c r="G23" s="516">
        <f>Analysis!G24</f>
        <v>20.070668507472757</v>
      </c>
      <c r="H23" s="516">
        <f>Analysis!H24</f>
        <v>21.13617836281615</v>
      </c>
      <c r="I23" s="516">
        <f>Analysis!I24</f>
        <v>22.242762600482884</v>
      </c>
      <c r="J23" s="516">
        <f>Analysis!J24</f>
        <v>24.259827755437851</v>
      </c>
      <c r="K23" s="516">
        <f>Analysis!K24</f>
        <v>20.419538916401574</v>
      </c>
      <c r="L23" s="516"/>
      <c r="M23" s="516"/>
      <c r="N23" s="516"/>
      <c r="O23" s="516"/>
      <c r="P23" s="516"/>
      <c r="Q23" s="516">
        <f t="shared" si="5"/>
        <v>108.12897614261122</v>
      </c>
      <c r="R23" s="496"/>
      <c r="S23" s="515" t="s">
        <v>22</v>
      </c>
      <c r="T23" s="508">
        <f>G23</f>
        <v>20.070668507472757</v>
      </c>
      <c r="U23" s="508">
        <f t="shared" si="6"/>
        <v>21.13617836281615</v>
      </c>
      <c r="V23" s="508">
        <f t="shared" si="6"/>
        <v>22.242762600482884</v>
      </c>
      <c r="W23" s="508">
        <f t="shared" si="6"/>
        <v>24.259827755437851</v>
      </c>
      <c r="X23" s="508">
        <f t="shared" si="6"/>
        <v>20.419538916401574</v>
      </c>
      <c r="Y23" s="508">
        <f t="shared" si="6"/>
        <v>0</v>
      </c>
      <c r="Z23" s="508">
        <f t="shared" si="6"/>
        <v>0</v>
      </c>
      <c r="AA23" s="508">
        <f t="shared" si="6"/>
        <v>0</v>
      </c>
      <c r="AB23" s="508">
        <f t="shared" si="6"/>
        <v>0</v>
      </c>
      <c r="AC23" s="508">
        <f t="shared" si="6"/>
        <v>0</v>
      </c>
      <c r="AD23" s="516">
        <f t="shared" si="7"/>
        <v>108.12897614261122</v>
      </c>
      <c r="AE23" s="496"/>
      <c r="AF23" s="496"/>
      <c r="AG23" s="496"/>
      <c r="AH23" s="496"/>
      <c r="AI23" s="496"/>
      <c r="AJ23" s="496"/>
      <c r="AK23" s="496"/>
      <c r="AL23" s="496"/>
      <c r="AM23" s="496"/>
      <c r="AN23" s="496"/>
      <c r="AO23" s="496"/>
      <c r="AP23" s="496"/>
      <c r="AQ23" s="496"/>
      <c r="AR23" s="496"/>
      <c r="AS23" s="496"/>
      <c r="AT23" s="496"/>
      <c r="AU23" s="496"/>
      <c r="AV23" s="496"/>
      <c r="AW23" s="496"/>
      <c r="AX23" s="496"/>
      <c r="AY23" s="496"/>
      <c r="AZ23" s="496"/>
    </row>
    <row r="24" spans="1:52" x14ac:dyDescent="0.2">
      <c r="A24" s="507"/>
      <c r="B24" s="507"/>
      <c r="C24" s="507"/>
      <c r="D24" s="507"/>
      <c r="E24" s="507"/>
      <c r="F24" s="509" t="s">
        <v>346</v>
      </c>
      <c r="G24" s="518">
        <f>G20-G21-G22-G23</f>
        <v>94.418670515646795</v>
      </c>
      <c r="H24" s="518">
        <f t="shared" ref="H24:K24" si="8">H20-H21-H22-H23</f>
        <v>99.580889438805272</v>
      </c>
      <c r="I24" s="518">
        <f t="shared" si="8"/>
        <v>106.4170217273242</v>
      </c>
      <c r="J24" s="518">
        <f t="shared" si="8"/>
        <v>109.5858991802008</v>
      </c>
      <c r="K24" s="518">
        <f t="shared" si="8"/>
        <v>121.92029530194962</v>
      </c>
      <c r="L24" s="518"/>
      <c r="M24" s="518"/>
      <c r="N24" s="518"/>
      <c r="O24" s="518"/>
      <c r="P24" s="518"/>
      <c r="Q24" s="518">
        <f t="shared" si="5"/>
        <v>531.92277616392664</v>
      </c>
      <c r="R24" s="496"/>
      <c r="S24" s="509" t="s">
        <v>346</v>
      </c>
      <c r="T24" s="518">
        <f>T20-T21-T22-T23</f>
        <v>94.418670515646795</v>
      </c>
      <c r="U24" s="518">
        <f t="shared" ref="U24:AC24" si="9">U20-U21-U22-U23</f>
        <v>99.580889438805272</v>
      </c>
      <c r="V24" s="518">
        <f t="shared" si="9"/>
        <v>106.4170217273242</v>
      </c>
      <c r="W24" s="518">
        <f t="shared" si="9"/>
        <v>109.5858991802008</v>
      </c>
      <c r="X24" s="518">
        <f t="shared" si="9"/>
        <v>121.92029530194962</v>
      </c>
      <c r="Y24" s="518">
        <f t="shared" si="9"/>
        <v>0</v>
      </c>
      <c r="Z24" s="518">
        <f t="shared" si="9"/>
        <v>0</v>
      </c>
      <c r="AA24" s="518">
        <f t="shared" si="9"/>
        <v>0</v>
      </c>
      <c r="AB24" s="518">
        <f t="shared" si="9"/>
        <v>0</v>
      </c>
      <c r="AC24" s="518">
        <f t="shared" si="9"/>
        <v>0</v>
      </c>
      <c r="AD24" s="518">
        <f t="shared" si="7"/>
        <v>531.92277616392664</v>
      </c>
      <c r="AE24" s="496"/>
      <c r="AF24" s="496"/>
      <c r="AG24" s="496"/>
      <c r="AH24" s="496"/>
      <c r="AI24" s="496"/>
      <c r="AJ24" s="496"/>
      <c r="AK24" s="496"/>
      <c r="AL24" s="496"/>
      <c r="AM24" s="496"/>
      <c r="AN24" s="496"/>
      <c r="AO24" s="496"/>
      <c r="AP24" s="496"/>
      <c r="AQ24" s="496"/>
      <c r="AR24" s="496"/>
      <c r="AS24" s="496"/>
      <c r="AT24" s="496"/>
      <c r="AU24" s="496"/>
      <c r="AV24" s="496"/>
      <c r="AW24" s="496"/>
      <c r="AX24" s="496"/>
      <c r="AY24" s="496"/>
      <c r="AZ24" s="496"/>
    </row>
    <row r="25" spans="1:52" x14ac:dyDescent="0.2">
      <c r="A25" s="507"/>
      <c r="B25" s="507"/>
      <c r="C25" s="507"/>
      <c r="D25" s="507"/>
      <c r="E25" s="507"/>
      <c r="F25" s="507" t="s">
        <v>340</v>
      </c>
      <c r="G25" s="508">
        <f>G15</f>
        <v>32.782091895538834</v>
      </c>
      <c r="H25" s="508">
        <f t="shared" ref="H25:K25" si="10">H15</f>
        <v>34.522424659266399</v>
      </c>
      <c r="I25" s="508">
        <f t="shared" si="10"/>
        <v>36.329845580788714</v>
      </c>
      <c r="J25" s="508">
        <f t="shared" si="10"/>
        <v>39.624385333881833</v>
      </c>
      <c r="K25" s="508">
        <f t="shared" si="10"/>
        <v>33.351913563455909</v>
      </c>
      <c r="L25" s="508"/>
      <c r="M25" s="508"/>
      <c r="N25" s="508"/>
      <c r="O25" s="508"/>
      <c r="P25" s="508"/>
      <c r="Q25" s="508">
        <f t="shared" si="5"/>
        <v>176.61066103293172</v>
      </c>
      <c r="R25" s="496"/>
      <c r="S25" s="507" t="s">
        <v>340</v>
      </c>
      <c r="T25" s="508">
        <f>T15</f>
        <v>32.782091895538834</v>
      </c>
      <c r="U25" s="508">
        <f t="shared" ref="U25:AC26" si="11">U15</f>
        <v>34.522424659266399</v>
      </c>
      <c r="V25" s="508">
        <f t="shared" si="11"/>
        <v>36.329845580788714</v>
      </c>
      <c r="W25" s="508">
        <f t="shared" si="11"/>
        <v>39.624385333881833</v>
      </c>
      <c r="X25" s="508">
        <f t="shared" si="11"/>
        <v>33.351913563455909</v>
      </c>
      <c r="Y25" s="508">
        <f t="shared" si="11"/>
        <v>0</v>
      </c>
      <c r="Z25" s="508">
        <f t="shared" si="11"/>
        <v>0</v>
      </c>
      <c r="AA25" s="508">
        <f t="shared" si="11"/>
        <v>0</v>
      </c>
      <c r="AB25" s="508">
        <f t="shared" si="11"/>
        <v>0</v>
      </c>
      <c r="AC25" s="508">
        <f t="shared" si="11"/>
        <v>0</v>
      </c>
      <c r="AD25" s="508">
        <f t="shared" si="7"/>
        <v>176.61066103293172</v>
      </c>
      <c r="AE25" s="496"/>
      <c r="AF25" s="496"/>
      <c r="AG25" s="496"/>
      <c r="AH25" s="496"/>
      <c r="AI25" s="496"/>
      <c r="AJ25" s="496"/>
      <c r="AK25" s="496"/>
      <c r="AL25" s="496"/>
      <c r="AM25" s="496"/>
      <c r="AN25" s="496"/>
      <c r="AO25" s="496"/>
      <c r="AP25" s="496"/>
      <c r="AQ25" s="496"/>
      <c r="AR25" s="496"/>
      <c r="AS25" s="496"/>
      <c r="AT25" s="496"/>
      <c r="AU25" s="496"/>
      <c r="AV25" s="496"/>
      <c r="AW25" s="496"/>
      <c r="AX25" s="496"/>
      <c r="AY25" s="496"/>
      <c r="AZ25" s="496"/>
    </row>
    <row r="26" spans="1:52" x14ac:dyDescent="0.2">
      <c r="A26" s="507"/>
      <c r="B26" s="507"/>
      <c r="C26" s="507"/>
      <c r="D26" s="507"/>
      <c r="E26" s="507"/>
      <c r="F26" s="523" t="s">
        <v>347</v>
      </c>
      <c r="G26" s="524">
        <f>G24-G25</f>
        <v>61.636578620107962</v>
      </c>
      <c r="H26" s="524">
        <f>H24-H25</f>
        <v>65.058464779538866</v>
      </c>
      <c r="I26" s="524">
        <f t="shared" ref="I26:J26" si="12">I24-I25</f>
        <v>70.087176146535484</v>
      </c>
      <c r="J26" s="524">
        <f t="shared" si="12"/>
        <v>69.961513846318965</v>
      </c>
      <c r="K26" s="524">
        <f>K24-K25</f>
        <v>88.568381738493713</v>
      </c>
      <c r="L26" s="524"/>
      <c r="M26" s="524"/>
      <c r="N26" s="524"/>
      <c r="O26" s="524"/>
      <c r="P26" s="524"/>
      <c r="Q26" s="524">
        <f t="shared" si="5"/>
        <v>355.31211513099498</v>
      </c>
      <c r="R26" s="496"/>
      <c r="S26" s="515" t="s">
        <v>341</v>
      </c>
      <c r="T26" s="508">
        <f>T16</f>
        <v>9.8346275686616504</v>
      </c>
      <c r="U26" s="508">
        <f t="shared" si="11"/>
        <v>10.356727397779919</v>
      </c>
      <c r="V26" s="508">
        <f t="shared" si="11"/>
        <v>10.898953674236614</v>
      </c>
      <c r="W26" s="508">
        <f t="shared" si="11"/>
        <v>11.88731560016455</v>
      </c>
      <c r="X26" s="508">
        <f t="shared" si="11"/>
        <v>10.005574069036772</v>
      </c>
      <c r="Y26" s="508">
        <f t="shared" si="11"/>
        <v>0</v>
      </c>
      <c r="Z26" s="508">
        <f t="shared" si="11"/>
        <v>0</v>
      </c>
      <c r="AA26" s="508">
        <f t="shared" si="11"/>
        <v>0</v>
      </c>
      <c r="AB26" s="508">
        <f t="shared" si="11"/>
        <v>0</v>
      </c>
      <c r="AC26" s="508">
        <f t="shared" si="11"/>
        <v>0</v>
      </c>
      <c r="AD26" s="516">
        <f t="shared" si="7"/>
        <v>52.983198309879498</v>
      </c>
      <c r="AE26" s="496"/>
      <c r="AF26" s="496"/>
      <c r="AG26" s="496"/>
      <c r="AH26" s="496"/>
      <c r="AI26" s="496"/>
      <c r="AJ26" s="496"/>
      <c r="AK26" s="496"/>
      <c r="AL26" s="496"/>
      <c r="AM26" s="496"/>
      <c r="AN26" s="496"/>
      <c r="AO26" s="496"/>
      <c r="AP26" s="496"/>
      <c r="AQ26" s="496"/>
      <c r="AR26" s="496"/>
      <c r="AS26" s="496"/>
      <c r="AT26" s="496"/>
      <c r="AU26" s="496"/>
      <c r="AV26" s="496"/>
      <c r="AW26" s="496"/>
      <c r="AX26" s="496"/>
      <c r="AY26" s="496"/>
      <c r="AZ26" s="496"/>
    </row>
    <row r="27" spans="1:52" x14ac:dyDescent="0.2">
      <c r="A27" s="507"/>
      <c r="B27" s="507"/>
      <c r="C27" s="507"/>
      <c r="D27" s="507"/>
      <c r="E27" s="507"/>
      <c r="F27" s="494"/>
      <c r="G27" s="508"/>
      <c r="H27" s="508"/>
      <c r="I27" s="508"/>
      <c r="J27" s="508"/>
      <c r="K27" s="508"/>
      <c r="L27" s="508"/>
      <c r="M27" s="508"/>
      <c r="N27" s="508"/>
      <c r="O27" s="508"/>
      <c r="P27" s="508"/>
      <c r="Q27" s="508"/>
      <c r="R27" s="496"/>
      <c r="S27" s="509" t="s">
        <v>348</v>
      </c>
      <c r="T27" s="518">
        <f t="shared" ref="T27:AC27" si="13">T24-T25+T26</f>
        <v>71.471206188769614</v>
      </c>
      <c r="U27" s="518">
        <f t="shared" si="13"/>
        <v>75.415192177318787</v>
      </c>
      <c r="V27" s="518">
        <f t="shared" si="13"/>
        <v>80.986129820772092</v>
      </c>
      <c r="W27" s="518">
        <f t="shared" si="13"/>
        <v>81.848829446483521</v>
      </c>
      <c r="X27" s="518">
        <f t="shared" si="13"/>
        <v>98.573955807530481</v>
      </c>
      <c r="Y27" s="518">
        <f t="shared" si="13"/>
        <v>0</v>
      </c>
      <c r="Z27" s="518">
        <f t="shared" si="13"/>
        <v>0</v>
      </c>
      <c r="AA27" s="518">
        <f t="shared" si="13"/>
        <v>0</v>
      </c>
      <c r="AB27" s="518">
        <f t="shared" si="13"/>
        <v>0</v>
      </c>
      <c r="AC27" s="518">
        <f t="shared" si="13"/>
        <v>0</v>
      </c>
      <c r="AD27" s="518">
        <f t="shared" si="7"/>
        <v>408.29531344087451</v>
      </c>
      <c r="AE27" s="496"/>
      <c r="AF27" s="496"/>
      <c r="AG27" s="496"/>
      <c r="AH27" s="496"/>
      <c r="AI27" s="496"/>
      <c r="AJ27" s="496"/>
      <c r="AK27" s="496"/>
      <c r="AL27" s="496"/>
      <c r="AM27" s="496"/>
      <c r="AN27" s="496"/>
      <c r="AO27" s="496"/>
      <c r="AP27" s="496"/>
      <c r="AQ27" s="496"/>
      <c r="AR27" s="496"/>
      <c r="AS27" s="496"/>
      <c r="AT27" s="496"/>
      <c r="AU27" s="496"/>
      <c r="AV27" s="496"/>
      <c r="AW27" s="496"/>
      <c r="AX27" s="496"/>
      <c r="AY27" s="496"/>
      <c r="AZ27" s="496"/>
    </row>
    <row r="28" spans="1:52" x14ac:dyDescent="0.2">
      <c r="A28" s="503"/>
      <c r="B28" s="503"/>
      <c r="C28" s="503"/>
      <c r="D28" s="503"/>
      <c r="E28" s="503"/>
      <c r="F28" s="504" t="s">
        <v>349</v>
      </c>
      <c r="G28" s="520"/>
      <c r="H28" s="520"/>
      <c r="I28" s="520"/>
      <c r="J28" s="520"/>
      <c r="K28" s="520"/>
      <c r="L28" s="520"/>
      <c r="M28" s="520"/>
      <c r="N28" s="520"/>
      <c r="O28" s="520"/>
      <c r="P28" s="520"/>
      <c r="Q28" s="520"/>
      <c r="R28" s="496"/>
      <c r="S28" s="494"/>
      <c r="T28" s="508"/>
      <c r="U28" s="508"/>
      <c r="V28" s="508"/>
      <c r="W28" s="508"/>
      <c r="X28" s="508"/>
      <c r="Y28" s="508"/>
      <c r="Z28" s="508"/>
      <c r="AA28" s="508"/>
      <c r="AB28" s="508"/>
      <c r="AC28" s="508"/>
      <c r="AD28" s="508"/>
      <c r="AE28" s="496"/>
      <c r="AF28" s="496"/>
      <c r="AG28" s="496"/>
      <c r="AH28" s="496"/>
      <c r="AI28" s="496"/>
      <c r="AJ28" s="496"/>
      <c r="AK28" s="496"/>
      <c r="AL28" s="496"/>
      <c r="AM28" s="496"/>
      <c r="AN28" s="496"/>
      <c r="AO28" s="496"/>
      <c r="AP28" s="496"/>
      <c r="AQ28" s="496"/>
      <c r="AR28" s="496"/>
      <c r="AS28" s="496"/>
      <c r="AT28" s="496"/>
      <c r="AU28" s="496"/>
      <c r="AV28" s="496"/>
      <c r="AW28" s="496"/>
      <c r="AX28" s="496"/>
      <c r="AY28" s="496"/>
      <c r="AZ28" s="496"/>
    </row>
    <row r="29" spans="1:52" s="494" customFormat="1" x14ac:dyDescent="0.2">
      <c r="A29" s="505"/>
      <c r="B29" s="505"/>
      <c r="C29" s="505"/>
      <c r="D29" s="505"/>
      <c r="E29" s="505"/>
      <c r="F29" s="506"/>
      <c r="G29" s="521"/>
      <c r="H29" s="521"/>
      <c r="I29" s="521"/>
      <c r="J29" s="521"/>
      <c r="K29" s="521"/>
      <c r="L29" s="521"/>
      <c r="M29" s="521"/>
      <c r="N29" s="521"/>
      <c r="O29" s="521"/>
      <c r="P29" s="521"/>
      <c r="Q29" s="521"/>
      <c r="R29" s="496"/>
      <c r="S29" s="504" t="s">
        <v>349</v>
      </c>
      <c r="T29" s="520"/>
      <c r="U29" s="520"/>
      <c r="V29" s="520"/>
      <c r="W29" s="520"/>
      <c r="X29" s="520"/>
      <c r="Y29" s="520"/>
      <c r="Z29" s="520"/>
      <c r="AA29" s="520"/>
      <c r="AB29" s="520"/>
      <c r="AC29" s="520"/>
      <c r="AD29" s="520"/>
      <c r="AE29" s="496"/>
      <c r="AF29" s="496"/>
      <c r="AG29" s="496"/>
      <c r="AH29" s="496"/>
      <c r="AI29" s="496"/>
      <c r="AJ29" s="496"/>
      <c r="AK29" s="496"/>
      <c r="AL29" s="496"/>
      <c r="AM29" s="496"/>
      <c r="AN29" s="496"/>
      <c r="AO29" s="496"/>
      <c r="AP29" s="496"/>
      <c r="AQ29" s="496"/>
      <c r="AR29" s="496"/>
      <c r="AS29" s="496"/>
      <c r="AT29" s="496"/>
      <c r="AU29" s="496"/>
      <c r="AV29" s="496"/>
      <c r="AW29" s="496"/>
      <c r="AX29" s="496"/>
      <c r="AY29" s="496"/>
      <c r="AZ29" s="496"/>
    </row>
    <row r="30" spans="1:52" x14ac:dyDescent="0.2">
      <c r="A30" s="507"/>
      <c r="B30" s="507"/>
      <c r="C30" s="507"/>
      <c r="D30" s="507"/>
      <c r="E30" s="507"/>
      <c r="F30" s="522" t="s">
        <v>350</v>
      </c>
      <c r="G30" s="508">
        <f>G9/(1+vanilla)^0.5</f>
        <v>40.073117084467022</v>
      </c>
      <c r="H30" s="508">
        <f t="shared" ref="H30:K30" si="14">H9/(1+vanilla)^0.5</f>
        <v>76.688486524493953</v>
      </c>
      <c r="I30" s="508">
        <f t="shared" si="14"/>
        <v>151.39271398081908</v>
      </c>
      <c r="J30" s="508">
        <f t="shared" si="14"/>
        <v>69.677612775332719</v>
      </c>
      <c r="K30" s="508">
        <f t="shared" si="14"/>
        <v>55.14972401212966</v>
      </c>
      <c r="L30" s="508"/>
      <c r="M30" s="508"/>
      <c r="N30" s="508"/>
      <c r="O30" s="508"/>
      <c r="P30" s="508"/>
      <c r="Q30" s="508">
        <f>SUM(G30:P30)</f>
        <v>392.98165437724236</v>
      </c>
      <c r="R30" s="496"/>
      <c r="S30" s="506"/>
      <c r="T30" s="521"/>
      <c r="U30" s="521"/>
      <c r="V30" s="521"/>
      <c r="W30" s="521"/>
      <c r="X30" s="521"/>
      <c r="Y30" s="521"/>
      <c r="Z30" s="521"/>
      <c r="AA30" s="521"/>
      <c r="AB30" s="521"/>
      <c r="AC30" s="521"/>
      <c r="AD30" s="521"/>
      <c r="AE30" s="496"/>
      <c r="AF30" s="496"/>
      <c r="AG30" s="496"/>
      <c r="AH30" s="496"/>
      <c r="AI30" s="496"/>
      <c r="AJ30" s="496"/>
      <c r="AK30" s="496"/>
      <c r="AL30" s="496"/>
      <c r="AM30" s="496"/>
      <c r="AN30" s="496"/>
      <c r="AO30" s="496"/>
      <c r="AP30" s="496"/>
      <c r="AQ30" s="496"/>
      <c r="AR30" s="496"/>
      <c r="AS30" s="496"/>
      <c r="AT30" s="496"/>
      <c r="AU30" s="496"/>
      <c r="AV30" s="496"/>
      <c r="AW30" s="496"/>
      <c r="AX30" s="496"/>
      <c r="AY30" s="496"/>
      <c r="AZ30" s="496"/>
    </row>
    <row r="31" spans="1:52" x14ac:dyDescent="0.2">
      <c r="A31" s="507"/>
      <c r="B31" s="507"/>
      <c r="C31" s="507"/>
      <c r="D31" s="507"/>
      <c r="E31" s="507"/>
      <c r="F31" s="522" t="s">
        <v>351</v>
      </c>
      <c r="G31" s="508">
        <f>-Analysis!G57</f>
        <v>17.790938340604953</v>
      </c>
      <c r="H31" s="508">
        <f>-Analysis!H57</f>
        <v>38.340360178763603</v>
      </c>
      <c r="I31" s="508">
        <f>-Analysis!I57</f>
        <v>82.244532057600964</v>
      </c>
      <c r="J31" s="508">
        <f>-Analysis!J57</f>
        <v>32.434761027718423</v>
      </c>
      <c r="K31" s="508">
        <f>-Analysis!K57</f>
        <v>23.334003641312165</v>
      </c>
      <c r="L31" s="508"/>
      <c r="M31" s="508"/>
      <c r="N31" s="508"/>
      <c r="O31" s="508"/>
      <c r="P31" s="508"/>
      <c r="Q31" s="508">
        <f>SUM(G31:P31)</f>
        <v>194.14459524600011</v>
      </c>
      <c r="R31" s="496"/>
      <c r="S31" s="522" t="s">
        <v>350</v>
      </c>
      <c r="T31" s="508">
        <f t="shared" ref="T31:AC31" si="15">T9/(1+vanilla)^0.5</f>
        <v>40.073117084467022</v>
      </c>
      <c r="U31" s="508">
        <f t="shared" si="15"/>
        <v>76.688486524493953</v>
      </c>
      <c r="V31" s="508">
        <f t="shared" si="15"/>
        <v>151.39271398081908</v>
      </c>
      <c r="W31" s="508">
        <f t="shared" si="15"/>
        <v>69.677612775332719</v>
      </c>
      <c r="X31" s="508">
        <f t="shared" si="15"/>
        <v>55.14972401212966</v>
      </c>
      <c r="Y31" s="508">
        <f t="shared" si="15"/>
        <v>0</v>
      </c>
      <c r="Z31" s="508">
        <f t="shared" si="15"/>
        <v>0</v>
      </c>
      <c r="AA31" s="508">
        <f t="shared" si="15"/>
        <v>0</v>
      </c>
      <c r="AB31" s="508">
        <f t="shared" si="15"/>
        <v>0</v>
      </c>
      <c r="AC31" s="508">
        <f t="shared" si="15"/>
        <v>0</v>
      </c>
      <c r="AD31" s="508">
        <f>SUM(T31:AC31)</f>
        <v>392.98165437724236</v>
      </c>
      <c r="AE31" s="496"/>
      <c r="AF31" s="496"/>
      <c r="AG31" s="496"/>
      <c r="AH31" s="496"/>
      <c r="AI31" s="496"/>
      <c r="AJ31" s="496"/>
      <c r="AK31" s="496"/>
      <c r="AL31" s="496"/>
      <c r="AM31" s="496"/>
      <c r="AN31" s="496"/>
      <c r="AO31" s="496"/>
      <c r="AP31" s="496"/>
      <c r="AQ31" s="496"/>
      <c r="AR31" s="496"/>
      <c r="AS31" s="496"/>
      <c r="AT31" s="496"/>
      <c r="AU31" s="496"/>
      <c r="AV31" s="496"/>
      <c r="AW31" s="496"/>
      <c r="AX31" s="496"/>
      <c r="AY31" s="496"/>
      <c r="AZ31" s="496"/>
    </row>
    <row r="32" spans="1:52" x14ac:dyDescent="0.2">
      <c r="A32" s="507"/>
      <c r="B32" s="507"/>
      <c r="C32" s="507"/>
      <c r="D32" s="507"/>
      <c r="E32" s="507"/>
      <c r="F32" s="515" t="s">
        <v>352</v>
      </c>
      <c r="G32" s="516">
        <f t="shared" ref="G32:K32" si="16">G30-G31</f>
        <v>22.282178743862069</v>
      </c>
      <c r="H32" s="516">
        <f t="shared" si="16"/>
        <v>38.34812634573035</v>
      </c>
      <c r="I32" s="516">
        <f t="shared" si="16"/>
        <v>69.148181923218118</v>
      </c>
      <c r="J32" s="516">
        <f t="shared" si="16"/>
        <v>37.242851747614296</v>
      </c>
      <c r="K32" s="516">
        <f t="shared" si="16"/>
        <v>31.815720370817495</v>
      </c>
      <c r="L32" s="516"/>
      <c r="M32" s="516"/>
      <c r="N32" s="516"/>
      <c r="O32" s="516"/>
      <c r="P32" s="516"/>
      <c r="Q32" s="516">
        <f>SUM(G32:P32)</f>
        <v>198.83705913124234</v>
      </c>
      <c r="R32" s="496"/>
      <c r="S32" s="522" t="s">
        <v>351</v>
      </c>
      <c r="T32" s="508">
        <f>G31</f>
        <v>17.790938340604953</v>
      </c>
      <c r="U32" s="508">
        <f t="shared" ref="U32:AC32" si="17">H31</f>
        <v>38.340360178763603</v>
      </c>
      <c r="V32" s="508">
        <f t="shared" si="17"/>
        <v>82.244532057600964</v>
      </c>
      <c r="W32" s="508">
        <f t="shared" si="17"/>
        <v>32.434761027718423</v>
      </c>
      <c r="X32" s="508">
        <f t="shared" si="17"/>
        <v>23.334003641312165</v>
      </c>
      <c r="Y32" s="508">
        <f t="shared" si="17"/>
        <v>0</v>
      </c>
      <c r="Z32" s="508">
        <f t="shared" si="17"/>
        <v>0</v>
      </c>
      <c r="AA32" s="508">
        <f t="shared" si="17"/>
        <v>0</v>
      </c>
      <c r="AB32" s="508">
        <f t="shared" si="17"/>
        <v>0</v>
      </c>
      <c r="AC32" s="508">
        <f t="shared" si="17"/>
        <v>0</v>
      </c>
      <c r="AD32" s="508">
        <f>SUM(T32:AC32)</f>
        <v>194.14459524600011</v>
      </c>
      <c r="AE32" s="496"/>
      <c r="AF32" s="496"/>
      <c r="AG32" s="496"/>
      <c r="AH32" s="496"/>
      <c r="AI32" s="496"/>
      <c r="AJ32" s="496"/>
      <c r="AK32" s="496"/>
      <c r="AL32" s="496"/>
      <c r="AM32" s="496"/>
      <c r="AN32" s="496"/>
      <c r="AO32" s="496"/>
      <c r="AP32" s="496"/>
      <c r="AQ32" s="496"/>
      <c r="AR32" s="496"/>
      <c r="AS32" s="496"/>
      <c r="AT32" s="496"/>
      <c r="AU32" s="496"/>
      <c r="AV32" s="496"/>
      <c r="AW32" s="496"/>
      <c r="AX32" s="496"/>
      <c r="AY32" s="496"/>
      <c r="AZ32" s="496"/>
    </row>
    <row r="33" spans="1:52" x14ac:dyDescent="0.2">
      <c r="A33" s="507"/>
      <c r="B33" s="507"/>
      <c r="C33" s="507"/>
      <c r="D33" s="507"/>
      <c r="E33" s="507"/>
      <c r="F33" s="523" t="s">
        <v>347</v>
      </c>
      <c r="G33" s="518">
        <f>G26</f>
        <v>61.636578620107962</v>
      </c>
      <c r="H33" s="518">
        <f t="shared" ref="H33:K33" si="18">H26</f>
        <v>65.058464779538866</v>
      </c>
      <c r="I33" s="518">
        <f t="shared" si="18"/>
        <v>70.087176146535484</v>
      </c>
      <c r="J33" s="518">
        <f t="shared" si="18"/>
        <v>69.961513846318965</v>
      </c>
      <c r="K33" s="518">
        <f t="shared" si="18"/>
        <v>88.568381738493713</v>
      </c>
      <c r="L33" s="518"/>
      <c r="M33" s="518"/>
      <c r="N33" s="518"/>
      <c r="O33" s="518"/>
      <c r="P33" s="518"/>
      <c r="Q33" s="518">
        <f>SUM(G33:P33)</f>
        <v>355.31211513099498</v>
      </c>
      <c r="R33" s="496"/>
      <c r="S33" s="515" t="s">
        <v>352</v>
      </c>
      <c r="T33" s="516">
        <f t="shared" ref="T33:AC33" si="19">T31-T32</f>
        <v>22.282178743862069</v>
      </c>
      <c r="U33" s="516">
        <f t="shared" si="19"/>
        <v>38.34812634573035</v>
      </c>
      <c r="V33" s="516">
        <f t="shared" si="19"/>
        <v>69.148181923218118</v>
      </c>
      <c r="W33" s="516">
        <f t="shared" si="19"/>
        <v>37.242851747614296</v>
      </c>
      <c r="X33" s="516">
        <f t="shared" si="19"/>
        <v>31.815720370817495</v>
      </c>
      <c r="Y33" s="516">
        <f t="shared" si="19"/>
        <v>0</v>
      </c>
      <c r="Z33" s="516">
        <f t="shared" si="19"/>
        <v>0</v>
      </c>
      <c r="AA33" s="516">
        <f t="shared" si="19"/>
        <v>0</v>
      </c>
      <c r="AB33" s="516">
        <f t="shared" si="19"/>
        <v>0</v>
      </c>
      <c r="AC33" s="516">
        <f t="shared" si="19"/>
        <v>0</v>
      </c>
      <c r="AD33" s="516">
        <f>SUM(T33:AC33)</f>
        <v>198.83705913124234</v>
      </c>
      <c r="AE33" s="496"/>
      <c r="AF33" s="496"/>
      <c r="AG33" s="496"/>
      <c r="AH33" s="496"/>
      <c r="AI33" s="496"/>
      <c r="AJ33" s="496"/>
      <c r="AK33" s="496"/>
      <c r="AL33" s="496"/>
      <c r="AM33" s="496"/>
      <c r="AN33" s="496"/>
      <c r="AO33" s="496"/>
      <c r="AP33" s="496"/>
      <c r="AQ33" s="496"/>
      <c r="AR33" s="496"/>
      <c r="AS33" s="496"/>
      <c r="AT33" s="496"/>
      <c r="AU33" s="496"/>
      <c r="AV33" s="496"/>
      <c r="AW33" s="496"/>
      <c r="AX33" s="496"/>
      <c r="AY33" s="496"/>
      <c r="AZ33" s="496"/>
    </row>
    <row r="34" spans="1:52" x14ac:dyDescent="0.2">
      <c r="A34" s="507"/>
      <c r="B34" s="507"/>
      <c r="C34" s="507"/>
      <c r="D34" s="507"/>
      <c r="E34" s="507"/>
      <c r="F34" s="509" t="s">
        <v>353</v>
      </c>
      <c r="G34" s="516">
        <f>G32-G33</f>
        <v>-39.354399876245893</v>
      </c>
      <c r="H34" s="516">
        <f t="shared" ref="H34:K34" si="20">H32-H33</f>
        <v>-26.710338433808516</v>
      </c>
      <c r="I34" s="516">
        <f t="shared" si="20"/>
        <v>-0.93899422331736559</v>
      </c>
      <c r="J34" s="516">
        <f t="shared" si="20"/>
        <v>-32.718662098704669</v>
      </c>
      <c r="K34" s="516">
        <f t="shared" si="20"/>
        <v>-56.752661367676218</v>
      </c>
      <c r="L34" s="516"/>
      <c r="M34" s="516"/>
      <c r="N34" s="516"/>
      <c r="O34" s="516"/>
      <c r="P34" s="516"/>
      <c r="Q34" s="516">
        <f>SUM(G34:P34)</f>
        <v>-156.47505599975267</v>
      </c>
      <c r="R34" s="496"/>
      <c r="S34" s="509" t="s">
        <v>354</v>
      </c>
      <c r="T34" s="518">
        <f>T27</f>
        <v>71.471206188769614</v>
      </c>
      <c r="U34" s="518">
        <f t="shared" ref="U34:AC34" si="21">U27</f>
        <v>75.415192177318787</v>
      </c>
      <c r="V34" s="518">
        <f t="shared" si="21"/>
        <v>80.986129820772092</v>
      </c>
      <c r="W34" s="518">
        <f t="shared" si="21"/>
        <v>81.848829446483521</v>
      </c>
      <c r="X34" s="518">
        <f t="shared" si="21"/>
        <v>98.573955807530481</v>
      </c>
      <c r="Y34" s="518">
        <f t="shared" si="21"/>
        <v>0</v>
      </c>
      <c r="Z34" s="518">
        <f t="shared" si="21"/>
        <v>0</v>
      </c>
      <c r="AA34" s="518">
        <f t="shared" si="21"/>
        <v>0</v>
      </c>
      <c r="AB34" s="518">
        <f t="shared" si="21"/>
        <v>0</v>
      </c>
      <c r="AC34" s="518">
        <f t="shared" si="21"/>
        <v>0</v>
      </c>
      <c r="AD34" s="518">
        <f>SUM(T34:AC34)</f>
        <v>408.29531344087451</v>
      </c>
      <c r="AE34" s="496"/>
      <c r="AF34" s="496"/>
      <c r="AG34" s="496"/>
      <c r="AH34" s="496"/>
      <c r="AI34" s="496"/>
      <c r="AJ34" s="496"/>
      <c r="AK34" s="496"/>
      <c r="AL34" s="496"/>
      <c r="AM34" s="496"/>
      <c r="AN34" s="496"/>
      <c r="AO34" s="496"/>
      <c r="AP34" s="496"/>
      <c r="AQ34" s="496"/>
      <c r="AR34" s="496"/>
      <c r="AS34" s="496"/>
      <c r="AT34" s="496"/>
      <c r="AU34" s="496"/>
      <c r="AV34" s="496"/>
      <c r="AW34" s="496"/>
      <c r="AX34" s="496"/>
      <c r="AY34" s="496"/>
      <c r="AZ34" s="496"/>
    </row>
    <row r="35" spans="1:52" x14ac:dyDescent="0.2">
      <c r="A35" s="507"/>
      <c r="B35" s="507"/>
      <c r="C35" s="507"/>
      <c r="D35" s="507"/>
      <c r="E35" s="507"/>
      <c r="F35" s="507"/>
      <c r="G35" s="516"/>
      <c r="H35" s="516"/>
      <c r="I35" s="516"/>
      <c r="J35" s="516"/>
      <c r="K35" s="516"/>
      <c r="L35" s="516"/>
      <c r="M35" s="516"/>
      <c r="N35" s="516"/>
      <c r="O35" s="516"/>
      <c r="P35" s="516"/>
      <c r="Q35" s="525"/>
      <c r="R35" s="496"/>
      <c r="S35" s="509" t="s">
        <v>355</v>
      </c>
      <c r="T35" s="516">
        <f t="shared" ref="T35:AC35" si="22">T33-T34</f>
        <v>-49.189027444907545</v>
      </c>
      <c r="U35" s="516">
        <f t="shared" si="22"/>
        <v>-37.067065831588437</v>
      </c>
      <c r="V35" s="516">
        <f t="shared" si="22"/>
        <v>-11.837947897553974</v>
      </c>
      <c r="W35" s="516">
        <f t="shared" si="22"/>
        <v>-44.605977698869225</v>
      </c>
      <c r="X35" s="516">
        <f t="shared" si="22"/>
        <v>-66.758235436712994</v>
      </c>
      <c r="Y35" s="516">
        <f t="shared" si="22"/>
        <v>0</v>
      </c>
      <c r="Z35" s="516">
        <f t="shared" si="22"/>
        <v>0</v>
      </c>
      <c r="AA35" s="516">
        <f t="shared" si="22"/>
        <v>0</v>
      </c>
      <c r="AB35" s="516">
        <f t="shared" si="22"/>
        <v>0</v>
      </c>
      <c r="AC35" s="516">
        <f t="shared" si="22"/>
        <v>0</v>
      </c>
      <c r="AD35" s="516">
        <f>SUM(T35:AC35)</f>
        <v>-209.4582543096322</v>
      </c>
      <c r="AE35" s="496"/>
      <c r="AF35" s="496"/>
      <c r="AG35" s="496"/>
      <c r="AH35" s="496"/>
      <c r="AI35" s="496"/>
      <c r="AJ35" s="496"/>
      <c r="AK35" s="496"/>
      <c r="AL35" s="496"/>
      <c r="AM35" s="496"/>
      <c r="AN35" s="496"/>
      <c r="AO35" s="496"/>
      <c r="AP35" s="496"/>
      <c r="AQ35" s="496"/>
      <c r="AR35" s="496"/>
      <c r="AS35" s="496"/>
      <c r="AT35" s="496"/>
      <c r="AU35" s="496"/>
      <c r="AV35" s="496"/>
      <c r="AW35" s="496"/>
      <c r="AX35" s="496"/>
      <c r="AY35" s="496"/>
      <c r="AZ35" s="496"/>
    </row>
    <row r="36" spans="1:52" x14ac:dyDescent="0.2">
      <c r="A36" s="503"/>
      <c r="B36" s="503"/>
      <c r="C36" s="503"/>
      <c r="D36" s="503"/>
      <c r="E36" s="503"/>
      <c r="F36" s="504" t="s">
        <v>356</v>
      </c>
      <c r="G36" s="520"/>
      <c r="H36" s="520"/>
      <c r="I36" s="520"/>
      <c r="J36" s="520"/>
      <c r="K36" s="520"/>
      <c r="L36" s="520"/>
      <c r="M36" s="520"/>
      <c r="N36" s="520"/>
      <c r="O36" s="520"/>
      <c r="P36" s="520"/>
      <c r="Q36" s="520"/>
      <c r="R36" s="496"/>
      <c r="S36" s="507"/>
      <c r="T36" s="516"/>
      <c r="U36" s="516"/>
      <c r="V36" s="516"/>
      <c r="W36" s="516"/>
      <c r="X36" s="516"/>
      <c r="Y36" s="516"/>
      <c r="Z36" s="516"/>
      <c r="AA36" s="516"/>
      <c r="AB36" s="516"/>
      <c r="AC36" s="516"/>
      <c r="AD36" s="525"/>
      <c r="AE36" s="496"/>
      <c r="AF36" s="496"/>
      <c r="AG36" s="496"/>
      <c r="AH36" s="496"/>
      <c r="AI36" s="496"/>
      <c r="AJ36" s="496"/>
      <c r="AK36" s="496"/>
      <c r="AL36" s="496"/>
      <c r="AM36" s="496"/>
      <c r="AN36" s="496"/>
      <c r="AO36" s="496"/>
      <c r="AP36" s="496"/>
      <c r="AQ36" s="496"/>
      <c r="AR36" s="496"/>
      <c r="AS36" s="496"/>
      <c r="AT36" s="496"/>
      <c r="AU36" s="496"/>
      <c r="AV36" s="496"/>
      <c r="AW36" s="496"/>
      <c r="AX36" s="496"/>
      <c r="AY36" s="496"/>
      <c r="AZ36" s="496"/>
    </row>
    <row r="37" spans="1:52" x14ac:dyDescent="0.2">
      <c r="A37" s="507"/>
      <c r="B37" s="507"/>
      <c r="C37" s="507"/>
      <c r="D37" s="507"/>
      <c r="E37" s="507"/>
      <c r="F37" s="507"/>
      <c r="G37" s="516"/>
      <c r="H37" s="516"/>
      <c r="I37" s="516"/>
      <c r="J37" s="516"/>
      <c r="K37" s="516"/>
      <c r="L37" s="516"/>
      <c r="M37" s="516"/>
      <c r="N37" s="516"/>
      <c r="O37" s="516"/>
      <c r="P37" s="516"/>
      <c r="Q37" s="516"/>
      <c r="R37" s="496"/>
      <c r="S37" s="504" t="s">
        <v>357</v>
      </c>
      <c r="T37" s="520"/>
      <c r="U37" s="520"/>
      <c r="V37" s="520"/>
      <c r="W37" s="520"/>
      <c r="X37" s="520"/>
      <c r="Y37" s="520"/>
      <c r="Z37" s="520"/>
      <c r="AA37" s="520"/>
      <c r="AB37" s="520"/>
      <c r="AC37" s="520"/>
      <c r="AD37" s="520"/>
      <c r="AE37" s="496"/>
      <c r="AF37" s="496"/>
      <c r="AG37" s="496"/>
      <c r="AH37" s="496"/>
      <c r="AI37" s="496"/>
      <c r="AJ37" s="496"/>
      <c r="AK37" s="496"/>
      <c r="AL37" s="496"/>
      <c r="AM37" s="496"/>
      <c r="AN37" s="496"/>
      <c r="AO37" s="496"/>
      <c r="AP37" s="496"/>
      <c r="AQ37" s="496"/>
      <c r="AR37" s="496"/>
      <c r="AS37" s="496"/>
      <c r="AT37" s="496"/>
      <c r="AU37" s="496"/>
      <c r="AV37" s="496"/>
      <c r="AW37" s="496"/>
      <c r="AX37" s="496"/>
      <c r="AY37" s="496"/>
      <c r="AZ37" s="496"/>
    </row>
    <row r="38" spans="1:52" x14ac:dyDescent="0.2">
      <c r="A38" s="507"/>
      <c r="B38" s="507"/>
      <c r="C38" s="507"/>
      <c r="D38" s="507"/>
      <c r="E38" s="507"/>
      <c r="F38" s="526" t="s">
        <v>352</v>
      </c>
      <c r="G38" s="527">
        <f>G32/Analysis!G8</f>
        <v>21.738710969621533</v>
      </c>
      <c r="H38" s="527">
        <f>H32/Analysis!H8</f>
        <v>36.500298722884331</v>
      </c>
      <c r="I38" s="527">
        <f>I32/Analysis!I8</f>
        <v>64.210961000071961</v>
      </c>
      <c r="J38" s="527">
        <f>J32/Analysis!J8</f>
        <v>33.740185554932857</v>
      </c>
      <c r="K38" s="527">
        <f>K32/Analysis!K8</f>
        <v>28.1204608631325</v>
      </c>
      <c r="L38" s="527"/>
      <c r="M38" s="527"/>
      <c r="N38" s="527"/>
      <c r="O38" s="527"/>
      <c r="P38" s="527"/>
      <c r="Q38" s="527">
        <f>SUM(G38:P38)</f>
        <v>184.31061711064319</v>
      </c>
      <c r="R38" s="496"/>
      <c r="S38" s="506"/>
      <c r="T38" s="521"/>
      <c r="U38" s="521"/>
      <c r="V38" s="521"/>
      <c r="W38" s="521"/>
      <c r="X38" s="521"/>
      <c r="Y38" s="521"/>
      <c r="Z38" s="521"/>
      <c r="AA38" s="521"/>
      <c r="AB38" s="521"/>
      <c r="AC38" s="521"/>
      <c r="AD38" s="521"/>
      <c r="AE38" s="496"/>
      <c r="AF38" s="496"/>
      <c r="AG38" s="496"/>
      <c r="AH38" s="496"/>
      <c r="AI38" s="496"/>
      <c r="AJ38" s="496"/>
      <c r="AK38" s="496"/>
      <c r="AL38" s="496"/>
      <c r="AM38" s="496"/>
      <c r="AN38" s="496"/>
      <c r="AO38" s="496"/>
      <c r="AP38" s="496"/>
      <c r="AQ38" s="496"/>
      <c r="AR38" s="496"/>
      <c r="AS38" s="496"/>
      <c r="AT38" s="496"/>
      <c r="AU38" s="496"/>
      <c r="AV38" s="496"/>
      <c r="AW38" s="496"/>
      <c r="AX38" s="496"/>
      <c r="AY38" s="496"/>
      <c r="AZ38" s="496"/>
    </row>
    <row r="39" spans="1:52" x14ac:dyDescent="0.2">
      <c r="A39" s="507"/>
      <c r="B39" s="507"/>
      <c r="C39" s="507"/>
      <c r="D39" s="507"/>
      <c r="E39" s="507"/>
      <c r="F39" s="526" t="s">
        <v>347</v>
      </c>
      <c r="G39" s="527">
        <f>G33/Analysis!G8</f>
        <v>60.133247434251672</v>
      </c>
      <c r="H39" s="527">
        <f>H33/Analysis!H8</f>
        <v>61.923583371363591</v>
      </c>
      <c r="I39" s="527">
        <f>I33/Analysis!I8</f>
        <v>65.082910482701521</v>
      </c>
      <c r="J39" s="527">
        <f>J33/Analysis!J8</f>
        <v>63.381678580239658</v>
      </c>
      <c r="K39" s="527">
        <f>K33/Analysis!K8</f>
        <v>78.281543946204124</v>
      </c>
      <c r="L39" s="527"/>
      <c r="M39" s="527"/>
      <c r="N39" s="527"/>
      <c r="O39" s="527"/>
      <c r="P39" s="527"/>
      <c r="Q39" s="527">
        <f>SUM(G39:P39)</f>
        <v>328.80296381476057</v>
      </c>
      <c r="R39" s="496"/>
      <c r="S39" s="515" t="s">
        <v>358</v>
      </c>
      <c r="T39" s="516">
        <f>T35*$Q$51</f>
        <v>-1.4756708233472262</v>
      </c>
      <c r="U39" s="516">
        <f t="shared" ref="U39:AC39" si="23">U35*$Q$51</f>
        <v>-1.1120119749476531</v>
      </c>
      <c r="V39" s="516">
        <f t="shared" si="23"/>
        <v>-0.35513843692661923</v>
      </c>
      <c r="W39" s="516">
        <f t="shared" si="23"/>
        <v>-1.3381793309660768</v>
      </c>
      <c r="X39" s="516">
        <f t="shared" si="23"/>
        <v>-2.0027470631013897</v>
      </c>
      <c r="Y39" s="516">
        <f t="shared" si="23"/>
        <v>0</v>
      </c>
      <c r="Z39" s="516">
        <f t="shared" si="23"/>
        <v>0</v>
      </c>
      <c r="AA39" s="516">
        <f t="shared" si="23"/>
        <v>0</v>
      </c>
      <c r="AB39" s="516">
        <f t="shared" si="23"/>
        <v>0</v>
      </c>
      <c r="AC39" s="516">
        <f t="shared" si="23"/>
        <v>0</v>
      </c>
      <c r="AD39" s="516">
        <f>SUM(T39:AC39)</f>
        <v>-6.283747629288964</v>
      </c>
      <c r="AE39" s="496"/>
      <c r="AF39" s="496"/>
      <c r="AG39" s="496"/>
      <c r="AH39" s="496"/>
      <c r="AI39" s="496"/>
      <c r="AJ39" s="496"/>
      <c r="AK39" s="496"/>
      <c r="AL39" s="496"/>
      <c r="AM39" s="496"/>
      <c r="AN39" s="496"/>
      <c r="AO39" s="496"/>
      <c r="AP39" s="496"/>
      <c r="AQ39" s="496"/>
      <c r="AR39" s="496"/>
      <c r="AS39" s="496"/>
      <c r="AT39" s="496"/>
      <c r="AU39" s="496"/>
      <c r="AV39" s="496"/>
      <c r="AW39" s="496"/>
      <c r="AX39" s="496"/>
      <c r="AY39" s="496"/>
      <c r="AZ39" s="496"/>
    </row>
    <row r="40" spans="1:52" x14ac:dyDescent="0.2">
      <c r="A40" s="507"/>
      <c r="B40" s="507"/>
      <c r="C40" s="507"/>
      <c r="D40" s="507"/>
      <c r="E40" s="507"/>
      <c r="F40" s="523" t="s">
        <v>353</v>
      </c>
      <c r="G40" s="528">
        <f>G38-G39</f>
        <v>-38.394536464630136</v>
      </c>
      <c r="H40" s="524">
        <f t="shared" ref="H40:K40" si="24">H38-H39</f>
        <v>-25.42328464847926</v>
      </c>
      <c r="I40" s="524">
        <f t="shared" si="24"/>
        <v>-0.87194948262956018</v>
      </c>
      <c r="J40" s="524">
        <f t="shared" si="24"/>
        <v>-29.641493025306801</v>
      </c>
      <c r="K40" s="524">
        <f t="shared" si="24"/>
        <v>-50.161083083071624</v>
      </c>
      <c r="L40" s="524"/>
      <c r="M40" s="524"/>
      <c r="N40" s="524"/>
      <c r="O40" s="524"/>
      <c r="P40" s="524"/>
      <c r="Q40" s="524">
        <f>SUM(G40:P40)</f>
        <v>-144.49234670411738</v>
      </c>
      <c r="R40" s="496"/>
      <c r="S40" s="515" t="s">
        <v>359</v>
      </c>
      <c r="T40" s="516">
        <f>T26*$Q$50</f>
        <v>9.8346275686616511E-2</v>
      </c>
      <c r="U40" s="516">
        <f t="shared" ref="U40:AC40" si="25">U26*$Q$50</f>
        <v>0.10356727397779919</v>
      </c>
      <c r="V40" s="516">
        <f t="shared" si="25"/>
        <v>0.10898953674236614</v>
      </c>
      <c r="W40" s="516">
        <f t="shared" si="25"/>
        <v>0.1188731560016455</v>
      </c>
      <c r="X40" s="516">
        <f t="shared" si="25"/>
        <v>0.10005574069036773</v>
      </c>
      <c r="Y40" s="516">
        <f t="shared" si="25"/>
        <v>0</v>
      </c>
      <c r="Z40" s="516">
        <f t="shared" si="25"/>
        <v>0</v>
      </c>
      <c r="AA40" s="516">
        <f t="shared" si="25"/>
        <v>0</v>
      </c>
      <c r="AB40" s="516">
        <f t="shared" si="25"/>
        <v>0</v>
      </c>
      <c r="AC40" s="516">
        <f t="shared" si="25"/>
        <v>0</v>
      </c>
      <c r="AD40" s="516">
        <f>SUM(T40:AC40)</f>
        <v>0.52983198309879509</v>
      </c>
      <c r="AE40" s="496"/>
      <c r="AF40" s="496"/>
      <c r="AG40" s="496"/>
      <c r="AH40" s="496"/>
      <c r="AI40" s="496"/>
      <c r="AJ40" s="496"/>
      <c r="AK40" s="496"/>
      <c r="AL40" s="496"/>
      <c r="AM40" s="496"/>
      <c r="AN40" s="496"/>
      <c r="AO40" s="496"/>
      <c r="AP40" s="496"/>
      <c r="AQ40" s="496"/>
      <c r="AR40" s="496"/>
      <c r="AS40" s="496"/>
      <c r="AT40" s="496"/>
      <c r="AU40" s="496"/>
      <c r="AV40" s="496"/>
      <c r="AW40" s="496"/>
      <c r="AX40" s="496"/>
      <c r="AY40" s="496"/>
      <c r="AZ40" s="496"/>
    </row>
    <row r="41" spans="1:52" x14ac:dyDescent="0.2">
      <c r="A41" s="507"/>
      <c r="B41" s="507"/>
      <c r="C41" s="507"/>
      <c r="D41" s="507"/>
      <c r="E41" s="507"/>
      <c r="F41" s="507"/>
      <c r="G41" s="516"/>
      <c r="H41" s="516"/>
      <c r="I41" s="516"/>
      <c r="J41" s="516"/>
      <c r="K41" s="516"/>
      <c r="L41" s="516"/>
      <c r="M41" s="516"/>
      <c r="N41" s="516"/>
      <c r="O41" s="516"/>
      <c r="P41" s="516"/>
      <c r="Q41" s="516"/>
      <c r="R41" s="496"/>
      <c r="S41" s="509" t="s">
        <v>360</v>
      </c>
      <c r="T41" s="518">
        <f t="shared" ref="T41:AC41" si="26">+T39+T40</f>
        <v>-1.3773245476606097</v>
      </c>
      <c r="U41" s="518">
        <f t="shared" si="26"/>
        <v>-1.0084447009698541</v>
      </c>
      <c r="V41" s="518">
        <f t="shared" si="26"/>
        <v>-0.24614890018425309</v>
      </c>
      <c r="W41" s="518">
        <f t="shared" si="26"/>
        <v>-1.2193061749644314</v>
      </c>
      <c r="X41" s="518">
        <f t="shared" si="26"/>
        <v>-1.902691322411022</v>
      </c>
      <c r="Y41" s="518">
        <f t="shared" si="26"/>
        <v>0</v>
      </c>
      <c r="Z41" s="518">
        <f t="shared" si="26"/>
        <v>0</v>
      </c>
      <c r="AA41" s="518">
        <f t="shared" si="26"/>
        <v>0</v>
      </c>
      <c r="AB41" s="518">
        <f t="shared" si="26"/>
        <v>0</v>
      </c>
      <c r="AC41" s="518">
        <f t="shared" si="26"/>
        <v>0</v>
      </c>
      <c r="AD41" s="518">
        <f>SUM(T41:AC41)</f>
        <v>-5.7539156461901699</v>
      </c>
      <c r="AE41" s="496"/>
      <c r="AF41" s="496"/>
      <c r="AG41" s="496"/>
      <c r="AH41" s="496"/>
      <c r="AI41" s="496"/>
      <c r="AJ41" s="496"/>
      <c r="AK41" s="496"/>
      <c r="AL41" s="496"/>
      <c r="AM41" s="496"/>
      <c r="AN41" s="496"/>
      <c r="AO41" s="496"/>
      <c r="AP41" s="496"/>
      <c r="AQ41" s="496"/>
      <c r="AR41" s="496"/>
      <c r="AS41" s="496"/>
      <c r="AT41" s="496"/>
      <c r="AU41" s="496"/>
      <c r="AV41" s="496"/>
      <c r="AW41" s="496"/>
      <c r="AX41" s="496"/>
      <c r="AY41" s="496"/>
      <c r="AZ41" s="496"/>
    </row>
    <row r="42" spans="1:52" x14ac:dyDescent="0.2">
      <c r="A42" s="507"/>
      <c r="B42" s="507"/>
      <c r="C42" s="507"/>
      <c r="D42" s="507"/>
      <c r="E42" s="507"/>
      <c r="F42" s="523" t="s">
        <v>341</v>
      </c>
      <c r="G42" s="528">
        <f>G16/Analysis!G8</f>
        <v>9.5947586035723429</v>
      </c>
      <c r="H42" s="528">
        <f>H16/Analysis!H8</f>
        <v>9.857682234650726</v>
      </c>
      <c r="I42" s="528">
        <f>I16/Analysis!I8</f>
        <v>10.120761961537751</v>
      </c>
      <c r="J42" s="528">
        <f>J16/Analysis!J8</f>
        <v>10.769321232907261</v>
      </c>
      <c r="K42" s="528">
        <f>K16/Analysis!K8</f>
        <v>8.8434695409127535</v>
      </c>
      <c r="L42" s="524"/>
      <c r="M42" s="524"/>
      <c r="N42" s="524"/>
      <c r="O42" s="524"/>
      <c r="P42" s="524"/>
      <c r="Q42" s="524">
        <f>SUM(G42:P42)</f>
        <v>49.185993573580831</v>
      </c>
      <c r="R42" s="496"/>
      <c r="S42" s="529"/>
      <c r="T42" s="525"/>
      <c r="U42" s="525"/>
      <c r="V42" s="525"/>
      <c r="W42" s="525"/>
      <c r="X42" s="525"/>
      <c r="Y42" s="525"/>
      <c r="Z42" s="525"/>
      <c r="AA42" s="525"/>
      <c r="AB42" s="525"/>
      <c r="AC42" s="525"/>
      <c r="AD42" s="525"/>
      <c r="AE42" s="496"/>
      <c r="AF42" s="496"/>
      <c r="AG42" s="496"/>
      <c r="AH42" s="496"/>
      <c r="AI42" s="496"/>
      <c r="AJ42" s="496"/>
      <c r="AK42" s="496"/>
      <c r="AL42" s="496"/>
      <c r="AM42" s="496"/>
      <c r="AN42" s="496"/>
      <c r="AO42" s="496"/>
      <c r="AP42" s="496"/>
      <c r="AQ42" s="496"/>
      <c r="AR42" s="496"/>
      <c r="AS42" s="496"/>
      <c r="AT42" s="496"/>
      <c r="AU42" s="496"/>
      <c r="AV42" s="496"/>
      <c r="AW42" s="496"/>
      <c r="AX42" s="496"/>
      <c r="AY42" s="496"/>
      <c r="AZ42" s="496"/>
    </row>
    <row r="43" spans="1:52" x14ac:dyDescent="0.2">
      <c r="A43" s="507"/>
      <c r="B43" s="507"/>
      <c r="C43" s="507"/>
      <c r="D43" s="507"/>
      <c r="E43" s="507"/>
      <c r="F43" s="507"/>
      <c r="G43" s="516"/>
      <c r="H43" s="516"/>
      <c r="I43" s="516"/>
      <c r="J43" s="516"/>
      <c r="K43" s="516"/>
      <c r="L43" s="516"/>
      <c r="M43" s="516"/>
      <c r="N43" s="516"/>
      <c r="O43" s="516"/>
      <c r="P43" s="516"/>
      <c r="Q43" s="525"/>
      <c r="R43" s="496"/>
      <c r="S43" s="504" t="s">
        <v>361</v>
      </c>
      <c r="T43" s="520"/>
      <c r="U43" s="520"/>
      <c r="V43" s="520"/>
      <c r="W43" s="520"/>
      <c r="X43" s="520"/>
      <c r="Y43" s="520"/>
      <c r="Z43" s="520"/>
      <c r="AA43" s="520"/>
      <c r="AB43" s="520"/>
      <c r="AC43" s="520"/>
      <c r="AD43" s="520"/>
      <c r="AE43" s="496"/>
      <c r="AF43" s="496"/>
      <c r="AG43" s="496"/>
      <c r="AH43" s="496"/>
      <c r="AI43" s="496"/>
      <c r="AJ43" s="496"/>
      <c r="AK43" s="496"/>
      <c r="AL43" s="496"/>
      <c r="AM43" s="496"/>
      <c r="AN43" s="496"/>
      <c r="AO43" s="496"/>
      <c r="AP43" s="496"/>
      <c r="AQ43" s="496"/>
      <c r="AR43" s="496"/>
      <c r="AS43" s="496"/>
      <c r="AT43" s="496"/>
      <c r="AU43" s="496"/>
      <c r="AV43" s="496"/>
      <c r="AW43" s="496"/>
      <c r="AX43" s="496"/>
      <c r="AY43" s="496"/>
      <c r="AZ43" s="496"/>
    </row>
    <row r="44" spans="1:52" x14ac:dyDescent="0.2">
      <c r="A44" s="530"/>
      <c r="B44" s="530"/>
      <c r="C44" s="530"/>
      <c r="D44" s="530"/>
      <c r="E44" s="530"/>
      <c r="F44" s="504" t="s">
        <v>361</v>
      </c>
      <c r="G44" s="520"/>
      <c r="H44" s="520"/>
      <c r="I44" s="520"/>
      <c r="J44" s="520"/>
      <c r="K44" s="520"/>
      <c r="L44" s="520"/>
      <c r="M44" s="520"/>
      <c r="N44" s="520"/>
      <c r="O44" s="520"/>
      <c r="P44" s="520"/>
      <c r="Q44" s="520"/>
      <c r="R44" s="496"/>
      <c r="S44" s="513"/>
      <c r="T44" s="531"/>
      <c r="U44" s="531"/>
      <c r="V44" s="531"/>
      <c r="W44" s="531"/>
      <c r="X44" s="531"/>
      <c r="Y44" s="531"/>
      <c r="Z44" s="531"/>
      <c r="AA44" s="531"/>
      <c r="AB44" s="531"/>
      <c r="AC44" s="531"/>
      <c r="AD44" s="531"/>
      <c r="AE44" s="496"/>
      <c r="AF44" s="496"/>
      <c r="AG44" s="496"/>
      <c r="AH44" s="496"/>
      <c r="AI44" s="496"/>
      <c r="AJ44" s="496"/>
      <c r="AK44" s="496"/>
      <c r="AL44" s="496"/>
      <c r="AM44" s="496"/>
      <c r="AN44" s="496"/>
      <c r="AO44" s="496"/>
      <c r="AP44" s="496"/>
      <c r="AQ44" s="496"/>
      <c r="AR44" s="496"/>
      <c r="AS44" s="496"/>
      <c r="AT44" s="496"/>
      <c r="AU44" s="496"/>
      <c r="AV44" s="496"/>
      <c r="AW44" s="496"/>
      <c r="AX44" s="496"/>
      <c r="AY44" s="496"/>
      <c r="AZ44" s="496"/>
    </row>
    <row r="45" spans="1:52" s="494" customFormat="1" x14ac:dyDescent="0.2">
      <c r="A45" s="507"/>
      <c r="B45" s="507"/>
      <c r="C45" s="507"/>
      <c r="D45" s="507"/>
      <c r="E45" s="507"/>
      <c r="F45" s="506"/>
      <c r="G45" s="521"/>
      <c r="H45" s="521"/>
      <c r="I45" s="521"/>
      <c r="J45" s="521"/>
      <c r="K45" s="521"/>
      <c r="L45" s="521"/>
      <c r="M45" s="521"/>
      <c r="N45" s="521"/>
      <c r="O45" s="521"/>
      <c r="P45" s="521"/>
      <c r="Q45" s="521"/>
      <c r="R45" s="496"/>
      <c r="S45" s="509" t="s">
        <v>362</v>
      </c>
      <c r="T45" s="518">
        <f>T41/(1+WACC!$F$9)^1</f>
        <v>-1.3437312660103511</v>
      </c>
      <c r="U45" s="518">
        <f>U41/(1+WACC!$F$9)^2</f>
        <v>-0.95985218414739237</v>
      </c>
      <c r="V45" s="518">
        <f>V41/(1+WACC!$F$9)^3</f>
        <v>-0.22857372370964146</v>
      </c>
      <c r="W45" s="518">
        <f>W41/(1+WACC!$F$9)^4</f>
        <v>-1.1046312154173494</v>
      </c>
      <c r="X45" s="518">
        <f>X41/(1+WACC!$F$9)^5</f>
        <v>-1.681701883310404</v>
      </c>
      <c r="Y45" s="518">
        <f>Y41/(1+WACC!$F$9)^6</f>
        <v>0</v>
      </c>
      <c r="Z45" s="518">
        <f>Z41/(1+WACC!$F$9)^7</f>
        <v>0</v>
      </c>
      <c r="AA45" s="518">
        <f>AA41/(1+WACC!$F$9)^8</f>
        <v>0</v>
      </c>
      <c r="AB45" s="518">
        <f>AB41/(1+WACC!$F$9)^9</f>
        <v>0</v>
      </c>
      <c r="AC45" s="518">
        <f>AC41/(1+WACC!$F$9)^10</f>
        <v>0</v>
      </c>
      <c r="AD45" s="518">
        <f>SUM(T45:AC45)</f>
        <v>-5.3184902725951382</v>
      </c>
      <c r="AE45" s="496"/>
      <c r="AF45" s="496"/>
      <c r="AG45" s="496"/>
      <c r="AH45" s="496"/>
      <c r="AI45" s="496"/>
      <c r="AJ45" s="496"/>
      <c r="AK45" s="496"/>
      <c r="AL45" s="496"/>
      <c r="AM45" s="496"/>
      <c r="AN45" s="496"/>
      <c r="AO45" s="496"/>
      <c r="AP45" s="496"/>
      <c r="AQ45" s="496"/>
      <c r="AR45" s="496"/>
      <c r="AS45" s="496"/>
      <c r="AT45" s="496"/>
      <c r="AU45" s="496"/>
      <c r="AV45" s="496"/>
      <c r="AW45" s="496"/>
      <c r="AX45" s="496"/>
      <c r="AY45" s="496"/>
      <c r="AZ45" s="496"/>
    </row>
    <row r="46" spans="1:52" s="494" customFormat="1" x14ac:dyDescent="0.2">
      <c r="A46" s="507"/>
      <c r="B46" s="507"/>
      <c r="C46" s="507"/>
      <c r="D46" s="507"/>
      <c r="E46" s="507"/>
      <c r="F46" s="526" t="s">
        <v>363</v>
      </c>
      <c r="G46" s="521"/>
      <c r="H46" s="521"/>
      <c r="I46" s="521"/>
      <c r="J46" s="521"/>
      <c r="K46" s="521"/>
      <c r="L46" s="521"/>
      <c r="M46" s="521"/>
      <c r="N46" s="521"/>
      <c r="O46" s="521"/>
      <c r="P46" s="521"/>
      <c r="Q46" s="532">
        <f>IF(Q40&gt;0,MIN(Q40,Q42),0)</f>
        <v>0</v>
      </c>
      <c r="R46" s="496"/>
      <c r="T46" s="533"/>
      <c r="AE46" s="496"/>
      <c r="AF46" s="496"/>
      <c r="AG46" s="496"/>
      <c r="AH46" s="496"/>
      <c r="AI46" s="496"/>
      <c r="AJ46" s="496"/>
      <c r="AK46" s="496"/>
      <c r="AL46" s="496"/>
      <c r="AM46" s="496"/>
      <c r="AN46" s="496"/>
      <c r="AO46" s="496"/>
      <c r="AP46" s="496"/>
      <c r="AQ46" s="496"/>
      <c r="AR46" s="496"/>
      <c r="AS46" s="496"/>
      <c r="AT46" s="496"/>
      <c r="AU46" s="496"/>
      <c r="AV46" s="496"/>
      <c r="AW46" s="496"/>
      <c r="AX46" s="496"/>
      <c r="AY46" s="496"/>
      <c r="AZ46" s="496"/>
    </row>
    <row r="47" spans="1:52" s="494" customFormat="1" x14ac:dyDescent="0.2">
      <c r="A47" s="507"/>
      <c r="B47" s="507"/>
      <c r="C47" s="507"/>
      <c r="D47" s="507"/>
      <c r="E47" s="507"/>
      <c r="F47" s="526" t="s">
        <v>364</v>
      </c>
      <c r="G47" s="521"/>
      <c r="H47" s="521"/>
      <c r="I47" s="521"/>
      <c r="J47" s="521"/>
      <c r="K47" s="521"/>
      <c r="L47" s="521"/>
      <c r="M47" s="521"/>
      <c r="N47" s="521"/>
      <c r="O47" s="521"/>
      <c r="P47" s="521"/>
      <c r="Q47" s="532">
        <f>IF((Q40-Q42)&gt;0,(Q40-Q42),0)</f>
        <v>0</v>
      </c>
      <c r="R47" s="496"/>
      <c r="S47" s="496"/>
      <c r="T47" s="496"/>
      <c r="U47" s="496"/>
      <c r="V47" s="496"/>
      <c r="W47" s="496"/>
      <c r="X47" s="496"/>
      <c r="Y47" s="496"/>
      <c r="Z47" s="496"/>
      <c r="AA47" s="496"/>
      <c r="AB47" s="496"/>
      <c r="AC47" s="496"/>
      <c r="AD47" s="496"/>
      <c r="AE47" s="496"/>
      <c r="AF47" s="496"/>
      <c r="AG47" s="496"/>
      <c r="AH47" s="496"/>
      <c r="AI47" s="496"/>
      <c r="AJ47" s="496"/>
      <c r="AK47" s="496"/>
      <c r="AL47" s="496"/>
      <c r="AM47" s="496"/>
      <c r="AN47" s="496"/>
      <c r="AO47" s="496"/>
      <c r="AP47" s="496"/>
      <c r="AQ47" s="496"/>
      <c r="AR47" s="496"/>
      <c r="AS47" s="496"/>
      <c r="AT47" s="496"/>
      <c r="AU47" s="496"/>
      <c r="AV47" s="496"/>
      <c r="AW47" s="496"/>
      <c r="AX47" s="496"/>
      <c r="AY47" s="496"/>
      <c r="AZ47" s="496"/>
    </row>
    <row r="48" spans="1:52" s="494" customFormat="1" x14ac:dyDescent="0.2">
      <c r="A48" s="507"/>
      <c r="B48" s="507"/>
      <c r="C48" s="507"/>
      <c r="D48" s="507"/>
      <c r="E48" s="507"/>
      <c r="F48" s="526" t="s">
        <v>365</v>
      </c>
      <c r="G48" s="521"/>
      <c r="H48" s="521"/>
      <c r="I48" s="521"/>
      <c r="J48" s="521"/>
      <c r="K48" s="521"/>
      <c r="L48" s="521"/>
      <c r="M48" s="521"/>
      <c r="N48" s="521"/>
      <c r="O48" s="521"/>
      <c r="P48" s="521"/>
      <c r="Q48" s="528">
        <f>SUM(Q46:Q47)</f>
        <v>0</v>
      </c>
      <c r="R48" s="496"/>
      <c r="S48" s="496"/>
      <c r="T48" s="496"/>
      <c r="U48" s="496"/>
      <c r="V48" s="496"/>
      <c r="W48" s="496"/>
      <c r="X48" s="496"/>
      <c r="Y48" s="496"/>
      <c r="Z48" s="496"/>
      <c r="AA48" s="496"/>
      <c r="AB48" s="496"/>
      <c r="AC48" s="496"/>
      <c r="AD48" s="496"/>
      <c r="AE48" s="496"/>
      <c r="AF48" s="496"/>
      <c r="AG48" s="496"/>
      <c r="AH48" s="496"/>
      <c r="AI48" s="496"/>
      <c r="AJ48" s="496"/>
      <c r="AK48" s="496"/>
      <c r="AL48" s="496"/>
      <c r="AM48" s="496"/>
      <c r="AN48" s="496"/>
      <c r="AO48" s="496"/>
      <c r="AP48" s="496"/>
      <c r="AQ48" s="496"/>
      <c r="AR48" s="496"/>
      <c r="AS48" s="496"/>
      <c r="AT48" s="496"/>
      <c r="AU48" s="496"/>
      <c r="AV48" s="496"/>
      <c r="AW48" s="496"/>
      <c r="AX48" s="496"/>
      <c r="AY48" s="496"/>
      <c r="AZ48" s="496"/>
    </row>
    <row r="49" spans="1:52" s="494" customFormat="1" x14ac:dyDescent="0.2">
      <c r="A49" s="507"/>
      <c r="B49" s="507"/>
      <c r="C49" s="507"/>
      <c r="D49" s="507"/>
      <c r="E49" s="507"/>
      <c r="G49" s="521"/>
      <c r="H49" s="521"/>
      <c r="I49" s="521"/>
      <c r="J49" s="521"/>
      <c r="K49" s="521"/>
      <c r="L49" s="521"/>
      <c r="M49" s="521"/>
      <c r="N49" s="521"/>
      <c r="O49" s="521"/>
      <c r="P49" s="521"/>
      <c r="Q49" s="521"/>
      <c r="R49" s="496"/>
      <c r="S49" s="496"/>
      <c r="T49" s="496"/>
      <c r="U49" s="496"/>
      <c r="V49" s="496"/>
      <c r="W49" s="496"/>
      <c r="X49" s="496"/>
      <c r="Y49" s="496"/>
      <c r="Z49" s="496"/>
      <c r="AA49" s="496"/>
      <c r="AB49" s="496"/>
      <c r="AC49" s="496"/>
      <c r="AD49" s="496"/>
      <c r="AE49" s="496"/>
      <c r="AF49" s="496"/>
      <c r="AG49" s="496"/>
      <c r="AH49" s="496"/>
      <c r="AI49" s="496"/>
      <c r="AJ49" s="496"/>
      <c r="AK49" s="496"/>
      <c r="AL49" s="496"/>
      <c r="AM49" s="496"/>
      <c r="AN49" s="496"/>
      <c r="AO49" s="496"/>
      <c r="AP49" s="496"/>
      <c r="AQ49" s="496"/>
      <c r="AR49" s="496"/>
      <c r="AS49" s="496"/>
      <c r="AT49" s="496"/>
      <c r="AU49" s="496"/>
      <c r="AV49" s="496"/>
      <c r="AW49" s="496"/>
      <c r="AX49" s="496"/>
      <c r="AY49" s="496"/>
      <c r="AZ49" s="496"/>
    </row>
    <row r="50" spans="1:52" x14ac:dyDescent="0.2">
      <c r="A50" s="507"/>
      <c r="B50" s="507"/>
      <c r="C50" s="507"/>
      <c r="D50" s="507"/>
      <c r="E50" s="507"/>
      <c r="F50" s="515" t="s">
        <v>359</v>
      </c>
      <c r="G50" s="516"/>
      <c r="H50" s="516"/>
      <c r="I50" s="516"/>
      <c r="J50" s="516"/>
      <c r="K50" s="516"/>
      <c r="L50" s="516"/>
      <c r="M50" s="516"/>
      <c r="N50" s="516"/>
      <c r="O50" s="516"/>
      <c r="P50" s="516"/>
      <c r="Q50" s="534">
        <v>0.01</v>
      </c>
      <c r="R50" s="496"/>
      <c r="S50" s="496"/>
      <c r="T50" s="496"/>
      <c r="U50" s="496"/>
      <c r="V50" s="496"/>
      <c r="W50" s="496"/>
      <c r="X50" s="496"/>
      <c r="Y50" s="496"/>
      <c r="Z50" s="496"/>
      <c r="AA50" s="496"/>
      <c r="AB50" s="496"/>
      <c r="AC50" s="496"/>
      <c r="AD50" s="496"/>
      <c r="AE50" s="496"/>
      <c r="AF50" s="496"/>
      <c r="AG50" s="496"/>
      <c r="AH50" s="496"/>
      <c r="AI50" s="496"/>
      <c r="AJ50" s="496"/>
      <c r="AK50" s="496"/>
      <c r="AL50" s="496"/>
      <c r="AM50" s="496"/>
      <c r="AN50" s="496"/>
      <c r="AO50" s="496"/>
      <c r="AP50" s="496"/>
      <c r="AQ50" s="496"/>
      <c r="AR50" s="496"/>
      <c r="AS50" s="496"/>
      <c r="AT50" s="496"/>
      <c r="AU50" s="496"/>
      <c r="AV50" s="496"/>
      <c r="AW50" s="496"/>
      <c r="AX50" s="496"/>
      <c r="AY50" s="496"/>
      <c r="AZ50" s="496"/>
    </row>
    <row r="51" spans="1:52" x14ac:dyDescent="0.2">
      <c r="A51" s="507"/>
      <c r="B51" s="507"/>
      <c r="C51" s="507"/>
      <c r="D51" s="507"/>
      <c r="E51" s="507"/>
      <c r="F51" s="515" t="s">
        <v>366</v>
      </c>
      <c r="G51" s="516"/>
      <c r="H51" s="516"/>
      <c r="I51" s="516"/>
      <c r="J51" s="516"/>
      <c r="K51" s="516"/>
      <c r="L51" s="516"/>
      <c r="M51" s="516"/>
      <c r="N51" s="516"/>
      <c r="O51" s="516"/>
      <c r="P51" s="516"/>
      <c r="Q51" s="534">
        <v>0.03</v>
      </c>
      <c r="R51" s="496"/>
      <c r="S51" s="496"/>
      <c r="T51" s="496"/>
      <c r="U51" s="496"/>
      <c r="V51" s="496"/>
      <c r="W51" s="496"/>
      <c r="X51" s="496"/>
      <c r="Y51" s="496"/>
      <c r="Z51" s="496"/>
      <c r="AA51" s="496"/>
      <c r="AB51" s="496"/>
      <c r="AC51" s="496"/>
      <c r="AD51" s="496"/>
      <c r="AE51" s="496"/>
      <c r="AF51" s="496"/>
      <c r="AG51" s="496"/>
      <c r="AH51" s="496"/>
      <c r="AI51" s="496"/>
      <c r="AJ51" s="496"/>
      <c r="AK51" s="496"/>
      <c r="AL51" s="496"/>
      <c r="AM51" s="496"/>
      <c r="AN51" s="496"/>
      <c r="AO51" s="496"/>
      <c r="AP51" s="496"/>
      <c r="AQ51" s="496"/>
      <c r="AR51" s="496"/>
      <c r="AS51" s="496"/>
      <c r="AT51" s="496"/>
      <c r="AU51" s="496"/>
      <c r="AV51" s="496"/>
      <c r="AW51" s="496"/>
      <c r="AX51" s="496"/>
      <c r="AY51" s="496"/>
      <c r="AZ51" s="496"/>
    </row>
    <row r="52" spans="1:52" x14ac:dyDescent="0.2">
      <c r="A52" s="507"/>
      <c r="B52" s="507"/>
      <c r="C52" s="507"/>
      <c r="D52" s="507"/>
      <c r="E52" s="507"/>
      <c r="F52" s="515" t="s">
        <v>367</v>
      </c>
      <c r="G52" s="516"/>
      <c r="H52" s="516"/>
      <c r="I52" s="516"/>
      <c r="J52" s="516"/>
      <c r="K52" s="516"/>
      <c r="L52" s="516"/>
      <c r="M52" s="516"/>
      <c r="N52" s="516"/>
      <c r="O52" s="516"/>
      <c r="P52" s="535"/>
      <c r="Q52" s="536">
        <f>SUM(Q50:Q51)</f>
        <v>0.04</v>
      </c>
      <c r="R52" s="496"/>
      <c r="S52" s="496"/>
      <c r="T52" s="496"/>
      <c r="U52" s="496"/>
      <c r="V52" s="496"/>
      <c r="W52" s="496"/>
      <c r="X52" s="496"/>
      <c r="Y52" s="496"/>
      <c r="Z52" s="496"/>
      <c r="AA52" s="496"/>
      <c r="AB52" s="496"/>
      <c r="AC52" s="496"/>
      <c r="AD52" s="496"/>
      <c r="AE52" s="496"/>
      <c r="AF52" s="496"/>
      <c r="AG52" s="496"/>
      <c r="AH52" s="496"/>
      <c r="AI52" s="496"/>
      <c r="AJ52" s="496"/>
      <c r="AK52" s="496"/>
      <c r="AL52" s="496"/>
      <c r="AM52" s="496"/>
      <c r="AN52" s="496"/>
      <c r="AO52" s="496"/>
      <c r="AP52" s="496"/>
      <c r="AQ52" s="496"/>
      <c r="AR52" s="496"/>
      <c r="AS52" s="496"/>
      <c r="AT52" s="496"/>
      <c r="AU52" s="496"/>
      <c r="AV52" s="496"/>
      <c r="AW52" s="496"/>
      <c r="AX52" s="496"/>
      <c r="AY52" s="496"/>
      <c r="AZ52" s="496"/>
    </row>
    <row r="53" spans="1:52" x14ac:dyDescent="0.2">
      <c r="A53" s="507"/>
      <c r="B53" s="507"/>
      <c r="C53" s="507"/>
      <c r="D53" s="507"/>
      <c r="E53" s="507"/>
      <c r="F53" s="507"/>
      <c r="G53" s="516"/>
      <c r="H53" s="516"/>
      <c r="I53" s="516"/>
      <c r="J53" s="516"/>
      <c r="K53" s="516"/>
      <c r="L53" s="516"/>
      <c r="M53" s="516"/>
      <c r="N53" s="516"/>
      <c r="O53" s="516"/>
      <c r="P53" s="516"/>
      <c r="Q53" s="516"/>
      <c r="R53" s="496"/>
      <c r="S53" s="496"/>
      <c r="T53" s="496"/>
      <c r="U53" s="496"/>
      <c r="V53" s="496"/>
      <c r="W53" s="496"/>
      <c r="X53" s="496"/>
      <c r="Y53" s="496"/>
      <c r="Z53" s="496"/>
      <c r="AA53" s="496"/>
      <c r="AB53" s="496"/>
      <c r="AC53" s="496"/>
      <c r="AD53" s="496"/>
      <c r="AE53" s="496"/>
      <c r="AF53" s="496"/>
      <c r="AG53" s="496"/>
      <c r="AH53" s="496"/>
      <c r="AI53" s="496"/>
      <c r="AJ53" s="496"/>
      <c r="AK53" s="496"/>
      <c r="AL53" s="496"/>
      <c r="AM53" s="496"/>
      <c r="AN53" s="496"/>
      <c r="AO53" s="496"/>
      <c r="AP53" s="496"/>
      <c r="AQ53" s="496"/>
      <c r="AR53" s="496"/>
      <c r="AS53" s="496"/>
      <c r="AT53" s="496"/>
      <c r="AU53" s="496"/>
      <c r="AV53" s="496"/>
      <c r="AW53" s="496"/>
      <c r="AX53" s="496"/>
      <c r="AY53" s="496"/>
      <c r="AZ53" s="496"/>
    </row>
    <row r="54" spans="1:52" x14ac:dyDescent="0.2">
      <c r="A54" s="537"/>
      <c r="B54" s="537"/>
      <c r="C54" s="537"/>
      <c r="D54" s="537"/>
      <c r="E54" s="537"/>
      <c r="F54" s="538" t="s">
        <v>368</v>
      </c>
      <c r="G54" s="539">
        <v>0.7</v>
      </c>
      <c r="H54" s="539"/>
      <c r="I54" s="539"/>
      <c r="J54" s="539"/>
      <c r="K54" s="539"/>
      <c r="L54" s="539"/>
      <c r="M54" s="539"/>
      <c r="N54" s="539"/>
      <c r="O54" s="539"/>
      <c r="P54" s="539"/>
      <c r="Q54" s="539"/>
      <c r="R54" s="496"/>
      <c r="S54" s="496"/>
      <c r="T54" s="496"/>
      <c r="U54" s="496"/>
      <c r="V54" s="496"/>
      <c r="W54" s="496"/>
      <c r="X54" s="496"/>
      <c r="Y54" s="496"/>
      <c r="Z54" s="496"/>
      <c r="AA54" s="496"/>
      <c r="AB54" s="496"/>
      <c r="AC54" s="496"/>
      <c r="AD54" s="496"/>
      <c r="AE54" s="496"/>
      <c r="AF54" s="496"/>
      <c r="AG54" s="496"/>
      <c r="AH54" s="496"/>
      <c r="AI54" s="496"/>
      <c r="AJ54" s="496"/>
      <c r="AK54" s="496"/>
      <c r="AL54" s="496"/>
      <c r="AM54" s="496"/>
      <c r="AN54" s="496"/>
      <c r="AO54" s="496"/>
      <c r="AP54" s="496"/>
      <c r="AQ54" s="496"/>
      <c r="AR54" s="496"/>
      <c r="AS54" s="496"/>
      <c r="AT54" s="496"/>
      <c r="AU54" s="496"/>
      <c r="AV54" s="496"/>
      <c r="AW54" s="496"/>
      <c r="AX54" s="496"/>
      <c r="AY54" s="496"/>
      <c r="AZ54" s="496"/>
    </row>
    <row r="55" spans="1:52" s="494" customFormat="1" x14ac:dyDescent="0.2">
      <c r="A55" s="507"/>
      <c r="B55" s="507"/>
      <c r="C55" s="507"/>
      <c r="D55" s="507"/>
      <c r="E55" s="507"/>
      <c r="F55" s="506" t="s">
        <v>369</v>
      </c>
      <c r="G55" s="540">
        <v>0.3</v>
      </c>
      <c r="H55" s="521"/>
      <c r="I55" s="521"/>
      <c r="J55" s="521"/>
      <c r="K55" s="521"/>
      <c r="L55" s="521"/>
      <c r="M55" s="521"/>
      <c r="N55" s="521"/>
      <c r="O55" s="521"/>
      <c r="P55" s="521"/>
      <c r="Q55" s="521"/>
      <c r="R55" s="496"/>
      <c r="S55" s="496"/>
      <c r="T55" s="496"/>
      <c r="U55" s="496"/>
      <c r="V55" s="496"/>
      <c r="W55" s="496"/>
      <c r="X55" s="496"/>
      <c r="Y55" s="496"/>
      <c r="Z55" s="496"/>
      <c r="AA55" s="496"/>
      <c r="AB55" s="496"/>
      <c r="AC55" s="496"/>
      <c r="AD55" s="496"/>
      <c r="AE55" s="496"/>
      <c r="AF55" s="496"/>
      <c r="AG55" s="496"/>
      <c r="AH55" s="496"/>
      <c r="AI55" s="496"/>
      <c r="AJ55" s="496"/>
      <c r="AK55" s="496"/>
      <c r="AL55" s="496"/>
      <c r="AM55" s="496"/>
      <c r="AN55" s="496"/>
      <c r="AO55" s="496"/>
      <c r="AP55" s="496"/>
      <c r="AQ55" s="496"/>
      <c r="AR55" s="496"/>
      <c r="AS55" s="496"/>
      <c r="AT55" s="496"/>
      <c r="AU55" s="496"/>
      <c r="AV55" s="496"/>
      <c r="AW55" s="496"/>
      <c r="AX55" s="496"/>
      <c r="AY55" s="496"/>
      <c r="AZ55" s="496"/>
    </row>
    <row r="56" spans="1:52" x14ac:dyDescent="0.2">
      <c r="A56" s="507"/>
      <c r="B56" s="507"/>
      <c r="C56" s="507"/>
      <c r="D56" s="507"/>
      <c r="E56" s="507"/>
      <c r="F56" s="506" t="s">
        <v>370</v>
      </c>
      <c r="G56" s="541">
        <v>5</v>
      </c>
      <c r="H56" s="516"/>
      <c r="I56" s="516"/>
      <c r="J56" s="516"/>
      <c r="K56" s="516"/>
      <c r="L56" s="516"/>
      <c r="M56" s="516"/>
      <c r="N56" s="516"/>
      <c r="O56" s="516"/>
      <c r="P56" s="516"/>
      <c r="Q56" s="516"/>
      <c r="R56" s="496"/>
      <c r="S56" s="496"/>
      <c r="T56" s="496"/>
      <c r="U56" s="496"/>
      <c r="V56" s="496"/>
      <c r="W56" s="496"/>
      <c r="X56" s="496"/>
      <c r="Y56" s="496"/>
      <c r="Z56" s="496"/>
      <c r="AA56" s="496"/>
      <c r="AB56" s="496"/>
      <c r="AC56" s="496"/>
      <c r="AD56" s="496"/>
      <c r="AE56" s="496"/>
      <c r="AF56" s="496"/>
      <c r="AG56" s="496"/>
      <c r="AH56" s="496"/>
      <c r="AI56" s="496"/>
      <c r="AJ56" s="496"/>
      <c r="AK56" s="496"/>
      <c r="AL56" s="496"/>
      <c r="AM56" s="496"/>
      <c r="AN56" s="496"/>
      <c r="AO56" s="496"/>
      <c r="AP56" s="496"/>
      <c r="AQ56" s="496"/>
      <c r="AR56" s="496"/>
      <c r="AS56" s="496"/>
      <c r="AT56" s="496"/>
      <c r="AU56" s="496"/>
      <c r="AV56" s="496"/>
      <c r="AW56" s="496"/>
      <c r="AX56" s="496"/>
      <c r="AY56" s="496"/>
      <c r="AZ56" s="496"/>
    </row>
    <row r="57" spans="1:52" x14ac:dyDescent="0.2">
      <c r="A57" s="507"/>
      <c r="B57" s="507"/>
      <c r="C57" s="507"/>
      <c r="D57" s="507"/>
      <c r="E57" s="507"/>
      <c r="F57" s="542"/>
      <c r="G57" s="543"/>
      <c r="H57" s="494"/>
      <c r="I57" s="494"/>
      <c r="J57" s="494"/>
      <c r="K57" s="494"/>
      <c r="L57" s="494"/>
      <c r="M57" s="494"/>
      <c r="N57" s="494"/>
      <c r="O57" s="494"/>
      <c r="P57" s="494"/>
      <c r="Q57" s="494"/>
      <c r="R57" s="496"/>
      <c r="S57" s="496"/>
      <c r="T57" s="496"/>
      <c r="U57" s="496"/>
      <c r="V57" s="496"/>
      <c r="W57" s="496"/>
      <c r="X57" s="496"/>
      <c r="Y57" s="496"/>
      <c r="Z57" s="496"/>
      <c r="AA57" s="496"/>
      <c r="AB57" s="496"/>
      <c r="AC57" s="496"/>
      <c r="AD57" s="496"/>
      <c r="AE57" s="496"/>
      <c r="AF57" s="496"/>
      <c r="AG57" s="496"/>
      <c r="AH57" s="496"/>
      <c r="AI57" s="496"/>
      <c r="AJ57" s="496"/>
      <c r="AK57" s="496"/>
      <c r="AL57" s="496"/>
      <c r="AM57" s="496"/>
      <c r="AN57" s="496"/>
      <c r="AO57" s="496"/>
      <c r="AP57" s="496"/>
      <c r="AQ57" s="496"/>
      <c r="AR57" s="496"/>
      <c r="AS57" s="496"/>
      <c r="AT57" s="496"/>
      <c r="AU57" s="496"/>
      <c r="AV57" s="496"/>
      <c r="AW57" s="496"/>
      <c r="AX57" s="496"/>
      <c r="AY57" s="496"/>
      <c r="AZ57" s="496"/>
    </row>
    <row r="58" spans="1:52" x14ac:dyDescent="0.2">
      <c r="A58" s="496"/>
      <c r="B58" s="496"/>
      <c r="C58" s="496"/>
      <c r="D58" s="496"/>
      <c r="E58" s="496"/>
      <c r="F58" s="496"/>
      <c r="G58" s="496"/>
      <c r="H58" s="496"/>
      <c r="I58" s="496"/>
      <c r="J58" s="496"/>
      <c r="K58" s="496"/>
      <c r="L58" s="496"/>
      <c r="M58" s="496"/>
      <c r="N58" s="496"/>
      <c r="O58" s="496"/>
      <c r="P58" s="496"/>
      <c r="Q58" s="496"/>
      <c r="R58" s="496"/>
      <c r="S58" s="496"/>
      <c r="T58" s="496"/>
      <c r="U58" s="496"/>
      <c r="V58" s="496"/>
      <c r="W58" s="496"/>
      <c r="X58" s="496"/>
      <c r="Y58" s="496"/>
      <c r="Z58" s="496"/>
      <c r="AA58" s="496"/>
      <c r="AB58" s="496"/>
      <c r="AC58" s="496"/>
      <c r="AD58" s="496"/>
      <c r="AE58" s="496"/>
      <c r="AF58" s="496"/>
      <c r="AG58" s="496"/>
      <c r="AH58" s="496"/>
      <c r="AI58" s="496"/>
      <c r="AJ58" s="496"/>
      <c r="AK58" s="496"/>
      <c r="AL58" s="496"/>
      <c r="AM58" s="496"/>
      <c r="AN58" s="496"/>
      <c r="AO58" s="496"/>
      <c r="AP58" s="496"/>
      <c r="AQ58" s="496"/>
      <c r="AR58" s="496"/>
      <c r="AS58" s="496"/>
      <c r="AT58" s="496"/>
      <c r="AU58" s="496"/>
      <c r="AV58" s="496"/>
      <c r="AW58" s="496"/>
      <c r="AX58" s="496"/>
      <c r="AY58" s="496"/>
      <c r="AZ58" s="496"/>
    </row>
    <row r="59" spans="1:52" x14ac:dyDescent="0.2">
      <c r="A59" s="496"/>
      <c r="B59" s="496"/>
      <c r="C59" s="496"/>
      <c r="D59" s="496"/>
      <c r="E59" s="496"/>
      <c r="F59" s="496"/>
      <c r="G59" s="496"/>
      <c r="H59" s="496"/>
      <c r="I59" s="496"/>
      <c r="J59" s="496"/>
      <c r="K59" s="496"/>
      <c r="L59" s="496"/>
      <c r="M59" s="496"/>
      <c r="N59" s="496"/>
      <c r="O59" s="496"/>
      <c r="P59" s="496"/>
      <c r="Q59" s="496"/>
      <c r="R59" s="496"/>
      <c r="S59" s="496"/>
      <c r="T59" s="496"/>
      <c r="U59" s="496"/>
      <c r="V59" s="496"/>
      <c r="W59" s="496"/>
      <c r="X59" s="496"/>
      <c r="Y59" s="496"/>
      <c r="Z59" s="496"/>
      <c r="AA59" s="496"/>
      <c r="AB59" s="496"/>
      <c r="AC59" s="496"/>
      <c r="AD59" s="496"/>
      <c r="AE59" s="496"/>
      <c r="AF59" s="496"/>
      <c r="AG59" s="496"/>
      <c r="AH59" s="496"/>
      <c r="AI59" s="496"/>
      <c r="AJ59" s="496"/>
      <c r="AK59" s="496"/>
      <c r="AL59" s="496"/>
      <c r="AM59" s="496"/>
      <c r="AN59" s="496"/>
      <c r="AO59" s="496"/>
      <c r="AP59" s="496"/>
      <c r="AQ59" s="496"/>
      <c r="AR59" s="496"/>
      <c r="AS59" s="496"/>
      <c r="AT59" s="496"/>
      <c r="AU59" s="496"/>
      <c r="AV59" s="496"/>
      <c r="AW59" s="496"/>
      <c r="AX59" s="496"/>
      <c r="AY59" s="496"/>
      <c r="AZ59" s="496"/>
    </row>
    <row r="60" spans="1:52" x14ac:dyDescent="0.2">
      <c r="A60" s="496"/>
      <c r="B60" s="496"/>
      <c r="C60" s="496"/>
      <c r="D60" s="496"/>
      <c r="E60" s="496"/>
      <c r="F60" s="496"/>
      <c r="G60" s="496"/>
      <c r="H60" s="496"/>
      <c r="I60" s="496"/>
      <c r="J60" s="496"/>
      <c r="K60" s="496"/>
      <c r="L60" s="496"/>
      <c r="M60" s="496"/>
      <c r="N60" s="496"/>
      <c r="O60" s="496"/>
      <c r="P60" s="496"/>
      <c r="Q60" s="496"/>
      <c r="R60" s="496"/>
      <c r="S60" s="496"/>
      <c r="T60" s="496"/>
      <c r="U60" s="496"/>
      <c r="V60" s="496"/>
      <c r="W60" s="496"/>
      <c r="X60" s="496"/>
      <c r="Y60" s="496"/>
      <c r="Z60" s="496"/>
      <c r="AA60" s="496"/>
      <c r="AB60" s="496"/>
      <c r="AC60" s="496"/>
      <c r="AD60" s="496"/>
      <c r="AE60" s="496"/>
      <c r="AF60" s="496"/>
      <c r="AG60" s="496"/>
      <c r="AH60" s="496"/>
      <c r="AI60" s="496"/>
      <c r="AJ60" s="496"/>
      <c r="AK60" s="496"/>
      <c r="AL60" s="496"/>
      <c r="AM60" s="496"/>
      <c r="AN60" s="496"/>
      <c r="AO60" s="496"/>
      <c r="AP60" s="496"/>
      <c r="AQ60" s="496"/>
      <c r="AR60" s="496"/>
      <c r="AS60" s="496"/>
      <c r="AT60" s="496"/>
      <c r="AU60" s="496"/>
      <c r="AV60" s="496"/>
      <c r="AW60" s="496"/>
      <c r="AX60" s="496"/>
      <c r="AY60" s="496"/>
      <c r="AZ60" s="496"/>
    </row>
    <row r="61" spans="1:52" x14ac:dyDescent="0.2">
      <c r="A61" s="496"/>
      <c r="B61" s="496"/>
      <c r="C61" s="496"/>
      <c r="D61" s="496"/>
      <c r="E61" s="496"/>
      <c r="F61" s="496"/>
      <c r="G61" s="496"/>
      <c r="H61" s="496"/>
      <c r="I61" s="496"/>
      <c r="J61" s="496"/>
      <c r="K61" s="496"/>
      <c r="L61" s="496"/>
      <c r="M61" s="496"/>
      <c r="N61" s="496"/>
      <c r="O61" s="496"/>
      <c r="P61" s="496"/>
      <c r="Q61" s="496"/>
      <c r="R61" s="496"/>
      <c r="S61" s="496"/>
      <c r="T61" s="496"/>
      <c r="U61" s="496"/>
      <c r="V61" s="496"/>
      <c r="W61" s="496"/>
      <c r="X61" s="496"/>
      <c r="Y61" s="496"/>
      <c r="Z61" s="496"/>
      <c r="AA61" s="496"/>
      <c r="AB61" s="496"/>
      <c r="AC61" s="496"/>
      <c r="AD61" s="496"/>
      <c r="AE61" s="496"/>
      <c r="AF61" s="496"/>
      <c r="AG61" s="496"/>
      <c r="AH61" s="496"/>
      <c r="AI61" s="496"/>
      <c r="AJ61" s="496"/>
      <c r="AK61" s="496"/>
      <c r="AL61" s="496"/>
      <c r="AM61" s="496"/>
      <c r="AN61" s="496"/>
      <c r="AO61" s="496"/>
      <c r="AP61" s="496"/>
      <c r="AQ61" s="496"/>
      <c r="AR61" s="496"/>
      <c r="AS61" s="496"/>
      <c r="AT61" s="496"/>
      <c r="AU61" s="496"/>
      <c r="AV61" s="496"/>
      <c r="AW61" s="496"/>
      <c r="AX61" s="496"/>
      <c r="AY61" s="496"/>
      <c r="AZ61" s="496"/>
    </row>
    <row r="62" spans="1:52" x14ac:dyDescent="0.2">
      <c r="A62" s="496"/>
      <c r="B62" s="496"/>
      <c r="C62" s="496"/>
      <c r="D62" s="496"/>
      <c r="E62" s="496"/>
      <c r="F62" s="496"/>
      <c r="G62" s="496"/>
      <c r="H62" s="496"/>
      <c r="I62" s="496"/>
      <c r="J62" s="496"/>
      <c r="K62" s="496"/>
      <c r="L62" s="496"/>
      <c r="M62" s="496"/>
      <c r="N62" s="496"/>
      <c r="O62" s="496"/>
      <c r="P62" s="496"/>
      <c r="Q62" s="496"/>
      <c r="R62" s="496"/>
      <c r="S62" s="496"/>
      <c r="T62" s="496"/>
      <c r="U62" s="496"/>
      <c r="V62" s="496"/>
      <c r="W62" s="496"/>
      <c r="X62" s="496"/>
      <c r="Y62" s="496"/>
      <c r="Z62" s="496"/>
      <c r="AA62" s="496"/>
      <c r="AB62" s="496"/>
      <c r="AC62" s="496"/>
      <c r="AD62" s="496"/>
      <c r="AE62" s="496"/>
      <c r="AF62" s="496"/>
      <c r="AG62" s="496"/>
      <c r="AH62" s="496"/>
      <c r="AI62" s="496"/>
      <c r="AJ62" s="496"/>
      <c r="AK62" s="496"/>
      <c r="AL62" s="496"/>
      <c r="AM62" s="496"/>
      <c r="AN62" s="496"/>
      <c r="AO62" s="496"/>
      <c r="AP62" s="496"/>
      <c r="AQ62" s="496"/>
      <c r="AR62" s="496"/>
      <c r="AS62" s="496"/>
      <c r="AT62" s="496"/>
      <c r="AU62" s="496"/>
      <c r="AV62" s="496"/>
      <c r="AW62" s="496"/>
      <c r="AX62" s="496"/>
      <c r="AY62" s="496"/>
      <c r="AZ62" s="496"/>
    </row>
    <row r="63" spans="1:52" x14ac:dyDescent="0.2">
      <c r="A63" s="496"/>
      <c r="B63" s="496"/>
      <c r="C63" s="496"/>
      <c r="D63" s="496"/>
      <c r="E63" s="496"/>
      <c r="F63" s="496"/>
      <c r="G63" s="496"/>
      <c r="H63" s="496"/>
      <c r="I63" s="496"/>
      <c r="J63" s="496"/>
      <c r="K63" s="496"/>
      <c r="L63" s="496"/>
      <c r="M63" s="496"/>
      <c r="N63" s="496"/>
      <c r="O63" s="496"/>
      <c r="P63" s="496"/>
      <c r="Q63" s="496"/>
      <c r="R63" s="496"/>
      <c r="S63" s="496"/>
      <c r="T63" s="496"/>
      <c r="U63" s="496"/>
      <c r="V63" s="496"/>
      <c r="W63" s="496"/>
      <c r="X63" s="496"/>
      <c r="Y63" s="496"/>
      <c r="Z63" s="496"/>
      <c r="AA63" s="496"/>
      <c r="AB63" s="496"/>
      <c r="AC63" s="496"/>
      <c r="AD63" s="496"/>
      <c r="AE63" s="496"/>
      <c r="AF63" s="496"/>
      <c r="AG63" s="496"/>
      <c r="AH63" s="496"/>
      <c r="AI63" s="496"/>
      <c r="AJ63" s="496"/>
      <c r="AK63" s="496"/>
      <c r="AL63" s="496"/>
      <c r="AM63" s="496"/>
      <c r="AN63" s="496"/>
      <c r="AO63" s="496"/>
      <c r="AP63" s="496"/>
      <c r="AQ63" s="496"/>
      <c r="AR63" s="496"/>
      <c r="AS63" s="496"/>
      <c r="AT63" s="496"/>
      <c r="AU63" s="496"/>
      <c r="AV63" s="496"/>
      <c r="AW63" s="496"/>
      <c r="AX63" s="496"/>
      <c r="AY63" s="496"/>
      <c r="AZ63" s="496"/>
    </row>
    <row r="64" spans="1:52" x14ac:dyDescent="0.2">
      <c r="A64" s="496"/>
      <c r="B64" s="496"/>
      <c r="C64" s="496"/>
      <c r="D64" s="496"/>
      <c r="E64" s="496"/>
      <c r="F64" s="496"/>
      <c r="G64" s="496"/>
      <c r="H64" s="496"/>
      <c r="I64" s="496"/>
      <c r="J64" s="496"/>
      <c r="K64" s="496"/>
      <c r="L64" s="496"/>
      <c r="M64" s="496"/>
      <c r="N64" s="496"/>
      <c r="O64" s="496"/>
      <c r="P64" s="496"/>
      <c r="Q64" s="496"/>
      <c r="R64" s="496"/>
      <c r="S64" s="496"/>
      <c r="T64" s="496"/>
      <c r="U64" s="496"/>
      <c r="V64" s="496"/>
      <c r="W64" s="496"/>
      <c r="X64" s="496"/>
      <c r="Y64" s="496"/>
      <c r="Z64" s="496"/>
      <c r="AA64" s="496"/>
      <c r="AB64" s="496"/>
      <c r="AC64" s="496"/>
      <c r="AD64" s="496"/>
      <c r="AE64" s="496"/>
      <c r="AF64" s="496"/>
      <c r="AG64" s="496"/>
      <c r="AH64" s="496"/>
      <c r="AI64" s="496"/>
      <c r="AJ64" s="496"/>
      <c r="AK64" s="496"/>
      <c r="AL64" s="496"/>
      <c r="AM64" s="496"/>
      <c r="AN64" s="496"/>
      <c r="AO64" s="496"/>
      <c r="AP64" s="496"/>
      <c r="AQ64" s="496"/>
      <c r="AR64" s="496"/>
      <c r="AS64" s="496"/>
      <c r="AT64" s="496"/>
      <c r="AU64" s="496"/>
      <c r="AV64" s="496"/>
      <c r="AW64" s="496"/>
      <c r="AX64" s="496"/>
      <c r="AY64" s="496"/>
      <c r="AZ64" s="496"/>
    </row>
    <row r="65" spans="1:52" x14ac:dyDescent="0.2">
      <c r="A65" s="496"/>
      <c r="B65" s="496"/>
      <c r="C65" s="496"/>
      <c r="D65" s="496"/>
      <c r="E65" s="496"/>
      <c r="F65" s="496"/>
      <c r="G65" s="496"/>
      <c r="H65" s="496"/>
      <c r="I65" s="496"/>
      <c r="J65" s="496"/>
      <c r="K65" s="496"/>
      <c r="L65" s="496"/>
      <c r="M65" s="496"/>
      <c r="N65" s="496"/>
      <c r="O65" s="496"/>
      <c r="P65" s="496"/>
      <c r="Q65" s="496"/>
      <c r="R65" s="496"/>
      <c r="S65" s="496"/>
      <c r="T65" s="496"/>
      <c r="U65" s="496"/>
      <c r="V65" s="496"/>
      <c r="W65" s="496"/>
      <c r="X65" s="496"/>
      <c r="Y65" s="496"/>
      <c r="Z65" s="496"/>
      <c r="AA65" s="496"/>
      <c r="AB65" s="496"/>
      <c r="AC65" s="496"/>
      <c r="AD65" s="496"/>
      <c r="AE65" s="496"/>
      <c r="AF65" s="496"/>
      <c r="AG65" s="496"/>
      <c r="AH65" s="496"/>
      <c r="AI65" s="496"/>
      <c r="AJ65" s="496"/>
      <c r="AK65" s="496"/>
      <c r="AL65" s="496"/>
      <c r="AM65" s="496"/>
      <c r="AN65" s="496"/>
      <c r="AO65" s="496"/>
      <c r="AP65" s="496"/>
      <c r="AQ65" s="496"/>
      <c r="AR65" s="496"/>
      <c r="AS65" s="496"/>
      <c r="AT65" s="496"/>
      <c r="AU65" s="496"/>
      <c r="AV65" s="496"/>
      <c r="AW65" s="496"/>
      <c r="AX65" s="496"/>
      <c r="AY65" s="496"/>
      <c r="AZ65" s="496"/>
    </row>
    <row r="66" spans="1:52" x14ac:dyDescent="0.2">
      <c r="A66" s="496"/>
      <c r="B66" s="496"/>
      <c r="C66" s="496"/>
      <c r="D66" s="496"/>
      <c r="E66" s="496"/>
      <c r="F66" s="496"/>
      <c r="G66" s="496"/>
      <c r="H66" s="496"/>
      <c r="I66" s="496"/>
      <c r="J66" s="496"/>
      <c r="K66" s="496"/>
      <c r="L66" s="496"/>
      <c r="M66" s="496"/>
      <c r="N66" s="496"/>
      <c r="O66" s="496"/>
      <c r="P66" s="496"/>
      <c r="Q66" s="496"/>
      <c r="R66" s="496"/>
      <c r="S66" s="496"/>
      <c r="T66" s="496"/>
      <c r="U66" s="496"/>
      <c r="V66" s="496"/>
      <c r="W66" s="496"/>
      <c r="X66" s="496"/>
      <c r="Y66" s="496"/>
      <c r="Z66" s="496"/>
      <c r="AA66" s="496"/>
      <c r="AB66" s="496"/>
      <c r="AC66" s="496"/>
      <c r="AD66" s="496"/>
      <c r="AE66" s="496"/>
      <c r="AF66" s="496"/>
      <c r="AG66" s="496"/>
      <c r="AH66" s="496"/>
      <c r="AI66" s="496"/>
      <c r="AJ66" s="496"/>
      <c r="AK66" s="496"/>
      <c r="AL66" s="496"/>
      <c r="AM66" s="496"/>
      <c r="AN66" s="496"/>
      <c r="AO66" s="496"/>
      <c r="AP66" s="496"/>
      <c r="AQ66" s="496"/>
      <c r="AR66" s="496"/>
      <c r="AS66" s="496"/>
      <c r="AT66" s="496"/>
      <c r="AU66" s="496"/>
      <c r="AV66" s="496"/>
      <c r="AW66" s="496"/>
      <c r="AX66" s="496"/>
      <c r="AY66" s="496"/>
      <c r="AZ66" s="496"/>
    </row>
    <row r="67" spans="1:52" x14ac:dyDescent="0.2">
      <c r="A67" s="496"/>
      <c r="B67" s="496"/>
      <c r="C67" s="496"/>
      <c r="D67" s="496"/>
      <c r="E67" s="496"/>
      <c r="F67" s="496"/>
      <c r="G67" s="496"/>
      <c r="H67" s="496"/>
      <c r="I67" s="496"/>
      <c r="J67" s="496"/>
      <c r="K67" s="496"/>
      <c r="L67" s="496"/>
      <c r="M67" s="496"/>
      <c r="N67" s="496"/>
      <c r="O67" s="496"/>
      <c r="P67" s="496"/>
      <c r="Q67" s="496"/>
      <c r="R67" s="496"/>
      <c r="S67" s="496"/>
      <c r="T67" s="496"/>
      <c r="U67" s="496"/>
      <c r="V67" s="496"/>
      <c r="W67" s="496"/>
      <c r="X67" s="496"/>
      <c r="Y67" s="496"/>
      <c r="Z67" s="496"/>
      <c r="AA67" s="496"/>
      <c r="AB67" s="496"/>
      <c r="AC67" s="496"/>
      <c r="AD67" s="496"/>
      <c r="AE67" s="496"/>
      <c r="AF67" s="496"/>
      <c r="AG67" s="496"/>
      <c r="AH67" s="496"/>
      <c r="AI67" s="496"/>
      <c r="AJ67" s="496"/>
      <c r="AK67" s="496"/>
      <c r="AL67" s="496"/>
      <c r="AM67" s="496"/>
      <c r="AN67" s="496"/>
      <c r="AO67" s="496"/>
      <c r="AP67" s="496"/>
      <c r="AQ67" s="496"/>
      <c r="AR67" s="496"/>
      <c r="AS67" s="496"/>
      <c r="AT67" s="496"/>
      <c r="AU67" s="496"/>
      <c r="AV67" s="496"/>
      <c r="AW67" s="496"/>
      <c r="AX67" s="496"/>
      <c r="AY67" s="496"/>
      <c r="AZ67" s="496"/>
    </row>
    <row r="68" spans="1:52" x14ac:dyDescent="0.2">
      <c r="A68" s="496"/>
      <c r="B68" s="496"/>
      <c r="C68" s="496"/>
      <c r="D68" s="496"/>
      <c r="E68" s="496"/>
      <c r="F68" s="496"/>
      <c r="G68" s="496"/>
      <c r="H68" s="496"/>
      <c r="I68" s="496"/>
      <c r="J68" s="496"/>
      <c r="K68" s="496"/>
      <c r="L68" s="496"/>
      <c r="M68" s="496"/>
      <c r="N68" s="496"/>
      <c r="O68" s="496"/>
      <c r="P68" s="496"/>
      <c r="Q68" s="496"/>
      <c r="R68" s="496"/>
      <c r="S68" s="496"/>
      <c r="T68" s="496"/>
      <c r="U68" s="496"/>
      <c r="V68" s="496"/>
      <c r="W68" s="496"/>
      <c r="X68" s="496"/>
      <c r="Y68" s="496"/>
      <c r="Z68" s="496"/>
      <c r="AA68" s="496"/>
      <c r="AB68" s="496"/>
      <c r="AC68" s="496"/>
      <c r="AD68" s="496"/>
      <c r="AE68" s="496"/>
      <c r="AF68" s="496"/>
      <c r="AG68" s="496"/>
      <c r="AH68" s="496"/>
      <c r="AI68" s="496"/>
      <c r="AJ68" s="496"/>
      <c r="AK68" s="496"/>
      <c r="AL68" s="496"/>
      <c r="AM68" s="496"/>
      <c r="AN68" s="496"/>
      <c r="AO68" s="496"/>
      <c r="AP68" s="496"/>
      <c r="AQ68" s="496"/>
      <c r="AR68" s="496"/>
      <c r="AS68" s="496"/>
      <c r="AT68" s="496"/>
      <c r="AU68" s="496"/>
      <c r="AV68" s="496"/>
      <c r="AW68" s="496"/>
      <c r="AX68" s="496"/>
      <c r="AY68" s="496"/>
      <c r="AZ68" s="496"/>
    </row>
    <row r="69" spans="1:52" x14ac:dyDescent="0.2">
      <c r="A69" s="496"/>
      <c r="B69" s="496"/>
      <c r="C69" s="496"/>
      <c r="D69" s="496"/>
      <c r="E69" s="496"/>
      <c r="F69" s="496"/>
      <c r="G69" s="496"/>
      <c r="H69" s="496"/>
      <c r="I69" s="496"/>
      <c r="J69" s="496"/>
      <c r="K69" s="496"/>
      <c r="L69" s="496"/>
      <c r="M69" s="496"/>
      <c r="N69" s="496"/>
      <c r="O69" s="496"/>
      <c r="P69" s="496"/>
      <c r="Q69" s="496"/>
      <c r="R69" s="496"/>
      <c r="S69" s="496"/>
      <c r="T69" s="496"/>
      <c r="U69" s="496"/>
      <c r="V69" s="496"/>
      <c r="W69" s="496"/>
      <c r="X69" s="496"/>
      <c r="Y69" s="496"/>
      <c r="Z69" s="496"/>
      <c r="AA69" s="496"/>
      <c r="AB69" s="496"/>
      <c r="AC69" s="496"/>
      <c r="AD69" s="496"/>
      <c r="AE69" s="496"/>
      <c r="AF69" s="496"/>
      <c r="AG69" s="496"/>
      <c r="AH69" s="496"/>
      <c r="AI69" s="496"/>
      <c r="AJ69" s="496"/>
      <c r="AK69" s="496"/>
      <c r="AL69" s="496"/>
      <c r="AM69" s="496"/>
      <c r="AN69" s="496"/>
      <c r="AO69" s="496"/>
      <c r="AP69" s="496"/>
      <c r="AQ69" s="496"/>
      <c r="AR69" s="496"/>
      <c r="AS69" s="496"/>
      <c r="AT69" s="496"/>
      <c r="AU69" s="496"/>
      <c r="AV69" s="496"/>
      <c r="AW69" s="496"/>
      <c r="AX69" s="496"/>
      <c r="AY69" s="496"/>
      <c r="AZ69" s="496"/>
    </row>
    <row r="70" spans="1:52" x14ac:dyDescent="0.2">
      <c r="A70" s="496"/>
      <c r="B70" s="496"/>
      <c r="C70" s="496"/>
      <c r="D70" s="496"/>
      <c r="E70" s="496"/>
      <c r="F70" s="496"/>
      <c r="G70" s="496"/>
      <c r="H70" s="496"/>
      <c r="I70" s="496"/>
      <c r="J70" s="496"/>
      <c r="K70" s="496"/>
      <c r="L70" s="496"/>
      <c r="M70" s="496"/>
      <c r="N70" s="496"/>
      <c r="O70" s="496"/>
      <c r="P70" s="496"/>
      <c r="Q70" s="496"/>
      <c r="R70" s="496"/>
      <c r="S70" s="496"/>
      <c r="T70" s="496"/>
      <c r="U70" s="496"/>
      <c r="V70" s="496"/>
      <c r="W70" s="496"/>
      <c r="X70" s="496"/>
      <c r="Y70" s="496"/>
      <c r="Z70" s="496"/>
      <c r="AA70" s="496"/>
      <c r="AB70" s="496"/>
      <c r="AC70" s="496"/>
      <c r="AD70" s="496"/>
      <c r="AE70" s="496"/>
      <c r="AF70" s="496"/>
      <c r="AG70" s="496"/>
      <c r="AH70" s="496"/>
      <c r="AI70" s="496"/>
      <c r="AJ70" s="496"/>
      <c r="AK70" s="496"/>
      <c r="AL70" s="496"/>
      <c r="AM70" s="496"/>
      <c r="AN70" s="496"/>
      <c r="AO70" s="496"/>
      <c r="AP70" s="496"/>
      <c r="AQ70" s="496"/>
      <c r="AR70" s="496"/>
      <c r="AS70" s="496"/>
      <c r="AT70" s="496"/>
      <c r="AU70" s="496"/>
      <c r="AV70" s="496"/>
      <c r="AW70" s="496"/>
      <c r="AX70" s="496"/>
      <c r="AY70" s="496"/>
      <c r="AZ70" s="496"/>
    </row>
    <row r="71" spans="1:52" x14ac:dyDescent="0.2">
      <c r="A71" s="496"/>
      <c r="B71" s="496"/>
      <c r="C71" s="496"/>
      <c r="D71" s="496"/>
      <c r="E71" s="496"/>
      <c r="F71" s="496"/>
      <c r="G71" s="496"/>
      <c r="H71" s="496"/>
      <c r="I71" s="496"/>
      <c r="J71" s="496"/>
      <c r="K71" s="496"/>
      <c r="L71" s="496"/>
      <c r="M71" s="496"/>
      <c r="N71" s="496"/>
      <c r="O71" s="496"/>
      <c r="P71" s="496"/>
      <c r="Q71" s="496"/>
      <c r="R71" s="496"/>
      <c r="S71" s="496"/>
      <c r="T71" s="496"/>
      <c r="U71" s="496"/>
      <c r="V71" s="496"/>
      <c r="W71" s="496"/>
      <c r="X71" s="496"/>
      <c r="Y71" s="496"/>
      <c r="Z71" s="496"/>
      <c r="AA71" s="496"/>
      <c r="AB71" s="496"/>
      <c r="AC71" s="496"/>
      <c r="AD71" s="496"/>
      <c r="AE71" s="496"/>
      <c r="AF71" s="496"/>
      <c r="AG71" s="496"/>
      <c r="AH71" s="496"/>
      <c r="AI71" s="496"/>
      <c r="AJ71" s="496"/>
      <c r="AK71" s="496"/>
      <c r="AL71" s="496"/>
      <c r="AM71" s="496"/>
      <c r="AN71" s="496"/>
      <c r="AO71" s="496"/>
      <c r="AP71" s="496"/>
      <c r="AQ71" s="496"/>
      <c r="AR71" s="496"/>
      <c r="AS71" s="496"/>
      <c r="AT71" s="496"/>
      <c r="AU71" s="496"/>
      <c r="AV71" s="496"/>
      <c r="AW71" s="496"/>
      <c r="AX71" s="496"/>
      <c r="AY71" s="496"/>
      <c r="AZ71" s="496"/>
    </row>
    <row r="72" spans="1:52" x14ac:dyDescent="0.2">
      <c r="A72" s="496"/>
      <c r="B72" s="496"/>
      <c r="C72" s="496"/>
      <c r="D72" s="496"/>
      <c r="E72" s="496"/>
      <c r="F72" s="496"/>
      <c r="G72" s="496"/>
      <c r="H72" s="496"/>
      <c r="I72" s="496"/>
      <c r="J72" s="496"/>
      <c r="K72" s="496"/>
      <c r="L72" s="496"/>
      <c r="M72" s="496"/>
      <c r="N72" s="496"/>
      <c r="O72" s="496"/>
      <c r="P72" s="496"/>
      <c r="Q72" s="496"/>
      <c r="R72" s="496"/>
      <c r="S72" s="496"/>
      <c r="T72" s="496"/>
      <c r="U72" s="496"/>
      <c r="V72" s="496"/>
      <c r="W72" s="496"/>
      <c r="X72" s="496"/>
      <c r="Y72" s="496"/>
      <c r="Z72" s="496"/>
      <c r="AA72" s="496"/>
      <c r="AB72" s="496"/>
      <c r="AC72" s="496"/>
      <c r="AD72" s="496"/>
      <c r="AE72" s="496"/>
      <c r="AF72" s="496"/>
      <c r="AG72" s="496"/>
      <c r="AH72" s="496"/>
      <c r="AI72" s="496"/>
      <c r="AJ72" s="496"/>
      <c r="AK72" s="496"/>
      <c r="AL72" s="496"/>
      <c r="AM72" s="496"/>
      <c r="AN72" s="496"/>
      <c r="AO72" s="496"/>
      <c r="AP72" s="496"/>
      <c r="AQ72" s="496"/>
      <c r="AR72" s="496"/>
      <c r="AS72" s="496"/>
      <c r="AT72" s="496"/>
      <c r="AU72" s="496"/>
      <c r="AV72" s="496"/>
      <c r="AW72" s="496"/>
      <c r="AX72" s="496"/>
      <c r="AY72" s="496"/>
      <c r="AZ72" s="496"/>
    </row>
    <row r="73" spans="1:52" x14ac:dyDescent="0.2">
      <c r="A73" s="496"/>
      <c r="B73" s="496"/>
      <c r="C73" s="496"/>
      <c r="D73" s="496"/>
      <c r="E73" s="496"/>
      <c r="F73" s="496"/>
      <c r="G73" s="496"/>
      <c r="H73" s="496"/>
      <c r="I73" s="496"/>
      <c r="J73" s="496"/>
      <c r="K73" s="496"/>
      <c r="L73" s="496"/>
      <c r="M73" s="496"/>
      <c r="N73" s="496"/>
      <c r="O73" s="496"/>
      <c r="P73" s="496"/>
      <c r="Q73" s="496"/>
      <c r="R73" s="496"/>
      <c r="S73" s="496"/>
      <c r="T73" s="496"/>
      <c r="U73" s="496"/>
      <c r="V73" s="496"/>
      <c r="W73" s="496"/>
      <c r="X73" s="496"/>
      <c r="Y73" s="496"/>
      <c r="Z73" s="496"/>
      <c r="AA73" s="496"/>
      <c r="AB73" s="496"/>
      <c r="AC73" s="496"/>
      <c r="AD73" s="496"/>
      <c r="AE73" s="496"/>
      <c r="AF73" s="496"/>
      <c r="AG73" s="496"/>
      <c r="AH73" s="496"/>
      <c r="AI73" s="496"/>
      <c r="AJ73" s="496"/>
      <c r="AK73" s="496"/>
      <c r="AL73" s="496"/>
      <c r="AM73" s="496"/>
      <c r="AN73" s="496"/>
      <c r="AO73" s="496"/>
      <c r="AP73" s="496"/>
      <c r="AQ73" s="496"/>
      <c r="AR73" s="496"/>
      <c r="AS73" s="496"/>
      <c r="AT73" s="496"/>
      <c r="AU73" s="496"/>
      <c r="AV73" s="496"/>
      <c r="AW73" s="496"/>
      <c r="AX73" s="496"/>
      <c r="AY73" s="496"/>
      <c r="AZ73" s="496"/>
    </row>
    <row r="74" spans="1:52" x14ac:dyDescent="0.2">
      <c r="A74" s="496"/>
      <c r="B74" s="496"/>
      <c r="C74" s="496"/>
      <c r="D74" s="496"/>
      <c r="E74" s="496"/>
      <c r="F74" s="496"/>
      <c r="G74" s="496"/>
      <c r="H74" s="496"/>
      <c r="I74" s="496"/>
      <c r="J74" s="496"/>
      <c r="K74" s="496"/>
      <c r="L74" s="496"/>
      <c r="M74" s="496"/>
      <c r="N74" s="496"/>
      <c r="O74" s="496"/>
      <c r="P74" s="496"/>
      <c r="Q74" s="496"/>
      <c r="R74" s="496"/>
      <c r="S74" s="496"/>
      <c r="T74" s="496"/>
      <c r="U74" s="496"/>
      <c r="V74" s="496"/>
      <c r="W74" s="496"/>
      <c r="X74" s="496"/>
      <c r="Y74" s="496"/>
      <c r="Z74" s="496"/>
      <c r="AA74" s="496"/>
      <c r="AB74" s="496"/>
      <c r="AC74" s="496"/>
      <c r="AD74" s="496"/>
      <c r="AE74" s="496"/>
      <c r="AF74" s="496"/>
      <c r="AG74" s="496"/>
      <c r="AH74" s="496"/>
      <c r="AI74" s="496"/>
      <c r="AJ74" s="496"/>
      <c r="AK74" s="496"/>
      <c r="AL74" s="496"/>
      <c r="AM74" s="496"/>
      <c r="AN74" s="496"/>
      <c r="AO74" s="496"/>
      <c r="AP74" s="496"/>
      <c r="AQ74" s="496"/>
      <c r="AR74" s="496"/>
      <c r="AS74" s="496"/>
      <c r="AT74" s="496"/>
      <c r="AU74" s="496"/>
      <c r="AV74" s="496"/>
      <c r="AW74" s="496"/>
      <c r="AX74" s="496"/>
      <c r="AY74" s="496"/>
      <c r="AZ74" s="496"/>
    </row>
    <row r="75" spans="1:52" x14ac:dyDescent="0.2">
      <c r="A75" s="496"/>
      <c r="B75" s="496"/>
      <c r="C75" s="496"/>
      <c r="D75" s="496"/>
      <c r="E75" s="496"/>
      <c r="F75" s="496"/>
      <c r="G75" s="496"/>
      <c r="H75" s="496"/>
      <c r="I75" s="496"/>
      <c r="J75" s="496"/>
      <c r="K75" s="496"/>
      <c r="L75" s="496"/>
      <c r="M75" s="496"/>
      <c r="N75" s="496"/>
      <c r="O75" s="496"/>
      <c r="P75" s="496"/>
      <c r="Q75" s="496"/>
      <c r="R75" s="496"/>
      <c r="S75" s="496"/>
      <c r="T75" s="496"/>
      <c r="U75" s="496"/>
      <c r="V75" s="496"/>
      <c r="W75" s="496"/>
      <c r="X75" s="496"/>
      <c r="Y75" s="496"/>
      <c r="Z75" s="496"/>
      <c r="AA75" s="496"/>
      <c r="AB75" s="496"/>
      <c r="AC75" s="496"/>
      <c r="AD75" s="496"/>
      <c r="AE75" s="496"/>
      <c r="AF75" s="496"/>
      <c r="AG75" s="496"/>
      <c r="AH75" s="496"/>
      <c r="AI75" s="496"/>
      <c r="AJ75" s="496"/>
      <c r="AK75" s="496"/>
      <c r="AL75" s="496"/>
      <c r="AM75" s="496"/>
      <c r="AN75" s="496"/>
      <c r="AO75" s="496"/>
      <c r="AP75" s="496"/>
      <c r="AQ75" s="496"/>
      <c r="AR75" s="496"/>
      <c r="AS75" s="496"/>
      <c r="AT75" s="496"/>
      <c r="AU75" s="496"/>
      <c r="AV75" s="496"/>
      <c r="AW75" s="496"/>
      <c r="AX75" s="496"/>
      <c r="AY75" s="496"/>
      <c r="AZ75" s="496"/>
    </row>
    <row r="76" spans="1:52" x14ac:dyDescent="0.2">
      <c r="A76" s="496"/>
      <c r="B76" s="496"/>
      <c r="C76" s="496"/>
      <c r="D76" s="496"/>
      <c r="E76" s="496"/>
      <c r="F76" s="496"/>
      <c r="G76" s="496"/>
      <c r="H76" s="496"/>
      <c r="I76" s="496"/>
      <c r="J76" s="496"/>
      <c r="K76" s="496"/>
      <c r="L76" s="496"/>
      <c r="M76" s="496"/>
      <c r="N76" s="496"/>
      <c r="O76" s="496"/>
      <c r="P76" s="496"/>
      <c r="Q76" s="496"/>
      <c r="R76" s="496"/>
      <c r="S76" s="496"/>
      <c r="T76" s="496"/>
      <c r="U76" s="496"/>
      <c r="V76" s="496"/>
      <c r="W76" s="496"/>
      <c r="X76" s="496"/>
      <c r="Y76" s="496"/>
      <c r="Z76" s="496"/>
      <c r="AA76" s="496"/>
      <c r="AB76" s="496"/>
      <c r="AC76" s="496"/>
      <c r="AD76" s="496"/>
      <c r="AE76" s="496"/>
      <c r="AF76" s="496"/>
      <c r="AG76" s="496"/>
      <c r="AH76" s="496"/>
      <c r="AI76" s="496"/>
      <c r="AJ76" s="496"/>
      <c r="AK76" s="496"/>
      <c r="AL76" s="496"/>
      <c r="AM76" s="496"/>
      <c r="AN76" s="496"/>
      <c r="AO76" s="496"/>
      <c r="AP76" s="496"/>
      <c r="AQ76" s="496"/>
      <c r="AR76" s="496"/>
      <c r="AS76" s="496"/>
      <c r="AT76" s="496"/>
      <c r="AU76" s="496"/>
      <c r="AV76" s="496"/>
      <c r="AW76" s="496"/>
      <c r="AX76" s="496"/>
      <c r="AY76" s="496"/>
      <c r="AZ76" s="496"/>
    </row>
    <row r="77" spans="1:52" x14ac:dyDescent="0.2">
      <c r="A77" s="496"/>
      <c r="B77" s="496"/>
      <c r="C77" s="496"/>
      <c r="D77" s="496"/>
      <c r="E77" s="496"/>
      <c r="F77" s="496"/>
      <c r="G77" s="496"/>
      <c r="H77" s="496"/>
      <c r="I77" s="496"/>
      <c r="J77" s="496"/>
      <c r="K77" s="496"/>
      <c r="L77" s="496"/>
      <c r="M77" s="496"/>
      <c r="N77" s="496"/>
      <c r="O77" s="496"/>
      <c r="P77" s="496"/>
      <c r="Q77" s="496"/>
      <c r="R77" s="496"/>
      <c r="S77" s="496"/>
      <c r="T77" s="496"/>
      <c r="U77" s="496"/>
      <c r="V77" s="496"/>
      <c r="W77" s="496"/>
      <c r="X77" s="496"/>
      <c r="Y77" s="496"/>
      <c r="Z77" s="496"/>
      <c r="AA77" s="496"/>
      <c r="AB77" s="496"/>
      <c r="AC77" s="496"/>
      <c r="AD77" s="496"/>
      <c r="AE77" s="496"/>
      <c r="AF77" s="496"/>
      <c r="AG77" s="496"/>
      <c r="AH77" s="496"/>
      <c r="AI77" s="496"/>
      <c r="AJ77" s="496"/>
      <c r="AK77" s="496"/>
      <c r="AL77" s="496"/>
      <c r="AM77" s="496"/>
      <c r="AN77" s="496"/>
      <c r="AO77" s="496"/>
      <c r="AP77" s="496"/>
      <c r="AQ77" s="496"/>
      <c r="AR77" s="496"/>
      <c r="AS77" s="496"/>
      <c r="AT77" s="496"/>
      <c r="AU77" s="496"/>
      <c r="AV77" s="496"/>
      <c r="AW77" s="496"/>
      <c r="AX77" s="496"/>
      <c r="AY77" s="496"/>
      <c r="AZ77" s="496"/>
    </row>
    <row r="78" spans="1:52" x14ac:dyDescent="0.2">
      <c r="A78" s="496"/>
      <c r="B78" s="496"/>
      <c r="C78" s="496"/>
      <c r="D78" s="496"/>
      <c r="E78" s="496"/>
      <c r="F78" s="496"/>
      <c r="G78" s="496"/>
      <c r="H78" s="496"/>
      <c r="I78" s="496"/>
      <c r="J78" s="496"/>
      <c r="K78" s="496"/>
      <c r="L78" s="496"/>
      <c r="M78" s="496"/>
      <c r="N78" s="496"/>
      <c r="O78" s="496"/>
      <c r="P78" s="496"/>
      <c r="Q78" s="496"/>
      <c r="R78" s="496"/>
      <c r="S78" s="496"/>
      <c r="T78" s="496"/>
      <c r="U78" s="496"/>
      <c r="V78" s="496"/>
      <c r="W78" s="496"/>
      <c r="X78" s="496"/>
      <c r="Y78" s="496"/>
      <c r="Z78" s="496"/>
      <c r="AA78" s="496"/>
      <c r="AB78" s="496"/>
      <c r="AC78" s="496"/>
      <c r="AD78" s="496"/>
      <c r="AE78" s="496"/>
      <c r="AF78" s="496"/>
      <c r="AG78" s="496"/>
      <c r="AH78" s="496"/>
      <c r="AI78" s="496"/>
      <c r="AJ78" s="496"/>
      <c r="AK78" s="496"/>
      <c r="AL78" s="496"/>
      <c r="AM78" s="496"/>
      <c r="AN78" s="496"/>
      <c r="AO78" s="496"/>
      <c r="AP78" s="496"/>
      <c r="AQ78" s="496"/>
      <c r="AR78" s="496"/>
      <c r="AS78" s="496"/>
      <c r="AT78" s="496"/>
      <c r="AU78" s="496"/>
      <c r="AV78" s="496"/>
      <c r="AW78" s="496"/>
      <c r="AX78" s="496"/>
      <c r="AY78" s="496"/>
      <c r="AZ78" s="496"/>
    </row>
    <row r="79" spans="1:52" x14ac:dyDescent="0.2">
      <c r="A79" s="496"/>
      <c r="B79" s="496"/>
      <c r="C79" s="496"/>
      <c r="D79" s="496"/>
      <c r="E79" s="496"/>
      <c r="F79" s="496"/>
      <c r="G79" s="496"/>
      <c r="H79" s="496"/>
      <c r="I79" s="496"/>
      <c r="J79" s="496"/>
      <c r="K79" s="496"/>
      <c r="L79" s="496"/>
      <c r="M79" s="496"/>
      <c r="N79" s="496"/>
      <c r="O79" s="496"/>
      <c r="P79" s="496"/>
      <c r="Q79" s="496"/>
      <c r="R79" s="496"/>
      <c r="S79" s="496"/>
      <c r="T79" s="496"/>
      <c r="U79" s="496"/>
      <c r="V79" s="496"/>
      <c r="W79" s="496"/>
      <c r="X79" s="496"/>
      <c r="Y79" s="496"/>
      <c r="Z79" s="496"/>
      <c r="AA79" s="496"/>
      <c r="AB79" s="496"/>
      <c r="AC79" s="496"/>
      <c r="AD79" s="496"/>
      <c r="AE79" s="496"/>
      <c r="AF79" s="496"/>
      <c r="AG79" s="496"/>
      <c r="AH79" s="496"/>
      <c r="AI79" s="496"/>
      <c r="AJ79" s="496"/>
      <c r="AK79" s="496"/>
      <c r="AL79" s="496"/>
      <c r="AM79" s="496"/>
      <c r="AN79" s="496"/>
      <c r="AO79" s="496"/>
      <c r="AP79" s="496"/>
      <c r="AQ79" s="496"/>
      <c r="AR79" s="496"/>
      <c r="AS79" s="496"/>
      <c r="AT79" s="496"/>
      <c r="AU79" s="496"/>
      <c r="AV79" s="496"/>
      <c r="AW79" s="496"/>
      <c r="AX79" s="496"/>
      <c r="AY79" s="496"/>
      <c r="AZ79" s="496"/>
    </row>
    <row r="80" spans="1:52" x14ac:dyDescent="0.2">
      <c r="A80" s="496"/>
      <c r="B80" s="496"/>
      <c r="C80" s="496"/>
      <c r="D80" s="496"/>
      <c r="E80" s="496"/>
      <c r="F80" s="496"/>
      <c r="G80" s="496"/>
      <c r="H80" s="496"/>
      <c r="I80" s="496"/>
      <c r="J80" s="496"/>
      <c r="K80" s="496"/>
      <c r="L80" s="496"/>
      <c r="M80" s="496"/>
      <c r="N80" s="496"/>
      <c r="O80" s="496"/>
      <c r="P80" s="496"/>
      <c r="Q80" s="496"/>
      <c r="R80" s="496"/>
      <c r="S80" s="496"/>
      <c r="T80" s="496"/>
      <c r="U80" s="496"/>
      <c r="V80" s="496"/>
      <c r="W80" s="496"/>
      <c r="X80" s="496"/>
      <c r="Y80" s="496"/>
      <c r="Z80" s="496"/>
      <c r="AA80" s="496"/>
      <c r="AB80" s="496"/>
      <c r="AC80" s="496"/>
      <c r="AD80" s="496"/>
      <c r="AE80" s="496"/>
      <c r="AF80" s="496"/>
      <c r="AG80" s="496"/>
      <c r="AH80" s="496"/>
      <c r="AI80" s="496"/>
      <c r="AJ80" s="496"/>
      <c r="AK80" s="496"/>
      <c r="AL80" s="496"/>
      <c r="AM80" s="496"/>
      <c r="AN80" s="496"/>
      <c r="AO80" s="496"/>
      <c r="AP80" s="496"/>
      <c r="AQ80" s="496"/>
      <c r="AR80" s="496"/>
      <c r="AS80" s="496"/>
      <c r="AT80" s="496"/>
      <c r="AU80" s="496"/>
      <c r="AV80" s="496"/>
      <c r="AW80" s="496"/>
      <c r="AX80" s="496"/>
      <c r="AY80" s="496"/>
      <c r="AZ80" s="496"/>
    </row>
    <row r="81" spans="1:52" x14ac:dyDescent="0.2">
      <c r="A81" s="496"/>
      <c r="B81" s="496"/>
      <c r="C81" s="496"/>
      <c r="D81" s="496"/>
      <c r="E81" s="496"/>
      <c r="F81" s="496"/>
      <c r="G81" s="496"/>
      <c r="H81" s="496"/>
      <c r="I81" s="496"/>
      <c r="J81" s="496"/>
      <c r="K81" s="496"/>
      <c r="L81" s="496"/>
      <c r="M81" s="496"/>
      <c r="N81" s="496"/>
      <c r="O81" s="496"/>
      <c r="P81" s="496"/>
      <c r="Q81" s="496"/>
      <c r="R81" s="496"/>
      <c r="S81" s="496"/>
      <c r="T81" s="496"/>
      <c r="U81" s="496"/>
      <c r="V81" s="496"/>
      <c r="W81" s="496"/>
      <c r="X81" s="496"/>
      <c r="Y81" s="496"/>
      <c r="Z81" s="496"/>
      <c r="AA81" s="496"/>
      <c r="AB81" s="496"/>
      <c r="AC81" s="496"/>
      <c r="AD81" s="496"/>
      <c r="AE81" s="496"/>
      <c r="AF81" s="496"/>
      <c r="AG81" s="496"/>
      <c r="AH81" s="496"/>
      <c r="AI81" s="496"/>
      <c r="AJ81" s="496"/>
      <c r="AK81" s="496"/>
      <c r="AL81" s="496"/>
      <c r="AM81" s="496"/>
      <c r="AN81" s="496"/>
      <c r="AO81" s="496"/>
      <c r="AP81" s="496"/>
      <c r="AQ81" s="496"/>
      <c r="AR81" s="496"/>
      <c r="AS81" s="496"/>
      <c r="AT81" s="496"/>
      <c r="AU81" s="496"/>
      <c r="AV81" s="496"/>
      <c r="AW81" s="496"/>
      <c r="AX81" s="496"/>
      <c r="AY81" s="496"/>
      <c r="AZ81" s="496"/>
    </row>
    <row r="82" spans="1:52" x14ac:dyDescent="0.2">
      <c r="A82" s="496"/>
      <c r="B82" s="496"/>
      <c r="C82" s="496"/>
      <c r="D82" s="496"/>
      <c r="E82" s="496"/>
      <c r="F82" s="496"/>
      <c r="G82" s="496"/>
      <c r="H82" s="496"/>
      <c r="I82" s="496"/>
      <c r="J82" s="496"/>
      <c r="K82" s="496"/>
      <c r="L82" s="496"/>
      <c r="M82" s="496"/>
      <c r="N82" s="496"/>
      <c r="O82" s="496"/>
      <c r="P82" s="496"/>
      <c r="Q82" s="496"/>
      <c r="R82" s="496"/>
      <c r="S82" s="496"/>
      <c r="T82" s="496"/>
      <c r="U82" s="496"/>
      <c r="V82" s="496"/>
      <c r="W82" s="496"/>
      <c r="X82" s="496"/>
      <c r="Y82" s="496"/>
      <c r="Z82" s="496"/>
      <c r="AA82" s="496"/>
      <c r="AB82" s="496"/>
      <c r="AC82" s="496"/>
      <c r="AD82" s="496"/>
      <c r="AE82" s="496"/>
      <c r="AF82" s="496"/>
      <c r="AG82" s="496"/>
      <c r="AH82" s="496"/>
      <c r="AI82" s="496"/>
      <c r="AJ82" s="496"/>
      <c r="AK82" s="496"/>
      <c r="AL82" s="496"/>
      <c r="AM82" s="496"/>
      <c r="AN82" s="496"/>
      <c r="AO82" s="496"/>
      <c r="AP82" s="496"/>
      <c r="AQ82" s="496"/>
      <c r="AR82" s="496"/>
      <c r="AS82" s="496"/>
      <c r="AT82" s="496"/>
      <c r="AU82" s="496"/>
      <c r="AV82" s="496"/>
      <c r="AW82" s="496"/>
      <c r="AX82" s="496"/>
      <c r="AY82" s="496"/>
      <c r="AZ82" s="496"/>
    </row>
    <row r="83" spans="1:52" x14ac:dyDescent="0.2">
      <c r="A83" s="496"/>
      <c r="B83" s="496"/>
      <c r="C83" s="496"/>
      <c r="D83" s="496"/>
      <c r="E83" s="496"/>
      <c r="F83" s="496"/>
      <c r="G83" s="496"/>
      <c r="H83" s="496"/>
      <c r="I83" s="496"/>
      <c r="J83" s="496"/>
      <c r="K83" s="496"/>
      <c r="L83" s="496"/>
      <c r="M83" s="496"/>
      <c r="N83" s="496"/>
      <c r="O83" s="496"/>
      <c r="P83" s="496"/>
      <c r="Q83" s="496"/>
      <c r="R83" s="496"/>
      <c r="S83" s="496"/>
      <c r="T83" s="496"/>
      <c r="U83" s="496"/>
      <c r="V83" s="496"/>
      <c r="W83" s="496"/>
      <c r="X83" s="496"/>
      <c r="Y83" s="496"/>
      <c r="Z83" s="496"/>
      <c r="AA83" s="496"/>
      <c r="AB83" s="496"/>
      <c r="AC83" s="496"/>
      <c r="AD83" s="496"/>
      <c r="AE83" s="496"/>
      <c r="AF83" s="496"/>
      <c r="AG83" s="496"/>
      <c r="AH83" s="496"/>
      <c r="AI83" s="496"/>
      <c r="AJ83" s="496"/>
      <c r="AK83" s="496"/>
      <c r="AL83" s="496"/>
      <c r="AM83" s="496"/>
      <c r="AN83" s="496"/>
      <c r="AO83" s="496"/>
      <c r="AP83" s="496"/>
      <c r="AQ83" s="496"/>
      <c r="AR83" s="496"/>
      <c r="AS83" s="496"/>
      <c r="AT83" s="496"/>
      <c r="AU83" s="496"/>
      <c r="AV83" s="496"/>
      <c r="AW83" s="496"/>
      <c r="AX83" s="496"/>
      <c r="AY83" s="496"/>
      <c r="AZ83" s="496"/>
    </row>
    <row r="84" spans="1:52" x14ac:dyDescent="0.2">
      <c r="A84" s="496"/>
      <c r="B84" s="496"/>
      <c r="C84" s="496"/>
      <c r="D84" s="496"/>
      <c r="E84" s="496"/>
      <c r="F84" s="496"/>
      <c r="G84" s="496"/>
      <c r="H84" s="496"/>
      <c r="I84" s="496"/>
      <c r="J84" s="496"/>
      <c r="K84" s="496"/>
      <c r="L84" s="496"/>
      <c r="M84" s="496"/>
      <c r="N84" s="496"/>
      <c r="O84" s="496"/>
      <c r="P84" s="496"/>
      <c r="Q84" s="496"/>
      <c r="R84" s="496"/>
      <c r="S84" s="496"/>
      <c r="T84" s="496"/>
      <c r="U84" s="496"/>
      <c r="V84" s="496"/>
      <c r="W84" s="496"/>
      <c r="X84" s="496"/>
      <c r="Y84" s="496"/>
      <c r="Z84" s="496"/>
      <c r="AA84" s="496"/>
      <c r="AB84" s="496"/>
      <c r="AC84" s="496"/>
      <c r="AD84" s="496"/>
      <c r="AE84" s="496"/>
      <c r="AF84" s="496"/>
      <c r="AG84" s="496"/>
      <c r="AH84" s="496"/>
      <c r="AI84" s="496"/>
      <c r="AJ84" s="496"/>
      <c r="AK84" s="496"/>
      <c r="AL84" s="496"/>
      <c r="AM84" s="496"/>
      <c r="AN84" s="496"/>
      <c r="AO84" s="496"/>
      <c r="AP84" s="496"/>
      <c r="AQ84" s="496"/>
      <c r="AR84" s="496"/>
      <c r="AS84" s="496"/>
      <c r="AT84" s="496"/>
      <c r="AU84" s="496"/>
      <c r="AV84" s="496"/>
      <c r="AW84" s="496"/>
      <c r="AX84" s="496"/>
      <c r="AY84" s="496"/>
      <c r="AZ84" s="496"/>
    </row>
    <row r="85" spans="1:52" x14ac:dyDescent="0.2">
      <c r="A85" s="496"/>
      <c r="B85" s="496"/>
      <c r="C85" s="496"/>
      <c r="D85" s="496"/>
      <c r="E85" s="496"/>
      <c r="F85" s="496"/>
      <c r="G85" s="496"/>
      <c r="H85" s="496"/>
      <c r="I85" s="496"/>
      <c r="J85" s="496"/>
      <c r="K85" s="496"/>
      <c r="L85" s="496"/>
      <c r="M85" s="496"/>
      <c r="N85" s="496"/>
      <c r="O85" s="496"/>
      <c r="P85" s="496"/>
      <c r="Q85" s="496"/>
      <c r="R85" s="496"/>
      <c r="S85" s="496"/>
      <c r="T85" s="496"/>
      <c r="U85" s="496"/>
      <c r="V85" s="496"/>
      <c r="W85" s="496"/>
      <c r="X85" s="496"/>
      <c r="Y85" s="496"/>
      <c r="Z85" s="496"/>
      <c r="AA85" s="496"/>
      <c r="AB85" s="496"/>
      <c r="AC85" s="496"/>
      <c r="AD85" s="496"/>
      <c r="AE85" s="496"/>
      <c r="AF85" s="496"/>
      <c r="AG85" s="496"/>
      <c r="AH85" s="496"/>
      <c r="AI85" s="496"/>
      <c r="AJ85" s="496"/>
      <c r="AK85" s="496"/>
      <c r="AL85" s="496"/>
      <c r="AM85" s="496"/>
      <c r="AN85" s="496"/>
      <c r="AO85" s="496"/>
      <c r="AP85" s="496"/>
      <c r="AQ85" s="496"/>
      <c r="AR85" s="496"/>
      <c r="AS85" s="496"/>
      <c r="AT85" s="496"/>
      <c r="AU85" s="496"/>
      <c r="AV85" s="496"/>
      <c r="AW85" s="496"/>
      <c r="AX85" s="496"/>
      <c r="AY85" s="496"/>
      <c r="AZ85" s="496"/>
    </row>
    <row r="86" spans="1:52" x14ac:dyDescent="0.2">
      <c r="A86" s="496"/>
      <c r="B86" s="496"/>
      <c r="C86" s="496"/>
      <c r="D86" s="496"/>
      <c r="E86" s="496"/>
      <c r="F86" s="496"/>
      <c r="G86" s="496"/>
      <c r="H86" s="496"/>
      <c r="I86" s="496"/>
      <c r="J86" s="496"/>
      <c r="K86" s="496"/>
      <c r="L86" s="496"/>
      <c r="M86" s="496"/>
      <c r="N86" s="496"/>
      <c r="O86" s="496"/>
      <c r="P86" s="496"/>
      <c r="Q86" s="496"/>
      <c r="R86" s="496"/>
      <c r="S86" s="496"/>
      <c r="T86" s="496"/>
      <c r="U86" s="496"/>
      <c r="V86" s="496"/>
      <c r="W86" s="496"/>
      <c r="X86" s="496"/>
      <c r="Y86" s="496"/>
      <c r="Z86" s="496"/>
      <c r="AA86" s="496"/>
      <c r="AB86" s="496"/>
      <c r="AC86" s="496"/>
      <c r="AD86" s="496"/>
      <c r="AE86" s="496"/>
      <c r="AF86" s="496"/>
      <c r="AG86" s="496"/>
      <c r="AH86" s="496"/>
      <c r="AI86" s="496"/>
      <c r="AJ86" s="496"/>
      <c r="AK86" s="496"/>
      <c r="AL86" s="496"/>
      <c r="AM86" s="496"/>
      <c r="AN86" s="496"/>
      <c r="AO86" s="496"/>
      <c r="AP86" s="496"/>
      <c r="AQ86" s="496"/>
      <c r="AR86" s="496"/>
      <c r="AS86" s="496"/>
      <c r="AT86" s="496"/>
      <c r="AU86" s="496"/>
      <c r="AV86" s="496"/>
      <c r="AW86" s="496"/>
      <c r="AX86" s="496"/>
      <c r="AY86" s="496"/>
      <c r="AZ86" s="496"/>
    </row>
    <row r="87" spans="1:52" x14ac:dyDescent="0.2">
      <c r="A87" s="496"/>
      <c r="B87" s="496"/>
      <c r="C87" s="496"/>
      <c r="D87" s="496"/>
      <c r="E87" s="496"/>
      <c r="F87" s="496"/>
      <c r="G87" s="496"/>
      <c r="H87" s="496"/>
      <c r="I87" s="496"/>
      <c r="J87" s="496"/>
      <c r="K87" s="496"/>
      <c r="L87" s="496"/>
      <c r="M87" s="496"/>
      <c r="N87" s="496"/>
      <c r="O87" s="496"/>
      <c r="P87" s="496"/>
      <c r="Q87" s="496"/>
      <c r="R87" s="496"/>
      <c r="S87" s="496"/>
      <c r="T87" s="496"/>
      <c r="U87" s="496"/>
      <c r="V87" s="496"/>
      <c r="W87" s="496"/>
      <c r="X87" s="496"/>
      <c r="Y87" s="496"/>
      <c r="Z87" s="496"/>
      <c r="AA87" s="496"/>
      <c r="AB87" s="496"/>
      <c r="AC87" s="496"/>
      <c r="AD87" s="496"/>
      <c r="AE87" s="496"/>
      <c r="AF87" s="496"/>
      <c r="AG87" s="496"/>
      <c r="AH87" s="496"/>
      <c r="AI87" s="496"/>
      <c r="AJ87" s="496"/>
      <c r="AK87" s="496"/>
      <c r="AL87" s="496"/>
      <c r="AM87" s="496"/>
      <c r="AN87" s="496"/>
      <c r="AO87" s="496"/>
      <c r="AP87" s="496"/>
      <c r="AQ87" s="496"/>
      <c r="AR87" s="496"/>
      <c r="AS87" s="496"/>
      <c r="AT87" s="496"/>
      <c r="AU87" s="496"/>
      <c r="AV87" s="496"/>
      <c r="AW87" s="496"/>
      <c r="AX87" s="496"/>
      <c r="AY87" s="496"/>
      <c r="AZ87" s="496"/>
    </row>
    <row r="88" spans="1:52" x14ac:dyDescent="0.2">
      <c r="A88" s="496"/>
      <c r="B88" s="496"/>
      <c r="C88" s="496"/>
      <c r="D88" s="496"/>
      <c r="E88" s="496"/>
      <c r="F88" s="496"/>
      <c r="G88" s="496"/>
      <c r="H88" s="496"/>
      <c r="I88" s="496"/>
      <c r="J88" s="496"/>
      <c r="K88" s="496"/>
      <c r="L88" s="496"/>
      <c r="M88" s="496"/>
      <c r="N88" s="496"/>
      <c r="O88" s="496"/>
      <c r="P88" s="496"/>
      <c r="Q88" s="496"/>
      <c r="R88" s="496"/>
      <c r="S88" s="496"/>
      <c r="T88" s="496"/>
      <c r="U88" s="496"/>
      <c r="V88" s="496"/>
      <c r="W88" s="496"/>
      <c r="X88" s="496"/>
      <c r="Y88" s="496"/>
      <c r="Z88" s="496"/>
      <c r="AA88" s="496"/>
      <c r="AB88" s="496"/>
      <c r="AC88" s="496"/>
      <c r="AD88" s="496"/>
      <c r="AE88" s="496"/>
      <c r="AF88" s="496"/>
      <c r="AG88" s="496"/>
      <c r="AH88" s="496"/>
      <c r="AI88" s="496"/>
      <c r="AJ88" s="496"/>
      <c r="AK88" s="496"/>
      <c r="AL88" s="496"/>
      <c r="AM88" s="496"/>
      <c r="AN88" s="496"/>
      <c r="AO88" s="496"/>
      <c r="AP88" s="496"/>
      <c r="AQ88" s="496"/>
      <c r="AR88" s="496"/>
      <c r="AS88" s="496"/>
      <c r="AT88" s="496"/>
      <c r="AU88" s="496"/>
      <c r="AV88" s="496"/>
      <c r="AW88" s="496"/>
      <c r="AX88" s="496"/>
      <c r="AY88" s="496"/>
      <c r="AZ88" s="496"/>
    </row>
    <row r="89" spans="1:52" x14ac:dyDescent="0.2">
      <c r="A89" s="496"/>
      <c r="B89" s="496"/>
      <c r="C89" s="496"/>
      <c r="D89" s="496"/>
      <c r="E89" s="496"/>
      <c r="F89" s="496"/>
      <c r="G89" s="496"/>
      <c r="H89" s="496"/>
      <c r="I89" s="496"/>
      <c r="J89" s="496"/>
      <c r="K89" s="496"/>
      <c r="L89" s="496"/>
      <c r="M89" s="496"/>
      <c r="N89" s="496"/>
      <c r="O89" s="496"/>
      <c r="P89" s="496"/>
      <c r="Q89" s="496"/>
      <c r="R89" s="496"/>
      <c r="S89" s="496"/>
      <c r="T89" s="496"/>
      <c r="U89" s="496"/>
      <c r="V89" s="496"/>
      <c r="W89" s="496"/>
      <c r="X89" s="496"/>
      <c r="Y89" s="496"/>
      <c r="Z89" s="496"/>
      <c r="AA89" s="496"/>
      <c r="AB89" s="496"/>
      <c r="AC89" s="496"/>
      <c r="AD89" s="496"/>
      <c r="AE89" s="496"/>
      <c r="AF89" s="496"/>
      <c r="AG89" s="496"/>
      <c r="AH89" s="496"/>
      <c r="AI89" s="496"/>
      <c r="AJ89" s="496"/>
      <c r="AK89" s="496"/>
      <c r="AL89" s="496"/>
      <c r="AM89" s="496"/>
      <c r="AN89" s="496"/>
      <c r="AO89" s="496"/>
      <c r="AP89" s="496"/>
      <c r="AQ89" s="496"/>
      <c r="AR89" s="496"/>
      <c r="AS89" s="496"/>
      <c r="AT89" s="496"/>
      <c r="AU89" s="496"/>
      <c r="AV89" s="496"/>
      <c r="AW89" s="496"/>
      <c r="AX89" s="496"/>
      <c r="AY89" s="496"/>
      <c r="AZ89" s="496"/>
    </row>
    <row r="90" spans="1:52" x14ac:dyDescent="0.2">
      <c r="A90" s="496"/>
      <c r="B90" s="496"/>
      <c r="C90" s="496"/>
      <c r="D90" s="496"/>
      <c r="E90" s="496"/>
      <c r="F90" s="496"/>
      <c r="G90" s="496"/>
      <c r="H90" s="496"/>
      <c r="I90" s="496"/>
      <c r="J90" s="496"/>
      <c r="K90" s="496"/>
      <c r="L90" s="496"/>
      <c r="M90" s="496"/>
      <c r="N90" s="496"/>
      <c r="O90" s="496"/>
      <c r="P90" s="496"/>
      <c r="Q90" s="496"/>
      <c r="R90" s="496"/>
      <c r="S90" s="496"/>
      <c r="T90" s="496"/>
      <c r="U90" s="496"/>
      <c r="V90" s="496"/>
      <c r="W90" s="496"/>
      <c r="X90" s="496"/>
      <c r="Y90" s="496"/>
      <c r="Z90" s="496"/>
      <c r="AA90" s="496"/>
      <c r="AB90" s="496"/>
      <c r="AC90" s="496"/>
      <c r="AD90" s="496"/>
      <c r="AE90" s="496"/>
      <c r="AF90" s="496"/>
      <c r="AG90" s="496"/>
      <c r="AH90" s="496"/>
      <c r="AI90" s="496"/>
      <c r="AJ90" s="496"/>
      <c r="AK90" s="496"/>
      <c r="AL90" s="496"/>
      <c r="AM90" s="496"/>
      <c r="AN90" s="496"/>
      <c r="AO90" s="496"/>
      <c r="AP90" s="496"/>
      <c r="AQ90" s="496"/>
      <c r="AR90" s="496"/>
      <c r="AS90" s="496"/>
      <c r="AT90" s="496"/>
      <c r="AU90" s="496"/>
      <c r="AV90" s="496"/>
      <c r="AW90" s="496"/>
      <c r="AX90" s="496"/>
      <c r="AY90" s="496"/>
      <c r="AZ90" s="496"/>
    </row>
    <row r="91" spans="1:52" x14ac:dyDescent="0.2">
      <c r="A91" s="496"/>
      <c r="B91" s="496"/>
      <c r="C91" s="496"/>
      <c r="D91" s="496"/>
      <c r="E91" s="496"/>
      <c r="F91" s="496"/>
      <c r="G91" s="496"/>
      <c r="H91" s="496"/>
      <c r="I91" s="496"/>
      <c r="J91" s="496"/>
      <c r="K91" s="496"/>
      <c r="L91" s="496"/>
      <c r="M91" s="496"/>
      <c r="N91" s="496"/>
      <c r="O91" s="496"/>
      <c r="P91" s="496"/>
      <c r="Q91" s="496"/>
      <c r="R91" s="496"/>
      <c r="S91" s="496"/>
      <c r="T91" s="496"/>
      <c r="U91" s="496"/>
      <c r="V91" s="496"/>
      <c r="W91" s="496"/>
      <c r="X91" s="496"/>
      <c r="Y91" s="496"/>
      <c r="Z91" s="496"/>
      <c r="AA91" s="496"/>
      <c r="AB91" s="496"/>
      <c r="AC91" s="496"/>
      <c r="AD91" s="496"/>
      <c r="AE91" s="496"/>
      <c r="AF91" s="496"/>
      <c r="AG91" s="496"/>
      <c r="AH91" s="496"/>
      <c r="AI91" s="496"/>
      <c r="AJ91" s="496"/>
      <c r="AK91" s="496"/>
      <c r="AL91" s="496"/>
      <c r="AM91" s="496"/>
      <c r="AN91" s="496"/>
      <c r="AO91" s="496"/>
      <c r="AP91" s="496"/>
      <c r="AQ91" s="496"/>
      <c r="AR91" s="496"/>
      <c r="AS91" s="496"/>
      <c r="AT91" s="496"/>
      <c r="AU91" s="496"/>
      <c r="AV91" s="496"/>
      <c r="AW91" s="496"/>
      <c r="AX91" s="496"/>
      <c r="AY91" s="496"/>
      <c r="AZ91" s="496"/>
    </row>
    <row r="92" spans="1:52" x14ac:dyDescent="0.2">
      <c r="A92" s="496"/>
      <c r="B92" s="496"/>
      <c r="C92" s="496"/>
      <c r="D92" s="496"/>
      <c r="E92" s="496"/>
      <c r="F92" s="496"/>
      <c r="G92" s="496"/>
      <c r="H92" s="496"/>
      <c r="I92" s="496"/>
      <c r="J92" s="496"/>
      <c r="K92" s="496"/>
      <c r="L92" s="496"/>
      <c r="M92" s="496"/>
      <c r="N92" s="496"/>
      <c r="O92" s="496"/>
      <c r="P92" s="496"/>
      <c r="Q92" s="496"/>
      <c r="R92" s="496"/>
      <c r="S92" s="496"/>
      <c r="T92" s="496"/>
      <c r="U92" s="496"/>
      <c r="V92" s="496"/>
      <c r="W92" s="496"/>
      <c r="X92" s="496"/>
      <c r="Y92" s="496"/>
      <c r="Z92" s="496"/>
      <c r="AA92" s="496"/>
      <c r="AB92" s="496"/>
      <c r="AC92" s="496"/>
      <c r="AD92" s="496"/>
      <c r="AE92" s="496"/>
      <c r="AF92" s="496"/>
      <c r="AG92" s="496"/>
      <c r="AH92" s="496"/>
      <c r="AI92" s="496"/>
      <c r="AJ92" s="496"/>
      <c r="AK92" s="496"/>
      <c r="AL92" s="496"/>
      <c r="AM92" s="496"/>
      <c r="AN92" s="496"/>
      <c r="AO92" s="496"/>
      <c r="AP92" s="496"/>
      <c r="AQ92" s="496"/>
      <c r="AR92" s="496"/>
      <c r="AS92" s="496"/>
      <c r="AT92" s="496"/>
      <c r="AU92" s="496"/>
      <c r="AV92" s="496"/>
      <c r="AW92" s="496"/>
      <c r="AX92" s="496"/>
      <c r="AY92" s="496"/>
      <c r="AZ92" s="496"/>
    </row>
    <row r="93" spans="1:52" x14ac:dyDescent="0.2">
      <c r="A93" s="496"/>
      <c r="B93" s="496"/>
      <c r="C93" s="496"/>
      <c r="D93" s="496"/>
      <c r="E93" s="496"/>
      <c r="F93" s="496"/>
      <c r="G93" s="496"/>
      <c r="H93" s="496"/>
      <c r="I93" s="496"/>
      <c r="J93" s="496"/>
      <c r="K93" s="496"/>
      <c r="L93" s="496"/>
      <c r="M93" s="496"/>
      <c r="N93" s="496"/>
      <c r="O93" s="496"/>
      <c r="P93" s="496"/>
      <c r="Q93" s="496"/>
      <c r="R93" s="496"/>
      <c r="S93" s="496"/>
      <c r="T93" s="496"/>
      <c r="U93" s="496"/>
      <c r="V93" s="496"/>
      <c r="W93" s="496"/>
      <c r="X93" s="496"/>
      <c r="Y93" s="496"/>
      <c r="Z93" s="496"/>
      <c r="AA93" s="496"/>
      <c r="AB93" s="496"/>
      <c r="AC93" s="496"/>
      <c r="AD93" s="496"/>
      <c r="AE93" s="496"/>
      <c r="AF93" s="496"/>
      <c r="AG93" s="496"/>
      <c r="AH93" s="496"/>
      <c r="AI93" s="496"/>
      <c r="AJ93" s="496"/>
      <c r="AK93" s="496"/>
      <c r="AL93" s="496"/>
      <c r="AM93" s="496"/>
      <c r="AN93" s="496"/>
      <c r="AO93" s="496"/>
      <c r="AP93" s="496"/>
      <c r="AQ93" s="496"/>
      <c r="AR93" s="496"/>
      <c r="AS93" s="496"/>
      <c r="AT93" s="496"/>
      <c r="AU93" s="496"/>
      <c r="AV93" s="496"/>
      <c r="AW93" s="496"/>
      <c r="AX93" s="496"/>
      <c r="AY93" s="496"/>
      <c r="AZ93" s="496"/>
    </row>
    <row r="94" spans="1:52" x14ac:dyDescent="0.2">
      <c r="A94" s="496"/>
      <c r="B94" s="496"/>
      <c r="C94" s="496"/>
      <c r="D94" s="496"/>
      <c r="E94" s="496"/>
      <c r="F94" s="496"/>
      <c r="G94" s="496"/>
      <c r="H94" s="496"/>
      <c r="I94" s="496"/>
      <c r="J94" s="496"/>
      <c r="K94" s="496"/>
      <c r="L94" s="496"/>
      <c r="M94" s="496"/>
      <c r="N94" s="496"/>
      <c r="O94" s="496"/>
      <c r="P94" s="496"/>
      <c r="Q94" s="496"/>
      <c r="R94" s="496"/>
      <c r="S94" s="496"/>
      <c r="T94" s="496"/>
      <c r="U94" s="496"/>
      <c r="V94" s="496"/>
      <c r="W94" s="496"/>
      <c r="X94" s="496"/>
      <c r="Y94" s="496"/>
      <c r="Z94" s="496"/>
      <c r="AA94" s="496"/>
      <c r="AB94" s="496"/>
      <c r="AC94" s="496"/>
      <c r="AD94" s="496"/>
      <c r="AE94" s="496"/>
      <c r="AF94" s="496"/>
      <c r="AG94" s="496"/>
      <c r="AH94" s="496"/>
      <c r="AI94" s="496"/>
      <c r="AJ94" s="496"/>
      <c r="AK94" s="496"/>
      <c r="AL94" s="496"/>
      <c r="AM94" s="496"/>
      <c r="AN94" s="496"/>
      <c r="AO94" s="496"/>
      <c r="AP94" s="496"/>
      <c r="AQ94" s="496"/>
      <c r="AR94" s="496"/>
      <c r="AS94" s="496"/>
      <c r="AT94" s="496"/>
      <c r="AU94" s="496"/>
      <c r="AV94" s="496"/>
      <c r="AW94" s="496"/>
      <c r="AX94" s="496"/>
      <c r="AY94" s="496"/>
      <c r="AZ94" s="496"/>
    </row>
    <row r="95" spans="1:52" x14ac:dyDescent="0.2">
      <c r="A95" s="496"/>
      <c r="B95" s="496"/>
      <c r="C95" s="496"/>
      <c r="D95" s="496"/>
      <c r="E95" s="496"/>
      <c r="F95" s="496"/>
      <c r="G95" s="496"/>
      <c r="H95" s="496"/>
      <c r="I95" s="496"/>
      <c r="J95" s="496"/>
      <c r="K95" s="496"/>
      <c r="L95" s="496"/>
      <c r="M95" s="496"/>
      <c r="N95" s="496"/>
      <c r="O95" s="496"/>
      <c r="P95" s="496"/>
      <c r="Q95" s="496"/>
      <c r="R95" s="496"/>
      <c r="S95" s="496"/>
      <c r="T95" s="496"/>
      <c r="U95" s="496"/>
      <c r="V95" s="496"/>
      <c r="W95" s="496"/>
      <c r="X95" s="496"/>
      <c r="Y95" s="496"/>
      <c r="Z95" s="496"/>
      <c r="AA95" s="496"/>
      <c r="AB95" s="496"/>
      <c r="AC95" s="496"/>
      <c r="AD95" s="496"/>
      <c r="AE95" s="496"/>
      <c r="AF95" s="496"/>
      <c r="AG95" s="496"/>
      <c r="AH95" s="496"/>
      <c r="AI95" s="496"/>
      <c r="AJ95" s="496"/>
      <c r="AK95" s="496"/>
      <c r="AL95" s="496"/>
      <c r="AM95" s="496"/>
      <c r="AN95" s="496"/>
      <c r="AO95" s="496"/>
      <c r="AP95" s="496"/>
      <c r="AQ95" s="496"/>
      <c r="AR95" s="496"/>
      <c r="AS95" s="496"/>
      <c r="AT95" s="496"/>
      <c r="AU95" s="496"/>
      <c r="AV95" s="496"/>
      <c r="AW95" s="496"/>
      <c r="AX95" s="496"/>
      <c r="AY95" s="496"/>
      <c r="AZ95" s="496"/>
    </row>
    <row r="96" spans="1:52" x14ac:dyDescent="0.2">
      <c r="A96" s="496"/>
      <c r="B96" s="496"/>
      <c r="C96" s="496"/>
      <c r="D96" s="496"/>
      <c r="E96" s="496"/>
      <c r="F96" s="496"/>
      <c r="G96" s="496"/>
      <c r="H96" s="496"/>
      <c r="I96" s="496"/>
      <c r="J96" s="496"/>
      <c r="K96" s="496"/>
      <c r="L96" s="496"/>
      <c r="M96" s="496"/>
      <c r="N96" s="496"/>
      <c r="O96" s="496"/>
      <c r="P96" s="496"/>
      <c r="Q96" s="496"/>
      <c r="R96" s="496"/>
      <c r="S96" s="496"/>
      <c r="T96" s="496"/>
      <c r="U96" s="496"/>
      <c r="V96" s="496"/>
      <c r="W96" s="496"/>
      <c r="X96" s="496"/>
      <c r="Y96" s="496"/>
      <c r="Z96" s="496"/>
      <c r="AA96" s="496"/>
      <c r="AB96" s="496"/>
      <c r="AC96" s="496"/>
      <c r="AD96" s="496"/>
      <c r="AE96" s="496"/>
      <c r="AF96" s="496"/>
      <c r="AG96" s="496"/>
      <c r="AH96" s="496"/>
      <c r="AI96" s="496"/>
      <c r="AJ96" s="496"/>
      <c r="AK96" s="496"/>
      <c r="AL96" s="496"/>
      <c r="AM96" s="496"/>
      <c r="AN96" s="496"/>
      <c r="AO96" s="496"/>
      <c r="AP96" s="496"/>
      <c r="AQ96" s="496"/>
      <c r="AR96" s="496"/>
      <c r="AS96" s="496"/>
      <c r="AT96" s="496"/>
      <c r="AU96" s="496"/>
      <c r="AV96" s="496"/>
      <c r="AW96" s="496"/>
      <c r="AX96" s="496"/>
      <c r="AY96" s="496"/>
      <c r="AZ96" s="496"/>
    </row>
    <row r="97" spans="1:52" x14ac:dyDescent="0.2">
      <c r="A97" s="496"/>
      <c r="B97" s="496"/>
      <c r="C97" s="496"/>
      <c r="D97" s="496"/>
      <c r="E97" s="496"/>
      <c r="F97" s="496"/>
      <c r="G97" s="496"/>
      <c r="H97" s="496"/>
      <c r="I97" s="496"/>
      <c r="J97" s="496"/>
      <c r="K97" s="496"/>
      <c r="L97" s="496"/>
      <c r="M97" s="496"/>
      <c r="N97" s="496"/>
      <c r="O97" s="496"/>
      <c r="P97" s="496"/>
      <c r="Q97" s="496"/>
      <c r="R97" s="496"/>
      <c r="S97" s="496"/>
      <c r="T97" s="496"/>
      <c r="U97" s="496"/>
      <c r="V97" s="496"/>
      <c r="W97" s="496"/>
      <c r="X97" s="496"/>
      <c r="Y97" s="496"/>
      <c r="Z97" s="496"/>
      <c r="AA97" s="496"/>
      <c r="AB97" s="496"/>
      <c r="AC97" s="496"/>
      <c r="AD97" s="496"/>
      <c r="AE97" s="496"/>
      <c r="AF97" s="496"/>
      <c r="AG97" s="496"/>
      <c r="AH97" s="496"/>
      <c r="AI97" s="496"/>
      <c r="AJ97" s="496"/>
      <c r="AK97" s="496"/>
      <c r="AL97" s="496"/>
      <c r="AM97" s="496"/>
      <c r="AN97" s="496"/>
      <c r="AO97" s="496"/>
      <c r="AP97" s="496"/>
      <c r="AQ97" s="496"/>
      <c r="AR97" s="496"/>
      <c r="AS97" s="496"/>
      <c r="AT97" s="496"/>
      <c r="AU97" s="496"/>
      <c r="AV97" s="496"/>
      <c r="AW97" s="496"/>
      <c r="AX97" s="496"/>
      <c r="AY97" s="496"/>
      <c r="AZ97" s="496"/>
    </row>
    <row r="98" spans="1:52" x14ac:dyDescent="0.2">
      <c r="A98" s="496"/>
      <c r="B98" s="496"/>
      <c r="C98" s="496"/>
      <c r="D98" s="496"/>
      <c r="E98" s="496"/>
      <c r="F98" s="496"/>
      <c r="G98" s="496"/>
      <c r="H98" s="496"/>
      <c r="I98" s="496"/>
      <c r="J98" s="496"/>
      <c r="K98" s="496"/>
      <c r="L98" s="496"/>
      <c r="M98" s="496"/>
      <c r="N98" s="496"/>
      <c r="O98" s="496"/>
      <c r="P98" s="496"/>
      <c r="Q98" s="496"/>
      <c r="R98" s="496"/>
      <c r="S98" s="496"/>
      <c r="T98" s="496"/>
      <c r="U98" s="496"/>
      <c r="V98" s="496"/>
      <c r="W98" s="496"/>
      <c r="X98" s="496"/>
      <c r="Y98" s="496"/>
      <c r="Z98" s="496"/>
      <c r="AA98" s="496"/>
      <c r="AB98" s="496"/>
      <c r="AC98" s="496"/>
      <c r="AD98" s="496"/>
      <c r="AE98" s="496"/>
      <c r="AF98" s="496"/>
      <c r="AG98" s="496"/>
      <c r="AH98" s="496"/>
      <c r="AI98" s="496"/>
      <c r="AJ98" s="496"/>
      <c r="AK98" s="496"/>
      <c r="AL98" s="496"/>
      <c r="AM98" s="496"/>
      <c r="AN98" s="496"/>
      <c r="AO98" s="496"/>
      <c r="AP98" s="496"/>
      <c r="AQ98" s="496"/>
      <c r="AR98" s="496"/>
      <c r="AS98" s="496"/>
      <c r="AT98" s="496"/>
      <c r="AU98" s="496"/>
      <c r="AV98" s="496"/>
      <c r="AW98" s="496"/>
      <c r="AX98" s="496"/>
      <c r="AY98" s="496"/>
      <c r="AZ98" s="496"/>
    </row>
    <row r="99" spans="1:52" x14ac:dyDescent="0.2">
      <c r="A99" s="496"/>
      <c r="B99" s="496"/>
      <c r="C99" s="496"/>
      <c r="D99" s="496"/>
      <c r="E99" s="496"/>
      <c r="F99" s="496"/>
      <c r="G99" s="496"/>
      <c r="H99" s="496"/>
      <c r="I99" s="496"/>
      <c r="J99" s="496"/>
      <c r="K99" s="496"/>
      <c r="L99" s="496"/>
      <c r="M99" s="496"/>
      <c r="N99" s="496"/>
      <c r="O99" s="496"/>
      <c r="P99" s="496"/>
      <c r="Q99" s="496"/>
      <c r="R99" s="496"/>
      <c r="S99" s="496"/>
      <c r="T99" s="496"/>
      <c r="U99" s="496"/>
      <c r="V99" s="496"/>
      <c r="W99" s="496"/>
      <c r="X99" s="496"/>
      <c r="Y99" s="496"/>
      <c r="Z99" s="496"/>
      <c r="AA99" s="496"/>
      <c r="AB99" s="496"/>
      <c r="AC99" s="496"/>
      <c r="AD99" s="496"/>
      <c r="AE99" s="496"/>
      <c r="AF99" s="496"/>
      <c r="AG99" s="496"/>
      <c r="AH99" s="496"/>
      <c r="AI99" s="496"/>
      <c r="AJ99" s="496"/>
      <c r="AK99" s="496"/>
      <c r="AL99" s="496"/>
      <c r="AM99" s="496"/>
      <c r="AN99" s="496"/>
      <c r="AO99" s="496"/>
      <c r="AP99" s="496"/>
      <c r="AQ99" s="496"/>
      <c r="AR99" s="496"/>
      <c r="AS99" s="496"/>
      <c r="AT99" s="496"/>
      <c r="AU99" s="496"/>
      <c r="AV99" s="496"/>
      <c r="AW99" s="496"/>
      <c r="AX99" s="496"/>
      <c r="AY99" s="496"/>
      <c r="AZ99" s="496"/>
    </row>
    <row r="100" spans="1:52" x14ac:dyDescent="0.2">
      <c r="A100" s="496"/>
      <c r="B100" s="496"/>
      <c r="C100" s="496"/>
      <c r="D100" s="496"/>
      <c r="E100" s="496"/>
      <c r="F100" s="496"/>
      <c r="G100" s="496"/>
      <c r="H100" s="496"/>
      <c r="I100" s="496"/>
      <c r="J100" s="496"/>
      <c r="K100" s="496"/>
      <c r="L100" s="496"/>
      <c r="M100" s="496"/>
      <c r="N100" s="496"/>
      <c r="O100" s="496"/>
      <c r="P100" s="496"/>
      <c r="Q100" s="496"/>
      <c r="R100" s="496"/>
      <c r="S100" s="496"/>
      <c r="T100" s="496"/>
      <c r="U100" s="496"/>
      <c r="V100" s="496"/>
      <c r="W100" s="496"/>
      <c r="X100" s="496"/>
      <c r="Y100" s="496"/>
      <c r="Z100" s="496"/>
      <c r="AA100" s="496"/>
      <c r="AB100" s="496"/>
      <c r="AC100" s="496"/>
      <c r="AD100" s="496"/>
      <c r="AE100" s="496"/>
      <c r="AF100" s="496"/>
      <c r="AG100" s="496"/>
      <c r="AH100" s="496"/>
      <c r="AI100" s="496"/>
      <c r="AJ100" s="496"/>
      <c r="AK100" s="496"/>
      <c r="AL100" s="496"/>
      <c r="AM100" s="496"/>
      <c r="AN100" s="496"/>
      <c r="AO100" s="496"/>
      <c r="AP100" s="496"/>
      <c r="AQ100" s="496"/>
      <c r="AR100" s="496"/>
      <c r="AS100" s="496"/>
      <c r="AT100" s="496"/>
      <c r="AU100" s="496"/>
      <c r="AV100" s="496"/>
      <c r="AW100" s="496"/>
      <c r="AX100" s="496"/>
      <c r="AY100" s="496"/>
      <c r="AZ100" s="496"/>
    </row>
    <row r="101" spans="1:52" x14ac:dyDescent="0.2">
      <c r="A101" s="496"/>
      <c r="B101" s="496"/>
      <c r="C101" s="496"/>
      <c r="D101" s="496"/>
      <c r="E101" s="496"/>
      <c r="F101" s="496"/>
      <c r="G101" s="496"/>
      <c r="H101" s="496"/>
      <c r="I101" s="496"/>
      <c r="J101" s="496"/>
      <c r="K101" s="496"/>
      <c r="L101" s="496"/>
      <c r="M101" s="496"/>
      <c r="N101" s="496"/>
      <c r="O101" s="496"/>
      <c r="P101" s="496"/>
      <c r="Q101" s="496"/>
      <c r="R101" s="496"/>
      <c r="S101" s="496"/>
      <c r="T101" s="496"/>
      <c r="U101" s="496"/>
      <c r="V101" s="496"/>
      <c r="W101" s="496"/>
      <c r="X101" s="496"/>
      <c r="Y101" s="496"/>
      <c r="Z101" s="496"/>
      <c r="AA101" s="496"/>
      <c r="AB101" s="496"/>
      <c r="AC101" s="496"/>
      <c r="AD101" s="496"/>
      <c r="AE101" s="496"/>
      <c r="AF101" s="496"/>
      <c r="AG101" s="496"/>
      <c r="AH101" s="496"/>
      <c r="AI101" s="496"/>
      <c r="AJ101" s="496"/>
      <c r="AK101" s="496"/>
      <c r="AL101" s="496"/>
      <c r="AM101" s="496"/>
      <c r="AN101" s="496"/>
      <c r="AO101" s="496"/>
      <c r="AP101" s="496"/>
      <c r="AQ101" s="496"/>
      <c r="AR101" s="496"/>
      <c r="AS101" s="496"/>
      <c r="AT101" s="496"/>
      <c r="AU101" s="496"/>
      <c r="AV101" s="496"/>
      <c r="AW101" s="496"/>
      <c r="AX101" s="496"/>
      <c r="AY101" s="496"/>
      <c r="AZ101" s="496"/>
    </row>
    <row r="102" spans="1:52" x14ac:dyDescent="0.2">
      <c r="A102" s="496"/>
      <c r="B102" s="496"/>
      <c r="C102" s="496"/>
      <c r="D102" s="496"/>
      <c r="E102" s="496"/>
      <c r="F102" s="496"/>
      <c r="G102" s="496"/>
      <c r="H102" s="496"/>
      <c r="I102" s="496"/>
      <c r="J102" s="496"/>
      <c r="K102" s="496"/>
      <c r="L102" s="496"/>
      <c r="M102" s="496"/>
      <c r="N102" s="496"/>
      <c r="O102" s="496"/>
      <c r="P102" s="496"/>
      <c r="Q102" s="496"/>
      <c r="R102" s="496"/>
      <c r="S102" s="496"/>
      <c r="T102" s="496"/>
      <c r="U102" s="496"/>
      <c r="V102" s="496"/>
      <c r="W102" s="496"/>
      <c r="X102" s="496"/>
      <c r="Y102" s="496"/>
      <c r="Z102" s="496"/>
      <c r="AA102" s="496"/>
      <c r="AB102" s="496"/>
      <c r="AC102" s="496"/>
      <c r="AD102" s="496"/>
      <c r="AE102" s="496"/>
      <c r="AF102" s="496"/>
      <c r="AG102" s="496"/>
      <c r="AH102" s="496"/>
      <c r="AI102" s="496"/>
      <c r="AJ102" s="496"/>
      <c r="AK102" s="496"/>
      <c r="AL102" s="496"/>
      <c r="AM102" s="496"/>
      <c r="AN102" s="496"/>
      <c r="AO102" s="496"/>
      <c r="AP102" s="496"/>
      <c r="AQ102" s="496"/>
      <c r="AR102" s="496"/>
      <c r="AS102" s="496"/>
      <c r="AT102" s="496"/>
      <c r="AU102" s="496"/>
      <c r="AV102" s="496"/>
      <c r="AW102" s="496"/>
      <c r="AX102" s="496"/>
      <c r="AY102" s="496"/>
      <c r="AZ102" s="496"/>
    </row>
    <row r="103" spans="1:52" x14ac:dyDescent="0.2">
      <c r="A103" s="496"/>
      <c r="B103" s="496"/>
      <c r="C103" s="496"/>
      <c r="D103" s="496"/>
      <c r="E103" s="496"/>
      <c r="F103" s="496"/>
      <c r="G103" s="496"/>
      <c r="H103" s="496"/>
      <c r="I103" s="496"/>
      <c r="J103" s="496"/>
      <c r="K103" s="496"/>
      <c r="L103" s="496"/>
      <c r="M103" s="496"/>
      <c r="N103" s="496"/>
      <c r="O103" s="496"/>
      <c r="P103" s="496"/>
      <c r="Q103" s="496"/>
      <c r="R103" s="496"/>
      <c r="S103" s="496"/>
      <c r="T103" s="496"/>
      <c r="U103" s="496"/>
      <c r="V103" s="496"/>
      <c r="W103" s="496"/>
      <c r="X103" s="496"/>
      <c r="Y103" s="496"/>
      <c r="Z103" s="496"/>
      <c r="AA103" s="496"/>
      <c r="AB103" s="496"/>
      <c r="AC103" s="496"/>
      <c r="AD103" s="496"/>
      <c r="AE103" s="496"/>
      <c r="AF103" s="496"/>
      <c r="AG103" s="496"/>
      <c r="AH103" s="496"/>
      <c r="AI103" s="496"/>
      <c r="AJ103" s="496"/>
      <c r="AK103" s="496"/>
      <c r="AL103" s="496"/>
      <c r="AM103" s="496"/>
      <c r="AN103" s="496"/>
      <c r="AO103" s="496"/>
      <c r="AP103" s="496"/>
      <c r="AQ103" s="496"/>
      <c r="AR103" s="496"/>
      <c r="AS103" s="496"/>
      <c r="AT103" s="496"/>
      <c r="AU103" s="496"/>
      <c r="AV103" s="496"/>
      <c r="AW103" s="496"/>
      <c r="AX103" s="496"/>
      <c r="AY103" s="496"/>
      <c r="AZ103" s="496"/>
    </row>
    <row r="104" spans="1:52" x14ac:dyDescent="0.2">
      <c r="A104" s="496"/>
      <c r="B104" s="496"/>
      <c r="C104" s="496"/>
      <c r="D104" s="496"/>
      <c r="E104" s="496"/>
      <c r="F104" s="496"/>
      <c r="G104" s="496"/>
      <c r="H104" s="496"/>
      <c r="I104" s="496"/>
      <c r="J104" s="496"/>
      <c r="K104" s="496"/>
      <c r="L104" s="496"/>
      <c r="M104" s="496"/>
      <c r="N104" s="496"/>
      <c r="O104" s="496"/>
      <c r="P104" s="496"/>
      <c r="Q104" s="496"/>
      <c r="R104" s="496"/>
      <c r="S104" s="496"/>
      <c r="T104" s="496"/>
      <c r="U104" s="496"/>
      <c r="V104" s="496"/>
      <c r="W104" s="496"/>
      <c r="X104" s="496"/>
      <c r="Y104" s="496"/>
      <c r="Z104" s="496"/>
      <c r="AA104" s="496"/>
      <c r="AB104" s="496"/>
      <c r="AC104" s="496"/>
      <c r="AD104" s="496"/>
      <c r="AE104" s="496"/>
      <c r="AF104" s="496"/>
      <c r="AG104" s="496"/>
      <c r="AH104" s="496"/>
      <c r="AI104" s="496"/>
      <c r="AJ104" s="496"/>
      <c r="AK104" s="496"/>
      <c r="AL104" s="496"/>
      <c r="AM104" s="496"/>
      <c r="AN104" s="496"/>
      <c r="AO104" s="496"/>
      <c r="AP104" s="496"/>
      <c r="AQ104" s="496"/>
      <c r="AR104" s="496"/>
      <c r="AS104" s="496"/>
      <c r="AT104" s="496"/>
      <c r="AU104" s="496"/>
      <c r="AV104" s="496"/>
      <c r="AW104" s="496"/>
      <c r="AX104" s="496"/>
      <c r="AY104" s="496"/>
      <c r="AZ104" s="496"/>
    </row>
    <row r="105" spans="1:52" x14ac:dyDescent="0.2">
      <c r="A105" s="496"/>
      <c r="B105" s="496"/>
      <c r="C105" s="496"/>
      <c r="D105" s="496"/>
      <c r="E105" s="496"/>
      <c r="F105" s="496"/>
      <c r="G105" s="496"/>
      <c r="H105" s="496"/>
      <c r="I105" s="496"/>
      <c r="J105" s="496"/>
      <c r="K105" s="496"/>
      <c r="L105" s="496"/>
      <c r="M105" s="496"/>
      <c r="N105" s="496"/>
      <c r="O105" s="496"/>
      <c r="P105" s="496"/>
      <c r="Q105" s="496"/>
      <c r="R105" s="496"/>
      <c r="S105" s="496"/>
      <c r="T105" s="496"/>
      <c r="U105" s="496"/>
      <c r="V105" s="496"/>
      <c r="W105" s="496"/>
      <c r="X105" s="496"/>
      <c r="Y105" s="496"/>
      <c r="Z105" s="496"/>
      <c r="AA105" s="496"/>
      <c r="AB105" s="496"/>
      <c r="AC105" s="496"/>
      <c r="AD105" s="496"/>
      <c r="AE105" s="496"/>
      <c r="AF105" s="496"/>
      <c r="AG105" s="496"/>
      <c r="AH105" s="496"/>
      <c r="AI105" s="496"/>
      <c r="AJ105" s="496"/>
      <c r="AK105" s="496"/>
      <c r="AL105" s="496"/>
      <c r="AM105" s="496"/>
      <c r="AN105" s="496"/>
      <c r="AO105" s="496"/>
      <c r="AP105" s="496"/>
      <c r="AQ105" s="496"/>
      <c r="AR105" s="496"/>
      <c r="AS105" s="496"/>
      <c r="AT105" s="496"/>
      <c r="AU105" s="496"/>
      <c r="AV105" s="496"/>
      <c r="AW105" s="496"/>
      <c r="AX105" s="496"/>
      <c r="AY105" s="496"/>
      <c r="AZ105" s="496"/>
    </row>
    <row r="106" spans="1:52" x14ac:dyDescent="0.2">
      <c r="A106" s="496"/>
      <c r="B106" s="496"/>
      <c r="C106" s="496"/>
      <c r="D106" s="496"/>
      <c r="E106" s="496"/>
      <c r="F106" s="496"/>
      <c r="G106" s="496"/>
      <c r="H106" s="496"/>
      <c r="I106" s="496"/>
      <c r="J106" s="496"/>
      <c r="K106" s="496"/>
      <c r="L106" s="496"/>
      <c r="M106" s="496"/>
      <c r="N106" s="496"/>
      <c r="O106" s="496"/>
      <c r="P106" s="496"/>
      <c r="Q106" s="496"/>
      <c r="R106" s="496"/>
      <c r="S106" s="496"/>
      <c r="T106" s="496"/>
      <c r="U106" s="496"/>
      <c r="V106" s="496"/>
      <c r="W106" s="496"/>
      <c r="X106" s="496"/>
      <c r="Y106" s="496"/>
      <c r="Z106" s="496"/>
      <c r="AA106" s="496"/>
      <c r="AB106" s="496"/>
      <c r="AC106" s="496"/>
      <c r="AD106" s="496"/>
      <c r="AE106" s="496"/>
      <c r="AF106" s="496"/>
      <c r="AG106" s="496"/>
      <c r="AH106" s="496"/>
      <c r="AI106" s="496"/>
      <c r="AJ106" s="496"/>
      <c r="AK106" s="496"/>
      <c r="AL106" s="496"/>
      <c r="AM106" s="496"/>
      <c r="AN106" s="496"/>
      <c r="AO106" s="496"/>
      <c r="AP106" s="496"/>
      <c r="AQ106" s="496"/>
      <c r="AR106" s="496"/>
      <c r="AS106" s="496"/>
      <c r="AT106" s="496"/>
      <c r="AU106" s="496"/>
      <c r="AV106" s="496"/>
      <c r="AW106" s="496"/>
      <c r="AX106" s="496"/>
      <c r="AY106" s="496"/>
      <c r="AZ106" s="496"/>
    </row>
    <row r="107" spans="1:52" x14ac:dyDescent="0.2">
      <c r="A107" s="496"/>
      <c r="B107" s="496"/>
      <c r="C107" s="496"/>
      <c r="D107" s="496"/>
      <c r="E107" s="496"/>
      <c r="F107" s="496"/>
      <c r="G107" s="496"/>
      <c r="H107" s="496"/>
      <c r="I107" s="496"/>
      <c r="J107" s="496"/>
      <c r="K107" s="496"/>
      <c r="L107" s="496"/>
      <c r="M107" s="496"/>
      <c r="N107" s="496"/>
      <c r="O107" s="496"/>
      <c r="P107" s="496"/>
      <c r="Q107" s="496"/>
      <c r="R107" s="496"/>
      <c r="S107" s="496"/>
      <c r="T107" s="496"/>
      <c r="U107" s="496"/>
      <c r="V107" s="496"/>
      <c r="W107" s="496"/>
      <c r="X107" s="496"/>
      <c r="Y107" s="496"/>
      <c r="Z107" s="496"/>
      <c r="AA107" s="496"/>
      <c r="AB107" s="496"/>
      <c r="AC107" s="496"/>
      <c r="AD107" s="496"/>
      <c r="AE107" s="496"/>
      <c r="AF107" s="496"/>
      <c r="AG107" s="496"/>
      <c r="AH107" s="496"/>
      <c r="AI107" s="496"/>
      <c r="AJ107" s="496"/>
      <c r="AK107" s="496"/>
      <c r="AL107" s="496"/>
      <c r="AM107" s="496"/>
      <c r="AN107" s="496"/>
      <c r="AO107" s="496"/>
      <c r="AP107" s="496"/>
      <c r="AQ107" s="496"/>
      <c r="AR107" s="496"/>
      <c r="AS107" s="496"/>
      <c r="AT107" s="496"/>
      <c r="AU107" s="496"/>
      <c r="AV107" s="496"/>
      <c r="AW107" s="496"/>
      <c r="AX107" s="496"/>
      <c r="AY107" s="496"/>
      <c r="AZ107" s="496"/>
    </row>
    <row r="108" spans="1:52" x14ac:dyDescent="0.2">
      <c r="A108" s="496"/>
      <c r="B108" s="496"/>
      <c r="C108" s="496"/>
      <c r="D108" s="496"/>
      <c r="E108" s="496"/>
      <c r="F108" s="496"/>
      <c r="G108" s="496"/>
      <c r="H108" s="496"/>
      <c r="I108" s="496"/>
      <c r="J108" s="496"/>
      <c r="K108" s="496"/>
      <c r="L108" s="496"/>
      <c r="M108" s="496"/>
      <c r="N108" s="496"/>
      <c r="O108" s="496"/>
      <c r="P108" s="496"/>
      <c r="Q108" s="496"/>
      <c r="R108" s="496"/>
      <c r="S108" s="496"/>
      <c r="T108" s="496"/>
      <c r="U108" s="496"/>
      <c r="V108" s="496"/>
      <c r="W108" s="496"/>
      <c r="X108" s="496"/>
      <c r="Y108" s="496"/>
      <c r="Z108" s="496"/>
      <c r="AA108" s="496"/>
      <c r="AB108" s="496"/>
      <c r="AC108" s="496"/>
      <c r="AD108" s="496"/>
      <c r="AE108" s="496"/>
      <c r="AF108" s="496"/>
      <c r="AG108" s="496"/>
      <c r="AH108" s="496"/>
      <c r="AI108" s="496"/>
      <c r="AJ108" s="496"/>
      <c r="AK108" s="496"/>
      <c r="AL108" s="496"/>
      <c r="AM108" s="496"/>
      <c r="AN108" s="496"/>
      <c r="AO108" s="496"/>
      <c r="AP108" s="496"/>
      <c r="AQ108" s="496"/>
      <c r="AR108" s="496"/>
      <c r="AS108" s="496"/>
      <c r="AT108" s="496"/>
      <c r="AU108" s="496"/>
      <c r="AV108" s="496"/>
      <c r="AW108" s="496"/>
      <c r="AX108" s="496"/>
      <c r="AY108" s="496"/>
      <c r="AZ108" s="496"/>
    </row>
    <row r="109" spans="1:52" x14ac:dyDescent="0.2">
      <c r="A109" s="496"/>
      <c r="B109" s="496"/>
      <c r="C109" s="496"/>
      <c r="D109" s="496"/>
      <c r="E109" s="496"/>
      <c r="F109" s="496"/>
      <c r="G109" s="496"/>
      <c r="H109" s="496"/>
      <c r="I109" s="496"/>
      <c r="J109" s="496"/>
      <c r="K109" s="496"/>
      <c r="L109" s="496"/>
      <c r="M109" s="496"/>
      <c r="N109" s="496"/>
      <c r="O109" s="496"/>
      <c r="P109" s="496"/>
      <c r="Q109" s="496"/>
      <c r="R109" s="496"/>
      <c r="S109" s="496"/>
      <c r="T109" s="496"/>
      <c r="U109" s="496"/>
      <c r="V109" s="496"/>
      <c r="W109" s="496"/>
      <c r="X109" s="496"/>
      <c r="Y109" s="496"/>
      <c r="Z109" s="496"/>
      <c r="AA109" s="496"/>
      <c r="AB109" s="496"/>
      <c r="AC109" s="496"/>
      <c r="AD109" s="496"/>
      <c r="AE109" s="496"/>
      <c r="AF109" s="496"/>
      <c r="AG109" s="496"/>
      <c r="AH109" s="496"/>
      <c r="AI109" s="496"/>
      <c r="AJ109" s="496"/>
      <c r="AK109" s="496"/>
      <c r="AL109" s="496"/>
      <c r="AM109" s="496"/>
      <c r="AN109" s="496"/>
      <c r="AO109" s="496"/>
      <c r="AP109" s="496"/>
      <c r="AQ109" s="496"/>
      <c r="AR109" s="496"/>
      <c r="AS109" s="496"/>
      <c r="AT109" s="496"/>
      <c r="AU109" s="496"/>
      <c r="AV109" s="496"/>
      <c r="AW109" s="496"/>
      <c r="AX109" s="496"/>
      <c r="AY109" s="496"/>
      <c r="AZ109" s="496"/>
    </row>
    <row r="110" spans="1:52" x14ac:dyDescent="0.2">
      <c r="A110" s="496"/>
      <c r="B110" s="496"/>
      <c r="C110" s="496"/>
      <c r="D110" s="496"/>
      <c r="E110" s="496"/>
      <c r="F110" s="496"/>
      <c r="G110" s="496"/>
      <c r="H110" s="496"/>
      <c r="I110" s="496"/>
      <c r="J110" s="496"/>
      <c r="K110" s="496"/>
      <c r="L110" s="496"/>
      <c r="M110" s="496"/>
      <c r="N110" s="496"/>
      <c r="O110" s="496"/>
      <c r="P110" s="496"/>
      <c r="Q110" s="496"/>
      <c r="R110" s="496"/>
      <c r="S110" s="496"/>
      <c r="T110" s="496"/>
      <c r="U110" s="496"/>
      <c r="V110" s="496"/>
      <c r="W110" s="496"/>
      <c r="X110" s="496"/>
      <c r="Y110" s="496"/>
      <c r="Z110" s="496"/>
      <c r="AA110" s="496"/>
      <c r="AB110" s="496"/>
      <c r="AC110" s="496"/>
      <c r="AD110" s="496"/>
      <c r="AE110" s="496"/>
      <c r="AF110" s="496"/>
      <c r="AG110" s="496"/>
      <c r="AH110" s="496"/>
      <c r="AI110" s="496"/>
      <c r="AJ110" s="496"/>
      <c r="AK110" s="496"/>
      <c r="AL110" s="496"/>
      <c r="AM110" s="496"/>
      <c r="AN110" s="496"/>
      <c r="AO110" s="496"/>
      <c r="AP110" s="496"/>
      <c r="AQ110" s="496"/>
      <c r="AR110" s="496"/>
      <c r="AS110" s="496"/>
      <c r="AT110" s="496"/>
      <c r="AU110" s="496"/>
      <c r="AV110" s="496"/>
      <c r="AW110" s="496"/>
      <c r="AX110" s="496"/>
      <c r="AY110" s="496"/>
      <c r="AZ110" s="496"/>
    </row>
    <row r="111" spans="1:52" x14ac:dyDescent="0.2">
      <c r="A111" s="496"/>
      <c r="B111" s="496"/>
      <c r="C111" s="496"/>
      <c r="D111" s="496"/>
      <c r="E111" s="496"/>
      <c r="F111" s="496"/>
      <c r="G111" s="496"/>
      <c r="H111" s="496"/>
      <c r="I111" s="496"/>
      <c r="J111" s="496"/>
      <c r="K111" s="496"/>
      <c r="L111" s="496"/>
      <c r="M111" s="496"/>
      <c r="N111" s="496"/>
      <c r="O111" s="496"/>
      <c r="P111" s="496"/>
      <c r="Q111" s="496"/>
      <c r="R111" s="496"/>
      <c r="S111" s="496"/>
      <c r="T111" s="496"/>
      <c r="U111" s="496"/>
      <c r="V111" s="496"/>
      <c r="W111" s="496"/>
      <c r="X111" s="496"/>
      <c r="Y111" s="496"/>
      <c r="Z111" s="496"/>
      <c r="AA111" s="496"/>
      <c r="AB111" s="496"/>
      <c r="AC111" s="496"/>
      <c r="AD111" s="496"/>
      <c r="AE111" s="496"/>
      <c r="AF111" s="496"/>
      <c r="AG111" s="496"/>
      <c r="AH111" s="496"/>
      <c r="AI111" s="496"/>
      <c r="AJ111" s="496"/>
      <c r="AK111" s="496"/>
      <c r="AL111" s="496"/>
      <c r="AM111" s="496"/>
      <c r="AN111" s="496"/>
      <c r="AO111" s="496"/>
      <c r="AP111" s="496"/>
      <c r="AQ111" s="496"/>
      <c r="AR111" s="496"/>
      <c r="AS111" s="496"/>
      <c r="AT111" s="496"/>
      <c r="AU111" s="496"/>
      <c r="AV111" s="496"/>
      <c r="AW111" s="496"/>
      <c r="AX111" s="496"/>
      <c r="AY111" s="496"/>
      <c r="AZ111" s="496"/>
    </row>
    <row r="112" spans="1:52" x14ac:dyDescent="0.2">
      <c r="A112" s="496"/>
      <c r="B112" s="496"/>
      <c r="C112" s="496"/>
      <c r="D112" s="496"/>
      <c r="E112" s="496"/>
      <c r="F112" s="496"/>
      <c r="G112" s="496"/>
      <c r="H112" s="496"/>
      <c r="I112" s="496"/>
      <c r="J112" s="496"/>
      <c r="K112" s="496"/>
      <c r="L112" s="496"/>
      <c r="M112" s="496"/>
      <c r="N112" s="496"/>
      <c r="O112" s="496"/>
      <c r="P112" s="496"/>
      <c r="Q112" s="496"/>
      <c r="R112" s="496"/>
      <c r="S112" s="496"/>
      <c r="T112" s="496"/>
      <c r="U112" s="496"/>
      <c r="V112" s="496"/>
      <c r="W112" s="496"/>
      <c r="X112" s="496"/>
      <c r="Y112" s="496"/>
      <c r="Z112" s="496"/>
      <c r="AA112" s="496"/>
      <c r="AB112" s="496"/>
      <c r="AC112" s="496"/>
      <c r="AD112" s="496"/>
      <c r="AE112" s="496"/>
      <c r="AF112" s="496"/>
      <c r="AG112" s="496"/>
      <c r="AH112" s="496"/>
      <c r="AI112" s="496"/>
      <c r="AJ112" s="496"/>
      <c r="AK112" s="496"/>
      <c r="AL112" s="496"/>
      <c r="AM112" s="496"/>
      <c r="AN112" s="496"/>
      <c r="AO112" s="496"/>
      <c r="AP112" s="496"/>
      <c r="AQ112" s="496"/>
      <c r="AR112" s="496"/>
      <c r="AS112" s="496"/>
      <c r="AT112" s="496"/>
      <c r="AU112" s="496"/>
      <c r="AV112" s="496"/>
      <c r="AW112" s="496"/>
      <c r="AX112" s="496"/>
      <c r="AY112" s="496"/>
      <c r="AZ112" s="496"/>
    </row>
    <row r="113" spans="1:52" x14ac:dyDescent="0.2">
      <c r="A113" s="496"/>
      <c r="B113" s="496"/>
      <c r="C113" s="496"/>
      <c r="D113" s="496"/>
      <c r="E113" s="496"/>
      <c r="F113" s="496"/>
      <c r="G113" s="496"/>
      <c r="H113" s="496"/>
      <c r="I113" s="496"/>
      <c r="J113" s="496"/>
      <c r="K113" s="496"/>
      <c r="L113" s="496"/>
      <c r="M113" s="496"/>
      <c r="N113" s="496"/>
      <c r="O113" s="496"/>
      <c r="P113" s="496"/>
      <c r="Q113" s="496"/>
      <c r="R113" s="496"/>
      <c r="S113" s="496"/>
      <c r="T113" s="496"/>
      <c r="U113" s="496"/>
      <c r="V113" s="496"/>
      <c r="W113" s="496"/>
      <c r="X113" s="496"/>
      <c r="Y113" s="496"/>
      <c r="Z113" s="496"/>
      <c r="AA113" s="496"/>
      <c r="AB113" s="496"/>
      <c r="AC113" s="496"/>
      <c r="AD113" s="496"/>
      <c r="AE113" s="496"/>
      <c r="AF113" s="496"/>
      <c r="AG113" s="496"/>
      <c r="AH113" s="496"/>
      <c r="AI113" s="496"/>
      <c r="AJ113" s="496"/>
      <c r="AK113" s="496"/>
      <c r="AL113" s="496"/>
      <c r="AM113" s="496"/>
      <c r="AN113" s="496"/>
      <c r="AO113" s="496"/>
      <c r="AP113" s="496"/>
      <c r="AQ113" s="496"/>
      <c r="AR113" s="496"/>
      <c r="AS113" s="496"/>
      <c r="AT113" s="496"/>
      <c r="AU113" s="496"/>
      <c r="AV113" s="496"/>
      <c r="AW113" s="496"/>
      <c r="AX113" s="496"/>
      <c r="AY113" s="496"/>
      <c r="AZ113" s="496"/>
    </row>
    <row r="114" spans="1:52" x14ac:dyDescent="0.2">
      <c r="A114" s="496"/>
      <c r="B114" s="496"/>
      <c r="C114" s="496"/>
      <c r="D114" s="496"/>
      <c r="E114" s="496"/>
      <c r="F114" s="496"/>
      <c r="G114" s="496"/>
      <c r="H114" s="496"/>
      <c r="I114" s="496"/>
      <c r="J114" s="496"/>
      <c r="K114" s="496"/>
      <c r="L114" s="496"/>
      <c r="M114" s="496"/>
      <c r="N114" s="496"/>
      <c r="O114" s="496"/>
      <c r="P114" s="496"/>
      <c r="Q114" s="496"/>
      <c r="R114" s="496"/>
      <c r="S114" s="496"/>
      <c r="T114" s="496"/>
      <c r="U114" s="496"/>
      <c r="V114" s="496"/>
      <c r="W114" s="496"/>
      <c r="X114" s="496"/>
      <c r="Y114" s="496"/>
      <c r="Z114" s="496"/>
      <c r="AA114" s="496"/>
      <c r="AB114" s="496"/>
      <c r="AC114" s="496"/>
      <c r="AD114" s="496"/>
      <c r="AE114" s="496"/>
      <c r="AF114" s="496"/>
      <c r="AG114" s="496"/>
      <c r="AH114" s="496"/>
      <c r="AI114" s="496"/>
      <c r="AJ114" s="496"/>
      <c r="AK114" s="496"/>
      <c r="AL114" s="496"/>
      <c r="AM114" s="496"/>
      <c r="AN114" s="496"/>
      <c r="AO114" s="496"/>
      <c r="AP114" s="496"/>
      <c r="AQ114" s="496"/>
      <c r="AR114" s="496"/>
      <c r="AS114" s="496"/>
      <c r="AT114" s="496"/>
      <c r="AU114" s="496"/>
      <c r="AV114" s="496"/>
      <c r="AW114" s="496"/>
      <c r="AX114" s="496"/>
      <c r="AY114" s="496"/>
      <c r="AZ114" s="496"/>
    </row>
    <row r="115" spans="1:52" x14ac:dyDescent="0.2">
      <c r="A115" s="496"/>
      <c r="B115" s="496"/>
      <c r="C115" s="496"/>
      <c r="D115" s="496"/>
      <c r="E115" s="496"/>
      <c r="F115" s="496"/>
      <c r="G115" s="496"/>
      <c r="H115" s="496"/>
      <c r="I115" s="496"/>
      <c r="J115" s="496"/>
      <c r="K115" s="496"/>
      <c r="L115" s="496"/>
      <c r="M115" s="496"/>
      <c r="N115" s="496"/>
      <c r="O115" s="496"/>
      <c r="P115" s="496"/>
      <c r="Q115" s="496"/>
      <c r="R115" s="496"/>
      <c r="S115" s="496"/>
      <c r="T115" s="496"/>
      <c r="U115" s="496"/>
      <c r="V115" s="496"/>
      <c r="W115" s="496"/>
      <c r="X115" s="496"/>
      <c r="Y115" s="496"/>
      <c r="Z115" s="496"/>
      <c r="AA115" s="496"/>
      <c r="AB115" s="496"/>
      <c r="AC115" s="496"/>
      <c r="AD115" s="496"/>
      <c r="AE115" s="496"/>
      <c r="AF115" s="496"/>
      <c r="AG115" s="496"/>
      <c r="AH115" s="496"/>
      <c r="AI115" s="496"/>
      <c r="AJ115" s="496"/>
      <c r="AK115" s="496"/>
      <c r="AL115" s="496"/>
      <c r="AM115" s="496"/>
      <c r="AN115" s="496"/>
      <c r="AO115" s="496"/>
      <c r="AP115" s="496"/>
      <c r="AQ115" s="496"/>
      <c r="AR115" s="496"/>
      <c r="AS115" s="496"/>
      <c r="AT115" s="496"/>
      <c r="AU115" s="496"/>
      <c r="AV115" s="496"/>
      <c r="AW115" s="496"/>
      <c r="AX115" s="496"/>
      <c r="AY115" s="496"/>
      <c r="AZ115" s="496"/>
    </row>
    <row r="116" spans="1:52" x14ac:dyDescent="0.2">
      <c r="A116" s="496"/>
      <c r="B116" s="496"/>
      <c r="C116" s="496"/>
      <c r="D116" s="496"/>
      <c r="E116" s="496"/>
      <c r="F116" s="496"/>
      <c r="G116" s="496"/>
      <c r="H116" s="496"/>
      <c r="I116" s="496"/>
      <c r="J116" s="496"/>
      <c r="K116" s="496"/>
      <c r="L116" s="496"/>
      <c r="M116" s="496"/>
      <c r="N116" s="496"/>
      <c r="O116" s="496"/>
      <c r="P116" s="496"/>
      <c r="Q116" s="496"/>
      <c r="R116" s="496"/>
      <c r="S116" s="496"/>
      <c r="T116" s="496"/>
      <c r="U116" s="496"/>
      <c r="V116" s="496"/>
      <c r="W116" s="496"/>
      <c r="X116" s="496"/>
      <c r="Y116" s="496"/>
      <c r="Z116" s="496"/>
      <c r="AA116" s="496"/>
      <c r="AB116" s="496"/>
      <c r="AC116" s="496"/>
      <c r="AD116" s="496"/>
      <c r="AE116" s="496"/>
      <c r="AF116" s="496"/>
      <c r="AG116" s="496"/>
      <c r="AH116" s="496"/>
      <c r="AI116" s="496"/>
      <c r="AJ116" s="496"/>
      <c r="AK116" s="496"/>
      <c r="AL116" s="496"/>
      <c r="AM116" s="496"/>
      <c r="AN116" s="496"/>
      <c r="AO116" s="496"/>
      <c r="AP116" s="496"/>
      <c r="AQ116" s="496"/>
      <c r="AR116" s="496"/>
      <c r="AS116" s="496"/>
      <c r="AT116" s="496"/>
      <c r="AU116" s="496"/>
      <c r="AV116" s="496"/>
      <c r="AW116" s="496"/>
      <c r="AX116" s="496"/>
      <c r="AY116" s="496"/>
      <c r="AZ116" s="496"/>
    </row>
    <row r="117" spans="1:52" x14ac:dyDescent="0.2">
      <c r="A117" s="496"/>
      <c r="B117" s="496"/>
      <c r="C117" s="496"/>
      <c r="D117" s="496"/>
      <c r="E117" s="496"/>
      <c r="F117" s="496"/>
      <c r="G117" s="496"/>
      <c r="H117" s="496"/>
      <c r="I117" s="496"/>
      <c r="J117" s="496"/>
      <c r="K117" s="496"/>
      <c r="L117" s="496"/>
      <c r="M117" s="496"/>
      <c r="N117" s="496"/>
      <c r="O117" s="496"/>
      <c r="P117" s="496"/>
      <c r="Q117" s="496"/>
      <c r="R117" s="496"/>
      <c r="S117" s="496"/>
      <c r="T117" s="496"/>
      <c r="U117" s="496"/>
      <c r="V117" s="496"/>
      <c r="W117" s="496"/>
      <c r="X117" s="496"/>
      <c r="Y117" s="496"/>
      <c r="Z117" s="496"/>
      <c r="AA117" s="496"/>
      <c r="AB117" s="496"/>
      <c r="AC117" s="496"/>
      <c r="AD117" s="496"/>
      <c r="AE117" s="496"/>
      <c r="AF117" s="496"/>
      <c r="AG117" s="496"/>
      <c r="AH117" s="496"/>
      <c r="AI117" s="496"/>
      <c r="AJ117" s="496"/>
      <c r="AK117" s="496"/>
      <c r="AL117" s="496"/>
      <c r="AM117" s="496"/>
      <c r="AN117" s="496"/>
      <c r="AO117" s="496"/>
      <c r="AP117" s="496"/>
      <c r="AQ117" s="496"/>
      <c r="AR117" s="496"/>
      <c r="AS117" s="496"/>
      <c r="AT117" s="496"/>
      <c r="AU117" s="496"/>
      <c r="AV117" s="496"/>
      <c r="AW117" s="496"/>
      <c r="AX117" s="496"/>
      <c r="AY117" s="496"/>
      <c r="AZ117" s="496"/>
    </row>
    <row r="118" spans="1:52" x14ac:dyDescent="0.2">
      <c r="A118" s="496"/>
      <c r="B118" s="496"/>
      <c r="C118" s="496"/>
      <c r="D118" s="496"/>
      <c r="E118" s="496"/>
      <c r="F118" s="496"/>
      <c r="G118" s="496"/>
      <c r="H118" s="496"/>
      <c r="I118" s="496"/>
      <c r="J118" s="496"/>
      <c r="K118" s="496"/>
      <c r="L118" s="496"/>
      <c r="M118" s="496"/>
      <c r="N118" s="496"/>
      <c r="O118" s="496"/>
      <c r="P118" s="496"/>
      <c r="Q118" s="496"/>
      <c r="R118" s="496"/>
      <c r="S118" s="496"/>
      <c r="T118" s="496"/>
      <c r="U118" s="496"/>
      <c r="V118" s="496"/>
      <c r="W118" s="496"/>
      <c r="X118" s="496"/>
      <c r="Y118" s="496"/>
      <c r="Z118" s="496"/>
      <c r="AA118" s="496"/>
      <c r="AB118" s="496"/>
      <c r="AC118" s="496"/>
      <c r="AD118" s="496"/>
      <c r="AE118" s="496"/>
      <c r="AF118" s="496"/>
      <c r="AG118" s="496"/>
      <c r="AH118" s="496"/>
      <c r="AI118" s="496"/>
      <c r="AJ118" s="496"/>
      <c r="AK118" s="496"/>
      <c r="AL118" s="496"/>
      <c r="AM118" s="496"/>
      <c r="AN118" s="496"/>
      <c r="AO118" s="496"/>
      <c r="AP118" s="496"/>
      <c r="AQ118" s="496"/>
      <c r="AR118" s="496"/>
      <c r="AS118" s="496"/>
      <c r="AT118" s="496"/>
      <c r="AU118" s="496"/>
      <c r="AV118" s="496"/>
      <c r="AW118" s="496"/>
      <c r="AX118" s="496"/>
      <c r="AY118" s="496"/>
      <c r="AZ118" s="496"/>
    </row>
    <row r="119" spans="1:52" x14ac:dyDescent="0.2">
      <c r="A119" s="496"/>
      <c r="B119" s="496"/>
      <c r="C119" s="496"/>
      <c r="D119" s="496"/>
      <c r="E119" s="496"/>
      <c r="F119" s="496"/>
      <c r="G119" s="496"/>
      <c r="H119" s="496"/>
      <c r="I119" s="496"/>
      <c r="J119" s="496"/>
      <c r="K119" s="496"/>
      <c r="L119" s="496"/>
      <c r="M119" s="496"/>
      <c r="N119" s="496"/>
      <c r="O119" s="496"/>
      <c r="P119" s="496"/>
      <c r="Q119" s="496"/>
      <c r="R119" s="496"/>
      <c r="S119" s="496"/>
      <c r="T119" s="496"/>
      <c r="U119" s="496"/>
      <c r="V119" s="496"/>
      <c r="W119" s="496"/>
      <c r="X119" s="496"/>
      <c r="Y119" s="496"/>
      <c r="Z119" s="496"/>
      <c r="AA119" s="496"/>
      <c r="AB119" s="496"/>
      <c r="AC119" s="496"/>
      <c r="AD119" s="496"/>
      <c r="AE119" s="496"/>
      <c r="AF119" s="496"/>
      <c r="AG119" s="496"/>
      <c r="AH119" s="496"/>
      <c r="AI119" s="496"/>
      <c r="AJ119" s="496"/>
      <c r="AK119" s="496"/>
      <c r="AL119" s="496"/>
      <c r="AM119" s="496"/>
      <c r="AN119" s="496"/>
      <c r="AO119" s="496"/>
      <c r="AP119" s="496"/>
      <c r="AQ119" s="496"/>
      <c r="AR119" s="496"/>
      <c r="AS119" s="496"/>
      <c r="AT119" s="496"/>
      <c r="AU119" s="496"/>
      <c r="AV119" s="496"/>
      <c r="AW119" s="496"/>
      <c r="AX119" s="496"/>
      <c r="AY119" s="496"/>
      <c r="AZ119" s="496"/>
    </row>
    <row r="120" spans="1:52" x14ac:dyDescent="0.2">
      <c r="A120" s="496"/>
      <c r="B120" s="496"/>
      <c r="C120" s="496"/>
      <c r="D120" s="496"/>
      <c r="E120" s="496"/>
      <c r="F120" s="496"/>
      <c r="G120" s="496"/>
      <c r="H120" s="496"/>
      <c r="I120" s="496"/>
      <c r="J120" s="496"/>
      <c r="K120" s="496"/>
      <c r="L120" s="496"/>
      <c r="M120" s="496"/>
      <c r="N120" s="496"/>
      <c r="O120" s="496"/>
      <c r="P120" s="496"/>
      <c r="Q120" s="496"/>
      <c r="R120" s="496"/>
      <c r="S120" s="496"/>
      <c r="T120" s="496"/>
      <c r="U120" s="496"/>
      <c r="V120" s="496"/>
      <c r="W120" s="496"/>
      <c r="X120" s="496"/>
      <c r="Y120" s="496"/>
      <c r="Z120" s="496"/>
      <c r="AA120" s="496"/>
      <c r="AB120" s="496"/>
      <c r="AC120" s="496"/>
      <c r="AD120" s="496"/>
      <c r="AE120" s="496"/>
      <c r="AF120" s="496"/>
      <c r="AG120" s="496"/>
      <c r="AH120" s="496"/>
      <c r="AI120" s="496"/>
      <c r="AJ120" s="496"/>
      <c r="AK120" s="496"/>
      <c r="AL120" s="496"/>
      <c r="AM120" s="496"/>
      <c r="AN120" s="496"/>
      <c r="AO120" s="496"/>
      <c r="AP120" s="496"/>
      <c r="AQ120" s="496"/>
      <c r="AR120" s="496"/>
      <c r="AS120" s="496"/>
      <c r="AT120" s="496"/>
      <c r="AU120" s="496"/>
      <c r="AV120" s="496"/>
      <c r="AW120" s="496"/>
      <c r="AX120" s="496"/>
      <c r="AY120" s="496"/>
      <c r="AZ120" s="496"/>
    </row>
    <row r="121" spans="1:52" x14ac:dyDescent="0.2">
      <c r="A121" s="496"/>
      <c r="B121" s="496"/>
      <c r="C121" s="496"/>
      <c r="D121" s="496"/>
      <c r="E121" s="496"/>
      <c r="F121" s="496"/>
      <c r="G121" s="496"/>
      <c r="H121" s="496"/>
      <c r="I121" s="496"/>
      <c r="J121" s="496"/>
      <c r="K121" s="496"/>
      <c r="L121" s="496"/>
      <c r="M121" s="496"/>
      <c r="N121" s="496"/>
      <c r="O121" s="496"/>
      <c r="P121" s="496"/>
      <c r="Q121" s="496"/>
      <c r="R121" s="496"/>
      <c r="S121" s="496"/>
      <c r="T121" s="496"/>
      <c r="U121" s="496"/>
      <c r="V121" s="496"/>
      <c r="W121" s="496"/>
      <c r="X121" s="496"/>
      <c r="Y121" s="496"/>
      <c r="Z121" s="496"/>
      <c r="AA121" s="496"/>
      <c r="AB121" s="496"/>
      <c r="AC121" s="496"/>
      <c r="AD121" s="496"/>
      <c r="AE121" s="496"/>
      <c r="AF121" s="496"/>
      <c r="AG121" s="496"/>
      <c r="AH121" s="496"/>
      <c r="AI121" s="496"/>
      <c r="AJ121" s="496"/>
      <c r="AK121" s="496"/>
      <c r="AL121" s="496"/>
      <c r="AM121" s="496"/>
      <c r="AN121" s="496"/>
      <c r="AO121" s="496"/>
      <c r="AP121" s="496"/>
      <c r="AQ121" s="496"/>
      <c r="AR121" s="496"/>
      <c r="AS121" s="496"/>
      <c r="AT121" s="496"/>
      <c r="AU121" s="496"/>
      <c r="AV121" s="496"/>
      <c r="AW121" s="496"/>
      <c r="AX121" s="496"/>
      <c r="AY121" s="496"/>
      <c r="AZ121" s="496"/>
    </row>
    <row r="122" spans="1:52" x14ac:dyDescent="0.2">
      <c r="A122" s="496"/>
      <c r="B122" s="496"/>
      <c r="C122" s="496"/>
      <c r="D122" s="496"/>
      <c r="E122" s="496"/>
      <c r="F122" s="496"/>
      <c r="G122" s="496"/>
      <c r="H122" s="496"/>
      <c r="I122" s="496"/>
      <c r="J122" s="496"/>
      <c r="K122" s="496"/>
      <c r="L122" s="496"/>
      <c r="M122" s="496"/>
      <c r="N122" s="496"/>
      <c r="O122" s="496"/>
      <c r="P122" s="496"/>
      <c r="Q122" s="496"/>
      <c r="R122" s="496"/>
      <c r="S122" s="496"/>
      <c r="T122" s="496"/>
      <c r="U122" s="496"/>
      <c r="V122" s="496"/>
      <c r="W122" s="496"/>
      <c r="X122" s="496"/>
      <c r="Y122" s="496"/>
      <c r="Z122" s="496"/>
      <c r="AA122" s="496"/>
      <c r="AB122" s="496"/>
      <c r="AC122" s="496"/>
      <c r="AD122" s="496"/>
      <c r="AE122" s="496"/>
      <c r="AF122" s="496"/>
      <c r="AG122" s="496"/>
      <c r="AH122" s="496"/>
      <c r="AI122" s="496"/>
      <c r="AJ122" s="496"/>
      <c r="AK122" s="496"/>
      <c r="AL122" s="496"/>
      <c r="AM122" s="496"/>
      <c r="AN122" s="496"/>
      <c r="AO122" s="496"/>
      <c r="AP122" s="496"/>
      <c r="AQ122" s="496"/>
      <c r="AR122" s="496"/>
      <c r="AS122" s="496"/>
      <c r="AT122" s="496"/>
      <c r="AU122" s="496"/>
      <c r="AV122" s="496"/>
      <c r="AW122" s="496"/>
      <c r="AX122" s="496"/>
      <c r="AY122" s="496"/>
      <c r="AZ122" s="496"/>
    </row>
    <row r="123" spans="1:52" x14ac:dyDescent="0.2">
      <c r="A123" s="496"/>
      <c r="B123" s="496"/>
      <c r="C123" s="496"/>
      <c r="D123" s="496"/>
      <c r="E123" s="496"/>
      <c r="F123" s="496"/>
      <c r="G123" s="496"/>
      <c r="H123" s="496"/>
      <c r="I123" s="496"/>
      <c r="J123" s="496"/>
      <c r="K123" s="496"/>
      <c r="L123" s="496"/>
      <c r="M123" s="496"/>
      <c r="N123" s="496"/>
      <c r="O123" s="496"/>
      <c r="P123" s="496"/>
      <c r="Q123" s="496"/>
      <c r="R123" s="496"/>
      <c r="S123" s="496"/>
      <c r="T123" s="496"/>
      <c r="U123" s="496"/>
      <c r="V123" s="496"/>
      <c r="W123" s="496"/>
      <c r="X123" s="496"/>
      <c r="Y123" s="496"/>
      <c r="Z123" s="496"/>
      <c r="AA123" s="496"/>
      <c r="AB123" s="496"/>
      <c r="AC123" s="496"/>
      <c r="AD123" s="496"/>
      <c r="AE123" s="496"/>
      <c r="AF123" s="496"/>
      <c r="AG123" s="496"/>
      <c r="AH123" s="496"/>
      <c r="AI123" s="496"/>
      <c r="AJ123" s="496"/>
      <c r="AK123" s="496"/>
      <c r="AL123" s="496"/>
      <c r="AM123" s="496"/>
      <c r="AN123" s="496"/>
      <c r="AO123" s="496"/>
      <c r="AP123" s="496"/>
      <c r="AQ123" s="496"/>
      <c r="AR123" s="496"/>
      <c r="AS123" s="496"/>
      <c r="AT123" s="496"/>
      <c r="AU123" s="496"/>
      <c r="AV123" s="496"/>
      <c r="AW123" s="496"/>
      <c r="AX123" s="496"/>
      <c r="AY123" s="496"/>
      <c r="AZ123" s="496"/>
    </row>
    <row r="124" spans="1:52" x14ac:dyDescent="0.2">
      <c r="A124" s="496"/>
      <c r="B124" s="496"/>
      <c r="C124" s="496"/>
      <c r="D124" s="496"/>
      <c r="E124" s="496"/>
      <c r="F124" s="496"/>
      <c r="G124" s="496"/>
      <c r="H124" s="496"/>
      <c r="I124" s="496"/>
      <c r="J124" s="496"/>
      <c r="K124" s="496"/>
      <c r="L124" s="496"/>
      <c r="M124" s="496"/>
      <c r="N124" s="496"/>
      <c r="O124" s="496"/>
      <c r="P124" s="496"/>
      <c r="Q124" s="496"/>
      <c r="R124" s="496"/>
      <c r="S124" s="496"/>
      <c r="T124" s="496"/>
      <c r="U124" s="496"/>
      <c r="V124" s="496"/>
      <c r="W124" s="496"/>
      <c r="X124" s="496"/>
      <c r="Y124" s="496"/>
      <c r="Z124" s="496"/>
      <c r="AA124" s="496"/>
      <c r="AB124" s="496"/>
      <c r="AC124" s="496"/>
      <c r="AD124" s="496"/>
      <c r="AE124" s="496"/>
      <c r="AF124" s="496"/>
      <c r="AG124" s="496"/>
      <c r="AH124" s="496"/>
      <c r="AI124" s="496"/>
      <c r="AJ124" s="496"/>
      <c r="AK124" s="496"/>
      <c r="AL124" s="496"/>
      <c r="AM124" s="496"/>
      <c r="AN124" s="496"/>
      <c r="AO124" s="496"/>
      <c r="AP124" s="496"/>
      <c r="AQ124" s="496"/>
      <c r="AR124" s="496"/>
      <c r="AS124" s="496"/>
      <c r="AT124" s="496"/>
      <c r="AU124" s="496"/>
      <c r="AV124" s="496"/>
      <c r="AW124" s="496"/>
      <c r="AX124" s="496"/>
      <c r="AY124" s="496"/>
      <c r="AZ124" s="496"/>
    </row>
    <row r="125" spans="1:52" x14ac:dyDescent="0.2">
      <c r="A125" s="496"/>
      <c r="B125" s="496"/>
      <c r="C125" s="496"/>
      <c r="D125" s="496"/>
      <c r="E125" s="496"/>
      <c r="F125" s="496"/>
      <c r="G125" s="496"/>
      <c r="H125" s="496"/>
      <c r="I125" s="496"/>
      <c r="J125" s="496"/>
      <c r="K125" s="496"/>
      <c r="L125" s="496"/>
      <c r="M125" s="496"/>
      <c r="N125" s="496"/>
      <c r="O125" s="496"/>
      <c r="P125" s="496"/>
      <c r="Q125" s="496"/>
      <c r="R125" s="496"/>
      <c r="S125" s="496"/>
      <c r="T125" s="496"/>
      <c r="U125" s="496"/>
      <c r="V125" s="496"/>
      <c r="W125" s="496"/>
      <c r="X125" s="496"/>
      <c r="Y125" s="496"/>
      <c r="Z125" s="496"/>
      <c r="AA125" s="496"/>
      <c r="AB125" s="496"/>
      <c r="AC125" s="496"/>
      <c r="AD125" s="496"/>
      <c r="AE125" s="496"/>
      <c r="AF125" s="496"/>
      <c r="AG125" s="496"/>
      <c r="AH125" s="496"/>
      <c r="AI125" s="496"/>
      <c r="AJ125" s="496"/>
      <c r="AK125" s="496"/>
      <c r="AL125" s="496"/>
      <c r="AM125" s="496"/>
      <c r="AN125" s="496"/>
      <c r="AO125" s="496"/>
      <c r="AP125" s="496"/>
      <c r="AQ125" s="496"/>
      <c r="AR125" s="496"/>
      <c r="AS125" s="496"/>
      <c r="AT125" s="496"/>
      <c r="AU125" s="496"/>
      <c r="AV125" s="496"/>
      <c r="AW125" s="496"/>
      <c r="AX125" s="496"/>
      <c r="AY125" s="496"/>
      <c r="AZ125" s="496"/>
    </row>
    <row r="126" spans="1:52" x14ac:dyDescent="0.2">
      <c r="A126" s="496"/>
      <c r="B126" s="496"/>
      <c r="C126" s="496"/>
      <c r="D126" s="496"/>
      <c r="E126" s="496"/>
      <c r="F126" s="496"/>
      <c r="G126" s="496"/>
      <c r="H126" s="496"/>
      <c r="I126" s="496"/>
      <c r="J126" s="496"/>
      <c r="K126" s="496"/>
      <c r="L126" s="496"/>
      <c r="M126" s="496"/>
      <c r="N126" s="496"/>
      <c r="O126" s="496"/>
      <c r="P126" s="496"/>
      <c r="Q126" s="496"/>
      <c r="R126" s="496"/>
      <c r="S126" s="496"/>
      <c r="T126" s="496"/>
      <c r="U126" s="496"/>
      <c r="V126" s="496"/>
      <c r="W126" s="496"/>
      <c r="X126" s="496"/>
      <c r="Y126" s="496"/>
      <c r="Z126" s="496"/>
      <c r="AA126" s="496"/>
      <c r="AB126" s="496"/>
      <c r="AC126" s="496"/>
      <c r="AD126" s="496"/>
      <c r="AE126" s="496"/>
      <c r="AF126" s="496"/>
      <c r="AG126" s="496"/>
      <c r="AH126" s="496"/>
      <c r="AI126" s="496"/>
      <c r="AJ126" s="496"/>
      <c r="AK126" s="496"/>
      <c r="AL126" s="496"/>
      <c r="AM126" s="496"/>
      <c r="AN126" s="496"/>
      <c r="AO126" s="496"/>
      <c r="AP126" s="496"/>
      <c r="AQ126" s="496"/>
      <c r="AR126" s="496"/>
      <c r="AS126" s="496"/>
      <c r="AT126" s="496"/>
      <c r="AU126" s="496"/>
      <c r="AV126" s="496"/>
      <c r="AW126" s="496"/>
      <c r="AX126" s="496"/>
      <c r="AY126" s="496"/>
      <c r="AZ126" s="496"/>
    </row>
    <row r="127" spans="1:52" x14ac:dyDescent="0.2">
      <c r="A127" s="496"/>
      <c r="B127" s="496"/>
      <c r="C127" s="496"/>
      <c r="D127" s="496"/>
      <c r="E127" s="496"/>
      <c r="F127" s="496"/>
      <c r="G127" s="496"/>
      <c r="H127" s="496"/>
      <c r="I127" s="496"/>
      <c r="J127" s="496"/>
      <c r="K127" s="496"/>
      <c r="L127" s="496"/>
      <c r="M127" s="496"/>
      <c r="N127" s="496"/>
      <c r="O127" s="496"/>
      <c r="P127" s="496"/>
      <c r="Q127" s="496"/>
      <c r="R127" s="496"/>
      <c r="S127" s="496"/>
      <c r="T127" s="496"/>
      <c r="U127" s="496"/>
      <c r="V127" s="496"/>
      <c r="W127" s="496"/>
      <c r="X127" s="496"/>
      <c r="Y127" s="496"/>
      <c r="Z127" s="496"/>
      <c r="AA127" s="496"/>
      <c r="AB127" s="496"/>
      <c r="AC127" s="496"/>
      <c r="AD127" s="496"/>
      <c r="AE127" s="496"/>
      <c r="AF127" s="496"/>
      <c r="AG127" s="496"/>
      <c r="AH127" s="496"/>
      <c r="AI127" s="496"/>
      <c r="AJ127" s="496"/>
      <c r="AK127" s="496"/>
      <c r="AL127" s="496"/>
      <c r="AM127" s="496"/>
      <c r="AN127" s="496"/>
      <c r="AO127" s="496"/>
      <c r="AP127" s="496"/>
      <c r="AQ127" s="496"/>
      <c r="AR127" s="496"/>
      <c r="AS127" s="496"/>
      <c r="AT127" s="496"/>
      <c r="AU127" s="496"/>
      <c r="AV127" s="496"/>
      <c r="AW127" s="496"/>
      <c r="AX127" s="496"/>
      <c r="AY127" s="496"/>
      <c r="AZ127" s="496"/>
    </row>
    <row r="128" spans="1:52" x14ac:dyDescent="0.2">
      <c r="A128" s="496"/>
      <c r="B128" s="496"/>
      <c r="C128" s="496"/>
      <c r="D128" s="496"/>
      <c r="E128" s="496"/>
      <c r="F128" s="496"/>
      <c r="G128" s="496"/>
      <c r="H128" s="496"/>
      <c r="I128" s="496"/>
      <c r="J128" s="496"/>
      <c r="K128" s="496"/>
      <c r="L128" s="496"/>
      <c r="M128" s="496"/>
      <c r="N128" s="496"/>
      <c r="O128" s="496"/>
      <c r="P128" s="496"/>
      <c r="Q128" s="496"/>
      <c r="R128" s="496"/>
      <c r="S128" s="496"/>
      <c r="T128" s="496"/>
      <c r="U128" s="496"/>
      <c r="V128" s="496"/>
      <c r="W128" s="496"/>
      <c r="X128" s="496"/>
      <c r="Y128" s="496"/>
      <c r="Z128" s="496"/>
      <c r="AA128" s="496"/>
      <c r="AB128" s="496"/>
      <c r="AC128" s="496"/>
      <c r="AD128" s="496"/>
      <c r="AE128" s="496"/>
      <c r="AF128" s="496"/>
      <c r="AG128" s="496"/>
      <c r="AH128" s="496"/>
      <c r="AI128" s="496"/>
      <c r="AJ128" s="496"/>
      <c r="AK128" s="496"/>
      <c r="AL128" s="496"/>
      <c r="AM128" s="496"/>
      <c r="AN128" s="496"/>
      <c r="AO128" s="496"/>
      <c r="AP128" s="496"/>
      <c r="AQ128" s="496"/>
      <c r="AR128" s="496"/>
      <c r="AS128" s="496"/>
      <c r="AT128" s="496"/>
      <c r="AU128" s="496"/>
      <c r="AV128" s="496"/>
      <c r="AW128" s="496"/>
      <c r="AX128" s="496"/>
      <c r="AY128" s="496"/>
      <c r="AZ128" s="496"/>
    </row>
    <row r="129" spans="1:52" x14ac:dyDescent="0.2">
      <c r="A129" s="496"/>
      <c r="B129" s="496"/>
      <c r="C129" s="496"/>
      <c r="D129" s="496"/>
      <c r="E129" s="496"/>
      <c r="F129" s="496"/>
      <c r="G129" s="496"/>
      <c r="H129" s="496"/>
      <c r="I129" s="496"/>
      <c r="J129" s="496"/>
      <c r="K129" s="496"/>
      <c r="L129" s="496"/>
      <c r="M129" s="496"/>
      <c r="N129" s="496"/>
      <c r="O129" s="496"/>
      <c r="P129" s="496"/>
      <c r="Q129" s="496"/>
      <c r="R129" s="496"/>
      <c r="S129" s="496"/>
      <c r="T129" s="496"/>
      <c r="U129" s="496"/>
      <c r="V129" s="496"/>
      <c r="W129" s="496"/>
      <c r="X129" s="496"/>
      <c r="Y129" s="496"/>
      <c r="Z129" s="496"/>
      <c r="AA129" s="496"/>
      <c r="AB129" s="496"/>
      <c r="AC129" s="496"/>
      <c r="AD129" s="496"/>
      <c r="AE129" s="496"/>
      <c r="AF129" s="496"/>
      <c r="AG129" s="496"/>
      <c r="AH129" s="496"/>
      <c r="AI129" s="496"/>
      <c r="AJ129" s="496"/>
      <c r="AK129" s="496"/>
      <c r="AL129" s="496"/>
      <c r="AM129" s="496"/>
      <c r="AN129" s="496"/>
      <c r="AO129" s="496"/>
      <c r="AP129" s="496"/>
      <c r="AQ129" s="496"/>
      <c r="AR129" s="496"/>
      <c r="AS129" s="496"/>
      <c r="AT129" s="496"/>
      <c r="AU129" s="496"/>
      <c r="AV129" s="496"/>
      <c r="AW129" s="496"/>
      <c r="AX129" s="496"/>
      <c r="AY129" s="496"/>
      <c r="AZ129" s="496"/>
    </row>
    <row r="130" spans="1:52" x14ac:dyDescent="0.2">
      <c r="A130" s="496"/>
      <c r="B130" s="496"/>
      <c r="C130" s="496"/>
      <c r="D130" s="496"/>
      <c r="E130" s="496"/>
      <c r="F130" s="496"/>
      <c r="G130" s="496"/>
      <c r="H130" s="496"/>
      <c r="I130" s="496"/>
      <c r="J130" s="496"/>
      <c r="K130" s="496"/>
      <c r="L130" s="496"/>
      <c r="M130" s="496"/>
      <c r="N130" s="496"/>
      <c r="O130" s="496"/>
      <c r="P130" s="496"/>
      <c r="Q130" s="496"/>
      <c r="R130" s="496"/>
      <c r="S130" s="496"/>
      <c r="T130" s="496"/>
      <c r="U130" s="496"/>
      <c r="V130" s="496"/>
      <c r="W130" s="496"/>
      <c r="X130" s="496"/>
      <c r="Y130" s="496"/>
      <c r="Z130" s="496"/>
      <c r="AA130" s="496"/>
      <c r="AB130" s="496"/>
      <c r="AC130" s="496"/>
      <c r="AD130" s="496"/>
      <c r="AE130" s="496"/>
      <c r="AF130" s="496"/>
      <c r="AG130" s="496"/>
      <c r="AH130" s="496"/>
      <c r="AI130" s="496"/>
      <c r="AJ130" s="496"/>
      <c r="AK130" s="496"/>
      <c r="AL130" s="496"/>
      <c r="AM130" s="496"/>
      <c r="AN130" s="496"/>
      <c r="AO130" s="496"/>
      <c r="AP130" s="496"/>
      <c r="AQ130" s="496"/>
      <c r="AR130" s="496"/>
      <c r="AS130" s="496"/>
      <c r="AT130" s="496"/>
      <c r="AU130" s="496"/>
      <c r="AV130" s="496"/>
      <c r="AW130" s="496"/>
      <c r="AX130" s="496"/>
      <c r="AY130" s="496"/>
      <c r="AZ130" s="496"/>
    </row>
    <row r="131" spans="1:52" x14ac:dyDescent="0.2">
      <c r="A131" s="496"/>
      <c r="B131" s="496"/>
      <c r="C131" s="496"/>
      <c r="D131" s="496"/>
      <c r="E131" s="496"/>
      <c r="F131" s="496"/>
      <c r="G131" s="496"/>
      <c r="H131" s="496"/>
      <c r="I131" s="496"/>
      <c r="J131" s="496"/>
      <c r="K131" s="496"/>
      <c r="L131" s="496"/>
      <c r="M131" s="496"/>
      <c r="N131" s="496"/>
      <c r="O131" s="496"/>
      <c r="P131" s="496"/>
      <c r="Q131" s="496"/>
      <c r="R131" s="496"/>
      <c r="S131" s="496"/>
      <c r="T131" s="496"/>
      <c r="U131" s="496"/>
      <c r="V131" s="496"/>
      <c r="W131" s="496"/>
      <c r="X131" s="496"/>
      <c r="Y131" s="496"/>
      <c r="Z131" s="496"/>
      <c r="AA131" s="496"/>
      <c r="AB131" s="496"/>
      <c r="AC131" s="496"/>
      <c r="AD131" s="496"/>
      <c r="AE131" s="496"/>
      <c r="AF131" s="496"/>
      <c r="AG131" s="496"/>
      <c r="AH131" s="496"/>
      <c r="AI131" s="496"/>
      <c r="AJ131" s="496"/>
      <c r="AK131" s="496"/>
      <c r="AL131" s="496"/>
      <c r="AM131" s="496"/>
      <c r="AN131" s="496"/>
      <c r="AO131" s="496"/>
      <c r="AP131" s="496"/>
      <c r="AQ131" s="496"/>
      <c r="AR131" s="496"/>
      <c r="AS131" s="496"/>
      <c r="AT131" s="496"/>
      <c r="AU131" s="496"/>
      <c r="AV131" s="496"/>
      <c r="AW131" s="496"/>
      <c r="AX131" s="496"/>
      <c r="AY131" s="496"/>
      <c r="AZ131" s="496"/>
    </row>
    <row r="132" spans="1:52" x14ac:dyDescent="0.2">
      <c r="A132" s="496"/>
      <c r="B132" s="496"/>
      <c r="C132" s="496"/>
      <c r="D132" s="496"/>
      <c r="E132" s="496"/>
      <c r="F132" s="496"/>
      <c r="G132" s="496"/>
      <c r="H132" s="496"/>
      <c r="I132" s="496"/>
      <c r="J132" s="496"/>
      <c r="K132" s="496"/>
      <c r="L132" s="496"/>
      <c r="M132" s="496"/>
      <c r="N132" s="496"/>
      <c r="O132" s="496"/>
      <c r="P132" s="496"/>
      <c r="Q132" s="496"/>
      <c r="R132" s="496"/>
      <c r="S132" s="496"/>
      <c r="T132" s="496"/>
      <c r="U132" s="496"/>
      <c r="V132" s="496"/>
      <c r="W132" s="496"/>
      <c r="X132" s="496"/>
      <c r="Y132" s="496"/>
      <c r="Z132" s="496"/>
      <c r="AA132" s="496"/>
      <c r="AB132" s="496"/>
      <c r="AC132" s="496"/>
      <c r="AD132" s="496"/>
      <c r="AE132" s="496"/>
      <c r="AF132" s="496"/>
      <c r="AG132" s="496"/>
      <c r="AH132" s="496"/>
      <c r="AI132" s="496"/>
      <c r="AJ132" s="496"/>
      <c r="AK132" s="496"/>
      <c r="AL132" s="496"/>
      <c r="AM132" s="496"/>
      <c r="AN132" s="496"/>
      <c r="AO132" s="496"/>
      <c r="AP132" s="496"/>
      <c r="AQ132" s="496"/>
      <c r="AR132" s="496"/>
      <c r="AS132" s="496"/>
      <c r="AT132" s="496"/>
      <c r="AU132" s="496"/>
      <c r="AV132" s="496"/>
      <c r="AW132" s="496"/>
      <c r="AX132" s="496"/>
      <c r="AY132" s="496"/>
      <c r="AZ132" s="496"/>
    </row>
    <row r="133" spans="1:52" x14ac:dyDescent="0.2">
      <c r="A133" s="496"/>
      <c r="B133" s="496"/>
      <c r="C133" s="496"/>
      <c r="D133" s="496"/>
      <c r="E133" s="496"/>
      <c r="F133" s="496"/>
      <c r="G133" s="496"/>
      <c r="H133" s="496"/>
      <c r="I133" s="496"/>
      <c r="J133" s="496"/>
      <c r="K133" s="496"/>
      <c r="L133" s="496"/>
      <c r="M133" s="496"/>
      <c r="N133" s="496"/>
      <c r="O133" s="496"/>
      <c r="P133" s="496"/>
      <c r="Q133" s="496"/>
      <c r="R133" s="496"/>
      <c r="S133" s="496"/>
      <c r="T133" s="496"/>
      <c r="U133" s="496"/>
      <c r="V133" s="496"/>
      <c r="W133" s="496"/>
      <c r="X133" s="496"/>
      <c r="Y133" s="496"/>
      <c r="Z133" s="496"/>
      <c r="AA133" s="496"/>
      <c r="AB133" s="496"/>
      <c r="AC133" s="496"/>
      <c r="AD133" s="496"/>
      <c r="AE133" s="496"/>
      <c r="AF133" s="496"/>
      <c r="AG133" s="496"/>
      <c r="AH133" s="496"/>
      <c r="AI133" s="496"/>
      <c r="AJ133" s="496"/>
      <c r="AK133" s="496"/>
      <c r="AL133" s="496"/>
      <c r="AM133" s="496"/>
      <c r="AN133" s="496"/>
      <c r="AO133" s="496"/>
      <c r="AP133" s="496"/>
      <c r="AQ133" s="496"/>
      <c r="AR133" s="496"/>
      <c r="AS133" s="496"/>
      <c r="AT133" s="496"/>
      <c r="AU133" s="496"/>
      <c r="AV133" s="496"/>
      <c r="AW133" s="496"/>
      <c r="AX133" s="496"/>
      <c r="AY133" s="496"/>
      <c r="AZ133" s="496"/>
    </row>
    <row r="134" spans="1:52" x14ac:dyDescent="0.2">
      <c r="A134" s="496"/>
      <c r="B134" s="496"/>
      <c r="C134" s="496"/>
      <c r="D134" s="496"/>
      <c r="E134" s="496"/>
      <c r="F134" s="496"/>
      <c r="G134" s="496"/>
      <c r="H134" s="496"/>
      <c r="I134" s="496"/>
      <c r="J134" s="496"/>
      <c r="K134" s="496"/>
      <c r="L134" s="496"/>
      <c r="M134" s="496"/>
      <c r="N134" s="496"/>
      <c r="O134" s="496"/>
      <c r="P134" s="496"/>
      <c r="Q134" s="496"/>
      <c r="R134" s="496"/>
      <c r="S134" s="496"/>
      <c r="T134" s="496"/>
      <c r="U134" s="496"/>
      <c r="V134" s="496"/>
      <c r="W134" s="496"/>
      <c r="X134" s="496"/>
      <c r="Y134" s="496"/>
      <c r="Z134" s="496"/>
      <c r="AA134" s="496"/>
      <c r="AB134" s="496"/>
      <c r="AC134" s="496"/>
      <c r="AD134" s="496"/>
      <c r="AE134" s="496"/>
      <c r="AF134" s="496"/>
      <c r="AG134" s="496"/>
      <c r="AH134" s="496"/>
      <c r="AI134" s="496"/>
      <c r="AJ134" s="496"/>
      <c r="AK134" s="496"/>
      <c r="AL134" s="496"/>
      <c r="AM134" s="496"/>
      <c r="AN134" s="496"/>
      <c r="AO134" s="496"/>
      <c r="AP134" s="496"/>
      <c r="AQ134" s="496"/>
      <c r="AR134" s="496"/>
      <c r="AS134" s="496"/>
      <c r="AT134" s="496"/>
      <c r="AU134" s="496"/>
      <c r="AV134" s="496"/>
      <c r="AW134" s="496"/>
      <c r="AX134" s="496"/>
      <c r="AY134" s="496"/>
      <c r="AZ134" s="496"/>
    </row>
    <row r="135" spans="1:52" x14ac:dyDescent="0.2">
      <c r="A135" s="496"/>
      <c r="B135" s="496"/>
      <c r="C135" s="496"/>
      <c r="D135" s="496"/>
      <c r="E135" s="496"/>
      <c r="F135" s="496"/>
      <c r="G135" s="496"/>
      <c r="H135" s="496"/>
      <c r="I135" s="496"/>
      <c r="J135" s="496"/>
      <c r="K135" s="496"/>
      <c r="L135" s="496"/>
      <c r="M135" s="496"/>
      <c r="N135" s="496"/>
      <c r="O135" s="496"/>
      <c r="P135" s="496"/>
      <c r="Q135" s="496"/>
      <c r="R135" s="496"/>
      <c r="S135" s="496"/>
      <c r="T135" s="496"/>
      <c r="U135" s="496"/>
      <c r="V135" s="496"/>
      <c r="W135" s="496"/>
      <c r="X135" s="496"/>
      <c r="Y135" s="496"/>
      <c r="Z135" s="496"/>
      <c r="AA135" s="496"/>
      <c r="AB135" s="496"/>
      <c r="AC135" s="496"/>
      <c r="AD135" s="496"/>
      <c r="AE135" s="496"/>
      <c r="AF135" s="496"/>
      <c r="AG135" s="496"/>
      <c r="AH135" s="496"/>
      <c r="AI135" s="496"/>
      <c r="AJ135" s="496"/>
      <c r="AK135" s="496"/>
      <c r="AL135" s="496"/>
      <c r="AM135" s="496"/>
      <c r="AN135" s="496"/>
      <c r="AO135" s="496"/>
      <c r="AP135" s="496"/>
      <c r="AQ135" s="496"/>
      <c r="AR135" s="496"/>
      <c r="AS135" s="496"/>
      <c r="AT135" s="496"/>
      <c r="AU135" s="496"/>
      <c r="AV135" s="496"/>
      <c r="AW135" s="496"/>
      <c r="AX135" s="496"/>
      <c r="AY135" s="496"/>
      <c r="AZ135" s="496"/>
    </row>
    <row r="136" spans="1:52" x14ac:dyDescent="0.2">
      <c r="A136" s="496"/>
      <c r="B136" s="496"/>
      <c r="C136" s="496"/>
      <c r="D136" s="496"/>
      <c r="E136" s="496"/>
      <c r="F136" s="496"/>
      <c r="G136" s="496"/>
      <c r="H136" s="496"/>
      <c r="I136" s="496"/>
      <c r="J136" s="496"/>
      <c r="K136" s="496"/>
      <c r="L136" s="496"/>
      <c r="M136" s="496"/>
      <c r="N136" s="496"/>
      <c r="O136" s="496"/>
      <c r="P136" s="496"/>
      <c r="Q136" s="496"/>
      <c r="R136" s="496"/>
      <c r="S136" s="496"/>
      <c r="T136" s="496"/>
      <c r="U136" s="496"/>
      <c r="V136" s="496"/>
      <c r="W136" s="496"/>
      <c r="X136" s="496"/>
      <c r="Y136" s="496"/>
      <c r="Z136" s="496"/>
      <c r="AA136" s="496"/>
      <c r="AB136" s="496"/>
      <c r="AC136" s="496"/>
      <c r="AD136" s="496"/>
      <c r="AE136" s="496"/>
      <c r="AF136" s="496"/>
      <c r="AG136" s="496"/>
      <c r="AH136" s="496"/>
      <c r="AI136" s="496"/>
      <c r="AJ136" s="496"/>
      <c r="AK136" s="496"/>
      <c r="AL136" s="496"/>
      <c r="AM136" s="496"/>
      <c r="AN136" s="496"/>
      <c r="AO136" s="496"/>
      <c r="AP136" s="496"/>
      <c r="AQ136" s="496"/>
      <c r="AR136" s="496"/>
      <c r="AS136" s="496"/>
      <c r="AT136" s="496"/>
      <c r="AU136" s="496"/>
      <c r="AV136" s="496"/>
      <c r="AW136" s="496"/>
      <c r="AX136" s="496"/>
      <c r="AY136" s="496"/>
      <c r="AZ136" s="496"/>
    </row>
    <row r="137" spans="1:52" x14ac:dyDescent="0.2">
      <c r="A137" s="496"/>
      <c r="B137" s="496"/>
      <c r="C137" s="496"/>
      <c r="D137" s="496"/>
      <c r="E137" s="496"/>
      <c r="F137" s="496"/>
      <c r="G137" s="496"/>
      <c r="H137" s="496"/>
      <c r="I137" s="496"/>
      <c r="J137" s="496"/>
      <c r="K137" s="496"/>
      <c r="L137" s="496"/>
      <c r="M137" s="496"/>
      <c r="N137" s="496"/>
      <c r="O137" s="496"/>
      <c r="P137" s="496"/>
      <c r="Q137" s="496"/>
      <c r="R137" s="496"/>
      <c r="S137" s="496"/>
      <c r="T137" s="496"/>
      <c r="U137" s="496"/>
      <c r="V137" s="496"/>
      <c r="W137" s="496"/>
      <c r="X137" s="496"/>
      <c r="Y137" s="496"/>
      <c r="Z137" s="496"/>
      <c r="AA137" s="496"/>
      <c r="AB137" s="496"/>
      <c r="AC137" s="496"/>
      <c r="AD137" s="496"/>
      <c r="AE137" s="496"/>
      <c r="AF137" s="496"/>
      <c r="AG137" s="496"/>
      <c r="AH137" s="496"/>
      <c r="AI137" s="496"/>
      <c r="AJ137" s="496"/>
      <c r="AK137" s="496"/>
      <c r="AL137" s="496"/>
      <c r="AM137" s="496"/>
      <c r="AN137" s="496"/>
      <c r="AO137" s="496"/>
      <c r="AP137" s="496"/>
      <c r="AQ137" s="496"/>
      <c r="AR137" s="496"/>
      <c r="AS137" s="496"/>
      <c r="AT137" s="496"/>
      <c r="AU137" s="496"/>
      <c r="AV137" s="496"/>
      <c r="AW137" s="496"/>
      <c r="AX137" s="496"/>
      <c r="AY137" s="496"/>
      <c r="AZ137" s="496"/>
    </row>
    <row r="138" spans="1:52" x14ac:dyDescent="0.2">
      <c r="A138" s="496"/>
      <c r="B138" s="496"/>
      <c r="C138" s="496"/>
      <c r="D138" s="496"/>
      <c r="E138" s="496"/>
      <c r="F138" s="496"/>
      <c r="G138" s="496"/>
      <c r="H138" s="496"/>
      <c r="I138" s="496"/>
      <c r="J138" s="496"/>
      <c r="K138" s="496"/>
      <c r="L138" s="496"/>
      <c r="M138" s="496"/>
      <c r="N138" s="496"/>
      <c r="O138" s="496"/>
      <c r="P138" s="496"/>
      <c r="Q138" s="496"/>
      <c r="R138" s="496"/>
      <c r="S138" s="496"/>
      <c r="T138" s="496"/>
      <c r="U138" s="496"/>
      <c r="V138" s="496"/>
      <c r="W138" s="496"/>
      <c r="X138" s="496"/>
      <c r="Y138" s="496"/>
      <c r="Z138" s="496"/>
      <c r="AA138" s="496"/>
      <c r="AB138" s="496"/>
      <c r="AC138" s="496"/>
      <c r="AD138" s="496"/>
      <c r="AE138" s="496"/>
      <c r="AF138" s="496"/>
      <c r="AG138" s="496"/>
      <c r="AH138" s="496"/>
      <c r="AI138" s="496"/>
      <c r="AJ138" s="496"/>
      <c r="AK138" s="496"/>
      <c r="AL138" s="496"/>
      <c r="AM138" s="496"/>
      <c r="AN138" s="496"/>
      <c r="AO138" s="496"/>
      <c r="AP138" s="496"/>
      <c r="AQ138" s="496"/>
      <c r="AR138" s="496"/>
      <c r="AS138" s="496"/>
      <c r="AT138" s="496"/>
      <c r="AU138" s="496"/>
      <c r="AV138" s="496"/>
      <c r="AW138" s="496"/>
      <c r="AX138" s="496"/>
      <c r="AY138" s="496"/>
      <c r="AZ138" s="496"/>
    </row>
    <row r="139" spans="1:52" x14ac:dyDescent="0.2">
      <c r="A139" s="496"/>
      <c r="B139" s="496"/>
      <c r="C139" s="496"/>
      <c r="D139" s="496"/>
      <c r="E139" s="496"/>
      <c r="F139" s="496"/>
      <c r="G139" s="496"/>
      <c r="H139" s="496"/>
      <c r="I139" s="496"/>
      <c r="J139" s="496"/>
      <c r="K139" s="496"/>
      <c r="L139" s="496"/>
      <c r="M139" s="496"/>
      <c r="N139" s="496"/>
      <c r="O139" s="496"/>
      <c r="P139" s="496"/>
      <c r="Q139" s="496"/>
      <c r="R139" s="496"/>
      <c r="S139" s="496"/>
      <c r="T139" s="496"/>
      <c r="U139" s="496"/>
      <c r="V139" s="496"/>
      <c r="W139" s="496"/>
      <c r="X139" s="496"/>
      <c r="Y139" s="496"/>
      <c r="Z139" s="496"/>
      <c r="AA139" s="496"/>
      <c r="AB139" s="496"/>
      <c r="AC139" s="496"/>
      <c r="AD139" s="496"/>
      <c r="AE139" s="496"/>
      <c r="AF139" s="496"/>
      <c r="AG139" s="496"/>
      <c r="AH139" s="496"/>
      <c r="AI139" s="496"/>
      <c r="AJ139" s="496"/>
      <c r="AK139" s="496"/>
      <c r="AL139" s="496"/>
      <c r="AM139" s="496"/>
      <c r="AN139" s="496"/>
      <c r="AO139" s="496"/>
      <c r="AP139" s="496"/>
      <c r="AQ139" s="496"/>
      <c r="AR139" s="496"/>
      <c r="AS139" s="496"/>
      <c r="AT139" s="496"/>
      <c r="AU139" s="496"/>
      <c r="AV139" s="496"/>
      <c r="AW139" s="496"/>
      <c r="AX139" s="496"/>
      <c r="AY139" s="496"/>
      <c r="AZ139" s="496"/>
    </row>
    <row r="140" spans="1:52" x14ac:dyDescent="0.2">
      <c r="A140" s="496"/>
      <c r="B140" s="496"/>
      <c r="C140" s="496"/>
      <c r="D140" s="496"/>
      <c r="E140" s="496"/>
      <c r="F140" s="496"/>
      <c r="G140" s="496"/>
      <c r="H140" s="496"/>
      <c r="I140" s="496"/>
      <c r="J140" s="496"/>
      <c r="K140" s="496"/>
      <c r="L140" s="496"/>
      <c r="M140" s="496"/>
      <c r="N140" s="496"/>
      <c r="O140" s="496"/>
      <c r="P140" s="496"/>
      <c r="Q140" s="496"/>
      <c r="R140" s="496"/>
      <c r="S140" s="496"/>
      <c r="T140" s="496"/>
      <c r="U140" s="496"/>
      <c r="V140" s="496"/>
      <c r="W140" s="496"/>
      <c r="X140" s="496"/>
      <c r="Y140" s="496"/>
      <c r="Z140" s="496"/>
      <c r="AA140" s="496"/>
      <c r="AB140" s="496"/>
      <c r="AC140" s="496"/>
      <c r="AD140" s="496"/>
      <c r="AE140" s="496"/>
      <c r="AF140" s="496"/>
      <c r="AG140" s="496"/>
      <c r="AH140" s="496"/>
      <c r="AI140" s="496"/>
      <c r="AJ140" s="496"/>
      <c r="AK140" s="496"/>
      <c r="AL140" s="496"/>
      <c r="AM140" s="496"/>
      <c r="AN140" s="496"/>
      <c r="AO140" s="496"/>
      <c r="AP140" s="496"/>
      <c r="AQ140" s="496"/>
      <c r="AR140" s="496"/>
      <c r="AS140" s="496"/>
      <c r="AT140" s="496"/>
      <c r="AU140" s="496"/>
      <c r="AV140" s="496"/>
      <c r="AW140" s="496"/>
      <c r="AX140" s="496"/>
      <c r="AY140" s="496"/>
      <c r="AZ140" s="496"/>
    </row>
    <row r="141" spans="1:52" x14ac:dyDescent="0.2">
      <c r="A141" s="496"/>
      <c r="B141" s="496"/>
      <c r="C141" s="496"/>
      <c r="D141" s="496"/>
      <c r="E141" s="496"/>
      <c r="F141" s="496"/>
      <c r="G141" s="496"/>
      <c r="H141" s="496"/>
      <c r="I141" s="496"/>
      <c r="J141" s="496"/>
      <c r="K141" s="496"/>
      <c r="L141" s="496"/>
      <c r="M141" s="496"/>
      <c r="N141" s="496"/>
      <c r="O141" s="496"/>
      <c r="P141" s="496"/>
      <c r="Q141" s="496"/>
      <c r="R141" s="496"/>
      <c r="S141" s="496"/>
      <c r="T141" s="496"/>
      <c r="U141" s="496"/>
      <c r="V141" s="496"/>
      <c r="W141" s="496"/>
      <c r="X141" s="496"/>
      <c r="Y141" s="496"/>
      <c r="Z141" s="496"/>
      <c r="AA141" s="496"/>
      <c r="AB141" s="496"/>
      <c r="AC141" s="496"/>
      <c r="AD141" s="496"/>
      <c r="AE141" s="496"/>
      <c r="AF141" s="496"/>
      <c r="AG141" s="496"/>
      <c r="AH141" s="496"/>
      <c r="AI141" s="496"/>
      <c r="AJ141" s="496"/>
      <c r="AK141" s="496"/>
      <c r="AL141" s="496"/>
      <c r="AM141" s="496"/>
      <c r="AN141" s="496"/>
      <c r="AO141" s="496"/>
      <c r="AP141" s="496"/>
      <c r="AQ141" s="496"/>
      <c r="AR141" s="496"/>
      <c r="AS141" s="496"/>
      <c r="AT141" s="496"/>
      <c r="AU141" s="496"/>
      <c r="AV141" s="496"/>
      <c r="AW141" s="496"/>
      <c r="AX141" s="496"/>
      <c r="AY141" s="496"/>
      <c r="AZ141" s="496"/>
    </row>
    <row r="142" spans="1:52" x14ac:dyDescent="0.2">
      <c r="A142" s="496"/>
      <c r="B142" s="496"/>
      <c r="C142" s="496"/>
      <c r="D142" s="496"/>
      <c r="E142" s="496"/>
      <c r="F142" s="496"/>
      <c r="G142" s="496"/>
      <c r="H142" s="496"/>
      <c r="I142" s="496"/>
      <c r="J142" s="496"/>
      <c r="K142" s="496"/>
      <c r="L142" s="496"/>
      <c r="M142" s="496"/>
      <c r="N142" s="496"/>
      <c r="O142" s="496"/>
      <c r="P142" s="496"/>
      <c r="Q142" s="496"/>
      <c r="R142" s="496"/>
      <c r="S142" s="496"/>
      <c r="T142" s="496"/>
      <c r="U142" s="496"/>
      <c r="V142" s="496"/>
      <c r="W142" s="496"/>
      <c r="X142" s="496"/>
      <c r="Y142" s="496"/>
      <c r="Z142" s="496"/>
      <c r="AA142" s="496"/>
      <c r="AB142" s="496"/>
      <c r="AC142" s="496"/>
      <c r="AD142" s="496"/>
      <c r="AE142" s="496"/>
      <c r="AF142" s="496"/>
      <c r="AG142" s="496"/>
      <c r="AH142" s="496"/>
      <c r="AI142" s="496"/>
      <c r="AJ142" s="496"/>
      <c r="AK142" s="496"/>
      <c r="AL142" s="496"/>
      <c r="AM142" s="496"/>
      <c r="AN142" s="496"/>
      <c r="AO142" s="496"/>
      <c r="AP142" s="496"/>
      <c r="AQ142" s="496"/>
      <c r="AR142" s="496"/>
      <c r="AS142" s="496"/>
      <c r="AT142" s="496"/>
      <c r="AU142" s="496"/>
      <c r="AV142" s="496"/>
      <c r="AW142" s="496"/>
      <c r="AX142" s="496"/>
      <c r="AY142" s="496"/>
      <c r="AZ142" s="496"/>
    </row>
    <row r="143" spans="1:52" x14ac:dyDescent="0.2">
      <c r="A143" s="496"/>
      <c r="B143" s="496"/>
      <c r="C143" s="496"/>
      <c r="D143" s="496"/>
      <c r="E143" s="496"/>
      <c r="F143" s="496"/>
      <c r="G143" s="496"/>
      <c r="H143" s="496"/>
      <c r="I143" s="496"/>
      <c r="J143" s="496"/>
      <c r="K143" s="496"/>
      <c r="L143" s="496"/>
      <c r="M143" s="496"/>
      <c r="N143" s="496"/>
      <c r="O143" s="496"/>
      <c r="P143" s="496"/>
      <c r="Q143" s="496"/>
      <c r="R143" s="496"/>
      <c r="S143" s="496"/>
      <c r="T143" s="496"/>
      <c r="U143" s="496"/>
      <c r="V143" s="496"/>
      <c r="W143" s="496"/>
      <c r="X143" s="496"/>
      <c r="Y143" s="496"/>
      <c r="Z143" s="496"/>
      <c r="AA143" s="496"/>
      <c r="AB143" s="496"/>
      <c r="AC143" s="496"/>
      <c r="AD143" s="496"/>
      <c r="AE143" s="496"/>
      <c r="AF143" s="496"/>
      <c r="AG143" s="496"/>
      <c r="AH143" s="496"/>
      <c r="AI143" s="496"/>
      <c r="AJ143" s="496"/>
      <c r="AK143" s="496"/>
      <c r="AL143" s="496"/>
      <c r="AM143" s="496"/>
      <c r="AN143" s="496"/>
      <c r="AO143" s="496"/>
      <c r="AP143" s="496"/>
      <c r="AQ143" s="496"/>
      <c r="AR143" s="496"/>
      <c r="AS143" s="496"/>
      <c r="AT143" s="496"/>
      <c r="AU143" s="496"/>
      <c r="AV143" s="496"/>
      <c r="AW143" s="496"/>
      <c r="AX143" s="496"/>
      <c r="AY143" s="496"/>
      <c r="AZ143" s="496"/>
    </row>
    <row r="144" spans="1:52" x14ac:dyDescent="0.2">
      <c r="A144" s="496"/>
      <c r="B144" s="496"/>
      <c r="C144" s="496"/>
      <c r="D144" s="496"/>
      <c r="E144" s="496"/>
      <c r="F144" s="496"/>
      <c r="G144" s="496"/>
      <c r="H144" s="496"/>
      <c r="I144" s="496"/>
      <c r="J144" s="496"/>
      <c r="K144" s="496"/>
      <c r="L144" s="496"/>
      <c r="M144" s="496"/>
      <c r="N144" s="496"/>
      <c r="O144" s="496"/>
      <c r="P144" s="496"/>
      <c r="Q144" s="496"/>
      <c r="R144" s="496"/>
      <c r="S144" s="496"/>
      <c r="T144" s="496"/>
      <c r="U144" s="496"/>
      <c r="V144" s="496"/>
      <c r="W144" s="496"/>
      <c r="X144" s="496"/>
      <c r="Y144" s="496"/>
      <c r="Z144" s="496"/>
      <c r="AA144" s="496"/>
      <c r="AB144" s="496"/>
      <c r="AC144" s="496"/>
      <c r="AD144" s="496"/>
      <c r="AE144" s="496"/>
      <c r="AF144" s="496"/>
      <c r="AG144" s="496"/>
      <c r="AH144" s="496"/>
      <c r="AI144" s="496"/>
      <c r="AJ144" s="496"/>
      <c r="AK144" s="496"/>
      <c r="AL144" s="496"/>
      <c r="AM144" s="496"/>
      <c r="AN144" s="496"/>
      <c r="AO144" s="496"/>
      <c r="AP144" s="496"/>
      <c r="AQ144" s="496"/>
      <c r="AR144" s="496"/>
      <c r="AS144" s="496"/>
      <c r="AT144" s="496"/>
      <c r="AU144" s="496"/>
      <c r="AV144" s="496"/>
      <c r="AW144" s="496"/>
      <c r="AX144" s="496"/>
      <c r="AY144" s="496"/>
      <c r="AZ144" s="496"/>
    </row>
    <row r="145" spans="1:52" x14ac:dyDescent="0.2">
      <c r="A145" s="496"/>
      <c r="B145" s="496"/>
      <c r="C145" s="496"/>
      <c r="D145" s="496"/>
      <c r="E145" s="496"/>
      <c r="F145" s="496"/>
      <c r="G145" s="496"/>
      <c r="H145" s="496"/>
      <c r="I145" s="496"/>
      <c r="J145" s="496"/>
      <c r="K145" s="496"/>
      <c r="L145" s="496"/>
      <c r="M145" s="496"/>
      <c r="N145" s="496"/>
      <c r="O145" s="496"/>
      <c r="P145" s="496"/>
      <c r="Q145" s="496"/>
      <c r="R145" s="496"/>
      <c r="S145" s="496"/>
      <c r="T145" s="496"/>
      <c r="U145" s="496"/>
      <c r="V145" s="496"/>
      <c r="W145" s="496"/>
      <c r="X145" s="496"/>
      <c r="Y145" s="496"/>
      <c r="Z145" s="496"/>
      <c r="AA145" s="496"/>
      <c r="AB145" s="496"/>
      <c r="AC145" s="496"/>
      <c r="AD145" s="496"/>
      <c r="AE145" s="496"/>
      <c r="AF145" s="496"/>
      <c r="AG145" s="496"/>
      <c r="AH145" s="496"/>
      <c r="AI145" s="496"/>
      <c r="AJ145" s="496"/>
      <c r="AK145" s="496"/>
      <c r="AL145" s="496"/>
      <c r="AM145" s="496"/>
      <c r="AN145" s="496"/>
      <c r="AO145" s="496"/>
      <c r="AP145" s="496"/>
      <c r="AQ145" s="496"/>
      <c r="AR145" s="496"/>
      <c r="AS145" s="496"/>
      <c r="AT145" s="496"/>
      <c r="AU145" s="496"/>
      <c r="AV145" s="496"/>
      <c r="AW145" s="496"/>
      <c r="AX145" s="496"/>
      <c r="AY145" s="496"/>
      <c r="AZ145" s="496"/>
    </row>
    <row r="146" spans="1:52" x14ac:dyDescent="0.2">
      <c r="A146" s="496"/>
      <c r="B146" s="496"/>
      <c r="C146" s="496"/>
      <c r="D146" s="496"/>
      <c r="E146" s="496"/>
      <c r="F146" s="496"/>
      <c r="G146" s="496"/>
      <c r="H146" s="496"/>
      <c r="I146" s="496"/>
      <c r="J146" s="496"/>
      <c r="K146" s="496"/>
      <c r="L146" s="496"/>
      <c r="M146" s="496"/>
      <c r="N146" s="496"/>
      <c r="O146" s="496"/>
      <c r="P146" s="496"/>
      <c r="Q146" s="496"/>
      <c r="R146" s="496"/>
      <c r="S146" s="496"/>
      <c r="T146" s="496"/>
      <c r="U146" s="496"/>
      <c r="V146" s="496"/>
      <c r="W146" s="496"/>
      <c r="X146" s="496"/>
      <c r="Y146" s="496"/>
      <c r="Z146" s="496"/>
      <c r="AA146" s="496"/>
      <c r="AB146" s="496"/>
      <c r="AC146" s="496"/>
      <c r="AD146" s="496"/>
      <c r="AE146" s="496"/>
      <c r="AF146" s="496"/>
      <c r="AG146" s="496"/>
      <c r="AH146" s="496"/>
      <c r="AI146" s="496"/>
      <c r="AJ146" s="496"/>
      <c r="AK146" s="496"/>
      <c r="AL146" s="496"/>
      <c r="AM146" s="496"/>
      <c r="AN146" s="496"/>
      <c r="AO146" s="496"/>
      <c r="AP146" s="496"/>
      <c r="AQ146" s="496"/>
      <c r="AR146" s="496"/>
      <c r="AS146" s="496"/>
      <c r="AT146" s="496"/>
      <c r="AU146" s="496"/>
      <c r="AV146" s="496"/>
      <c r="AW146" s="496"/>
      <c r="AX146" s="496"/>
      <c r="AY146" s="496"/>
      <c r="AZ146" s="496"/>
    </row>
    <row r="147" spans="1:52" x14ac:dyDescent="0.2">
      <c r="A147" s="496"/>
      <c r="B147" s="496"/>
      <c r="C147" s="496"/>
      <c r="D147" s="496"/>
      <c r="E147" s="496"/>
      <c r="F147" s="496"/>
      <c r="G147" s="496"/>
      <c r="H147" s="496"/>
      <c r="I147" s="496"/>
      <c r="J147" s="496"/>
      <c r="K147" s="496"/>
      <c r="L147" s="496"/>
      <c r="M147" s="496"/>
      <c r="N147" s="496"/>
      <c r="O147" s="496"/>
      <c r="P147" s="496"/>
      <c r="Q147" s="496"/>
      <c r="R147" s="496"/>
      <c r="S147" s="496"/>
      <c r="T147" s="496"/>
      <c r="U147" s="496"/>
      <c r="V147" s="496"/>
      <c r="W147" s="496"/>
      <c r="X147" s="496"/>
      <c r="Y147" s="496"/>
      <c r="Z147" s="496"/>
      <c r="AA147" s="496"/>
      <c r="AB147" s="496"/>
      <c r="AC147" s="496"/>
      <c r="AD147" s="496"/>
      <c r="AE147" s="496"/>
      <c r="AF147" s="496"/>
      <c r="AG147" s="496"/>
      <c r="AH147" s="496"/>
      <c r="AI147" s="496"/>
      <c r="AJ147" s="496"/>
      <c r="AK147" s="496"/>
      <c r="AL147" s="496"/>
      <c r="AM147" s="496"/>
      <c r="AN147" s="496"/>
      <c r="AO147" s="496"/>
      <c r="AP147" s="496"/>
      <c r="AQ147" s="496"/>
      <c r="AR147" s="496"/>
      <c r="AS147" s="496"/>
      <c r="AT147" s="496"/>
      <c r="AU147" s="496"/>
      <c r="AV147" s="496"/>
      <c r="AW147" s="496"/>
      <c r="AX147" s="496"/>
      <c r="AY147" s="496"/>
      <c r="AZ147" s="496"/>
    </row>
    <row r="148" spans="1:52" x14ac:dyDescent="0.2">
      <c r="A148" s="496"/>
      <c r="B148" s="496"/>
      <c r="C148" s="496"/>
      <c r="D148" s="496"/>
      <c r="E148" s="496"/>
      <c r="F148" s="496"/>
      <c r="G148" s="496"/>
      <c r="H148" s="496"/>
      <c r="I148" s="496"/>
      <c r="J148" s="496"/>
      <c r="K148" s="496"/>
      <c r="L148" s="496"/>
      <c r="M148" s="496"/>
      <c r="N148" s="496"/>
      <c r="O148" s="496"/>
      <c r="P148" s="496"/>
      <c r="Q148" s="496"/>
      <c r="R148" s="496"/>
      <c r="S148" s="496"/>
      <c r="T148" s="496"/>
      <c r="U148" s="496"/>
      <c r="V148" s="496"/>
      <c r="W148" s="496"/>
      <c r="X148" s="496"/>
      <c r="Y148" s="496"/>
      <c r="Z148" s="496"/>
      <c r="AA148" s="496"/>
      <c r="AB148" s="496"/>
      <c r="AC148" s="496"/>
      <c r="AD148" s="496"/>
      <c r="AE148" s="496"/>
      <c r="AF148" s="496"/>
      <c r="AG148" s="496"/>
      <c r="AH148" s="496"/>
      <c r="AI148" s="496"/>
      <c r="AJ148" s="496"/>
      <c r="AK148" s="496"/>
      <c r="AL148" s="496"/>
      <c r="AM148" s="496"/>
      <c r="AN148" s="496"/>
      <c r="AO148" s="496"/>
      <c r="AP148" s="496"/>
      <c r="AQ148" s="496"/>
      <c r="AR148" s="496"/>
      <c r="AS148" s="496"/>
      <c r="AT148" s="496"/>
      <c r="AU148" s="496"/>
      <c r="AV148" s="496"/>
      <c r="AW148" s="496"/>
      <c r="AX148" s="496"/>
      <c r="AY148" s="496"/>
      <c r="AZ148" s="496"/>
    </row>
    <row r="149" spans="1:52" x14ac:dyDescent="0.2">
      <c r="A149" s="496"/>
      <c r="B149" s="496"/>
      <c r="C149" s="496"/>
      <c r="D149" s="496"/>
      <c r="E149" s="496"/>
      <c r="F149" s="496"/>
      <c r="G149" s="496"/>
      <c r="H149" s="496"/>
      <c r="I149" s="496"/>
      <c r="J149" s="496"/>
      <c r="K149" s="496"/>
      <c r="L149" s="496"/>
      <c r="M149" s="496"/>
      <c r="N149" s="496"/>
      <c r="O149" s="496"/>
      <c r="P149" s="496"/>
      <c r="Q149" s="496"/>
      <c r="R149" s="496"/>
      <c r="S149" s="496"/>
      <c r="T149" s="496"/>
      <c r="U149" s="496"/>
      <c r="V149" s="496"/>
      <c r="W149" s="496"/>
      <c r="X149" s="496"/>
      <c r="Y149" s="496"/>
      <c r="Z149" s="496"/>
      <c r="AA149" s="496"/>
      <c r="AB149" s="496"/>
      <c r="AC149" s="496"/>
      <c r="AD149" s="496"/>
      <c r="AE149" s="496"/>
      <c r="AF149" s="496"/>
      <c r="AG149" s="496"/>
      <c r="AH149" s="496"/>
      <c r="AI149" s="496"/>
      <c r="AJ149" s="496"/>
      <c r="AK149" s="496"/>
      <c r="AL149" s="496"/>
      <c r="AM149" s="496"/>
      <c r="AN149" s="496"/>
      <c r="AO149" s="496"/>
      <c r="AP149" s="496"/>
      <c r="AQ149" s="496"/>
      <c r="AR149" s="496"/>
      <c r="AS149" s="496"/>
      <c r="AT149" s="496"/>
      <c r="AU149" s="496"/>
      <c r="AV149" s="496"/>
      <c r="AW149" s="496"/>
      <c r="AX149" s="496"/>
      <c r="AY149" s="496"/>
      <c r="AZ149" s="496"/>
    </row>
    <row r="150" spans="1:52" x14ac:dyDescent="0.2">
      <c r="A150" s="496"/>
      <c r="B150" s="496"/>
      <c r="C150" s="496"/>
      <c r="D150" s="496"/>
      <c r="E150" s="496"/>
      <c r="F150" s="496"/>
      <c r="G150" s="496"/>
      <c r="H150" s="496"/>
      <c r="I150" s="496"/>
      <c r="J150" s="496"/>
      <c r="K150" s="496"/>
      <c r="L150" s="496"/>
      <c r="M150" s="496"/>
      <c r="N150" s="496"/>
      <c r="O150" s="496"/>
      <c r="P150" s="496"/>
      <c r="Q150" s="496"/>
      <c r="R150" s="496"/>
      <c r="S150" s="496"/>
      <c r="T150" s="496"/>
      <c r="U150" s="496"/>
      <c r="V150" s="496"/>
      <c r="W150" s="496"/>
      <c r="X150" s="496"/>
      <c r="Y150" s="496"/>
      <c r="Z150" s="496"/>
      <c r="AA150" s="496"/>
      <c r="AB150" s="496"/>
      <c r="AC150" s="496"/>
      <c r="AD150" s="496"/>
      <c r="AE150" s="496"/>
      <c r="AF150" s="496"/>
      <c r="AG150" s="496"/>
      <c r="AH150" s="496"/>
      <c r="AI150" s="496"/>
      <c r="AJ150" s="496"/>
      <c r="AK150" s="496"/>
      <c r="AL150" s="496"/>
      <c r="AM150" s="496"/>
      <c r="AN150" s="496"/>
      <c r="AO150" s="496"/>
      <c r="AP150" s="496"/>
      <c r="AQ150" s="496"/>
      <c r="AR150" s="496"/>
      <c r="AS150" s="496"/>
      <c r="AT150" s="496"/>
      <c r="AU150" s="496"/>
      <c r="AV150" s="496"/>
      <c r="AW150" s="496"/>
      <c r="AX150" s="496"/>
      <c r="AY150" s="496"/>
      <c r="AZ150" s="496"/>
    </row>
    <row r="151" spans="1:52" x14ac:dyDescent="0.2">
      <c r="A151" s="496"/>
      <c r="B151" s="496"/>
      <c r="C151" s="496"/>
      <c r="D151" s="496"/>
      <c r="E151" s="496"/>
      <c r="F151" s="496"/>
      <c r="G151" s="496"/>
      <c r="H151" s="496"/>
      <c r="I151" s="496"/>
      <c r="J151" s="496"/>
      <c r="K151" s="496"/>
      <c r="L151" s="496"/>
      <c r="M151" s="496"/>
      <c r="N151" s="496"/>
      <c r="O151" s="496"/>
      <c r="P151" s="496"/>
      <c r="Q151" s="496"/>
      <c r="R151" s="496"/>
      <c r="S151" s="496"/>
      <c r="T151" s="496"/>
      <c r="U151" s="496"/>
      <c r="V151" s="496"/>
      <c r="W151" s="496"/>
      <c r="X151" s="496"/>
      <c r="Y151" s="496"/>
      <c r="Z151" s="496"/>
      <c r="AA151" s="496"/>
      <c r="AB151" s="496"/>
      <c r="AC151" s="496"/>
      <c r="AD151" s="496"/>
      <c r="AE151" s="496"/>
      <c r="AF151" s="496"/>
      <c r="AG151" s="496"/>
      <c r="AH151" s="496"/>
      <c r="AI151" s="496"/>
      <c r="AJ151" s="496"/>
      <c r="AK151" s="496"/>
      <c r="AL151" s="496"/>
      <c r="AM151" s="496"/>
      <c r="AN151" s="496"/>
      <c r="AO151" s="496"/>
      <c r="AP151" s="496"/>
      <c r="AQ151" s="496"/>
      <c r="AR151" s="496"/>
      <c r="AS151" s="496"/>
      <c r="AT151" s="496"/>
      <c r="AU151" s="496"/>
      <c r="AV151" s="496"/>
      <c r="AW151" s="496"/>
      <c r="AX151" s="496"/>
      <c r="AY151" s="496"/>
      <c r="AZ151" s="496"/>
    </row>
    <row r="152" spans="1:52" x14ac:dyDescent="0.2">
      <c r="A152" s="496"/>
      <c r="B152" s="496"/>
      <c r="C152" s="496"/>
      <c r="D152" s="496"/>
      <c r="E152" s="496"/>
      <c r="F152" s="496"/>
      <c r="G152" s="496"/>
      <c r="H152" s="496"/>
      <c r="I152" s="496"/>
      <c r="J152" s="496"/>
      <c r="K152" s="496"/>
      <c r="L152" s="496"/>
      <c r="M152" s="496"/>
      <c r="N152" s="496"/>
      <c r="O152" s="496"/>
      <c r="P152" s="496"/>
      <c r="Q152" s="496"/>
      <c r="R152" s="496"/>
      <c r="S152" s="496"/>
      <c r="T152" s="496"/>
      <c r="U152" s="496"/>
      <c r="V152" s="496"/>
      <c r="W152" s="496"/>
      <c r="X152" s="496"/>
      <c r="Y152" s="496"/>
      <c r="Z152" s="496"/>
      <c r="AA152" s="496"/>
      <c r="AB152" s="496"/>
      <c r="AC152" s="496"/>
      <c r="AD152" s="496"/>
      <c r="AE152" s="496"/>
      <c r="AF152" s="496"/>
      <c r="AG152" s="496"/>
      <c r="AH152" s="496"/>
      <c r="AI152" s="496"/>
      <c r="AJ152" s="496"/>
      <c r="AK152" s="496"/>
      <c r="AL152" s="496"/>
      <c r="AM152" s="496"/>
      <c r="AN152" s="496"/>
      <c r="AO152" s="496"/>
      <c r="AP152" s="496"/>
      <c r="AQ152" s="496"/>
      <c r="AR152" s="496"/>
      <c r="AS152" s="496"/>
      <c r="AT152" s="496"/>
      <c r="AU152" s="496"/>
      <c r="AV152" s="496"/>
      <c r="AW152" s="496"/>
      <c r="AX152" s="496"/>
      <c r="AY152" s="496"/>
      <c r="AZ152" s="496"/>
    </row>
    <row r="153" spans="1:52" x14ac:dyDescent="0.2">
      <c r="A153" s="496"/>
      <c r="B153" s="496"/>
      <c r="C153" s="496"/>
      <c r="D153" s="496"/>
      <c r="E153" s="496"/>
      <c r="F153" s="496"/>
      <c r="G153" s="496"/>
      <c r="H153" s="496"/>
      <c r="I153" s="496"/>
      <c r="J153" s="496"/>
      <c r="K153" s="496"/>
      <c r="L153" s="496"/>
      <c r="M153" s="496"/>
      <c r="N153" s="496"/>
      <c r="O153" s="496"/>
      <c r="P153" s="496"/>
      <c r="Q153" s="496"/>
      <c r="R153" s="496"/>
      <c r="S153" s="496"/>
      <c r="T153" s="496"/>
      <c r="U153" s="496"/>
      <c r="V153" s="496"/>
      <c r="W153" s="496"/>
      <c r="X153" s="496"/>
      <c r="Y153" s="496"/>
      <c r="Z153" s="496"/>
      <c r="AA153" s="496"/>
      <c r="AB153" s="496"/>
      <c r="AC153" s="496"/>
      <c r="AD153" s="496"/>
      <c r="AE153" s="496"/>
      <c r="AF153" s="496"/>
      <c r="AG153" s="496"/>
      <c r="AH153" s="496"/>
      <c r="AI153" s="496"/>
      <c r="AJ153" s="496"/>
      <c r="AK153" s="496"/>
      <c r="AL153" s="496"/>
      <c r="AM153" s="496"/>
      <c r="AN153" s="496"/>
      <c r="AO153" s="496"/>
      <c r="AP153" s="496"/>
      <c r="AQ153" s="496"/>
      <c r="AR153" s="496"/>
      <c r="AS153" s="496"/>
      <c r="AT153" s="496"/>
      <c r="AU153" s="496"/>
      <c r="AV153" s="496"/>
      <c r="AW153" s="496"/>
      <c r="AX153" s="496"/>
      <c r="AY153" s="496"/>
      <c r="AZ153" s="496"/>
    </row>
    <row r="154" spans="1:52" x14ac:dyDescent="0.2">
      <c r="A154" s="496"/>
      <c r="B154" s="496"/>
      <c r="C154" s="496"/>
      <c r="D154" s="496"/>
      <c r="E154" s="496"/>
      <c r="F154" s="496"/>
      <c r="G154" s="496"/>
      <c r="H154" s="496"/>
      <c r="I154" s="496"/>
      <c r="J154" s="496"/>
      <c r="K154" s="496"/>
      <c r="L154" s="496"/>
      <c r="M154" s="496"/>
      <c r="N154" s="496"/>
      <c r="O154" s="496"/>
      <c r="P154" s="496"/>
      <c r="Q154" s="496"/>
      <c r="R154" s="496"/>
      <c r="S154" s="496"/>
      <c r="T154" s="496"/>
      <c r="U154" s="496"/>
      <c r="V154" s="496"/>
      <c r="W154" s="496"/>
      <c r="X154" s="496"/>
      <c r="Y154" s="496"/>
      <c r="Z154" s="496"/>
      <c r="AA154" s="496"/>
      <c r="AB154" s="496"/>
      <c r="AC154" s="496"/>
      <c r="AD154" s="496"/>
      <c r="AE154" s="496"/>
      <c r="AF154" s="496"/>
      <c r="AG154" s="496"/>
      <c r="AH154" s="496"/>
      <c r="AI154" s="496"/>
      <c r="AJ154" s="496"/>
      <c r="AK154" s="496"/>
      <c r="AL154" s="496"/>
      <c r="AM154" s="496"/>
      <c r="AN154" s="496"/>
      <c r="AO154" s="496"/>
      <c r="AP154" s="496"/>
      <c r="AQ154" s="496"/>
      <c r="AR154" s="496"/>
      <c r="AS154" s="496"/>
      <c r="AT154" s="496"/>
      <c r="AU154" s="496"/>
      <c r="AV154" s="496"/>
      <c r="AW154" s="496"/>
      <c r="AX154" s="496"/>
      <c r="AY154" s="496"/>
      <c r="AZ154" s="496"/>
    </row>
    <row r="155" spans="1:52" x14ac:dyDescent="0.2">
      <c r="A155" s="496"/>
      <c r="B155" s="496"/>
      <c r="C155" s="496"/>
      <c r="D155" s="496"/>
      <c r="E155" s="496"/>
      <c r="F155" s="496"/>
      <c r="G155" s="496"/>
      <c r="H155" s="496"/>
      <c r="I155" s="496"/>
      <c r="J155" s="496"/>
      <c r="K155" s="496"/>
      <c r="L155" s="496"/>
      <c r="M155" s="496"/>
      <c r="N155" s="496"/>
      <c r="O155" s="496"/>
      <c r="P155" s="496"/>
      <c r="Q155" s="496"/>
      <c r="R155" s="496"/>
      <c r="S155" s="496"/>
      <c r="T155" s="496"/>
      <c r="U155" s="496"/>
      <c r="V155" s="496"/>
      <c r="W155" s="496"/>
      <c r="X155" s="496"/>
      <c r="Y155" s="496"/>
      <c r="Z155" s="496"/>
      <c r="AA155" s="496"/>
      <c r="AB155" s="496"/>
      <c r="AC155" s="496"/>
      <c r="AD155" s="496"/>
      <c r="AE155" s="496"/>
      <c r="AF155" s="496"/>
      <c r="AG155" s="496"/>
      <c r="AH155" s="496"/>
      <c r="AI155" s="496"/>
      <c r="AJ155" s="496"/>
      <c r="AK155" s="496"/>
      <c r="AL155" s="496"/>
      <c r="AM155" s="496"/>
      <c r="AN155" s="496"/>
      <c r="AO155" s="496"/>
      <c r="AP155" s="496"/>
      <c r="AQ155" s="496"/>
      <c r="AR155" s="496"/>
      <c r="AS155" s="496"/>
      <c r="AT155" s="496"/>
      <c r="AU155" s="496"/>
      <c r="AV155" s="496"/>
      <c r="AW155" s="496"/>
      <c r="AX155" s="496"/>
      <c r="AY155" s="496"/>
      <c r="AZ155" s="496"/>
    </row>
    <row r="156" spans="1:52" x14ac:dyDescent="0.2">
      <c r="A156" s="496"/>
      <c r="B156" s="496"/>
      <c r="C156" s="496"/>
      <c r="D156" s="496"/>
      <c r="E156" s="496"/>
      <c r="F156" s="496"/>
      <c r="G156" s="496"/>
      <c r="H156" s="496"/>
      <c r="I156" s="496"/>
      <c r="J156" s="496"/>
      <c r="K156" s="496"/>
      <c r="L156" s="496"/>
      <c r="M156" s="496"/>
      <c r="N156" s="496"/>
      <c r="O156" s="496"/>
      <c r="P156" s="496"/>
      <c r="Q156" s="496"/>
      <c r="R156" s="496"/>
      <c r="S156" s="496"/>
      <c r="T156" s="496"/>
      <c r="U156" s="496"/>
      <c r="V156" s="496"/>
      <c r="W156" s="496"/>
      <c r="X156" s="496"/>
      <c r="Y156" s="496"/>
      <c r="Z156" s="496"/>
      <c r="AA156" s="496"/>
      <c r="AB156" s="496"/>
      <c r="AC156" s="496"/>
      <c r="AD156" s="496"/>
      <c r="AE156" s="496"/>
      <c r="AF156" s="496"/>
      <c r="AG156" s="496"/>
      <c r="AH156" s="496"/>
      <c r="AI156" s="496"/>
      <c r="AJ156" s="496"/>
      <c r="AK156" s="496"/>
      <c r="AL156" s="496"/>
      <c r="AM156" s="496"/>
      <c r="AN156" s="496"/>
      <c r="AO156" s="496"/>
      <c r="AP156" s="496"/>
      <c r="AQ156" s="496"/>
      <c r="AR156" s="496"/>
      <c r="AS156" s="496"/>
      <c r="AT156" s="496"/>
      <c r="AU156" s="496"/>
      <c r="AV156" s="496"/>
      <c r="AW156" s="496"/>
      <c r="AX156" s="496"/>
      <c r="AY156" s="496"/>
      <c r="AZ156" s="496"/>
    </row>
    <row r="157" spans="1:52" x14ac:dyDescent="0.2">
      <c r="A157" s="496"/>
      <c r="B157" s="496"/>
      <c r="C157" s="496"/>
      <c r="D157" s="496"/>
      <c r="E157" s="496"/>
      <c r="F157" s="496"/>
      <c r="G157" s="496"/>
      <c r="H157" s="496"/>
      <c r="I157" s="496"/>
      <c r="J157" s="496"/>
      <c r="K157" s="496"/>
      <c r="L157" s="496"/>
      <c r="M157" s="496"/>
      <c r="N157" s="496"/>
      <c r="O157" s="496"/>
      <c r="P157" s="496"/>
      <c r="Q157" s="496"/>
      <c r="R157" s="496"/>
      <c r="S157" s="496"/>
      <c r="T157" s="496"/>
      <c r="U157" s="496"/>
      <c r="V157" s="496"/>
      <c r="W157" s="496"/>
      <c r="X157" s="496"/>
      <c r="Y157" s="496"/>
      <c r="Z157" s="496"/>
      <c r="AA157" s="496"/>
      <c r="AB157" s="496"/>
      <c r="AC157" s="496"/>
      <c r="AD157" s="496"/>
      <c r="AE157" s="496"/>
      <c r="AF157" s="496"/>
      <c r="AG157" s="496"/>
      <c r="AH157" s="496"/>
      <c r="AI157" s="496"/>
      <c r="AJ157" s="496"/>
      <c r="AK157" s="496"/>
      <c r="AL157" s="496"/>
      <c r="AM157" s="496"/>
      <c r="AN157" s="496"/>
      <c r="AO157" s="496"/>
      <c r="AP157" s="496"/>
      <c r="AQ157" s="496"/>
      <c r="AR157" s="496"/>
      <c r="AS157" s="496"/>
      <c r="AT157" s="496"/>
      <c r="AU157" s="496"/>
      <c r="AV157" s="496"/>
      <c r="AW157" s="496"/>
      <c r="AX157" s="496"/>
      <c r="AY157" s="496"/>
      <c r="AZ157" s="496"/>
    </row>
    <row r="158" spans="1:52" x14ac:dyDescent="0.2">
      <c r="A158" s="496"/>
      <c r="B158" s="496"/>
      <c r="C158" s="496"/>
      <c r="D158" s="496"/>
      <c r="E158" s="496"/>
      <c r="F158" s="496"/>
      <c r="G158" s="496"/>
      <c r="H158" s="496"/>
      <c r="I158" s="496"/>
      <c r="J158" s="496"/>
      <c r="K158" s="496"/>
      <c r="L158" s="496"/>
      <c r="M158" s="496"/>
      <c r="N158" s="496"/>
      <c r="O158" s="496"/>
      <c r="P158" s="496"/>
      <c r="Q158" s="496"/>
      <c r="R158" s="496"/>
      <c r="S158" s="496"/>
      <c r="T158" s="496"/>
      <c r="U158" s="496"/>
      <c r="V158" s="496"/>
      <c r="W158" s="496"/>
      <c r="X158" s="496"/>
      <c r="Y158" s="496"/>
      <c r="Z158" s="496"/>
      <c r="AA158" s="496"/>
      <c r="AB158" s="496"/>
      <c r="AC158" s="496"/>
      <c r="AD158" s="496"/>
      <c r="AE158" s="496"/>
      <c r="AF158" s="496"/>
      <c r="AG158" s="496"/>
      <c r="AH158" s="496"/>
      <c r="AI158" s="496"/>
      <c r="AJ158" s="496"/>
      <c r="AK158" s="496"/>
      <c r="AL158" s="496"/>
      <c r="AM158" s="496"/>
      <c r="AN158" s="496"/>
      <c r="AO158" s="496"/>
      <c r="AP158" s="496"/>
      <c r="AQ158" s="496"/>
      <c r="AR158" s="496"/>
      <c r="AS158" s="496"/>
      <c r="AT158" s="496"/>
      <c r="AU158" s="496"/>
      <c r="AV158" s="496"/>
      <c r="AW158" s="496"/>
      <c r="AX158" s="496"/>
      <c r="AY158" s="496"/>
      <c r="AZ158" s="496"/>
    </row>
    <row r="159" spans="1:52" x14ac:dyDescent="0.2">
      <c r="A159" s="496"/>
      <c r="B159" s="496"/>
      <c r="C159" s="496"/>
      <c r="D159" s="496"/>
      <c r="E159" s="496"/>
      <c r="F159" s="496"/>
      <c r="G159" s="496"/>
      <c r="H159" s="496"/>
      <c r="I159" s="496"/>
      <c r="J159" s="496"/>
      <c r="K159" s="496"/>
      <c r="L159" s="496"/>
      <c r="M159" s="496"/>
      <c r="N159" s="496"/>
      <c r="O159" s="496"/>
      <c r="P159" s="496"/>
      <c r="Q159" s="496"/>
      <c r="R159" s="496"/>
      <c r="S159" s="496"/>
      <c r="T159" s="496"/>
      <c r="U159" s="496"/>
      <c r="V159" s="496"/>
      <c r="W159" s="496"/>
      <c r="X159" s="496"/>
      <c r="Y159" s="496"/>
      <c r="Z159" s="496"/>
      <c r="AA159" s="496"/>
      <c r="AB159" s="496"/>
      <c r="AC159" s="496"/>
      <c r="AD159" s="496"/>
      <c r="AE159" s="496"/>
      <c r="AF159" s="496"/>
      <c r="AG159" s="496"/>
      <c r="AH159" s="496"/>
      <c r="AI159" s="496"/>
      <c r="AJ159" s="496"/>
      <c r="AK159" s="496"/>
      <c r="AL159" s="496"/>
      <c r="AM159" s="496"/>
      <c r="AN159" s="496"/>
      <c r="AO159" s="496"/>
      <c r="AP159" s="496"/>
      <c r="AQ159" s="496"/>
      <c r="AR159" s="496"/>
      <c r="AS159" s="496"/>
      <c r="AT159" s="496"/>
      <c r="AU159" s="496"/>
      <c r="AV159" s="496"/>
      <c r="AW159" s="496"/>
      <c r="AX159" s="496"/>
      <c r="AY159" s="496"/>
      <c r="AZ159" s="496"/>
    </row>
    <row r="160" spans="1:52" x14ac:dyDescent="0.2">
      <c r="A160" s="496"/>
      <c r="B160" s="496"/>
      <c r="C160" s="496"/>
      <c r="D160" s="496"/>
      <c r="E160" s="496"/>
      <c r="F160" s="496"/>
      <c r="G160" s="496"/>
      <c r="H160" s="496"/>
      <c r="I160" s="496"/>
      <c r="J160" s="496"/>
      <c r="K160" s="496"/>
      <c r="L160" s="496"/>
      <c r="M160" s="496"/>
      <c r="N160" s="496"/>
      <c r="O160" s="496"/>
      <c r="P160" s="496"/>
      <c r="Q160" s="496"/>
      <c r="R160" s="496"/>
      <c r="S160" s="496"/>
      <c r="T160" s="496"/>
      <c r="U160" s="496"/>
      <c r="V160" s="496"/>
      <c r="W160" s="496"/>
      <c r="X160" s="496"/>
      <c r="Y160" s="496"/>
      <c r="Z160" s="496"/>
      <c r="AA160" s="496"/>
      <c r="AB160" s="496"/>
      <c r="AC160" s="496"/>
      <c r="AD160" s="496"/>
      <c r="AE160" s="496"/>
      <c r="AF160" s="496"/>
      <c r="AG160" s="496"/>
      <c r="AH160" s="496"/>
      <c r="AI160" s="496"/>
      <c r="AJ160" s="496"/>
      <c r="AK160" s="496"/>
      <c r="AL160" s="496"/>
      <c r="AM160" s="496"/>
      <c r="AN160" s="496"/>
      <c r="AO160" s="496"/>
      <c r="AP160" s="496"/>
      <c r="AQ160" s="496"/>
      <c r="AR160" s="496"/>
      <c r="AS160" s="496"/>
      <c r="AT160" s="496"/>
      <c r="AU160" s="496"/>
      <c r="AV160" s="496"/>
      <c r="AW160" s="496"/>
      <c r="AX160" s="496"/>
      <c r="AY160" s="496"/>
      <c r="AZ160" s="496"/>
    </row>
    <row r="161" spans="1:52" x14ac:dyDescent="0.2">
      <c r="A161" s="496"/>
      <c r="B161" s="496"/>
      <c r="C161" s="496"/>
      <c r="D161" s="496"/>
      <c r="E161" s="496"/>
      <c r="F161" s="496"/>
      <c r="G161" s="496"/>
      <c r="H161" s="496"/>
      <c r="I161" s="496"/>
      <c r="J161" s="496"/>
      <c r="K161" s="496"/>
      <c r="L161" s="496"/>
      <c r="M161" s="496"/>
      <c r="N161" s="496"/>
      <c r="O161" s="496"/>
      <c r="P161" s="496"/>
      <c r="Q161" s="496"/>
      <c r="R161" s="496"/>
      <c r="S161" s="496"/>
      <c r="T161" s="496"/>
      <c r="U161" s="496"/>
      <c r="V161" s="496"/>
      <c r="W161" s="496"/>
      <c r="X161" s="496"/>
      <c r="Y161" s="496"/>
      <c r="Z161" s="496"/>
      <c r="AA161" s="496"/>
      <c r="AB161" s="496"/>
      <c r="AC161" s="496"/>
      <c r="AD161" s="496"/>
      <c r="AE161" s="496"/>
      <c r="AF161" s="496"/>
      <c r="AG161" s="496"/>
      <c r="AH161" s="496"/>
      <c r="AI161" s="496"/>
      <c r="AJ161" s="496"/>
      <c r="AK161" s="496"/>
      <c r="AL161" s="496"/>
      <c r="AM161" s="496"/>
      <c r="AN161" s="496"/>
      <c r="AO161" s="496"/>
      <c r="AP161" s="496"/>
      <c r="AQ161" s="496"/>
      <c r="AR161" s="496"/>
      <c r="AS161" s="496"/>
      <c r="AT161" s="496"/>
      <c r="AU161" s="496"/>
      <c r="AV161" s="496"/>
      <c r="AW161" s="496"/>
      <c r="AX161" s="496"/>
      <c r="AY161" s="496"/>
      <c r="AZ161" s="496"/>
    </row>
    <row r="162" spans="1:52" x14ac:dyDescent="0.2">
      <c r="A162" s="496"/>
      <c r="B162" s="496"/>
      <c r="C162" s="496"/>
      <c r="D162" s="496"/>
      <c r="E162" s="496"/>
      <c r="F162" s="496"/>
      <c r="G162" s="496"/>
      <c r="H162" s="496"/>
      <c r="I162" s="496"/>
      <c r="J162" s="496"/>
      <c r="K162" s="496"/>
      <c r="L162" s="496"/>
      <c r="M162" s="496"/>
      <c r="N162" s="496"/>
      <c r="O162" s="496"/>
      <c r="P162" s="496"/>
      <c r="Q162" s="496"/>
      <c r="R162" s="496"/>
      <c r="S162" s="496"/>
      <c r="T162" s="496"/>
      <c r="U162" s="496"/>
      <c r="V162" s="496"/>
      <c r="W162" s="496"/>
      <c r="X162" s="496"/>
      <c r="Y162" s="496"/>
      <c r="Z162" s="496"/>
      <c r="AA162" s="496"/>
      <c r="AB162" s="496"/>
      <c r="AC162" s="496"/>
      <c r="AD162" s="496"/>
      <c r="AE162" s="496"/>
      <c r="AF162" s="496"/>
      <c r="AG162" s="496"/>
      <c r="AH162" s="496"/>
      <c r="AI162" s="496"/>
      <c r="AJ162" s="496"/>
      <c r="AK162" s="496"/>
      <c r="AL162" s="496"/>
      <c r="AM162" s="496"/>
      <c r="AN162" s="496"/>
      <c r="AO162" s="496"/>
      <c r="AP162" s="496"/>
      <c r="AQ162" s="496"/>
      <c r="AR162" s="496"/>
      <c r="AS162" s="496"/>
      <c r="AT162" s="496"/>
      <c r="AU162" s="496"/>
      <c r="AV162" s="496"/>
      <c r="AW162" s="496"/>
      <c r="AX162" s="496"/>
      <c r="AY162" s="496"/>
      <c r="AZ162" s="496"/>
    </row>
    <row r="163" spans="1:52" x14ac:dyDescent="0.2">
      <c r="A163" s="496"/>
      <c r="B163" s="496"/>
      <c r="C163" s="496"/>
      <c r="D163" s="496"/>
      <c r="E163" s="496"/>
      <c r="F163" s="496"/>
      <c r="G163" s="496"/>
      <c r="H163" s="496"/>
      <c r="I163" s="496"/>
      <c r="J163" s="496"/>
      <c r="K163" s="496"/>
      <c r="L163" s="496"/>
      <c r="M163" s="496"/>
      <c r="N163" s="496"/>
      <c r="O163" s="496"/>
      <c r="P163" s="496"/>
      <c r="Q163" s="496"/>
      <c r="R163" s="496"/>
      <c r="S163" s="496"/>
      <c r="T163" s="496"/>
      <c r="U163" s="496"/>
      <c r="V163" s="496"/>
      <c r="W163" s="496"/>
      <c r="X163" s="496"/>
      <c r="Y163" s="496"/>
      <c r="Z163" s="496"/>
      <c r="AA163" s="496"/>
      <c r="AB163" s="496"/>
      <c r="AC163" s="496"/>
      <c r="AD163" s="496"/>
      <c r="AE163" s="496"/>
      <c r="AF163" s="496"/>
      <c r="AG163" s="496"/>
      <c r="AH163" s="496"/>
      <c r="AI163" s="496"/>
      <c r="AJ163" s="496"/>
      <c r="AK163" s="496"/>
      <c r="AL163" s="496"/>
      <c r="AM163" s="496"/>
      <c r="AN163" s="496"/>
      <c r="AO163" s="496"/>
      <c r="AP163" s="496"/>
      <c r="AQ163" s="496"/>
      <c r="AR163" s="496"/>
      <c r="AS163" s="496"/>
      <c r="AT163" s="496"/>
      <c r="AU163" s="496"/>
      <c r="AV163" s="496"/>
      <c r="AW163" s="496"/>
      <c r="AX163" s="496"/>
      <c r="AY163" s="496"/>
      <c r="AZ163" s="496"/>
    </row>
    <row r="164" spans="1:52" x14ac:dyDescent="0.2">
      <c r="A164" s="496"/>
      <c r="B164" s="496"/>
      <c r="C164" s="496"/>
      <c r="D164" s="496"/>
      <c r="E164" s="496"/>
      <c r="F164" s="496"/>
      <c r="G164" s="496"/>
      <c r="H164" s="496"/>
      <c r="I164" s="496"/>
      <c r="J164" s="496"/>
      <c r="K164" s="496"/>
      <c r="L164" s="496"/>
      <c r="M164" s="496"/>
      <c r="N164" s="496"/>
      <c r="O164" s="496"/>
      <c r="P164" s="496"/>
      <c r="Q164" s="496"/>
      <c r="R164" s="496"/>
      <c r="S164" s="496"/>
      <c r="T164" s="496"/>
      <c r="U164" s="496"/>
      <c r="V164" s="496"/>
      <c r="W164" s="496"/>
      <c r="X164" s="496"/>
      <c r="Y164" s="496"/>
      <c r="Z164" s="496"/>
      <c r="AA164" s="496"/>
      <c r="AB164" s="496"/>
      <c r="AC164" s="496"/>
      <c r="AD164" s="496"/>
      <c r="AE164" s="496"/>
      <c r="AF164" s="496"/>
      <c r="AG164" s="496"/>
      <c r="AH164" s="496"/>
      <c r="AI164" s="496"/>
      <c r="AJ164" s="496"/>
      <c r="AK164" s="496"/>
      <c r="AL164" s="496"/>
      <c r="AM164" s="496"/>
      <c r="AN164" s="496"/>
      <c r="AO164" s="496"/>
      <c r="AP164" s="496"/>
      <c r="AQ164" s="496"/>
      <c r="AR164" s="496"/>
      <c r="AS164" s="496"/>
      <c r="AT164" s="496"/>
      <c r="AU164" s="496"/>
      <c r="AV164" s="496"/>
      <c r="AW164" s="496"/>
      <c r="AX164" s="496"/>
      <c r="AY164" s="496"/>
      <c r="AZ164" s="496"/>
    </row>
    <row r="165" spans="1:52" x14ac:dyDescent="0.2">
      <c r="A165" s="496"/>
      <c r="B165" s="496"/>
      <c r="C165" s="496"/>
      <c r="D165" s="496"/>
      <c r="E165" s="496"/>
      <c r="F165" s="496"/>
      <c r="G165" s="496"/>
      <c r="H165" s="496"/>
      <c r="I165" s="496"/>
      <c r="J165" s="496"/>
      <c r="K165" s="496"/>
      <c r="L165" s="496"/>
      <c r="M165" s="496"/>
      <c r="N165" s="496"/>
      <c r="O165" s="496"/>
      <c r="P165" s="496"/>
      <c r="Q165" s="496"/>
      <c r="R165" s="496"/>
      <c r="S165" s="496"/>
      <c r="T165" s="496"/>
      <c r="U165" s="496"/>
      <c r="V165" s="496"/>
      <c r="W165" s="496"/>
      <c r="X165" s="496"/>
      <c r="Y165" s="496"/>
      <c r="Z165" s="496"/>
      <c r="AA165" s="496"/>
      <c r="AB165" s="496"/>
      <c r="AC165" s="496"/>
      <c r="AD165" s="496"/>
      <c r="AE165" s="496"/>
      <c r="AF165" s="496"/>
      <c r="AG165" s="496"/>
      <c r="AH165" s="496"/>
      <c r="AI165" s="496"/>
      <c r="AJ165" s="496"/>
      <c r="AK165" s="496"/>
      <c r="AL165" s="496"/>
      <c r="AM165" s="496"/>
      <c r="AN165" s="496"/>
      <c r="AO165" s="496"/>
      <c r="AP165" s="496"/>
      <c r="AQ165" s="496"/>
      <c r="AR165" s="496"/>
      <c r="AS165" s="496"/>
      <c r="AT165" s="496"/>
      <c r="AU165" s="496"/>
      <c r="AV165" s="496"/>
      <c r="AW165" s="496"/>
      <c r="AX165" s="496"/>
      <c r="AY165" s="496"/>
      <c r="AZ165" s="496"/>
    </row>
    <row r="166" spans="1:52" x14ac:dyDescent="0.2">
      <c r="A166" s="496"/>
      <c r="B166" s="496"/>
      <c r="C166" s="496"/>
      <c r="D166" s="496"/>
      <c r="E166" s="496"/>
      <c r="F166" s="496"/>
      <c r="G166" s="496"/>
      <c r="H166" s="496"/>
      <c r="I166" s="496"/>
      <c r="J166" s="496"/>
      <c r="K166" s="496"/>
      <c r="L166" s="496"/>
      <c r="M166" s="496"/>
      <c r="N166" s="496"/>
      <c r="O166" s="496"/>
      <c r="P166" s="496"/>
      <c r="Q166" s="496"/>
      <c r="R166" s="496"/>
      <c r="S166" s="496"/>
      <c r="T166" s="496"/>
      <c r="U166" s="496"/>
      <c r="V166" s="496"/>
      <c r="W166" s="496"/>
      <c r="X166" s="496"/>
      <c r="Y166" s="496"/>
      <c r="Z166" s="496"/>
      <c r="AA166" s="496"/>
      <c r="AB166" s="496"/>
      <c r="AC166" s="496"/>
      <c r="AD166" s="496"/>
      <c r="AE166" s="496"/>
      <c r="AF166" s="496"/>
      <c r="AG166" s="496"/>
      <c r="AH166" s="496"/>
      <c r="AI166" s="496"/>
      <c r="AJ166" s="496"/>
      <c r="AK166" s="496"/>
      <c r="AL166" s="496"/>
      <c r="AM166" s="496"/>
      <c r="AN166" s="496"/>
      <c r="AO166" s="496"/>
      <c r="AP166" s="496"/>
      <c r="AQ166" s="496"/>
      <c r="AR166" s="496"/>
      <c r="AS166" s="496"/>
      <c r="AT166" s="496"/>
      <c r="AU166" s="496"/>
      <c r="AV166" s="496"/>
      <c r="AW166" s="496"/>
      <c r="AX166" s="496"/>
      <c r="AY166" s="496"/>
      <c r="AZ166" s="496"/>
    </row>
    <row r="167" spans="1:52" x14ac:dyDescent="0.2">
      <c r="A167" s="496"/>
      <c r="B167" s="496"/>
      <c r="C167" s="496"/>
      <c r="D167" s="496"/>
      <c r="E167" s="496"/>
      <c r="F167" s="496"/>
      <c r="G167" s="496"/>
      <c r="H167" s="496"/>
      <c r="I167" s="496"/>
      <c r="J167" s="496"/>
      <c r="K167" s="496"/>
      <c r="L167" s="496"/>
      <c r="M167" s="496"/>
      <c r="N167" s="496"/>
      <c r="O167" s="496"/>
      <c r="P167" s="496"/>
      <c r="Q167" s="496"/>
      <c r="R167" s="496"/>
      <c r="S167" s="496"/>
      <c r="T167" s="496"/>
      <c r="U167" s="496"/>
      <c r="V167" s="496"/>
      <c r="W167" s="496"/>
      <c r="X167" s="496"/>
      <c r="Y167" s="496"/>
      <c r="Z167" s="496"/>
      <c r="AA167" s="496"/>
      <c r="AB167" s="496"/>
      <c r="AC167" s="496"/>
      <c r="AD167" s="496"/>
      <c r="AE167" s="496"/>
      <c r="AF167" s="496"/>
      <c r="AG167" s="496"/>
      <c r="AH167" s="496"/>
      <c r="AI167" s="496"/>
      <c r="AJ167" s="496"/>
      <c r="AK167" s="496"/>
      <c r="AL167" s="496"/>
      <c r="AM167" s="496"/>
      <c r="AN167" s="496"/>
      <c r="AO167" s="496"/>
      <c r="AP167" s="496"/>
      <c r="AQ167" s="496"/>
      <c r="AR167" s="496"/>
      <c r="AS167" s="496"/>
      <c r="AT167" s="496"/>
      <c r="AU167" s="496"/>
      <c r="AV167" s="496"/>
      <c r="AW167" s="496"/>
      <c r="AX167" s="496"/>
      <c r="AY167" s="496"/>
      <c r="AZ167" s="496"/>
    </row>
    <row r="168" spans="1:52" x14ac:dyDescent="0.2">
      <c r="A168" s="496"/>
      <c r="B168" s="496"/>
      <c r="C168" s="496"/>
      <c r="D168" s="496"/>
      <c r="E168" s="496"/>
      <c r="F168" s="496"/>
      <c r="G168" s="496"/>
      <c r="H168" s="496"/>
      <c r="I168" s="496"/>
      <c r="J168" s="496"/>
      <c r="K168" s="496"/>
      <c r="L168" s="496"/>
      <c r="M168" s="496"/>
      <c r="N168" s="496"/>
      <c r="O168" s="496"/>
      <c r="P168" s="496"/>
      <c r="Q168" s="496"/>
      <c r="R168" s="496"/>
      <c r="S168" s="496"/>
      <c r="T168" s="496"/>
      <c r="U168" s="496"/>
      <c r="V168" s="496"/>
      <c r="W168" s="496"/>
      <c r="X168" s="496"/>
      <c r="Y168" s="496"/>
      <c r="Z168" s="496"/>
      <c r="AA168" s="496"/>
      <c r="AB168" s="496"/>
      <c r="AC168" s="496"/>
      <c r="AD168" s="496"/>
      <c r="AE168" s="496"/>
      <c r="AF168" s="496"/>
      <c r="AG168" s="496"/>
      <c r="AH168" s="496"/>
      <c r="AI168" s="496"/>
      <c r="AJ168" s="496"/>
      <c r="AK168" s="496"/>
      <c r="AL168" s="496"/>
      <c r="AM168" s="496"/>
      <c r="AN168" s="496"/>
      <c r="AO168" s="496"/>
      <c r="AP168" s="496"/>
      <c r="AQ168" s="496"/>
      <c r="AR168" s="496"/>
      <c r="AS168" s="496"/>
      <c r="AT168" s="496"/>
      <c r="AU168" s="496"/>
      <c r="AV168" s="496"/>
      <c r="AW168" s="496"/>
      <c r="AX168" s="496"/>
      <c r="AY168" s="496"/>
      <c r="AZ168" s="496"/>
    </row>
    <row r="169" spans="1:52" x14ac:dyDescent="0.2">
      <c r="A169" s="496"/>
      <c r="B169" s="496"/>
      <c r="C169" s="496"/>
      <c r="D169" s="496"/>
      <c r="E169" s="496"/>
      <c r="F169" s="496"/>
      <c r="G169" s="496"/>
      <c r="H169" s="496"/>
      <c r="I169" s="496"/>
      <c r="J169" s="496"/>
      <c r="K169" s="496"/>
      <c r="L169" s="496"/>
      <c r="M169" s="496"/>
      <c r="N169" s="496"/>
      <c r="O169" s="496"/>
      <c r="P169" s="496"/>
      <c r="Q169" s="496"/>
      <c r="R169" s="496"/>
      <c r="S169" s="496"/>
      <c r="T169" s="496"/>
      <c r="U169" s="496"/>
      <c r="V169" s="496"/>
      <c r="W169" s="496"/>
      <c r="X169" s="496"/>
      <c r="Y169" s="496"/>
      <c r="Z169" s="496"/>
      <c r="AA169" s="496"/>
      <c r="AB169" s="496"/>
      <c r="AC169" s="496"/>
      <c r="AD169" s="496"/>
      <c r="AE169" s="496"/>
      <c r="AF169" s="496"/>
      <c r="AG169" s="496"/>
      <c r="AH169" s="496"/>
      <c r="AI169" s="496"/>
      <c r="AJ169" s="496"/>
      <c r="AK169" s="496"/>
      <c r="AL169" s="496"/>
      <c r="AM169" s="496"/>
      <c r="AN169" s="496"/>
      <c r="AO169" s="496"/>
      <c r="AP169" s="496"/>
      <c r="AQ169" s="496"/>
      <c r="AR169" s="496"/>
      <c r="AS169" s="496"/>
      <c r="AT169" s="496"/>
      <c r="AU169" s="496"/>
      <c r="AV169" s="496"/>
      <c r="AW169" s="496"/>
      <c r="AX169" s="496"/>
      <c r="AY169" s="496"/>
      <c r="AZ169" s="496"/>
    </row>
    <row r="170" spans="1:52" x14ac:dyDescent="0.2">
      <c r="A170" s="496"/>
      <c r="B170" s="496"/>
      <c r="C170" s="496"/>
      <c r="D170" s="496"/>
      <c r="E170" s="496"/>
      <c r="F170" s="496"/>
      <c r="G170" s="496"/>
      <c r="H170" s="496"/>
      <c r="I170" s="496"/>
      <c r="J170" s="496"/>
      <c r="K170" s="496"/>
      <c r="L170" s="496"/>
      <c r="M170" s="496"/>
      <c r="N170" s="496"/>
      <c r="O170" s="496"/>
      <c r="P170" s="496"/>
      <c r="Q170" s="496"/>
      <c r="R170" s="496"/>
      <c r="S170" s="496"/>
      <c r="T170" s="496"/>
      <c r="U170" s="496"/>
      <c r="V170" s="496"/>
      <c r="W170" s="496"/>
      <c r="X170" s="496"/>
      <c r="Y170" s="496"/>
      <c r="Z170" s="496"/>
      <c r="AA170" s="496"/>
      <c r="AB170" s="496"/>
      <c r="AC170" s="496"/>
      <c r="AD170" s="496"/>
      <c r="AE170" s="496"/>
      <c r="AF170" s="496"/>
      <c r="AG170" s="496"/>
      <c r="AH170" s="496"/>
      <c r="AI170" s="496"/>
      <c r="AJ170" s="496"/>
      <c r="AK170" s="496"/>
      <c r="AL170" s="496"/>
      <c r="AM170" s="496"/>
      <c r="AN170" s="496"/>
      <c r="AO170" s="496"/>
      <c r="AP170" s="496"/>
      <c r="AQ170" s="496"/>
      <c r="AR170" s="496"/>
      <c r="AS170" s="496"/>
      <c r="AT170" s="496"/>
      <c r="AU170" s="496"/>
      <c r="AV170" s="496"/>
      <c r="AW170" s="496"/>
      <c r="AX170" s="496"/>
      <c r="AY170" s="496"/>
      <c r="AZ170" s="496"/>
    </row>
    <row r="171" spans="1:52" x14ac:dyDescent="0.2">
      <c r="A171" s="496"/>
      <c r="B171" s="496"/>
      <c r="C171" s="496"/>
      <c r="D171" s="496"/>
      <c r="E171" s="496"/>
      <c r="F171" s="496"/>
      <c r="G171" s="496"/>
      <c r="H171" s="496"/>
      <c r="I171" s="496"/>
      <c r="J171" s="496"/>
      <c r="K171" s="496"/>
      <c r="L171" s="496"/>
      <c r="M171" s="496"/>
      <c r="N171" s="496"/>
      <c r="O171" s="496"/>
      <c r="P171" s="496"/>
      <c r="Q171" s="496"/>
      <c r="R171" s="496"/>
      <c r="S171" s="496"/>
      <c r="T171" s="496"/>
      <c r="U171" s="496"/>
      <c r="V171" s="496"/>
      <c r="W171" s="496"/>
      <c r="X171" s="496"/>
      <c r="Y171" s="496"/>
      <c r="Z171" s="496"/>
      <c r="AA171" s="496"/>
      <c r="AB171" s="496"/>
      <c r="AC171" s="496"/>
      <c r="AD171" s="496"/>
      <c r="AE171" s="496"/>
      <c r="AF171" s="496"/>
      <c r="AG171" s="496"/>
      <c r="AH171" s="496"/>
      <c r="AI171" s="496"/>
      <c r="AJ171" s="496"/>
      <c r="AK171" s="496"/>
      <c r="AL171" s="496"/>
      <c r="AM171" s="496"/>
      <c r="AN171" s="496"/>
      <c r="AO171" s="496"/>
      <c r="AP171" s="496"/>
      <c r="AQ171" s="496"/>
      <c r="AR171" s="496"/>
      <c r="AS171" s="496"/>
      <c r="AT171" s="496"/>
      <c r="AU171" s="496"/>
      <c r="AV171" s="496"/>
      <c r="AW171" s="496"/>
      <c r="AX171" s="496"/>
      <c r="AY171" s="496"/>
      <c r="AZ171" s="496"/>
    </row>
    <row r="172" spans="1:52" x14ac:dyDescent="0.2">
      <c r="A172" s="496"/>
      <c r="B172" s="496"/>
      <c r="C172" s="496"/>
      <c r="D172" s="496"/>
      <c r="E172" s="496"/>
      <c r="F172" s="496"/>
      <c r="G172" s="496"/>
      <c r="H172" s="496"/>
      <c r="I172" s="496"/>
      <c r="J172" s="496"/>
      <c r="K172" s="496"/>
      <c r="L172" s="496"/>
      <c r="M172" s="496"/>
      <c r="N172" s="496"/>
      <c r="O172" s="496"/>
      <c r="P172" s="496"/>
      <c r="Q172" s="496"/>
      <c r="R172" s="496"/>
      <c r="S172" s="496"/>
      <c r="T172" s="496"/>
      <c r="U172" s="496"/>
      <c r="V172" s="496"/>
      <c r="W172" s="496"/>
      <c r="X172" s="496"/>
      <c r="Y172" s="496"/>
      <c r="Z172" s="496"/>
      <c r="AA172" s="496"/>
      <c r="AB172" s="496"/>
      <c r="AC172" s="496"/>
      <c r="AD172" s="496"/>
      <c r="AE172" s="496"/>
      <c r="AF172" s="496"/>
      <c r="AG172" s="496"/>
      <c r="AH172" s="496"/>
      <c r="AI172" s="496"/>
      <c r="AJ172" s="496"/>
      <c r="AK172" s="496"/>
      <c r="AL172" s="496"/>
      <c r="AM172" s="496"/>
      <c r="AN172" s="496"/>
      <c r="AO172" s="496"/>
      <c r="AP172" s="496"/>
      <c r="AQ172" s="496"/>
      <c r="AR172" s="496"/>
      <c r="AS172" s="496"/>
      <c r="AT172" s="496"/>
      <c r="AU172" s="496"/>
      <c r="AV172" s="496"/>
      <c r="AW172" s="496"/>
      <c r="AX172" s="496"/>
      <c r="AY172" s="496"/>
      <c r="AZ172" s="496"/>
    </row>
    <row r="173" spans="1:52" x14ac:dyDescent="0.2">
      <c r="A173" s="496"/>
      <c r="B173" s="496"/>
      <c r="C173" s="496"/>
      <c r="D173" s="496"/>
      <c r="E173" s="496"/>
      <c r="F173" s="496"/>
      <c r="G173" s="496"/>
      <c r="H173" s="496"/>
      <c r="I173" s="496"/>
      <c r="J173" s="496"/>
      <c r="K173" s="496"/>
      <c r="L173" s="496"/>
      <c r="M173" s="496"/>
      <c r="N173" s="496"/>
      <c r="O173" s="496"/>
      <c r="P173" s="496"/>
      <c r="Q173" s="496"/>
      <c r="R173" s="496"/>
      <c r="S173" s="496"/>
      <c r="T173" s="496"/>
      <c r="U173" s="496"/>
      <c r="V173" s="496"/>
      <c r="W173" s="496"/>
      <c r="X173" s="496"/>
      <c r="Y173" s="496"/>
      <c r="Z173" s="496"/>
      <c r="AA173" s="496"/>
      <c r="AB173" s="496"/>
      <c r="AC173" s="496"/>
      <c r="AD173" s="496"/>
      <c r="AE173" s="496"/>
      <c r="AF173" s="496"/>
      <c r="AG173" s="496"/>
      <c r="AH173" s="496"/>
      <c r="AI173" s="496"/>
      <c r="AJ173" s="496"/>
      <c r="AK173" s="496"/>
      <c r="AL173" s="496"/>
      <c r="AM173" s="496"/>
      <c r="AN173" s="496"/>
      <c r="AO173" s="496"/>
      <c r="AP173" s="496"/>
      <c r="AQ173" s="496"/>
      <c r="AR173" s="496"/>
      <c r="AS173" s="496"/>
      <c r="AT173" s="496"/>
      <c r="AU173" s="496"/>
      <c r="AV173" s="496"/>
      <c r="AW173" s="496"/>
      <c r="AX173" s="496"/>
      <c r="AY173" s="496"/>
      <c r="AZ173" s="496"/>
    </row>
    <row r="174" spans="1:52" x14ac:dyDescent="0.2">
      <c r="A174" s="496"/>
      <c r="B174" s="496"/>
      <c r="C174" s="496"/>
      <c r="D174" s="496"/>
      <c r="E174" s="496"/>
      <c r="F174" s="496"/>
      <c r="G174" s="496"/>
      <c r="H174" s="496"/>
      <c r="I174" s="496"/>
      <c r="J174" s="496"/>
      <c r="K174" s="496"/>
      <c r="L174" s="496"/>
      <c r="M174" s="496"/>
      <c r="N174" s="496"/>
      <c r="O174" s="496"/>
      <c r="P174" s="496"/>
      <c r="Q174" s="496"/>
      <c r="R174" s="496"/>
      <c r="S174" s="496"/>
      <c r="T174" s="496"/>
      <c r="U174" s="496"/>
      <c r="V174" s="496"/>
      <c r="W174" s="496"/>
      <c r="X174" s="496"/>
      <c r="Y174" s="496"/>
      <c r="Z174" s="496"/>
      <c r="AA174" s="496"/>
      <c r="AB174" s="496"/>
      <c r="AC174" s="496"/>
      <c r="AD174" s="496"/>
      <c r="AE174" s="496"/>
      <c r="AF174" s="496"/>
      <c r="AG174" s="496"/>
      <c r="AH174" s="496"/>
      <c r="AI174" s="496"/>
      <c r="AJ174" s="496"/>
      <c r="AK174" s="496"/>
      <c r="AL174" s="496"/>
      <c r="AM174" s="496"/>
      <c r="AN174" s="496"/>
      <c r="AO174" s="496"/>
      <c r="AP174" s="496"/>
      <c r="AQ174" s="496"/>
      <c r="AR174" s="496"/>
      <c r="AS174" s="496"/>
      <c r="AT174" s="496"/>
      <c r="AU174" s="496"/>
      <c r="AV174" s="496"/>
      <c r="AW174" s="496"/>
      <c r="AX174" s="496"/>
      <c r="AY174" s="496"/>
      <c r="AZ174" s="496"/>
    </row>
    <row r="175" spans="1:52" x14ac:dyDescent="0.2">
      <c r="A175" s="496"/>
      <c r="B175" s="496"/>
      <c r="C175" s="496"/>
      <c r="D175" s="496"/>
      <c r="E175" s="496"/>
      <c r="F175" s="496"/>
      <c r="G175" s="496"/>
      <c r="H175" s="496"/>
      <c r="I175" s="496"/>
      <c r="J175" s="496"/>
      <c r="K175" s="496"/>
      <c r="L175" s="496"/>
      <c r="M175" s="496"/>
      <c r="N175" s="496"/>
      <c r="O175" s="496"/>
      <c r="P175" s="496"/>
      <c r="Q175" s="496"/>
      <c r="R175" s="496"/>
      <c r="S175" s="496"/>
      <c r="T175" s="496"/>
      <c r="U175" s="496"/>
      <c r="V175" s="496"/>
      <c r="W175" s="496"/>
      <c r="X175" s="496"/>
      <c r="Y175" s="496"/>
      <c r="Z175" s="496"/>
      <c r="AA175" s="496"/>
      <c r="AB175" s="496"/>
      <c r="AC175" s="496"/>
      <c r="AD175" s="496"/>
      <c r="AE175" s="496"/>
      <c r="AF175" s="496"/>
      <c r="AG175" s="496"/>
      <c r="AH175" s="496"/>
      <c r="AI175" s="496"/>
      <c r="AJ175" s="496"/>
      <c r="AK175" s="496"/>
      <c r="AL175" s="496"/>
      <c r="AM175" s="496"/>
      <c r="AN175" s="496"/>
      <c r="AO175" s="496"/>
      <c r="AP175" s="496"/>
      <c r="AQ175" s="496"/>
      <c r="AR175" s="496"/>
      <c r="AS175" s="496"/>
      <c r="AT175" s="496"/>
      <c r="AU175" s="496"/>
      <c r="AV175" s="496"/>
      <c r="AW175" s="496"/>
      <c r="AX175" s="496"/>
      <c r="AY175" s="496"/>
      <c r="AZ175" s="496"/>
    </row>
    <row r="176" spans="1:52" x14ac:dyDescent="0.2">
      <c r="A176" s="496"/>
      <c r="B176" s="496"/>
      <c r="C176" s="496"/>
      <c r="D176" s="496"/>
      <c r="E176" s="496"/>
      <c r="F176" s="496"/>
      <c r="G176" s="496"/>
      <c r="H176" s="496"/>
      <c r="I176" s="496"/>
      <c r="J176" s="496"/>
      <c r="K176" s="496"/>
      <c r="L176" s="496"/>
      <c r="M176" s="496"/>
      <c r="N176" s="496"/>
      <c r="O176" s="496"/>
      <c r="P176" s="496"/>
      <c r="Q176" s="496"/>
      <c r="R176" s="496"/>
      <c r="S176" s="496"/>
      <c r="T176" s="496"/>
      <c r="U176" s="496"/>
      <c r="V176" s="496"/>
      <c r="W176" s="496"/>
      <c r="X176" s="496"/>
      <c r="Y176" s="496"/>
      <c r="Z176" s="496"/>
      <c r="AA176" s="496"/>
      <c r="AB176" s="496"/>
      <c r="AC176" s="496"/>
      <c r="AD176" s="496"/>
      <c r="AE176" s="496"/>
      <c r="AF176" s="496"/>
      <c r="AG176" s="496"/>
      <c r="AH176" s="496"/>
      <c r="AI176" s="496"/>
      <c r="AJ176" s="496"/>
      <c r="AK176" s="496"/>
      <c r="AL176" s="496"/>
      <c r="AM176" s="496"/>
      <c r="AN176" s="496"/>
      <c r="AO176" s="496"/>
      <c r="AP176" s="496"/>
      <c r="AQ176" s="496"/>
      <c r="AR176" s="496"/>
      <c r="AS176" s="496"/>
      <c r="AT176" s="496"/>
      <c r="AU176" s="496"/>
      <c r="AV176" s="496"/>
      <c r="AW176" s="496"/>
      <c r="AX176" s="496"/>
      <c r="AY176" s="496"/>
      <c r="AZ176" s="496"/>
    </row>
    <row r="177" spans="1:52" x14ac:dyDescent="0.2">
      <c r="A177" s="496"/>
      <c r="B177" s="496"/>
      <c r="C177" s="496"/>
      <c r="D177" s="496"/>
      <c r="E177" s="496"/>
      <c r="F177" s="496"/>
      <c r="G177" s="496"/>
      <c r="H177" s="496"/>
      <c r="I177" s="496"/>
      <c r="J177" s="496"/>
      <c r="K177" s="496"/>
      <c r="L177" s="496"/>
      <c r="M177" s="496"/>
      <c r="N177" s="496"/>
      <c r="O177" s="496"/>
      <c r="P177" s="496"/>
      <c r="Q177" s="496"/>
      <c r="R177" s="496"/>
      <c r="S177" s="496"/>
      <c r="T177" s="496"/>
      <c r="U177" s="496"/>
      <c r="V177" s="496"/>
      <c r="W177" s="496"/>
      <c r="X177" s="496"/>
      <c r="Y177" s="496"/>
      <c r="Z177" s="496"/>
      <c r="AA177" s="496"/>
      <c r="AB177" s="496"/>
      <c r="AC177" s="496"/>
      <c r="AD177" s="496"/>
      <c r="AE177" s="496"/>
      <c r="AF177" s="496"/>
      <c r="AG177" s="496"/>
      <c r="AH177" s="496"/>
      <c r="AI177" s="496"/>
      <c r="AJ177" s="496"/>
      <c r="AK177" s="496"/>
      <c r="AL177" s="496"/>
      <c r="AM177" s="496"/>
      <c r="AN177" s="496"/>
      <c r="AO177" s="496"/>
      <c r="AP177" s="496"/>
      <c r="AQ177" s="496"/>
      <c r="AR177" s="496"/>
      <c r="AS177" s="496"/>
      <c r="AT177" s="496"/>
      <c r="AU177" s="496"/>
      <c r="AV177" s="496"/>
      <c r="AW177" s="496"/>
      <c r="AX177" s="496"/>
      <c r="AY177" s="496"/>
      <c r="AZ177" s="496"/>
    </row>
    <row r="178" spans="1:52" x14ac:dyDescent="0.2">
      <c r="A178" s="496"/>
      <c r="B178" s="496"/>
      <c r="C178" s="496"/>
      <c r="D178" s="496"/>
      <c r="E178" s="496"/>
      <c r="F178" s="496"/>
      <c r="G178" s="496"/>
      <c r="H178" s="496"/>
      <c r="I178" s="496"/>
      <c r="J178" s="496"/>
      <c r="K178" s="496"/>
      <c r="L178" s="496"/>
      <c r="M178" s="496"/>
      <c r="N178" s="496"/>
      <c r="O178" s="496"/>
      <c r="P178" s="496"/>
      <c r="Q178" s="496"/>
      <c r="R178" s="496"/>
      <c r="S178" s="496"/>
      <c r="T178" s="496"/>
      <c r="U178" s="496"/>
      <c r="V178" s="496"/>
      <c r="W178" s="496"/>
      <c r="X178" s="496"/>
      <c r="Y178" s="496"/>
      <c r="Z178" s="496"/>
      <c r="AA178" s="496"/>
      <c r="AB178" s="496"/>
      <c r="AC178" s="496"/>
      <c r="AD178" s="496"/>
      <c r="AE178" s="496"/>
      <c r="AF178" s="496"/>
      <c r="AG178" s="496"/>
      <c r="AH178" s="496"/>
      <c r="AI178" s="496"/>
      <c r="AJ178" s="496"/>
      <c r="AK178" s="496"/>
      <c r="AL178" s="496"/>
      <c r="AM178" s="496"/>
      <c r="AN178" s="496"/>
      <c r="AO178" s="496"/>
      <c r="AP178" s="496"/>
      <c r="AQ178" s="496"/>
      <c r="AR178" s="496"/>
      <c r="AS178" s="496"/>
      <c r="AT178" s="496"/>
      <c r="AU178" s="496"/>
      <c r="AV178" s="496"/>
      <c r="AW178" s="496"/>
      <c r="AX178" s="496"/>
      <c r="AY178" s="496"/>
      <c r="AZ178" s="496"/>
    </row>
    <row r="179" spans="1:52" x14ac:dyDescent="0.2">
      <c r="A179" s="496"/>
      <c r="B179" s="496"/>
      <c r="C179" s="496"/>
      <c r="D179" s="496"/>
      <c r="E179" s="496"/>
      <c r="F179" s="496"/>
      <c r="G179" s="496"/>
      <c r="H179" s="496"/>
      <c r="I179" s="496"/>
      <c r="J179" s="496"/>
      <c r="K179" s="496"/>
      <c r="L179" s="496"/>
      <c r="M179" s="496"/>
      <c r="N179" s="496"/>
      <c r="O179" s="496"/>
      <c r="P179" s="496"/>
      <c r="Q179" s="496"/>
      <c r="R179" s="496"/>
      <c r="S179" s="496"/>
      <c r="T179" s="496"/>
      <c r="U179" s="496"/>
      <c r="V179" s="496"/>
      <c r="W179" s="496"/>
      <c r="X179" s="496"/>
      <c r="Y179" s="496"/>
      <c r="Z179" s="496"/>
      <c r="AA179" s="496"/>
      <c r="AB179" s="496"/>
      <c r="AC179" s="496"/>
      <c r="AD179" s="496"/>
      <c r="AE179" s="496"/>
      <c r="AF179" s="496"/>
      <c r="AG179" s="496"/>
      <c r="AH179" s="496"/>
      <c r="AI179" s="496"/>
      <c r="AJ179" s="496"/>
      <c r="AK179" s="496"/>
      <c r="AL179" s="496"/>
      <c r="AM179" s="496"/>
      <c r="AN179" s="496"/>
      <c r="AO179" s="496"/>
      <c r="AP179" s="496"/>
      <c r="AQ179" s="496"/>
      <c r="AR179" s="496"/>
      <c r="AS179" s="496"/>
      <c r="AT179" s="496"/>
      <c r="AU179" s="496"/>
      <c r="AV179" s="496"/>
      <c r="AW179" s="496"/>
      <c r="AX179" s="496"/>
      <c r="AY179" s="496"/>
      <c r="AZ179" s="496"/>
    </row>
    <row r="180" spans="1:52" x14ac:dyDescent="0.2">
      <c r="A180" s="496"/>
      <c r="B180" s="496"/>
      <c r="C180" s="496"/>
      <c r="D180" s="496"/>
      <c r="E180" s="496"/>
      <c r="F180" s="496"/>
      <c r="G180" s="496"/>
      <c r="H180" s="496"/>
      <c r="I180" s="496"/>
      <c r="J180" s="496"/>
      <c r="K180" s="496"/>
      <c r="L180" s="496"/>
      <c r="M180" s="496"/>
      <c r="N180" s="496"/>
      <c r="O180" s="496"/>
      <c r="P180" s="496"/>
      <c r="Q180" s="496"/>
      <c r="R180" s="496"/>
      <c r="S180" s="496"/>
      <c r="T180" s="496"/>
      <c r="U180" s="496"/>
      <c r="V180" s="496"/>
      <c r="W180" s="496"/>
      <c r="X180" s="496"/>
      <c r="Y180" s="496"/>
      <c r="Z180" s="496"/>
      <c r="AA180" s="496"/>
      <c r="AB180" s="496"/>
      <c r="AC180" s="496"/>
      <c r="AD180" s="496"/>
      <c r="AE180" s="496"/>
      <c r="AF180" s="496"/>
      <c r="AG180" s="496"/>
      <c r="AH180" s="496"/>
      <c r="AI180" s="496"/>
      <c r="AJ180" s="496"/>
      <c r="AK180" s="496"/>
      <c r="AL180" s="496"/>
      <c r="AM180" s="496"/>
      <c r="AN180" s="496"/>
      <c r="AO180" s="496"/>
      <c r="AP180" s="496"/>
      <c r="AQ180" s="496"/>
      <c r="AR180" s="496"/>
      <c r="AS180" s="496"/>
      <c r="AT180" s="496"/>
      <c r="AU180" s="496"/>
      <c r="AV180" s="496"/>
      <c r="AW180" s="496"/>
      <c r="AX180" s="496"/>
      <c r="AY180" s="496"/>
      <c r="AZ180" s="496"/>
    </row>
    <row r="181" spans="1:52" x14ac:dyDescent="0.2">
      <c r="A181" s="496"/>
      <c r="B181" s="496"/>
      <c r="C181" s="496"/>
      <c r="D181" s="496"/>
      <c r="E181" s="496"/>
      <c r="F181" s="496"/>
      <c r="G181" s="496"/>
      <c r="H181" s="496"/>
      <c r="I181" s="496"/>
      <c r="J181" s="496"/>
      <c r="K181" s="496"/>
      <c r="L181" s="496"/>
      <c r="M181" s="496"/>
      <c r="N181" s="496"/>
      <c r="O181" s="496"/>
      <c r="P181" s="496"/>
      <c r="Q181" s="496"/>
      <c r="R181" s="496"/>
      <c r="S181" s="496"/>
      <c r="T181" s="496"/>
      <c r="U181" s="496"/>
      <c r="V181" s="496"/>
      <c r="W181" s="496"/>
      <c r="X181" s="496"/>
      <c r="Y181" s="496"/>
      <c r="Z181" s="496"/>
      <c r="AA181" s="496"/>
      <c r="AB181" s="496"/>
      <c r="AC181" s="496"/>
      <c r="AD181" s="496"/>
      <c r="AE181" s="496"/>
      <c r="AF181" s="496"/>
      <c r="AG181" s="496"/>
      <c r="AH181" s="496"/>
      <c r="AI181" s="496"/>
      <c r="AJ181" s="496"/>
      <c r="AK181" s="496"/>
      <c r="AL181" s="496"/>
      <c r="AM181" s="496"/>
      <c r="AN181" s="496"/>
      <c r="AO181" s="496"/>
      <c r="AP181" s="496"/>
      <c r="AQ181" s="496"/>
      <c r="AR181" s="496"/>
      <c r="AS181" s="496"/>
      <c r="AT181" s="496"/>
      <c r="AU181" s="496"/>
      <c r="AV181" s="496"/>
      <c r="AW181" s="496"/>
      <c r="AX181" s="496"/>
      <c r="AY181" s="496"/>
      <c r="AZ181" s="496"/>
    </row>
    <row r="182" spans="1:52" x14ac:dyDescent="0.2">
      <c r="A182" s="496"/>
      <c r="B182" s="496"/>
      <c r="C182" s="496"/>
      <c r="D182" s="496"/>
      <c r="E182" s="496"/>
      <c r="F182" s="496"/>
      <c r="G182" s="496"/>
      <c r="H182" s="496"/>
      <c r="I182" s="496"/>
      <c r="J182" s="496"/>
      <c r="K182" s="496"/>
      <c r="L182" s="496"/>
      <c r="M182" s="496"/>
      <c r="N182" s="496"/>
      <c r="O182" s="496"/>
      <c r="P182" s="496"/>
      <c r="Q182" s="496"/>
      <c r="R182" s="496"/>
      <c r="S182" s="496"/>
      <c r="T182" s="496"/>
      <c r="U182" s="496"/>
      <c r="V182" s="496"/>
      <c r="W182" s="496"/>
      <c r="X182" s="496"/>
      <c r="Y182" s="496"/>
      <c r="Z182" s="496"/>
      <c r="AA182" s="496"/>
      <c r="AB182" s="496"/>
      <c r="AC182" s="496"/>
      <c r="AD182" s="496"/>
      <c r="AE182" s="496"/>
      <c r="AF182" s="496"/>
      <c r="AG182" s="496"/>
      <c r="AH182" s="496"/>
      <c r="AI182" s="496"/>
      <c r="AJ182" s="496"/>
      <c r="AK182" s="496"/>
      <c r="AL182" s="496"/>
      <c r="AM182" s="496"/>
      <c r="AN182" s="496"/>
      <c r="AO182" s="496"/>
      <c r="AP182" s="496"/>
      <c r="AQ182" s="496"/>
      <c r="AR182" s="496"/>
      <c r="AS182" s="496"/>
      <c r="AT182" s="496"/>
      <c r="AU182" s="496"/>
      <c r="AV182" s="496"/>
      <c r="AW182" s="496"/>
      <c r="AX182" s="496"/>
      <c r="AY182" s="496"/>
      <c r="AZ182" s="496"/>
    </row>
    <row r="183" spans="1:52" x14ac:dyDescent="0.2">
      <c r="A183" s="496"/>
      <c r="B183" s="496"/>
      <c r="C183" s="496"/>
      <c r="D183" s="496"/>
      <c r="E183" s="496"/>
      <c r="F183" s="496"/>
      <c r="G183" s="496"/>
      <c r="H183" s="496"/>
      <c r="I183" s="496"/>
      <c r="J183" s="496"/>
      <c r="K183" s="496"/>
      <c r="L183" s="496"/>
      <c r="M183" s="496"/>
      <c r="N183" s="496"/>
      <c r="O183" s="496"/>
      <c r="P183" s="496"/>
      <c r="Q183" s="496"/>
      <c r="R183" s="496"/>
      <c r="S183" s="496"/>
      <c r="T183" s="496"/>
      <c r="U183" s="496"/>
      <c r="V183" s="496"/>
      <c r="W183" s="496"/>
      <c r="X183" s="496"/>
      <c r="Y183" s="496"/>
      <c r="Z183" s="496"/>
      <c r="AA183" s="496"/>
      <c r="AB183" s="496"/>
      <c r="AC183" s="496"/>
      <c r="AD183" s="496"/>
      <c r="AE183" s="496"/>
      <c r="AF183" s="496"/>
      <c r="AG183" s="496"/>
      <c r="AH183" s="496"/>
      <c r="AI183" s="496"/>
      <c r="AJ183" s="496"/>
      <c r="AK183" s="496"/>
      <c r="AL183" s="496"/>
      <c r="AM183" s="496"/>
      <c r="AN183" s="496"/>
      <c r="AO183" s="496"/>
      <c r="AP183" s="496"/>
      <c r="AQ183" s="496"/>
      <c r="AR183" s="496"/>
      <c r="AS183" s="496"/>
      <c r="AT183" s="496"/>
      <c r="AU183" s="496"/>
      <c r="AV183" s="496"/>
      <c r="AW183" s="496"/>
      <c r="AX183" s="496"/>
      <c r="AY183" s="496"/>
      <c r="AZ183" s="496"/>
    </row>
    <row r="184" spans="1:52" x14ac:dyDescent="0.2">
      <c r="A184" s="496"/>
      <c r="B184" s="496"/>
      <c r="C184" s="496"/>
      <c r="D184" s="496"/>
      <c r="E184" s="496"/>
      <c r="F184" s="496"/>
      <c r="G184" s="496"/>
      <c r="H184" s="496"/>
      <c r="I184" s="496"/>
      <c r="J184" s="496"/>
      <c r="K184" s="496"/>
      <c r="L184" s="496"/>
      <c r="M184" s="496"/>
      <c r="N184" s="496"/>
      <c r="O184" s="496"/>
      <c r="P184" s="496"/>
      <c r="Q184" s="496"/>
      <c r="R184" s="496"/>
      <c r="S184" s="496"/>
      <c r="T184" s="496"/>
      <c r="U184" s="496"/>
      <c r="V184" s="496"/>
      <c r="W184" s="496"/>
      <c r="X184" s="496"/>
      <c r="Y184" s="496"/>
      <c r="Z184" s="496"/>
      <c r="AA184" s="496"/>
      <c r="AB184" s="496"/>
      <c r="AC184" s="496"/>
      <c r="AD184" s="496"/>
      <c r="AE184" s="496"/>
      <c r="AF184" s="496"/>
      <c r="AG184" s="496"/>
      <c r="AH184" s="496"/>
      <c r="AI184" s="496"/>
      <c r="AJ184" s="496"/>
      <c r="AK184" s="496"/>
      <c r="AL184" s="496"/>
      <c r="AM184" s="496"/>
      <c r="AN184" s="496"/>
      <c r="AO184" s="496"/>
      <c r="AP184" s="496"/>
      <c r="AQ184" s="496"/>
      <c r="AR184" s="496"/>
      <c r="AS184" s="496"/>
      <c r="AT184" s="496"/>
      <c r="AU184" s="496"/>
      <c r="AV184" s="496"/>
      <c r="AW184" s="496"/>
      <c r="AX184" s="496"/>
      <c r="AY184" s="496"/>
      <c r="AZ184" s="496"/>
    </row>
    <row r="185" spans="1:52" x14ac:dyDescent="0.2">
      <c r="A185" s="496"/>
      <c r="B185" s="496"/>
      <c r="C185" s="496"/>
      <c r="D185" s="496"/>
      <c r="E185" s="496"/>
      <c r="F185" s="496"/>
      <c r="G185" s="496"/>
      <c r="H185" s="496"/>
      <c r="I185" s="496"/>
      <c r="J185" s="496"/>
      <c r="K185" s="496"/>
      <c r="L185" s="496"/>
      <c r="M185" s="496"/>
      <c r="N185" s="496"/>
      <c r="O185" s="496"/>
      <c r="P185" s="496"/>
      <c r="Q185" s="496"/>
      <c r="R185" s="496"/>
      <c r="S185" s="496"/>
      <c r="T185" s="496"/>
      <c r="U185" s="496"/>
      <c r="V185" s="496"/>
      <c r="W185" s="496"/>
      <c r="X185" s="496"/>
      <c r="Y185" s="496"/>
      <c r="Z185" s="496"/>
      <c r="AA185" s="496"/>
      <c r="AB185" s="496"/>
      <c r="AC185" s="496"/>
      <c r="AD185" s="496"/>
      <c r="AE185" s="496"/>
      <c r="AF185" s="496"/>
      <c r="AG185" s="496"/>
      <c r="AH185" s="496"/>
      <c r="AI185" s="496"/>
      <c r="AJ185" s="496"/>
      <c r="AK185" s="496"/>
      <c r="AL185" s="496"/>
      <c r="AM185" s="496"/>
      <c r="AN185" s="496"/>
      <c r="AO185" s="496"/>
      <c r="AP185" s="496"/>
      <c r="AQ185" s="496"/>
      <c r="AR185" s="496"/>
      <c r="AS185" s="496"/>
      <c r="AT185" s="496"/>
      <c r="AU185" s="496"/>
      <c r="AV185" s="496"/>
      <c r="AW185" s="496"/>
      <c r="AX185" s="496"/>
      <c r="AY185" s="496"/>
      <c r="AZ185" s="496"/>
    </row>
    <row r="186" spans="1:52" x14ac:dyDescent="0.2">
      <c r="A186" s="496"/>
      <c r="B186" s="496"/>
      <c r="C186" s="496"/>
      <c r="D186" s="496"/>
      <c r="E186" s="496"/>
      <c r="F186" s="496"/>
      <c r="G186" s="496"/>
      <c r="H186" s="496"/>
      <c r="I186" s="496"/>
      <c r="J186" s="496"/>
      <c r="K186" s="496"/>
      <c r="L186" s="496"/>
      <c r="M186" s="496"/>
      <c r="N186" s="496"/>
      <c r="O186" s="496"/>
      <c r="P186" s="496"/>
      <c r="Q186" s="496"/>
      <c r="R186" s="496"/>
      <c r="S186" s="496"/>
      <c r="T186" s="496"/>
      <c r="U186" s="496"/>
      <c r="V186" s="496"/>
      <c r="W186" s="496"/>
      <c r="X186" s="496"/>
      <c r="Y186" s="496"/>
      <c r="Z186" s="496"/>
      <c r="AA186" s="496"/>
      <c r="AB186" s="496"/>
      <c r="AC186" s="496"/>
      <c r="AD186" s="496"/>
      <c r="AE186" s="496"/>
      <c r="AF186" s="496"/>
      <c r="AG186" s="496"/>
      <c r="AH186" s="496"/>
      <c r="AI186" s="496"/>
      <c r="AJ186" s="496"/>
      <c r="AK186" s="496"/>
      <c r="AL186" s="496"/>
      <c r="AM186" s="496"/>
      <c r="AN186" s="496"/>
      <c r="AO186" s="496"/>
      <c r="AP186" s="496"/>
      <c r="AQ186" s="496"/>
      <c r="AR186" s="496"/>
      <c r="AS186" s="496"/>
      <c r="AT186" s="496"/>
      <c r="AU186" s="496"/>
      <c r="AV186" s="496"/>
      <c r="AW186" s="496"/>
      <c r="AX186" s="496"/>
      <c r="AY186" s="496"/>
      <c r="AZ186" s="496"/>
    </row>
    <row r="187" spans="1:52" x14ac:dyDescent="0.2">
      <c r="A187" s="496"/>
      <c r="B187" s="496"/>
      <c r="C187" s="496"/>
      <c r="D187" s="496"/>
      <c r="E187" s="496"/>
      <c r="F187" s="496"/>
      <c r="G187" s="496"/>
      <c r="H187" s="496"/>
      <c r="I187" s="496"/>
      <c r="J187" s="496"/>
      <c r="K187" s="496"/>
      <c r="L187" s="496"/>
      <c r="M187" s="496"/>
      <c r="N187" s="496"/>
      <c r="O187" s="496"/>
      <c r="P187" s="496"/>
      <c r="Q187" s="496"/>
      <c r="R187" s="496"/>
      <c r="S187" s="496"/>
      <c r="T187" s="496"/>
      <c r="U187" s="496"/>
      <c r="V187" s="496"/>
      <c r="W187" s="496"/>
      <c r="X187" s="496"/>
      <c r="Y187" s="496"/>
      <c r="Z187" s="496"/>
      <c r="AA187" s="496"/>
      <c r="AB187" s="496"/>
      <c r="AC187" s="496"/>
      <c r="AD187" s="496"/>
      <c r="AE187" s="496"/>
      <c r="AF187" s="496"/>
      <c r="AG187" s="496"/>
      <c r="AH187" s="496"/>
      <c r="AI187" s="496"/>
      <c r="AJ187" s="496"/>
      <c r="AK187" s="496"/>
      <c r="AL187" s="496"/>
      <c r="AM187" s="496"/>
      <c r="AN187" s="496"/>
      <c r="AO187" s="496"/>
      <c r="AP187" s="496"/>
      <c r="AQ187" s="496"/>
      <c r="AR187" s="496"/>
      <c r="AS187" s="496"/>
      <c r="AT187" s="496"/>
      <c r="AU187" s="496"/>
      <c r="AV187" s="496"/>
      <c r="AW187" s="496"/>
      <c r="AX187" s="496"/>
      <c r="AY187" s="496"/>
      <c r="AZ187" s="496"/>
    </row>
    <row r="188" spans="1:52" x14ac:dyDescent="0.2">
      <c r="A188" s="496"/>
      <c r="B188" s="496"/>
      <c r="C188" s="496"/>
      <c r="D188" s="496"/>
      <c r="E188" s="496"/>
      <c r="F188" s="496"/>
      <c r="G188" s="496"/>
      <c r="H188" s="496"/>
      <c r="I188" s="496"/>
      <c r="J188" s="496"/>
      <c r="K188" s="496"/>
      <c r="L188" s="496"/>
      <c r="M188" s="496"/>
      <c r="N188" s="496"/>
      <c r="O188" s="496"/>
      <c r="P188" s="496"/>
      <c r="Q188" s="496"/>
      <c r="R188" s="496"/>
      <c r="S188" s="496"/>
      <c r="T188" s="496"/>
      <c r="U188" s="496"/>
      <c r="V188" s="496"/>
      <c r="W188" s="496"/>
      <c r="X188" s="496"/>
      <c r="Y188" s="496"/>
      <c r="Z188" s="496"/>
      <c r="AA188" s="496"/>
      <c r="AB188" s="496"/>
      <c r="AC188" s="496"/>
      <c r="AD188" s="496"/>
      <c r="AE188" s="496"/>
      <c r="AF188" s="496"/>
      <c r="AG188" s="496"/>
      <c r="AH188" s="496"/>
      <c r="AI188" s="496"/>
      <c r="AJ188" s="496"/>
      <c r="AK188" s="496"/>
      <c r="AL188" s="496"/>
      <c r="AM188" s="496"/>
      <c r="AN188" s="496"/>
      <c r="AO188" s="496"/>
      <c r="AP188" s="496"/>
      <c r="AQ188" s="496"/>
      <c r="AR188" s="496"/>
      <c r="AS188" s="496"/>
      <c r="AT188" s="496"/>
      <c r="AU188" s="496"/>
      <c r="AV188" s="496"/>
      <c r="AW188" s="496"/>
      <c r="AX188" s="496"/>
      <c r="AY188" s="496"/>
      <c r="AZ188" s="496"/>
    </row>
    <row r="189" spans="1:52" x14ac:dyDescent="0.2">
      <c r="A189" s="496"/>
      <c r="B189" s="496"/>
      <c r="C189" s="496"/>
      <c r="D189" s="496"/>
      <c r="E189" s="496"/>
      <c r="F189" s="496"/>
      <c r="G189" s="496"/>
      <c r="H189" s="496"/>
      <c r="I189" s="496"/>
      <c r="J189" s="496"/>
      <c r="K189" s="496"/>
      <c r="L189" s="496"/>
      <c r="M189" s="496"/>
      <c r="N189" s="496"/>
      <c r="O189" s="496"/>
      <c r="P189" s="496"/>
      <c r="Q189" s="496"/>
      <c r="R189" s="496"/>
      <c r="S189" s="496"/>
      <c r="T189" s="496"/>
      <c r="U189" s="496"/>
      <c r="V189" s="496"/>
      <c r="W189" s="496"/>
      <c r="X189" s="496"/>
      <c r="Y189" s="496"/>
      <c r="Z189" s="496"/>
      <c r="AA189" s="496"/>
      <c r="AB189" s="496"/>
      <c r="AC189" s="496"/>
      <c r="AD189" s="496"/>
      <c r="AE189" s="496"/>
      <c r="AF189" s="496"/>
      <c r="AG189" s="496"/>
      <c r="AH189" s="496"/>
      <c r="AI189" s="496"/>
      <c r="AJ189" s="496"/>
      <c r="AK189" s="496"/>
      <c r="AL189" s="496"/>
      <c r="AM189" s="496"/>
      <c r="AN189" s="496"/>
      <c r="AO189" s="496"/>
      <c r="AP189" s="496"/>
      <c r="AQ189" s="496"/>
      <c r="AR189" s="496"/>
      <c r="AS189" s="496"/>
      <c r="AT189" s="496"/>
      <c r="AU189" s="496"/>
      <c r="AV189" s="496"/>
      <c r="AW189" s="496"/>
      <c r="AX189" s="496"/>
      <c r="AY189" s="496"/>
      <c r="AZ189" s="496"/>
    </row>
    <row r="190" spans="1:52" x14ac:dyDescent="0.2">
      <c r="A190" s="496"/>
      <c r="B190" s="496"/>
      <c r="C190" s="496"/>
      <c r="D190" s="496"/>
      <c r="E190" s="496"/>
      <c r="F190" s="496"/>
      <c r="G190" s="496"/>
      <c r="H190" s="496"/>
      <c r="I190" s="496"/>
      <c r="J190" s="496"/>
      <c r="K190" s="496"/>
      <c r="L190" s="496"/>
      <c r="M190" s="496"/>
      <c r="N190" s="496"/>
      <c r="O190" s="496"/>
      <c r="P190" s="496"/>
      <c r="Q190" s="496"/>
      <c r="R190" s="496"/>
      <c r="S190" s="496"/>
      <c r="T190" s="496"/>
      <c r="U190" s="496"/>
      <c r="V190" s="496"/>
      <c r="W190" s="496"/>
      <c r="X190" s="496"/>
      <c r="Y190" s="496"/>
      <c r="Z190" s="496"/>
      <c r="AA190" s="496"/>
      <c r="AB190" s="496"/>
      <c r="AC190" s="496"/>
      <c r="AD190" s="496"/>
      <c r="AE190" s="496"/>
      <c r="AF190" s="496"/>
      <c r="AG190" s="496"/>
      <c r="AH190" s="496"/>
      <c r="AI190" s="496"/>
      <c r="AJ190" s="496"/>
      <c r="AK190" s="496"/>
      <c r="AL190" s="496"/>
      <c r="AM190" s="496"/>
      <c r="AN190" s="496"/>
      <c r="AO190" s="496"/>
      <c r="AP190" s="496"/>
      <c r="AQ190" s="496"/>
      <c r="AR190" s="496"/>
      <c r="AS190" s="496"/>
      <c r="AT190" s="496"/>
      <c r="AU190" s="496"/>
      <c r="AV190" s="496"/>
      <c r="AW190" s="496"/>
      <c r="AX190" s="496"/>
      <c r="AY190" s="496"/>
      <c r="AZ190" s="496"/>
    </row>
    <row r="191" spans="1:52" x14ac:dyDescent="0.2">
      <c r="A191" s="496"/>
      <c r="B191" s="496"/>
      <c r="C191" s="496"/>
      <c r="D191" s="496"/>
      <c r="E191" s="496"/>
      <c r="F191" s="496"/>
      <c r="G191" s="496"/>
      <c r="H191" s="496"/>
      <c r="I191" s="496"/>
      <c r="J191" s="496"/>
      <c r="K191" s="496"/>
      <c r="L191" s="496"/>
      <c r="M191" s="496"/>
      <c r="N191" s="496"/>
      <c r="O191" s="496"/>
      <c r="P191" s="496"/>
      <c r="Q191" s="496"/>
      <c r="R191" s="496"/>
      <c r="S191" s="496"/>
      <c r="T191" s="496"/>
      <c r="U191" s="496"/>
      <c r="V191" s="496"/>
      <c r="W191" s="496"/>
      <c r="X191" s="496"/>
      <c r="Y191" s="496"/>
      <c r="Z191" s="496"/>
      <c r="AA191" s="496"/>
      <c r="AB191" s="496"/>
      <c r="AC191" s="496"/>
      <c r="AD191" s="496"/>
      <c r="AE191" s="496"/>
      <c r="AF191" s="496"/>
      <c r="AG191" s="496"/>
      <c r="AH191" s="496"/>
      <c r="AI191" s="496"/>
      <c r="AJ191" s="496"/>
      <c r="AK191" s="496"/>
      <c r="AL191" s="496"/>
      <c r="AM191" s="496"/>
      <c r="AN191" s="496"/>
      <c r="AO191" s="496"/>
      <c r="AP191" s="496"/>
      <c r="AQ191" s="496"/>
      <c r="AR191" s="496"/>
      <c r="AS191" s="496"/>
      <c r="AT191" s="496"/>
      <c r="AU191" s="496"/>
      <c r="AV191" s="496"/>
      <c r="AW191" s="496"/>
      <c r="AX191" s="496"/>
      <c r="AY191" s="496"/>
      <c r="AZ191" s="496"/>
    </row>
    <row r="192" spans="1:52" x14ac:dyDescent="0.2">
      <c r="A192" s="496"/>
      <c r="B192" s="496"/>
      <c r="C192" s="496"/>
      <c r="D192" s="496"/>
      <c r="E192" s="496"/>
      <c r="F192" s="496"/>
      <c r="G192" s="496"/>
      <c r="H192" s="496"/>
      <c r="I192" s="496"/>
      <c r="J192" s="496"/>
      <c r="K192" s="496"/>
      <c r="L192" s="496"/>
      <c r="M192" s="496"/>
      <c r="N192" s="496"/>
      <c r="O192" s="496"/>
      <c r="P192" s="496"/>
      <c r="Q192" s="496"/>
      <c r="R192" s="496"/>
      <c r="S192" s="496"/>
      <c r="T192" s="496"/>
      <c r="U192" s="496"/>
      <c r="V192" s="496"/>
      <c r="W192" s="496"/>
      <c r="X192" s="496"/>
      <c r="Y192" s="496"/>
      <c r="Z192" s="496"/>
      <c r="AA192" s="496"/>
      <c r="AB192" s="496"/>
      <c r="AC192" s="496"/>
      <c r="AD192" s="496"/>
      <c r="AE192" s="496"/>
      <c r="AF192" s="496"/>
      <c r="AG192" s="496"/>
      <c r="AH192" s="496"/>
      <c r="AI192" s="496"/>
      <c r="AJ192" s="496"/>
      <c r="AK192" s="496"/>
      <c r="AL192" s="496"/>
      <c r="AM192" s="496"/>
      <c r="AN192" s="496"/>
      <c r="AO192" s="496"/>
      <c r="AP192" s="496"/>
      <c r="AQ192" s="496"/>
      <c r="AR192" s="496"/>
      <c r="AS192" s="496"/>
      <c r="AT192" s="496"/>
      <c r="AU192" s="496"/>
      <c r="AV192" s="496"/>
      <c r="AW192" s="496"/>
      <c r="AX192" s="496"/>
      <c r="AY192" s="496"/>
      <c r="AZ192" s="496"/>
    </row>
    <row r="193" spans="1:52" x14ac:dyDescent="0.2">
      <c r="A193" s="496"/>
      <c r="B193" s="496"/>
      <c r="C193" s="496"/>
      <c r="D193" s="496"/>
      <c r="E193" s="496"/>
      <c r="F193" s="496"/>
      <c r="G193" s="496"/>
      <c r="H193" s="496"/>
      <c r="I193" s="496"/>
      <c r="J193" s="496"/>
      <c r="K193" s="496"/>
      <c r="L193" s="496"/>
      <c r="M193" s="496"/>
      <c r="N193" s="496"/>
      <c r="O193" s="496"/>
      <c r="P193" s="496"/>
      <c r="Q193" s="496"/>
      <c r="R193" s="496"/>
      <c r="S193" s="496"/>
      <c r="T193" s="496"/>
      <c r="U193" s="496"/>
      <c r="V193" s="496"/>
      <c r="W193" s="496"/>
      <c r="X193" s="496"/>
      <c r="Y193" s="496"/>
      <c r="Z193" s="496"/>
      <c r="AA193" s="496"/>
      <c r="AB193" s="496"/>
      <c r="AC193" s="496"/>
      <c r="AD193" s="496"/>
      <c r="AE193" s="496"/>
      <c r="AF193" s="496"/>
      <c r="AG193" s="496"/>
      <c r="AH193" s="496"/>
      <c r="AI193" s="496"/>
      <c r="AJ193" s="496"/>
      <c r="AK193" s="496"/>
      <c r="AL193" s="496"/>
      <c r="AM193" s="496"/>
      <c r="AN193" s="496"/>
      <c r="AO193" s="496"/>
      <c r="AP193" s="496"/>
      <c r="AQ193" s="496"/>
      <c r="AR193" s="496"/>
      <c r="AS193" s="496"/>
      <c r="AT193" s="496"/>
      <c r="AU193" s="496"/>
      <c r="AV193" s="496"/>
      <c r="AW193" s="496"/>
      <c r="AX193" s="496"/>
      <c r="AY193" s="496"/>
      <c r="AZ193" s="496"/>
    </row>
    <row r="194" spans="1:52" x14ac:dyDescent="0.2">
      <c r="A194" s="496"/>
      <c r="B194" s="496"/>
      <c r="C194" s="496"/>
      <c r="D194" s="496"/>
      <c r="E194" s="496"/>
      <c r="F194" s="496"/>
      <c r="G194" s="496"/>
      <c r="H194" s="496"/>
      <c r="I194" s="496"/>
      <c r="J194" s="496"/>
      <c r="K194" s="496"/>
      <c r="L194" s="496"/>
      <c r="M194" s="496"/>
      <c r="N194" s="496"/>
      <c r="O194" s="496"/>
      <c r="P194" s="496"/>
      <c r="Q194" s="496"/>
      <c r="R194" s="496"/>
      <c r="S194" s="496"/>
      <c r="T194" s="496"/>
      <c r="U194" s="496"/>
      <c r="V194" s="496"/>
      <c r="W194" s="496"/>
      <c r="X194" s="496"/>
      <c r="Y194" s="496"/>
      <c r="Z194" s="496"/>
      <c r="AA194" s="496"/>
      <c r="AB194" s="496"/>
      <c r="AC194" s="496"/>
      <c r="AD194" s="496"/>
      <c r="AE194" s="496"/>
      <c r="AF194" s="496"/>
      <c r="AG194" s="496"/>
      <c r="AH194" s="496"/>
      <c r="AI194" s="496"/>
      <c r="AJ194" s="496"/>
      <c r="AK194" s="496"/>
      <c r="AL194" s="496"/>
      <c r="AM194" s="496"/>
      <c r="AN194" s="496"/>
      <c r="AO194" s="496"/>
      <c r="AP194" s="496"/>
      <c r="AQ194" s="496"/>
      <c r="AR194" s="496"/>
      <c r="AS194" s="496"/>
      <c r="AT194" s="496"/>
      <c r="AU194" s="496"/>
      <c r="AV194" s="496"/>
      <c r="AW194" s="496"/>
      <c r="AX194" s="496"/>
      <c r="AY194" s="496"/>
      <c r="AZ194" s="496"/>
    </row>
    <row r="195" spans="1:52" x14ac:dyDescent="0.2">
      <c r="A195" s="496"/>
      <c r="B195" s="496"/>
      <c r="C195" s="496"/>
      <c r="D195" s="496"/>
      <c r="E195" s="496"/>
      <c r="F195" s="496"/>
      <c r="G195" s="496"/>
      <c r="H195" s="496"/>
      <c r="I195" s="496"/>
      <c r="J195" s="496"/>
      <c r="K195" s="496"/>
      <c r="L195" s="496"/>
      <c r="M195" s="496"/>
      <c r="N195" s="496"/>
      <c r="O195" s="496"/>
      <c r="P195" s="496"/>
      <c r="Q195" s="496"/>
      <c r="R195" s="496"/>
      <c r="S195" s="496"/>
      <c r="T195" s="496"/>
      <c r="U195" s="496"/>
      <c r="V195" s="496"/>
      <c r="W195" s="496"/>
      <c r="X195" s="496"/>
      <c r="Y195" s="496"/>
      <c r="Z195" s="496"/>
      <c r="AA195" s="496"/>
      <c r="AB195" s="496"/>
      <c r="AC195" s="496"/>
      <c r="AD195" s="496"/>
      <c r="AE195" s="496"/>
      <c r="AF195" s="496"/>
      <c r="AG195" s="496"/>
      <c r="AH195" s="496"/>
      <c r="AI195" s="496"/>
      <c r="AJ195" s="496"/>
      <c r="AK195" s="496"/>
      <c r="AL195" s="496"/>
      <c r="AM195" s="496"/>
      <c r="AN195" s="496"/>
      <c r="AO195" s="496"/>
      <c r="AP195" s="496"/>
      <c r="AQ195" s="496"/>
      <c r="AR195" s="496"/>
      <c r="AS195" s="496"/>
      <c r="AT195" s="496"/>
      <c r="AU195" s="496"/>
      <c r="AV195" s="496"/>
      <c r="AW195" s="496"/>
      <c r="AX195" s="496"/>
      <c r="AY195" s="496"/>
      <c r="AZ195" s="496"/>
    </row>
    <row r="196" spans="1:52" x14ac:dyDescent="0.2">
      <c r="A196" s="496"/>
      <c r="B196" s="496"/>
      <c r="C196" s="496"/>
      <c r="D196" s="496"/>
      <c r="E196" s="496"/>
      <c r="F196" s="496"/>
      <c r="G196" s="496"/>
      <c r="H196" s="496"/>
      <c r="I196" s="496"/>
      <c r="J196" s="496"/>
      <c r="K196" s="496"/>
      <c r="L196" s="496"/>
      <c r="M196" s="496"/>
      <c r="N196" s="496"/>
      <c r="O196" s="496"/>
      <c r="P196" s="496"/>
      <c r="Q196" s="496"/>
      <c r="R196" s="496"/>
      <c r="S196" s="496"/>
      <c r="T196" s="496"/>
      <c r="U196" s="496"/>
      <c r="V196" s="496"/>
      <c r="W196" s="496"/>
      <c r="X196" s="496"/>
      <c r="Y196" s="496"/>
      <c r="Z196" s="496"/>
      <c r="AA196" s="496"/>
      <c r="AB196" s="496"/>
      <c r="AC196" s="496"/>
      <c r="AD196" s="496"/>
      <c r="AE196" s="496"/>
      <c r="AF196" s="496"/>
      <c r="AG196" s="496"/>
      <c r="AH196" s="496"/>
      <c r="AI196" s="496"/>
      <c r="AJ196" s="496"/>
      <c r="AK196" s="496"/>
      <c r="AL196" s="496"/>
      <c r="AM196" s="496"/>
      <c r="AN196" s="496"/>
      <c r="AO196" s="496"/>
      <c r="AP196" s="496"/>
      <c r="AQ196" s="496"/>
      <c r="AR196" s="496"/>
      <c r="AS196" s="496"/>
      <c r="AT196" s="496"/>
      <c r="AU196" s="496"/>
      <c r="AV196" s="496"/>
      <c r="AW196" s="496"/>
      <c r="AX196" s="496"/>
      <c r="AY196" s="496"/>
      <c r="AZ196" s="496"/>
    </row>
    <row r="197" spans="1:52" x14ac:dyDescent="0.2">
      <c r="A197" s="496"/>
      <c r="B197" s="496"/>
      <c r="C197" s="496"/>
      <c r="D197" s="496"/>
      <c r="E197" s="496"/>
      <c r="F197" s="496"/>
      <c r="G197" s="496"/>
      <c r="H197" s="496"/>
      <c r="I197" s="496"/>
      <c r="J197" s="496"/>
      <c r="K197" s="496"/>
      <c r="L197" s="496"/>
      <c r="M197" s="496"/>
      <c r="N197" s="496"/>
      <c r="O197" s="496"/>
      <c r="P197" s="496"/>
      <c r="Q197" s="496"/>
      <c r="R197" s="496"/>
      <c r="S197" s="496"/>
      <c r="T197" s="496"/>
      <c r="U197" s="496"/>
      <c r="V197" s="496"/>
      <c r="W197" s="496"/>
      <c r="X197" s="496"/>
      <c r="Y197" s="496"/>
      <c r="Z197" s="496"/>
      <c r="AA197" s="496"/>
      <c r="AB197" s="496"/>
      <c r="AC197" s="496"/>
      <c r="AD197" s="496"/>
      <c r="AE197" s="496"/>
      <c r="AF197" s="496"/>
      <c r="AG197" s="496"/>
      <c r="AH197" s="496"/>
      <c r="AI197" s="496"/>
      <c r="AJ197" s="496"/>
      <c r="AK197" s="496"/>
      <c r="AL197" s="496"/>
      <c r="AM197" s="496"/>
      <c r="AN197" s="496"/>
      <c r="AO197" s="496"/>
      <c r="AP197" s="496"/>
      <c r="AQ197" s="496"/>
      <c r="AR197" s="496"/>
      <c r="AS197" s="496"/>
      <c r="AT197" s="496"/>
      <c r="AU197" s="496"/>
      <c r="AV197" s="496"/>
      <c r="AW197" s="496"/>
      <c r="AX197" s="496"/>
      <c r="AY197" s="496"/>
      <c r="AZ197" s="496"/>
    </row>
    <row r="198" spans="1:52" x14ac:dyDescent="0.2">
      <c r="A198" s="496"/>
      <c r="B198" s="496"/>
      <c r="C198" s="496"/>
      <c r="D198" s="496"/>
      <c r="E198" s="496"/>
      <c r="F198" s="496"/>
      <c r="G198" s="496"/>
      <c r="H198" s="496"/>
      <c r="I198" s="496"/>
      <c r="J198" s="496"/>
      <c r="K198" s="496"/>
      <c r="L198" s="496"/>
      <c r="M198" s="496"/>
      <c r="N198" s="496"/>
      <c r="O198" s="496"/>
      <c r="P198" s="496"/>
      <c r="Q198" s="496"/>
      <c r="R198" s="496"/>
      <c r="S198" s="496"/>
      <c r="T198" s="496"/>
      <c r="U198" s="496"/>
      <c r="V198" s="496"/>
      <c r="W198" s="496"/>
      <c r="X198" s="496"/>
      <c r="Y198" s="496"/>
      <c r="Z198" s="496"/>
      <c r="AA198" s="496"/>
      <c r="AB198" s="496"/>
      <c r="AC198" s="496"/>
      <c r="AD198" s="496"/>
      <c r="AE198" s="496"/>
      <c r="AF198" s="496"/>
      <c r="AG198" s="496"/>
      <c r="AH198" s="496"/>
      <c r="AI198" s="496"/>
      <c r="AJ198" s="496"/>
      <c r="AK198" s="496"/>
      <c r="AL198" s="496"/>
      <c r="AM198" s="496"/>
      <c r="AN198" s="496"/>
      <c r="AO198" s="496"/>
      <c r="AP198" s="496"/>
      <c r="AQ198" s="496"/>
      <c r="AR198" s="496"/>
      <c r="AS198" s="496"/>
      <c r="AT198" s="496"/>
      <c r="AU198" s="496"/>
      <c r="AV198" s="496"/>
      <c r="AW198" s="496"/>
      <c r="AX198" s="496"/>
      <c r="AY198" s="496"/>
      <c r="AZ198" s="496"/>
    </row>
    <row r="199" spans="1:52" x14ac:dyDescent="0.2">
      <c r="A199" s="496"/>
      <c r="B199" s="496"/>
      <c r="C199" s="496"/>
      <c r="D199" s="496"/>
      <c r="E199" s="496"/>
      <c r="F199" s="496"/>
      <c r="G199" s="496"/>
      <c r="H199" s="496"/>
      <c r="I199" s="496"/>
      <c r="J199" s="496"/>
      <c r="K199" s="496"/>
      <c r="L199" s="496"/>
      <c r="M199" s="496"/>
      <c r="N199" s="496"/>
      <c r="O199" s="496"/>
      <c r="P199" s="496"/>
      <c r="Q199" s="496"/>
      <c r="R199" s="496"/>
      <c r="S199" s="496"/>
      <c r="T199" s="496"/>
      <c r="U199" s="496"/>
      <c r="V199" s="496"/>
      <c r="W199" s="496"/>
      <c r="X199" s="496"/>
      <c r="Y199" s="496"/>
      <c r="Z199" s="496"/>
      <c r="AA199" s="496"/>
      <c r="AB199" s="496"/>
      <c r="AC199" s="496"/>
      <c r="AD199" s="496"/>
      <c r="AE199" s="496"/>
      <c r="AF199" s="496"/>
      <c r="AG199" s="496"/>
      <c r="AH199" s="496"/>
      <c r="AI199" s="496"/>
      <c r="AJ199" s="496"/>
      <c r="AK199" s="496"/>
      <c r="AL199" s="496"/>
      <c r="AM199" s="496"/>
      <c r="AN199" s="496"/>
      <c r="AO199" s="496"/>
      <c r="AP199" s="496"/>
      <c r="AQ199" s="496"/>
      <c r="AR199" s="496"/>
      <c r="AS199" s="496"/>
      <c r="AT199" s="496"/>
      <c r="AU199" s="496"/>
      <c r="AV199" s="496"/>
      <c r="AW199" s="496"/>
      <c r="AX199" s="496"/>
      <c r="AY199" s="496"/>
      <c r="AZ199" s="496"/>
    </row>
    <row r="200" spans="1:52" x14ac:dyDescent="0.2">
      <c r="A200" s="496"/>
      <c r="B200" s="496"/>
      <c r="C200" s="496"/>
      <c r="D200" s="496"/>
      <c r="E200" s="496"/>
      <c r="F200" s="496"/>
      <c r="G200" s="496"/>
      <c r="H200" s="496"/>
      <c r="I200" s="496"/>
      <c r="J200" s="496"/>
      <c r="K200" s="496"/>
      <c r="L200" s="496"/>
      <c r="M200" s="496"/>
      <c r="N200" s="496"/>
      <c r="O200" s="496"/>
      <c r="P200" s="496"/>
      <c r="Q200" s="496"/>
      <c r="R200" s="496"/>
      <c r="S200" s="496"/>
      <c r="T200" s="496"/>
      <c r="U200" s="496"/>
      <c r="V200" s="496"/>
      <c r="W200" s="496"/>
      <c r="X200" s="496"/>
      <c r="Y200" s="496"/>
      <c r="Z200" s="496"/>
      <c r="AA200" s="496"/>
      <c r="AB200" s="496"/>
      <c r="AC200" s="496"/>
      <c r="AD200" s="496"/>
      <c r="AE200" s="496"/>
      <c r="AF200" s="496"/>
      <c r="AG200" s="496"/>
      <c r="AH200" s="496"/>
      <c r="AI200" s="496"/>
      <c r="AJ200" s="496"/>
      <c r="AK200" s="496"/>
      <c r="AL200" s="496"/>
      <c r="AM200" s="496"/>
      <c r="AN200" s="496"/>
      <c r="AO200" s="496"/>
      <c r="AP200" s="496"/>
      <c r="AQ200" s="496"/>
      <c r="AR200" s="496"/>
      <c r="AS200" s="496"/>
      <c r="AT200" s="496"/>
      <c r="AU200" s="496"/>
      <c r="AV200" s="496"/>
      <c r="AW200" s="496"/>
      <c r="AX200" s="496"/>
      <c r="AY200" s="496"/>
      <c r="AZ200" s="496"/>
    </row>
    <row r="201" spans="1:52" x14ac:dyDescent="0.2">
      <c r="A201" s="496"/>
      <c r="B201" s="496"/>
      <c r="C201" s="496"/>
      <c r="D201" s="496"/>
      <c r="E201" s="496"/>
      <c r="F201" s="496"/>
      <c r="G201" s="496"/>
      <c r="H201" s="496"/>
      <c r="I201" s="496"/>
      <c r="J201" s="496"/>
      <c r="K201" s="496"/>
      <c r="L201" s="496"/>
      <c r="M201" s="496"/>
      <c r="N201" s="496"/>
      <c r="O201" s="496"/>
      <c r="P201" s="496"/>
      <c r="Q201" s="496"/>
      <c r="R201" s="496"/>
      <c r="AE201" s="496"/>
      <c r="AF201" s="496"/>
      <c r="AG201" s="496"/>
      <c r="AH201" s="496"/>
      <c r="AI201" s="496"/>
      <c r="AJ201" s="496"/>
      <c r="AK201" s="496"/>
      <c r="AL201" s="496"/>
      <c r="AM201" s="496"/>
      <c r="AN201" s="496"/>
      <c r="AO201" s="496"/>
      <c r="AP201" s="496"/>
      <c r="AQ201" s="496"/>
      <c r="AR201" s="496"/>
      <c r="AS201" s="496"/>
      <c r="AT201" s="496"/>
      <c r="AU201" s="496"/>
      <c r="AV201" s="496"/>
      <c r="AW201" s="496"/>
      <c r="AX201" s="496"/>
      <c r="AY201" s="496"/>
      <c r="AZ201" s="496"/>
    </row>
    <row r="202" spans="1:52" x14ac:dyDescent="0.2">
      <c r="A202" s="496"/>
      <c r="B202" s="496"/>
      <c r="C202" s="496"/>
      <c r="D202" s="496"/>
      <c r="E202" s="496"/>
      <c r="F202" s="496"/>
      <c r="G202" s="496"/>
      <c r="H202" s="496"/>
      <c r="I202" s="496"/>
      <c r="J202" s="496"/>
      <c r="K202" s="496"/>
      <c r="L202" s="496"/>
      <c r="M202" s="496"/>
      <c r="N202" s="496"/>
      <c r="O202" s="496"/>
      <c r="P202" s="496"/>
      <c r="Q202" s="496"/>
      <c r="R202" s="496"/>
      <c r="AE202" s="496"/>
      <c r="AF202" s="496"/>
      <c r="AG202" s="496"/>
      <c r="AH202" s="496"/>
      <c r="AI202" s="496"/>
      <c r="AJ202" s="496"/>
      <c r="AK202" s="496"/>
      <c r="AL202" s="496"/>
      <c r="AM202" s="496"/>
      <c r="AN202" s="496"/>
      <c r="AO202" s="496"/>
      <c r="AP202" s="496"/>
      <c r="AQ202" s="496"/>
      <c r="AR202" s="496"/>
      <c r="AS202" s="496"/>
      <c r="AT202" s="496"/>
      <c r="AU202" s="496"/>
      <c r="AV202" s="496"/>
      <c r="AW202" s="496"/>
      <c r="AX202" s="496"/>
      <c r="AY202" s="496"/>
      <c r="AZ202" s="496"/>
    </row>
    <row r="203" spans="1:52" x14ac:dyDescent="0.2">
      <c r="A203" s="496"/>
      <c r="B203" s="496"/>
      <c r="C203" s="496"/>
      <c r="D203" s="496"/>
      <c r="E203" s="496"/>
      <c r="F203" s="496"/>
      <c r="G203" s="496"/>
      <c r="H203" s="496"/>
      <c r="I203" s="496"/>
      <c r="J203" s="496"/>
      <c r="K203" s="496"/>
      <c r="L203" s="496"/>
      <c r="M203" s="496"/>
      <c r="N203" s="496"/>
      <c r="O203" s="496"/>
      <c r="P203" s="496"/>
      <c r="Q203" s="496"/>
      <c r="R203" s="496"/>
      <c r="AE203" s="496"/>
      <c r="AF203" s="496"/>
      <c r="AG203" s="496"/>
      <c r="AH203" s="496"/>
      <c r="AI203" s="496"/>
      <c r="AJ203" s="496"/>
      <c r="AK203" s="496"/>
      <c r="AL203" s="496"/>
      <c r="AM203" s="496"/>
      <c r="AN203" s="496"/>
      <c r="AO203" s="496"/>
      <c r="AP203" s="496"/>
      <c r="AQ203" s="496"/>
      <c r="AR203" s="496"/>
      <c r="AS203" s="496"/>
      <c r="AT203" s="496"/>
      <c r="AU203" s="496"/>
      <c r="AV203" s="496"/>
      <c r="AW203" s="496"/>
      <c r="AX203" s="496"/>
      <c r="AY203" s="496"/>
      <c r="AZ203" s="496"/>
    </row>
    <row r="204" spans="1:52" x14ac:dyDescent="0.2">
      <c r="A204" s="496"/>
      <c r="B204" s="496"/>
      <c r="C204" s="496"/>
      <c r="D204" s="496"/>
      <c r="E204" s="496"/>
      <c r="F204" s="496"/>
      <c r="G204" s="496"/>
      <c r="H204" s="496"/>
      <c r="I204" s="496"/>
      <c r="J204" s="496"/>
      <c r="K204" s="496"/>
      <c r="L204" s="496"/>
      <c r="M204" s="496"/>
      <c r="N204" s="496"/>
      <c r="O204" s="496"/>
      <c r="P204" s="496"/>
      <c r="Q204" s="496"/>
      <c r="R204" s="496"/>
      <c r="AE204" s="496"/>
      <c r="AF204" s="496"/>
      <c r="AG204" s="496"/>
      <c r="AH204" s="496"/>
      <c r="AI204" s="496"/>
      <c r="AJ204" s="496"/>
      <c r="AK204" s="496"/>
      <c r="AL204" s="496"/>
      <c r="AM204" s="496"/>
      <c r="AN204" s="496"/>
      <c r="AO204" s="496"/>
      <c r="AP204" s="496"/>
      <c r="AQ204" s="496"/>
      <c r="AR204" s="496"/>
      <c r="AS204" s="496"/>
      <c r="AT204" s="496"/>
      <c r="AU204" s="496"/>
      <c r="AV204" s="496"/>
      <c r="AW204" s="496"/>
      <c r="AX204" s="496"/>
      <c r="AY204" s="496"/>
      <c r="AZ204" s="496"/>
    </row>
    <row r="205" spans="1:52" x14ac:dyDescent="0.2">
      <c r="A205" s="496"/>
      <c r="B205" s="496"/>
      <c r="C205" s="496"/>
      <c r="D205" s="496"/>
      <c r="E205" s="496"/>
      <c r="F205" s="496"/>
      <c r="G205" s="496"/>
      <c r="H205" s="496"/>
      <c r="I205" s="496"/>
      <c r="J205" s="496"/>
      <c r="K205" s="496"/>
      <c r="L205" s="496"/>
      <c r="M205" s="496"/>
      <c r="N205" s="496"/>
      <c r="O205" s="496"/>
      <c r="P205" s="496"/>
      <c r="Q205" s="496"/>
      <c r="R205" s="496"/>
      <c r="AE205" s="496"/>
      <c r="AF205" s="496"/>
      <c r="AG205" s="496"/>
      <c r="AH205" s="496"/>
      <c r="AI205" s="496"/>
      <c r="AJ205" s="496"/>
      <c r="AK205" s="496"/>
      <c r="AL205" s="496"/>
      <c r="AM205" s="496"/>
      <c r="AN205" s="496"/>
      <c r="AO205" s="496"/>
      <c r="AP205" s="496"/>
      <c r="AQ205" s="496"/>
      <c r="AR205" s="496"/>
      <c r="AS205" s="496"/>
      <c r="AT205" s="496"/>
      <c r="AU205" s="496"/>
      <c r="AV205" s="496"/>
      <c r="AW205" s="496"/>
      <c r="AX205" s="496"/>
      <c r="AY205" s="496"/>
      <c r="AZ205" s="496"/>
    </row>
    <row r="206" spans="1:52" x14ac:dyDescent="0.2">
      <c r="A206" s="496"/>
      <c r="B206" s="496"/>
      <c r="C206" s="496"/>
      <c r="D206" s="496"/>
      <c r="E206" s="496"/>
      <c r="F206" s="496"/>
      <c r="G206" s="496"/>
      <c r="H206" s="496"/>
      <c r="I206" s="496"/>
      <c r="J206" s="496"/>
      <c r="K206" s="496"/>
      <c r="L206" s="496"/>
      <c r="M206" s="496"/>
      <c r="N206" s="496"/>
      <c r="O206" s="496"/>
      <c r="P206" s="496"/>
      <c r="Q206" s="496"/>
      <c r="R206" s="496"/>
      <c r="AE206" s="496"/>
      <c r="AF206" s="496"/>
      <c r="AG206" s="496"/>
      <c r="AH206" s="496"/>
      <c r="AI206" s="496"/>
      <c r="AJ206" s="496"/>
      <c r="AK206" s="496"/>
      <c r="AL206" s="496"/>
      <c r="AM206" s="496"/>
      <c r="AN206" s="496"/>
      <c r="AO206" s="496"/>
      <c r="AP206" s="496"/>
      <c r="AQ206" s="496"/>
      <c r="AR206" s="496"/>
      <c r="AS206" s="496"/>
      <c r="AT206" s="496"/>
      <c r="AU206" s="496"/>
      <c r="AV206" s="496"/>
      <c r="AW206" s="496"/>
      <c r="AX206" s="496"/>
      <c r="AY206" s="496"/>
      <c r="AZ206" s="496"/>
    </row>
    <row r="207" spans="1:52" x14ac:dyDescent="0.2">
      <c r="A207" s="496"/>
      <c r="B207" s="496"/>
      <c r="C207" s="496"/>
      <c r="D207" s="496"/>
      <c r="E207" s="496"/>
      <c r="F207" s="496"/>
      <c r="G207" s="496"/>
      <c r="H207" s="496"/>
      <c r="I207" s="496"/>
      <c r="J207" s="496"/>
      <c r="K207" s="496"/>
      <c r="L207" s="496"/>
      <c r="M207" s="496"/>
      <c r="N207" s="496"/>
      <c r="O207" s="496"/>
      <c r="P207" s="496"/>
      <c r="Q207" s="496"/>
      <c r="R207" s="496"/>
      <c r="AE207" s="496"/>
      <c r="AF207" s="496"/>
      <c r="AG207" s="496"/>
      <c r="AH207" s="496"/>
      <c r="AI207" s="496"/>
      <c r="AJ207" s="496"/>
      <c r="AK207" s="496"/>
      <c r="AL207" s="496"/>
      <c r="AM207" s="496"/>
      <c r="AN207" s="496"/>
      <c r="AO207" s="496"/>
      <c r="AP207" s="496"/>
      <c r="AQ207" s="496"/>
      <c r="AR207" s="496"/>
      <c r="AS207" s="496"/>
      <c r="AT207" s="496"/>
      <c r="AU207" s="496"/>
      <c r="AV207" s="496"/>
      <c r="AW207" s="496"/>
      <c r="AX207" s="496"/>
      <c r="AY207" s="496"/>
      <c r="AZ207" s="496"/>
    </row>
    <row r="208" spans="1:52" x14ac:dyDescent="0.2">
      <c r="A208" s="496"/>
      <c r="B208" s="496"/>
      <c r="C208" s="496"/>
      <c r="D208" s="496"/>
      <c r="E208" s="496"/>
      <c r="F208" s="496"/>
      <c r="G208" s="496"/>
      <c r="H208" s="496"/>
      <c r="I208" s="496"/>
      <c r="J208" s="496"/>
      <c r="K208" s="496"/>
      <c r="L208" s="496"/>
      <c r="M208" s="496"/>
      <c r="N208" s="496"/>
      <c r="O208" s="496"/>
      <c r="P208" s="496"/>
      <c r="Q208" s="496"/>
      <c r="R208" s="496"/>
      <c r="AE208" s="496"/>
      <c r="AF208" s="496"/>
      <c r="AG208" s="496"/>
      <c r="AH208" s="496"/>
      <c r="AI208" s="496"/>
      <c r="AJ208" s="496"/>
      <c r="AK208" s="496"/>
      <c r="AL208" s="496"/>
      <c r="AM208" s="496"/>
      <c r="AN208" s="496"/>
      <c r="AO208" s="496"/>
      <c r="AP208" s="496"/>
      <c r="AQ208" s="496"/>
      <c r="AR208" s="496"/>
      <c r="AS208" s="496"/>
      <c r="AT208" s="496"/>
      <c r="AU208" s="496"/>
      <c r="AV208" s="496"/>
      <c r="AW208" s="496"/>
      <c r="AX208" s="496"/>
      <c r="AY208" s="496"/>
      <c r="AZ208" s="496"/>
    </row>
    <row r="209" spans="1:52" x14ac:dyDescent="0.2">
      <c r="A209" s="496"/>
      <c r="B209" s="496"/>
      <c r="C209" s="496"/>
      <c r="D209" s="496"/>
      <c r="E209" s="496"/>
      <c r="F209" s="496"/>
      <c r="G209" s="496"/>
      <c r="H209" s="496"/>
      <c r="I209" s="496"/>
      <c r="J209" s="496"/>
      <c r="K209" s="496"/>
      <c r="L209" s="496"/>
      <c r="M209" s="496"/>
      <c r="N209" s="496"/>
      <c r="O209" s="496"/>
      <c r="P209" s="496"/>
      <c r="Q209" s="496"/>
      <c r="R209" s="496"/>
      <c r="AE209" s="496"/>
      <c r="AF209" s="496"/>
      <c r="AG209" s="496"/>
      <c r="AH209" s="496"/>
      <c r="AI209" s="496"/>
      <c r="AJ209" s="496"/>
      <c r="AK209" s="496"/>
      <c r="AL209" s="496"/>
      <c r="AM209" s="496"/>
      <c r="AN209" s="496"/>
      <c r="AO209" s="496"/>
      <c r="AP209" s="496"/>
      <c r="AQ209" s="496"/>
      <c r="AR209" s="496"/>
      <c r="AS209" s="496"/>
      <c r="AT209" s="496"/>
      <c r="AU209" s="496"/>
      <c r="AV209" s="496"/>
      <c r="AW209" s="496"/>
      <c r="AX209" s="496"/>
      <c r="AY209" s="496"/>
      <c r="AZ209" s="496"/>
    </row>
    <row r="210" spans="1:52" x14ac:dyDescent="0.2">
      <c r="A210" s="496"/>
      <c r="B210" s="496"/>
      <c r="C210" s="496"/>
      <c r="D210" s="496"/>
      <c r="E210" s="496"/>
      <c r="F210" s="496"/>
      <c r="G210" s="496"/>
      <c r="H210" s="496"/>
      <c r="I210" s="496"/>
      <c r="J210" s="496"/>
      <c r="K210" s="496"/>
      <c r="L210" s="496"/>
      <c r="M210" s="496"/>
      <c r="N210" s="496"/>
      <c r="O210" s="496"/>
      <c r="P210" s="496"/>
      <c r="Q210" s="496"/>
      <c r="R210" s="496"/>
      <c r="AE210" s="496"/>
      <c r="AF210" s="496"/>
      <c r="AG210" s="496"/>
      <c r="AH210" s="496"/>
      <c r="AI210" s="496"/>
      <c r="AJ210" s="496"/>
      <c r="AK210" s="496"/>
      <c r="AL210" s="496"/>
      <c r="AM210" s="496"/>
      <c r="AN210" s="496"/>
      <c r="AO210" s="496"/>
      <c r="AP210" s="496"/>
      <c r="AQ210" s="496"/>
      <c r="AR210" s="496"/>
      <c r="AS210" s="496"/>
      <c r="AT210" s="496"/>
      <c r="AU210" s="496"/>
      <c r="AV210" s="496"/>
      <c r="AW210" s="496"/>
      <c r="AX210" s="496"/>
      <c r="AY210" s="496"/>
      <c r="AZ210" s="496"/>
    </row>
    <row r="211" spans="1:52" x14ac:dyDescent="0.2">
      <c r="A211" s="496"/>
      <c r="B211" s="496"/>
      <c r="C211" s="496"/>
      <c r="D211" s="496"/>
      <c r="E211" s="496"/>
      <c r="F211" s="496"/>
      <c r="G211" s="496"/>
      <c r="H211" s="496"/>
      <c r="I211" s="496"/>
      <c r="J211" s="496"/>
      <c r="K211" s="496"/>
      <c r="L211" s="496"/>
      <c r="M211" s="496"/>
      <c r="N211" s="496"/>
      <c r="O211" s="496"/>
      <c r="P211" s="496"/>
      <c r="Q211" s="496"/>
      <c r="R211" s="496"/>
      <c r="AE211" s="496"/>
      <c r="AF211" s="496"/>
      <c r="AG211" s="496"/>
      <c r="AH211" s="496"/>
      <c r="AI211" s="496"/>
      <c r="AJ211" s="496"/>
      <c r="AK211" s="496"/>
      <c r="AL211" s="496"/>
      <c r="AM211" s="496"/>
      <c r="AN211" s="496"/>
      <c r="AO211" s="496"/>
      <c r="AP211" s="496"/>
      <c r="AQ211" s="496"/>
      <c r="AR211" s="496"/>
      <c r="AS211" s="496"/>
      <c r="AT211" s="496"/>
      <c r="AU211" s="496"/>
      <c r="AV211" s="496"/>
      <c r="AW211" s="496"/>
      <c r="AX211" s="496"/>
      <c r="AY211" s="496"/>
      <c r="AZ211" s="496"/>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8</vt:i4>
      </vt:variant>
      <vt:variant>
        <vt:lpstr>Charts</vt:lpstr>
      </vt:variant>
      <vt:variant>
        <vt:i4>3</vt:i4>
      </vt:variant>
      <vt:variant>
        <vt:lpstr>Named Ranges</vt:lpstr>
      </vt:variant>
      <vt:variant>
        <vt:i4>258</vt:i4>
      </vt:variant>
    </vt:vector>
  </HeadingPairs>
  <TitlesOfParts>
    <vt:vector size="269" baseType="lpstr">
      <vt:lpstr>Cover</vt:lpstr>
      <vt:lpstr>Intro</vt:lpstr>
      <vt:lpstr>Input</vt:lpstr>
      <vt:lpstr>WACC</vt:lpstr>
      <vt:lpstr>Assets</vt:lpstr>
      <vt:lpstr>Analysis</vt:lpstr>
      <vt:lpstr>X factor</vt:lpstr>
      <vt:lpstr>Equity Raising Cost</vt:lpstr>
      <vt:lpstr>Chart 1-revenues</vt:lpstr>
      <vt:lpstr>Chart 2-Price path</vt:lpstr>
      <vt:lpstr>Chart 3-Building blocks</vt:lpstr>
      <vt:lpstr>A10remlife</vt:lpstr>
      <vt:lpstr>A10stdlife</vt:lpstr>
      <vt:lpstr>A10taxremlife</vt:lpstr>
      <vt:lpstr>A10taxstdlife</vt:lpstr>
      <vt:lpstr>A10taxvalue</vt:lpstr>
      <vt:lpstr>A10value</vt:lpstr>
      <vt:lpstr>A10wipvalue</vt:lpstr>
      <vt:lpstr>A11remlife</vt:lpstr>
      <vt:lpstr>A11stdlife</vt:lpstr>
      <vt:lpstr>A11taxremlife</vt:lpstr>
      <vt:lpstr>A11taxstdlife</vt:lpstr>
      <vt:lpstr>A11taxvalue</vt:lpstr>
      <vt:lpstr>A11value</vt:lpstr>
      <vt:lpstr>A11wipvalue</vt:lpstr>
      <vt:lpstr>A12remlife</vt:lpstr>
      <vt:lpstr>A12stdlife</vt:lpstr>
      <vt:lpstr>A12taxremlife</vt:lpstr>
      <vt:lpstr>A12taxstdlife</vt:lpstr>
      <vt:lpstr>A12taxvalue</vt:lpstr>
      <vt:lpstr>A12value</vt:lpstr>
      <vt:lpstr>A12wipvalue</vt:lpstr>
      <vt:lpstr>A13remlife</vt:lpstr>
      <vt:lpstr>A13stdlife</vt:lpstr>
      <vt:lpstr>A13taxremlife</vt:lpstr>
      <vt:lpstr>A13taxstdlife</vt:lpstr>
      <vt:lpstr>A13taxvalue</vt:lpstr>
      <vt:lpstr>A13value</vt:lpstr>
      <vt:lpstr>A13wipvalue</vt:lpstr>
      <vt:lpstr>A14remlife</vt:lpstr>
      <vt:lpstr>A14stdlife</vt:lpstr>
      <vt:lpstr>A14taxremlife</vt:lpstr>
      <vt:lpstr>A14taxstdlife</vt:lpstr>
      <vt:lpstr>A14taxvalue</vt:lpstr>
      <vt:lpstr>A14value</vt:lpstr>
      <vt:lpstr>A14wipvalue</vt:lpstr>
      <vt:lpstr>A15remlife</vt:lpstr>
      <vt:lpstr>A15stdlife</vt:lpstr>
      <vt:lpstr>A15taxremlife</vt:lpstr>
      <vt:lpstr>A15taxstdlife</vt:lpstr>
      <vt:lpstr>A15taxvalue</vt:lpstr>
      <vt:lpstr>A15value</vt:lpstr>
      <vt:lpstr>A15wipvalue</vt:lpstr>
      <vt:lpstr>A16remlife</vt:lpstr>
      <vt:lpstr>A16stdlife</vt:lpstr>
      <vt:lpstr>A16taxremlife</vt:lpstr>
      <vt:lpstr>A16taxstdlife</vt:lpstr>
      <vt:lpstr>A16taxvalue</vt:lpstr>
      <vt:lpstr>A16value</vt:lpstr>
      <vt:lpstr>A16wipvalue</vt:lpstr>
      <vt:lpstr>A17remlife</vt:lpstr>
      <vt:lpstr>A17stdlife</vt:lpstr>
      <vt:lpstr>A17taxremlife</vt:lpstr>
      <vt:lpstr>A17taxstdlife</vt:lpstr>
      <vt:lpstr>A17taxvalue</vt:lpstr>
      <vt:lpstr>A17value</vt:lpstr>
      <vt:lpstr>A17wipvalue</vt:lpstr>
      <vt:lpstr>A18remlife</vt:lpstr>
      <vt:lpstr>A18stdlife</vt:lpstr>
      <vt:lpstr>A18taxremlife</vt:lpstr>
      <vt:lpstr>A18taxstdlife</vt:lpstr>
      <vt:lpstr>A18taxvalue</vt:lpstr>
      <vt:lpstr>A18value</vt:lpstr>
      <vt:lpstr>A18wipvalue</vt:lpstr>
      <vt:lpstr>A19remlife</vt:lpstr>
      <vt:lpstr>A19stdlife</vt:lpstr>
      <vt:lpstr>A19taxremlife</vt:lpstr>
      <vt:lpstr>A19taxstdlife</vt:lpstr>
      <vt:lpstr>A19taxvalue</vt:lpstr>
      <vt:lpstr>A19value</vt:lpstr>
      <vt:lpstr>A19wipvalue</vt:lpstr>
      <vt:lpstr>A1remlife</vt:lpstr>
      <vt:lpstr>A1stdlife</vt:lpstr>
      <vt:lpstr>A1taxremlife</vt:lpstr>
      <vt:lpstr>A1taxstdlife</vt:lpstr>
      <vt:lpstr>A1taxvalue</vt:lpstr>
      <vt:lpstr>A1value</vt:lpstr>
      <vt:lpstr>A1wipvalue</vt:lpstr>
      <vt:lpstr>A20remlife</vt:lpstr>
      <vt:lpstr>A20stdlife</vt:lpstr>
      <vt:lpstr>A20taxremlife</vt:lpstr>
      <vt:lpstr>A20taxstdlife</vt:lpstr>
      <vt:lpstr>A20taxvalue</vt:lpstr>
      <vt:lpstr>A20value</vt:lpstr>
      <vt:lpstr>A20wipvalue</vt:lpstr>
      <vt:lpstr>A21remlife</vt:lpstr>
      <vt:lpstr>A21stdlife</vt:lpstr>
      <vt:lpstr>A21taxremlife</vt:lpstr>
      <vt:lpstr>A21taxstdlife</vt:lpstr>
      <vt:lpstr>A21taxvalue</vt:lpstr>
      <vt:lpstr>A21value</vt:lpstr>
      <vt:lpstr>A21wipvalue</vt:lpstr>
      <vt:lpstr>A22remlife</vt:lpstr>
      <vt:lpstr>A22stdlife</vt:lpstr>
      <vt:lpstr>A22taxremlife</vt:lpstr>
      <vt:lpstr>A22taxstdlife</vt:lpstr>
      <vt:lpstr>A22taxvalue</vt:lpstr>
      <vt:lpstr>A22value</vt:lpstr>
      <vt:lpstr>A22wipvalue</vt:lpstr>
      <vt:lpstr>A23remlife</vt:lpstr>
      <vt:lpstr>A23stdlife</vt:lpstr>
      <vt:lpstr>A23taxremlife</vt:lpstr>
      <vt:lpstr>A23taxstdlife</vt:lpstr>
      <vt:lpstr>A23taxvalue</vt:lpstr>
      <vt:lpstr>A23value</vt:lpstr>
      <vt:lpstr>A23wipvalue</vt:lpstr>
      <vt:lpstr>A24remlife</vt:lpstr>
      <vt:lpstr>A24stdlife</vt:lpstr>
      <vt:lpstr>A24taxremlife</vt:lpstr>
      <vt:lpstr>A24taxstdlife</vt:lpstr>
      <vt:lpstr>A24taxvalue</vt:lpstr>
      <vt:lpstr>A24value</vt:lpstr>
      <vt:lpstr>A24wipvalue</vt:lpstr>
      <vt:lpstr>A25remlife</vt:lpstr>
      <vt:lpstr>A25stdlife</vt:lpstr>
      <vt:lpstr>A25taxremlife</vt:lpstr>
      <vt:lpstr>A25taxstdlife</vt:lpstr>
      <vt:lpstr>A25taxvalue</vt:lpstr>
      <vt:lpstr>A25value</vt:lpstr>
      <vt:lpstr>A25wipvalue</vt:lpstr>
      <vt:lpstr>A26remlife</vt:lpstr>
      <vt:lpstr>A26stdlife</vt:lpstr>
      <vt:lpstr>A26taxremlife</vt:lpstr>
      <vt:lpstr>A26taxstdlife</vt:lpstr>
      <vt:lpstr>A26taxvalue</vt:lpstr>
      <vt:lpstr>A26value</vt:lpstr>
      <vt:lpstr>A26wipvalue</vt:lpstr>
      <vt:lpstr>A27remlife</vt:lpstr>
      <vt:lpstr>A27stdlife</vt:lpstr>
      <vt:lpstr>A27taxremlife</vt:lpstr>
      <vt:lpstr>A27taxstdlife</vt:lpstr>
      <vt:lpstr>A27taxvalue</vt:lpstr>
      <vt:lpstr>A27value</vt:lpstr>
      <vt:lpstr>A27wipvalue</vt:lpstr>
      <vt:lpstr>A28remlife</vt:lpstr>
      <vt:lpstr>A28stdlife</vt:lpstr>
      <vt:lpstr>A28taxremlife</vt:lpstr>
      <vt:lpstr>A28taxstdlife</vt:lpstr>
      <vt:lpstr>A28taxvalue</vt:lpstr>
      <vt:lpstr>A28value</vt:lpstr>
      <vt:lpstr>A28wipvalue</vt:lpstr>
      <vt:lpstr>A29remlife</vt:lpstr>
      <vt:lpstr>A29stdlife</vt:lpstr>
      <vt:lpstr>A29taxremlife</vt:lpstr>
      <vt:lpstr>A29taxstdlife</vt:lpstr>
      <vt:lpstr>A29taxvalue</vt:lpstr>
      <vt:lpstr>A29value</vt:lpstr>
      <vt:lpstr>A29wipvalue</vt:lpstr>
      <vt:lpstr>A2remlife</vt:lpstr>
      <vt:lpstr>A2stdlife</vt:lpstr>
      <vt:lpstr>A2taxremlife</vt:lpstr>
      <vt:lpstr>A2taxstdlife</vt:lpstr>
      <vt:lpstr>A2taxvalue</vt:lpstr>
      <vt:lpstr>A2value</vt:lpstr>
      <vt:lpstr>A2wipvalue</vt:lpstr>
      <vt:lpstr>A30remlife</vt:lpstr>
      <vt:lpstr>A30stdlife</vt:lpstr>
      <vt:lpstr>A30taxremlife</vt:lpstr>
      <vt:lpstr>A30taxstdlife</vt:lpstr>
      <vt:lpstr>A30taxvalue</vt:lpstr>
      <vt:lpstr>A30value</vt:lpstr>
      <vt:lpstr>A30wipvalue</vt:lpstr>
      <vt:lpstr>A3remlife</vt:lpstr>
      <vt:lpstr>A3stdlife</vt:lpstr>
      <vt:lpstr>A3taxremlife</vt:lpstr>
      <vt:lpstr>A3taxstdlife</vt:lpstr>
      <vt:lpstr>A3taxvalue</vt:lpstr>
      <vt:lpstr>A3value</vt:lpstr>
      <vt:lpstr>A3wipvalue</vt:lpstr>
      <vt:lpstr>A4remlife</vt:lpstr>
      <vt:lpstr>A4stdlife</vt:lpstr>
      <vt:lpstr>A4taxremlife</vt:lpstr>
      <vt:lpstr>A4taxstdlife</vt:lpstr>
      <vt:lpstr>A4taxvalue</vt:lpstr>
      <vt:lpstr>A4value</vt:lpstr>
      <vt:lpstr>A4wipvalue</vt:lpstr>
      <vt:lpstr>A5remlife</vt:lpstr>
      <vt:lpstr>A5stdlife</vt:lpstr>
      <vt:lpstr>A5taxremlife</vt:lpstr>
      <vt:lpstr>A5taxstdlife</vt:lpstr>
      <vt:lpstr>A5taxvalue</vt:lpstr>
      <vt:lpstr>A5value</vt:lpstr>
      <vt:lpstr>A5wipvalue</vt:lpstr>
      <vt:lpstr>A6remlife</vt:lpstr>
      <vt:lpstr>A6stdlife</vt:lpstr>
      <vt:lpstr>A6taxremlife</vt:lpstr>
      <vt:lpstr>A6taxstdlife</vt:lpstr>
      <vt:lpstr>A6taxvalue</vt:lpstr>
      <vt:lpstr>A6value</vt:lpstr>
      <vt:lpstr>A6wipvalue</vt:lpstr>
      <vt:lpstr>A7remlife</vt:lpstr>
      <vt:lpstr>A7stdlife</vt:lpstr>
      <vt:lpstr>A7taxremlife</vt:lpstr>
      <vt:lpstr>A7taxstdlife</vt:lpstr>
      <vt:lpstr>A7taxvalue</vt:lpstr>
      <vt:lpstr>A7value</vt:lpstr>
      <vt:lpstr>A7wipvalue</vt:lpstr>
      <vt:lpstr>A8remlife</vt:lpstr>
      <vt:lpstr>A8stdlife</vt:lpstr>
      <vt:lpstr>A8taxremlife</vt:lpstr>
      <vt:lpstr>A8taxstdlife</vt:lpstr>
      <vt:lpstr>A8taxvalue</vt:lpstr>
      <vt:lpstr>A8value</vt:lpstr>
      <vt:lpstr>A8wipvalue</vt:lpstr>
      <vt:lpstr>A9remlife</vt:lpstr>
      <vt:lpstr>A9stdlife</vt:lpstr>
      <vt:lpstr>A9taxremlife</vt:lpstr>
      <vt:lpstr>A9taxstdlife</vt:lpstr>
      <vt:lpstr>A9taxvalue</vt:lpstr>
      <vt:lpstr>A9value</vt:lpstr>
      <vt:lpstr>A9wipvalue</vt:lpstr>
      <vt:lpstr>Asset1</vt:lpstr>
      <vt:lpstr>Asset10</vt:lpstr>
      <vt:lpstr>Asset11</vt:lpstr>
      <vt:lpstr>Asset12</vt:lpstr>
      <vt:lpstr>Asset13</vt:lpstr>
      <vt:lpstr>Asset14</vt:lpstr>
      <vt:lpstr>Asset15</vt:lpstr>
      <vt:lpstr>Asset16</vt:lpstr>
      <vt:lpstr>Asset17</vt:lpstr>
      <vt:lpstr>Asset18</vt:lpstr>
      <vt:lpstr>Asset19</vt:lpstr>
      <vt:lpstr>Asset2</vt:lpstr>
      <vt:lpstr>Asset20</vt:lpstr>
      <vt:lpstr>Asset21</vt:lpstr>
      <vt:lpstr>Asset22</vt:lpstr>
      <vt:lpstr>Asset23</vt:lpstr>
      <vt:lpstr>Asset24</vt:lpstr>
      <vt:lpstr>Asset25</vt:lpstr>
      <vt:lpstr>Asset26</vt:lpstr>
      <vt:lpstr>Asset27</vt:lpstr>
      <vt:lpstr>Asset28</vt:lpstr>
      <vt:lpstr>Asset29</vt:lpstr>
      <vt:lpstr>Asset3</vt:lpstr>
      <vt:lpstr>Asset30</vt:lpstr>
      <vt:lpstr>Asset4</vt:lpstr>
      <vt:lpstr>Asset5</vt:lpstr>
      <vt:lpstr>Asset6</vt:lpstr>
      <vt:lpstr>Asset7</vt:lpstr>
      <vt:lpstr>Asset8</vt:lpstr>
      <vt:lpstr>Asset9</vt:lpstr>
      <vt:lpstr>Be</vt:lpstr>
      <vt:lpstr>CalculatedEffectiveTaxRateForEquity</vt:lpstr>
      <vt:lpstr>Dr</vt:lpstr>
      <vt:lpstr>Drp</vt:lpstr>
      <vt:lpstr>Dv</vt:lpstr>
      <vt:lpstr>EffectiveTaxRateForEquity</vt:lpstr>
      <vt:lpstr>f</vt:lpstr>
      <vt:lpstr>g</vt:lpstr>
      <vt:lpstr>Mrp</vt:lpstr>
      <vt:lpstr>NPV_Difference_RevenueCap</vt:lpstr>
      <vt:lpstr>P_0_RevenueCap</vt:lpstr>
      <vt:lpstr>RAB</vt:lpstr>
      <vt:lpstr>Rf</vt:lpstr>
      <vt:lpstr>rrf</vt:lpstr>
      <vt:lpstr>rvanilla</vt:lpstr>
      <vt:lpstr>Td</vt:lpstr>
      <vt:lpstr>Te</vt:lpstr>
      <vt:lpstr>vanilla</vt:lpstr>
    </vt:vector>
  </TitlesOfParts>
  <Company>AER</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PTRM Electricity Transmission Module</dc:title>
  <dc:creator>kyap</dc:creator>
  <cp:lastModifiedBy>Viriya Chittasy</cp:lastModifiedBy>
  <cp:lastPrinted>2007-09-27T23:16:39Z</cp:lastPrinted>
  <dcterms:created xsi:type="dcterms:W3CDTF">2000-02-13T23:07:37Z</dcterms:created>
  <dcterms:modified xsi:type="dcterms:W3CDTF">2015-01-19T03:07:20Z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FileName">
    <vt:lpwstr/>
  </property>
</Properties>
</file>